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8_{EAEEF94B-8B65-4E21-A1E5-1063EEA53B46}" xr6:coauthVersionLast="47" xr6:coauthVersionMax="47" xr10:uidLastSave="{00000000-0000-0000-0000-000000000000}"/>
  <bookViews>
    <workbookView xWindow="-98" yWindow="-98" windowWidth="28996" windowHeight="15675" tabRatio="606" xr2:uid="{086A0E6C-3E08-4E53-BBF8-B542E0D8990A}"/>
  </bookViews>
  <sheets>
    <sheet name="Info" sheetId="25" r:id="rId1"/>
    <sheet name="Jaccard_distance Summary" sheetId="22" r:id="rId2"/>
    <sheet name="Jaccard_export" sheetId="23" r:id="rId3"/>
    <sheet name="Jaccard top12" sheetId="24" r:id="rId4"/>
    <sheet name="Jaccard top unique" sheetId="28" r:id="rId5"/>
    <sheet name="Jaccard_distance All" sheetId="15" r:id="rId6"/>
    <sheet name="H2 benefits" sheetId="1" r:id="rId7"/>
    <sheet name="Jaccard_distance H2 benefits" sheetId="8" r:id="rId8"/>
    <sheet name="CCUS benefits" sheetId="3" r:id="rId9"/>
    <sheet name="Jaccard_distance CCUS benefits" sheetId="10" r:id="rId10"/>
    <sheet name="H2 risks" sheetId="4" r:id="rId11"/>
    <sheet name="Jaccard_distance H2 risks" sheetId="11" r:id="rId12"/>
    <sheet name="CCUS risks" sheetId="5" r:id="rId13"/>
    <sheet name="Jaccard_distance CCUS risks" sheetId="12" r:id="rId14"/>
    <sheet name="Justice" sheetId="19" r:id="rId15"/>
    <sheet name="Jaccard_distance Justice" sheetId="20" r:id="rId16"/>
    <sheet name="Clusters_insights" sheetId="17" r:id="rId17"/>
    <sheet name="UTH" sheetId="30" state="hidden" r:id="rId18"/>
    <sheet name="Clusters_interviews" sheetId="18" r:id="rId19"/>
    <sheet name="Section 4 and 5 tables" sheetId="29" r:id="rId20"/>
    <sheet name="JD rank" sheetId="31" r:id="rId21"/>
    <sheet name="H2 justice" sheetId="6" state="hidden" r:id="rId22"/>
    <sheet name="Jaccard_distance H2 justice" sheetId="13" state="hidden" r:id="rId23"/>
    <sheet name="CCUS justice" sheetId="7" state="hidden" r:id="rId24"/>
    <sheet name="Jaccard_distance CCUS justice" sheetId="14" state="hidden" r:id="rId25"/>
    <sheet name="JC_triangular" sheetId="16" state="hidden" r:id="rId26"/>
    <sheet name="Sheet1" sheetId="9" state="hidden" r:id="rId27"/>
  </sheets>
  <definedNames>
    <definedName name="A">'H2 justice'!$A$1</definedName>
    <definedName name="cluster_1" localSheetId="9">'Jaccard_distance CCUS benefits'!$C$4:$C$28,'Jaccard_distance CCUS benefits'!$D$5:$D$28,'Jaccard_distance CCUS benefits'!$E$6:$E$28,'Jaccard_distance CCUS benefits'!$F$7:$F$28,'Jaccard_distance CCUS benefits'!$G$8:$G$28,'Jaccard_distance CCUS benefits'!$H$9:$H$28,'Jaccard_distance CCUS benefits'!$I$10:$I$28,'Jaccard_distance CCUS benefits'!$J$11:$J$28,'Jaccard_distance CCUS benefits'!$K$12:$K$28,'Jaccard_distance CCUS benefits'!$L$13:$L$28,'Jaccard_distance CCUS benefits'!$M$14:$M$28,'Jaccard_distance CCUS benefits'!$N$15:$N$28,'Jaccard_distance CCUS benefits'!$O$16:$O$28,'Jaccard_distance CCUS benefits'!$P$17:$P$28,'Jaccard_distance CCUS benefits'!$Q$18:$Q$28,'Jaccard_distance CCUS benefits'!$R$19:$R$28,'Jaccard_distance CCUS benefits'!$S$20:$S$28,'Jaccard_distance CCUS benefits'!$T$21:$T$28,'Jaccard_distance CCUS benefits'!$U$22:$U$28,'Jaccard_distance CCUS benefits'!$V$23:$V$28,'Jaccard_distance CCUS benefits'!$W$24:$W$28,'Jaccard_distance CCUS benefits'!$X$25:$X$28,'Jaccard_distance CCUS benefits'!$Y$26:$Y$28,'Jaccard_distance CCUS benefits'!$Z$27:$Z$28,'Jaccard_distance CCUS benefits'!$AA$28</definedName>
    <definedName name="cluster_1" localSheetId="24">'Jaccard_distance CCUS justice'!$C$4:$C$28,'Jaccard_distance CCUS justice'!$D$5:$D$28,'Jaccard_distance CCUS justice'!$E$6:$E$28,'Jaccard_distance CCUS justice'!$F$7:$F$28,'Jaccard_distance CCUS justice'!$G$8:$G$28,'Jaccard_distance CCUS justice'!$H$9:$H$28,'Jaccard_distance CCUS justice'!$I$10:$I$28,'Jaccard_distance CCUS justice'!$J$11:$J$28,'Jaccard_distance CCUS justice'!$K$12:$K$28,'Jaccard_distance CCUS justice'!$L$13:$L$28,'Jaccard_distance CCUS justice'!$M$14:$M$28,'Jaccard_distance CCUS justice'!$N$15:$N$28,'Jaccard_distance CCUS justice'!$O$16:$O$28,'Jaccard_distance CCUS justice'!$P$17:$P$28,'Jaccard_distance CCUS justice'!$Q$18:$Q$28,'Jaccard_distance CCUS justice'!$R$19:$R$28,'Jaccard_distance CCUS justice'!$S$20:$S$28,'Jaccard_distance CCUS justice'!$T$21:$T$28,'Jaccard_distance CCUS justice'!$U$22:$U$28,'Jaccard_distance CCUS justice'!$V$23:$V$28,'Jaccard_distance CCUS justice'!$W$24:$W$28,'Jaccard_distance CCUS justice'!$X$25:$X$28,'Jaccard_distance CCUS justice'!$Y$26:$Y$28,'Jaccard_distance CCUS justice'!$Z$27:$Z$28,'Jaccard_distance CCUS justice'!$AA$28</definedName>
    <definedName name="cluster_1" localSheetId="13">'Jaccard_distance CCUS risks'!$C$4:$C$28,'Jaccard_distance CCUS risks'!$D$5:$D$28,'Jaccard_distance CCUS risks'!$E$6:$E$28,'Jaccard_distance CCUS risks'!$F$7:$F$28,'Jaccard_distance CCUS risks'!$G$8:$G$28,'Jaccard_distance CCUS risks'!$H$9:$H$28,'Jaccard_distance CCUS risks'!$I$10:$I$28,'Jaccard_distance CCUS risks'!$J$11:$J$28,'Jaccard_distance CCUS risks'!$K$12:$K$28,'Jaccard_distance CCUS risks'!$L$13:$L$28,'Jaccard_distance CCUS risks'!$M$14:$M$28,'Jaccard_distance CCUS risks'!$N$15:$N$28,'Jaccard_distance CCUS risks'!$O$16:$O$28,'Jaccard_distance CCUS risks'!$P$17:$P$28,'Jaccard_distance CCUS risks'!$Q$18:$Q$28,'Jaccard_distance CCUS risks'!$R$19:$R$28,'Jaccard_distance CCUS risks'!$S$20:$S$28,'Jaccard_distance CCUS risks'!$T$21:$T$28,'Jaccard_distance CCUS risks'!$U$22:$U$28,'Jaccard_distance CCUS risks'!$V$23:$V$28,'Jaccard_distance CCUS risks'!$W$24:$W$28,'Jaccard_distance CCUS risks'!$X$25:$X$28,'Jaccard_distance CCUS risks'!$Y$26:$Y$28,'Jaccard_distance CCUS risks'!$Z$27:$Z$28,'Jaccard_distance CCUS risks'!$AA$28</definedName>
    <definedName name="cluster_1" localSheetId="22">'Jaccard_distance H2 justice'!$C$4:$C$28,'Jaccard_distance H2 justice'!$D$5:$D$28,'Jaccard_distance H2 justice'!$E$6:$E$28,'Jaccard_distance H2 justice'!$F$7:$F$28,'Jaccard_distance H2 justice'!$G$8:$G$28,'Jaccard_distance H2 justice'!$H$9:$H$28,'Jaccard_distance H2 justice'!$I$10:$I$28,'Jaccard_distance H2 justice'!$J$11:$J$28,'Jaccard_distance H2 justice'!$K$12:$K$28,'Jaccard_distance H2 justice'!$L$13:$L$28,'Jaccard_distance H2 justice'!$M$14:$M$28,'Jaccard_distance H2 justice'!$N$15:$N$28,'Jaccard_distance H2 justice'!$O$16:$O$28,'Jaccard_distance H2 justice'!$P$17:$P$28,'Jaccard_distance H2 justice'!$Q$18:$Q$28,'Jaccard_distance H2 justice'!$R$19:$R$28,'Jaccard_distance H2 justice'!$S$20:$S$28,'Jaccard_distance H2 justice'!$T$21:$T$28,'Jaccard_distance H2 justice'!$U$22:$U$28,'Jaccard_distance H2 justice'!$V$23:$V$28,'Jaccard_distance H2 justice'!$W$24:$W$28,'Jaccard_distance H2 justice'!$X$25:$X$28,'Jaccard_distance H2 justice'!$Y$26:$Y$28,'Jaccard_distance H2 justice'!$Z$27:$Z$28,'Jaccard_distance H2 justice'!$AA$28</definedName>
    <definedName name="cluster_1" localSheetId="11">'Jaccard_distance H2 risks'!$C$4:$C$28,'Jaccard_distance H2 risks'!$D$5:$D$28,'Jaccard_distance H2 risks'!$E$6:$E$28,'Jaccard_distance H2 risks'!$F$7:$F$28,'Jaccard_distance H2 risks'!$G$8:$G$28,'Jaccard_distance H2 risks'!$H$9:$H$28,'Jaccard_distance H2 risks'!$I$10:$I$28,'Jaccard_distance H2 risks'!$J$11:$J$28,'Jaccard_distance H2 risks'!$K$12:$K$28,'Jaccard_distance H2 risks'!$L$13:$L$28,'Jaccard_distance H2 risks'!$M$14:$M$28,'Jaccard_distance H2 risks'!$N$15:$N$28,'Jaccard_distance H2 risks'!$O$16:$O$28,'Jaccard_distance H2 risks'!$P$17:$P$28,'Jaccard_distance H2 risks'!$Q$18:$Q$28,'Jaccard_distance H2 risks'!$R$19:$R$28,'Jaccard_distance H2 risks'!$S$20:$S$28,'Jaccard_distance H2 risks'!$T$21:$T$28,'Jaccard_distance H2 risks'!$U$22:$U$28,'Jaccard_distance H2 risks'!$V$23:$V$28,'Jaccard_distance H2 risks'!$W$24:$W$28,'Jaccard_distance H2 risks'!$X$25:$X$28,'Jaccard_distance H2 risks'!$Y$26:$Y$28,'Jaccard_distance H2 risks'!$Z$27:$Z$28,'Jaccard_distance H2 risks'!$AA$28</definedName>
    <definedName name="cluster_1" localSheetId="15">'Jaccard_distance Justice'!$C$4:$C$28,'Jaccard_distance Justice'!$D$5:$D$28,'Jaccard_distance Justice'!$E$6:$E$28,'Jaccard_distance Justice'!$F$7:$F$28,'Jaccard_distance Justice'!$G$8:$G$28,'Jaccard_distance Justice'!$H$9:$H$28,'Jaccard_distance Justice'!$I$10:$I$28,'Jaccard_distance Justice'!$J$11:$J$28,'Jaccard_distance Justice'!$K$12:$K$28,'Jaccard_distance Justice'!$L$13:$L$28,'Jaccard_distance Justice'!$M$14:$M$28,'Jaccard_distance Justice'!$N$15:$N$28,'Jaccard_distance Justice'!$O$16:$O$28,'Jaccard_distance Justice'!$P$17:$P$28,'Jaccard_distance Justice'!$Q$18:$Q$28,'Jaccard_distance Justice'!$R$19:$R$28,'Jaccard_distance Justice'!$S$20:$S$28,'Jaccard_distance Justice'!$T$21:$T$28,'Jaccard_distance Justice'!$U$22:$U$28,'Jaccard_distance Justice'!$V$23:$V$28,'Jaccard_distance Justice'!$W$24:$W$28,'Jaccard_distance Justice'!$X$25:$X$28,'Jaccard_distance Justice'!$Y$26:$Y$28,'Jaccard_distance Justice'!$Z$27:$Z$28,'Jaccard_distance Justice'!$AA$28</definedName>
    <definedName name="cluster_1">'Jaccard_distance H2 benefits'!$C$4:$C$27,'Jaccard_distance H2 benefits'!$D$5:$D$27,'Jaccard_distance H2 benefits'!$E$6:$E$27,'Jaccard_distance H2 benefits'!$F$7:$F$27,'Jaccard_distance H2 benefits'!$G$8:$G$27,'Jaccard_distance H2 benefits'!$H$9:$H$27,'Jaccard_distance H2 benefits'!$I$10:$I$27,'Jaccard_distance H2 benefits'!$J$11:$J$27,'Jaccard_distance H2 benefits'!$K$12:$K$27,'Jaccard_distance H2 benefits'!$L$13:$L$27,'Jaccard_distance H2 benefits'!$M$14:$M$27,'Jaccard_distance H2 benefits'!$N$15:$N$27,'Jaccard_distance H2 benefits'!$O$16:$O$27,'Jaccard_distance H2 benefits'!$P$17:$P$27,'Jaccard_distance H2 benefits'!$Q$18:$Q$27,'Jaccard_distance H2 benefits'!$R$19:$R$27,'Jaccard_distance H2 benefits'!$S$20:$S$27,'Jaccard_distance H2 benefits'!$T$21:$T$27,'Jaccard_distance H2 benefits'!$U$22:$U$27,'Jaccard_distance H2 benefits'!$V$23:$V$27,'Jaccard_distance H2 benefits'!$W$24:$W$27,'Jaccard_distance H2 benefits'!$X$25:$X$27,'Jaccard_distance H2 benefits'!$Y$26:$Y$27,'Jaccard_distance H2 benefits'!$Z$27:$Z$27,'Jaccard_distance H2 benefits'!#REF!</definedName>
    <definedName name="set_1001">'H2 benefits'!$F$6:$F$116</definedName>
    <definedName name="set_1002">'H2 benefits'!$G$6:$G$116</definedName>
    <definedName name="set_1003">'H2 benefits'!$H$6:$H$116</definedName>
    <definedName name="set_1004">'H2 benefits'!$I$6:$I$116</definedName>
    <definedName name="set_1005">'H2 benefits'!$J$6:$J$116</definedName>
    <definedName name="set_1006">'H2 benefits'!$K$6:$K$116</definedName>
    <definedName name="set_1007">'H2 benefits'!$L$6:$L$116</definedName>
    <definedName name="set_1008">'H2 benefits'!$M$6:$M$116</definedName>
    <definedName name="set_1009">'H2 benefits'!$N$6:$N$116</definedName>
    <definedName name="set_1010">'H2 benefits'!$O$6:$O$116</definedName>
    <definedName name="set_1011">'H2 benefits'!$P$6:$P$116</definedName>
    <definedName name="set_1012">'H2 benefits'!$Q$6:$Q$116</definedName>
    <definedName name="set_1013">'H2 benefits'!$R$6:$R$116</definedName>
    <definedName name="set_1014">'H2 benefits'!$S$6:$S$116</definedName>
    <definedName name="set_1015">'H2 benefits'!$T$6:$T$116</definedName>
    <definedName name="set_1016">'H2 benefits'!$U$6:$U$116</definedName>
    <definedName name="set_1017">'H2 benefits'!$V$6:$V$116</definedName>
    <definedName name="set_1018">'H2 benefits'!$W$6:$W$116</definedName>
    <definedName name="set_1019">'H2 benefits'!$X$6:$X$116</definedName>
    <definedName name="set_1020">'H2 benefits'!$Y$6:$Y$116</definedName>
    <definedName name="set_1021">'H2 benefits'!$Z$6:$Z$116</definedName>
    <definedName name="set_1022">'H2 benefits'!$AA$6:$AA$116</definedName>
    <definedName name="set_1023">'H2 benefits'!$AB$6:$AB$116</definedName>
    <definedName name="set_1024">'H2 benefits'!$AC$6:$AC$116</definedName>
    <definedName name="set_1025">'H2 benefits'!$AD$6:$AD$116</definedName>
    <definedName name="set_2001">'CCUS benefits'!$F$6:$F$116</definedName>
    <definedName name="set_2002">'CCUS benefits'!$G$6:$G$116</definedName>
    <definedName name="set_2003">'CCUS benefits'!$H$6:$H$116</definedName>
    <definedName name="set_2004">'CCUS benefits'!$I$6:$I$116</definedName>
    <definedName name="set_2005">'CCUS benefits'!$J$6:$J$116</definedName>
    <definedName name="set_2006">'CCUS benefits'!$K$6:$K$116</definedName>
    <definedName name="set_2007">'CCUS benefits'!$L$6:$L$116</definedName>
    <definedName name="set_2008">'CCUS benefits'!$M$6:$M$116</definedName>
    <definedName name="set_2009">'CCUS benefits'!$N$6:$N$116</definedName>
    <definedName name="set_2010">'CCUS benefits'!$O$6:$O$116</definedName>
    <definedName name="set_2011">'CCUS benefits'!$P$6:$P$116</definedName>
    <definedName name="set_2012">'CCUS benefits'!$Q$6:$Q$116</definedName>
    <definedName name="set_2013">'CCUS benefits'!$R$6:$R$116</definedName>
    <definedName name="set_2014">'CCUS benefits'!$S$6:$S$116</definedName>
    <definedName name="set_2015">'CCUS benefits'!$T$6:$T$116</definedName>
    <definedName name="set_2016">'CCUS benefits'!$U$6:$U$116</definedName>
    <definedName name="set_2017">'CCUS benefits'!$V$6:$V$116</definedName>
    <definedName name="set_2018">'CCUS benefits'!$W$6:$W$116</definedName>
    <definedName name="set_2019">'CCUS benefits'!$X$6:$X$116</definedName>
    <definedName name="set_2020">'CCUS benefits'!$Y$6:$Y$116</definedName>
    <definedName name="set_2021">'CCUS benefits'!$Z$6:$Z$116</definedName>
    <definedName name="set_2022">'CCUS benefits'!$AA$6:$AA$116</definedName>
    <definedName name="set_3001">'H2 risks'!$F$6:$F$116</definedName>
    <definedName name="set_3002">'H2 risks'!$G$6:$G$116</definedName>
    <definedName name="set_3003">'H2 risks'!$H$6:$H$116</definedName>
    <definedName name="set_3004">'H2 risks'!$I$6:$I$116</definedName>
    <definedName name="set_3005">'H2 risks'!$J$6:$J$116</definedName>
    <definedName name="set_3006">'H2 risks'!$K$6:$K$116</definedName>
    <definedName name="set_3007">'H2 risks'!$L$6:$L$116</definedName>
    <definedName name="set_3008">'H2 risks'!$M$6:$M$116</definedName>
    <definedName name="set_3009">'H2 risks'!$N$6:$N$116</definedName>
    <definedName name="set_3010">'H2 risks'!$O$6:$O$116</definedName>
    <definedName name="set_3011">'H2 risks'!$P$6:$P$116</definedName>
    <definedName name="set_3012">'H2 risks'!$Q$6:$Q$116</definedName>
    <definedName name="set_3013">'H2 risks'!$R$6:$R$116</definedName>
    <definedName name="set_3014">'H2 risks'!$S$6:$S$116</definedName>
    <definedName name="set_3015">'H2 risks'!$T$6:$T$116</definedName>
    <definedName name="set_3016">'H2 risks'!$U$6:$U$116</definedName>
    <definedName name="set_3017">'H2 risks'!$V$6:$V$116</definedName>
    <definedName name="set_3018">'H2 risks'!$W$6:$W$116</definedName>
    <definedName name="set_3019">'H2 risks'!$X$6:$X$116</definedName>
    <definedName name="set_3020">'H2 risks'!$Y$6:$Y$116</definedName>
    <definedName name="set_3021">'H2 risks'!$Z$6:$Z$116</definedName>
    <definedName name="set_3022">'H2 risks'!$AA$6:$AA$116</definedName>
    <definedName name="set_3023">'H2 risks'!$AB$6:$AB$116</definedName>
    <definedName name="set_3024">'H2 risks'!$AC$6:$AC$116</definedName>
    <definedName name="set_3025">'H2 risks'!$AD$6:$AD$116</definedName>
    <definedName name="set_3026">'H2 risks'!$AE$6:$AE$116</definedName>
    <definedName name="set_3027">'H2 risks'!$AF$6:$AF$116</definedName>
    <definedName name="set_3028">'H2 risks'!$AG$6:$AG$116</definedName>
    <definedName name="set_3029">'H2 risks'!$AH$6:$AH$116</definedName>
    <definedName name="set_3030">'H2 risks'!$AI$6:$AI$116</definedName>
    <definedName name="set_3031">'H2 risks'!$AJ$6:$AJ$116</definedName>
    <definedName name="set_3032">'H2 risks'!$AK$6:$AK$116</definedName>
    <definedName name="set_3033">'H2 risks'!$AL$6:$AL$116</definedName>
    <definedName name="set_3034">'H2 risks'!$AM$6:$AM$116</definedName>
    <definedName name="set_3035">'H2 risks'!$AN$6:$AN$116</definedName>
    <definedName name="set_3036">'H2 risks'!$AO$6:$AO$116</definedName>
    <definedName name="set_3037">'H2 risks'!$AP$6:$AP$116</definedName>
    <definedName name="set_3038">'H2 risks'!$AQ$6:$AQ$116</definedName>
    <definedName name="set_3039">'H2 risks'!$AR$6:$AR$116</definedName>
    <definedName name="set_4001">'CCUS risks'!$F$6:$F$116</definedName>
    <definedName name="set_4002">'CCUS risks'!$G$6:$G$116</definedName>
    <definedName name="set_4003">'CCUS risks'!$H$6:$H$116</definedName>
    <definedName name="set_4004">'CCUS risks'!$I$6:$I$116</definedName>
    <definedName name="set_4005">'CCUS risks'!$J$6:$J$116</definedName>
    <definedName name="set_4006">'CCUS risks'!$K$6:$K$116</definedName>
    <definedName name="set_4007">'CCUS risks'!$L$6:$L$116</definedName>
    <definedName name="set_4008">'CCUS risks'!$M$6:$M$116</definedName>
    <definedName name="set_4009">'CCUS risks'!$N$6:$N$116</definedName>
    <definedName name="set_4010">'CCUS risks'!$O$6:$O$116</definedName>
    <definedName name="set_4011">'CCUS risks'!$P$6:$P$116</definedName>
    <definedName name="set_4012">'CCUS risks'!$Q$6:$Q$116</definedName>
    <definedName name="set_4013">'CCUS risks'!$R$6:$R$116</definedName>
    <definedName name="set_4014">'CCUS risks'!$S$6:$S$116</definedName>
    <definedName name="set_4015">'CCUS risks'!$T$6:$T$116</definedName>
    <definedName name="set_4016">'CCUS risks'!$U$6:$U$116</definedName>
    <definedName name="set_4017">'CCUS risks'!$V$6:$V$116</definedName>
    <definedName name="set_4018">'CCUS risks'!$W$6:$W$116</definedName>
    <definedName name="set_4019">'CCUS risks'!$X$6:$X$116</definedName>
    <definedName name="set_4020">'CCUS risks'!$Y$6:$Y$116</definedName>
    <definedName name="set_4021">'CCUS risks'!$Z$6:$Z$116</definedName>
    <definedName name="set_4022">'CCUS risks'!$AA$6:$AA$116</definedName>
    <definedName name="set_4023">'CCUS risks'!$AB$6:$AB$116</definedName>
    <definedName name="set_4024">'CCUS risks'!$AC$6:$AC$116</definedName>
    <definedName name="set_4025">'CCUS risks'!$AD$6:$AD$116</definedName>
    <definedName name="set_4026">'CCUS risks'!$AE$6:$AE$116</definedName>
    <definedName name="set_4027">'CCUS risks'!$AF$6:$AF$116</definedName>
    <definedName name="set_4028">'CCUS risks'!$AG$6:$AG$116</definedName>
    <definedName name="set_4029">'CCUS risks'!$AH$6:$AH$116</definedName>
    <definedName name="set_4030">'CCUS risks'!$AI$6:$AI$116</definedName>
    <definedName name="set_4031">'CCUS risks'!$AJ$6:$AJ$116</definedName>
    <definedName name="set_4032">'CCUS risks'!$AK$6:$AK$116</definedName>
    <definedName name="set_4033">'CCUS risks'!$AL$6:$AL$116</definedName>
    <definedName name="set_4034">'CCUS risks'!$AM$6:$AM$116</definedName>
    <definedName name="set_5001">Justice!$F$6:$F$116</definedName>
    <definedName name="set_5002">Justice!$G$6:$G$116</definedName>
    <definedName name="set_5003">Justice!$H$6:$H$116</definedName>
    <definedName name="set_5004">Justice!$I$6:$I$116</definedName>
    <definedName name="set_5005">Justice!$J$6:$J$116</definedName>
    <definedName name="set_5006">Justice!$K$6:$K$116</definedName>
    <definedName name="set_5007">Justice!$L$6:$L$116</definedName>
    <definedName name="set_5008">Justice!$M$6:$M$116</definedName>
    <definedName name="set_5009">Justice!$N$6:$N$116</definedName>
    <definedName name="set_5010">Justice!$O$6:$O$116</definedName>
    <definedName name="set_5011">Justice!$P$6:$P$116</definedName>
    <definedName name="set_5012">Justice!$Q$6:$Q$116</definedName>
    <definedName name="set_5013">Justice!$R$6:$R$116</definedName>
    <definedName name="set_5014">Justice!$S$6:$S$116</definedName>
    <definedName name="set_5015">Justice!$T$6:$T$116</definedName>
    <definedName name="set_5016">Justice!$U$6:$U$116</definedName>
    <definedName name="totalresp">'H2 benefits'!$D$1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 i="29" l="1"/>
  <c r="R4" i="29" s="1"/>
  <c r="S4" i="29"/>
  <c r="Q5" i="29"/>
  <c r="R5" i="29" s="1"/>
  <c r="S5" i="29"/>
  <c r="Q6" i="29"/>
  <c r="R6" i="29" s="1"/>
  <c r="S6" i="29"/>
  <c r="Q7" i="29"/>
  <c r="R7" i="29" s="1"/>
  <c r="S7" i="29"/>
  <c r="Q8" i="29"/>
  <c r="R8" i="29" s="1"/>
  <c r="S8" i="29"/>
  <c r="Q9" i="29"/>
  <c r="R9" i="29" s="1"/>
  <c r="S9" i="29"/>
  <c r="Q10" i="29"/>
  <c r="R10" i="29" s="1"/>
  <c r="S10" i="29"/>
  <c r="Q11" i="29"/>
  <c r="R11" i="29" s="1"/>
  <c r="S11" i="29"/>
  <c r="Q12" i="29"/>
  <c r="R12" i="29" s="1"/>
  <c r="S12" i="29"/>
  <c r="Q13" i="29"/>
  <c r="R13" i="29" s="1"/>
  <c r="S13" i="29"/>
  <c r="Q14" i="29"/>
  <c r="R14" i="29" s="1"/>
  <c r="S14" i="29"/>
  <c r="Q15" i="29"/>
  <c r="R15" i="29" s="1"/>
  <c r="S15" i="29"/>
  <c r="Q16" i="29"/>
  <c r="R16" i="29"/>
  <c r="S16" i="29"/>
  <c r="Q17" i="29"/>
  <c r="R17" i="29" s="1"/>
  <c r="S17" i="29"/>
  <c r="Q18" i="29"/>
  <c r="R18" i="29" s="1"/>
  <c r="S18" i="29"/>
  <c r="S3" i="29"/>
  <c r="Q3" i="29"/>
  <c r="R3" i="29" s="1"/>
  <c r="J50" i="29"/>
  <c r="K50" i="29" s="1"/>
  <c r="L50" i="29"/>
  <c r="J51" i="29"/>
  <c r="K51" i="29" s="1"/>
  <c r="L51" i="29"/>
  <c r="J52" i="29"/>
  <c r="K52" i="29" s="1"/>
  <c r="L52" i="29"/>
  <c r="J53" i="29"/>
  <c r="K53" i="29" s="1"/>
  <c r="L53" i="29"/>
  <c r="J54" i="29"/>
  <c r="K54" i="29" s="1"/>
  <c r="L54" i="29"/>
  <c r="J55" i="29"/>
  <c r="K55" i="29"/>
  <c r="L55" i="29"/>
  <c r="J56" i="29"/>
  <c r="K56" i="29"/>
  <c r="L56" i="29"/>
  <c r="J57" i="29"/>
  <c r="K57" i="29" s="1"/>
  <c r="L57" i="29"/>
  <c r="J58" i="29"/>
  <c r="K58" i="29" s="1"/>
  <c r="L58" i="29"/>
  <c r="J59" i="29"/>
  <c r="K59" i="29" s="1"/>
  <c r="L59" i="29"/>
  <c r="J60" i="29"/>
  <c r="K60" i="29" s="1"/>
  <c r="L60" i="29"/>
  <c r="J61" i="29"/>
  <c r="K61" i="29" s="1"/>
  <c r="L61" i="29"/>
  <c r="J62" i="29"/>
  <c r="K62" i="29" s="1"/>
  <c r="L62" i="29"/>
  <c r="J63" i="29"/>
  <c r="K63" i="29" s="1"/>
  <c r="L63" i="29"/>
  <c r="J64" i="29"/>
  <c r="K64" i="29" s="1"/>
  <c r="L64" i="29"/>
  <c r="J65" i="29"/>
  <c r="K65" i="29" s="1"/>
  <c r="L65" i="29"/>
  <c r="J66" i="29"/>
  <c r="K66" i="29" s="1"/>
  <c r="L66" i="29"/>
  <c r="J67" i="29"/>
  <c r="K67" i="29"/>
  <c r="L67" i="29"/>
  <c r="J68" i="29"/>
  <c r="K68" i="29" s="1"/>
  <c r="L68" i="29"/>
  <c r="J69" i="29"/>
  <c r="K69" i="29" s="1"/>
  <c r="L69" i="29"/>
  <c r="J70" i="29"/>
  <c r="K70" i="29" s="1"/>
  <c r="L70" i="29"/>
  <c r="J71" i="29"/>
  <c r="K71" i="29" s="1"/>
  <c r="L71" i="29"/>
  <c r="J72" i="29"/>
  <c r="K72" i="29" s="1"/>
  <c r="L72" i="29"/>
  <c r="J73" i="29"/>
  <c r="K73" i="29" s="1"/>
  <c r="L73" i="29"/>
  <c r="J74" i="29"/>
  <c r="K74" i="29" s="1"/>
  <c r="L74" i="29"/>
  <c r="J75" i="29"/>
  <c r="K75" i="29" s="1"/>
  <c r="L75" i="29"/>
  <c r="J76" i="29"/>
  <c r="K76" i="29" s="1"/>
  <c r="L76" i="29"/>
  <c r="J77" i="29"/>
  <c r="K77" i="29" s="1"/>
  <c r="L77" i="29"/>
  <c r="J78" i="29"/>
  <c r="K78" i="29" s="1"/>
  <c r="L78" i="29"/>
  <c r="J79" i="29"/>
  <c r="K79" i="29"/>
  <c r="L79" i="29"/>
  <c r="J80" i="29"/>
  <c r="K80" i="29"/>
  <c r="L80" i="29"/>
  <c r="L49" i="29"/>
  <c r="J49" i="29"/>
  <c r="K49" i="29" s="1"/>
  <c r="L4" i="29"/>
  <c r="L5" i="29"/>
  <c r="L6" i="29"/>
  <c r="L7" i="29"/>
  <c r="L8" i="29"/>
  <c r="L9" i="29"/>
  <c r="L10" i="29"/>
  <c r="L11" i="29"/>
  <c r="L12" i="29"/>
  <c r="L13" i="29"/>
  <c r="L14" i="29"/>
  <c r="L15" i="29"/>
  <c r="L16" i="29"/>
  <c r="L17" i="29"/>
  <c r="L18" i="29"/>
  <c r="L19" i="29"/>
  <c r="L20" i="29"/>
  <c r="L21" i="29"/>
  <c r="L22" i="29"/>
  <c r="L3" i="29"/>
  <c r="K5" i="29"/>
  <c r="K6" i="29"/>
  <c r="K7" i="29"/>
  <c r="K22" i="29"/>
  <c r="J4" i="29"/>
  <c r="K4" i="29" s="1"/>
  <c r="J5" i="29"/>
  <c r="J6" i="29"/>
  <c r="J7" i="29"/>
  <c r="J8" i="29"/>
  <c r="K8" i="29" s="1"/>
  <c r="J9" i="29"/>
  <c r="K9" i="29" s="1"/>
  <c r="J10" i="29"/>
  <c r="K10" i="29" s="1"/>
  <c r="J11" i="29"/>
  <c r="K11" i="29" s="1"/>
  <c r="J12" i="29"/>
  <c r="K12" i="29" s="1"/>
  <c r="J13" i="29"/>
  <c r="K13" i="29" s="1"/>
  <c r="J14" i="29"/>
  <c r="K14" i="29" s="1"/>
  <c r="J15" i="29"/>
  <c r="K15" i="29" s="1"/>
  <c r="J16" i="29"/>
  <c r="K16" i="29" s="1"/>
  <c r="J17" i="29"/>
  <c r="K17" i="29" s="1"/>
  <c r="J18" i="29"/>
  <c r="K18" i="29" s="1"/>
  <c r="J19" i="29"/>
  <c r="K19" i="29" s="1"/>
  <c r="J20" i="29"/>
  <c r="K20" i="29" s="1"/>
  <c r="J21" i="29"/>
  <c r="K21" i="29" s="1"/>
  <c r="J22" i="29"/>
  <c r="J3" i="29"/>
  <c r="K3" i="29" s="1"/>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D78" i="29"/>
  <c r="D86" i="29"/>
  <c r="C87" i="29"/>
  <c r="D87" i="29" s="1"/>
  <c r="C86" i="29"/>
  <c r="C85" i="29"/>
  <c r="D85" i="29" s="1"/>
  <c r="C84" i="29"/>
  <c r="D84" i="29" s="1"/>
  <c r="C83" i="29"/>
  <c r="D83" i="29" s="1"/>
  <c r="C82" i="29"/>
  <c r="D82" i="29" s="1"/>
  <c r="C81" i="29"/>
  <c r="D81" i="29" s="1"/>
  <c r="C80" i="29"/>
  <c r="D80" i="29" s="1"/>
  <c r="C79" i="29"/>
  <c r="D79" i="29" s="1"/>
  <c r="C78" i="29"/>
  <c r="C77" i="29"/>
  <c r="D77" i="29" s="1"/>
  <c r="C76" i="29"/>
  <c r="D76" i="29" s="1"/>
  <c r="C75" i="29"/>
  <c r="D75" i="29" s="1"/>
  <c r="C74" i="29"/>
  <c r="D74" i="29" s="1"/>
  <c r="C73" i="29"/>
  <c r="D73" i="29" s="1"/>
  <c r="C72" i="29"/>
  <c r="D72" i="29" s="1"/>
  <c r="C71" i="29"/>
  <c r="D71" i="29" s="1"/>
  <c r="C70" i="29"/>
  <c r="D70" i="29" s="1"/>
  <c r="C69" i="29"/>
  <c r="D69" i="29" s="1"/>
  <c r="C68" i="29"/>
  <c r="D68" i="29" s="1"/>
  <c r="C67" i="29"/>
  <c r="D67" i="29" s="1"/>
  <c r="C66" i="29"/>
  <c r="D66" i="29" s="1"/>
  <c r="C65" i="29"/>
  <c r="D65" i="29" s="1"/>
  <c r="C64" i="29"/>
  <c r="D64" i="29" s="1"/>
  <c r="C63" i="29"/>
  <c r="D63" i="29" s="1"/>
  <c r="C62" i="29"/>
  <c r="D62" i="29" s="1"/>
  <c r="C61" i="29"/>
  <c r="D61" i="29" s="1"/>
  <c r="C60" i="29"/>
  <c r="D60" i="29" s="1"/>
  <c r="C59" i="29"/>
  <c r="D59" i="29" s="1"/>
  <c r="C58" i="29"/>
  <c r="D58" i="29" s="1"/>
  <c r="C57" i="29"/>
  <c r="D57" i="29" s="1"/>
  <c r="C56" i="29"/>
  <c r="D56" i="29" s="1"/>
  <c r="C55" i="29"/>
  <c r="D55" i="29" s="1"/>
  <c r="C54" i="29"/>
  <c r="D54" i="29" s="1"/>
  <c r="C53" i="29"/>
  <c r="D53" i="29" s="1"/>
  <c r="C52" i="29"/>
  <c r="D52" i="29" s="1"/>
  <c r="C51" i="29"/>
  <c r="D51" i="29" s="1"/>
  <c r="C50" i="29"/>
  <c r="D50" i="29" s="1"/>
  <c r="C49" i="29"/>
  <c r="D49" i="29" s="1"/>
  <c r="E25" i="29"/>
  <c r="E24" i="29"/>
  <c r="E23" i="29"/>
  <c r="E22" i="29"/>
  <c r="E21" i="29"/>
  <c r="E20" i="29"/>
  <c r="E19" i="29"/>
  <c r="E18" i="29"/>
  <c r="E17" i="29"/>
  <c r="E16" i="29"/>
  <c r="E15" i="29"/>
  <c r="E14" i="29"/>
  <c r="E13" i="29"/>
  <c r="E12" i="29"/>
  <c r="E11" i="29"/>
  <c r="E10" i="29"/>
  <c r="E9" i="29"/>
  <c r="E8" i="29"/>
  <c r="E7" i="29"/>
  <c r="E6" i="29"/>
  <c r="E5" i="29"/>
  <c r="E4" i="29"/>
  <c r="E3" i="29"/>
  <c r="C4" i="29"/>
  <c r="D4" i="29" s="1"/>
  <c r="C5" i="29"/>
  <c r="D5" i="29" s="1"/>
  <c r="C6" i="29"/>
  <c r="D6" i="29" s="1"/>
  <c r="C7" i="29"/>
  <c r="D7" i="29" s="1"/>
  <c r="C8" i="29"/>
  <c r="D8" i="29" s="1"/>
  <c r="C9" i="29"/>
  <c r="D9" i="29" s="1"/>
  <c r="C10" i="29"/>
  <c r="D10" i="29" s="1"/>
  <c r="C11" i="29"/>
  <c r="D11" i="29" s="1"/>
  <c r="C12" i="29"/>
  <c r="D12" i="29" s="1"/>
  <c r="C13" i="29"/>
  <c r="D13" i="29" s="1"/>
  <c r="C14" i="29"/>
  <c r="D14" i="29" s="1"/>
  <c r="C15" i="29"/>
  <c r="D15" i="29" s="1"/>
  <c r="C16" i="29"/>
  <c r="D16" i="29" s="1"/>
  <c r="C17" i="29"/>
  <c r="D17" i="29" s="1"/>
  <c r="C18" i="29"/>
  <c r="D18" i="29" s="1"/>
  <c r="C19" i="29"/>
  <c r="D19" i="29" s="1"/>
  <c r="C20" i="29"/>
  <c r="D20" i="29" s="1"/>
  <c r="C21" i="29"/>
  <c r="D21" i="29" s="1"/>
  <c r="C22" i="29"/>
  <c r="D22" i="29" s="1"/>
  <c r="C23" i="29"/>
  <c r="D23" i="29" s="1"/>
  <c r="C24" i="29"/>
  <c r="D24" i="29" s="1"/>
  <c r="C25" i="29"/>
  <c r="D25" i="29" s="1"/>
  <c r="C3" i="29"/>
  <c r="D3" i="29" s="1"/>
  <c r="G4" i="18"/>
  <c r="F4" i="18"/>
  <c r="E4" i="18"/>
  <c r="D4" i="18"/>
  <c r="C4" i="18"/>
  <c r="B4" i="18"/>
  <c r="A59" i="23"/>
  <c r="X59" i="23" s="1"/>
  <c r="X48" i="23"/>
  <c r="X49" i="23"/>
  <c r="X50" i="23"/>
  <c r="X51" i="23"/>
  <c r="X52" i="23"/>
  <c r="X53" i="23"/>
  <c r="X54" i="23"/>
  <c r="X55" i="23"/>
  <c r="X56" i="23"/>
  <c r="X57" i="23"/>
  <c r="X58" i="23"/>
  <c r="X47" i="23"/>
  <c r="U58" i="23"/>
  <c r="A58" i="23"/>
  <c r="A48" i="23"/>
  <c r="A49" i="23"/>
  <c r="A50" i="23"/>
  <c r="A51" i="23"/>
  <c r="A52" i="23"/>
  <c r="A53" i="23"/>
  <c r="A54" i="23"/>
  <c r="A55" i="23"/>
  <c r="A56" i="23"/>
  <c r="A57" i="23"/>
  <c r="A47" i="23"/>
  <c r="A44" i="23"/>
  <c r="A43" i="23"/>
  <c r="A33" i="23"/>
  <c r="A34" i="23"/>
  <c r="A35" i="23"/>
  <c r="A36" i="23"/>
  <c r="A37" i="23"/>
  <c r="A38" i="23"/>
  <c r="A39" i="23"/>
  <c r="A40" i="23"/>
  <c r="A41" i="23"/>
  <c r="A42" i="23"/>
  <c r="A32" i="23"/>
  <c r="A18" i="23"/>
  <c r="A19" i="23"/>
  <c r="A20" i="23"/>
  <c r="A21" i="23"/>
  <c r="A22" i="23"/>
  <c r="A23" i="23"/>
  <c r="A24" i="23"/>
  <c r="A25" i="23"/>
  <c r="A26" i="23"/>
  <c r="A27" i="23"/>
  <c r="A28" i="23"/>
  <c r="A29" i="23"/>
  <c r="A17" i="23"/>
  <c r="AI4" i="22"/>
  <c r="AH4" i="22"/>
  <c r="AF4" i="22"/>
  <c r="AE4" i="22"/>
  <c r="AC4" i="22"/>
  <c r="AB4" i="22"/>
  <c r="Z4" i="22"/>
  <c r="Y4" i="22"/>
  <c r="W4" i="22"/>
  <c r="V4" i="22"/>
  <c r="R4" i="22"/>
  <c r="Q4" i="22"/>
  <c r="O4" i="22"/>
  <c r="N4" i="22"/>
  <c r="L4" i="22"/>
  <c r="K4" i="22"/>
  <c r="I4" i="22"/>
  <c r="H4" i="22"/>
  <c r="F4" i="22"/>
  <c r="E4" i="22"/>
  <c r="N1" i="20"/>
  <c r="O1" i="20"/>
  <c r="P1" i="20"/>
  <c r="Q1" i="20"/>
  <c r="R1" i="20"/>
  <c r="AD1" i="12"/>
  <c r="AE1" i="12"/>
  <c r="AF1" i="12"/>
  <c r="AG1" i="12"/>
  <c r="AH1" i="12"/>
  <c r="AI1" i="12"/>
  <c r="AJ1" i="12"/>
  <c r="AM2" i="5"/>
  <c r="C124" i="22" s="1" a="1"/>
  <c r="C124" i="22" s="1"/>
  <c r="AL2" i="5"/>
  <c r="C123" i="22" s="1" a="1"/>
  <c r="C123" i="22" s="1"/>
  <c r="AK2" i="5"/>
  <c r="C122" i="22" s="1" a="1"/>
  <c r="C122" i="22" s="1"/>
  <c r="AJ2" i="5"/>
  <c r="C121" i="22" s="1" a="1"/>
  <c r="C121" i="22" s="1"/>
  <c r="AI2" i="5"/>
  <c r="C120" i="22" s="1" a="1"/>
  <c r="C120" i="22" s="1"/>
  <c r="AH2" i="5"/>
  <c r="C119" i="22" s="1" a="1"/>
  <c r="C119" i="22" s="1"/>
  <c r="AG2" i="5"/>
  <c r="C118" i="22" s="1" a="1"/>
  <c r="C118" i="22" s="1"/>
  <c r="AF2" i="5"/>
  <c r="AE2" i="5"/>
  <c r="C116" i="22" s="1" a="1"/>
  <c r="C116" i="22" s="1"/>
  <c r="AD2" i="5"/>
  <c r="C115" i="22" s="1" a="1"/>
  <c r="C115" i="22" s="1"/>
  <c r="AC2" i="5"/>
  <c r="C114" i="22" s="1" a="1"/>
  <c r="C114" i="22" s="1"/>
  <c r="AB2" i="5"/>
  <c r="C113" i="22" s="1" a="1"/>
  <c r="C113" i="22" s="1"/>
  <c r="AA2" i="5"/>
  <c r="C112" i="22" s="1" a="1"/>
  <c r="C112" i="22" s="1"/>
  <c r="Z2" i="5"/>
  <c r="C111" i="22" s="1" a="1"/>
  <c r="C111" i="22" s="1"/>
  <c r="Y2" i="5"/>
  <c r="C110" i="22" s="1" a="1"/>
  <c r="C110" i="22" s="1"/>
  <c r="X2" i="5"/>
  <c r="W2" i="5"/>
  <c r="C108" i="22" s="1" a="1"/>
  <c r="C108" i="22" s="1"/>
  <c r="V2" i="5"/>
  <c r="C107" i="22" s="1" a="1"/>
  <c r="C107" i="22" s="1"/>
  <c r="U2" i="5"/>
  <c r="C106" i="22" s="1" a="1"/>
  <c r="C106" i="22" s="1"/>
  <c r="T2" i="5"/>
  <c r="C105" i="22" s="1" a="1"/>
  <c r="C105" i="22" s="1"/>
  <c r="S2" i="5"/>
  <c r="C104" i="22" s="1" a="1"/>
  <c r="C104" i="22" s="1"/>
  <c r="R2" i="5"/>
  <c r="C103" i="22" s="1" a="1"/>
  <c r="C103" i="22" s="1"/>
  <c r="Q2" i="5"/>
  <c r="C102" i="22" s="1" a="1"/>
  <c r="C102" i="22" s="1"/>
  <c r="P2" i="5"/>
  <c r="O2" i="5"/>
  <c r="C100" i="22" s="1" a="1"/>
  <c r="C100" i="22" s="1"/>
  <c r="N2" i="5"/>
  <c r="C99" i="22" s="1" a="1"/>
  <c r="C99" i="22" s="1"/>
  <c r="M2" i="5"/>
  <c r="C98" i="22" s="1" a="1"/>
  <c r="C98" i="22" s="1"/>
  <c r="L2" i="5"/>
  <c r="C97" i="22" s="1" a="1"/>
  <c r="C97" i="22" s="1"/>
  <c r="K2" i="5"/>
  <c r="C96" i="22" s="1" a="1"/>
  <c r="C96" i="22" s="1"/>
  <c r="J2" i="5"/>
  <c r="C95" i="22" s="1" a="1"/>
  <c r="C95" i="22" s="1"/>
  <c r="I2" i="5"/>
  <c r="C94" i="22" s="1" a="1"/>
  <c r="C94" i="22" s="1"/>
  <c r="H2" i="5"/>
  <c r="G2" i="5"/>
  <c r="G2" i="4"/>
  <c r="C53" i="22" s="1" a="1"/>
  <c r="C53" i="22" s="1"/>
  <c r="H2" i="4"/>
  <c r="C54" i="22" s="1" a="1"/>
  <c r="C54" i="22" s="1"/>
  <c r="I2" i="4"/>
  <c r="C55" i="22" s="1" a="1"/>
  <c r="C55" i="22" s="1"/>
  <c r="J2" i="4"/>
  <c r="C56" i="22" s="1" a="1"/>
  <c r="C56" i="22" s="1"/>
  <c r="K2" i="4"/>
  <c r="C57" i="22" s="1" a="1"/>
  <c r="C57" i="22" s="1"/>
  <c r="L2" i="4"/>
  <c r="C58" i="22" s="1" a="1"/>
  <c r="C58" i="22" s="1"/>
  <c r="M2" i="4"/>
  <c r="C59" i="22" s="1" a="1"/>
  <c r="C59" i="22" s="1"/>
  <c r="N2" i="4"/>
  <c r="C60" i="22" s="1" a="1"/>
  <c r="C60" i="22" s="1"/>
  <c r="O2" i="4"/>
  <c r="C61" i="22" s="1" a="1"/>
  <c r="C61" i="22" s="1"/>
  <c r="P2" i="4"/>
  <c r="C62" i="22" s="1" a="1"/>
  <c r="C62" i="22" s="1"/>
  <c r="Q2" i="4"/>
  <c r="C63" i="22" s="1" a="1"/>
  <c r="C63" i="22" s="1"/>
  <c r="R2" i="4"/>
  <c r="C64" i="22" s="1" a="1"/>
  <c r="C64" i="22" s="1"/>
  <c r="S2" i="4"/>
  <c r="C65" i="22" s="1" a="1"/>
  <c r="C65" i="22" s="1"/>
  <c r="T2" i="4"/>
  <c r="C66" i="22" s="1" a="1"/>
  <c r="C66" i="22" s="1"/>
  <c r="U2" i="4"/>
  <c r="C67" i="22" s="1" a="1"/>
  <c r="C67" i="22" s="1"/>
  <c r="V2" i="4"/>
  <c r="C68" i="22" s="1" a="1"/>
  <c r="C68" i="22" s="1"/>
  <c r="W2" i="4"/>
  <c r="C69" i="22" s="1" a="1"/>
  <c r="C69" i="22" s="1"/>
  <c r="X2" i="4"/>
  <c r="C70" i="22" s="1" a="1"/>
  <c r="C70" i="22" s="1"/>
  <c r="Y2" i="4"/>
  <c r="C71" i="22" s="1" a="1"/>
  <c r="C71" i="22" s="1"/>
  <c r="Z2" i="4"/>
  <c r="C72" i="22" s="1" a="1"/>
  <c r="C72" i="22" s="1"/>
  <c r="AA2" i="4"/>
  <c r="C73" i="22" s="1" a="1"/>
  <c r="C73" i="22" s="1"/>
  <c r="AB2" i="4"/>
  <c r="C74" i="22" s="1" a="1"/>
  <c r="C74" i="22" s="1"/>
  <c r="AC2" i="4"/>
  <c r="C75" i="22" s="1" a="1"/>
  <c r="C75" i="22" s="1"/>
  <c r="AD2" i="4"/>
  <c r="C76" i="22" s="1" a="1"/>
  <c r="C76" i="22" s="1"/>
  <c r="AE2" i="4"/>
  <c r="C77" i="22" s="1" a="1"/>
  <c r="C77" i="22" s="1"/>
  <c r="AF2" i="4"/>
  <c r="C78" i="22" s="1" a="1"/>
  <c r="C78" i="22" s="1"/>
  <c r="AG2" i="4"/>
  <c r="C79" i="22" s="1" a="1"/>
  <c r="C79" i="22" s="1"/>
  <c r="AH2" i="4"/>
  <c r="C80" i="22" s="1" a="1"/>
  <c r="C80" i="22" s="1"/>
  <c r="AI2" i="4"/>
  <c r="C81" i="22" s="1" a="1"/>
  <c r="C81" i="22" s="1"/>
  <c r="AJ2" i="4"/>
  <c r="C82" i="22" s="1" a="1"/>
  <c r="C82" i="22" s="1"/>
  <c r="AK2" i="4"/>
  <c r="C83" i="22" s="1" a="1"/>
  <c r="C83" i="22" s="1"/>
  <c r="AL2" i="4"/>
  <c r="C84" i="22" s="1" a="1"/>
  <c r="C84" i="22" s="1"/>
  <c r="AM2" i="4"/>
  <c r="C85" i="22" s="1" a="1"/>
  <c r="C85" i="22" s="1"/>
  <c r="AN2" i="4"/>
  <c r="C86" i="22" s="1" a="1"/>
  <c r="C86" i="22" s="1"/>
  <c r="AO2" i="4"/>
  <c r="C87" i="22" s="1" a="1"/>
  <c r="C87" i="22" s="1"/>
  <c r="AP2" i="4"/>
  <c r="C88" i="22" s="1" a="1"/>
  <c r="C88" i="22" s="1"/>
  <c r="AQ2" i="4"/>
  <c r="C89" i="22" s="1" a="1"/>
  <c r="C89" i="22" s="1"/>
  <c r="AR2" i="4"/>
  <c r="C90" i="22" s="1" a="1"/>
  <c r="C90" i="22" s="1"/>
  <c r="F2" i="4"/>
  <c r="C52" i="22" s="1" a="1"/>
  <c r="C52" i="22" s="1"/>
  <c r="F2" i="5"/>
  <c r="C91" i="22" s="1" a="1"/>
  <c r="C91" i="22" s="1"/>
  <c r="AG1" i="5"/>
  <c r="AH1" i="5"/>
  <c r="AI1" i="5"/>
  <c r="AJ1" i="5"/>
  <c r="AK1" i="5"/>
  <c r="AL1" i="5"/>
  <c r="AM1" i="5"/>
  <c r="AM1" i="11"/>
  <c r="AN1" i="11"/>
  <c r="AO1" i="11"/>
  <c r="AP1" i="4"/>
  <c r="AQ1" i="4"/>
  <c r="AR1" i="4"/>
  <c r="V1" i="10"/>
  <c r="W1" i="10"/>
  <c r="X1" i="10"/>
  <c r="Z2" i="3"/>
  <c r="C50" i="22" s="1" a="1"/>
  <c r="C50" i="22" s="1"/>
  <c r="Y2" i="3"/>
  <c r="C49" i="22" s="1" a="1"/>
  <c r="C49" i="22" s="1"/>
  <c r="AA2" i="3"/>
  <c r="C51" i="22" s="1" a="1"/>
  <c r="C51" i="22" s="1"/>
  <c r="Y1" i="3"/>
  <c r="Z1" i="3"/>
  <c r="AA1" i="3"/>
  <c r="G2" i="3"/>
  <c r="C31" i="22" s="1" a="1"/>
  <c r="C31" i="22" s="1"/>
  <c r="H2" i="3"/>
  <c r="I2" i="3"/>
  <c r="J2" i="3"/>
  <c r="C34" i="22" s="1" a="1"/>
  <c r="C34" i="22" s="1"/>
  <c r="K2" i="3"/>
  <c r="L2" i="3"/>
  <c r="C36" i="22" s="1" a="1"/>
  <c r="C36" i="22" s="1"/>
  <c r="M2" i="3"/>
  <c r="C37" i="22" s="1" a="1"/>
  <c r="C37" i="22" s="1"/>
  <c r="N2" i="3"/>
  <c r="C38" i="22" s="1" a="1"/>
  <c r="C38" i="22" s="1"/>
  <c r="O2" i="3"/>
  <c r="P2" i="3"/>
  <c r="Q2" i="3"/>
  <c r="R2" i="3"/>
  <c r="C42" i="22" s="1" a="1"/>
  <c r="C42" i="22" s="1"/>
  <c r="S2" i="3"/>
  <c r="C43" i="22" s="1" a="1"/>
  <c r="C43" i="22" s="1"/>
  <c r="T2" i="3"/>
  <c r="C44" i="22" s="1" a="1"/>
  <c r="C44" i="22" s="1"/>
  <c r="U2" i="3"/>
  <c r="C45" i="22" s="1" a="1"/>
  <c r="C45" i="22" s="1"/>
  <c r="V2" i="3"/>
  <c r="C46" i="22" s="1" a="1"/>
  <c r="C46" i="22" s="1"/>
  <c r="W2" i="3"/>
  <c r="X2" i="3"/>
  <c r="F2" i="3"/>
  <c r="F2" i="1"/>
  <c r="C5" i="22" s="1" a="1"/>
  <c r="C5" i="22" s="1"/>
  <c r="Q1" i="19"/>
  <c r="R1" i="19"/>
  <c r="S1" i="19"/>
  <c r="T1" i="19"/>
  <c r="U1" i="19"/>
  <c r="D62" i="16" a="1"/>
  <c r="D62" i="16" s="1"/>
  <c r="D59" i="16" s="1"/>
  <c r="D116" i="19"/>
  <c r="D115" i="19"/>
  <c r="D114" i="19"/>
  <c r="D113" i="19"/>
  <c r="D112" i="19"/>
  <c r="D111" i="19"/>
  <c r="D110" i="19"/>
  <c r="D109" i="19"/>
  <c r="D108" i="19"/>
  <c r="D107" i="19"/>
  <c r="D106" i="19"/>
  <c r="D105" i="19"/>
  <c r="D104" i="19"/>
  <c r="D103" i="19"/>
  <c r="D102" i="19"/>
  <c r="D101" i="19"/>
  <c r="D100" i="19"/>
  <c r="D99" i="19"/>
  <c r="D98" i="19"/>
  <c r="D97" i="19"/>
  <c r="D96" i="19"/>
  <c r="D95" i="19"/>
  <c r="D94" i="19"/>
  <c r="D93" i="19"/>
  <c r="D92" i="19"/>
  <c r="D91" i="19"/>
  <c r="D90" i="19"/>
  <c r="D89" i="19"/>
  <c r="D88" i="19"/>
  <c r="D87" i="19"/>
  <c r="D86" i="19"/>
  <c r="D85" i="19"/>
  <c r="D84" i="19"/>
  <c r="D83" i="19"/>
  <c r="D82" i="19"/>
  <c r="D81" i="19"/>
  <c r="D80" i="19"/>
  <c r="D79" i="19"/>
  <c r="D78" i="19"/>
  <c r="D77" i="19"/>
  <c r="D76" i="19"/>
  <c r="D75" i="19"/>
  <c r="D74" i="19"/>
  <c r="D73" i="19"/>
  <c r="D72" i="19"/>
  <c r="D71" i="19"/>
  <c r="D70" i="19"/>
  <c r="D69" i="19"/>
  <c r="D68" i="19"/>
  <c r="D67" i="19"/>
  <c r="D66" i="19"/>
  <c r="D65" i="19"/>
  <c r="D64" i="19"/>
  <c r="D63" i="19"/>
  <c r="D62" i="19"/>
  <c r="D61" i="19"/>
  <c r="D60" i="19"/>
  <c r="D59" i="19"/>
  <c r="D58" i="19"/>
  <c r="D57"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D6" i="19"/>
  <c r="P1" i="19"/>
  <c r="M1" i="20" s="1"/>
  <c r="O1" i="19"/>
  <c r="L1" i="20" s="1"/>
  <c r="N1" i="19"/>
  <c r="K1" i="20" s="1"/>
  <c r="M1" i="19"/>
  <c r="J1" i="20" s="1"/>
  <c r="L1" i="19"/>
  <c r="I1" i="20" s="1"/>
  <c r="K1" i="19"/>
  <c r="H1" i="20" s="1"/>
  <c r="J1" i="19"/>
  <c r="G1" i="20" s="1"/>
  <c r="I1" i="19"/>
  <c r="F1" i="20" s="1"/>
  <c r="H1" i="19"/>
  <c r="E1" i="20" s="1"/>
  <c r="G1" i="19"/>
  <c r="D1" i="20" s="1"/>
  <c r="F1" i="19"/>
  <c r="C1" i="20" s="1"/>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AC61" i="16" a="1"/>
  <c r="AC61" i="16" s="1"/>
  <c r="AC62" i="16" a="1"/>
  <c r="AC62" i="16" s="1"/>
  <c r="AC63" i="16" a="1"/>
  <c r="AC63" i="16"/>
  <c r="AC64" i="16" a="1"/>
  <c r="AC64" i="16"/>
  <c r="AC65" i="16" a="1"/>
  <c r="AC65" i="16" s="1"/>
  <c r="AC66" i="16" a="1"/>
  <c r="AC66" i="16" s="1"/>
  <c r="AC67" i="16" a="1"/>
  <c r="AC67" i="16"/>
  <c r="AC68" i="16" a="1"/>
  <c r="AC68" i="16"/>
  <c r="AC69" i="16" a="1"/>
  <c r="AC69" i="16" s="1"/>
  <c r="AC70" i="16" a="1"/>
  <c r="AC70" i="16" s="1"/>
  <c r="AC71" i="16" a="1"/>
  <c r="AC71" i="16"/>
  <c r="AC72" i="16" a="1"/>
  <c r="AC72" i="16"/>
  <c r="AC73" i="16" a="1"/>
  <c r="AC73" i="16" s="1"/>
  <c r="AC74" i="16" a="1"/>
  <c r="AC74" i="16" s="1"/>
  <c r="AC75" i="16" a="1"/>
  <c r="AC75" i="16"/>
  <c r="AC76" i="16" a="1"/>
  <c r="AC76" i="16"/>
  <c r="AC77" i="16" a="1"/>
  <c r="AC77" i="16" s="1"/>
  <c r="AC78" i="16" a="1"/>
  <c r="AC78" i="16" s="1"/>
  <c r="AC79" i="16" a="1"/>
  <c r="AC79" i="16"/>
  <c r="AC80" i="16" a="1"/>
  <c r="AC80" i="16"/>
  <c r="AC81" i="16" a="1"/>
  <c r="AC81" i="16" s="1"/>
  <c r="AC82" i="16" a="1"/>
  <c r="AC82" i="16" s="1"/>
  <c r="AC83" i="16" a="1"/>
  <c r="AC83" i="16"/>
  <c r="AC84" i="16" a="1"/>
  <c r="AC84" i="16"/>
  <c r="AC85" i="16" a="1"/>
  <c r="AC85" i="16" s="1"/>
  <c r="X86" i="16" a="1"/>
  <c r="X86" i="16" s="1"/>
  <c r="X59" i="16" s="1"/>
  <c r="V86" i="16" a="1"/>
  <c r="V86" i="16" s="1"/>
  <c r="V59" i="16" s="1"/>
  <c r="E59" i="16"/>
  <c r="F59" i="16"/>
  <c r="G59" i="16"/>
  <c r="H59" i="16"/>
  <c r="I59" i="16"/>
  <c r="J59" i="16"/>
  <c r="K59" i="16"/>
  <c r="L59" i="16"/>
  <c r="M59" i="16"/>
  <c r="N59" i="16"/>
  <c r="O59" i="16"/>
  <c r="P59" i="16"/>
  <c r="Q59" i="16"/>
  <c r="R59" i="16"/>
  <c r="S59" i="16"/>
  <c r="T59" i="16"/>
  <c r="U59" i="16"/>
  <c r="W59" i="16"/>
  <c r="Y59" i="16"/>
  <c r="Z59" i="16"/>
  <c r="AA59" i="16"/>
  <c r="AB59" i="16"/>
  <c r="D61" i="16" a="1"/>
  <c r="D61" i="16" s="1"/>
  <c r="AA2" i="16"/>
  <c r="Z2" i="16"/>
  <c r="Y2" i="16"/>
  <c r="X2" i="16"/>
  <c r="W2" i="16"/>
  <c r="V2" i="16"/>
  <c r="U2" i="16"/>
  <c r="T2" i="16"/>
  <c r="T29" i="16" s="1"/>
  <c r="S2" i="16"/>
  <c r="R2" i="16"/>
  <c r="Q2" i="16"/>
  <c r="P2" i="16"/>
  <c r="O2" i="16"/>
  <c r="N2" i="16"/>
  <c r="M2" i="16"/>
  <c r="M29" i="16" s="1"/>
  <c r="L2" i="16"/>
  <c r="L29" i="16" s="1"/>
  <c r="K2" i="16"/>
  <c r="J2" i="16"/>
  <c r="I2" i="16"/>
  <c r="H2" i="16"/>
  <c r="G2" i="16"/>
  <c r="F2" i="16"/>
  <c r="E2" i="16"/>
  <c r="E29" i="16" s="1"/>
  <c r="D2" i="16"/>
  <c r="D29" i="16" s="1"/>
  <c r="C2" i="16"/>
  <c r="B29" i="16"/>
  <c r="C29" i="16"/>
  <c r="F29" i="16"/>
  <c r="G29" i="16"/>
  <c r="H29" i="16"/>
  <c r="I29" i="16"/>
  <c r="J29" i="16"/>
  <c r="K29" i="16"/>
  <c r="N29" i="16"/>
  <c r="O29" i="16"/>
  <c r="P29" i="16"/>
  <c r="Q29" i="16"/>
  <c r="R29" i="16"/>
  <c r="S29" i="16"/>
  <c r="U29" i="16"/>
  <c r="V29" i="16"/>
  <c r="W29" i="16"/>
  <c r="X29" i="16"/>
  <c r="Y29" i="16"/>
  <c r="Z29" i="16"/>
  <c r="AA29" i="16"/>
  <c r="C30" i="16"/>
  <c r="J30" i="16"/>
  <c r="J31" i="16"/>
  <c r="P31" i="16"/>
  <c r="P32" i="16"/>
  <c r="Q32" i="16"/>
  <c r="P33" i="16"/>
  <c r="V33" i="16"/>
  <c r="S34" i="16"/>
  <c r="V34" i="16"/>
  <c r="X35" i="16"/>
  <c r="Y35" i="16"/>
  <c r="U36" i="16"/>
  <c r="Y36" i="16"/>
  <c r="P37" i="16"/>
  <c r="S37" i="16"/>
  <c r="M38" i="16"/>
  <c r="N38" i="16"/>
  <c r="G39" i="16"/>
  <c r="K39" i="16"/>
  <c r="B40" i="16"/>
  <c r="E40" i="16"/>
  <c r="Y40" i="16"/>
  <c r="Z40" i="16"/>
  <c r="S41" i="16"/>
  <c r="W41" i="16"/>
  <c r="N42" i="16"/>
  <c r="Q42" i="16"/>
  <c r="K43" i="16"/>
  <c r="L43" i="16"/>
  <c r="E44" i="16"/>
  <c r="I44" i="16"/>
  <c r="Z44" i="16"/>
  <c r="C45" i="16"/>
  <c r="S45" i="16"/>
  <c r="U45" i="16"/>
  <c r="I46" i="16"/>
  <c r="Y46" i="16"/>
  <c r="O47" i="16"/>
  <c r="Q47" i="16"/>
  <c r="E48" i="16"/>
  <c r="G48" i="16"/>
  <c r="U48" i="16"/>
  <c r="K49" i="16"/>
  <c r="X49" i="16"/>
  <c r="I50" i="16"/>
  <c r="K50" i="16"/>
  <c r="C51" i="16"/>
  <c r="K51" i="16"/>
  <c r="L51" i="16"/>
  <c r="E52" i="16"/>
  <c r="M52" i="16"/>
  <c r="W52" i="16"/>
  <c r="F53" i="16"/>
  <c r="O53" i="16"/>
  <c r="W53" i="16"/>
  <c r="Q54" i="16"/>
  <c r="Y54" i="16"/>
  <c r="B3" i="16"/>
  <c r="B30" i="16" s="1"/>
  <c r="D3" i="16"/>
  <c r="D30" i="16" s="1"/>
  <c r="E3" i="16"/>
  <c r="E30" i="16" s="1"/>
  <c r="F3" i="16"/>
  <c r="F30" i="16" s="1"/>
  <c r="G3" i="16"/>
  <c r="G30" i="16" s="1"/>
  <c r="H3" i="16"/>
  <c r="H30" i="16" s="1"/>
  <c r="I3" i="16"/>
  <c r="I30" i="16" s="1"/>
  <c r="J3" i="16"/>
  <c r="K3" i="16"/>
  <c r="K30" i="16" s="1"/>
  <c r="L3" i="16"/>
  <c r="L30" i="16" s="1"/>
  <c r="M3" i="16"/>
  <c r="M30" i="16" s="1"/>
  <c r="N3" i="16"/>
  <c r="N30" i="16" s="1"/>
  <c r="O3" i="16"/>
  <c r="O30" i="16" s="1"/>
  <c r="P3" i="16"/>
  <c r="P30" i="16" s="1"/>
  <c r="Q3" i="16"/>
  <c r="Q30" i="16" s="1"/>
  <c r="R3" i="16"/>
  <c r="R30" i="16" s="1"/>
  <c r="S3" i="16"/>
  <c r="S30" i="16" s="1"/>
  <c r="T3" i="16"/>
  <c r="T30" i="16" s="1"/>
  <c r="U3" i="16"/>
  <c r="U30" i="16" s="1"/>
  <c r="V3" i="16"/>
  <c r="V30" i="16" s="1"/>
  <c r="W3" i="16"/>
  <c r="W30" i="16" s="1"/>
  <c r="X3" i="16"/>
  <c r="X30" i="16" s="1"/>
  <c r="Y3" i="16"/>
  <c r="Y30" i="16" s="1"/>
  <c r="Z3" i="16"/>
  <c r="Z30" i="16" s="1"/>
  <c r="AA3" i="16"/>
  <c r="AA30" i="16" s="1"/>
  <c r="B4" i="16"/>
  <c r="B31" i="16" s="1"/>
  <c r="C4" i="16"/>
  <c r="C31" i="16" s="1"/>
  <c r="D31" i="16"/>
  <c r="E4" i="16"/>
  <c r="E31" i="16" s="1"/>
  <c r="F4" i="16"/>
  <c r="F31" i="16" s="1"/>
  <c r="G4" i="16"/>
  <c r="G31" i="16" s="1"/>
  <c r="H4" i="16"/>
  <c r="H31" i="16" s="1"/>
  <c r="I4" i="16"/>
  <c r="I31" i="16" s="1"/>
  <c r="J4" i="16"/>
  <c r="K4" i="16"/>
  <c r="K31" i="16" s="1"/>
  <c r="L4" i="16"/>
  <c r="L31" i="16" s="1"/>
  <c r="M4" i="16"/>
  <c r="M31" i="16" s="1"/>
  <c r="N4" i="16"/>
  <c r="N31" i="16" s="1"/>
  <c r="O4" i="16"/>
  <c r="O31" i="16" s="1"/>
  <c r="P4" i="16"/>
  <c r="Q4" i="16"/>
  <c r="Q31" i="16" s="1"/>
  <c r="R4" i="16"/>
  <c r="R31" i="16" s="1"/>
  <c r="S4" i="16"/>
  <c r="S31" i="16" s="1"/>
  <c r="T4" i="16"/>
  <c r="T31" i="16" s="1"/>
  <c r="U4" i="16"/>
  <c r="U31" i="16" s="1"/>
  <c r="V4" i="16"/>
  <c r="V31" i="16" s="1"/>
  <c r="W4" i="16"/>
  <c r="W31" i="16" s="1"/>
  <c r="X4" i="16"/>
  <c r="X31" i="16" s="1"/>
  <c r="Y4" i="16"/>
  <c r="Y31" i="16" s="1"/>
  <c r="Z4" i="16"/>
  <c r="Z31" i="16" s="1"/>
  <c r="AA4" i="16"/>
  <c r="AA31" i="16" s="1"/>
  <c r="B5" i="16"/>
  <c r="B32" i="16" s="1"/>
  <c r="C5" i="16"/>
  <c r="C32" i="16" s="1"/>
  <c r="D5" i="16"/>
  <c r="D32" i="16" s="1"/>
  <c r="E32" i="16"/>
  <c r="F5" i="16"/>
  <c r="F32" i="16" s="1"/>
  <c r="G5" i="16"/>
  <c r="G32" i="16" s="1"/>
  <c r="H5" i="16"/>
  <c r="H32" i="16" s="1"/>
  <c r="I5" i="16"/>
  <c r="I32" i="16" s="1"/>
  <c r="J5" i="16"/>
  <c r="J32" i="16" s="1"/>
  <c r="K5" i="16"/>
  <c r="K32" i="16" s="1"/>
  <c r="L5" i="16"/>
  <c r="L32" i="16" s="1"/>
  <c r="M5" i="16"/>
  <c r="M32" i="16" s="1"/>
  <c r="N5" i="16"/>
  <c r="N32" i="16" s="1"/>
  <c r="O5" i="16"/>
  <c r="O32" i="16" s="1"/>
  <c r="P5" i="16"/>
  <c r="Q5" i="16"/>
  <c r="R5" i="16"/>
  <c r="R32" i="16" s="1"/>
  <c r="S5" i="16"/>
  <c r="S32" i="16" s="1"/>
  <c r="T5" i="16"/>
  <c r="T32" i="16" s="1"/>
  <c r="U5" i="16"/>
  <c r="U32" i="16" s="1"/>
  <c r="V5" i="16"/>
  <c r="V32" i="16" s="1"/>
  <c r="W5" i="16"/>
  <c r="W32" i="16" s="1"/>
  <c r="X5" i="16"/>
  <c r="X32" i="16" s="1"/>
  <c r="Y5" i="16"/>
  <c r="Y32" i="16" s="1"/>
  <c r="Z5" i="16"/>
  <c r="Z32" i="16" s="1"/>
  <c r="AA5" i="16"/>
  <c r="AA32" i="16" s="1"/>
  <c r="B6" i="16"/>
  <c r="B33" i="16" s="1"/>
  <c r="C6" i="16"/>
  <c r="C33" i="16" s="1"/>
  <c r="D6" i="16"/>
  <c r="D33" i="16" s="1"/>
  <c r="E6" i="16"/>
  <c r="E33" i="16" s="1"/>
  <c r="F33" i="16"/>
  <c r="G6" i="16"/>
  <c r="G33" i="16" s="1"/>
  <c r="H6" i="16"/>
  <c r="H33" i="16" s="1"/>
  <c r="I6" i="16"/>
  <c r="I33" i="16" s="1"/>
  <c r="J6" i="16"/>
  <c r="J33" i="16" s="1"/>
  <c r="K6" i="16"/>
  <c r="K33" i="16" s="1"/>
  <c r="L6" i="16"/>
  <c r="L33" i="16" s="1"/>
  <c r="M6" i="16"/>
  <c r="M33" i="16" s="1"/>
  <c r="N6" i="16"/>
  <c r="N33" i="16" s="1"/>
  <c r="O6" i="16"/>
  <c r="O33" i="16" s="1"/>
  <c r="P6" i="16"/>
  <c r="Q6" i="16"/>
  <c r="Q33" i="16" s="1"/>
  <c r="R6" i="16"/>
  <c r="R33" i="16" s="1"/>
  <c r="S6" i="16"/>
  <c r="S33" i="16" s="1"/>
  <c r="T6" i="16"/>
  <c r="T33" i="16" s="1"/>
  <c r="U6" i="16"/>
  <c r="U33" i="16" s="1"/>
  <c r="V6" i="16"/>
  <c r="W6" i="16"/>
  <c r="W33" i="16" s="1"/>
  <c r="X6" i="16"/>
  <c r="X33" i="16" s="1"/>
  <c r="Y6" i="16"/>
  <c r="Y33" i="16" s="1"/>
  <c r="Z6" i="16"/>
  <c r="Z33" i="16" s="1"/>
  <c r="AA6" i="16"/>
  <c r="AA33" i="16" s="1"/>
  <c r="B7" i="16"/>
  <c r="B34" i="16" s="1"/>
  <c r="C7" i="16"/>
  <c r="C34" i="16" s="1"/>
  <c r="D7" i="16"/>
  <c r="D34" i="16" s="1"/>
  <c r="E7" i="16"/>
  <c r="E34" i="16" s="1"/>
  <c r="F7" i="16"/>
  <c r="F34" i="16" s="1"/>
  <c r="G34" i="16"/>
  <c r="H7" i="16"/>
  <c r="H34" i="16" s="1"/>
  <c r="I7" i="16"/>
  <c r="I34" i="16" s="1"/>
  <c r="J7" i="16"/>
  <c r="J34" i="16" s="1"/>
  <c r="K7" i="16"/>
  <c r="K34" i="16" s="1"/>
  <c r="L7" i="16"/>
  <c r="L34" i="16" s="1"/>
  <c r="M7" i="16"/>
  <c r="M34" i="16" s="1"/>
  <c r="N7" i="16"/>
  <c r="N34" i="16" s="1"/>
  <c r="O7" i="16"/>
  <c r="O34" i="16" s="1"/>
  <c r="P7" i="16"/>
  <c r="P34" i="16" s="1"/>
  <c r="Q7" i="16"/>
  <c r="Q34" i="16" s="1"/>
  <c r="R7" i="16"/>
  <c r="R34" i="16" s="1"/>
  <c r="S7" i="16"/>
  <c r="T7" i="16"/>
  <c r="T34" i="16" s="1"/>
  <c r="U7" i="16"/>
  <c r="U34" i="16" s="1"/>
  <c r="V7" i="16"/>
  <c r="W7" i="16"/>
  <c r="W34" i="16" s="1"/>
  <c r="X7" i="16"/>
  <c r="X34" i="16" s="1"/>
  <c r="Y7" i="16"/>
  <c r="Y34" i="16" s="1"/>
  <c r="Z7" i="16"/>
  <c r="Z34" i="16" s="1"/>
  <c r="AA7" i="16"/>
  <c r="AA34" i="16" s="1"/>
  <c r="B8" i="16"/>
  <c r="B35" i="16" s="1"/>
  <c r="C8" i="16"/>
  <c r="C35" i="16" s="1"/>
  <c r="D8" i="16"/>
  <c r="D35" i="16" s="1"/>
  <c r="E8" i="16"/>
  <c r="E35" i="16" s="1"/>
  <c r="F8" i="16"/>
  <c r="F35" i="16" s="1"/>
  <c r="G8" i="16"/>
  <c r="G35" i="16" s="1"/>
  <c r="H35" i="16"/>
  <c r="I8" i="16"/>
  <c r="I35" i="16" s="1"/>
  <c r="J8" i="16"/>
  <c r="J35" i="16" s="1"/>
  <c r="K8" i="16"/>
  <c r="K35" i="16" s="1"/>
  <c r="L8" i="16"/>
  <c r="L35" i="16" s="1"/>
  <c r="M8" i="16"/>
  <c r="M35" i="16" s="1"/>
  <c r="N8" i="16"/>
  <c r="N35" i="16" s="1"/>
  <c r="O8" i="16"/>
  <c r="O35" i="16" s="1"/>
  <c r="P8" i="16"/>
  <c r="P35" i="16" s="1"/>
  <c r="Q8" i="16"/>
  <c r="Q35" i="16" s="1"/>
  <c r="R8" i="16"/>
  <c r="R35" i="16" s="1"/>
  <c r="S8" i="16"/>
  <c r="S35" i="16" s="1"/>
  <c r="T8" i="16"/>
  <c r="T35" i="16" s="1"/>
  <c r="U8" i="16"/>
  <c r="U35" i="16" s="1"/>
  <c r="V8" i="16"/>
  <c r="V35" i="16" s="1"/>
  <c r="W8" i="16"/>
  <c r="W35" i="16" s="1"/>
  <c r="X8" i="16"/>
  <c r="Y8" i="16"/>
  <c r="Z8" i="16"/>
  <c r="Z35" i="16" s="1"/>
  <c r="AA8" i="16"/>
  <c r="AA35" i="16" s="1"/>
  <c r="B9" i="16"/>
  <c r="B36" i="16" s="1"/>
  <c r="C9" i="16"/>
  <c r="C36" i="16" s="1"/>
  <c r="D9" i="16"/>
  <c r="D36" i="16" s="1"/>
  <c r="E9" i="16"/>
  <c r="E36" i="16" s="1"/>
  <c r="F9" i="16"/>
  <c r="F36" i="16" s="1"/>
  <c r="G9" i="16"/>
  <c r="G36" i="16" s="1"/>
  <c r="H9" i="16"/>
  <c r="H36" i="16" s="1"/>
  <c r="I36" i="16"/>
  <c r="J9" i="16"/>
  <c r="J36" i="16" s="1"/>
  <c r="K9" i="16"/>
  <c r="K36" i="16" s="1"/>
  <c r="L9" i="16"/>
  <c r="L36" i="16" s="1"/>
  <c r="M9" i="16"/>
  <c r="M36" i="16" s="1"/>
  <c r="N9" i="16"/>
  <c r="N36" i="16" s="1"/>
  <c r="O9" i="16"/>
  <c r="O36" i="16" s="1"/>
  <c r="P9" i="16"/>
  <c r="P36" i="16" s="1"/>
  <c r="Q9" i="16"/>
  <c r="Q36" i="16" s="1"/>
  <c r="R9" i="16"/>
  <c r="R36" i="16" s="1"/>
  <c r="S9" i="16"/>
  <c r="S36" i="16" s="1"/>
  <c r="T9" i="16"/>
  <c r="T36" i="16" s="1"/>
  <c r="U9" i="16"/>
  <c r="V9" i="16"/>
  <c r="V36" i="16" s="1"/>
  <c r="W9" i="16"/>
  <c r="W36" i="16" s="1"/>
  <c r="X9" i="16"/>
  <c r="X36" i="16" s="1"/>
  <c r="Y9" i="16"/>
  <c r="Z9" i="16"/>
  <c r="Z36" i="16" s="1"/>
  <c r="AA9" i="16"/>
  <c r="AA36" i="16" s="1"/>
  <c r="B10" i="16"/>
  <c r="B37" i="16" s="1"/>
  <c r="C10" i="16"/>
  <c r="C37" i="16" s="1"/>
  <c r="D10" i="16"/>
  <c r="D37" i="16" s="1"/>
  <c r="E10" i="16"/>
  <c r="E37" i="16" s="1"/>
  <c r="F10" i="16"/>
  <c r="F37" i="16" s="1"/>
  <c r="G10" i="16"/>
  <c r="G37" i="16" s="1"/>
  <c r="H10" i="16"/>
  <c r="H37" i="16" s="1"/>
  <c r="I10" i="16"/>
  <c r="I37" i="16" s="1"/>
  <c r="J37" i="16"/>
  <c r="K10" i="16"/>
  <c r="K37" i="16" s="1"/>
  <c r="L10" i="16"/>
  <c r="L37" i="16" s="1"/>
  <c r="M10" i="16"/>
  <c r="M37" i="16" s="1"/>
  <c r="N10" i="16"/>
  <c r="N37" i="16" s="1"/>
  <c r="O10" i="16"/>
  <c r="O37" i="16" s="1"/>
  <c r="P10" i="16"/>
  <c r="Q10" i="16"/>
  <c r="Q37" i="16" s="1"/>
  <c r="R10" i="16"/>
  <c r="R37" i="16" s="1"/>
  <c r="S10" i="16"/>
  <c r="T10" i="16"/>
  <c r="T37" i="16" s="1"/>
  <c r="U10" i="16"/>
  <c r="U37" i="16" s="1"/>
  <c r="V10" i="16"/>
  <c r="V37" i="16" s="1"/>
  <c r="W10" i="16"/>
  <c r="W37" i="16" s="1"/>
  <c r="X10" i="16"/>
  <c r="X37" i="16" s="1"/>
  <c r="Y10" i="16"/>
  <c r="Y37" i="16" s="1"/>
  <c r="Z10" i="16"/>
  <c r="Z37" i="16" s="1"/>
  <c r="AA10" i="16"/>
  <c r="AA37" i="16" s="1"/>
  <c r="B11" i="16"/>
  <c r="B38" i="16" s="1"/>
  <c r="C11" i="16"/>
  <c r="C38" i="16" s="1"/>
  <c r="D11" i="16"/>
  <c r="D38" i="16" s="1"/>
  <c r="E11" i="16"/>
  <c r="E38" i="16" s="1"/>
  <c r="F11" i="16"/>
  <c r="F38" i="16" s="1"/>
  <c r="G11" i="16"/>
  <c r="G38" i="16" s="1"/>
  <c r="H11" i="16"/>
  <c r="H38" i="16" s="1"/>
  <c r="I11" i="16"/>
  <c r="I38" i="16" s="1"/>
  <c r="J11" i="16"/>
  <c r="J38" i="16" s="1"/>
  <c r="K38" i="16"/>
  <c r="L11" i="16"/>
  <c r="L38" i="16" s="1"/>
  <c r="M11" i="16"/>
  <c r="N11" i="16"/>
  <c r="O11" i="16"/>
  <c r="O38" i="16" s="1"/>
  <c r="P11" i="16"/>
  <c r="P38" i="16" s="1"/>
  <c r="Q11" i="16"/>
  <c r="Q38" i="16" s="1"/>
  <c r="R11" i="16"/>
  <c r="R38" i="16" s="1"/>
  <c r="S11" i="16"/>
  <c r="S38" i="16" s="1"/>
  <c r="T11" i="16"/>
  <c r="T38" i="16" s="1"/>
  <c r="U11" i="16"/>
  <c r="U38" i="16" s="1"/>
  <c r="V11" i="16"/>
  <c r="V38" i="16" s="1"/>
  <c r="W11" i="16"/>
  <c r="W38" i="16" s="1"/>
  <c r="X11" i="16"/>
  <c r="X38" i="16" s="1"/>
  <c r="Y11" i="16"/>
  <c r="Y38" i="16" s="1"/>
  <c r="Z11" i="16"/>
  <c r="Z38" i="16" s="1"/>
  <c r="AA11" i="16"/>
  <c r="AA38" i="16" s="1"/>
  <c r="B12" i="16"/>
  <c r="B39" i="16" s="1"/>
  <c r="C12" i="16"/>
  <c r="C39" i="16" s="1"/>
  <c r="D12" i="16"/>
  <c r="D39" i="16" s="1"/>
  <c r="E12" i="16"/>
  <c r="E39" i="16" s="1"/>
  <c r="F12" i="16"/>
  <c r="F39" i="16" s="1"/>
  <c r="G12" i="16"/>
  <c r="H12" i="16"/>
  <c r="H39" i="16" s="1"/>
  <c r="I12" i="16"/>
  <c r="I39" i="16" s="1"/>
  <c r="J12" i="16"/>
  <c r="J39" i="16" s="1"/>
  <c r="K12" i="16"/>
  <c r="L39" i="16"/>
  <c r="M12" i="16"/>
  <c r="M39" i="16" s="1"/>
  <c r="N12" i="16"/>
  <c r="N39" i="16" s="1"/>
  <c r="O12" i="16"/>
  <c r="O39" i="16" s="1"/>
  <c r="P12" i="16"/>
  <c r="P39" i="16" s="1"/>
  <c r="Q12" i="16"/>
  <c r="Q39" i="16" s="1"/>
  <c r="R12" i="16"/>
  <c r="R39" i="16" s="1"/>
  <c r="S12" i="16"/>
  <c r="S39" i="16" s="1"/>
  <c r="T12" i="16"/>
  <c r="T39" i="16" s="1"/>
  <c r="U12" i="16"/>
  <c r="U39" i="16" s="1"/>
  <c r="V12" i="16"/>
  <c r="V39" i="16" s="1"/>
  <c r="W12" i="16"/>
  <c r="W39" i="16" s="1"/>
  <c r="X12" i="16"/>
  <c r="X39" i="16" s="1"/>
  <c r="Y12" i="16"/>
  <c r="Y39" i="16" s="1"/>
  <c r="Z12" i="16"/>
  <c r="Z39" i="16" s="1"/>
  <c r="AA12" i="16"/>
  <c r="AA39" i="16" s="1"/>
  <c r="B13" i="16"/>
  <c r="C13" i="16"/>
  <c r="C40" i="16" s="1"/>
  <c r="D13" i="16"/>
  <c r="D40" i="16" s="1"/>
  <c r="E13" i="16"/>
  <c r="F13" i="16"/>
  <c r="F40" i="16" s="1"/>
  <c r="G13" i="16"/>
  <c r="G40" i="16" s="1"/>
  <c r="H13" i="16"/>
  <c r="H40" i="16" s="1"/>
  <c r="I13" i="16"/>
  <c r="I40" i="16" s="1"/>
  <c r="J13" i="16"/>
  <c r="J40" i="16" s="1"/>
  <c r="K13" i="16"/>
  <c r="K40" i="16" s="1"/>
  <c r="L13" i="16"/>
  <c r="L40" i="16" s="1"/>
  <c r="M40" i="16"/>
  <c r="N13" i="16"/>
  <c r="N40" i="16" s="1"/>
  <c r="O13" i="16"/>
  <c r="O40" i="16" s="1"/>
  <c r="P13" i="16"/>
  <c r="P40" i="16" s="1"/>
  <c r="Q13" i="16"/>
  <c r="Q40" i="16" s="1"/>
  <c r="R13" i="16"/>
  <c r="R40" i="16" s="1"/>
  <c r="S13" i="16"/>
  <c r="S40" i="16" s="1"/>
  <c r="T13" i="16"/>
  <c r="T40" i="16" s="1"/>
  <c r="U13" i="16"/>
  <c r="U40" i="16" s="1"/>
  <c r="V13" i="16"/>
  <c r="V40" i="16" s="1"/>
  <c r="W13" i="16"/>
  <c r="W40" i="16" s="1"/>
  <c r="X13" i="16"/>
  <c r="X40" i="16" s="1"/>
  <c r="Y13" i="16"/>
  <c r="Z13" i="16"/>
  <c r="AA13" i="16"/>
  <c r="AA40" i="16" s="1"/>
  <c r="B14" i="16"/>
  <c r="B41" i="16" s="1"/>
  <c r="C14" i="16"/>
  <c r="C41" i="16" s="1"/>
  <c r="D14" i="16"/>
  <c r="D41" i="16" s="1"/>
  <c r="E14" i="16"/>
  <c r="E41" i="16" s="1"/>
  <c r="F14" i="16"/>
  <c r="F41" i="16" s="1"/>
  <c r="G14" i="16"/>
  <c r="G41" i="16" s="1"/>
  <c r="H14" i="16"/>
  <c r="H41" i="16" s="1"/>
  <c r="I14" i="16"/>
  <c r="I41" i="16" s="1"/>
  <c r="J14" i="16"/>
  <c r="J41" i="16" s="1"/>
  <c r="K14" i="16"/>
  <c r="K41" i="16" s="1"/>
  <c r="L14" i="16"/>
  <c r="L41" i="16" s="1"/>
  <c r="M14" i="16"/>
  <c r="M41" i="16" s="1"/>
  <c r="N41" i="16"/>
  <c r="O14" i="16"/>
  <c r="O41" i="16" s="1"/>
  <c r="P14" i="16"/>
  <c r="P41" i="16" s="1"/>
  <c r="Q14" i="16"/>
  <c r="Q41" i="16" s="1"/>
  <c r="R14" i="16"/>
  <c r="R41" i="16" s="1"/>
  <c r="S14" i="16"/>
  <c r="T14" i="16"/>
  <c r="T41" i="16" s="1"/>
  <c r="U14" i="16"/>
  <c r="U41" i="16" s="1"/>
  <c r="V14" i="16"/>
  <c r="V41" i="16" s="1"/>
  <c r="W14" i="16"/>
  <c r="X14" i="16"/>
  <c r="X41" i="16" s="1"/>
  <c r="Y14" i="16"/>
  <c r="Y41" i="16" s="1"/>
  <c r="Z14" i="16"/>
  <c r="Z41" i="16" s="1"/>
  <c r="AA14" i="16"/>
  <c r="AA41" i="16" s="1"/>
  <c r="B15" i="16"/>
  <c r="B42" i="16" s="1"/>
  <c r="C15" i="16"/>
  <c r="C42" i="16" s="1"/>
  <c r="D15" i="16"/>
  <c r="D42" i="16" s="1"/>
  <c r="E15" i="16"/>
  <c r="E42" i="16" s="1"/>
  <c r="F15" i="16"/>
  <c r="F42" i="16" s="1"/>
  <c r="G15" i="16"/>
  <c r="G42" i="16" s="1"/>
  <c r="H15" i="16"/>
  <c r="H42" i="16" s="1"/>
  <c r="I15" i="16"/>
  <c r="I42" i="16" s="1"/>
  <c r="J15" i="16"/>
  <c r="J42" i="16" s="1"/>
  <c r="K15" i="16"/>
  <c r="K42" i="16" s="1"/>
  <c r="L15" i="16"/>
  <c r="L42" i="16" s="1"/>
  <c r="M15" i="16"/>
  <c r="M42" i="16" s="1"/>
  <c r="N15" i="16"/>
  <c r="O42" i="16"/>
  <c r="P15" i="16"/>
  <c r="P42" i="16" s="1"/>
  <c r="Q15" i="16"/>
  <c r="R15" i="16"/>
  <c r="R42" i="16" s="1"/>
  <c r="S15" i="16"/>
  <c r="S42" i="16" s="1"/>
  <c r="T15" i="16"/>
  <c r="T42" i="16" s="1"/>
  <c r="U15" i="16"/>
  <c r="U42" i="16" s="1"/>
  <c r="V15" i="16"/>
  <c r="V42" i="16" s="1"/>
  <c r="W15" i="16"/>
  <c r="W42" i="16" s="1"/>
  <c r="X15" i="16"/>
  <c r="X42" i="16" s="1"/>
  <c r="Y15" i="16"/>
  <c r="Y42" i="16" s="1"/>
  <c r="Z15" i="16"/>
  <c r="Z42" i="16" s="1"/>
  <c r="AA15" i="16"/>
  <c r="AA42" i="16" s="1"/>
  <c r="B16" i="16"/>
  <c r="B43" i="16" s="1"/>
  <c r="C16" i="16"/>
  <c r="C43" i="16" s="1"/>
  <c r="D16" i="16"/>
  <c r="D43" i="16" s="1"/>
  <c r="E16" i="16"/>
  <c r="E43" i="16" s="1"/>
  <c r="F16" i="16"/>
  <c r="F43" i="16" s="1"/>
  <c r="G16" i="16"/>
  <c r="G43" i="16" s="1"/>
  <c r="H16" i="16"/>
  <c r="H43" i="16" s="1"/>
  <c r="I16" i="16"/>
  <c r="I43" i="16" s="1"/>
  <c r="J16" i="16"/>
  <c r="J43" i="16" s="1"/>
  <c r="K16" i="16"/>
  <c r="L16" i="16"/>
  <c r="M16" i="16"/>
  <c r="M43" i="16" s="1"/>
  <c r="N16" i="16"/>
  <c r="N43" i="16" s="1"/>
  <c r="O16" i="16"/>
  <c r="O43" i="16" s="1"/>
  <c r="P43" i="16"/>
  <c r="Q16" i="16"/>
  <c r="Q43" i="16" s="1"/>
  <c r="R16" i="16"/>
  <c r="R43" i="16" s="1"/>
  <c r="S16" i="16"/>
  <c r="S43" i="16" s="1"/>
  <c r="T16" i="16"/>
  <c r="T43" i="16" s="1"/>
  <c r="U16" i="16"/>
  <c r="U43" i="16" s="1"/>
  <c r="V16" i="16"/>
  <c r="V43" i="16" s="1"/>
  <c r="W16" i="16"/>
  <c r="W43" i="16" s="1"/>
  <c r="X16" i="16"/>
  <c r="X43" i="16" s="1"/>
  <c r="Y16" i="16"/>
  <c r="Y43" i="16" s="1"/>
  <c r="Z16" i="16"/>
  <c r="Z43" i="16" s="1"/>
  <c r="AA16" i="16"/>
  <c r="AA43" i="16" s="1"/>
  <c r="B17" i="16"/>
  <c r="B44" i="16" s="1"/>
  <c r="C17" i="16"/>
  <c r="C44" i="16" s="1"/>
  <c r="D17" i="16"/>
  <c r="D44" i="16" s="1"/>
  <c r="E17" i="16"/>
  <c r="F17" i="16"/>
  <c r="F44" i="16" s="1"/>
  <c r="G17" i="16"/>
  <c r="G44" i="16" s="1"/>
  <c r="H17" i="16"/>
  <c r="H44" i="16" s="1"/>
  <c r="I17" i="16"/>
  <c r="J17" i="16"/>
  <c r="J44" i="16" s="1"/>
  <c r="K17" i="16"/>
  <c r="K44" i="16" s="1"/>
  <c r="L17" i="16"/>
  <c r="L44" i="16" s="1"/>
  <c r="M17" i="16"/>
  <c r="M44" i="16" s="1"/>
  <c r="N17" i="16"/>
  <c r="N44" i="16" s="1"/>
  <c r="O17" i="16"/>
  <c r="O44" i="16" s="1"/>
  <c r="P17" i="16"/>
  <c r="P44" i="16" s="1"/>
  <c r="Q44" i="16"/>
  <c r="R17" i="16"/>
  <c r="R44" i="16" s="1"/>
  <c r="S17" i="16"/>
  <c r="S44" i="16" s="1"/>
  <c r="T17" i="16"/>
  <c r="T44" i="16" s="1"/>
  <c r="U17" i="16"/>
  <c r="U44" i="16" s="1"/>
  <c r="V17" i="16"/>
  <c r="V44" i="16" s="1"/>
  <c r="W17" i="16"/>
  <c r="W44" i="16" s="1"/>
  <c r="X17" i="16"/>
  <c r="X44" i="16" s="1"/>
  <c r="Y17" i="16"/>
  <c r="Y44" i="16" s="1"/>
  <c r="Z17" i="16"/>
  <c r="AA17" i="16"/>
  <c r="AA44" i="16" s="1"/>
  <c r="B18" i="16"/>
  <c r="B45" i="16" s="1"/>
  <c r="C18" i="16"/>
  <c r="D18" i="16"/>
  <c r="D45" i="16" s="1"/>
  <c r="E18" i="16"/>
  <c r="E45" i="16" s="1"/>
  <c r="F18" i="16"/>
  <c r="F45" i="16" s="1"/>
  <c r="G18" i="16"/>
  <c r="G45" i="16" s="1"/>
  <c r="H18" i="16"/>
  <c r="H45" i="16" s="1"/>
  <c r="I18" i="16"/>
  <c r="I45" i="16" s="1"/>
  <c r="J18" i="16"/>
  <c r="J45" i="16" s="1"/>
  <c r="K18" i="16"/>
  <c r="K45" i="16" s="1"/>
  <c r="L18" i="16"/>
  <c r="L45" i="16" s="1"/>
  <c r="M18" i="16"/>
  <c r="M45" i="16" s="1"/>
  <c r="N18" i="16"/>
  <c r="N45" i="16" s="1"/>
  <c r="O18" i="16"/>
  <c r="O45" i="16" s="1"/>
  <c r="P18" i="16"/>
  <c r="P45" i="16" s="1"/>
  <c r="Q18" i="16"/>
  <c r="Q45" i="16" s="1"/>
  <c r="R45" i="16"/>
  <c r="S18" i="16"/>
  <c r="T18" i="16"/>
  <c r="T45" i="16" s="1"/>
  <c r="U18" i="16"/>
  <c r="V18" i="16"/>
  <c r="V45" i="16" s="1"/>
  <c r="W18" i="16"/>
  <c r="W45" i="16" s="1"/>
  <c r="X18" i="16"/>
  <c r="X45" i="16" s="1"/>
  <c r="Y18" i="16"/>
  <c r="Y45" i="16" s="1"/>
  <c r="Z18" i="16"/>
  <c r="Z45" i="16" s="1"/>
  <c r="AA18" i="16"/>
  <c r="AA45" i="16" s="1"/>
  <c r="B19" i="16"/>
  <c r="B46" i="16" s="1"/>
  <c r="C19" i="16"/>
  <c r="C46" i="16" s="1"/>
  <c r="D19" i="16"/>
  <c r="D46" i="16" s="1"/>
  <c r="E19" i="16"/>
  <c r="E46" i="16" s="1"/>
  <c r="F19" i="16"/>
  <c r="F46" i="16" s="1"/>
  <c r="G19" i="16"/>
  <c r="G46" i="16" s="1"/>
  <c r="H19" i="16"/>
  <c r="H46" i="16" s="1"/>
  <c r="I19" i="16"/>
  <c r="J19" i="16"/>
  <c r="J46" i="16" s="1"/>
  <c r="K19" i="16"/>
  <c r="K46" i="16" s="1"/>
  <c r="L19" i="16"/>
  <c r="L46" i="16" s="1"/>
  <c r="M19" i="16"/>
  <c r="M46" i="16" s="1"/>
  <c r="N19" i="16"/>
  <c r="N46" i="16" s="1"/>
  <c r="O19" i="16"/>
  <c r="O46" i="16" s="1"/>
  <c r="P19" i="16"/>
  <c r="P46" i="16" s="1"/>
  <c r="Q19" i="16"/>
  <c r="Q46" i="16" s="1"/>
  <c r="R19" i="16"/>
  <c r="R46" i="16" s="1"/>
  <c r="S46" i="16"/>
  <c r="T19" i="16"/>
  <c r="T46" i="16" s="1"/>
  <c r="U19" i="16"/>
  <c r="U46" i="16" s="1"/>
  <c r="V19" i="16"/>
  <c r="V46" i="16" s="1"/>
  <c r="W19" i="16"/>
  <c r="W46" i="16" s="1"/>
  <c r="X19" i="16"/>
  <c r="X46" i="16" s="1"/>
  <c r="Y19" i="16"/>
  <c r="Z19" i="16"/>
  <c r="Z46" i="16" s="1"/>
  <c r="AA19" i="16"/>
  <c r="AA46" i="16" s="1"/>
  <c r="B20" i="16"/>
  <c r="B47" i="16" s="1"/>
  <c r="C20" i="16"/>
  <c r="C47" i="16" s="1"/>
  <c r="D20" i="16"/>
  <c r="D47" i="16" s="1"/>
  <c r="E20" i="16"/>
  <c r="E47" i="16" s="1"/>
  <c r="F20" i="16"/>
  <c r="F47" i="16" s="1"/>
  <c r="G20" i="16"/>
  <c r="G47" i="16" s="1"/>
  <c r="H20" i="16"/>
  <c r="H47" i="16" s="1"/>
  <c r="I20" i="16"/>
  <c r="I47" i="16" s="1"/>
  <c r="J20" i="16"/>
  <c r="J47" i="16" s="1"/>
  <c r="K20" i="16"/>
  <c r="K47" i="16" s="1"/>
  <c r="L20" i="16"/>
  <c r="L47" i="16" s="1"/>
  <c r="M20" i="16"/>
  <c r="M47" i="16" s="1"/>
  <c r="N20" i="16"/>
  <c r="N47" i="16" s="1"/>
  <c r="O20" i="16"/>
  <c r="P20" i="16"/>
  <c r="P47" i="16" s="1"/>
  <c r="Q20" i="16"/>
  <c r="R20" i="16"/>
  <c r="R47" i="16" s="1"/>
  <c r="S20" i="16"/>
  <c r="S47" i="16" s="1"/>
  <c r="T47" i="16"/>
  <c r="U20" i="16"/>
  <c r="U47" i="16" s="1"/>
  <c r="V20" i="16"/>
  <c r="V47" i="16" s="1"/>
  <c r="W20" i="16"/>
  <c r="W47" i="16" s="1"/>
  <c r="X20" i="16"/>
  <c r="X47" i="16" s="1"/>
  <c r="Y20" i="16"/>
  <c r="Y47" i="16" s="1"/>
  <c r="Z20" i="16"/>
  <c r="Z47" i="16" s="1"/>
  <c r="AA20" i="16"/>
  <c r="AA47" i="16" s="1"/>
  <c r="B21" i="16"/>
  <c r="B48" i="16" s="1"/>
  <c r="C21" i="16"/>
  <c r="C48" i="16" s="1"/>
  <c r="D21" i="16"/>
  <c r="D48" i="16" s="1"/>
  <c r="E21" i="16"/>
  <c r="F21" i="16"/>
  <c r="F48" i="16" s="1"/>
  <c r="G21" i="16"/>
  <c r="H21" i="16"/>
  <c r="H48" i="16" s="1"/>
  <c r="I21" i="16"/>
  <c r="I48" i="16" s="1"/>
  <c r="J21" i="16"/>
  <c r="J48" i="16" s="1"/>
  <c r="K21" i="16"/>
  <c r="K48" i="16" s="1"/>
  <c r="L21" i="16"/>
  <c r="L48" i="16" s="1"/>
  <c r="M21" i="16"/>
  <c r="M48" i="16" s="1"/>
  <c r="N21" i="16"/>
  <c r="N48" i="16" s="1"/>
  <c r="O21" i="16"/>
  <c r="O48" i="16" s="1"/>
  <c r="P21" i="16"/>
  <c r="P48" i="16" s="1"/>
  <c r="Q21" i="16"/>
  <c r="Q48" i="16" s="1"/>
  <c r="R21" i="16"/>
  <c r="R48" i="16" s="1"/>
  <c r="S21" i="16"/>
  <c r="S48" i="16" s="1"/>
  <c r="T21" i="16"/>
  <c r="T48" i="16" s="1"/>
  <c r="V21" i="16"/>
  <c r="V48" i="16" s="1"/>
  <c r="W21" i="16"/>
  <c r="W48" i="16" s="1"/>
  <c r="X21" i="16"/>
  <c r="X48" i="16" s="1"/>
  <c r="Y21" i="16"/>
  <c r="Y48" i="16" s="1"/>
  <c r="Z21" i="16"/>
  <c r="Z48" i="16" s="1"/>
  <c r="AA21" i="16"/>
  <c r="AA48" i="16" s="1"/>
  <c r="B22" i="16"/>
  <c r="B49" i="16" s="1"/>
  <c r="C22" i="16"/>
  <c r="C49" i="16" s="1"/>
  <c r="D22" i="16"/>
  <c r="D49" i="16" s="1"/>
  <c r="E22" i="16"/>
  <c r="E49" i="16" s="1"/>
  <c r="F22" i="16"/>
  <c r="F49" i="16" s="1"/>
  <c r="G22" i="16"/>
  <c r="G49" i="16" s="1"/>
  <c r="H22" i="16"/>
  <c r="H49" i="16" s="1"/>
  <c r="I22" i="16"/>
  <c r="I49" i="16" s="1"/>
  <c r="J22" i="16"/>
  <c r="J49" i="16" s="1"/>
  <c r="K22" i="16"/>
  <c r="L22" i="16"/>
  <c r="L49" i="16" s="1"/>
  <c r="M22" i="16"/>
  <c r="M49" i="16" s="1"/>
  <c r="N22" i="16"/>
  <c r="N49" i="16" s="1"/>
  <c r="O22" i="16"/>
  <c r="O49" i="16" s="1"/>
  <c r="P22" i="16"/>
  <c r="P49" i="16" s="1"/>
  <c r="Q22" i="16"/>
  <c r="Q49" i="16" s="1"/>
  <c r="R22" i="16"/>
  <c r="R49" i="16" s="1"/>
  <c r="S22" i="16"/>
  <c r="S49" i="16" s="1"/>
  <c r="T22" i="16"/>
  <c r="T49" i="16" s="1"/>
  <c r="U22" i="16"/>
  <c r="U49" i="16" s="1"/>
  <c r="V49" i="16"/>
  <c r="W22" i="16"/>
  <c r="W49" i="16" s="1"/>
  <c r="X22" i="16"/>
  <c r="Y22" i="16"/>
  <c r="Y49" i="16" s="1"/>
  <c r="Z22" i="16"/>
  <c r="Z49" i="16" s="1"/>
  <c r="AA22" i="16"/>
  <c r="AA49" i="16" s="1"/>
  <c r="B23" i="16"/>
  <c r="B50" i="16" s="1"/>
  <c r="C23" i="16"/>
  <c r="C50" i="16" s="1"/>
  <c r="D23" i="16"/>
  <c r="D50" i="16" s="1"/>
  <c r="E23" i="16"/>
  <c r="E50" i="16" s="1"/>
  <c r="F23" i="16"/>
  <c r="F50" i="16" s="1"/>
  <c r="G23" i="16"/>
  <c r="G50" i="16" s="1"/>
  <c r="H23" i="16"/>
  <c r="H50" i="16" s="1"/>
  <c r="I23" i="16"/>
  <c r="J23" i="16"/>
  <c r="J50" i="16" s="1"/>
  <c r="K23" i="16"/>
  <c r="L23" i="16"/>
  <c r="L50" i="16" s="1"/>
  <c r="M23" i="16"/>
  <c r="M50" i="16" s="1"/>
  <c r="N23" i="16"/>
  <c r="N50" i="16" s="1"/>
  <c r="O23" i="16"/>
  <c r="O50" i="16" s="1"/>
  <c r="P23" i="16"/>
  <c r="P50" i="16" s="1"/>
  <c r="Q23" i="16"/>
  <c r="Q50" i="16" s="1"/>
  <c r="R23" i="16"/>
  <c r="R50" i="16" s="1"/>
  <c r="S23" i="16"/>
  <c r="S50" i="16" s="1"/>
  <c r="T23" i="16"/>
  <c r="T50" i="16" s="1"/>
  <c r="U23" i="16"/>
  <c r="U50" i="16" s="1"/>
  <c r="V23" i="16"/>
  <c r="V50" i="16" s="1"/>
  <c r="W50" i="16"/>
  <c r="X23" i="16"/>
  <c r="X50" i="16" s="1"/>
  <c r="Y23" i="16"/>
  <c r="Y50" i="16" s="1"/>
  <c r="Z23" i="16"/>
  <c r="Z50" i="16" s="1"/>
  <c r="AA23" i="16"/>
  <c r="AA50" i="16" s="1"/>
  <c r="B24" i="16"/>
  <c r="B51" i="16" s="1"/>
  <c r="C24" i="16"/>
  <c r="D24" i="16"/>
  <c r="D51" i="16" s="1"/>
  <c r="E24" i="16"/>
  <c r="E51" i="16" s="1"/>
  <c r="F24" i="16"/>
  <c r="F51" i="16" s="1"/>
  <c r="G24" i="16"/>
  <c r="G51" i="16" s="1"/>
  <c r="H24" i="16"/>
  <c r="H51" i="16" s="1"/>
  <c r="I24" i="16"/>
  <c r="I51" i="16" s="1"/>
  <c r="J24" i="16"/>
  <c r="J51" i="16" s="1"/>
  <c r="K24" i="16"/>
  <c r="L24" i="16"/>
  <c r="M24" i="16"/>
  <c r="M51" i="16" s="1"/>
  <c r="N24" i="16"/>
  <c r="N51" i="16" s="1"/>
  <c r="O24" i="16"/>
  <c r="O51" i="16" s="1"/>
  <c r="P24" i="16"/>
  <c r="P51" i="16" s="1"/>
  <c r="Q24" i="16"/>
  <c r="Q51" i="16" s="1"/>
  <c r="R24" i="16"/>
  <c r="R51" i="16" s="1"/>
  <c r="S24" i="16"/>
  <c r="S51" i="16" s="1"/>
  <c r="T24" i="16"/>
  <c r="T51" i="16" s="1"/>
  <c r="U24" i="16"/>
  <c r="U51" i="16" s="1"/>
  <c r="V24" i="16"/>
  <c r="V51" i="16" s="1"/>
  <c r="W24" i="16"/>
  <c r="W51" i="16" s="1"/>
  <c r="X51" i="16"/>
  <c r="Y24" i="16"/>
  <c r="Y51" i="16" s="1"/>
  <c r="Z24" i="16"/>
  <c r="Z51" i="16" s="1"/>
  <c r="AA24" i="16"/>
  <c r="AA51" i="16" s="1"/>
  <c r="B25" i="16"/>
  <c r="B52" i="16" s="1"/>
  <c r="C25" i="16"/>
  <c r="C52" i="16" s="1"/>
  <c r="D25" i="16"/>
  <c r="D52" i="16" s="1"/>
  <c r="E25" i="16"/>
  <c r="F25" i="16"/>
  <c r="F52" i="16" s="1"/>
  <c r="G25" i="16"/>
  <c r="G52" i="16" s="1"/>
  <c r="H25" i="16"/>
  <c r="H52" i="16" s="1"/>
  <c r="I25" i="16"/>
  <c r="I52" i="16" s="1"/>
  <c r="J25" i="16"/>
  <c r="J52" i="16" s="1"/>
  <c r="K25" i="16"/>
  <c r="K52" i="16" s="1"/>
  <c r="L25" i="16"/>
  <c r="L52" i="16" s="1"/>
  <c r="M25" i="16"/>
  <c r="N25" i="16"/>
  <c r="N52" i="16" s="1"/>
  <c r="O25" i="16"/>
  <c r="O52" i="16" s="1"/>
  <c r="P25" i="16"/>
  <c r="P52" i="16" s="1"/>
  <c r="Q25" i="16"/>
  <c r="Q52" i="16" s="1"/>
  <c r="R25" i="16"/>
  <c r="R52" i="16" s="1"/>
  <c r="S25" i="16"/>
  <c r="S52" i="16" s="1"/>
  <c r="T25" i="16"/>
  <c r="T52" i="16" s="1"/>
  <c r="U25" i="16"/>
  <c r="U52" i="16" s="1"/>
  <c r="V25" i="16"/>
  <c r="V52" i="16" s="1"/>
  <c r="W25" i="16"/>
  <c r="X25" i="16"/>
  <c r="X52" i="16" s="1"/>
  <c r="Y52" i="16"/>
  <c r="Z25" i="16"/>
  <c r="Z52" i="16" s="1"/>
  <c r="AA25" i="16"/>
  <c r="AA52" i="16" s="1"/>
  <c r="B26" i="16"/>
  <c r="B53" i="16" s="1"/>
  <c r="C26" i="16"/>
  <c r="C53" i="16" s="1"/>
  <c r="D26" i="16"/>
  <c r="D53" i="16" s="1"/>
  <c r="E26" i="16"/>
  <c r="E53" i="16" s="1"/>
  <c r="F26" i="16"/>
  <c r="G26" i="16"/>
  <c r="G53" i="16" s="1"/>
  <c r="H26" i="16"/>
  <c r="H53" i="16" s="1"/>
  <c r="I26" i="16"/>
  <c r="I53" i="16" s="1"/>
  <c r="J26" i="16"/>
  <c r="J53" i="16" s="1"/>
  <c r="K26" i="16"/>
  <c r="K53" i="16" s="1"/>
  <c r="L26" i="16"/>
  <c r="L53" i="16" s="1"/>
  <c r="M26" i="16"/>
  <c r="M53" i="16" s="1"/>
  <c r="N26" i="16"/>
  <c r="N53" i="16" s="1"/>
  <c r="O26" i="16"/>
  <c r="P26" i="16"/>
  <c r="P53" i="16" s="1"/>
  <c r="Q26" i="16"/>
  <c r="Q53" i="16" s="1"/>
  <c r="R26" i="16"/>
  <c r="R53" i="16" s="1"/>
  <c r="S26" i="16"/>
  <c r="S53" i="16" s="1"/>
  <c r="T26" i="16"/>
  <c r="T53" i="16" s="1"/>
  <c r="U26" i="16"/>
  <c r="U53" i="16" s="1"/>
  <c r="V26" i="16"/>
  <c r="V53" i="16" s="1"/>
  <c r="W26" i="16"/>
  <c r="X26" i="16"/>
  <c r="X53" i="16" s="1"/>
  <c r="Y26" i="16"/>
  <c r="Y53" i="16" s="1"/>
  <c r="Z53" i="16"/>
  <c r="AA26" i="16"/>
  <c r="AA53" i="16" s="1"/>
  <c r="B27" i="16"/>
  <c r="B54" i="16" s="1"/>
  <c r="C27" i="16"/>
  <c r="C54" i="16" s="1"/>
  <c r="D27" i="16"/>
  <c r="D54" i="16" s="1"/>
  <c r="E27" i="16"/>
  <c r="E54" i="16" s="1"/>
  <c r="F27" i="16"/>
  <c r="F54" i="16" s="1"/>
  <c r="G27" i="16"/>
  <c r="G54" i="16" s="1"/>
  <c r="H27" i="16"/>
  <c r="H54" i="16" s="1"/>
  <c r="I27" i="16"/>
  <c r="I54" i="16" s="1"/>
  <c r="J27" i="16"/>
  <c r="J54" i="16" s="1"/>
  <c r="K27" i="16"/>
  <c r="K54" i="16" s="1"/>
  <c r="L27" i="16"/>
  <c r="L54" i="16" s="1"/>
  <c r="M27" i="16"/>
  <c r="M54" i="16" s="1"/>
  <c r="N27" i="16"/>
  <c r="N54" i="16" s="1"/>
  <c r="O27" i="16"/>
  <c r="O54" i="16" s="1"/>
  <c r="P27" i="16"/>
  <c r="P54" i="16" s="1"/>
  <c r="Q27" i="16"/>
  <c r="R27" i="16"/>
  <c r="R54" i="16" s="1"/>
  <c r="S27" i="16"/>
  <c r="S54" i="16" s="1"/>
  <c r="T27" i="16"/>
  <c r="T54" i="16" s="1"/>
  <c r="U27" i="16"/>
  <c r="U54" i="16" s="1"/>
  <c r="V27" i="16"/>
  <c r="V54" i="16" s="1"/>
  <c r="W27" i="16"/>
  <c r="W54" i="16" s="1"/>
  <c r="X27" i="16"/>
  <c r="X54" i="16" s="1"/>
  <c r="Y27" i="16"/>
  <c r="Z27" i="16"/>
  <c r="Z54" i="16" s="1"/>
  <c r="AA54" i="16"/>
  <c r="E1" i="14"/>
  <c r="H1" i="13"/>
  <c r="AA1" i="12"/>
  <c r="C1" i="12"/>
  <c r="O1" i="11"/>
  <c r="H1" i="11"/>
  <c r="G1" i="11"/>
  <c r="G1" i="10"/>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1" i="7" s="1"/>
  <c r="D5" i="7"/>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7" i="3"/>
  <c r="D6" i="3"/>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AF1" i="5"/>
  <c r="AC1" i="12" s="1"/>
  <c r="AF1" i="4"/>
  <c r="AC1" i="11" s="1"/>
  <c r="AG1" i="4"/>
  <c r="AD1" i="11" s="1"/>
  <c r="AH1" i="4"/>
  <c r="AE1" i="11" s="1"/>
  <c r="AI1" i="4"/>
  <c r="AF1" i="11" s="1"/>
  <c r="AJ1" i="4"/>
  <c r="AG1" i="11" s="1"/>
  <c r="AK1" i="4"/>
  <c r="AH1" i="11" s="1"/>
  <c r="AL1" i="4"/>
  <c r="AI1" i="11" s="1"/>
  <c r="AM1" i="4"/>
  <c r="AJ1" i="11" s="1"/>
  <c r="AN1" i="4"/>
  <c r="AK1" i="11" s="1"/>
  <c r="AO1" i="4"/>
  <c r="AL1" i="11" s="1"/>
  <c r="O1" i="7"/>
  <c r="L1" i="14" s="1"/>
  <c r="N1" i="7"/>
  <c r="K1" i="14" s="1"/>
  <c r="M1" i="7"/>
  <c r="J1" i="14" s="1"/>
  <c r="L1" i="7"/>
  <c r="I1" i="14" s="1"/>
  <c r="K1" i="7"/>
  <c r="H1" i="14" s="1"/>
  <c r="J1" i="7"/>
  <c r="G1" i="14" s="1"/>
  <c r="I1" i="7"/>
  <c r="F1" i="14" s="1"/>
  <c r="H1" i="7"/>
  <c r="G1" i="7"/>
  <c r="D1" i="14" s="1"/>
  <c r="F1" i="7"/>
  <c r="C1" i="14" s="1"/>
  <c r="P1" i="6"/>
  <c r="M1" i="13" s="1"/>
  <c r="O1" i="6"/>
  <c r="L1" i="13" s="1"/>
  <c r="N1" i="6"/>
  <c r="K1" i="13" s="1"/>
  <c r="M1" i="6"/>
  <c r="J1" i="13" s="1"/>
  <c r="L1" i="6"/>
  <c r="I1" i="13" s="1"/>
  <c r="K1" i="6"/>
  <c r="J1" i="6"/>
  <c r="G1" i="13" s="1"/>
  <c r="I1" i="6"/>
  <c r="F1" i="13" s="1"/>
  <c r="H1" i="6"/>
  <c r="E1" i="13" s="1"/>
  <c r="G1" i="6"/>
  <c r="D1" i="13" s="1"/>
  <c r="F1" i="6"/>
  <c r="C1" i="13" s="1"/>
  <c r="AE1" i="5"/>
  <c r="AB1" i="12" s="1"/>
  <c r="AD1" i="5"/>
  <c r="AC1" i="5"/>
  <c r="Z1" i="12" s="1"/>
  <c r="AB1" i="5"/>
  <c r="Y1" i="12" s="1"/>
  <c r="AA1" i="5"/>
  <c r="X1" i="12" s="1"/>
  <c r="Z1" i="5"/>
  <c r="W1" i="12" s="1"/>
  <c r="Y1" i="5"/>
  <c r="V1" i="12" s="1"/>
  <c r="X1" i="5"/>
  <c r="U1" i="12" s="1"/>
  <c r="W1" i="5"/>
  <c r="T1" i="12" s="1"/>
  <c r="V1" i="5"/>
  <c r="S1" i="12" s="1"/>
  <c r="U1" i="5"/>
  <c r="R1" i="12" s="1"/>
  <c r="T1" i="5"/>
  <c r="Q1" i="12" s="1"/>
  <c r="S1" i="5"/>
  <c r="P1" i="12" s="1"/>
  <c r="R1" i="5"/>
  <c r="O1" i="12" s="1"/>
  <c r="Q1" i="5"/>
  <c r="N1" i="12" s="1"/>
  <c r="P1" i="5"/>
  <c r="M1" i="12" s="1"/>
  <c r="O1" i="5"/>
  <c r="L1" i="12" s="1"/>
  <c r="N1" i="5"/>
  <c r="K1" i="12" s="1"/>
  <c r="M1" i="5"/>
  <c r="J1" i="12" s="1"/>
  <c r="L1" i="5"/>
  <c r="I1" i="12" s="1"/>
  <c r="K1" i="5"/>
  <c r="H1" i="12" s="1"/>
  <c r="J1" i="5"/>
  <c r="G1" i="12" s="1"/>
  <c r="I1" i="5"/>
  <c r="F1" i="12" s="1"/>
  <c r="H1" i="5"/>
  <c r="E1" i="12" s="1"/>
  <c r="G1" i="5"/>
  <c r="D1" i="12" s="1"/>
  <c r="F1" i="5"/>
  <c r="AE1" i="4"/>
  <c r="AB1" i="11" s="1"/>
  <c r="AD1" i="4"/>
  <c r="AA1" i="11" s="1"/>
  <c r="AC1" i="4"/>
  <c r="Z1" i="11" s="1"/>
  <c r="AB1" i="4"/>
  <c r="Y1" i="11" s="1"/>
  <c r="AA1" i="4"/>
  <c r="X1" i="11" s="1"/>
  <c r="Z1" i="4"/>
  <c r="W1" i="11" s="1"/>
  <c r="Y1" i="4"/>
  <c r="V1" i="11" s="1"/>
  <c r="X1" i="4"/>
  <c r="U1" i="11" s="1"/>
  <c r="W1" i="4"/>
  <c r="T1" i="11" s="1"/>
  <c r="V1" i="4"/>
  <c r="S1" i="11" s="1"/>
  <c r="U1" i="4"/>
  <c r="R1" i="11" s="1"/>
  <c r="T1" i="4"/>
  <c r="Q1" i="11" s="1"/>
  <c r="S1" i="4"/>
  <c r="P1" i="11" s="1"/>
  <c r="R1" i="4"/>
  <c r="Q1" i="4"/>
  <c r="N1" i="11" s="1"/>
  <c r="P1" i="4"/>
  <c r="M1" i="11" s="1"/>
  <c r="O1" i="4"/>
  <c r="L1" i="11" s="1"/>
  <c r="N1" i="4"/>
  <c r="K1" i="11" s="1"/>
  <c r="M1" i="4"/>
  <c r="J1" i="11" s="1"/>
  <c r="L1" i="4"/>
  <c r="I1" i="11" s="1"/>
  <c r="K1" i="4"/>
  <c r="J1" i="4"/>
  <c r="I1" i="4"/>
  <c r="F1" i="11" s="1"/>
  <c r="H1" i="4"/>
  <c r="E1" i="11" s="1"/>
  <c r="G1" i="4"/>
  <c r="D1" i="11" s="1"/>
  <c r="F1" i="4"/>
  <c r="C1" i="11" s="1"/>
  <c r="X1" i="3"/>
  <c r="U1" i="10" s="1"/>
  <c r="W1" i="3"/>
  <c r="T1" i="10" s="1"/>
  <c r="V1" i="3"/>
  <c r="S1" i="10" s="1"/>
  <c r="U1" i="3"/>
  <c r="R1" i="10" s="1"/>
  <c r="T1" i="3"/>
  <c r="Q1" i="10" s="1"/>
  <c r="S1" i="3"/>
  <c r="P1" i="10" s="1"/>
  <c r="R1" i="3"/>
  <c r="O1" i="10" s="1"/>
  <c r="Q1" i="3"/>
  <c r="N1" i="10" s="1"/>
  <c r="P1" i="3"/>
  <c r="M1" i="10" s="1"/>
  <c r="O1" i="3"/>
  <c r="L1" i="10" s="1"/>
  <c r="N1" i="3"/>
  <c r="K1" i="10" s="1"/>
  <c r="M1" i="3"/>
  <c r="J1" i="10" s="1"/>
  <c r="L1" i="3"/>
  <c r="I1" i="10" s="1"/>
  <c r="K1" i="3"/>
  <c r="H1" i="10" s="1"/>
  <c r="J1" i="3"/>
  <c r="I1" i="3"/>
  <c r="F1" i="10" s="1"/>
  <c r="H1" i="3"/>
  <c r="E1" i="10" s="1"/>
  <c r="G1" i="3"/>
  <c r="D1" i="10" s="1"/>
  <c r="F1" i="3"/>
  <c r="C1" i="10" s="1"/>
  <c r="AD1" i="1"/>
  <c r="AA1" i="8" s="1"/>
  <c r="AC1" i="1"/>
  <c r="Z1" i="8" s="1"/>
  <c r="AB1" i="1"/>
  <c r="Y1" i="8" s="1"/>
  <c r="AA1" i="1"/>
  <c r="X1" i="8" s="1"/>
  <c r="Z1" i="1"/>
  <c r="W1" i="8" s="1"/>
  <c r="Y1" i="1"/>
  <c r="V1" i="8" s="1"/>
  <c r="X1" i="1"/>
  <c r="U1" i="8" s="1"/>
  <c r="W1" i="1"/>
  <c r="T1" i="8" s="1"/>
  <c r="V1" i="1"/>
  <c r="S1" i="8" s="1"/>
  <c r="U1" i="1"/>
  <c r="R1" i="8" s="1"/>
  <c r="T1" i="1"/>
  <c r="Q1" i="8" s="1"/>
  <c r="S1" i="1"/>
  <c r="P1" i="8" s="1"/>
  <c r="R1" i="1"/>
  <c r="O1" i="8" s="1"/>
  <c r="Q1" i="1"/>
  <c r="N1" i="8" s="1"/>
  <c r="P1" i="1"/>
  <c r="M1" i="8" s="1"/>
  <c r="O1" i="1"/>
  <c r="L1" i="8" s="1"/>
  <c r="N1" i="1"/>
  <c r="K1" i="8" s="1"/>
  <c r="M1" i="1"/>
  <c r="J1" i="8" s="1"/>
  <c r="L1" i="1"/>
  <c r="I1" i="8" s="1"/>
  <c r="K1" i="1"/>
  <c r="H1" i="8" s="1"/>
  <c r="J1" i="1"/>
  <c r="G1" i="8" s="1"/>
  <c r="I1" i="1"/>
  <c r="F1" i="8" s="1"/>
  <c r="H1" i="1"/>
  <c r="E1" i="8" s="1"/>
  <c r="G1" i="1"/>
  <c r="D1" i="8" s="1"/>
  <c r="F1" i="1"/>
  <c r="C1" i="8" s="1"/>
  <c r="Y3" i="3" l="1"/>
  <c r="Q22" i="10" s="1"/>
  <c r="F3" i="3"/>
  <c r="V3" i="10" s="1"/>
  <c r="Q3" i="3"/>
  <c r="V14" i="10" s="1"/>
  <c r="I3" i="3"/>
  <c r="X6" i="10" s="1"/>
  <c r="X3" i="3"/>
  <c r="P3" i="3"/>
  <c r="H3" i="3"/>
  <c r="V5" i="10" s="1"/>
  <c r="W3" i="3"/>
  <c r="O3" i="3"/>
  <c r="X12" i="10" s="1"/>
  <c r="G3" i="3"/>
  <c r="C47" i="22" a="1"/>
  <c r="C47" i="22" s="1"/>
  <c r="C39" i="22" a="1"/>
  <c r="C39" i="22" s="1"/>
  <c r="AM3" i="5"/>
  <c r="H3" i="5"/>
  <c r="P3" i="5"/>
  <c r="X3" i="5"/>
  <c r="AF3" i="5"/>
  <c r="C117" i="22" a="1"/>
  <c r="C117" i="22" s="1"/>
  <c r="C109" i="22" a="1"/>
  <c r="C109" i="22" s="1"/>
  <c r="C101" i="22" a="1"/>
  <c r="C101" i="22" s="1"/>
  <c r="C93" i="22" a="1"/>
  <c r="C93" i="22" s="1"/>
  <c r="AI3" i="5"/>
  <c r="R3" i="5"/>
  <c r="Z3" i="5"/>
  <c r="AH3" i="5"/>
  <c r="C92" i="22" a="1"/>
  <c r="C92" i="22" s="1"/>
  <c r="V3" i="4"/>
  <c r="AM19" i="11" s="1"/>
  <c r="H3" i="4"/>
  <c r="AK3" i="4"/>
  <c r="AC3" i="4"/>
  <c r="U3" i="4"/>
  <c r="I3" i="4"/>
  <c r="AM6" i="11" s="1"/>
  <c r="AL3" i="4"/>
  <c r="G3" i="4"/>
  <c r="X3" i="4"/>
  <c r="AM21" i="11" s="1"/>
  <c r="W3" i="10"/>
  <c r="W6" i="10"/>
  <c r="W21" i="10"/>
  <c r="V21" i="10"/>
  <c r="X21" i="10"/>
  <c r="W13" i="10"/>
  <c r="X13" i="10"/>
  <c r="V13" i="10"/>
  <c r="X5" i="10"/>
  <c r="H22" i="10"/>
  <c r="P22" i="10"/>
  <c r="T22" i="10"/>
  <c r="E22" i="10"/>
  <c r="O22" i="10"/>
  <c r="I22" i="10"/>
  <c r="V22" i="10"/>
  <c r="R22" i="10"/>
  <c r="G22" i="10"/>
  <c r="J22" i="10"/>
  <c r="W22" i="10"/>
  <c r="C22" i="10"/>
  <c r="K22" i="10"/>
  <c r="U22" i="10"/>
  <c r="X22" i="10"/>
  <c r="D22" i="10"/>
  <c r="L22" i="10"/>
  <c r="M22" i="10"/>
  <c r="F22" i="10"/>
  <c r="N22" i="10"/>
  <c r="W14" i="10"/>
  <c r="X14" i="10"/>
  <c r="W20" i="10"/>
  <c r="V20" i="10"/>
  <c r="X20" i="10"/>
  <c r="W12" i="10"/>
  <c r="V12" i="10"/>
  <c r="V4" i="10"/>
  <c r="V3" i="3"/>
  <c r="C41" i="22" a="1"/>
  <c r="C41" i="22" s="1"/>
  <c r="C33" i="22" a="1"/>
  <c r="C33" i="22" s="1"/>
  <c r="U3" i="3"/>
  <c r="M3" i="3"/>
  <c r="C48" i="22" a="1"/>
  <c r="C48" i="22" s="1"/>
  <c r="C40" i="22" a="1"/>
  <c r="C40" i="22" s="1"/>
  <c r="C32" i="22" a="1"/>
  <c r="C32" i="22" s="1"/>
  <c r="T3" i="3"/>
  <c r="AA3" i="3"/>
  <c r="S3" i="3"/>
  <c r="K3" i="3"/>
  <c r="L3" i="3"/>
  <c r="Z3" i="3"/>
  <c r="R3" i="3"/>
  <c r="J3" i="3"/>
  <c r="C30" i="22" a="1"/>
  <c r="C30" i="22" s="1"/>
  <c r="N3" i="3"/>
  <c r="C35" i="22" a="1"/>
  <c r="C35" i="22" s="1"/>
  <c r="D1" i="19"/>
  <c r="I3" i="5"/>
  <c r="Q3" i="5"/>
  <c r="Y3" i="5"/>
  <c r="AG3" i="5"/>
  <c r="J3" i="5"/>
  <c r="L3" i="5"/>
  <c r="T3" i="5"/>
  <c r="AB3" i="5"/>
  <c r="AJ3" i="5"/>
  <c r="K3" i="5"/>
  <c r="AA3" i="5"/>
  <c r="M3" i="5"/>
  <c r="U3" i="5"/>
  <c r="AC3" i="5"/>
  <c r="AK3" i="5"/>
  <c r="F3" i="5"/>
  <c r="N3" i="5"/>
  <c r="V3" i="5"/>
  <c r="AD3" i="5"/>
  <c r="AL3" i="5"/>
  <c r="S3" i="5"/>
  <c r="G3" i="5"/>
  <c r="O3" i="5"/>
  <c r="W3" i="5"/>
  <c r="AE3" i="5"/>
  <c r="AM35" i="11"/>
  <c r="AN35" i="11"/>
  <c r="AD3" i="4"/>
  <c r="N3" i="4"/>
  <c r="AN3" i="4"/>
  <c r="P3" i="4"/>
  <c r="AM3" i="4"/>
  <c r="AE3" i="4"/>
  <c r="W3" i="4"/>
  <c r="O3" i="4"/>
  <c r="M3" i="4"/>
  <c r="AR3" i="4"/>
  <c r="AJ3" i="4"/>
  <c r="AB3" i="4"/>
  <c r="T3" i="4"/>
  <c r="L3" i="4"/>
  <c r="AQ3" i="4"/>
  <c r="AI3" i="4"/>
  <c r="AA3" i="4"/>
  <c r="S3" i="4"/>
  <c r="K3" i="4"/>
  <c r="AF3" i="4"/>
  <c r="AP3" i="4"/>
  <c r="AH3" i="4"/>
  <c r="Z3" i="4"/>
  <c r="R3" i="4"/>
  <c r="J3" i="4"/>
  <c r="AO3" i="4"/>
  <c r="AG3" i="4"/>
  <c r="Y3" i="4"/>
  <c r="Q3" i="4"/>
  <c r="AO6" i="11"/>
  <c r="AO35" i="11"/>
  <c r="AO19" i="11"/>
  <c r="AN6" i="11"/>
  <c r="AN19" i="11"/>
  <c r="AO21" i="11"/>
  <c r="AN21" i="11"/>
  <c r="F3" i="4"/>
  <c r="AC59" i="16"/>
  <c r="AI29" i="16"/>
  <c r="AC30" i="16"/>
  <c r="D69" i="16" s="1" a="1"/>
  <c r="D69" i="16" s="1"/>
  <c r="AX31" i="16"/>
  <c r="Y77" i="16" s="1" a="1"/>
  <c r="Y77" i="16" s="1"/>
  <c r="AX30" i="16"/>
  <c r="AX29" i="16"/>
  <c r="AP31" i="16"/>
  <c r="AP30" i="16"/>
  <c r="AP29" i="16"/>
  <c r="Q86" i="16" s="1" a="1"/>
  <c r="Q86" i="16" s="1"/>
  <c r="AH31" i="16"/>
  <c r="AH30" i="16"/>
  <c r="AH29" i="16"/>
  <c r="D84" i="16" a="1"/>
  <c r="D84" i="16" s="1"/>
  <c r="AW30" i="16"/>
  <c r="X74" i="16" s="1" a="1"/>
  <c r="X74" i="16" s="1"/>
  <c r="AW31" i="16"/>
  <c r="AW29" i="16"/>
  <c r="AO30" i="16"/>
  <c r="AO31" i="16"/>
  <c r="AO29" i="16"/>
  <c r="AU31" i="16"/>
  <c r="AN31" i="16"/>
  <c r="AU30" i="16"/>
  <c r="AM31" i="16"/>
  <c r="Q79" i="16" a="1"/>
  <c r="Q79" i="16" s="1"/>
  <c r="AD29" i="16"/>
  <c r="E79" i="16" s="1" a="1"/>
  <c r="E79" i="16" s="1"/>
  <c r="AD31" i="16"/>
  <c r="AD30" i="16"/>
  <c r="Q81" i="16" a="1"/>
  <c r="Q81" i="16" s="1"/>
  <c r="Q77" i="16" a="1"/>
  <c r="Q77" i="16" s="1"/>
  <c r="Q69" i="16" a="1"/>
  <c r="Q69" i="16" s="1"/>
  <c r="D79" i="16" a="1"/>
  <c r="D79" i="16" s="1"/>
  <c r="Q84" i="16" a="1"/>
  <c r="Q84" i="16" s="1"/>
  <c r="Q80" i="16" a="1"/>
  <c r="Q80" i="16" s="1"/>
  <c r="Q76" i="16" a="1"/>
  <c r="Q76" i="16" s="1"/>
  <c r="BB30" i="16"/>
  <c r="AL29" i="16"/>
  <c r="AL30" i="16"/>
  <c r="M69" i="16" s="1" a="1"/>
  <c r="M69" i="16" s="1"/>
  <c r="AL31" i="16"/>
  <c r="E76" i="16" a="1"/>
  <c r="E76" i="16" s="1"/>
  <c r="Q70" i="16" a="1"/>
  <c r="Q70" i="16" s="1"/>
  <c r="AV30" i="16"/>
  <c r="AV29" i="16"/>
  <c r="AV31" i="16"/>
  <c r="AK31" i="16"/>
  <c r="AK30" i="16"/>
  <c r="AK29" i="16"/>
  <c r="P80" i="16" a="1"/>
  <c r="P80" i="16" s="1"/>
  <c r="X76" i="16" a="1"/>
  <c r="X76" i="16" s="1"/>
  <c r="P76" i="16" a="1"/>
  <c r="P76" i="16" s="1"/>
  <c r="BA29" i="16"/>
  <c r="Q78" i="16" a="1"/>
  <c r="Q78" i="16" s="1"/>
  <c r="Q73" i="16" a="1"/>
  <c r="Q73" i="16" s="1"/>
  <c r="P70" i="16" a="1"/>
  <c r="P70" i="16" s="1"/>
  <c r="Q83" i="16" a="1"/>
  <c r="Q83" i="16" s="1"/>
  <c r="Q75" i="16" a="1"/>
  <c r="Q75" i="16" s="1"/>
  <c r="Q71" i="16" a="1"/>
  <c r="Q71" i="16" s="1"/>
  <c r="AR30" i="16"/>
  <c r="AJ30" i="16"/>
  <c r="P79" i="16" a="1"/>
  <c r="P79" i="16" s="1"/>
  <c r="P75" i="16" a="1"/>
  <c r="P75" i="16" s="1"/>
  <c r="X71" i="16" a="1"/>
  <c r="X71" i="16" s="1"/>
  <c r="P71" i="16" a="1"/>
  <c r="P71" i="16" s="1"/>
  <c r="L69" i="16" a="1"/>
  <c r="L69" i="16" s="1"/>
  <c r="P67" i="16" a="1"/>
  <c r="P67" i="16" s="1"/>
  <c r="P63" i="16" a="1"/>
  <c r="P63" i="16" s="1"/>
  <c r="AY31" i="16"/>
  <c r="AY30" i="16"/>
  <c r="AY29" i="16"/>
  <c r="Z64" i="16" s="1" a="1"/>
  <c r="Z64" i="16" s="1"/>
  <c r="AQ31" i="16"/>
  <c r="AQ29" i="16"/>
  <c r="AQ30" i="16"/>
  <c r="AI31" i="16"/>
  <c r="AI30" i="16"/>
  <c r="J61" i="16" s="1" a="1"/>
  <c r="J61" i="16" s="1"/>
  <c r="M75" i="16" a="1"/>
  <c r="M75" i="16" s="1"/>
  <c r="AC29" i="16"/>
  <c r="L68" i="16" a="1"/>
  <c r="L68" i="16" s="1"/>
  <c r="P66" i="16" a="1"/>
  <c r="P66" i="16" s="1"/>
  <c r="AG30" i="16"/>
  <c r="AG29" i="16"/>
  <c r="AG31" i="16"/>
  <c r="M67" i="16" a="1"/>
  <c r="M67" i="16" s="1"/>
  <c r="Q65" i="16" a="1"/>
  <c r="Q65" i="16" s="1"/>
  <c r="E63" i="16" a="1"/>
  <c r="E63" i="16" s="1"/>
  <c r="AN30" i="16"/>
  <c r="AN29" i="16"/>
  <c r="O70" i="16" s="1" a="1"/>
  <c r="O70" i="16" s="1"/>
  <c r="AF30" i="16"/>
  <c r="AF29" i="16"/>
  <c r="AF31" i="16"/>
  <c r="P73" i="16" a="1"/>
  <c r="P73" i="16" s="1"/>
  <c r="P69" i="16" a="1"/>
  <c r="P69" i="16" s="1"/>
  <c r="P65" i="16" a="1"/>
  <c r="P65" i="16" s="1"/>
  <c r="AU29" i="16"/>
  <c r="AM29" i="16"/>
  <c r="N74" i="16" s="1" a="1"/>
  <c r="N74" i="16" s="1"/>
  <c r="AM30" i="16"/>
  <c r="AE29" i="16"/>
  <c r="AE30" i="16"/>
  <c r="AE31" i="16"/>
  <c r="M74" i="16" a="1"/>
  <c r="M74" i="16" s="1"/>
  <c r="O73" i="16" a="1"/>
  <c r="O73" i="16" s="1"/>
  <c r="Q72" i="16" a="1"/>
  <c r="Q72" i="16" s="1"/>
  <c r="M70" i="16" a="1"/>
  <c r="M70" i="16" s="1"/>
  <c r="Q68" i="16" a="1"/>
  <c r="Q68" i="16" s="1"/>
  <c r="M66" i="16" a="1"/>
  <c r="M66" i="16" s="1"/>
  <c r="E66" i="16" a="1"/>
  <c r="E66" i="16" s="1"/>
  <c r="Q64" i="16" a="1"/>
  <c r="Q64" i="16" s="1"/>
  <c r="BB29" i="16"/>
  <c r="BB31" i="16"/>
  <c r="AT29" i="16"/>
  <c r="AT31" i="16"/>
  <c r="AT30" i="16"/>
  <c r="P72" i="16" a="1"/>
  <c r="P72" i="16" s="1"/>
  <c r="H72" i="16" a="1"/>
  <c r="H72" i="16" s="1"/>
  <c r="J71" i="16" a="1"/>
  <c r="J71" i="16" s="1"/>
  <c r="P68" i="16" a="1"/>
  <c r="P68" i="16" s="1"/>
  <c r="H68" i="16" a="1"/>
  <c r="H68" i="16" s="1"/>
  <c r="R67" i="16" a="1"/>
  <c r="R67" i="16" s="1"/>
  <c r="F65" i="16" a="1"/>
  <c r="F65" i="16" s="1"/>
  <c r="P64" i="16" a="1"/>
  <c r="P64" i="16" s="1"/>
  <c r="J63" i="16" a="1"/>
  <c r="J63" i="16" s="1"/>
  <c r="BA31" i="16"/>
  <c r="BA30" i="16"/>
  <c r="AS31" i="16"/>
  <c r="AS30" i="16"/>
  <c r="AS29" i="16"/>
  <c r="AC31" i="16"/>
  <c r="Q67" i="16" a="1"/>
  <c r="Q67" i="16" s="1"/>
  <c r="M65" i="16" a="1"/>
  <c r="M65" i="16" s="1"/>
  <c r="O64" i="16" a="1"/>
  <c r="O64" i="16" s="1"/>
  <c r="Q63" i="16" a="1"/>
  <c r="Q63" i="16" s="1"/>
  <c r="AZ31" i="16"/>
  <c r="AZ30" i="16"/>
  <c r="AZ29" i="16"/>
  <c r="AA81" i="16" s="1" a="1"/>
  <c r="AA81" i="16" s="1"/>
  <c r="AR31" i="16"/>
  <c r="AR29" i="16"/>
  <c r="S69" i="16" s="1" a="1"/>
  <c r="S69" i="16" s="1"/>
  <c r="AJ31" i="16"/>
  <c r="AJ29" i="16"/>
  <c r="D1" i="6"/>
  <c r="D1" i="5"/>
  <c r="D1" i="3"/>
  <c r="D1" i="4"/>
  <c r="D1" i="1"/>
  <c r="F78" i="17"/>
  <c r="G40" i="17"/>
  <c r="D138" i="17"/>
  <c r="ED62" i="15"/>
  <c r="C34" i="17"/>
  <c r="C119" i="17"/>
  <c r="C111" i="17"/>
  <c r="D64" i="17"/>
  <c r="F120" i="17"/>
  <c r="H125" i="17"/>
  <c r="F134" i="17"/>
  <c r="F45" i="17"/>
  <c r="EG57" i="15"/>
  <c r="D71" i="17"/>
  <c r="E116" i="17"/>
  <c r="D119" i="17"/>
  <c r="C72" i="17"/>
  <c r="F137" i="17"/>
  <c r="EG108" i="15"/>
  <c r="C121" i="17"/>
  <c r="D134" i="17"/>
  <c r="AI135" i="15"/>
  <c r="H85" i="17"/>
  <c r="DP138" i="15"/>
  <c r="H60" i="17"/>
  <c r="E64" i="17"/>
  <c r="E111" i="17"/>
  <c r="H67" i="17"/>
  <c r="D116" i="17"/>
  <c r="D113" i="17"/>
  <c r="G63" i="17"/>
  <c r="EE59" i="15"/>
  <c r="H14" i="17"/>
  <c r="EC131" i="15"/>
  <c r="F133" i="17"/>
  <c r="AG134" i="15"/>
  <c r="EF27" i="15"/>
  <c r="EC63" i="15"/>
  <c r="AT133" i="15"/>
  <c r="ED127" i="15"/>
  <c r="F123" i="17"/>
  <c r="F95" i="17"/>
  <c r="D27" i="17"/>
  <c r="G97" i="17"/>
  <c r="C16" i="17"/>
  <c r="G65" i="17"/>
  <c r="F67" i="17"/>
  <c r="BD132" i="15"/>
  <c r="G57" i="17"/>
  <c r="EF71" i="15"/>
  <c r="C126" i="17"/>
  <c r="J132" i="15"/>
  <c r="CQ134" i="15"/>
  <c r="EC87" i="15"/>
  <c r="CT132" i="15"/>
  <c r="G123" i="17"/>
  <c r="F74" i="17"/>
  <c r="H122" i="17"/>
  <c r="F135" i="17"/>
  <c r="F22" i="17"/>
  <c r="G75" i="17"/>
  <c r="C32" i="17"/>
  <c r="ED73" i="15"/>
  <c r="E72" i="17"/>
  <c r="EB103" i="15"/>
  <c r="H77" i="17"/>
  <c r="EB54" i="15"/>
  <c r="EE133" i="15"/>
  <c r="EE98" i="15"/>
  <c r="BY134" i="15"/>
  <c r="EC58" i="15"/>
  <c r="F42" i="17"/>
  <c r="E105" i="17"/>
  <c r="G39" i="17"/>
  <c r="EF111" i="15"/>
  <c r="EH122" i="15"/>
  <c r="AW133" i="15"/>
  <c r="BZ138" i="15"/>
  <c r="EH128" i="15"/>
  <c r="EH50" i="15"/>
  <c r="DA133" i="15"/>
  <c r="G126" i="17"/>
  <c r="E134" i="17"/>
  <c r="G54" i="17"/>
  <c r="EB78" i="15"/>
  <c r="G96" i="17"/>
  <c r="H139" i="17"/>
  <c r="F106" i="17"/>
  <c r="EH126" i="15"/>
  <c r="G35" i="17"/>
  <c r="C58" i="17"/>
  <c r="DJ133" i="15"/>
  <c r="EF36" i="15"/>
  <c r="AI133" i="15"/>
  <c r="EE122" i="15"/>
  <c r="Y133" i="15"/>
  <c r="F138" i="15"/>
  <c r="CH137" i="15"/>
  <c r="AJ138" i="15"/>
  <c r="CC132" i="15"/>
  <c r="F48" i="17"/>
  <c r="H6" i="17"/>
  <c r="F125" i="17"/>
  <c r="G108" i="17"/>
  <c r="BZ134" i="15"/>
  <c r="C37" i="17"/>
  <c r="C117" i="17"/>
  <c r="BH134" i="15"/>
  <c r="CI133" i="15"/>
  <c r="BQ138" i="15"/>
  <c r="EE49" i="15"/>
  <c r="DM137" i="15"/>
  <c r="CR135" i="15"/>
  <c r="DY134" i="15"/>
  <c r="AW134" i="15"/>
  <c r="BC133" i="15"/>
  <c r="D57" i="17"/>
  <c r="G5" i="17"/>
  <c r="DW136" i="15"/>
  <c r="F27" i="17"/>
  <c r="DI134" i="15"/>
  <c r="W134" i="15"/>
  <c r="H25" i="17"/>
  <c r="EH115" i="15"/>
  <c r="AV136" i="15"/>
  <c r="F83" i="17"/>
  <c r="DB137" i="15"/>
  <c r="G16" i="17"/>
  <c r="F70" i="17"/>
  <c r="H118" i="17"/>
  <c r="G135" i="17"/>
  <c r="C81" i="17"/>
  <c r="G103" i="17"/>
  <c r="F56" i="17"/>
  <c r="EH9" i="15"/>
  <c r="E35" i="17"/>
  <c r="F98" i="17"/>
  <c r="E77" i="17"/>
  <c r="C127" i="17"/>
  <c r="G95" i="17"/>
  <c r="D8" i="17"/>
  <c r="H47" i="17"/>
  <c r="E11" i="17"/>
  <c r="AV132" i="15"/>
  <c r="G48" i="17"/>
  <c r="C132" i="15"/>
  <c r="F33" i="17"/>
  <c r="BJ137" i="15"/>
  <c r="AH136" i="15"/>
  <c r="CR134" i="15"/>
  <c r="BQ137" i="15"/>
  <c r="D12" i="17"/>
  <c r="C114" i="17"/>
  <c r="G137" i="17"/>
  <c r="D76" i="17"/>
  <c r="C18" i="17"/>
  <c r="D125" i="17"/>
  <c r="D49" i="17"/>
  <c r="D136" i="17"/>
  <c r="EB5" i="15"/>
  <c r="EE71" i="15"/>
  <c r="CX135" i="15"/>
  <c r="EE84" i="15"/>
  <c r="EF51" i="15"/>
  <c r="AX133" i="15"/>
  <c r="ED63" i="15"/>
  <c r="D52" i="17"/>
  <c r="F100" i="17"/>
  <c r="E133" i="17"/>
  <c r="EB75" i="15"/>
  <c r="H68" i="17"/>
  <c r="G25" i="17"/>
  <c r="E29" i="17"/>
  <c r="C45" i="17"/>
  <c r="C112" i="17"/>
  <c r="EC128" i="15"/>
  <c r="F128" i="17"/>
  <c r="C95" i="17"/>
  <c r="CU136" i="15"/>
  <c r="C102" i="17"/>
  <c r="EH83" i="15"/>
  <c r="G70" i="17"/>
  <c r="F110" i="17"/>
  <c r="D35" i="17"/>
  <c r="E140" i="17"/>
  <c r="E37" i="17"/>
  <c r="C75" i="17"/>
  <c r="C134" i="17"/>
  <c r="G11" i="17"/>
  <c r="D23" i="17"/>
  <c r="EB101" i="15"/>
  <c r="BA134" i="15"/>
  <c r="BG137" i="15"/>
  <c r="AQ135" i="15"/>
  <c r="EF69" i="15"/>
  <c r="EG46" i="15"/>
  <c r="BD133" i="15"/>
  <c r="D16" i="17"/>
  <c r="CH132" i="15"/>
  <c r="E103" i="17"/>
  <c r="E48" i="17"/>
  <c r="EE35" i="15"/>
  <c r="EF34" i="15"/>
  <c r="EF127" i="15"/>
  <c r="ED34" i="15"/>
  <c r="EH76" i="15"/>
  <c r="DH136" i="15"/>
  <c r="BA133" i="15"/>
  <c r="D97" i="17"/>
  <c r="D21" i="17"/>
  <c r="F77" i="17"/>
  <c r="H78" i="17"/>
  <c r="D46" i="17"/>
  <c r="G37" i="17"/>
  <c r="F58" i="17"/>
  <c r="DD132" i="15"/>
  <c r="BY133" i="15"/>
  <c r="CO134" i="15"/>
  <c r="BP135" i="15"/>
  <c r="EE69" i="15"/>
  <c r="EB128" i="15"/>
  <c r="BK134" i="15"/>
  <c r="EE34" i="15"/>
  <c r="EG126" i="15"/>
  <c r="EC62" i="15"/>
  <c r="EG7" i="15"/>
  <c r="BC138" i="15"/>
  <c r="ED100" i="15"/>
  <c r="C41" i="17"/>
  <c r="D45" i="17"/>
  <c r="F50" i="17"/>
  <c r="EF18" i="15"/>
  <c r="EG74" i="15"/>
  <c r="EF110" i="15"/>
  <c r="EC86" i="15"/>
  <c r="K133" i="15"/>
  <c r="E73" i="17"/>
  <c r="D61" i="17"/>
  <c r="C82" i="17"/>
  <c r="H69" i="17"/>
  <c r="C124" i="17"/>
  <c r="H37" i="17"/>
  <c r="D11" i="17"/>
  <c r="EF95" i="15"/>
  <c r="F59" i="17"/>
  <c r="F122" i="17"/>
  <c r="G72" i="17"/>
  <c r="C59" i="17"/>
  <c r="D139" i="17"/>
  <c r="H58" i="17"/>
  <c r="D107" i="17"/>
  <c r="D25" i="17"/>
  <c r="S136" i="15"/>
  <c r="E100" i="17"/>
  <c r="BH133" i="15"/>
  <c r="G36" i="17"/>
  <c r="AP136" i="15"/>
  <c r="Z136" i="15"/>
  <c r="EB24" i="15"/>
  <c r="H97" i="17"/>
  <c r="E139" i="17"/>
  <c r="F44" i="17"/>
  <c r="C17" i="17"/>
  <c r="F61" i="17"/>
  <c r="H128" i="17"/>
  <c r="F132" i="17"/>
  <c r="D95" i="17"/>
  <c r="D59" i="17"/>
  <c r="CA132" i="15"/>
  <c r="EE11" i="15"/>
  <c r="E80" i="17"/>
  <c r="EH129" i="15"/>
  <c r="G28" i="17"/>
  <c r="BN135" i="15"/>
  <c r="F6" i="17"/>
  <c r="E106" i="17"/>
  <c r="H98" i="17"/>
  <c r="C93" i="17"/>
  <c r="EF137" i="15"/>
  <c r="H65" i="17"/>
  <c r="C11" i="17"/>
  <c r="G45" i="17"/>
  <c r="H35" i="17"/>
  <c r="E41" i="17"/>
  <c r="EG91" i="15"/>
  <c r="H134" i="17"/>
  <c r="F37" i="17"/>
  <c r="EE58" i="15"/>
  <c r="F63" i="17"/>
  <c r="Z133" i="15"/>
  <c r="H131" i="17"/>
  <c r="D13" i="17"/>
  <c r="H112" i="17"/>
  <c r="H126" i="17"/>
  <c r="G71" i="17"/>
  <c r="H33" i="17"/>
  <c r="H38" i="17"/>
  <c r="E97" i="17"/>
  <c r="G125" i="17"/>
  <c r="EC51" i="15"/>
  <c r="EE134" i="15"/>
  <c r="E10" i="17"/>
  <c r="CW134" i="15"/>
  <c r="G18" i="17"/>
  <c r="EC113" i="15"/>
  <c r="F124" i="17"/>
  <c r="C97" i="17"/>
  <c r="D80" i="17"/>
  <c r="E39" i="17"/>
  <c r="EH138" i="15"/>
  <c r="F57" i="17"/>
  <c r="H129" i="17"/>
  <c r="H103" i="17"/>
  <c r="ED19" i="15"/>
  <c r="AQ136" i="15"/>
  <c r="AM133" i="15"/>
  <c r="G89" i="17"/>
  <c r="D36" i="17"/>
  <c r="F104" i="17"/>
  <c r="F49" i="17"/>
  <c r="C101" i="17"/>
  <c r="E121" i="17"/>
  <c r="G29" i="17"/>
  <c r="BL133" i="15"/>
  <c r="EH109" i="15"/>
  <c r="EH120" i="15"/>
  <c r="EE132" i="15"/>
  <c r="EB44" i="15"/>
  <c r="EG38" i="15"/>
  <c r="EF108" i="15"/>
  <c r="ED109" i="15"/>
  <c r="EB112" i="15"/>
  <c r="BD135" i="15"/>
  <c r="Q132" i="15"/>
  <c r="EB39" i="15"/>
  <c r="AR136" i="15"/>
  <c r="EE17" i="15"/>
  <c r="F127" i="17"/>
  <c r="G122" i="17"/>
  <c r="EC88" i="15"/>
  <c r="EG88" i="15"/>
  <c r="EC32" i="15"/>
  <c r="H132" i="15"/>
  <c r="G134" i="15"/>
  <c r="ED42" i="15"/>
  <c r="EH103" i="15"/>
  <c r="CL136" i="15"/>
  <c r="EE119" i="15"/>
  <c r="EB124" i="15"/>
  <c r="EE21" i="15"/>
  <c r="EC26" i="15"/>
  <c r="AA135" i="15"/>
  <c r="E132" i="17"/>
  <c r="E91" i="17"/>
  <c r="E26" i="17"/>
  <c r="BV138" i="15"/>
  <c r="EH73" i="15"/>
  <c r="EE27" i="15"/>
  <c r="CG132" i="15"/>
  <c r="F126" i="17"/>
  <c r="E117" i="17"/>
  <c r="E51" i="17"/>
  <c r="E85" i="17"/>
  <c r="G112" i="17"/>
  <c r="G139" i="17"/>
  <c r="D7" i="17"/>
  <c r="F43" i="17"/>
  <c r="G43" i="17"/>
  <c r="E101" i="17"/>
  <c r="D15" i="17"/>
  <c r="G26" i="17"/>
  <c r="EC38" i="15"/>
  <c r="G46" i="17"/>
  <c r="C35" i="17"/>
  <c r="D31" i="17"/>
  <c r="G131" i="17"/>
  <c r="D130" i="17"/>
  <c r="G99" i="17"/>
  <c r="C42" i="17"/>
  <c r="EE39" i="15"/>
  <c r="F17" i="17"/>
  <c r="ED26" i="15"/>
  <c r="H49" i="17"/>
  <c r="BG132" i="15"/>
  <c r="DL134" i="15"/>
  <c r="EF23" i="15"/>
  <c r="G118" i="17"/>
  <c r="C64" i="17"/>
  <c r="G116" i="17"/>
  <c r="ED77" i="15"/>
  <c r="H137" i="17"/>
  <c r="E23" i="17"/>
  <c r="D106" i="17"/>
  <c r="F112" i="17"/>
  <c r="C19" i="17"/>
  <c r="CP135" i="15"/>
  <c r="D40" i="17"/>
  <c r="D72" i="17"/>
  <c r="BE135" i="15"/>
  <c r="E122" i="17"/>
  <c r="AQ132" i="15"/>
  <c r="E78" i="17"/>
  <c r="D65" i="17"/>
  <c r="F88" i="17"/>
  <c r="H94" i="17"/>
  <c r="EC55" i="15"/>
  <c r="E98" i="17"/>
  <c r="C86" i="17"/>
  <c r="E109" i="17"/>
  <c r="H102" i="17"/>
  <c r="G30" i="17"/>
  <c r="EF31" i="15"/>
  <c r="G15" i="17"/>
  <c r="H105" i="17"/>
  <c r="DV134" i="15"/>
  <c r="G69" i="17"/>
  <c r="E136" i="15"/>
  <c r="F18" i="17"/>
  <c r="D69" i="17"/>
  <c r="F139" i="17"/>
  <c r="DZ138" i="15"/>
  <c r="H5" i="17"/>
  <c r="C74" i="17"/>
  <c r="C115" i="17"/>
  <c r="D110" i="17"/>
  <c r="G22" i="17"/>
  <c r="AM137" i="15"/>
  <c r="F29" i="17"/>
  <c r="D84" i="17"/>
  <c r="EF5" i="15"/>
  <c r="G121" i="17"/>
  <c r="EH121" i="15"/>
  <c r="C49" i="17"/>
  <c r="G77" i="17"/>
  <c r="G33" i="17"/>
  <c r="D53" i="17"/>
  <c r="AL133" i="15"/>
  <c r="E76" i="17"/>
  <c r="D6" i="17"/>
  <c r="C106" i="17"/>
  <c r="EE14" i="15"/>
  <c r="ED105" i="15"/>
  <c r="EH78" i="15"/>
  <c r="C57" i="17"/>
  <c r="AB136" i="15"/>
  <c r="C9" i="17"/>
  <c r="C103" i="17"/>
  <c r="C88" i="17"/>
  <c r="G49" i="17"/>
  <c r="E19" i="17"/>
  <c r="H91" i="17"/>
  <c r="F80" i="17"/>
  <c r="CL135" i="15"/>
  <c r="EF123" i="15"/>
  <c r="DG138" i="15"/>
  <c r="F19" i="17"/>
  <c r="DI136" i="15"/>
  <c r="D73" i="17"/>
  <c r="ED117" i="15"/>
  <c r="EG136" i="15"/>
  <c r="G137" i="15"/>
  <c r="CS132" i="15"/>
  <c r="EG5" i="15"/>
  <c r="E94" i="17"/>
  <c r="G100" i="17"/>
  <c r="D75" i="17"/>
  <c r="C21" i="17"/>
  <c r="C125" i="17"/>
  <c r="E81" i="17"/>
  <c r="F116" i="17"/>
  <c r="D47" i="17"/>
  <c r="G119" i="17"/>
  <c r="EG61" i="15"/>
  <c r="EB58" i="15"/>
  <c r="AR138" i="15"/>
  <c r="F55" i="17"/>
  <c r="F140" i="17"/>
  <c r="G21" i="17"/>
  <c r="F115" i="17"/>
  <c r="D126" i="17"/>
  <c r="G9" i="17"/>
  <c r="CF135" i="15"/>
  <c r="EC24" i="15"/>
  <c r="F60" i="17"/>
  <c r="H52" i="17"/>
  <c r="H21" i="17"/>
  <c r="G104" i="17"/>
  <c r="D82" i="17"/>
  <c r="D24" i="17"/>
  <c r="EE18" i="15"/>
  <c r="EG26" i="15"/>
  <c r="E123" i="17"/>
  <c r="BA132" i="15"/>
  <c r="E95" i="17"/>
  <c r="G66" i="17"/>
  <c r="EG113" i="15"/>
  <c r="C26" i="17"/>
  <c r="F23" i="17"/>
  <c r="G82" i="17"/>
  <c r="C31" i="17"/>
  <c r="CP133" i="15"/>
  <c r="AL138" i="15"/>
  <c r="EC98" i="15"/>
  <c r="DU135" i="15"/>
  <c r="DH132" i="15"/>
  <c r="D109" i="17"/>
  <c r="F65" i="17"/>
  <c r="H93" i="17"/>
  <c r="EF20" i="15"/>
  <c r="BT133" i="15"/>
  <c r="BO132" i="15"/>
  <c r="I137" i="15"/>
  <c r="J135" i="15"/>
  <c r="EB29" i="15"/>
  <c r="F32" i="17"/>
  <c r="G136" i="17"/>
  <c r="C135" i="17"/>
  <c r="EE96" i="15"/>
  <c r="DL137" i="15"/>
  <c r="DT138" i="15"/>
  <c r="C89" i="17"/>
  <c r="E134" i="15"/>
  <c r="DF137" i="15"/>
  <c r="EE75" i="15"/>
  <c r="EH21" i="15"/>
  <c r="EE125" i="15"/>
  <c r="DZ135" i="15"/>
  <c r="DP135" i="15"/>
  <c r="AY133" i="15"/>
  <c r="EB45" i="15"/>
  <c r="EE129" i="15"/>
  <c r="F102" i="17"/>
  <c r="H9" i="17"/>
  <c r="CD132" i="15"/>
  <c r="EB70" i="15"/>
  <c r="CB134" i="15"/>
  <c r="EB100" i="15"/>
  <c r="H18" i="17"/>
  <c r="AF133" i="15"/>
  <c r="F51" i="17"/>
  <c r="EC16" i="15"/>
  <c r="BK135" i="15"/>
  <c r="CN135" i="15"/>
  <c r="EH64" i="15"/>
  <c r="G58" i="17"/>
  <c r="ED22" i="15"/>
  <c r="EB109" i="15"/>
  <c r="EC77" i="15"/>
  <c r="D90" i="17"/>
  <c r="BS137" i="15"/>
  <c r="BA135" i="15"/>
  <c r="DE135" i="15"/>
  <c r="EH93" i="15"/>
  <c r="EB137" i="15"/>
  <c r="G38" i="17"/>
  <c r="E24" i="17"/>
  <c r="H106" i="17"/>
  <c r="G67" i="17"/>
  <c r="G115" i="17"/>
  <c r="G132" i="17"/>
  <c r="F7" i="17"/>
  <c r="H123" i="17"/>
  <c r="H20" i="17"/>
  <c r="C55" i="17"/>
  <c r="J134" i="15"/>
  <c r="C140" i="17"/>
  <c r="E46" i="17"/>
  <c r="G84" i="17"/>
  <c r="G59" i="17"/>
  <c r="C76" i="17"/>
  <c r="D37" i="17"/>
  <c r="C90" i="17"/>
  <c r="F117" i="17"/>
  <c r="AO137" i="15"/>
  <c r="CM138" i="15"/>
  <c r="H45" i="17"/>
  <c r="F53" i="17"/>
  <c r="E14" i="17"/>
  <c r="H70" i="17"/>
  <c r="G114" i="17"/>
  <c r="C54" i="17"/>
  <c r="EF81" i="15"/>
  <c r="AY137" i="15"/>
  <c r="G27" i="17"/>
  <c r="AA137" i="15"/>
  <c r="G113" i="17"/>
  <c r="H12" i="17"/>
  <c r="DL133" i="15"/>
  <c r="E107" i="17"/>
  <c r="G81" i="17"/>
  <c r="D94" i="17"/>
  <c r="H54" i="17"/>
  <c r="ED49" i="15"/>
  <c r="EE88" i="15"/>
  <c r="BH137" i="15"/>
  <c r="EH61" i="15"/>
  <c r="E84" i="17"/>
  <c r="D93" i="17"/>
  <c r="ED25" i="15"/>
  <c r="C8" i="17"/>
  <c r="CY133" i="15"/>
  <c r="EB31" i="15"/>
  <c r="DU136" i="15"/>
  <c r="ED52" i="15"/>
  <c r="EH70" i="15"/>
  <c r="D68" i="17"/>
  <c r="H110" i="17"/>
  <c r="C79" i="17"/>
  <c r="F41" i="17"/>
  <c r="EH111" i="15"/>
  <c r="EE44" i="15"/>
  <c r="BS138" i="15"/>
  <c r="EF132" i="15"/>
  <c r="AD135" i="15"/>
  <c r="W132" i="15"/>
  <c r="DQ138" i="15"/>
  <c r="E42" i="17"/>
  <c r="G101" i="17"/>
  <c r="F137" i="15"/>
  <c r="EE77" i="15"/>
  <c r="EA138" i="15"/>
  <c r="Y138" i="15"/>
  <c r="CD137" i="15"/>
  <c r="BK137" i="15"/>
  <c r="EE87" i="15"/>
  <c r="E129" i="17"/>
  <c r="G127" i="17"/>
  <c r="CU135" i="15"/>
  <c r="EC134" i="15"/>
  <c r="EE127" i="15"/>
  <c r="EC17" i="15"/>
  <c r="H74" i="17"/>
  <c r="EF25" i="15"/>
  <c r="D42" i="17"/>
  <c r="EC108" i="15"/>
  <c r="CC133" i="15"/>
  <c r="D41" i="17"/>
  <c r="EH86" i="15"/>
  <c r="H138" i="15"/>
  <c r="EF12" i="15"/>
  <c r="DN133" i="15"/>
  <c r="EH66" i="15"/>
  <c r="ED89" i="15"/>
  <c r="ED72" i="15"/>
  <c r="DJ136" i="15"/>
  <c r="G98" i="17"/>
  <c r="H130" i="17"/>
  <c r="EC9" i="15"/>
  <c r="CN134" i="15"/>
  <c r="H19" i="17"/>
  <c r="ED120" i="15"/>
  <c r="DQ135" i="15"/>
  <c r="EH42" i="15"/>
  <c r="AZ134" i="15"/>
  <c r="EH14" i="15"/>
  <c r="H127" i="17"/>
  <c r="DE136" i="15"/>
  <c r="EB132" i="15"/>
  <c r="D137" i="17"/>
  <c r="C38" i="17"/>
  <c r="G6" i="17"/>
  <c r="G136" i="15"/>
  <c r="H135" i="15"/>
  <c r="AX134" i="15"/>
  <c r="ED48" i="15"/>
  <c r="D133" i="15"/>
  <c r="D39" i="17"/>
  <c r="AM134" i="15"/>
  <c r="CA136" i="15"/>
  <c r="EB131" i="15"/>
  <c r="EB92" i="15"/>
  <c r="CX134" i="15"/>
  <c r="Q138" i="15"/>
  <c r="H41" i="17"/>
  <c r="H50" i="17"/>
  <c r="C67" i="17"/>
  <c r="H27" i="17"/>
  <c r="E96" i="17"/>
  <c r="G62" i="17"/>
  <c r="G128" i="17"/>
  <c r="AT137" i="15"/>
  <c r="G87" i="17"/>
  <c r="H132" i="17"/>
  <c r="EC109" i="15"/>
  <c r="F30" i="17"/>
  <c r="H117" i="17"/>
  <c r="G50" i="17"/>
  <c r="C29" i="17"/>
  <c r="C63" i="17"/>
  <c r="D133" i="17"/>
  <c r="F118" i="17"/>
  <c r="F136" i="17"/>
  <c r="EG93" i="15"/>
  <c r="AI132" i="15"/>
  <c r="G140" i="17"/>
  <c r="D34" i="17"/>
  <c r="E16" i="17"/>
  <c r="C43" i="17"/>
  <c r="ED124" i="15"/>
  <c r="EH81" i="15"/>
  <c r="DA137" i="15"/>
  <c r="AL132" i="15"/>
  <c r="E7" i="17"/>
  <c r="C104" i="17"/>
  <c r="C14" i="17"/>
  <c r="EG105" i="15"/>
  <c r="EG112" i="15"/>
  <c r="DG136" i="15"/>
  <c r="EG89" i="15"/>
  <c r="H84" i="17"/>
  <c r="C120" i="17"/>
  <c r="F21" i="17"/>
  <c r="AB135" i="15"/>
  <c r="G79" i="17"/>
  <c r="E32" i="17"/>
  <c r="E18" i="17"/>
  <c r="D99" i="17"/>
  <c r="C7" i="17"/>
  <c r="EG9" i="15"/>
  <c r="D100" i="17"/>
  <c r="EH38" i="15"/>
  <c r="DI138" i="15"/>
  <c r="AH138" i="15"/>
  <c r="ED61" i="15"/>
  <c r="CK136" i="15"/>
  <c r="EC127" i="15"/>
  <c r="E118" i="17"/>
  <c r="C83" i="17"/>
  <c r="BJ136" i="15"/>
  <c r="DC133" i="15"/>
  <c r="EC50" i="15"/>
  <c r="C138" i="15"/>
  <c r="EF90" i="15"/>
  <c r="G133" i="15"/>
  <c r="CS134" i="15"/>
  <c r="C33" i="17"/>
  <c r="EG99" i="15"/>
  <c r="H80" i="17"/>
  <c r="CM133" i="15"/>
  <c r="BJ134" i="15"/>
  <c r="EF14" i="15"/>
  <c r="EE7" i="15"/>
  <c r="F69" i="17"/>
  <c r="BM136" i="15"/>
  <c r="F99" i="17"/>
  <c r="E22" i="17"/>
  <c r="EH3" i="15"/>
  <c r="EG102" i="15"/>
  <c r="Y137" i="15"/>
  <c r="BU134" i="15"/>
  <c r="E131" i="17"/>
  <c r="E15" i="17"/>
  <c r="EF76" i="15"/>
  <c r="EF78" i="15"/>
  <c r="AC133" i="15"/>
  <c r="DY133" i="15"/>
  <c r="ED128" i="15"/>
  <c r="EB105" i="15"/>
  <c r="AY135" i="15"/>
  <c r="BO136" i="15"/>
  <c r="AI134" i="15"/>
  <c r="EH32" i="15"/>
  <c r="M134" i="15"/>
  <c r="EC49" i="15"/>
  <c r="D14" i="17"/>
  <c r="D91" i="17"/>
  <c r="EB96" i="15"/>
  <c r="BU136" i="15"/>
  <c r="DS133" i="15"/>
  <c r="AZ138" i="15"/>
  <c r="D58" i="17"/>
  <c r="BK133" i="15"/>
  <c r="CL132" i="15"/>
  <c r="EB8" i="15"/>
  <c r="G13" i="17"/>
  <c r="O138" i="15"/>
  <c r="EA132" i="15"/>
  <c r="ED110" i="15"/>
  <c r="D9" i="17"/>
  <c r="G109" i="17"/>
  <c r="H46" i="17"/>
  <c r="ED81" i="15"/>
  <c r="EE53" i="15"/>
  <c r="J133" i="15"/>
  <c r="EH112" i="15"/>
  <c r="H108" i="17"/>
  <c r="AC134" i="15"/>
  <c r="BG136" i="15"/>
  <c r="AU136" i="15"/>
  <c r="BF135" i="15"/>
  <c r="AL137" i="15"/>
  <c r="D60" i="17"/>
  <c r="C20" i="17"/>
  <c r="E102" i="17"/>
  <c r="EH63" i="15"/>
  <c r="EG94" i="15"/>
  <c r="EC122" i="15"/>
  <c r="EB126" i="15"/>
  <c r="EB49" i="15"/>
  <c r="AE138" i="15"/>
  <c r="BA137" i="15"/>
  <c r="EE126" i="15"/>
  <c r="AD136" i="15"/>
  <c r="EG53" i="15"/>
  <c r="EH44" i="15"/>
  <c r="EB74" i="15"/>
  <c r="CB137" i="15"/>
  <c r="E58" i="17"/>
  <c r="C73" i="17"/>
  <c r="BF136" i="15"/>
  <c r="EG50" i="15"/>
  <c r="C87" i="17"/>
  <c r="AD137" i="15"/>
  <c r="AX138" i="15"/>
  <c r="DB138" i="15"/>
  <c r="EC48" i="15"/>
  <c r="CN132" i="15"/>
  <c r="CC137" i="15"/>
  <c r="EH10" i="15"/>
  <c r="BB133" i="15"/>
  <c r="ED133" i="15"/>
  <c r="EC4" i="15"/>
  <c r="EH68" i="15"/>
  <c r="J138" i="15"/>
  <c r="E112" i="17"/>
  <c r="BE137" i="15"/>
  <c r="P136" i="15"/>
  <c r="DS136" i="15"/>
  <c r="EG120" i="15"/>
  <c r="EB27" i="15"/>
  <c r="G73" i="17"/>
  <c r="EH133" i="15"/>
  <c r="H140" i="17"/>
  <c r="EC123" i="15"/>
  <c r="ED113" i="15"/>
  <c r="F129" i="17"/>
  <c r="V133" i="15"/>
  <c r="EC19" i="15"/>
  <c r="Z132" i="15"/>
  <c r="BP138" i="15"/>
  <c r="ED134" i="15"/>
  <c r="ED51" i="15"/>
  <c r="EG90" i="15"/>
  <c r="C69" i="17"/>
  <c r="ED101" i="15"/>
  <c r="L133" i="15"/>
  <c r="F105" i="17"/>
  <c r="AE134" i="15"/>
  <c r="DP133" i="15"/>
  <c r="F132" i="15"/>
  <c r="F13" i="17"/>
  <c r="AS136" i="15"/>
  <c r="EC99" i="15"/>
  <c r="ED43" i="15"/>
  <c r="EH35" i="15"/>
  <c r="BY135" i="15"/>
  <c r="ED121" i="15"/>
  <c r="CO135" i="15"/>
  <c r="DB135" i="15"/>
  <c r="O133" i="15"/>
  <c r="EF130" i="15"/>
  <c r="EE128" i="15"/>
  <c r="ED108" i="15"/>
  <c r="ED12" i="15"/>
  <c r="AQ133" i="15"/>
  <c r="CM136" i="15"/>
  <c r="CH136" i="15"/>
  <c r="AF138" i="15"/>
  <c r="F11" i="17"/>
  <c r="L136" i="15"/>
  <c r="C91" i="17"/>
  <c r="D136" i="15"/>
  <c r="EG66" i="15"/>
  <c r="F97" i="17"/>
  <c r="EG69" i="15"/>
  <c r="CP132" i="15"/>
  <c r="AD132" i="15"/>
  <c r="EE109" i="15"/>
  <c r="CZ137" i="15"/>
  <c r="EH30" i="15"/>
  <c r="DX132" i="15"/>
  <c r="AX132" i="15"/>
  <c r="AI136" i="15"/>
  <c r="DC134" i="15"/>
  <c r="H22" i="17"/>
  <c r="D77" i="17"/>
  <c r="I132" i="15"/>
  <c r="DR132" i="15"/>
  <c r="BJ138" i="15"/>
  <c r="DT136" i="15"/>
  <c r="EB115" i="15"/>
  <c r="EC106" i="15"/>
  <c r="EH33" i="15"/>
  <c r="H88" i="17"/>
  <c r="EE30" i="15"/>
  <c r="AK134" i="15"/>
  <c r="C130" i="17"/>
  <c r="EB80" i="15"/>
  <c r="DT133" i="15"/>
  <c r="ED57" i="15"/>
  <c r="H95" i="17"/>
  <c r="CX137" i="15"/>
  <c r="EG48" i="15"/>
  <c r="EH23" i="15"/>
  <c r="CM137" i="15"/>
  <c r="DH137" i="15"/>
  <c r="CM132" i="15"/>
  <c r="EE89" i="15"/>
  <c r="EH107" i="15"/>
  <c r="AW135" i="15"/>
  <c r="AY132" i="15"/>
  <c r="EB64" i="15"/>
  <c r="DO136" i="15"/>
  <c r="EA135" i="15"/>
  <c r="F5" i="17"/>
  <c r="D20" i="17"/>
  <c r="DC135" i="15"/>
  <c r="EB136" i="15"/>
  <c r="W137" i="15"/>
  <c r="EE3" i="15"/>
  <c r="EH25" i="15"/>
  <c r="EG44" i="15"/>
  <c r="EE42" i="15"/>
  <c r="ED70" i="15"/>
  <c r="C50" i="17"/>
  <c r="G132" i="15"/>
  <c r="ED71" i="15"/>
  <c r="E25" i="17"/>
  <c r="CO132" i="15"/>
  <c r="D127" i="17"/>
  <c r="D26" i="17"/>
  <c r="G24" i="17"/>
  <c r="D38" i="17"/>
  <c r="H23" i="17"/>
  <c r="C133" i="17"/>
  <c r="EF133" i="15"/>
  <c r="E99" i="17"/>
  <c r="DW138" i="15"/>
  <c r="EC66" i="15"/>
  <c r="C15" i="17"/>
  <c r="F28" i="17"/>
  <c r="H136" i="17"/>
  <c r="E110" i="17"/>
  <c r="D85" i="17"/>
  <c r="E55" i="17"/>
  <c r="E43" i="17"/>
  <c r="D115" i="17"/>
  <c r="EB63" i="15"/>
  <c r="CF132" i="15"/>
  <c r="G44" i="17"/>
  <c r="E124" i="17"/>
  <c r="E30" i="17"/>
  <c r="C118" i="17"/>
  <c r="CJ135" i="15"/>
  <c r="D129" i="17"/>
  <c r="H114" i="17"/>
  <c r="H71" i="17"/>
  <c r="H62" i="17"/>
  <c r="E66" i="17"/>
  <c r="E34" i="17"/>
  <c r="V137" i="15"/>
  <c r="EH18" i="15"/>
  <c r="EB34" i="15"/>
  <c r="EB4" i="15"/>
  <c r="C131" i="17"/>
  <c r="D103" i="17"/>
  <c r="G133" i="17"/>
  <c r="EB25" i="15"/>
  <c r="C28" i="17"/>
  <c r="D56" i="17"/>
  <c r="E87" i="17"/>
  <c r="F66" i="17"/>
  <c r="H36" i="17"/>
  <c r="AC138" i="15"/>
  <c r="BT136" i="15"/>
  <c r="EE121" i="15"/>
  <c r="DO133" i="15"/>
  <c r="EH84" i="15"/>
  <c r="BQ133" i="15"/>
  <c r="DS138" i="15"/>
  <c r="C78" i="17"/>
  <c r="D131" i="17"/>
  <c r="BR138" i="15"/>
  <c r="CD133" i="15"/>
  <c r="C94" i="17"/>
  <c r="DO132" i="15"/>
  <c r="EB40" i="15"/>
  <c r="D43" i="17"/>
  <c r="EH99" i="15"/>
  <c r="EC136" i="15"/>
  <c r="EC44" i="15"/>
  <c r="EC94" i="15"/>
  <c r="EF93" i="15"/>
  <c r="H32" i="17"/>
  <c r="G85" i="17"/>
  <c r="EG103" i="15"/>
  <c r="F36" i="17"/>
  <c r="H63" i="17"/>
  <c r="EE10" i="15"/>
  <c r="EB53" i="15"/>
  <c r="U134" i="15"/>
  <c r="F47" i="17"/>
  <c r="EF138" i="15"/>
  <c r="EC79" i="15"/>
  <c r="F87" i="17"/>
  <c r="F34" i="17"/>
  <c r="G53" i="17"/>
  <c r="EE12" i="15"/>
  <c r="EG28" i="15"/>
  <c r="W133" i="15"/>
  <c r="DA138" i="15"/>
  <c r="EF13" i="15"/>
  <c r="EB37" i="15"/>
  <c r="BZ133" i="15"/>
  <c r="DF133" i="15"/>
  <c r="EC35" i="15"/>
  <c r="Q136" i="15"/>
  <c r="EF67" i="15"/>
  <c r="DR133" i="15"/>
  <c r="EC45" i="15"/>
  <c r="D140" i="17"/>
  <c r="V136" i="15"/>
  <c r="G7" i="17"/>
  <c r="EG111" i="15"/>
  <c r="EB6" i="15"/>
  <c r="EG75" i="15"/>
  <c r="S134" i="15"/>
  <c r="EG62" i="15"/>
  <c r="BZ136" i="15"/>
  <c r="T133" i="15"/>
  <c r="V135" i="15"/>
  <c r="BN138" i="15"/>
  <c r="EH5" i="15"/>
  <c r="E59" i="17"/>
  <c r="G51" i="17"/>
  <c r="F138" i="17"/>
  <c r="E86" i="17"/>
  <c r="G14" i="17"/>
  <c r="D114" i="17"/>
  <c r="ED98" i="15"/>
  <c r="C6" i="17"/>
  <c r="H10" i="17"/>
  <c r="F107" i="17"/>
  <c r="E120" i="17"/>
  <c r="CR133" i="15"/>
  <c r="EG106" i="15"/>
  <c r="I136" i="15"/>
  <c r="D33" i="17"/>
  <c r="CI134" i="15"/>
  <c r="D17" i="17"/>
  <c r="F103" i="17"/>
  <c r="CA133" i="15"/>
  <c r="C92" i="17"/>
  <c r="H51" i="17"/>
  <c r="H135" i="17"/>
  <c r="H133" i="17"/>
  <c r="C108" i="17"/>
  <c r="C107" i="17"/>
  <c r="EG29" i="15"/>
  <c r="EH55" i="15"/>
  <c r="C25" i="17"/>
  <c r="EC64" i="15"/>
  <c r="H109" i="17"/>
  <c r="E45" i="17"/>
  <c r="H31" i="17"/>
  <c r="E127" i="17"/>
  <c r="E13" i="17"/>
  <c r="E54" i="17"/>
  <c r="EF122" i="15"/>
  <c r="DS134" i="15"/>
  <c r="E63" i="17"/>
  <c r="H73" i="17"/>
  <c r="EE38" i="15"/>
  <c r="C39" i="17"/>
  <c r="EF41" i="15"/>
  <c r="E20" i="17"/>
  <c r="C100" i="17"/>
  <c r="C61" i="17"/>
  <c r="H107" i="17"/>
  <c r="E90" i="17"/>
  <c r="CR138" i="15"/>
  <c r="E17" i="17"/>
  <c r="C27" i="17"/>
  <c r="E82" i="17"/>
  <c r="EH132" i="15"/>
  <c r="F64" i="17"/>
  <c r="G129" i="17"/>
  <c r="E83" i="17"/>
  <c r="EE67" i="15"/>
  <c r="F86" i="17"/>
  <c r="H124" i="17"/>
  <c r="EE16" i="15"/>
  <c r="G93" i="17"/>
  <c r="C30" i="17"/>
  <c r="F131" i="17"/>
  <c r="G107" i="17"/>
  <c r="E8" i="17"/>
  <c r="EC138" i="15"/>
  <c r="D5" i="17"/>
  <c r="F39" i="17"/>
  <c r="EE13" i="15"/>
  <c r="G94" i="17"/>
  <c r="D63" i="17"/>
  <c r="EF106" i="15"/>
  <c r="DV135" i="15"/>
  <c r="EG114" i="15"/>
  <c r="E138" i="17"/>
  <c r="C139" i="17"/>
  <c r="S133" i="15"/>
  <c r="EC22" i="15"/>
  <c r="EG40" i="15"/>
  <c r="EB121" i="15"/>
  <c r="DN134" i="15"/>
  <c r="EH47" i="15"/>
  <c r="G61" i="17"/>
  <c r="EC42" i="15"/>
  <c r="EH94" i="15"/>
  <c r="C80" i="17"/>
  <c r="F79" i="17"/>
  <c r="EB42" i="15"/>
  <c r="EF44" i="15"/>
  <c r="E89" i="17"/>
  <c r="C51" i="17"/>
  <c r="EH19" i="15"/>
  <c r="EC37" i="15"/>
  <c r="EH74" i="15"/>
  <c r="ED50" i="15"/>
  <c r="EG13" i="15"/>
  <c r="BW137" i="15"/>
  <c r="E65" i="17"/>
  <c r="CG137" i="15"/>
  <c r="EE64" i="15"/>
  <c r="G135" i="15"/>
  <c r="C116" i="17"/>
  <c r="DQ134" i="15"/>
  <c r="CH135" i="15"/>
  <c r="EE29" i="15"/>
  <c r="C23" i="17"/>
  <c r="EB84" i="15"/>
  <c r="AA138" i="15"/>
  <c r="G23" i="17"/>
  <c r="D78" i="17"/>
  <c r="AS132" i="15"/>
  <c r="EG41" i="15"/>
  <c r="EC72" i="15"/>
  <c r="EB138" i="15"/>
  <c r="H104" i="17"/>
  <c r="C84" i="17"/>
  <c r="EB113" i="15"/>
  <c r="D102" i="17"/>
  <c r="AG132" i="15"/>
  <c r="EE136" i="15"/>
  <c r="EG118" i="15"/>
  <c r="K135" i="15"/>
  <c r="DJ134" i="15"/>
  <c r="EG10" i="15"/>
  <c r="BI135" i="15"/>
  <c r="EB55" i="15"/>
  <c r="EE40" i="15"/>
  <c r="BW136" i="15"/>
  <c r="EH48" i="15"/>
  <c r="EC11" i="15"/>
  <c r="DY138" i="15"/>
  <c r="AW132" i="15"/>
  <c r="EG79" i="15"/>
  <c r="AV137" i="15"/>
  <c r="EF17" i="15"/>
  <c r="Z135" i="15"/>
  <c r="ED65" i="15"/>
  <c r="EG63" i="15"/>
  <c r="CY138" i="15"/>
  <c r="D135" i="17"/>
  <c r="CF133" i="15"/>
  <c r="BC132" i="15"/>
  <c r="BZ132" i="15"/>
  <c r="DU134" i="15"/>
  <c r="EG21" i="15"/>
  <c r="Z137" i="15"/>
  <c r="D120" i="17"/>
  <c r="EC105" i="15"/>
  <c r="F113" i="17"/>
  <c r="G80" i="17"/>
  <c r="F24" i="17"/>
  <c r="G105" i="17"/>
  <c r="C105" i="17"/>
  <c r="BT138" i="15"/>
  <c r="EC20" i="15"/>
  <c r="G31" i="17"/>
  <c r="EF58" i="15"/>
  <c r="W136" i="15"/>
  <c r="H39" i="17"/>
  <c r="H86" i="17"/>
  <c r="DF132" i="15"/>
  <c r="G56" i="17"/>
  <c r="BF134" i="15"/>
  <c r="D70" i="17"/>
  <c r="H138" i="17"/>
  <c r="EH58" i="15"/>
  <c r="EC74" i="15"/>
  <c r="BO133" i="15"/>
  <c r="H119" i="17"/>
  <c r="EE97" i="15"/>
  <c r="ED59" i="15"/>
  <c r="D96" i="17"/>
  <c r="BD134" i="15"/>
  <c r="F136" i="15"/>
  <c r="EG36" i="15"/>
  <c r="E70" i="17"/>
  <c r="EF112" i="15"/>
  <c r="EH34" i="15"/>
  <c r="D86" i="17"/>
  <c r="H134" i="15"/>
  <c r="EF88" i="15"/>
  <c r="AN132" i="15"/>
  <c r="ED64" i="15"/>
  <c r="EH54" i="15"/>
  <c r="I134" i="15"/>
  <c r="DA134" i="15"/>
  <c r="G120" i="17"/>
  <c r="BS134" i="15"/>
  <c r="BM137" i="15"/>
  <c r="CW132" i="15"/>
  <c r="D105" i="17"/>
  <c r="EF24" i="15"/>
  <c r="EH7" i="15"/>
  <c r="DY132" i="15"/>
  <c r="C52" i="17"/>
  <c r="C123" i="17"/>
  <c r="AA132" i="15"/>
  <c r="EC56" i="15"/>
  <c r="EG4" i="15"/>
  <c r="ED38" i="15"/>
  <c r="CE138" i="15"/>
  <c r="EB102" i="15"/>
  <c r="ED126" i="15"/>
  <c r="Q137" i="15"/>
  <c r="D81" i="17"/>
  <c r="D118" i="17"/>
  <c r="EA136" i="15"/>
  <c r="EB18" i="15"/>
  <c r="BK138" i="15"/>
  <c r="DL132" i="15"/>
  <c r="BG134" i="15"/>
  <c r="AZ133" i="15"/>
  <c r="EC67" i="15"/>
  <c r="EG54" i="15"/>
  <c r="C136" i="15"/>
  <c r="CD138" i="15"/>
  <c r="EC46" i="15"/>
  <c r="CN137" i="15"/>
  <c r="F9" i="17"/>
  <c r="BW133" i="15"/>
  <c r="EC14" i="15"/>
  <c r="DT134" i="15"/>
  <c r="EF121" i="15"/>
  <c r="EC41" i="15"/>
  <c r="ED58" i="15"/>
  <c r="E60" i="17"/>
  <c r="EG70" i="15"/>
  <c r="E125" i="17"/>
  <c r="EH67" i="15"/>
  <c r="EC71" i="15"/>
  <c r="DR136" i="15"/>
  <c r="AS138" i="15"/>
  <c r="T135" i="15"/>
  <c r="G138" i="15"/>
  <c r="ED85" i="15"/>
  <c r="BR132" i="15"/>
  <c r="EG8" i="15"/>
  <c r="CC136" i="15"/>
  <c r="CZ135" i="15"/>
  <c r="AB137" i="15"/>
  <c r="R137" i="15"/>
  <c r="D48" i="17"/>
  <c r="EB16" i="15"/>
  <c r="BC134" i="15"/>
  <c r="BF138" i="15"/>
  <c r="BT137" i="15"/>
  <c r="ED8" i="15"/>
  <c r="AZ136" i="15"/>
  <c r="AW137" i="15"/>
  <c r="E92" i="17"/>
  <c r="E9" i="17"/>
  <c r="E38" i="17"/>
  <c r="EH80" i="15"/>
  <c r="C44" i="17"/>
  <c r="DK138" i="15"/>
  <c r="D128" i="17"/>
  <c r="G106" i="17"/>
  <c r="E50" i="17"/>
  <c r="AP137" i="15"/>
  <c r="G91" i="17"/>
  <c r="F92" i="17"/>
  <c r="U136" i="15"/>
  <c r="C13" i="17"/>
  <c r="CV136" i="15"/>
  <c r="G124" i="17"/>
  <c r="BP136" i="15"/>
  <c r="ED111" i="15"/>
  <c r="H56" i="17"/>
  <c r="G117" i="17"/>
  <c r="ED97" i="15"/>
  <c r="DN136" i="15"/>
  <c r="BI132" i="15"/>
  <c r="F68" i="17"/>
  <c r="D18" i="17"/>
  <c r="ED95" i="15"/>
  <c r="C24" i="17"/>
  <c r="CU133" i="15"/>
  <c r="AU134" i="15"/>
  <c r="EH31" i="15"/>
  <c r="C70" i="17"/>
  <c r="BU132" i="15"/>
  <c r="H11" i="17"/>
  <c r="AK137" i="15"/>
  <c r="EB41" i="15"/>
  <c r="CE136" i="15"/>
  <c r="EF102" i="15"/>
  <c r="DE134" i="15"/>
  <c r="AC136" i="15"/>
  <c r="AP135" i="15"/>
  <c r="DI133" i="15"/>
  <c r="CT138" i="15"/>
  <c r="EF83" i="15"/>
  <c r="CJ136" i="15"/>
  <c r="EH43" i="15"/>
  <c r="AI138" i="15"/>
  <c r="H15" i="17"/>
  <c r="D74" i="17"/>
  <c r="D92" i="17"/>
  <c r="AJ136" i="15"/>
  <c r="EE115" i="15"/>
  <c r="CL133" i="15"/>
  <c r="BO138" i="15"/>
  <c r="EC93" i="15"/>
  <c r="DV138" i="15"/>
  <c r="EF103" i="15"/>
  <c r="E28" i="17"/>
  <c r="EC125" i="15"/>
  <c r="CP138" i="15"/>
  <c r="G55" i="17"/>
  <c r="EE124" i="15"/>
  <c r="EG15" i="15"/>
  <c r="CC134" i="15"/>
  <c r="CY132" i="15"/>
  <c r="AS137" i="15"/>
  <c r="EF45" i="15"/>
  <c r="EE131" i="15"/>
  <c r="DT132" i="15"/>
  <c r="EB19" i="15"/>
  <c r="EH79" i="15"/>
  <c r="EE92" i="15"/>
  <c r="EF66" i="15"/>
  <c r="DJ135" i="15"/>
  <c r="EB134" i="15"/>
  <c r="BV135" i="15"/>
  <c r="EF54" i="15"/>
  <c r="ED21" i="15"/>
  <c r="DV136" i="15"/>
  <c r="BL138" i="15"/>
  <c r="E128" i="17"/>
  <c r="EB82" i="15"/>
  <c r="EE113" i="15"/>
  <c r="BE136" i="15"/>
  <c r="ED90" i="15"/>
  <c r="EF99" i="15"/>
  <c r="BW132" i="15"/>
  <c r="EC100" i="15"/>
  <c r="U135" i="15"/>
  <c r="CZ136" i="15"/>
  <c r="F38" i="17"/>
  <c r="EF37" i="15"/>
  <c r="C22" i="17"/>
  <c r="CQ136" i="15"/>
  <c r="E47" i="17"/>
  <c r="R132" i="15"/>
  <c r="EE25" i="15"/>
  <c r="EC10" i="15"/>
  <c r="EC73" i="15"/>
  <c r="EG60" i="15"/>
  <c r="CF138" i="15"/>
  <c r="EG49" i="15"/>
  <c r="EG30" i="15"/>
  <c r="EG129" i="15"/>
  <c r="EG107" i="15"/>
  <c r="AX136" i="15"/>
  <c r="D51" i="17"/>
  <c r="EB106" i="15"/>
  <c r="EB98" i="15"/>
  <c r="EE108" i="15"/>
  <c r="EC39" i="15"/>
  <c r="H30" i="17"/>
  <c r="BS136" i="15"/>
  <c r="EF113" i="15"/>
  <c r="D132" i="15"/>
  <c r="H57" i="17"/>
  <c r="EC121" i="15"/>
  <c r="F96" i="17"/>
  <c r="E40" i="17"/>
  <c r="C65" i="17"/>
  <c r="DY137" i="15"/>
  <c r="EF116" i="15"/>
  <c r="D28" i="17"/>
  <c r="EB88" i="15"/>
  <c r="H44" i="17"/>
  <c r="E75" i="17"/>
  <c r="EB43" i="15"/>
  <c r="H101" i="17"/>
  <c r="H59" i="17"/>
  <c r="K132" i="15"/>
  <c r="EE66" i="15"/>
  <c r="CQ132" i="15"/>
  <c r="E113" i="17"/>
  <c r="EE55" i="15"/>
  <c r="EH102" i="15"/>
  <c r="H61" i="17"/>
  <c r="DD133" i="15"/>
  <c r="CL134" i="15"/>
  <c r="AF135" i="15"/>
  <c r="EC23" i="15"/>
  <c r="D123" i="17"/>
  <c r="EG3" i="15"/>
  <c r="EB93" i="15"/>
  <c r="F12" i="17"/>
  <c r="BX136" i="15"/>
  <c r="D138" i="15"/>
  <c r="E21" i="17"/>
  <c r="C128" i="17"/>
  <c r="BA138" i="15"/>
  <c r="D88" i="17"/>
  <c r="ED115" i="15"/>
  <c r="EG6" i="15"/>
  <c r="EH29" i="15"/>
  <c r="C68" i="17"/>
  <c r="DL138" i="15"/>
  <c r="H55" i="17"/>
  <c r="EC82" i="15"/>
  <c r="C36" i="17"/>
  <c r="BK132" i="15"/>
  <c r="EB111" i="15"/>
  <c r="I138" i="15"/>
  <c r="CZ134" i="15"/>
  <c r="AQ60" i="15"/>
  <c r="E115" i="17"/>
  <c r="CG135" i="15"/>
  <c r="G138" i="17"/>
  <c r="EH45" i="15"/>
  <c r="BU133" i="15"/>
  <c r="CJ134" i="15"/>
  <c r="BB134" i="15"/>
  <c r="EF46" i="15"/>
  <c r="EE114" i="15"/>
  <c r="L135" i="15"/>
  <c r="EF48" i="15"/>
  <c r="F82" i="17"/>
  <c r="BY136" i="15"/>
  <c r="G111" i="17"/>
  <c r="C10" i="17"/>
  <c r="AE133" i="15"/>
  <c r="AF136" i="15"/>
  <c r="CF136" i="15"/>
  <c r="EC76" i="15"/>
  <c r="AD133" i="15"/>
  <c r="F15" i="17"/>
  <c r="CE137" i="15"/>
  <c r="CN133" i="15"/>
  <c r="E49" i="17"/>
  <c r="EG121" i="15"/>
  <c r="EG22" i="15"/>
  <c r="EG14" i="15"/>
  <c r="EH136" i="15"/>
  <c r="C71" i="17"/>
  <c r="EH100" i="15"/>
  <c r="BB136" i="15"/>
  <c r="BT132" i="15"/>
  <c r="EB62" i="15"/>
  <c r="E88" i="17"/>
  <c r="CK135" i="15"/>
  <c r="BL135" i="15"/>
  <c r="EG115" i="15"/>
  <c r="AO132" i="15"/>
  <c r="EE57" i="15"/>
  <c r="EE72" i="15"/>
  <c r="CS133" i="15"/>
  <c r="AW138" i="15"/>
  <c r="EC33" i="15"/>
  <c r="EF86" i="15"/>
  <c r="DE132" i="15"/>
  <c r="BN136" i="15"/>
  <c r="EE28" i="15"/>
  <c r="C85" i="17"/>
  <c r="CQ137" i="15"/>
  <c r="K138" i="15"/>
  <c r="E133" i="15"/>
  <c r="CX138" i="15"/>
  <c r="AE137" i="15"/>
  <c r="EG19" i="15"/>
  <c r="N134" i="15"/>
  <c r="EH105" i="15"/>
  <c r="AQ137" i="15"/>
  <c r="EF82" i="15"/>
  <c r="EC111" i="15"/>
  <c r="CV135" i="15"/>
  <c r="R138" i="15"/>
  <c r="EH4" i="15"/>
  <c r="DB132" i="15"/>
  <c r="CL137" i="15"/>
  <c r="L138" i="15"/>
  <c r="BL136" i="15"/>
  <c r="EG25" i="15"/>
  <c r="Q135" i="15"/>
  <c r="F121" i="17"/>
  <c r="ED79" i="15"/>
  <c r="EG65" i="15"/>
  <c r="AZ132" i="15"/>
  <c r="EB66" i="15"/>
  <c r="AC132" i="15"/>
  <c r="BQ134" i="15"/>
  <c r="EB46" i="15"/>
  <c r="F73" i="17"/>
  <c r="EH52" i="15"/>
  <c r="DD135" i="15"/>
  <c r="ED41" i="15"/>
  <c r="DC136" i="15"/>
  <c r="E71" i="17"/>
  <c r="E136" i="17"/>
  <c r="CB135" i="15"/>
  <c r="EE68" i="15"/>
  <c r="G68" i="17"/>
  <c r="EB13" i="15"/>
  <c r="G42" i="17"/>
  <c r="AO133" i="15"/>
  <c r="E104" i="17"/>
  <c r="G64" i="17"/>
  <c r="AT138" i="15"/>
  <c r="E44" i="17"/>
  <c r="F10" i="17"/>
  <c r="D89" i="17"/>
  <c r="BS135" i="15"/>
  <c r="EH116" i="15"/>
  <c r="EH96" i="15"/>
  <c r="E79" i="17"/>
  <c r="ED103" i="15"/>
  <c r="G78" i="17"/>
  <c r="CG136" i="15"/>
  <c r="EB120" i="15"/>
  <c r="DD134" i="15"/>
  <c r="EF115" i="15"/>
  <c r="N132" i="15"/>
  <c r="AQ134" i="15"/>
  <c r="BA136" i="15"/>
  <c r="EE5" i="15"/>
  <c r="EB17" i="15"/>
  <c r="EC102" i="15"/>
  <c r="BP133" i="15"/>
  <c r="Y134" i="15"/>
  <c r="EH56" i="15"/>
  <c r="EC70" i="15"/>
  <c r="EG127" i="15"/>
  <c r="E61" i="17"/>
  <c r="AS135" i="15"/>
  <c r="CT133" i="15"/>
  <c r="ED44" i="15"/>
  <c r="BL132" i="15"/>
  <c r="C113" i="17"/>
  <c r="DG137" i="15"/>
  <c r="EF119" i="15"/>
  <c r="BC135" i="15"/>
  <c r="S135" i="15"/>
  <c r="EH91" i="15"/>
  <c r="CT137" i="15"/>
  <c r="EB99" i="15"/>
  <c r="AF134" i="15"/>
  <c r="T132" i="15"/>
  <c r="EG71" i="15"/>
  <c r="EH60" i="15"/>
  <c r="AU137" i="15"/>
  <c r="EE99" i="15"/>
  <c r="EB135" i="15"/>
  <c r="CC135" i="15"/>
  <c r="ED3" i="15"/>
  <c r="CG133" i="15"/>
  <c r="DJ132" i="15"/>
  <c r="AE132" i="15"/>
  <c r="ED114" i="15"/>
  <c r="EC43" i="15"/>
  <c r="EB123" i="15"/>
  <c r="ED11" i="15"/>
  <c r="ED31" i="15"/>
  <c r="ED39" i="15"/>
  <c r="EC15" i="15"/>
  <c r="DC132" i="15"/>
  <c r="EF26" i="15"/>
  <c r="EF98" i="15"/>
  <c r="BS133" i="15"/>
  <c r="DX133" i="15"/>
  <c r="ED14" i="15"/>
  <c r="EE137" i="15"/>
  <c r="L137" i="15"/>
  <c r="CY136" i="15"/>
  <c r="EC34" i="15"/>
  <c r="AH133" i="15"/>
  <c r="CY137" i="15"/>
  <c r="EG11" i="15"/>
  <c r="ED5" i="15"/>
  <c r="CX136" i="15"/>
  <c r="EH15" i="15"/>
  <c r="BK136" i="15"/>
  <c r="EH75" i="15"/>
  <c r="EE79" i="15"/>
  <c r="S132" i="15"/>
  <c r="V132" i="15"/>
  <c r="ED131" i="15"/>
  <c r="DX137" i="15"/>
  <c r="CN136" i="15"/>
  <c r="EB67" i="15"/>
  <c r="DD138" i="15"/>
  <c r="DG133" i="15"/>
  <c r="CF134" i="15"/>
  <c r="EF60" i="15"/>
  <c r="DL135" i="15"/>
  <c r="EH127" i="15"/>
  <c r="AT135" i="15"/>
  <c r="N138" i="15"/>
  <c r="EF128" i="15"/>
  <c r="EC6" i="15"/>
  <c r="EH49" i="15"/>
  <c r="EH123" i="15"/>
  <c r="BX135" i="15"/>
  <c r="DR135" i="15"/>
  <c r="EB28" i="15"/>
  <c r="EG80" i="15"/>
  <c r="EC13" i="15"/>
  <c r="EE85" i="15"/>
  <c r="EF22" i="15"/>
  <c r="AX135" i="15"/>
  <c r="CK137" i="15"/>
  <c r="EE47" i="15"/>
  <c r="EH22" i="15"/>
  <c r="CV134" i="15"/>
  <c r="EB51" i="15"/>
  <c r="EG52" i="15"/>
  <c r="L134" i="15"/>
  <c r="EH87" i="15"/>
  <c r="AH132" i="15"/>
  <c r="EF57" i="15"/>
  <c r="DZ134" i="15"/>
  <c r="EB9" i="15"/>
  <c r="EC116" i="15"/>
  <c r="ED104" i="15"/>
  <c r="CH138" i="15"/>
  <c r="D104" i="17"/>
  <c r="D122" i="17"/>
  <c r="EF55" i="15"/>
  <c r="CT135" i="15"/>
  <c r="G52" i="17"/>
  <c r="E67" i="17"/>
  <c r="E5" i="17"/>
  <c r="EH28" i="15"/>
  <c r="E33" i="17"/>
  <c r="AV135" i="15"/>
  <c r="D98" i="17"/>
  <c r="H16" i="17"/>
  <c r="E69" i="17"/>
  <c r="BH136" i="15"/>
  <c r="AG138" i="15"/>
  <c r="S138" i="15"/>
  <c r="EG42" i="15"/>
  <c r="H96" i="17"/>
  <c r="EF56" i="15"/>
  <c r="G47" i="17"/>
  <c r="EC91" i="15"/>
  <c r="EB61" i="15"/>
  <c r="EC60" i="15"/>
  <c r="EF131" i="15"/>
  <c r="EG34" i="15"/>
  <c r="EH62" i="15"/>
  <c r="DQ132" i="15"/>
  <c r="AE136" i="15"/>
  <c r="G10" i="17"/>
  <c r="EE104" i="15"/>
  <c r="EG68" i="15"/>
  <c r="G134" i="17"/>
  <c r="ED16" i="15"/>
  <c r="EF80" i="15"/>
  <c r="EF10" i="15"/>
  <c r="DK137" i="15"/>
  <c r="H28" i="17"/>
  <c r="EF35" i="15"/>
  <c r="DA135" i="15"/>
  <c r="BH132" i="15"/>
  <c r="EH85" i="15"/>
  <c r="H53" i="17"/>
  <c r="EG116" i="15"/>
  <c r="BY132" i="15"/>
  <c r="DI135" i="15"/>
  <c r="W138" i="15"/>
  <c r="ED119" i="15"/>
  <c r="EB7" i="15"/>
  <c r="DM138" i="15"/>
  <c r="EF79" i="15"/>
  <c r="EB86" i="15"/>
  <c r="EE117" i="15"/>
  <c r="EC119" i="15"/>
  <c r="EC83" i="15"/>
  <c r="D132" i="17"/>
  <c r="G76" i="17"/>
  <c r="H75" i="17"/>
  <c r="EC135" i="15"/>
  <c r="ED83" i="15"/>
  <c r="D112" i="17"/>
  <c r="F14" i="17"/>
  <c r="H113" i="17"/>
  <c r="EH113" i="15"/>
  <c r="E27" i="17"/>
  <c r="AM132" i="15"/>
  <c r="F20" i="17"/>
  <c r="EC54" i="15"/>
  <c r="C60" i="17"/>
  <c r="DZ136" i="15"/>
  <c r="EC89" i="15"/>
  <c r="AV133" i="15"/>
  <c r="G20" i="17"/>
  <c r="ED122" i="15"/>
  <c r="AF137" i="15"/>
  <c r="H111" i="17"/>
  <c r="H66" i="17"/>
  <c r="U138" i="15"/>
  <c r="CM134" i="15"/>
  <c r="EE78" i="15"/>
  <c r="BE133" i="15"/>
  <c r="CJ138" i="15"/>
  <c r="EH6" i="15"/>
  <c r="EC101" i="15"/>
  <c r="C137" i="17"/>
  <c r="AX137" i="15"/>
  <c r="BJ132" i="15"/>
  <c r="E114" i="17"/>
  <c r="E108" i="17"/>
  <c r="BQ136" i="15"/>
  <c r="EG123" i="15"/>
  <c r="G130" i="17"/>
  <c r="EB110" i="15"/>
  <c r="EB60" i="15"/>
  <c r="D55" i="17"/>
  <c r="DU137" i="15"/>
  <c r="AA134" i="15"/>
  <c r="AA136" i="15"/>
  <c r="DH138" i="15"/>
  <c r="H7" i="17"/>
  <c r="CN138" i="15"/>
  <c r="F89" i="17"/>
  <c r="EH118" i="15"/>
  <c r="CC138" i="15"/>
  <c r="R134" i="15"/>
  <c r="AR137" i="15"/>
  <c r="EE43" i="15"/>
  <c r="CG138" i="15"/>
  <c r="EB104" i="15"/>
  <c r="EH27" i="15"/>
  <c r="D66" i="17"/>
  <c r="CV138" i="15"/>
  <c r="EE63" i="15"/>
  <c r="CU134" i="15"/>
  <c r="DD136" i="15"/>
  <c r="CZ133" i="15"/>
  <c r="F72" i="17"/>
  <c r="EC103" i="15"/>
  <c r="ED76" i="15"/>
  <c r="EE37" i="15"/>
  <c r="EG84" i="15"/>
  <c r="CV133" i="15"/>
  <c r="EB125" i="15"/>
  <c r="G12" i="17"/>
  <c r="AM135" i="15"/>
  <c r="G90" i="17"/>
  <c r="EG23" i="15"/>
  <c r="EF118" i="15"/>
  <c r="BM134" i="15"/>
  <c r="DN138" i="15"/>
  <c r="EF124" i="15"/>
  <c r="CA134" i="15"/>
  <c r="H82" i="17"/>
  <c r="DB136" i="15"/>
  <c r="CY134" i="15"/>
  <c r="DK136" i="15"/>
  <c r="I133" i="15"/>
  <c r="EB122" i="15"/>
  <c r="ED13" i="15"/>
  <c r="G34" i="17"/>
  <c r="L132" i="15"/>
  <c r="C96" i="17"/>
  <c r="F130" i="17"/>
  <c r="H48" i="17"/>
  <c r="AG136" i="15"/>
  <c r="CP137" i="15"/>
  <c r="H115" i="17"/>
  <c r="EG97" i="15"/>
  <c r="P138" i="15"/>
  <c r="ED102" i="15"/>
  <c r="ED92" i="15"/>
  <c r="EC21" i="15"/>
  <c r="E135" i="15"/>
  <c r="AR133" i="15"/>
  <c r="C109" i="17"/>
  <c r="AV134" i="15"/>
  <c r="DN137" i="15"/>
  <c r="D87" i="17"/>
  <c r="BR136" i="15"/>
  <c r="EG138" i="15"/>
  <c r="ED116" i="15"/>
  <c r="ED69" i="15"/>
  <c r="F62" i="17"/>
  <c r="F90" i="17"/>
  <c r="N136" i="15"/>
  <c r="CI136" i="15"/>
  <c r="ED125" i="15"/>
  <c r="EE110" i="15"/>
  <c r="EC28" i="15"/>
  <c r="CT134" i="15"/>
  <c r="F25" i="17"/>
  <c r="EH89" i="15"/>
  <c r="DE133" i="15"/>
  <c r="BM132" i="15"/>
  <c r="EG82" i="15"/>
  <c r="ED24" i="15"/>
  <c r="EG76" i="15"/>
  <c r="EC114" i="15"/>
  <c r="DS137" i="15"/>
  <c r="DZ132" i="15"/>
  <c r="EG122" i="15"/>
  <c r="EE76" i="15"/>
  <c r="CB136" i="15"/>
  <c r="EH69" i="15"/>
  <c r="CM135" i="15"/>
  <c r="H100" i="17"/>
  <c r="EH37" i="15"/>
  <c r="EE120" i="15"/>
  <c r="EE61" i="15"/>
  <c r="DN135" i="15"/>
  <c r="G19" i="17"/>
  <c r="AQ138" i="15"/>
  <c r="EG117" i="15"/>
  <c r="DJ138" i="15"/>
  <c r="H13" i="17"/>
  <c r="EC25" i="15"/>
  <c r="H99" i="17"/>
  <c r="V134" i="15"/>
  <c r="DW137" i="15"/>
  <c r="EB30" i="15"/>
  <c r="EE107" i="15"/>
  <c r="BG138" i="15"/>
  <c r="EB69" i="15"/>
  <c r="CU137" i="15"/>
  <c r="CW137" i="15"/>
  <c r="AW136" i="15"/>
  <c r="X134" i="15"/>
  <c r="G8" i="17"/>
  <c r="BX138" i="15"/>
  <c r="EA133" i="15"/>
  <c r="AS133" i="15"/>
  <c r="H87" i="17"/>
  <c r="S137" i="15"/>
  <c r="AO138" i="15"/>
  <c r="CW138" i="15"/>
  <c r="CT136" i="15"/>
  <c r="EH98" i="15"/>
  <c r="EG133" i="15"/>
  <c r="DG134" i="15"/>
  <c r="EA134" i="15"/>
  <c r="BM133" i="15"/>
  <c r="D83" i="17"/>
  <c r="CO133" i="15"/>
  <c r="BI138" i="15"/>
  <c r="ED96" i="15"/>
  <c r="DS135" i="15"/>
  <c r="E135" i="17"/>
  <c r="EG83" i="15"/>
  <c r="DA136" i="15"/>
  <c r="EH95" i="15"/>
  <c r="EH114" i="15"/>
  <c r="CI132" i="15"/>
  <c r="ED18" i="15"/>
  <c r="CY135" i="15"/>
  <c r="BD136" i="15"/>
  <c r="EC61" i="15"/>
  <c r="BX132" i="15"/>
  <c r="EH106" i="15"/>
  <c r="EF39" i="15"/>
  <c r="EB59" i="15"/>
  <c r="BR133" i="15"/>
  <c r="C62" i="17"/>
  <c r="EB33" i="15"/>
  <c r="C46" i="17"/>
  <c r="EH20" i="15"/>
  <c r="H17" i="17"/>
  <c r="C138" i="17"/>
  <c r="F108" i="17"/>
  <c r="BU135" i="15"/>
  <c r="EH53" i="15"/>
  <c r="F135" i="15"/>
  <c r="DV137" i="15"/>
  <c r="H79" i="17"/>
  <c r="EB94" i="15"/>
  <c r="F114" i="17"/>
  <c r="DU132" i="15"/>
  <c r="C137" i="15"/>
  <c r="G32" i="17"/>
  <c r="EG134" i="15"/>
  <c r="D137" i="15"/>
  <c r="O136" i="15"/>
  <c r="ED35" i="15"/>
  <c r="EE116" i="15"/>
  <c r="EG137" i="15"/>
  <c r="DY135" i="15"/>
  <c r="CF137" i="15"/>
  <c r="F134" i="15"/>
  <c r="EB65" i="15"/>
  <c r="F75" i="17"/>
  <c r="D30" i="17"/>
  <c r="CE135" i="15"/>
  <c r="D117" i="17"/>
  <c r="EG86" i="15"/>
  <c r="ED32" i="15"/>
  <c r="E53" i="17"/>
  <c r="DW135" i="15"/>
  <c r="EB14" i="15"/>
  <c r="EF94" i="15"/>
  <c r="BO134" i="15"/>
  <c r="ED130" i="15"/>
  <c r="EC12" i="15"/>
  <c r="EG20" i="15"/>
  <c r="CJ137" i="15"/>
  <c r="EF40" i="15"/>
  <c r="EC85" i="15"/>
  <c r="DQ137" i="15"/>
  <c r="AU135" i="15"/>
  <c r="G17" i="17"/>
  <c r="F35" i="17"/>
  <c r="DH133" i="15"/>
  <c r="CQ138" i="15"/>
  <c r="EG51" i="15"/>
  <c r="BI134" i="15"/>
  <c r="AR134" i="15"/>
  <c r="EB48" i="15"/>
  <c r="EE103" i="15"/>
  <c r="ED106" i="15"/>
  <c r="O134" i="15"/>
  <c r="DM136" i="15"/>
  <c r="BV136" i="15"/>
  <c r="E12" i="17"/>
  <c r="BN134" i="15"/>
  <c r="EF7" i="15"/>
  <c r="EC18" i="15"/>
  <c r="EC65" i="15"/>
  <c r="EF104" i="15"/>
  <c r="EG104" i="15"/>
  <c r="EG81" i="15"/>
  <c r="X137" i="15"/>
  <c r="DX134" i="15"/>
  <c r="DF135" i="15"/>
  <c r="DE138" i="15"/>
  <c r="P133" i="15"/>
  <c r="EC7" i="15"/>
  <c r="ED66" i="15"/>
  <c r="EE94" i="15"/>
  <c r="EG27" i="15"/>
  <c r="EE52" i="15"/>
  <c r="D111" i="17"/>
  <c r="ED86" i="15"/>
  <c r="ED7" i="15"/>
  <c r="EE45" i="15"/>
  <c r="EC118" i="15"/>
  <c r="DB134" i="15"/>
  <c r="DP132" i="15"/>
  <c r="H24" i="17"/>
  <c r="H133" i="15"/>
  <c r="N133" i="15"/>
  <c r="AG133" i="15"/>
  <c r="G4" i="15"/>
  <c r="EH71" i="15"/>
  <c r="EH46" i="15"/>
  <c r="EG35" i="15"/>
  <c r="EF109" i="15"/>
  <c r="AH135" i="15"/>
  <c r="ED94" i="15"/>
  <c r="CW135" i="15"/>
  <c r="BU137" i="15"/>
  <c r="AS134" i="15"/>
  <c r="F76" i="17"/>
  <c r="BF133" i="15"/>
  <c r="ED4" i="15"/>
  <c r="EB23" i="15"/>
  <c r="DV133" i="15"/>
  <c r="F31" i="17"/>
  <c r="EF61" i="15"/>
  <c r="AY134" i="15"/>
  <c r="CX133" i="15"/>
  <c r="EG98" i="15"/>
  <c r="EB56" i="15"/>
  <c r="EB11" i="15"/>
  <c r="K134" i="15"/>
  <c r="AU133" i="15"/>
  <c r="EE130" i="15"/>
  <c r="F54" i="17"/>
  <c r="AZ135" i="15"/>
  <c r="EF77" i="15"/>
  <c r="CQ133" i="15"/>
  <c r="F52" i="17"/>
  <c r="V138" i="15"/>
  <c r="BJ135" i="15"/>
  <c r="EF9" i="15"/>
  <c r="AP132" i="15"/>
  <c r="F26" i="17"/>
  <c r="D108" i="17"/>
  <c r="D22" i="17"/>
  <c r="D50" i="17"/>
  <c r="H83" i="17"/>
  <c r="DU133" i="15"/>
  <c r="EE41" i="15"/>
  <c r="G92" i="17"/>
  <c r="EE112" i="15"/>
  <c r="E137" i="17"/>
  <c r="ED88" i="15"/>
  <c r="C56" i="17"/>
  <c r="EB117" i="15"/>
  <c r="CO138" i="15"/>
  <c r="BN137" i="15"/>
  <c r="M133" i="15"/>
  <c r="BD137" i="15"/>
  <c r="EB15" i="15"/>
  <c r="AL136" i="15"/>
  <c r="D54" i="17"/>
  <c r="R136" i="15"/>
  <c r="ED9" i="15"/>
  <c r="X138" i="15"/>
  <c r="R133" i="15"/>
  <c r="EC95" i="15"/>
  <c r="CZ138" i="15"/>
  <c r="ED40" i="15"/>
  <c r="EB129" i="15"/>
  <c r="EB52" i="15"/>
  <c r="BX137" i="15"/>
  <c r="BI137" i="15"/>
  <c r="EB35" i="15"/>
  <c r="BQ135" i="15"/>
  <c r="AN138" i="15"/>
  <c r="EH135" i="15"/>
  <c r="EB91" i="15"/>
  <c r="Q133" i="15"/>
  <c r="DK133" i="15"/>
  <c r="DB133" i="15"/>
  <c r="ED138" i="15"/>
  <c r="EH24" i="15"/>
  <c r="AM136" i="15"/>
  <c r="CR137" i="15"/>
  <c r="CE133" i="15"/>
  <c r="DZ137" i="15"/>
  <c r="H34" i="17"/>
  <c r="EG43" i="15"/>
  <c r="EF64" i="15"/>
  <c r="EG17" i="15"/>
  <c r="CK138" i="15"/>
  <c r="EH51" i="15"/>
  <c r="AP138" i="15"/>
  <c r="EB119" i="15"/>
  <c r="EC124" i="15"/>
  <c r="BV134" i="15"/>
  <c r="EC69" i="15"/>
  <c r="AR132" i="15"/>
  <c r="EE33" i="15"/>
  <c r="AT132" i="15"/>
  <c r="BX133" i="15"/>
  <c r="F46" i="17"/>
  <c r="G102" i="17"/>
  <c r="EG37" i="15"/>
  <c r="EF125" i="15"/>
  <c r="BO137" i="15"/>
  <c r="EB72" i="15"/>
  <c r="EC29" i="15"/>
  <c r="EC81" i="15"/>
  <c r="ED82" i="15"/>
  <c r="EC52" i="15"/>
  <c r="BT134" i="15"/>
  <c r="EC80" i="15"/>
  <c r="ED93" i="15"/>
  <c r="EG16" i="15"/>
  <c r="ED46" i="15"/>
  <c r="C134" i="15"/>
  <c r="DH135" i="15"/>
  <c r="EF87" i="15"/>
  <c r="EE91" i="15"/>
  <c r="H137" i="15"/>
  <c r="DC138" i="15"/>
  <c r="DR134" i="15"/>
  <c r="ED27" i="15"/>
  <c r="BR135" i="15"/>
  <c r="EH97" i="15"/>
  <c r="CA137" i="15"/>
  <c r="AO136" i="15"/>
  <c r="BO135" i="15"/>
  <c r="EC57" i="15"/>
  <c r="AC137" i="15"/>
  <c r="X133" i="15"/>
  <c r="H26" i="17"/>
  <c r="CE134" i="15"/>
  <c r="DR138" i="15"/>
  <c r="F119" i="17"/>
  <c r="CV132" i="15"/>
  <c r="EC97" i="15"/>
  <c r="H136" i="15"/>
  <c r="AK138" i="15"/>
  <c r="M136" i="15"/>
  <c r="E130" i="17"/>
  <c r="EH90" i="15"/>
  <c r="P135" i="15"/>
  <c r="EF30" i="15"/>
  <c r="EE26" i="15"/>
  <c r="G88" i="17"/>
  <c r="M132" i="15"/>
  <c r="EC120" i="15"/>
  <c r="EF91" i="15"/>
  <c r="EB89" i="15"/>
  <c r="F81" i="17"/>
  <c r="CE132" i="15"/>
  <c r="D19" i="17"/>
  <c r="E36" i="17"/>
  <c r="F93" i="17"/>
  <c r="EE9" i="15"/>
  <c r="H116" i="17"/>
  <c r="G83" i="17"/>
  <c r="EB68" i="15"/>
  <c r="DO138" i="15"/>
  <c r="P132" i="15"/>
  <c r="CU138" i="15"/>
  <c r="EB26" i="15"/>
  <c r="DX138" i="15"/>
  <c r="DM133" i="15"/>
  <c r="ED137" i="15"/>
  <c r="EH117" i="15"/>
  <c r="EC132" i="15"/>
  <c r="M135" i="15"/>
  <c r="BR134" i="15"/>
  <c r="AD138" i="15"/>
  <c r="EE19" i="15"/>
  <c r="EE101" i="15"/>
  <c r="EB87" i="15"/>
  <c r="F109" i="17"/>
  <c r="EG78" i="15"/>
  <c r="DX135" i="15"/>
  <c r="DM135" i="15"/>
  <c r="CR132" i="15"/>
  <c r="Y135" i="15"/>
  <c r="EB83" i="15"/>
  <c r="BQ132" i="15"/>
  <c r="H29" i="17"/>
  <c r="EE56" i="15"/>
  <c r="D32" i="17"/>
  <c r="EB12" i="15"/>
  <c r="CI137" i="15"/>
  <c r="CS136" i="15"/>
  <c r="EE106" i="15"/>
  <c r="BN132" i="15"/>
  <c r="EH16" i="15"/>
  <c r="EE86" i="15"/>
  <c r="EB133" i="15"/>
  <c r="CA138" i="15"/>
  <c r="BG135" i="15"/>
  <c r="CU132" i="15"/>
  <c r="EF38" i="15"/>
  <c r="CJ132" i="15"/>
  <c r="CD135" i="15"/>
  <c r="EB71" i="15"/>
  <c r="BB132" i="15"/>
  <c r="EH88" i="15"/>
  <c r="ED74" i="15"/>
  <c r="J137" i="15"/>
  <c r="CO137" i="15"/>
  <c r="EE31" i="15"/>
  <c r="EC31" i="15"/>
  <c r="G74" i="17"/>
  <c r="EG131" i="15"/>
  <c r="CK134" i="15"/>
  <c r="EF105" i="15"/>
  <c r="EG124" i="15"/>
  <c r="BL137" i="15"/>
  <c r="DD137" i="15"/>
  <c r="EG125" i="15"/>
  <c r="DK134" i="15"/>
  <c r="ED53" i="15"/>
  <c r="EG58" i="15"/>
  <c r="AH134" i="15"/>
  <c r="F84" i="17"/>
  <c r="EC104" i="15"/>
  <c r="AN137" i="15"/>
  <c r="EB3" i="15"/>
  <c r="EC84" i="15"/>
  <c r="EE123" i="15"/>
  <c r="EF70" i="15"/>
  <c r="EC47" i="15"/>
  <c r="EG56" i="15"/>
  <c r="CB138" i="15"/>
  <c r="AI137" i="15"/>
  <c r="BC137" i="15"/>
  <c r="DW134" i="15"/>
  <c r="EG100" i="15"/>
  <c r="C135" i="15"/>
  <c r="AO135" i="15"/>
  <c r="M138" i="15"/>
  <c r="EE111" i="15"/>
  <c r="EG59" i="15"/>
  <c r="EB116" i="15"/>
  <c r="AL135" i="15"/>
  <c r="CV137" i="15"/>
  <c r="EH92" i="15"/>
  <c r="CJ133" i="15"/>
  <c r="ED84" i="15"/>
  <c r="ED36" i="15"/>
  <c r="EB90" i="15"/>
  <c r="EB97" i="15"/>
  <c r="H8" i="17"/>
  <c r="DF134" i="15"/>
  <c r="D44" i="17"/>
  <c r="BX134" i="15"/>
  <c r="EE118" i="15"/>
  <c r="DO134" i="15"/>
  <c r="E137" i="15"/>
  <c r="C98" i="17"/>
  <c r="ED54" i="15"/>
  <c r="D121" i="17"/>
  <c r="AJ135" i="15"/>
  <c r="DW132" i="15"/>
  <c r="G41" i="17"/>
  <c r="ED47" i="15"/>
  <c r="EE100" i="15"/>
  <c r="DP137" i="15"/>
  <c r="EF120" i="15"/>
  <c r="H81" i="17"/>
  <c r="ED123" i="15"/>
  <c r="EH26" i="15"/>
  <c r="DE137" i="15"/>
  <c r="EC40" i="15"/>
  <c r="BZ137" i="15"/>
  <c r="EG109" i="15"/>
  <c r="EE73" i="15"/>
  <c r="E52" i="17"/>
  <c r="DN132" i="15"/>
  <c r="ED99" i="15"/>
  <c r="BV133" i="15"/>
  <c r="T138" i="15"/>
  <c r="AT134" i="15"/>
  <c r="EB79" i="15"/>
  <c r="EH110" i="15"/>
  <c r="E74" i="17"/>
  <c r="EF73" i="15"/>
  <c r="CB132" i="15"/>
  <c r="E57" i="17"/>
  <c r="EF92" i="15"/>
  <c r="EF47" i="15"/>
  <c r="X132" i="15"/>
  <c r="EF4" i="15"/>
  <c r="ED17" i="15"/>
  <c r="EG18" i="15"/>
  <c r="D62" i="17"/>
  <c r="P134" i="15"/>
  <c r="EB21" i="15"/>
  <c r="ED60" i="15"/>
  <c r="EE50" i="15"/>
  <c r="CS135" i="15"/>
  <c r="EG77" i="15"/>
  <c r="AP134" i="15"/>
  <c r="DM132" i="15"/>
  <c r="EC126" i="15"/>
  <c r="EC115" i="15"/>
  <c r="EF72" i="15"/>
  <c r="D67" i="17"/>
  <c r="EE32" i="15"/>
  <c r="EE20" i="15"/>
  <c r="BW135" i="15"/>
  <c r="ED118" i="15"/>
  <c r="EG67" i="15"/>
  <c r="EC112" i="15"/>
  <c r="DG135" i="15"/>
  <c r="BG133" i="15"/>
  <c r="ED20" i="15"/>
  <c r="Y132" i="15"/>
  <c r="EG85" i="15"/>
  <c r="EH124" i="15"/>
  <c r="ED132" i="15"/>
  <c r="ED80" i="15"/>
  <c r="H89" i="17"/>
  <c r="EF15" i="15"/>
  <c r="BM135" i="15"/>
  <c r="EC90" i="15"/>
  <c r="CH133" i="15"/>
  <c r="EF100" i="15"/>
  <c r="EE81" i="15"/>
  <c r="DC137" i="15"/>
  <c r="X136" i="15"/>
  <c r="F8" i="17"/>
  <c r="EE102" i="15"/>
  <c r="CH134" i="15"/>
  <c r="BS132" i="15"/>
  <c r="EH82" i="15"/>
  <c r="AJ132" i="15"/>
  <c r="EF33" i="15"/>
  <c r="H92" i="17"/>
  <c r="EE46" i="15"/>
  <c r="EH119" i="15"/>
  <c r="C53" i="17"/>
  <c r="H40" i="17"/>
  <c r="C129" i="17"/>
  <c r="F101" i="17"/>
  <c r="C136" i="17"/>
  <c r="BY137" i="15"/>
  <c r="H64" i="17"/>
  <c r="F16" i="17"/>
  <c r="ED10" i="15"/>
  <c r="BB135" i="15"/>
  <c r="CZ132" i="15"/>
  <c r="EG96" i="15"/>
  <c r="EF59" i="15"/>
  <c r="AN134" i="15"/>
  <c r="EB118" i="15"/>
  <c r="ED30" i="15"/>
  <c r="EC129" i="15"/>
  <c r="EG24" i="15"/>
  <c r="H72" i="17"/>
  <c r="BB137" i="15"/>
  <c r="CQ135" i="15"/>
  <c r="EB10" i="15"/>
  <c r="AO134" i="15"/>
  <c r="EC5" i="15"/>
  <c r="EE138" i="15"/>
  <c r="EF135" i="15"/>
  <c r="EH8" i="15"/>
  <c r="BN133" i="15"/>
  <c r="EE15" i="15"/>
  <c r="BE134" i="15"/>
  <c r="EE4" i="15"/>
  <c r="EF49" i="15"/>
  <c r="EG130" i="15"/>
  <c r="EH131" i="15"/>
  <c r="BJ133" i="15"/>
  <c r="EH137" i="15"/>
  <c r="CP136" i="15"/>
  <c r="ED87" i="15"/>
  <c r="CG134" i="15"/>
  <c r="DI137" i="15"/>
  <c r="AB133" i="15"/>
  <c r="O135" i="15"/>
  <c r="U137" i="15"/>
  <c r="C133" i="15"/>
  <c r="EG47" i="15"/>
  <c r="AK135" i="15"/>
  <c r="ED129" i="15"/>
  <c r="EE23" i="15"/>
  <c r="AN136" i="15"/>
  <c r="ED135" i="15"/>
  <c r="CD136" i="15"/>
  <c r="EH101" i="15"/>
  <c r="AJ133" i="15"/>
  <c r="ED56" i="15"/>
  <c r="CI135" i="15"/>
  <c r="EC75" i="15"/>
  <c r="E31" i="17"/>
  <c r="T134" i="15"/>
  <c r="EF129" i="15"/>
  <c r="EB81" i="15"/>
  <c r="BE132" i="15"/>
  <c r="EG72" i="15"/>
  <c r="EH11" i="15"/>
  <c r="EG12" i="15"/>
  <c r="EF8" i="15"/>
  <c r="AG135" i="15"/>
  <c r="DV132" i="15"/>
  <c r="EC92" i="15"/>
  <c r="J136" i="15"/>
  <c r="EC27" i="15"/>
  <c r="DH134" i="15"/>
  <c r="EB77" i="15"/>
  <c r="EH57" i="15"/>
  <c r="ED68" i="15"/>
  <c r="BH135" i="15"/>
  <c r="AL134" i="15"/>
  <c r="EH130" i="15"/>
  <c r="AH137" i="15"/>
  <c r="BW134" i="15"/>
  <c r="T136" i="15"/>
  <c r="DW133" i="15"/>
  <c r="Q134" i="15"/>
  <c r="EG87" i="15"/>
  <c r="EB20" i="15"/>
  <c r="M137" i="15"/>
  <c r="E126" i="17"/>
  <c r="EB36" i="15"/>
  <c r="EC30" i="15"/>
  <c r="E68" i="17"/>
  <c r="EB127" i="15"/>
  <c r="EG39" i="15"/>
  <c r="EB73" i="15"/>
  <c r="EB108" i="15"/>
  <c r="CA135" i="15"/>
  <c r="DJ137" i="15"/>
  <c r="D79" i="17"/>
  <c r="ED29" i="15"/>
  <c r="AT136" i="15"/>
  <c r="E62" i="17"/>
  <c r="C99" i="17"/>
  <c r="EC8" i="15"/>
  <c r="EF117" i="15"/>
  <c r="H120" i="17"/>
  <c r="EC107" i="15"/>
  <c r="CW133" i="15"/>
  <c r="W135" i="15"/>
  <c r="EG110" i="15"/>
  <c r="EB47" i="15"/>
  <c r="EE80" i="15"/>
  <c r="EC137" i="15"/>
  <c r="EC96" i="15"/>
  <c r="ED6" i="15"/>
  <c r="EF43" i="15"/>
  <c r="EE54" i="15"/>
  <c r="CK132" i="15"/>
  <c r="CP134" i="15"/>
  <c r="T137" i="15"/>
  <c r="E132" i="15"/>
  <c r="EC117" i="15"/>
  <c r="EF101" i="15"/>
  <c r="BM138" i="15"/>
  <c r="EG128" i="15"/>
  <c r="EF3" i="15"/>
  <c r="CW136" i="15"/>
  <c r="EH134" i="15"/>
  <c r="AA133" i="15"/>
  <c r="AR135" i="15"/>
  <c r="AY136" i="15"/>
  <c r="AC135" i="15"/>
  <c r="EE6" i="15"/>
  <c r="N137" i="15"/>
  <c r="AN135" i="15"/>
  <c r="EE93" i="15"/>
  <c r="Z134" i="15"/>
  <c r="EF50" i="15"/>
  <c r="EF75" i="15"/>
  <c r="U133" i="15"/>
  <c r="EE65" i="15"/>
  <c r="EF89" i="15"/>
  <c r="EF63" i="15"/>
  <c r="C66" i="17"/>
  <c r="EE105" i="15"/>
  <c r="EB95" i="15"/>
  <c r="EF136" i="15"/>
  <c r="EG92" i="15"/>
  <c r="EE51" i="15"/>
  <c r="EE8" i="15"/>
  <c r="DO137" i="15"/>
  <c r="EF97" i="15"/>
  <c r="AP133" i="15"/>
  <c r="F40" i="17"/>
  <c r="BF132" i="15"/>
  <c r="EB22" i="15"/>
  <c r="BP132" i="15"/>
  <c r="C47" i="17"/>
  <c r="EH108" i="15"/>
  <c r="EH36" i="15"/>
  <c r="CD134" i="15"/>
  <c r="EF42" i="15"/>
  <c r="EG132" i="15"/>
  <c r="ED28" i="15"/>
  <c r="DQ136" i="15"/>
  <c r="EC68" i="15"/>
  <c r="DX136" i="15"/>
  <c r="ED112" i="15"/>
  <c r="BH138" i="15"/>
  <c r="DP134" i="15"/>
  <c r="DT135" i="15"/>
  <c r="EF53" i="15"/>
  <c r="EF29" i="15"/>
  <c r="EG33" i="15"/>
  <c r="BZ135" i="15"/>
  <c r="EG101" i="15"/>
  <c r="BF137" i="15"/>
  <c r="EB38" i="15"/>
  <c r="Y136" i="15"/>
  <c r="ED23" i="15"/>
  <c r="BD138" i="15"/>
  <c r="CI138" i="15"/>
  <c r="EF68" i="15"/>
  <c r="BW138" i="15"/>
  <c r="DK132" i="15"/>
  <c r="ED55" i="15"/>
  <c r="EF85" i="15"/>
  <c r="BI136" i="15"/>
  <c r="DI132" i="15"/>
  <c r="EE22" i="15"/>
  <c r="EE135" i="15"/>
  <c r="DF138" i="15"/>
  <c r="EB76" i="15"/>
  <c r="F133" i="15"/>
  <c r="DZ133" i="15"/>
  <c r="DT137" i="15"/>
  <c r="E93" i="17"/>
  <c r="E119" i="17"/>
  <c r="ED75" i="15"/>
  <c r="D29" i="17"/>
  <c r="E6" i="17"/>
  <c r="O137" i="15"/>
  <c r="CK133" i="15"/>
  <c r="DQ133" i="15"/>
  <c r="EF62" i="15"/>
  <c r="EG135" i="15"/>
  <c r="ED37" i="15"/>
  <c r="EF65" i="15"/>
  <c r="DA132" i="15"/>
  <c r="F85" i="17"/>
  <c r="EG73" i="15"/>
  <c r="EF16" i="15"/>
  <c r="BY138" i="15"/>
  <c r="D134" i="15"/>
  <c r="EE95" i="15"/>
  <c r="DL136" i="15"/>
  <c r="EH59" i="15"/>
  <c r="CL138" i="15"/>
  <c r="EF11" i="15"/>
  <c r="EF96" i="15"/>
  <c r="EF134" i="15"/>
  <c r="EC36" i="15"/>
  <c r="BI133" i="15"/>
  <c r="EH65" i="15"/>
  <c r="EG32" i="15"/>
  <c r="F94" i="17"/>
  <c r="EE74" i="15"/>
  <c r="EG31" i="15"/>
  <c r="EF114" i="15"/>
  <c r="E56" i="17"/>
  <c r="CS137" i="15"/>
  <c r="AE135" i="15"/>
  <c r="AK133" i="15"/>
  <c r="ED45" i="15"/>
  <c r="BP137" i="15"/>
  <c r="CB133" i="15"/>
  <c r="DP136" i="15"/>
  <c r="AK132" i="15"/>
  <c r="EH13" i="15"/>
  <c r="D10" i="17"/>
  <c r="DS132" i="15"/>
  <c r="D124" i="17"/>
  <c r="AU132" i="15"/>
  <c r="BB138" i="15"/>
  <c r="D135" i="15"/>
  <c r="AB138" i="15"/>
  <c r="X135" i="15"/>
  <c r="EF28" i="15"/>
  <c r="C77" i="17"/>
  <c r="ED107" i="15"/>
  <c r="G86" i="17"/>
  <c r="EF126" i="15"/>
  <c r="EH72" i="15"/>
  <c r="EF74" i="15"/>
  <c r="O132" i="15"/>
  <c r="AF132" i="15"/>
  <c r="EB32" i="15"/>
  <c r="EC133" i="15"/>
  <c r="DM134" i="15"/>
  <c r="EF52" i="15"/>
  <c r="EG95" i="15"/>
  <c r="AG137" i="15"/>
  <c r="AN133" i="15"/>
  <c r="EH40" i="15"/>
  <c r="ED67" i="15"/>
  <c r="AZ137" i="15"/>
  <c r="AU138" i="15"/>
  <c r="H90" i="17"/>
  <c r="EB50" i="15"/>
  <c r="P137" i="15"/>
  <c r="H43" i="17"/>
  <c r="EB130" i="15"/>
  <c r="EG119" i="15"/>
  <c r="BE138" i="15"/>
  <c r="I135" i="15"/>
  <c r="EG64" i="15"/>
  <c r="EE62" i="15"/>
  <c r="EB57" i="15"/>
  <c r="C48" i="17"/>
  <c r="R135" i="15"/>
  <c r="EE82" i="15"/>
  <c r="BP134" i="15"/>
  <c r="ED91" i="15"/>
  <c r="EF19" i="15"/>
  <c r="EA137" i="15"/>
  <c r="EF21" i="15"/>
  <c r="D101" i="17"/>
  <c r="G60" i="17"/>
  <c r="H76" i="17"/>
  <c r="Z138" i="15"/>
  <c r="F91" i="17"/>
  <c r="EH41" i="15"/>
  <c r="AJ137" i="15"/>
  <c r="DK135" i="15"/>
  <c r="EF6" i="15"/>
  <c r="C110" i="17"/>
  <c r="K137" i="15"/>
  <c r="BR137" i="15"/>
  <c r="CO136" i="15"/>
  <c r="G110" i="17"/>
  <c r="EE60" i="15"/>
  <c r="EH12" i="15"/>
  <c r="ED33" i="15"/>
  <c r="EC53" i="15"/>
  <c r="AB132" i="15"/>
  <c r="BV137" i="15"/>
  <c r="AK136" i="15"/>
  <c r="C12" i="17"/>
  <c r="EG45" i="15"/>
  <c r="DG132" i="15"/>
  <c r="CS138" i="15"/>
  <c r="K136" i="15"/>
  <c r="AJ134" i="15"/>
  <c r="EE90" i="15"/>
  <c r="EC130" i="15"/>
  <c r="CR136" i="15"/>
  <c r="EB85" i="15"/>
  <c r="EC59" i="15"/>
  <c r="C132" i="17"/>
  <c r="EF32" i="15"/>
  <c r="BT135" i="15"/>
  <c r="EC78" i="15"/>
  <c r="C40" i="17"/>
  <c r="ED15" i="15"/>
  <c r="EH39" i="15"/>
  <c r="EE48" i="15"/>
  <c r="EE83" i="15"/>
  <c r="E138" i="15"/>
  <c r="EC3" i="15"/>
  <c r="U132" i="15"/>
  <c r="H121" i="17"/>
  <c r="DO135" i="15"/>
  <c r="EF84" i="15"/>
  <c r="ED78" i="15"/>
  <c r="C122" i="17"/>
  <c r="AB134" i="15"/>
  <c r="C5" i="17"/>
  <c r="DU138" i="15"/>
  <c r="EB114" i="15"/>
  <c r="F71" i="17"/>
  <c r="CX132" i="15"/>
  <c r="N135" i="15"/>
  <c r="AM138" i="15"/>
  <c r="EH17" i="15"/>
  <c r="AY138" i="15"/>
  <c r="BV132" i="15"/>
  <c r="EB107" i="15"/>
  <c r="AD134" i="15"/>
  <c r="EC110" i="15"/>
  <c r="EH104" i="15"/>
  <c r="BU138" i="15"/>
  <c r="H42" i="17"/>
  <c r="EF107" i="15"/>
  <c r="F111" i="17"/>
  <c r="EE24" i="15"/>
  <c r="BL134" i="15"/>
  <c r="DY136" i="15"/>
  <c r="DF136" i="15"/>
  <c r="ED136" i="15"/>
  <c r="EE70" i="15"/>
  <c r="EH125" i="15"/>
  <c r="EG55" i="15"/>
  <c r="EE36" i="15"/>
  <c r="AV138" i="15"/>
  <c r="BC136" i="15"/>
  <c r="EH77" i="15"/>
  <c r="DR137" i="15"/>
  <c r="F12" i="30" l="1"/>
  <c r="AA13" i="29" s="1"/>
  <c r="C4" i="30"/>
  <c r="X5" i="29" s="1"/>
  <c r="E17" i="30"/>
  <c r="Z18" i="29" s="1"/>
  <c r="C10" i="30"/>
  <c r="X11" i="29" s="1"/>
  <c r="B15" i="30"/>
  <c r="W16" i="29" s="1"/>
  <c r="C13" i="30"/>
  <c r="X14" i="29" s="1"/>
  <c r="G3" i="30"/>
  <c r="AB4" i="29" s="1"/>
  <c r="G4" i="30"/>
  <c r="AB5" i="29" s="1"/>
  <c r="B3" i="30"/>
  <c r="W4" i="29" s="1"/>
  <c r="G16" i="30"/>
  <c r="AB17" i="29" s="1"/>
  <c r="D6" i="30"/>
  <c r="Y7" i="29" s="1"/>
  <c r="F3" i="30"/>
  <c r="AA4" i="29" s="1"/>
  <c r="F9" i="30"/>
  <c r="AA10" i="29" s="1"/>
  <c r="E7" i="30"/>
  <c r="Z8" i="29" s="1"/>
  <c r="B16" i="30"/>
  <c r="W17" i="29" s="1"/>
  <c r="D11" i="30"/>
  <c r="Y12" i="29" s="1"/>
  <c r="C9" i="30"/>
  <c r="X10" i="29" s="1"/>
  <c r="G13" i="30"/>
  <c r="AB14" i="29" s="1"/>
  <c r="B6" i="30"/>
  <c r="W7" i="29" s="1"/>
  <c r="F10" i="30"/>
  <c r="AA11" i="29" s="1"/>
  <c r="E3" i="30"/>
  <c r="Z4" i="29" s="1"/>
  <c r="F16" i="30"/>
  <c r="AA17" i="29" s="1"/>
  <c r="E16" i="30"/>
  <c r="Z17" i="29" s="1"/>
  <c r="B13" i="30"/>
  <c r="W14" i="29" s="1"/>
  <c r="B12" i="30"/>
  <c r="W13" i="29" s="1"/>
  <c r="E14" i="30"/>
  <c r="Z15" i="29" s="1"/>
  <c r="G12" i="30"/>
  <c r="AB13" i="29" s="1"/>
  <c r="G6" i="30"/>
  <c r="AB7" i="29" s="1"/>
  <c r="D13" i="30"/>
  <c r="Y14" i="29" s="1"/>
  <c r="G8" i="30"/>
  <c r="AB9" i="29" s="1"/>
  <c r="D10" i="30"/>
  <c r="Y11" i="29" s="1"/>
  <c r="D15" i="30"/>
  <c r="Y16" i="29" s="1"/>
  <c r="B2" i="30"/>
  <c r="W3" i="29" s="1"/>
  <c r="E12" i="30"/>
  <c r="Z13" i="29" s="1"/>
  <c r="F6" i="30"/>
  <c r="AA7" i="29" s="1"/>
  <c r="G2" i="30"/>
  <c r="AB3" i="29" s="1"/>
  <c r="B10" i="30"/>
  <c r="W11" i="29" s="1"/>
  <c r="D4" i="30"/>
  <c r="Y5" i="29" s="1"/>
  <c r="F7" i="30"/>
  <c r="AA8" i="29" s="1"/>
  <c r="C16" i="30"/>
  <c r="X17" i="29" s="1"/>
  <c r="G11" i="30"/>
  <c r="AB12" i="29" s="1"/>
  <c r="F17" i="30"/>
  <c r="AA18" i="29" s="1"/>
  <c r="D9" i="30"/>
  <c r="Y10" i="29" s="1"/>
  <c r="E2" i="30"/>
  <c r="Z3" i="29" s="1"/>
  <c r="F11" i="30"/>
  <c r="AA12" i="29" s="1"/>
  <c r="D12" i="30"/>
  <c r="Y13" i="29" s="1"/>
  <c r="E11" i="30"/>
  <c r="Z12" i="29" s="1"/>
  <c r="B9" i="30"/>
  <c r="W10" i="29" s="1"/>
  <c r="G7" i="30"/>
  <c r="AB8" i="29" s="1"/>
  <c r="D7" i="30"/>
  <c r="Y8" i="29" s="1"/>
  <c r="C12" i="30"/>
  <c r="X13" i="29" s="1"/>
  <c r="D8" i="30"/>
  <c r="Y9" i="29" s="1"/>
  <c r="C14" i="30"/>
  <c r="X15" i="29" s="1"/>
  <c r="G9" i="30"/>
  <c r="AB10" i="29" s="1"/>
  <c r="D14" i="30"/>
  <c r="Y15" i="29" s="1"/>
  <c r="B7" i="30"/>
  <c r="W8" i="29" s="1"/>
  <c r="E15" i="30"/>
  <c r="Z16" i="29" s="1"/>
  <c r="D16" i="30"/>
  <c r="Y17" i="29" s="1"/>
  <c r="C8" i="30"/>
  <c r="X9" i="29" s="1"/>
  <c r="F2" i="30"/>
  <c r="AA3" i="29" s="1"/>
  <c r="G17" i="30"/>
  <c r="AB18" i="29" s="1"/>
  <c r="D3" i="30"/>
  <c r="Y4" i="29" s="1"/>
  <c r="F5" i="30"/>
  <c r="AA6" i="29" s="1"/>
  <c r="B4" i="30"/>
  <c r="W5" i="29" s="1"/>
  <c r="C3" i="30"/>
  <c r="X4" i="29" s="1"/>
  <c r="C2" i="30"/>
  <c r="X3" i="29" s="1"/>
  <c r="E8" i="30"/>
  <c r="Z9" i="29" s="1"/>
  <c r="D5" i="30"/>
  <c r="Y6" i="29" s="1"/>
  <c r="D2" i="30"/>
  <c r="Y3" i="29" s="1"/>
  <c r="B8" i="30"/>
  <c r="W9" i="29" s="1"/>
  <c r="G10" i="30"/>
  <c r="AB11" i="29" s="1"/>
  <c r="F15" i="30"/>
  <c r="AA16" i="29" s="1"/>
  <c r="C7" i="30"/>
  <c r="X8" i="29" s="1"/>
  <c r="G14" i="30"/>
  <c r="AB15" i="29" s="1"/>
  <c r="D17" i="30"/>
  <c r="Y18" i="29" s="1"/>
  <c r="F8" i="30"/>
  <c r="AA9" i="29" s="1"/>
  <c r="F14" i="30"/>
  <c r="AA15" i="29" s="1"/>
  <c r="E4" i="30"/>
  <c r="Z5" i="29" s="1"/>
  <c r="B17" i="30"/>
  <c r="W18" i="29" s="1"/>
  <c r="E5" i="30"/>
  <c r="Z6" i="29" s="1"/>
  <c r="B11" i="30"/>
  <c r="W12" i="29" s="1"/>
  <c r="G15" i="30"/>
  <c r="AB16" i="29" s="1"/>
  <c r="C15" i="30"/>
  <c r="X16" i="29" s="1"/>
  <c r="F13" i="30"/>
  <c r="AA14" i="29" s="1"/>
  <c r="C11" i="30"/>
  <c r="X12" i="29" s="1"/>
  <c r="G5" i="30"/>
  <c r="AB6" i="29" s="1"/>
  <c r="C5" i="30"/>
  <c r="X6" i="29" s="1"/>
  <c r="C6" i="30"/>
  <c r="X7" i="29" s="1"/>
  <c r="E9" i="30"/>
  <c r="Z10" i="29" s="1"/>
  <c r="B14" i="30"/>
  <c r="W15" i="29" s="1"/>
  <c r="E6" i="30"/>
  <c r="Z7" i="29" s="1"/>
  <c r="F4" i="30"/>
  <c r="AA5" i="29" s="1"/>
  <c r="C17" i="30"/>
  <c r="X18" i="29" s="1"/>
  <c r="E13" i="30"/>
  <c r="Z14" i="29" s="1"/>
  <c r="E10" i="30"/>
  <c r="Z11" i="29" s="1"/>
  <c r="B5" i="30"/>
  <c r="W6" i="29" s="1"/>
  <c r="AM138" i="22"/>
  <c r="AM137" i="22"/>
  <c r="AM136" i="22"/>
  <c r="AM135" i="22"/>
  <c r="AM140" i="22"/>
  <c r="AM134" i="22"/>
  <c r="AM139" i="22"/>
  <c r="AL138" i="22"/>
  <c r="AL137" i="22"/>
  <c r="AL136" i="22"/>
  <c r="AL135" i="22"/>
  <c r="AL140" i="22"/>
  <c r="AL134" i="22"/>
  <c r="AL139" i="22"/>
  <c r="AK138" i="22"/>
  <c r="AK137" i="22"/>
  <c r="AK136" i="22"/>
  <c r="AK135" i="22"/>
  <c r="AK140" i="22"/>
  <c r="AK134" i="22"/>
  <c r="AK139" i="22"/>
  <c r="S22" i="10"/>
  <c r="W5" i="10"/>
  <c r="V6" i="10"/>
  <c r="X3" i="10"/>
  <c r="ED8" i="23"/>
  <c r="EG11" i="23"/>
  <c r="L138" i="22" a="1"/>
  <c r="L138" i="22" s="1"/>
  <c r="G138" i="22" a="1"/>
  <c r="G138" i="22" s="1"/>
  <c r="P138" i="22" a="1"/>
  <c r="P138" i="22" s="1"/>
  <c r="M138" i="22" a="1"/>
  <c r="M138" i="22" s="1"/>
  <c r="O138" i="17" a="1"/>
  <c r="O138" i="17" s="1"/>
  <c r="Q138" i="17"/>
  <c r="W138" i="22" a="1"/>
  <c r="W138" i="22" s="1"/>
  <c r="Q138" i="22"/>
  <c r="E138" i="22"/>
  <c r="D138" i="22" a="1"/>
  <c r="D138" i="22" s="1"/>
  <c r="K138" i="17" a="1"/>
  <c r="K138" i="17" s="1"/>
  <c r="O138" i="22" a="1"/>
  <c r="O138" i="22" s="1"/>
  <c r="U138" i="22" a="1"/>
  <c r="U138" i="22" s="1"/>
  <c r="R138" i="22" a="1"/>
  <c r="R138" i="22" s="1"/>
  <c r="F138" i="22" a="1"/>
  <c r="F138" i="22" s="1"/>
  <c r="L138" i="17" a="1"/>
  <c r="L138" i="17" s="1"/>
  <c r="N138" i="22"/>
  <c r="V138" i="22"/>
  <c r="H138" i="22"/>
  <c r="M138" i="17" a="1"/>
  <c r="M138" i="17" s="1"/>
  <c r="T138" i="22"/>
  <c r="I138" i="22" a="1"/>
  <c r="I138" i="22" s="1"/>
  <c r="N138" i="17" a="1"/>
  <c r="N138" i="17" s="1"/>
  <c r="K138" i="22"/>
  <c r="J138" i="22" a="1"/>
  <c r="J138" i="22" s="1"/>
  <c r="EA7" i="23"/>
  <c r="EA10" i="23"/>
  <c r="EB7" i="23"/>
  <c r="EA4" i="23"/>
  <c r="EC13" i="23"/>
  <c r="EC3" i="23"/>
  <c r="EB13" i="23"/>
  <c r="ED7" i="23"/>
  <c r="EC7" i="23"/>
  <c r="ED14" i="23"/>
  <c r="EC9" i="23"/>
  <c r="ED3" i="23"/>
  <c r="EG9" i="23"/>
  <c r="EA12" i="23"/>
  <c r="EE2" i="23"/>
  <c r="ED6" i="23"/>
  <c r="EB9" i="23"/>
  <c r="EF5" i="23"/>
  <c r="ED4" i="23"/>
  <c r="EC10" i="23"/>
  <c r="EF4" i="23"/>
  <c r="EC6" i="23"/>
  <c r="EC8" i="23"/>
  <c r="EG4" i="23"/>
  <c r="EB2" i="23"/>
  <c r="ED2" i="23"/>
  <c r="EA8" i="23"/>
  <c r="EE14" i="23"/>
  <c r="EF11" i="23"/>
  <c r="EB14" i="23"/>
  <c r="EA14" i="23"/>
  <c r="ED9" i="23"/>
  <c r="EG8" i="23"/>
  <c r="EF7" i="23"/>
  <c r="EB5" i="23"/>
  <c r="EB11" i="23"/>
  <c r="EG14" i="23"/>
  <c r="T137" i="22"/>
  <c r="H137" i="22"/>
  <c r="G137" i="22" a="1"/>
  <c r="G137" i="22" s="1"/>
  <c r="K137" i="17" a="1"/>
  <c r="K137" i="17" s="1"/>
  <c r="U137" i="22" a="1"/>
  <c r="U137" i="22" s="1"/>
  <c r="N137" i="17" a="1"/>
  <c r="N137" i="17" s="1"/>
  <c r="W137" i="22" a="1"/>
  <c r="W137" i="22" s="1"/>
  <c r="O137" i="22" a="1"/>
  <c r="O137" i="22" s="1"/>
  <c r="M137" i="17" a="1"/>
  <c r="M137" i="17" s="1"/>
  <c r="N137" i="22"/>
  <c r="M137" i="22" a="1"/>
  <c r="M137" i="22" s="1"/>
  <c r="L137" i="17" a="1"/>
  <c r="L137" i="17" s="1"/>
  <c r="R137" i="22" a="1"/>
  <c r="R137" i="22" s="1"/>
  <c r="E137" i="22"/>
  <c r="J137" i="22" a="1"/>
  <c r="J137" i="22" s="1"/>
  <c r="K137" i="22"/>
  <c r="Q137" i="22"/>
  <c r="F137" i="22" a="1"/>
  <c r="F137" i="22" s="1"/>
  <c r="D137" i="22" a="1"/>
  <c r="D137" i="22" s="1"/>
  <c r="Q137" i="17"/>
  <c r="V137" i="22"/>
  <c r="I137" i="22" a="1"/>
  <c r="I137" i="22" s="1"/>
  <c r="P137" i="22" a="1"/>
  <c r="P137" i="22" s="1"/>
  <c r="O137" i="17" a="1"/>
  <c r="O137" i="17" s="1"/>
  <c r="L137" i="22" a="1"/>
  <c r="L137" i="22" s="1"/>
  <c r="EC11" i="23"/>
  <c r="EE13" i="23"/>
  <c r="ED11" i="23"/>
  <c r="EB6" i="23"/>
  <c r="EF12" i="23"/>
  <c r="EF13" i="23"/>
  <c r="EA6" i="23"/>
  <c r="EA2" i="23"/>
  <c r="EB12" i="23"/>
  <c r="Q136" i="22"/>
  <c r="E136" i="22"/>
  <c r="K136" i="17" a="1"/>
  <c r="K136" i="17" s="1"/>
  <c r="H136" i="22"/>
  <c r="I136" i="22" a="1"/>
  <c r="I136" i="22" s="1"/>
  <c r="Q136" i="17"/>
  <c r="T136" i="22"/>
  <c r="L136" i="22" a="1"/>
  <c r="L136" i="22" s="1"/>
  <c r="M136" i="22" a="1"/>
  <c r="M136" i="22" s="1"/>
  <c r="U136" i="22" a="1"/>
  <c r="U136" i="22" s="1"/>
  <c r="K136" i="22"/>
  <c r="J136" i="22" a="1"/>
  <c r="J136" i="22" s="1"/>
  <c r="M136" i="17" a="1"/>
  <c r="M136" i="17" s="1"/>
  <c r="P136" i="22" a="1"/>
  <c r="P136" i="22" s="1"/>
  <c r="D136" i="22" a="1"/>
  <c r="D136" i="22" s="1"/>
  <c r="V136" i="22"/>
  <c r="O136" i="22" a="1"/>
  <c r="O136" i="22" s="1"/>
  <c r="G136" i="22" a="1"/>
  <c r="G136" i="22" s="1"/>
  <c r="N136" i="17" a="1"/>
  <c r="N136" i="17" s="1"/>
  <c r="W136" i="22" a="1"/>
  <c r="W136" i="22" s="1"/>
  <c r="N136" i="22"/>
  <c r="O136" i="17" a="1"/>
  <c r="O136" i="17" s="1"/>
  <c r="R136" i="22" a="1"/>
  <c r="R136" i="22" s="1"/>
  <c r="F136" i="22" a="1"/>
  <c r="F136" i="22" s="1"/>
  <c r="L136" i="17" a="1"/>
  <c r="L136" i="17" s="1"/>
  <c r="ED10" i="23"/>
  <c r="EG10" i="23"/>
  <c r="EC4" i="23"/>
  <c r="EA9" i="23"/>
  <c r="EF8" i="23"/>
  <c r="EG3" i="23"/>
  <c r="EA13" i="23"/>
  <c r="EG7" i="23"/>
  <c r="EF14" i="23"/>
  <c r="EE10" i="23"/>
  <c r="EF3" i="23"/>
  <c r="EE12" i="23"/>
  <c r="V135" i="22"/>
  <c r="N135" i="22"/>
  <c r="D135" i="22" a="1"/>
  <c r="D135" i="22" s="1"/>
  <c r="W135" i="22" a="1"/>
  <c r="W135" i="22" s="1"/>
  <c r="M135" i="22" a="1"/>
  <c r="M135" i="22" s="1"/>
  <c r="L135" i="17" a="1"/>
  <c r="L135" i="17" s="1"/>
  <c r="T135" i="22"/>
  <c r="F135" i="22" a="1"/>
  <c r="F135" i="22" s="1"/>
  <c r="Q135" i="17"/>
  <c r="R135" i="22" a="1"/>
  <c r="R135" i="22" s="1"/>
  <c r="I135" i="22" a="1"/>
  <c r="I135" i="22" s="1"/>
  <c r="N135" i="17" a="1"/>
  <c r="N135" i="17" s="1"/>
  <c r="J135" i="22" a="1"/>
  <c r="J135" i="22" s="1"/>
  <c r="H135" i="22"/>
  <c r="O135" i="17" a="1"/>
  <c r="O135" i="17" s="1"/>
  <c r="E135" i="22"/>
  <c r="Q135" i="22"/>
  <c r="L135" i="22" a="1"/>
  <c r="L135" i="22" s="1"/>
  <c r="K135" i="17" a="1"/>
  <c r="K135" i="17" s="1"/>
  <c r="K135" i="22"/>
  <c r="G135" i="22" a="1"/>
  <c r="G135" i="22" s="1"/>
  <c r="U135" i="22" a="1"/>
  <c r="U135" i="22" s="1"/>
  <c r="O135" i="22" a="1"/>
  <c r="O135" i="22" s="1"/>
  <c r="P135" i="22" a="1"/>
  <c r="P135" i="22" s="1"/>
  <c r="M135" i="17" a="1"/>
  <c r="M135" i="17" s="1"/>
  <c r="EE3" i="23"/>
  <c r="EG13" i="23"/>
  <c r="EF6" i="23"/>
  <c r="EA11" i="23"/>
  <c r="EE11" i="23"/>
  <c r="EB8" i="23"/>
  <c r="EB4" i="23"/>
  <c r="EF10" i="23"/>
  <c r="EC5" i="23"/>
  <c r="ED5" i="23"/>
  <c r="EG2" i="23"/>
  <c r="EF9" i="23"/>
  <c r="EC12" i="23"/>
  <c r="EE8" i="23"/>
  <c r="EB10" i="23"/>
  <c r="EA3" i="23"/>
  <c r="ED13" i="23"/>
  <c r="Q140" i="22"/>
  <c r="F140" i="22" a="1"/>
  <c r="F140" i="22" s="1"/>
  <c r="J140" i="22" a="1"/>
  <c r="J140" i="22" s="1"/>
  <c r="L140" i="17" a="1"/>
  <c r="L140" i="17" s="1"/>
  <c r="I140" i="22" a="1"/>
  <c r="I140" i="22" s="1"/>
  <c r="G140" i="22" a="1"/>
  <c r="G140" i="22" s="1"/>
  <c r="H140" i="22"/>
  <c r="T140" i="22"/>
  <c r="L140" i="22" a="1"/>
  <c r="L140" i="22" s="1"/>
  <c r="O140" i="17" a="1"/>
  <c r="O140" i="17" s="1"/>
  <c r="U140" i="22" a="1"/>
  <c r="U140" i="22" s="1"/>
  <c r="K140" i="22"/>
  <c r="K140" i="17" a="1"/>
  <c r="K140" i="17" s="1"/>
  <c r="V140" i="22"/>
  <c r="O140" i="22" a="1"/>
  <c r="O140" i="22" s="1"/>
  <c r="P140" i="22" a="1"/>
  <c r="P140" i="22" s="1"/>
  <c r="N140" i="17" a="1"/>
  <c r="N140" i="17" s="1"/>
  <c r="Q140" i="17"/>
  <c r="W140" i="22" a="1"/>
  <c r="W140" i="22" s="1"/>
  <c r="N140" i="22"/>
  <c r="D140" i="22" a="1"/>
  <c r="D140" i="22" s="1"/>
  <c r="R140" i="22" a="1"/>
  <c r="R140" i="22" s="1"/>
  <c r="E140" i="22"/>
  <c r="M140" i="22" a="1"/>
  <c r="M140" i="22" s="1"/>
  <c r="M140" i="17" a="1"/>
  <c r="M140" i="17" s="1"/>
  <c r="EE9" i="23"/>
  <c r="EE7" i="23"/>
  <c r="ED12" i="23"/>
  <c r="EB3" i="23"/>
  <c r="EE5" i="23"/>
  <c r="EA5" i="23"/>
  <c r="EE6" i="23"/>
  <c r="K134" i="22"/>
  <c r="M134" i="17" a="1"/>
  <c r="M134" i="17" s="1"/>
  <c r="N134" i="22"/>
  <c r="O134" i="22" a="1"/>
  <c r="O134" i="22" s="1"/>
  <c r="O134" i="17" a="1"/>
  <c r="O134" i="17" s="1"/>
  <c r="W134" i="22" a="1"/>
  <c r="W134" i="22" s="1"/>
  <c r="R134" i="22" a="1"/>
  <c r="R134" i="22" s="1"/>
  <c r="E134" i="22"/>
  <c r="G134" i="22" a="1"/>
  <c r="G134" i="22" s="1"/>
  <c r="T134" i="22"/>
  <c r="Q134" i="22"/>
  <c r="F134" i="22" a="1"/>
  <c r="F134" i="22" s="1"/>
  <c r="D134" i="22" a="1"/>
  <c r="D134" i="22" s="1"/>
  <c r="N134" i="17" a="1"/>
  <c r="N134" i="17" s="1"/>
  <c r="Q134" i="17"/>
  <c r="U134" i="22" a="1"/>
  <c r="U134" i="22" s="1"/>
  <c r="I134" i="22" a="1"/>
  <c r="I134" i="22" s="1"/>
  <c r="P134" i="22" a="1"/>
  <c r="P134" i="22" s="1"/>
  <c r="V134" i="22"/>
  <c r="H134" i="22"/>
  <c r="M134" i="22" a="1"/>
  <c r="M134" i="22" s="1"/>
  <c r="K134" i="17" a="1"/>
  <c r="K134" i="17" s="1"/>
  <c r="L134" i="22" a="1"/>
  <c r="L134" i="22" s="1"/>
  <c r="J134" i="22" a="1"/>
  <c r="J134" i="22" s="1"/>
  <c r="L134" i="17" a="1"/>
  <c r="L134" i="17" s="1"/>
  <c r="EF2" i="23"/>
  <c r="EC2" i="23"/>
  <c r="EG12" i="23"/>
  <c r="EE4" i="23"/>
  <c r="EC14" i="23"/>
  <c r="W139" i="22" a="1"/>
  <c r="W139" i="22" s="1"/>
  <c r="N139" i="22"/>
  <c r="N139" i="17" a="1"/>
  <c r="N139" i="17" s="1"/>
  <c r="F139" i="22" a="1"/>
  <c r="F139" i="22" s="1"/>
  <c r="V139" i="22"/>
  <c r="Q139" i="22"/>
  <c r="T139" i="22"/>
  <c r="R139" i="22" a="1"/>
  <c r="R139" i="22" s="1"/>
  <c r="G139" i="22" a="1"/>
  <c r="G139" i="22" s="1"/>
  <c r="I139" i="22" a="1"/>
  <c r="I139" i="22" s="1"/>
  <c r="P139" i="22" a="1"/>
  <c r="P139" i="22" s="1"/>
  <c r="Q139" i="17"/>
  <c r="H139" i="22"/>
  <c r="D139" i="22" a="1"/>
  <c r="D139" i="22" s="1"/>
  <c r="O139" i="17" a="1"/>
  <c r="O139" i="17" s="1"/>
  <c r="E139" i="22"/>
  <c r="L139" i="22" a="1"/>
  <c r="L139" i="22" s="1"/>
  <c r="M139" i="22" a="1"/>
  <c r="M139" i="22" s="1"/>
  <c r="K139" i="17" a="1"/>
  <c r="K139" i="17" s="1"/>
  <c r="K139" i="22"/>
  <c r="J139" i="22" a="1"/>
  <c r="J139" i="22" s="1"/>
  <c r="L139" i="17" a="1"/>
  <c r="L139" i="17" s="1"/>
  <c r="U139" i="22" a="1"/>
  <c r="U139" i="22" s="1"/>
  <c r="O139" i="22" a="1"/>
  <c r="O139" i="22" s="1"/>
  <c r="M139" i="17" a="1"/>
  <c r="M139" i="17" s="1"/>
  <c r="EG5" i="23"/>
  <c r="EG6" i="23"/>
  <c r="AF28" i="12"/>
  <c r="AG28" i="12"/>
  <c r="AH28" i="12"/>
  <c r="AE28" i="12"/>
  <c r="AI28" i="12"/>
  <c r="AJ28" i="12"/>
  <c r="AD28" i="12"/>
  <c r="AD11" i="12"/>
  <c r="AE11" i="12"/>
  <c r="AI11" i="12"/>
  <c r="AF11" i="12"/>
  <c r="AJ11" i="12"/>
  <c r="AG11" i="12"/>
  <c r="AH11" i="12"/>
  <c r="H33" i="12"/>
  <c r="P33" i="12"/>
  <c r="X33" i="12"/>
  <c r="AF33" i="12"/>
  <c r="I33" i="12"/>
  <c r="Q33" i="12"/>
  <c r="Y33" i="12"/>
  <c r="AG33" i="12"/>
  <c r="J33" i="12"/>
  <c r="R33" i="12"/>
  <c r="Z33" i="12"/>
  <c r="AH33" i="12"/>
  <c r="W33" i="12"/>
  <c r="C33" i="12"/>
  <c r="K33" i="12"/>
  <c r="S33" i="12"/>
  <c r="AA33" i="12"/>
  <c r="AI33" i="12"/>
  <c r="AE33" i="12"/>
  <c r="D33" i="12"/>
  <c r="L33" i="12"/>
  <c r="T33" i="12"/>
  <c r="AB33" i="12"/>
  <c r="AJ33" i="12"/>
  <c r="G33" i="12"/>
  <c r="E33" i="12"/>
  <c r="M33" i="12"/>
  <c r="U33" i="12"/>
  <c r="AC33" i="12"/>
  <c r="F33" i="12"/>
  <c r="N33" i="12"/>
  <c r="V33" i="12"/>
  <c r="AD33" i="12"/>
  <c r="O33" i="12"/>
  <c r="AD6" i="12"/>
  <c r="AI6" i="12"/>
  <c r="AE6" i="12"/>
  <c r="AJ6" i="12"/>
  <c r="AF6" i="12"/>
  <c r="AG6" i="12"/>
  <c r="AH6" i="12"/>
  <c r="AF20" i="12"/>
  <c r="AG20" i="12"/>
  <c r="AH20" i="12"/>
  <c r="AE20" i="12"/>
  <c r="AI20" i="12"/>
  <c r="AJ20" i="12"/>
  <c r="AD20" i="12"/>
  <c r="AD3" i="12"/>
  <c r="AE3" i="12"/>
  <c r="AI3" i="12"/>
  <c r="AF3" i="12"/>
  <c r="AJ3" i="12"/>
  <c r="AG3" i="12"/>
  <c r="AH3" i="12"/>
  <c r="AJ25" i="12"/>
  <c r="AE25" i="12"/>
  <c r="AF25" i="12"/>
  <c r="AG25" i="12"/>
  <c r="AI25" i="12"/>
  <c r="AH25" i="12"/>
  <c r="AD25" i="12"/>
  <c r="AJ17" i="12"/>
  <c r="AE17" i="12"/>
  <c r="AF17" i="12"/>
  <c r="AG17" i="12"/>
  <c r="AH17" i="12"/>
  <c r="AD17" i="12"/>
  <c r="AI17" i="12"/>
  <c r="AF4" i="12"/>
  <c r="AE4" i="12"/>
  <c r="AG4" i="12"/>
  <c r="AH4" i="12"/>
  <c r="AI4" i="12"/>
  <c r="AJ4" i="12"/>
  <c r="AD4" i="12"/>
  <c r="AH26" i="12"/>
  <c r="AG26" i="12"/>
  <c r="AI26" i="12"/>
  <c r="AJ26" i="12"/>
  <c r="AD26" i="12"/>
  <c r="AE26" i="12"/>
  <c r="AF26" i="12"/>
  <c r="AJ9" i="12"/>
  <c r="AE9" i="12"/>
  <c r="AF9" i="12"/>
  <c r="AG9" i="12"/>
  <c r="AH9" i="12"/>
  <c r="AD9" i="12"/>
  <c r="AI9" i="12"/>
  <c r="D31" i="12"/>
  <c r="L31" i="12"/>
  <c r="T31" i="12"/>
  <c r="AB31" i="12"/>
  <c r="AJ31" i="12"/>
  <c r="S31" i="12"/>
  <c r="E31" i="12"/>
  <c r="M31" i="12"/>
  <c r="U31" i="12"/>
  <c r="AC31" i="12"/>
  <c r="AI31" i="12"/>
  <c r="F31" i="12"/>
  <c r="N31" i="12"/>
  <c r="V31" i="12"/>
  <c r="AD31" i="12"/>
  <c r="AA31" i="12"/>
  <c r="G31" i="12"/>
  <c r="O31" i="12"/>
  <c r="W31" i="12"/>
  <c r="AE31" i="12"/>
  <c r="H31" i="12"/>
  <c r="P31" i="12"/>
  <c r="X31" i="12"/>
  <c r="AF31" i="12"/>
  <c r="I31" i="12"/>
  <c r="Q31" i="12"/>
  <c r="Y31" i="12"/>
  <c r="AG31" i="12"/>
  <c r="K31" i="12"/>
  <c r="J31" i="12"/>
  <c r="R31" i="12"/>
  <c r="Z31" i="12"/>
  <c r="AH31" i="12"/>
  <c r="C31" i="12"/>
  <c r="AJ29" i="12"/>
  <c r="AI29" i="12"/>
  <c r="AD29" i="12"/>
  <c r="AE29" i="12"/>
  <c r="AF29" i="12"/>
  <c r="AG29" i="12"/>
  <c r="AH29" i="12"/>
  <c r="F34" i="12"/>
  <c r="N34" i="12"/>
  <c r="V34" i="12"/>
  <c r="AD34" i="12"/>
  <c r="U34" i="12"/>
  <c r="G34" i="12"/>
  <c r="O34" i="12"/>
  <c r="W34" i="12"/>
  <c r="AE34" i="12"/>
  <c r="E34" i="12"/>
  <c r="H34" i="12"/>
  <c r="P34" i="12"/>
  <c r="X34" i="12"/>
  <c r="AF34" i="12"/>
  <c r="I34" i="12"/>
  <c r="Q34" i="12"/>
  <c r="Y34" i="12"/>
  <c r="AG34" i="12"/>
  <c r="J34" i="12"/>
  <c r="R34" i="12"/>
  <c r="Z34" i="12"/>
  <c r="AH34" i="12"/>
  <c r="C34" i="12"/>
  <c r="K34" i="12"/>
  <c r="S34" i="12"/>
  <c r="AA34" i="12"/>
  <c r="AI34" i="12"/>
  <c r="M34" i="12"/>
  <c r="D34" i="12"/>
  <c r="L34" i="12"/>
  <c r="T34" i="12"/>
  <c r="AB34" i="12"/>
  <c r="AJ34" i="12"/>
  <c r="AC34" i="12"/>
  <c r="AD16" i="12"/>
  <c r="AE16" i="12"/>
  <c r="AF16" i="12"/>
  <c r="AI16" i="12"/>
  <c r="AG16" i="12"/>
  <c r="AJ16" i="12"/>
  <c r="AH16" i="12"/>
  <c r="AH18" i="12"/>
  <c r="AI18" i="12"/>
  <c r="AJ18" i="12"/>
  <c r="AD18" i="12"/>
  <c r="AE18" i="12"/>
  <c r="AF18" i="12"/>
  <c r="AG18" i="12"/>
  <c r="AG7" i="12"/>
  <c r="AH7" i="12"/>
  <c r="AI7" i="12"/>
  <c r="AJ7" i="12"/>
  <c r="AD7" i="12"/>
  <c r="AE7" i="12"/>
  <c r="AF7" i="12"/>
  <c r="AG23" i="12"/>
  <c r="AH23" i="12"/>
  <c r="AF23" i="12"/>
  <c r="AI23" i="12"/>
  <c r="AJ23" i="12"/>
  <c r="AD23" i="12"/>
  <c r="AE23" i="12"/>
  <c r="AJ21" i="12"/>
  <c r="AH21" i="12"/>
  <c r="AD21" i="12"/>
  <c r="AI21" i="12"/>
  <c r="AE21" i="12"/>
  <c r="AF21" i="12"/>
  <c r="AG21" i="12"/>
  <c r="AF12" i="12"/>
  <c r="AG12" i="12"/>
  <c r="AE12" i="12"/>
  <c r="AH12" i="12"/>
  <c r="AI12" i="12"/>
  <c r="AJ12" i="12"/>
  <c r="AD12" i="12"/>
  <c r="D35" i="12"/>
  <c r="L35" i="12"/>
  <c r="T35" i="12"/>
  <c r="AB35" i="12"/>
  <c r="AJ35" i="12"/>
  <c r="E35" i="12"/>
  <c r="M35" i="12"/>
  <c r="U35" i="12"/>
  <c r="AC35" i="12"/>
  <c r="S35" i="12"/>
  <c r="F35" i="12"/>
  <c r="N35" i="12"/>
  <c r="V35" i="12"/>
  <c r="AD35" i="12"/>
  <c r="K35" i="12"/>
  <c r="G35" i="12"/>
  <c r="O35" i="12"/>
  <c r="W35" i="12"/>
  <c r="AE35" i="12"/>
  <c r="C35" i="12"/>
  <c r="H35" i="12"/>
  <c r="P35" i="12"/>
  <c r="X35" i="12"/>
  <c r="AF35" i="12"/>
  <c r="AA35" i="12"/>
  <c r="I35" i="12"/>
  <c r="Q35" i="12"/>
  <c r="Y35" i="12"/>
  <c r="AG35" i="12"/>
  <c r="AI35" i="12"/>
  <c r="J35" i="12"/>
  <c r="R35" i="12"/>
  <c r="Z35" i="12"/>
  <c r="AH35" i="12"/>
  <c r="AH10" i="12"/>
  <c r="AI10" i="12"/>
  <c r="AJ10" i="12"/>
  <c r="AD10" i="12"/>
  <c r="AE10" i="12"/>
  <c r="AG10" i="12"/>
  <c r="AF10" i="12"/>
  <c r="F30" i="12"/>
  <c r="N30" i="12"/>
  <c r="V30" i="12"/>
  <c r="AD30" i="12"/>
  <c r="G30" i="12"/>
  <c r="O30" i="12"/>
  <c r="W30" i="12"/>
  <c r="AE30" i="12"/>
  <c r="H30" i="12"/>
  <c r="P30" i="12"/>
  <c r="X30" i="12"/>
  <c r="AF30" i="12"/>
  <c r="I30" i="12"/>
  <c r="Q30" i="12"/>
  <c r="Y30" i="12"/>
  <c r="AG30" i="12"/>
  <c r="E30" i="12"/>
  <c r="AC30" i="12"/>
  <c r="J30" i="12"/>
  <c r="R30" i="12"/>
  <c r="Z30" i="12"/>
  <c r="AH30" i="12"/>
  <c r="U30" i="12"/>
  <c r="C30" i="12"/>
  <c r="K30" i="12"/>
  <c r="S30" i="12"/>
  <c r="AA30" i="12"/>
  <c r="AI30" i="12"/>
  <c r="D30" i="12"/>
  <c r="L30" i="12"/>
  <c r="T30" i="12"/>
  <c r="AB30" i="12"/>
  <c r="AJ30" i="12"/>
  <c r="M30" i="12"/>
  <c r="AG15" i="12"/>
  <c r="AF15" i="12"/>
  <c r="AH15" i="12"/>
  <c r="AI15" i="12"/>
  <c r="AJ15" i="12"/>
  <c r="AD15" i="12"/>
  <c r="AE15" i="12"/>
  <c r="AJ13" i="12"/>
  <c r="AH13" i="12"/>
  <c r="AD13" i="12"/>
  <c r="AE13" i="12"/>
  <c r="AF13" i="12"/>
  <c r="AI13" i="12"/>
  <c r="AG13" i="12"/>
  <c r="AD22" i="12"/>
  <c r="AI22" i="12"/>
  <c r="AE22" i="12"/>
  <c r="AJ22" i="12"/>
  <c r="AF22" i="12"/>
  <c r="AG22" i="12"/>
  <c r="AH22" i="12"/>
  <c r="J32" i="12"/>
  <c r="R32" i="12"/>
  <c r="Z32" i="12"/>
  <c r="AH32" i="12"/>
  <c r="C32" i="12"/>
  <c r="K32" i="12"/>
  <c r="S32" i="12"/>
  <c r="AA32" i="12"/>
  <c r="AI32" i="12"/>
  <c r="D32" i="12"/>
  <c r="L32" i="12"/>
  <c r="T32" i="12"/>
  <c r="AB32" i="12"/>
  <c r="AJ32" i="12"/>
  <c r="E32" i="12"/>
  <c r="M32" i="12"/>
  <c r="U32" i="12"/>
  <c r="AC32" i="12"/>
  <c r="I32" i="12"/>
  <c r="AG32" i="12"/>
  <c r="F32" i="12"/>
  <c r="N32" i="12"/>
  <c r="V32" i="12"/>
  <c r="AD32" i="12"/>
  <c r="G32" i="12"/>
  <c r="O32" i="12"/>
  <c r="W32" i="12"/>
  <c r="AE32" i="12"/>
  <c r="H32" i="12"/>
  <c r="P32" i="12"/>
  <c r="X32" i="12"/>
  <c r="AF32" i="12"/>
  <c r="Q32" i="12"/>
  <c r="Y32" i="12"/>
  <c r="AJ5" i="12"/>
  <c r="AI5" i="12"/>
  <c r="AD5" i="12"/>
  <c r="AE5" i="12"/>
  <c r="AH5" i="12"/>
  <c r="AF5" i="12"/>
  <c r="AG5" i="12"/>
  <c r="AD27" i="12"/>
  <c r="AE27" i="12"/>
  <c r="AI27" i="12"/>
  <c r="AF27" i="12"/>
  <c r="AJ27" i="12"/>
  <c r="AG27" i="12"/>
  <c r="AH27" i="12"/>
  <c r="AD24" i="12"/>
  <c r="AE24" i="12"/>
  <c r="AF24" i="12"/>
  <c r="AI24" i="12"/>
  <c r="AG24" i="12"/>
  <c r="AJ24" i="12"/>
  <c r="AH24" i="12"/>
  <c r="AD19" i="12"/>
  <c r="AE19" i="12"/>
  <c r="AI19" i="12"/>
  <c r="AF19" i="12"/>
  <c r="AJ19" i="12"/>
  <c r="AG19" i="12"/>
  <c r="AH19" i="12"/>
  <c r="AD8" i="12"/>
  <c r="AE8" i="12"/>
  <c r="AF8" i="12"/>
  <c r="AI8" i="12"/>
  <c r="AG8" i="12"/>
  <c r="AJ8" i="12"/>
  <c r="AH8" i="12"/>
  <c r="AD14" i="12"/>
  <c r="AI14" i="12"/>
  <c r="AE14" i="12"/>
  <c r="AJ14" i="12"/>
  <c r="AF14" i="12"/>
  <c r="AG14" i="12"/>
  <c r="AH14" i="12"/>
  <c r="J36" i="12"/>
  <c r="R36" i="12"/>
  <c r="Z36" i="12"/>
  <c r="AH36" i="12"/>
  <c r="Y36" i="12"/>
  <c r="C36" i="12"/>
  <c r="K36" i="12"/>
  <c r="S36" i="12"/>
  <c r="AA36" i="12"/>
  <c r="AI36" i="12"/>
  <c r="D36" i="12"/>
  <c r="L36" i="12"/>
  <c r="T36" i="12"/>
  <c r="AB36" i="12"/>
  <c r="AJ36" i="12"/>
  <c r="AG36" i="12"/>
  <c r="E36" i="12"/>
  <c r="M36" i="12"/>
  <c r="U36" i="12"/>
  <c r="AC36" i="12"/>
  <c r="Q36" i="12"/>
  <c r="F36" i="12"/>
  <c r="N36" i="12"/>
  <c r="V36" i="12"/>
  <c r="AD36" i="12"/>
  <c r="G36" i="12"/>
  <c r="O36" i="12"/>
  <c r="W36" i="12"/>
  <c r="AE36" i="12"/>
  <c r="H36" i="12"/>
  <c r="P36" i="12"/>
  <c r="X36" i="12"/>
  <c r="AF36" i="12"/>
  <c r="I36" i="12"/>
  <c r="X15" i="10"/>
  <c r="V15" i="10"/>
  <c r="W15" i="10"/>
  <c r="E23" i="10"/>
  <c r="M23" i="10"/>
  <c r="U23" i="10"/>
  <c r="G23" i="10"/>
  <c r="F23" i="10"/>
  <c r="N23" i="10"/>
  <c r="O23" i="10"/>
  <c r="V23" i="10"/>
  <c r="R23" i="10"/>
  <c r="X23" i="10"/>
  <c r="T23" i="10"/>
  <c r="I23" i="10"/>
  <c r="H23" i="10"/>
  <c r="P23" i="10"/>
  <c r="L23" i="10"/>
  <c r="Q23" i="10"/>
  <c r="J23" i="10"/>
  <c r="W23" i="10"/>
  <c r="C23" i="10"/>
  <c r="K23" i="10"/>
  <c r="S23" i="10"/>
  <c r="D23" i="10"/>
  <c r="W4" i="10"/>
  <c r="V9" i="10"/>
  <c r="X9" i="10"/>
  <c r="W9" i="10"/>
  <c r="X10" i="10"/>
  <c r="W10" i="10"/>
  <c r="V10" i="10"/>
  <c r="V8" i="10"/>
  <c r="W8" i="10"/>
  <c r="X8" i="10"/>
  <c r="X18" i="10"/>
  <c r="W18" i="10"/>
  <c r="V18" i="10"/>
  <c r="V16" i="10"/>
  <c r="W16" i="10"/>
  <c r="X16" i="10"/>
  <c r="V11" i="10"/>
  <c r="W11" i="10"/>
  <c r="X11" i="10"/>
  <c r="V24" i="10"/>
  <c r="J24" i="10"/>
  <c r="R24" i="10"/>
  <c r="X24" i="10"/>
  <c r="D24" i="10"/>
  <c r="G24" i="10"/>
  <c r="I24" i="10"/>
  <c r="W24" i="10"/>
  <c r="C24" i="10"/>
  <c r="K24" i="10"/>
  <c r="S24" i="10"/>
  <c r="T24" i="10"/>
  <c r="L24" i="10"/>
  <c r="O24" i="10"/>
  <c r="E24" i="10"/>
  <c r="M24" i="10"/>
  <c r="U24" i="10"/>
  <c r="F24" i="10"/>
  <c r="N24" i="10"/>
  <c r="H24" i="10"/>
  <c r="P24" i="10"/>
  <c r="Q24" i="10"/>
  <c r="V17" i="10"/>
  <c r="X17" i="10"/>
  <c r="W17" i="10"/>
  <c r="W19" i="10"/>
  <c r="V19" i="10"/>
  <c r="X19" i="10"/>
  <c r="X7" i="10"/>
  <c r="V7" i="10"/>
  <c r="W7" i="10"/>
  <c r="X4" i="10"/>
  <c r="K2" i="19"/>
  <c r="C130" i="22" s="1" a="1"/>
  <c r="C130" i="22" s="1"/>
  <c r="L2" i="19"/>
  <c r="C131" i="22" s="1" a="1"/>
  <c r="C131" i="22" s="1"/>
  <c r="P2" i="19"/>
  <c r="C135" i="22" s="1" a="1"/>
  <c r="C135" i="22" s="1"/>
  <c r="J2" i="19"/>
  <c r="C129" i="22" s="1" a="1"/>
  <c r="C129" i="22" s="1"/>
  <c r="G2" i="19"/>
  <c r="C126" i="22" s="1" a="1"/>
  <c r="C126" i="22" s="1"/>
  <c r="O2" i="19"/>
  <c r="C134" i="22" s="1" a="1"/>
  <c r="C134" i="22" s="1"/>
  <c r="H2" i="19"/>
  <c r="C127" i="22" s="1" a="1"/>
  <c r="C127" i="22" s="1"/>
  <c r="N2" i="19"/>
  <c r="C133" i="22" s="1" a="1"/>
  <c r="C133" i="22" s="1"/>
  <c r="R2" i="19"/>
  <c r="C137" i="22" s="1" a="1"/>
  <c r="C137" i="22" s="1"/>
  <c r="Q2" i="19"/>
  <c r="C136" i="22" s="1" a="1"/>
  <c r="C136" i="22" s="1"/>
  <c r="M2" i="19"/>
  <c r="C132" i="22" s="1" a="1"/>
  <c r="C132" i="22" s="1"/>
  <c r="I2" i="19"/>
  <c r="C128" i="22" s="1" a="1"/>
  <c r="C128" i="22" s="1"/>
  <c r="S2" i="19"/>
  <c r="C138" i="22" s="1" a="1"/>
  <c r="C138" i="22" s="1"/>
  <c r="F2" i="19"/>
  <c r="C125" i="22" s="1" a="1"/>
  <c r="C125" i="22" s="1"/>
  <c r="U2" i="19"/>
  <c r="C140" i="22" s="1" a="1"/>
  <c r="C140" i="22" s="1"/>
  <c r="T2" i="19"/>
  <c r="C139" i="22" s="1" a="1"/>
  <c r="C139" i="22" s="1"/>
  <c r="AM38" i="11"/>
  <c r="AN38" i="11"/>
  <c r="AO38" i="11"/>
  <c r="AM16" i="11"/>
  <c r="AN16" i="11"/>
  <c r="AO16" i="11"/>
  <c r="AM33" i="11"/>
  <c r="AO33" i="11"/>
  <c r="AN33" i="11"/>
  <c r="AM29" i="11"/>
  <c r="AN29" i="11"/>
  <c r="AO29" i="11"/>
  <c r="AN7" i="11"/>
  <c r="AO7" i="11"/>
  <c r="AM7" i="11"/>
  <c r="AM24" i="11"/>
  <c r="AN24" i="11"/>
  <c r="AO24" i="11"/>
  <c r="J41" i="11"/>
  <c r="R41" i="11"/>
  <c r="Z41" i="11"/>
  <c r="AH41" i="11"/>
  <c r="C41" i="11"/>
  <c r="K41" i="11"/>
  <c r="S41" i="11"/>
  <c r="AA41" i="11"/>
  <c r="AI41" i="11"/>
  <c r="D41" i="11"/>
  <c r="L41" i="11"/>
  <c r="T41" i="11"/>
  <c r="AB41" i="11"/>
  <c r="AJ41" i="11"/>
  <c r="Q41" i="11"/>
  <c r="E41" i="11"/>
  <c r="M41" i="11"/>
  <c r="U41" i="11"/>
  <c r="AC41" i="11"/>
  <c r="AK41" i="11"/>
  <c r="Y41" i="11"/>
  <c r="F41" i="11"/>
  <c r="N41" i="11"/>
  <c r="V41" i="11"/>
  <c r="AD41" i="11"/>
  <c r="AL41" i="11"/>
  <c r="G41" i="11"/>
  <c r="O41" i="11"/>
  <c r="W41" i="11"/>
  <c r="AE41" i="11"/>
  <c r="AM41" i="11"/>
  <c r="I41" i="11"/>
  <c r="AG41" i="11"/>
  <c r="H41" i="11"/>
  <c r="P41" i="11"/>
  <c r="X41" i="11"/>
  <c r="AF41" i="11"/>
  <c r="AN41" i="11"/>
  <c r="AO41" i="11"/>
  <c r="AO4" i="11"/>
  <c r="AN4" i="11"/>
  <c r="AM4" i="11"/>
  <c r="AN23" i="11"/>
  <c r="AO23" i="11"/>
  <c r="AM23" i="11"/>
  <c r="I40" i="11"/>
  <c r="Q40" i="11"/>
  <c r="Y40" i="11"/>
  <c r="AG40" i="11"/>
  <c r="AO40" i="11"/>
  <c r="J40" i="11"/>
  <c r="R40" i="11"/>
  <c r="Z40" i="11"/>
  <c r="AH40" i="11"/>
  <c r="C40" i="11"/>
  <c r="K40" i="11"/>
  <c r="S40" i="11"/>
  <c r="AA40" i="11"/>
  <c r="AI40" i="11"/>
  <c r="D40" i="11"/>
  <c r="L40" i="11"/>
  <c r="T40" i="11"/>
  <c r="AB40" i="11"/>
  <c r="AJ40" i="11"/>
  <c r="E40" i="11"/>
  <c r="M40" i="11"/>
  <c r="U40" i="11"/>
  <c r="AC40" i="11"/>
  <c r="AK40" i="11"/>
  <c r="F40" i="11"/>
  <c r="N40" i="11"/>
  <c r="V40" i="11"/>
  <c r="AD40" i="11"/>
  <c r="AL40" i="11"/>
  <c r="P40" i="11"/>
  <c r="AF40" i="11"/>
  <c r="G40" i="11"/>
  <c r="O40" i="11"/>
  <c r="W40" i="11"/>
  <c r="AE40" i="11"/>
  <c r="AM40" i="11"/>
  <c r="H40" i="11"/>
  <c r="X40" i="11"/>
  <c r="AN40" i="11"/>
  <c r="AM18" i="11"/>
  <c r="AN18" i="11"/>
  <c r="AO18" i="11"/>
  <c r="AO20" i="11"/>
  <c r="AN20" i="11"/>
  <c r="AM20" i="11"/>
  <c r="AM3" i="11"/>
  <c r="AN3" i="11"/>
  <c r="AO3" i="11"/>
  <c r="AN31" i="11"/>
  <c r="AM31" i="11"/>
  <c r="AO31" i="11"/>
  <c r="AM5" i="11"/>
  <c r="AN5" i="11"/>
  <c r="AO5" i="11"/>
  <c r="AM26" i="11"/>
  <c r="AN26" i="11"/>
  <c r="AO26" i="11"/>
  <c r="AO28" i="11"/>
  <c r="AN28" i="11"/>
  <c r="AM28" i="11"/>
  <c r="AN15" i="11"/>
  <c r="AO15" i="11"/>
  <c r="AM15" i="11"/>
  <c r="AM32" i="11"/>
  <c r="AN32" i="11"/>
  <c r="AO32" i="11"/>
  <c r="AM10" i="11"/>
  <c r="AN10" i="11"/>
  <c r="AO10" i="11"/>
  <c r="AO12" i="11"/>
  <c r="AN12" i="11"/>
  <c r="AM12" i="11"/>
  <c r="AM14" i="11"/>
  <c r="AN14" i="11"/>
  <c r="AO14" i="11"/>
  <c r="H39" i="11"/>
  <c r="P39" i="11"/>
  <c r="X39" i="11"/>
  <c r="AF39" i="11"/>
  <c r="AN39" i="11"/>
  <c r="I39" i="11"/>
  <c r="Q39" i="11"/>
  <c r="Y39" i="11"/>
  <c r="AG39" i="11"/>
  <c r="AO39" i="11"/>
  <c r="J39" i="11"/>
  <c r="R39" i="11"/>
  <c r="Z39" i="11"/>
  <c r="AH39" i="11"/>
  <c r="C39" i="11"/>
  <c r="K39" i="11"/>
  <c r="S39" i="11"/>
  <c r="AA39" i="11"/>
  <c r="AI39" i="11"/>
  <c r="D39" i="11"/>
  <c r="L39" i="11"/>
  <c r="T39" i="11"/>
  <c r="AB39" i="11"/>
  <c r="AJ39" i="11"/>
  <c r="O39" i="11"/>
  <c r="E39" i="11"/>
  <c r="M39" i="11"/>
  <c r="U39" i="11"/>
  <c r="AC39" i="11"/>
  <c r="AK39" i="11"/>
  <c r="W39" i="11"/>
  <c r="AE39" i="11"/>
  <c r="AM39" i="11"/>
  <c r="F39" i="11"/>
  <c r="N39" i="11"/>
  <c r="V39" i="11"/>
  <c r="AD39" i="11"/>
  <c r="AL39" i="11"/>
  <c r="G39" i="11"/>
  <c r="AO9" i="11"/>
  <c r="AM9" i="11"/>
  <c r="AN9" i="11"/>
  <c r="AM34" i="11"/>
  <c r="AN34" i="11"/>
  <c r="AO34" i="11"/>
  <c r="AO36" i="11"/>
  <c r="AM36" i="11"/>
  <c r="AN36" i="11"/>
  <c r="AM22" i="11"/>
  <c r="AN22" i="11"/>
  <c r="AO22" i="11"/>
  <c r="AM37" i="11"/>
  <c r="AN37" i="11"/>
  <c r="AO37" i="11"/>
  <c r="AM17" i="11"/>
  <c r="AN17" i="11"/>
  <c r="AO17" i="11"/>
  <c r="AM11" i="11"/>
  <c r="AN11" i="11"/>
  <c r="AO11" i="11"/>
  <c r="AM13" i="11"/>
  <c r="AN13" i="11"/>
  <c r="AO13" i="11"/>
  <c r="AM30" i="11"/>
  <c r="AN30" i="11"/>
  <c r="AO30" i="11"/>
  <c r="AM8" i="11"/>
  <c r="AN8" i="11"/>
  <c r="AO8" i="11"/>
  <c r="AO25" i="11"/>
  <c r="AM25" i="11"/>
  <c r="AN25" i="11"/>
  <c r="AM27" i="11"/>
  <c r="AN27" i="11"/>
  <c r="AO27" i="11"/>
  <c r="X28" i="12"/>
  <c r="N2" i="1"/>
  <c r="C13" i="22" s="1" a="1"/>
  <c r="C13" i="22" s="1"/>
  <c r="S2" i="1"/>
  <c r="C18" i="22" s="1" a="1"/>
  <c r="C18" i="22" s="1"/>
  <c r="AC2" i="1"/>
  <c r="C28" i="22" s="1" a="1"/>
  <c r="C28" i="22" s="1"/>
  <c r="K2" i="1"/>
  <c r="C10" i="22" s="1" a="1"/>
  <c r="C10" i="22" s="1"/>
  <c r="Z2" i="1"/>
  <c r="C25" i="22" s="1" a="1"/>
  <c r="C25" i="22" s="1"/>
  <c r="AD2" i="1"/>
  <c r="C29" i="22" s="1" a="1"/>
  <c r="C29" i="22" s="1"/>
  <c r="R2" i="1"/>
  <c r="C17" i="22" s="1" a="1"/>
  <c r="C17" i="22" s="1"/>
  <c r="V2" i="1"/>
  <c r="C21" i="22" s="1" a="1"/>
  <c r="C21" i="22" s="1"/>
  <c r="AB2" i="1"/>
  <c r="C27" i="22" s="1" a="1"/>
  <c r="C27" i="22" s="1"/>
  <c r="J2" i="1"/>
  <c r="C9" i="22" s="1" a="1"/>
  <c r="C9" i="22" s="1"/>
  <c r="M2" i="1"/>
  <c r="C12" i="22" s="1" a="1"/>
  <c r="C12" i="22" s="1"/>
  <c r="O2" i="1"/>
  <c r="C14" i="22" s="1" a="1"/>
  <c r="C14" i="22" s="1"/>
  <c r="X2" i="1"/>
  <c r="C23" i="22" s="1" a="1"/>
  <c r="C23" i="22" s="1"/>
  <c r="T2" i="1"/>
  <c r="C19" i="22" s="1" a="1"/>
  <c r="C19" i="22" s="1"/>
  <c r="Y2" i="1"/>
  <c r="C24" i="22" s="1" a="1"/>
  <c r="C24" i="22" s="1"/>
  <c r="U2" i="1"/>
  <c r="C20" i="22" s="1" a="1"/>
  <c r="C20" i="22" s="1"/>
  <c r="H2" i="1"/>
  <c r="C7" i="22" s="1" a="1"/>
  <c r="C7" i="22" s="1"/>
  <c r="L2" i="1"/>
  <c r="C11" i="22" s="1" a="1"/>
  <c r="C11" i="22" s="1"/>
  <c r="Q2" i="1"/>
  <c r="C16" i="22" s="1" a="1"/>
  <c r="C16" i="22" s="1"/>
  <c r="W2" i="1"/>
  <c r="C22" i="22" s="1" a="1"/>
  <c r="C22" i="22" s="1"/>
  <c r="P2" i="1"/>
  <c r="C15" i="22" s="1" a="1"/>
  <c r="C15" i="22" s="1"/>
  <c r="AA2" i="1"/>
  <c r="C26" i="22" s="1" a="1"/>
  <c r="C26" i="22" s="1"/>
  <c r="I2" i="1"/>
  <c r="C8" i="22" s="1" a="1"/>
  <c r="C8" i="22" s="1"/>
  <c r="F19" i="12"/>
  <c r="K3" i="14"/>
  <c r="F28" i="12"/>
  <c r="V13" i="12"/>
  <c r="L10" i="13"/>
  <c r="E9" i="13"/>
  <c r="I7" i="13"/>
  <c r="N19" i="12"/>
  <c r="AC29" i="12"/>
  <c r="N13" i="12"/>
  <c r="K5" i="13"/>
  <c r="G10" i="13"/>
  <c r="F3" i="12"/>
  <c r="F13" i="12"/>
  <c r="N4" i="12"/>
  <c r="C5" i="13"/>
  <c r="G3" i="13"/>
  <c r="K8" i="14"/>
  <c r="L6" i="14"/>
  <c r="M13" i="13"/>
  <c r="E3" i="14"/>
  <c r="D4" i="13"/>
  <c r="J7" i="14"/>
  <c r="F17" i="12"/>
  <c r="N24" i="12"/>
  <c r="L11" i="14"/>
  <c r="G4" i="14"/>
  <c r="V4" i="12"/>
  <c r="H12" i="13"/>
  <c r="V24" i="12"/>
  <c r="D9" i="13"/>
  <c r="N18" i="12"/>
  <c r="V9" i="12"/>
  <c r="C10" i="13"/>
  <c r="G8" i="13"/>
  <c r="C10" i="14"/>
  <c r="N8" i="12"/>
  <c r="M4" i="13"/>
  <c r="C11" i="14"/>
  <c r="F8" i="12"/>
  <c r="V15" i="12"/>
  <c r="G12" i="13"/>
  <c r="E4" i="13"/>
  <c r="G13" i="13"/>
  <c r="E10" i="14"/>
  <c r="H7" i="14"/>
  <c r="V18" i="12"/>
  <c r="K10" i="13"/>
  <c r="K10" i="14"/>
  <c r="F23" i="12"/>
  <c r="C3" i="13"/>
  <c r="F3" i="13"/>
  <c r="V19" i="12"/>
  <c r="V29" i="12"/>
  <c r="N28" i="12"/>
  <c r="I11" i="13"/>
  <c r="M9" i="13"/>
  <c r="F8" i="13"/>
  <c r="I4" i="14"/>
  <c r="G10" i="14"/>
  <c r="H78" i="16" a="1"/>
  <c r="H78" i="16" s="1"/>
  <c r="Y86" i="16" a="1"/>
  <c r="Y86" i="16" s="1"/>
  <c r="P82" i="16" a="1"/>
  <c r="P82" i="16" s="1"/>
  <c r="V74" i="16" a="1"/>
  <c r="V74" i="16" s="1"/>
  <c r="R73" i="16" a="1"/>
  <c r="R73" i="16" s="1"/>
  <c r="M81" i="16" a="1"/>
  <c r="M81" i="16" s="1"/>
  <c r="X73" i="16" a="1"/>
  <c r="X73" i="16" s="1"/>
  <c r="X84" i="16" a="1"/>
  <c r="X84" i="16" s="1"/>
  <c r="AB67" i="16" a="1"/>
  <c r="AB67" i="16" s="1"/>
  <c r="R71" i="16" a="1"/>
  <c r="R71" i="16" s="1"/>
  <c r="E74" i="16" a="1"/>
  <c r="E74" i="16" s="1"/>
  <c r="E81" i="16" a="1"/>
  <c r="E81" i="16" s="1"/>
  <c r="W84" i="16" a="1"/>
  <c r="W84" i="16" s="1"/>
  <c r="Q82" i="16" a="1"/>
  <c r="Q82" i="16" s="1"/>
  <c r="Y70" i="16" a="1"/>
  <c r="Y70" i="16" s="1"/>
  <c r="Y80" i="16" a="1"/>
  <c r="Y80" i="16" s="1"/>
  <c r="S66" i="16" a="1"/>
  <c r="S66" i="16" s="1"/>
  <c r="O68" i="16" a="1"/>
  <c r="O68" i="16" s="1"/>
  <c r="F62" i="16" a="1"/>
  <c r="F62" i="16" s="1"/>
  <c r="M63" i="16" a="1"/>
  <c r="M63" i="16" s="1"/>
  <c r="X83" i="16" a="1"/>
  <c r="X83" i="16" s="1"/>
  <c r="E70" i="16" a="1"/>
  <c r="E70" i="16" s="1"/>
  <c r="L74" i="16" a="1"/>
  <c r="L74" i="16" s="1"/>
  <c r="E80" i="16" a="1"/>
  <c r="E80" i="16" s="1"/>
  <c r="I77" i="16" a="1"/>
  <c r="I77" i="16" s="1"/>
  <c r="U76" i="16" a="1"/>
  <c r="U76" i="16" s="1"/>
  <c r="H69" i="16" a="1"/>
  <c r="H69" i="16" s="1"/>
  <c r="E69" i="16" a="1"/>
  <c r="E69" i="16" s="1"/>
  <c r="AA67" i="16" a="1"/>
  <c r="AA67" i="16" s="1"/>
  <c r="T80" i="16" a="1"/>
  <c r="T80" i="16" s="1"/>
  <c r="J64" i="16" a="1"/>
  <c r="J64" i="16" s="1"/>
  <c r="AB80" i="16" a="1"/>
  <c r="AB80" i="16" s="1"/>
  <c r="H84" i="16" a="1"/>
  <c r="H84" i="16" s="1"/>
  <c r="V70" i="16" a="1"/>
  <c r="V70" i="16" s="1"/>
  <c r="P78" i="16" a="1"/>
  <c r="P78" i="16" s="1"/>
  <c r="Q85" i="16" a="1"/>
  <c r="Q85" i="16" s="1"/>
  <c r="V76" i="16" a="1"/>
  <c r="V76" i="16" s="1"/>
  <c r="J67" i="16" a="1"/>
  <c r="J67" i="16" s="1"/>
  <c r="AB78" i="16" a="1"/>
  <c r="AB78" i="16" s="1"/>
  <c r="N69" i="16" a="1"/>
  <c r="N69" i="16" s="1"/>
  <c r="U62" i="16" a="1"/>
  <c r="U62" i="16" s="1"/>
  <c r="O69" i="16" a="1"/>
  <c r="O69" i="16" s="1"/>
  <c r="H65" i="16" a="1"/>
  <c r="H65" i="16" s="1"/>
  <c r="N64" i="16" a="1"/>
  <c r="N64" i="16" s="1"/>
  <c r="M73" i="16" a="1"/>
  <c r="M73" i="16" s="1"/>
  <c r="U69" i="16" a="1"/>
  <c r="U69" i="16" s="1"/>
  <c r="O85" i="16" a="1"/>
  <c r="O85" i="16" s="1"/>
  <c r="J76" i="16" a="1"/>
  <c r="J76" i="16" s="1"/>
  <c r="P86" i="16" a="1"/>
  <c r="P86" i="16" s="1"/>
  <c r="Y76" i="16" a="1"/>
  <c r="Y76" i="16" s="1"/>
  <c r="F71" i="16" a="1"/>
  <c r="F71" i="16" s="1"/>
  <c r="O62" i="16" a="1"/>
  <c r="O62" i="16" s="1"/>
  <c r="H79" i="16" a="1"/>
  <c r="H79" i="16" s="1"/>
  <c r="AB81" i="16" a="1"/>
  <c r="AB81" i="16" s="1"/>
  <c r="J80" i="16" a="1"/>
  <c r="J80" i="16" s="1"/>
  <c r="P62" i="16" a="1"/>
  <c r="P62" i="16" s="1"/>
  <c r="I74" i="16" a="1"/>
  <c r="I74" i="16" s="1"/>
  <c r="S74" i="16" a="1"/>
  <c r="S74" i="16" s="1"/>
  <c r="N63" i="16" a="1"/>
  <c r="N63" i="16" s="1"/>
  <c r="O76" i="16" a="1"/>
  <c r="O76" i="16" s="1"/>
  <c r="S79" i="16" a="1"/>
  <c r="S79" i="16" s="1"/>
  <c r="U64" i="16" a="1"/>
  <c r="U64" i="16" s="1"/>
  <c r="N70" i="16" a="1"/>
  <c r="N70" i="16" s="1"/>
  <c r="J79" i="16" a="1"/>
  <c r="J79" i="16" s="1"/>
  <c r="M83" i="16" a="1"/>
  <c r="M83" i="16" s="1"/>
  <c r="U66" i="16" a="1"/>
  <c r="U66" i="16" s="1"/>
  <c r="M68" i="16" a="1"/>
  <c r="M68" i="16" s="1"/>
  <c r="O79" i="16" a="1"/>
  <c r="O79" i="16" s="1"/>
  <c r="T75" i="16" a="1"/>
  <c r="T75" i="16" s="1"/>
  <c r="J74" i="16" a="1"/>
  <c r="J74" i="16" s="1"/>
  <c r="O84" i="16" a="1"/>
  <c r="O84" i="16" s="1"/>
  <c r="V81" i="16" a="1"/>
  <c r="V81" i="16" s="1"/>
  <c r="O78" i="16" a="1"/>
  <c r="O78" i="16" s="1"/>
  <c r="F75" i="16" a="1"/>
  <c r="F75" i="16" s="1"/>
  <c r="Q66" i="16" a="1"/>
  <c r="Q66" i="16" s="1"/>
  <c r="E71" i="16" a="1"/>
  <c r="E71" i="16" s="1"/>
  <c r="E62" i="16" a="1"/>
  <c r="E62" i="16" s="1"/>
  <c r="E77" i="16" a="1"/>
  <c r="E77" i="16" s="1"/>
  <c r="E85" i="16" a="1"/>
  <c r="E85" i="16" s="1"/>
  <c r="E75" i="16" a="1"/>
  <c r="E75" i="16" s="1"/>
  <c r="E65" i="16" a="1"/>
  <c r="E65" i="16" s="1"/>
  <c r="E73" i="16" a="1"/>
  <c r="E73" i="16" s="1"/>
  <c r="K61" i="16" a="1"/>
  <c r="K61" i="16" s="1"/>
  <c r="AJ33" i="16"/>
  <c r="AA71" i="16" a="1"/>
  <c r="AA71" i="16" s="1"/>
  <c r="T71" i="16" a="1"/>
  <c r="T71" i="16" s="1"/>
  <c r="G61" i="16" a="1"/>
  <c r="G61" i="16" s="1"/>
  <c r="AF33" i="16"/>
  <c r="AA86" i="16" a="1"/>
  <c r="AA86" i="16" s="1"/>
  <c r="Z61" i="16" a="1"/>
  <c r="Z61" i="16" s="1"/>
  <c r="AY33" i="16"/>
  <c r="Z66" i="16" a="1"/>
  <c r="Z66" i="16" s="1"/>
  <c r="AA68" i="16" a="1"/>
  <c r="AA68" i="16" s="1"/>
  <c r="AK33" i="16"/>
  <c r="L61" i="16" a="1"/>
  <c r="L61" i="16" s="1"/>
  <c r="W61" i="16" a="1"/>
  <c r="W61" i="16" s="1"/>
  <c r="AV33" i="16"/>
  <c r="K69" i="16" a="1"/>
  <c r="K69" i="16" s="1"/>
  <c r="G77" i="16" a="1"/>
  <c r="G77" i="16" s="1"/>
  <c r="W81" i="16" a="1"/>
  <c r="W81" i="16" s="1"/>
  <c r="AA69" i="16" a="1"/>
  <c r="AA69" i="16" s="1"/>
  <c r="G78" i="16" a="1"/>
  <c r="G78" i="16" s="1"/>
  <c r="G80" i="16" a="1"/>
  <c r="G80" i="16" s="1"/>
  <c r="T68" i="16" a="1"/>
  <c r="T68" i="16" s="1"/>
  <c r="V71" i="16" a="1"/>
  <c r="V71" i="16" s="1"/>
  <c r="V83" i="16" a="1"/>
  <c r="V83" i="16" s="1"/>
  <c r="K85" i="16" a="1"/>
  <c r="K85" i="16" s="1"/>
  <c r="AA62" i="16" a="1"/>
  <c r="AA62" i="16" s="1"/>
  <c r="Y67" i="16" a="1"/>
  <c r="Y67" i="16" s="1"/>
  <c r="V65" i="16" a="1"/>
  <c r="V65" i="16" s="1"/>
  <c r="V69" i="16" a="1"/>
  <c r="V69" i="16" s="1"/>
  <c r="S63" i="16" a="1"/>
  <c r="S63" i="16" s="1"/>
  <c r="W69" i="16" a="1"/>
  <c r="W69" i="16" s="1"/>
  <c r="I72" i="16" a="1"/>
  <c r="I72" i="16" s="1"/>
  <c r="AB71" i="16" a="1"/>
  <c r="AB71" i="16" s="1"/>
  <c r="K64" i="16" a="1"/>
  <c r="K64" i="16" s="1"/>
  <c r="U67" i="16" a="1"/>
  <c r="U67" i="16" s="1"/>
  <c r="D64" i="16" a="1"/>
  <c r="D64" i="16" s="1"/>
  <c r="AC33" i="16"/>
  <c r="V64" i="16" a="1"/>
  <c r="V64" i="16" s="1"/>
  <c r="H67" i="16" a="1"/>
  <c r="H67" i="16" s="1"/>
  <c r="T69" i="16" a="1"/>
  <c r="T69" i="16" s="1"/>
  <c r="F72" i="16" a="1"/>
  <c r="F72" i="16" s="1"/>
  <c r="R74" i="16" a="1"/>
  <c r="R74" i="16" s="1"/>
  <c r="D77" i="16" a="1"/>
  <c r="D77" i="16" s="1"/>
  <c r="X79" i="16" a="1"/>
  <c r="X79" i="16" s="1"/>
  <c r="J82" i="16" a="1"/>
  <c r="J82" i="16" s="1"/>
  <c r="G72" i="16" a="1"/>
  <c r="G72" i="16" s="1"/>
  <c r="K70" i="16" a="1"/>
  <c r="K70" i="16" s="1"/>
  <c r="W76" i="16" a="1"/>
  <c r="W76" i="16" s="1"/>
  <c r="U81" i="16" a="1"/>
  <c r="U81" i="16" s="1"/>
  <c r="Y84" i="16" a="1"/>
  <c r="Y84" i="16" s="1"/>
  <c r="W78" i="16" a="1"/>
  <c r="W78" i="16" s="1"/>
  <c r="O71" i="16" a="1"/>
  <c r="O71" i="16" s="1"/>
  <c r="V84" i="16" a="1"/>
  <c r="V84" i="16" s="1"/>
  <c r="Y85" i="16" a="1"/>
  <c r="Y85" i="16" s="1"/>
  <c r="F69" i="16" a="1"/>
  <c r="F69" i="16" s="1"/>
  <c r="T74" i="16" a="1"/>
  <c r="T74" i="16" s="1"/>
  <c r="F77" i="16" a="1"/>
  <c r="F77" i="16" s="1"/>
  <c r="R79" i="16" a="1"/>
  <c r="R79" i="16" s="1"/>
  <c r="D82" i="16" a="1"/>
  <c r="D82" i="16" s="1"/>
  <c r="F85" i="16" a="1"/>
  <c r="F85" i="16" s="1"/>
  <c r="U79" i="16" a="1"/>
  <c r="U79" i="16" s="1"/>
  <c r="K81" i="16" a="1"/>
  <c r="K81" i="16" s="1"/>
  <c r="AB72" i="16" a="1"/>
  <c r="AB72" i="16" s="1"/>
  <c r="K63" i="16" a="1"/>
  <c r="K63" i="16" s="1"/>
  <c r="O77" i="16" a="1"/>
  <c r="O77" i="16" s="1"/>
  <c r="E82" i="16" a="1"/>
  <c r="E82" i="16" s="1"/>
  <c r="W85" i="16" a="1"/>
  <c r="W85" i="16" s="1"/>
  <c r="L79" i="16" a="1"/>
  <c r="L79" i="16" s="1"/>
  <c r="Y65" i="16" a="1"/>
  <c r="Y65" i="16" s="1"/>
  <c r="M79" i="16" a="1"/>
  <c r="M79" i="16" s="1"/>
  <c r="G71" i="16" a="1"/>
  <c r="G71" i="16" s="1"/>
  <c r="M84" i="16" a="1"/>
  <c r="M84" i="16" s="1"/>
  <c r="D63" i="16" a="1"/>
  <c r="D63" i="16" s="1"/>
  <c r="F74" i="16" a="1"/>
  <c r="F74" i="16" s="1"/>
  <c r="R76" i="16" a="1"/>
  <c r="R76" i="16" s="1"/>
  <c r="Z80" i="16" a="1"/>
  <c r="Z80" i="16" s="1"/>
  <c r="U72" i="16" a="1"/>
  <c r="U72" i="16" s="1"/>
  <c r="J86" i="16" a="1"/>
  <c r="J86" i="16" s="1"/>
  <c r="K82" i="16" a="1"/>
  <c r="K82" i="16" s="1"/>
  <c r="X62" i="16" a="1"/>
  <c r="X62" i="16" s="1"/>
  <c r="AB68" i="16" a="1"/>
  <c r="AB68" i="16" s="1"/>
  <c r="L72" i="16" a="1"/>
  <c r="L72" i="16" s="1"/>
  <c r="V75" i="16" a="1"/>
  <c r="V75" i="16" s="1"/>
  <c r="L84" i="16" a="1"/>
  <c r="L84" i="16" s="1"/>
  <c r="M71" i="16" a="1"/>
  <c r="M71" i="16" s="1"/>
  <c r="U68" i="16" a="1"/>
  <c r="U68" i="16" s="1"/>
  <c r="U80" i="16" a="1"/>
  <c r="U80" i="16" s="1"/>
  <c r="Z85" i="16" a="1"/>
  <c r="Z85" i="16" s="1"/>
  <c r="I86" i="16" a="1"/>
  <c r="I86" i="16" s="1"/>
  <c r="T77" i="16" a="1"/>
  <c r="T77" i="16" s="1"/>
  <c r="M78" i="16" a="1"/>
  <c r="M78" i="16" s="1"/>
  <c r="K62" i="16" a="1"/>
  <c r="K62" i="16" s="1"/>
  <c r="I63" i="16" a="1"/>
  <c r="I63" i="16" s="1"/>
  <c r="U65" i="16" a="1"/>
  <c r="U65" i="16" s="1"/>
  <c r="G68" i="16" a="1"/>
  <c r="G68" i="16" s="1"/>
  <c r="L66" i="16" a="1"/>
  <c r="L66" i="16" s="1"/>
  <c r="L70" i="16" a="1"/>
  <c r="L70" i="16" s="1"/>
  <c r="AA63" i="16" a="1"/>
  <c r="AA63" i="16" s="1"/>
  <c r="K67" i="16" a="1"/>
  <c r="K67" i="16" s="1"/>
  <c r="K75" i="16" a="1"/>
  <c r="K75" i="16" s="1"/>
  <c r="N62" i="16" a="1"/>
  <c r="N62" i="16" s="1"/>
  <c r="F66" i="16" a="1"/>
  <c r="F66" i="16" s="1"/>
  <c r="X69" i="16" a="1"/>
  <c r="X69" i="16" s="1"/>
  <c r="R72" i="16" a="1"/>
  <c r="R72" i="16" s="1"/>
  <c r="O61" i="16" a="1"/>
  <c r="O61" i="16" s="1"/>
  <c r="AN33" i="16"/>
  <c r="AA64" i="16" a="1"/>
  <c r="AA64" i="16" s="1"/>
  <c r="T64" i="16" a="1"/>
  <c r="T64" i="16" s="1"/>
  <c r="R64" i="16" a="1"/>
  <c r="R64" i="16" s="1"/>
  <c r="D65" i="16" a="1"/>
  <c r="D65" i="16" s="1"/>
  <c r="AB69" i="16" a="1"/>
  <c r="AB69" i="16" s="1"/>
  <c r="N72" i="16" a="1"/>
  <c r="N72" i="16" s="1"/>
  <c r="Z74" i="16" a="1"/>
  <c r="Z74" i="16" s="1"/>
  <c r="L77" i="16" a="1"/>
  <c r="L77" i="16" s="1"/>
  <c r="F80" i="16" a="1"/>
  <c r="F80" i="16" s="1"/>
  <c r="R82" i="16" a="1"/>
  <c r="R82" i="16" s="1"/>
  <c r="N75" i="16" a="1"/>
  <c r="N75" i="16" s="1"/>
  <c r="S70" i="16" a="1"/>
  <c r="S70" i="16" s="1"/>
  <c r="M77" i="16" a="1"/>
  <c r="M77" i="16" s="1"/>
  <c r="M85" i="16" a="1"/>
  <c r="M85" i="16" s="1"/>
  <c r="K68" i="16" a="1"/>
  <c r="K68" i="16" s="1"/>
  <c r="K73" i="16" a="1"/>
  <c r="K73" i="16" s="1"/>
  <c r="R65" i="16" a="1"/>
  <c r="R65" i="16" s="1"/>
  <c r="BA33" i="16"/>
  <c r="AB61" i="16" a="1"/>
  <c r="AB61" i="16" s="1"/>
  <c r="D70" i="16" a="1"/>
  <c r="D70" i="16" s="1"/>
  <c r="AB74" i="16" a="1"/>
  <c r="AB74" i="16" s="1"/>
  <c r="N77" i="16" a="1"/>
  <c r="N77" i="16" s="1"/>
  <c r="Z79" i="16" a="1"/>
  <c r="Z79" i="16" s="1"/>
  <c r="L82" i="16" a="1"/>
  <c r="L82" i="16" s="1"/>
  <c r="N85" i="16" a="1"/>
  <c r="N85" i="16" s="1"/>
  <c r="W62" i="16" a="1"/>
  <c r="W62" i="16" s="1"/>
  <c r="AA80" i="16" a="1"/>
  <c r="AA80" i="16" s="1"/>
  <c r="E72" i="16" a="1"/>
  <c r="E72" i="16" s="1"/>
  <c r="Y82" i="16" a="1"/>
  <c r="Y82" i="16" s="1"/>
  <c r="K76" i="16" a="1"/>
  <c r="K76" i="16" s="1"/>
  <c r="I64" i="16" a="1"/>
  <c r="I64" i="16" s="1"/>
  <c r="E78" i="16" a="1"/>
  <c r="E78" i="16" s="1"/>
  <c r="E86" i="16" a="1"/>
  <c r="E86" i="16" s="1"/>
  <c r="AB79" i="16" a="1"/>
  <c r="AB79" i="16" s="1"/>
  <c r="K80" i="16" a="1"/>
  <c r="K80" i="16" s="1"/>
  <c r="M72" i="16" a="1"/>
  <c r="M72" i="16" s="1"/>
  <c r="N84" i="16" a="1"/>
  <c r="N84" i="16" s="1"/>
  <c r="U73" i="16" a="1"/>
  <c r="U73" i="16" s="1"/>
  <c r="AB63" i="16" a="1"/>
  <c r="AB63" i="16" s="1"/>
  <c r="Z76" i="16" a="1"/>
  <c r="Z76" i="16" s="1"/>
  <c r="P81" i="16" a="1"/>
  <c r="P81" i="16" s="1"/>
  <c r="S68" i="16" a="1"/>
  <c r="S68" i="16" s="1"/>
  <c r="S80" i="16" a="1"/>
  <c r="S80" i="16" s="1"/>
  <c r="Q74" i="16" a="1"/>
  <c r="Q74" i="16" s="1"/>
  <c r="P61" i="16" a="1"/>
  <c r="P61" i="16" s="1"/>
  <c r="AO33" i="16"/>
  <c r="V63" i="16" a="1"/>
  <c r="V63" i="16" s="1"/>
  <c r="J69" i="16" a="1"/>
  <c r="J69" i="16" s="1"/>
  <c r="T72" i="16" a="1"/>
  <c r="T72" i="16" s="1"/>
  <c r="D76" i="16" a="1"/>
  <c r="D76" i="16" s="1"/>
  <c r="X78" i="16" a="1"/>
  <c r="X78" i="16" s="1"/>
  <c r="J81" i="16" a="1"/>
  <c r="J81" i="16" s="1"/>
  <c r="T84" i="16" a="1"/>
  <c r="T84" i="16" s="1"/>
  <c r="I62" i="16" a="1"/>
  <c r="I62" i="16" s="1"/>
  <c r="Y62" i="16" a="1"/>
  <c r="Y62" i="16" s="1"/>
  <c r="K65" i="16" a="1"/>
  <c r="K65" i="16" s="1"/>
  <c r="I70" i="16" a="1"/>
  <c r="I70" i="16" s="1"/>
  <c r="I82" i="16" a="1"/>
  <c r="I82" i="16" s="1"/>
  <c r="H86" i="16" a="1"/>
  <c r="H86" i="16" s="1"/>
  <c r="P83" i="16" a="1"/>
  <c r="P83" i="16" s="1"/>
  <c r="S61" i="16" a="1"/>
  <c r="S61" i="16" s="1"/>
  <c r="AR33" i="16"/>
  <c r="AB66" i="16" a="1"/>
  <c r="AB66" i="16" s="1"/>
  <c r="T70" i="16" a="1"/>
  <c r="T70" i="16" s="1"/>
  <c r="S67" i="16" a="1"/>
  <c r="S67" i="16" s="1"/>
  <c r="Y72" i="16" a="1"/>
  <c r="Y72" i="16" s="1"/>
  <c r="S75" i="16" a="1"/>
  <c r="S75" i="16" s="1"/>
  <c r="N61" i="16" a="1"/>
  <c r="N61" i="16" s="1"/>
  <c r="AM33" i="16"/>
  <c r="V66" i="16" a="1"/>
  <c r="V66" i="16" s="1"/>
  <c r="F70" i="16" a="1"/>
  <c r="F70" i="16" s="1"/>
  <c r="Z72" i="16" a="1"/>
  <c r="Z72" i="16" s="1"/>
  <c r="I65" i="16" a="1"/>
  <c r="I65" i="16" s="1"/>
  <c r="J65" i="16" a="1"/>
  <c r="J65" i="16" s="1"/>
  <c r="W68" i="16" a="1"/>
  <c r="W68" i="16" s="1"/>
  <c r="J62" i="16" a="1"/>
  <c r="J62" i="16" s="1"/>
  <c r="Z62" i="16" a="1"/>
  <c r="Z62" i="16" s="1"/>
  <c r="L65" i="16" a="1"/>
  <c r="L65" i="16" s="1"/>
  <c r="X67" i="16" a="1"/>
  <c r="X67" i="16" s="1"/>
  <c r="J70" i="16" a="1"/>
  <c r="J70" i="16" s="1"/>
  <c r="V72" i="16" a="1"/>
  <c r="V72" i="16" s="1"/>
  <c r="H75" i="16" a="1"/>
  <c r="H75" i="16" s="1"/>
  <c r="AB77" i="16" a="1"/>
  <c r="AB77" i="16" s="1"/>
  <c r="N80" i="16" a="1"/>
  <c r="N80" i="16" s="1"/>
  <c r="Z82" i="16" a="1"/>
  <c r="Z82" i="16" s="1"/>
  <c r="G84" i="16" a="1"/>
  <c r="G84" i="16" s="1"/>
  <c r="AA70" i="16" a="1"/>
  <c r="AA70" i="16" s="1"/>
  <c r="K74" i="16" a="1"/>
  <c r="K74" i="16" s="1"/>
  <c r="S82" i="16" a="1"/>
  <c r="S82" i="16" s="1"/>
  <c r="U85" i="16" a="1"/>
  <c r="U85" i="16" s="1"/>
  <c r="Y69" i="16" a="1"/>
  <c r="Y69" i="16" s="1"/>
  <c r="I81" i="16" a="1"/>
  <c r="I81" i="16" s="1"/>
  <c r="Y74" i="16" a="1"/>
  <c r="Y74" i="16" s="1"/>
  <c r="R69" i="16" a="1"/>
  <c r="R69" i="16" s="1"/>
  <c r="H64" i="16" a="1"/>
  <c r="H64" i="16" s="1"/>
  <c r="X72" i="16" a="1"/>
  <c r="X72" i="16" s="1"/>
  <c r="J75" i="16" a="1"/>
  <c r="J75" i="16" s="1"/>
  <c r="V77" i="16" a="1"/>
  <c r="V77" i="16" s="1"/>
  <c r="H80" i="16" a="1"/>
  <c r="H80" i="16" s="1"/>
  <c r="T82" i="16" a="1"/>
  <c r="T82" i="16" s="1"/>
  <c r="D86" i="16" a="1"/>
  <c r="D86" i="16" s="1"/>
  <c r="L62" i="16" a="1"/>
  <c r="L62" i="16" s="1"/>
  <c r="E67" i="16" a="1"/>
  <c r="E67" i="16" s="1"/>
  <c r="Y81" i="16" a="1"/>
  <c r="Y81" i="16" s="1"/>
  <c r="S73" i="16" a="1"/>
  <c r="S73" i="16" s="1"/>
  <c r="E83" i="16" a="1"/>
  <c r="E83" i="16" s="1"/>
  <c r="O65" i="16" a="1"/>
  <c r="O65" i="16" s="1"/>
  <c r="U78" i="16" a="1"/>
  <c r="U78" i="16" s="1"/>
  <c r="K83" i="16" a="1"/>
  <c r="K83" i="16" s="1"/>
  <c r="M86" i="16" a="1"/>
  <c r="M86" i="16" s="1"/>
  <c r="H81" i="16" a="1"/>
  <c r="H81" i="16" s="1"/>
  <c r="AA73" i="16" a="1"/>
  <c r="AA73" i="16" s="1"/>
  <c r="R86" i="16" a="1"/>
  <c r="R86" i="16" s="1"/>
  <c r="AB76" i="16" a="1"/>
  <c r="AB76" i="16" s="1"/>
  <c r="P77" i="16" a="1"/>
  <c r="P77" i="16" s="1"/>
  <c r="F82" i="16" a="1"/>
  <c r="F82" i="16" s="1"/>
  <c r="G70" i="16" a="1"/>
  <c r="G70" i="16" s="1"/>
  <c r="G82" i="16" a="1"/>
  <c r="G82" i="16" s="1"/>
  <c r="L63" i="16" a="1"/>
  <c r="L63" i="16" s="1"/>
  <c r="L64" i="16" a="1"/>
  <c r="L64" i="16" s="1"/>
  <c r="Z69" i="16" a="1"/>
  <c r="Z69" i="16" s="1"/>
  <c r="J73" i="16" a="1"/>
  <c r="J73" i="16" s="1"/>
  <c r="L76" i="16" a="1"/>
  <c r="L76" i="16" s="1"/>
  <c r="F79" i="16" a="1"/>
  <c r="F79" i="16" s="1"/>
  <c r="R81" i="16" a="1"/>
  <c r="R81" i="16" s="1"/>
  <c r="AB84" i="16" a="1"/>
  <c r="AB84" i="16" s="1"/>
  <c r="W77" i="16" a="1"/>
  <c r="W77" i="16" s="1"/>
  <c r="Q61" i="16" a="1"/>
  <c r="Q61" i="16" s="1"/>
  <c r="AP33" i="16"/>
  <c r="G63" i="16" a="1"/>
  <c r="G63" i="16" s="1"/>
  <c r="S65" i="16" a="1"/>
  <c r="S65" i="16" s="1"/>
  <c r="W71" i="16" a="1"/>
  <c r="W71" i="16" s="1"/>
  <c r="O83" i="16" a="1"/>
  <c r="O83" i="16" s="1"/>
  <c r="R80" i="16" a="1"/>
  <c r="R80" i="16" s="1"/>
  <c r="P85" i="16" a="1"/>
  <c r="P85" i="16" s="1"/>
  <c r="S62" i="16" a="1"/>
  <c r="S62" i="16" s="1"/>
  <c r="Y63" i="16" a="1"/>
  <c r="Y63" i="16" s="1"/>
  <c r="K66" i="16" a="1"/>
  <c r="K66" i="16" s="1"/>
  <c r="AB62" i="16" a="1"/>
  <c r="AB62" i="16" s="1"/>
  <c r="AB70" i="16" a="1"/>
  <c r="AB70" i="16" s="1"/>
  <c r="U61" i="16" a="1"/>
  <c r="U61" i="16" s="1"/>
  <c r="AT33" i="16"/>
  <c r="Y64" i="16" a="1"/>
  <c r="Y64" i="16" s="1"/>
  <c r="I68" i="16" a="1"/>
  <c r="I68" i="16" s="1"/>
  <c r="U70" i="16" a="1"/>
  <c r="U70" i="16" s="1"/>
  <c r="G73" i="16" a="1"/>
  <c r="G73" i="16" s="1"/>
  <c r="AA75" i="16" a="1"/>
  <c r="AA75" i="16" s="1"/>
  <c r="AU33" i="16"/>
  <c r="V61" i="16" a="1"/>
  <c r="V61" i="16" s="1"/>
  <c r="L67" i="16" a="1"/>
  <c r="L67" i="16" s="1"/>
  <c r="H73" i="16" a="1"/>
  <c r="H73" i="16" s="1"/>
  <c r="H61" i="16" a="1"/>
  <c r="H61" i="16" s="1"/>
  <c r="AG33" i="16"/>
  <c r="Z65" i="16" a="1"/>
  <c r="Z65" i="16" s="1"/>
  <c r="D72" i="16" a="1"/>
  <c r="D72" i="16" s="1"/>
  <c r="H63" i="16" a="1"/>
  <c r="H63" i="16" s="1"/>
  <c r="T65" i="16" a="1"/>
  <c r="T65" i="16" s="1"/>
  <c r="F68" i="16" a="1"/>
  <c r="F68" i="16" s="1"/>
  <c r="R70" i="16" a="1"/>
  <c r="R70" i="16" s="1"/>
  <c r="D73" i="16" a="1"/>
  <c r="D73" i="16" s="1"/>
  <c r="J78" i="16" a="1"/>
  <c r="J78" i="16" s="1"/>
  <c r="V80" i="16" a="1"/>
  <c r="V80" i="16" s="1"/>
  <c r="F84" i="16" a="1"/>
  <c r="F84" i="16" s="1"/>
  <c r="AA74" i="16" a="1"/>
  <c r="AA74" i="16" s="1"/>
  <c r="S78" i="16" a="1"/>
  <c r="S78" i="16" s="1"/>
  <c r="AA82" i="16" a="1"/>
  <c r="AA82" i="16" s="1"/>
  <c r="U71" i="16" a="1"/>
  <c r="U71" i="16" s="1"/>
  <c r="O82" i="16" a="1"/>
  <c r="O82" i="16" s="1"/>
  <c r="M76" i="16" a="1"/>
  <c r="M76" i="16" s="1"/>
  <c r="AA72" i="16" a="1"/>
  <c r="AA72" i="16" s="1"/>
  <c r="X64" i="16" a="1"/>
  <c r="X64" i="16" s="1"/>
  <c r="F73" i="16" a="1"/>
  <c r="F73" i="16" s="1"/>
  <c r="R75" i="16" a="1"/>
  <c r="R75" i="16" s="1"/>
  <c r="D78" i="16" a="1"/>
  <c r="D78" i="16" s="1"/>
  <c r="AB82" i="16" a="1"/>
  <c r="AB82" i="16" s="1"/>
  <c r="L86" i="16" a="1"/>
  <c r="L86" i="16" s="1"/>
  <c r="X66" i="16" a="1"/>
  <c r="X66" i="16" s="1"/>
  <c r="I69" i="16" a="1"/>
  <c r="I69" i="16" s="1"/>
  <c r="U83" i="16" a="1"/>
  <c r="U83" i="16" s="1"/>
  <c r="G75" i="16" a="1"/>
  <c r="G75" i="16" s="1"/>
  <c r="AA85" i="16" a="1"/>
  <c r="AA85" i="16" s="1"/>
  <c r="U74" i="16" a="1"/>
  <c r="U74" i="16" s="1"/>
  <c r="K79" i="16" a="1"/>
  <c r="K79" i="16" s="1"/>
  <c r="S83" i="16" a="1"/>
  <c r="S83" i="16" s="1"/>
  <c r="U86" i="16" a="1"/>
  <c r="U86" i="16" s="1"/>
  <c r="X81" i="16" a="1"/>
  <c r="X81" i="16" s="1"/>
  <c r="S72" i="16" a="1"/>
  <c r="S72" i="16" s="1"/>
  <c r="W82" i="16" a="1"/>
  <c r="W82" i="16" s="1"/>
  <c r="W75" i="16" a="1"/>
  <c r="W75" i="16" s="1"/>
  <c r="N66" i="16" a="1"/>
  <c r="N66" i="16" s="1"/>
  <c r="D75" i="16" a="1"/>
  <c r="D75" i="16" s="1"/>
  <c r="X77" i="16" a="1"/>
  <c r="X77" i="16" s="1"/>
  <c r="L83" i="16" a="1"/>
  <c r="L83" i="16" s="1"/>
  <c r="I73" i="16" a="1"/>
  <c r="I73" i="16" s="1"/>
  <c r="I78" i="16" a="1"/>
  <c r="I78" i="16" s="1"/>
  <c r="Z67" i="16" a="1"/>
  <c r="Z67" i="16" s="1"/>
  <c r="AB64" i="16" a="1"/>
  <c r="AB64" i="16" s="1"/>
  <c r="H70" i="16" a="1"/>
  <c r="H70" i="16" s="1"/>
  <c r="T76" i="16" a="1"/>
  <c r="T76" i="16" s="1"/>
  <c r="N79" i="16" a="1"/>
  <c r="N79" i="16" s="1"/>
  <c r="H82" i="16" a="1"/>
  <c r="H82" i="16" s="1"/>
  <c r="J85" i="16" a="1"/>
  <c r="J85" i="16" s="1"/>
  <c r="I80" i="16" a="1"/>
  <c r="I80" i="16" s="1"/>
  <c r="O63" i="16" a="1"/>
  <c r="O63" i="16" s="1"/>
  <c r="AA65" i="16" a="1"/>
  <c r="AA65" i="16" s="1"/>
  <c r="S85" i="16" a="1"/>
  <c r="S85" i="16" s="1"/>
  <c r="S86" i="16" a="1"/>
  <c r="S86" i="16" s="1"/>
  <c r="O81" i="16" a="1"/>
  <c r="O81" i="16" s="1"/>
  <c r="G64" i="16" a="1"/>
  <c r="G64" i="16" s="1"/>
  <c r="G65" i="16" a="1"/>
  <c r="G65" i="16" s="1"/>
  <c r="V62" i="16" a="1"/>
  <c r="V62" i="16" s="1"/>
  <c r="G66" i="16" a="1"/>
  <c r="G66" i="16" s="1"/>
  <c r="R61" i="16" a="1"/>
  <c r="R61" i="16" s="1"/>
  <c r="AQ33" i="16"/>
  <c r="AB65" i="16" a="1"/>
  <c r="AB65" i="16" s="1"/>
  <c r="N68" i="16" a="1"/>
  <c r="N68" i="16" s="1"/>
  <c r="Z70" i="16" a="1"/>
  <c r="Z70" i="16" s="1"/>
  <c r="L73" i="16" a="1"/>
  <c r="L73" i="16" s="1"/>
  <c r="X75" i="16" a="1"/>
  <c r="X75" i="16" s="1"/>
  <c r="R78" i="16" a="1"/>
  <c r="R78" i="16" s="1"/>
  <c r="D81" i="16" a="1"/>
  <c r="D81" i="16" s="1"/>
  <c r="D85" i="16" a="1"/>
  <c r="D85" i="16" s="1"/>
  <c r="Y71" i="16" a="1"/>
  <c r="Y71" i="16" s="1"/>
  <c r="I75" i="16" a="1"/>
  <c r="I75" i="16" s="1"/>
  <c r="I79" i="16" a="1"/>
  <c r="I79" i="16" s="1"/>
  <c r="I83" i="16" a="1"/>
  <c r="I83" i="16" s="1"/>
  <c r="K86" i="16" a="1"/>
  <c r="K86" i="16" s="1"/>
  <c r="S84" i="16" a="1"/>
  <c r="S84" i="16" s="1"/>
  <c r="G76" i="16" a="1"/>
  <c r="G76" i="16" s="1"/>
  <c r="N65" i="16" a="1"/>
  <c r="N65" i="16" s="1"/>
  <c r="N73" i="16" a="1"/>
  <c r="N73" i="16" s="1"/>
  <c r="Z75" i="16" a="1"/>
  <c r="Z75" i="16" s="1"/>
  <c r="L78" i="16" a="1"/>
  <c r="L78" i="16" s="1"/>
  <c r="X80" i="16" a="1"/>
  <c r="X80" i="16" s="1"/>
  <c r="J83" i="16" a="1"/>
  <c r="J83" i="16" s="1"/>
  <c r="T86" i="16" a="1"/>
  <c r="T86" i="16" s="1"/>
  <c r="Y73" i="16" a="1"/>
  <c r="Y73" i="16" s="1"/>
  <c r="W70" i="16" a="1"/>
  <c r="W70" i="16" s="1"/>
  <c r="K84" i="16" a="1"/>
  <c r="K84" i="16" s="1"/>
  <c r="H83" i="16" a="1"/>
  <c r="H83" i="16" s="1"/>
  <c r="I76" i="16" a="1"/>
  <c r="I76" i="16" s="1"/>
  <c r="AA79" i="16" a="1"/>
  <c r="AA79" i="16" s="1"/>
  <c r="AA83" i="16" a="1"/>
  <c r="AA83" i="16" s="1"/>
  <c r="AC86" i="16" a="1"/>
  <c r="AC86" i="16" s="1"/>
  <c r="N82" i="16" a="1"/>
  <c r="N82" i="16" s="1"/>
  <c r="O74" i="16" a="1"/>
  <c r="O74" i="16" s="1"/>
  <c r="AA84" i="16" a="1"/>
  <c r="AA84" i="16" s="1"/>
  <c r="K77" i="16" a="1"/>
  <c r="K77" i="16" s="1"/>
  <c r="Z81" i="16" a="1"/>
  <c r="Z81" i="16" s="1"/>
  <c r="D67" i="16" a="1"/>
  <c r="D67" i="16" s="1"/>
  <c r="L75" i="16" a="1"/>
  <c r="L75" i="16" s="1"/>
  <c r="F78" i="16" a="1"/>
  <c r="F78" i="16" s="1"/>
  <c r="J84" i="16" a="1"/>
  <c r="J84" i="16" s="1"/>
  <c r="W74" i="16" a="1"/>
  <c r="W74" i="16" s="1"/>
  <c r="I85" i="16" a="1"/>
  <c r="I85" i="16" s="1"/>
  <c r="W79" i="16" a="1"/>
  <c r="W79" i="16" s="1"/>
  <c r="I71" i="16" a="1"/>
  <c r="I71" i="16" s="1"/>
  <c r="H66" i="16" a="1"/>
  <c r="H66" i="16" s="1"/>
  <c r="X70" i="16" a="1"/>
  <c r="X70" i="16" s="1"/>
  <c r="Z73" i="16" a="1"/>
  <c r="Z73" i="16" s="1"/>
  <c r="J77" i="16" a="1"/>
  <c r="J77" i="16" s="1"/>
  <c r="V79" i="16" a="1"/>
  <c r="V79" i="16" s="1"/>
  <c r="R85" i="16" a="1"/>
  <c r="R85" i="16" s="1"/>
  <c r="M82" i="16" a="1"/>
  <c r="M82" i="16" s="1"/>
  <c r="W63" i="16" a="1"/>
  <c r="W63" i="16" s="1"/>
  <c r="I66" i="16" a="1"/>
  <c r="I66" i="16" s="1"/>
  <c r="L85" i="16" a="1"/>
  <c r="L85" i="16" s="1"/>
  <c r="J72" i="16" a="1"/>
  <c r="J72" i="16" s="1"/>
  <c r="P84" i="16" a="1"/>
  <c r="P84" i="16" s="1"/>
  <c r="U82" i="16" a="1"/>
  <c r="U82" i="16" s="1"/>
  <c r="AA61" i="16" a="1"/>
  <c r="AA61" i="16" s="1"/>
  <c r="AZ33" i="16"/>
  <c r="AA66" i="16" a="1"/>
  <c r="AA66" i="16" s="1"/>
  <c r="T62" i="16" a="1"/>
  <c r="T62" i="16" s="1"/>
  <c r="Z63" i="16" a="1"/>
  <c r="Z63" i="16" s="1"/>
  <c r="W65" i="16" a="1"/>
  <c r="W65" i="16" s="1"/>
  <c r="Y68" i="16" a="1"/>
  <c r="Y68" i="16" s="1"/>
  <c r="K71" i="16" a="1"/>
  <c r="K71" i="16" s="1"/>
  <c r="W73" i="16" a="1"/>
  <c r="W73" i="16" s="1"/>
  <c r="T63" i="16" a="1"/>
  <c r="T63" i="16" s="1"/>
  <c r="R68" i="16" a="1"/>
  <c r="R68" i="16" s="1"/>
  <c r="D71" i="16" a="1"/>
  <c r="D71" i="16" s="1"/>
  <c r="O66" i="16" a="1"/>
  <c r="O66" i="16" s="1"/>
  <c r="H62" i="16" a="1"/>
  <c r="H62" i="16" s="1"/>
  <c r="F67" i="16" a="1"/>
  <c r="F67" i="16" s="1"/>
  <c r="K78" i="16" a="1"/>
  <c r="K78" i="16" s="1"/>
  <c r="X63" i="16" a="1"/>
  <c r="X63" i="16" s="1"/>
  <c r="J66" i="16" a="1"/>
  <c r="J66" i="16" s="1"/>
  <c r="V68" i="16" a="1"/>
  <c r="V68" i="16" s="1"/>
  <c r="H71" i="16" a="1"/>
  <c r="H71" i="16" s="1"/>
  <c r="T73" i="16" a="1"/>
  <c r="T73" i="16" s="1"/>
  <c r="F76" i="16" a="1"/>
  <c r="F76" i="16" s="1"/>
  <c r="Z78" i="16" a="1"/>
  <c r="Z78" i="16" s="1"/>
  <c r="L81" i="16" a="1"/>
  <c r="L81" i="16" s="1"/>
  <c r="AB85" i="16" a="1"/>
  <c r="AB85" i="16" s="1"/>
  <c r="O72" i="16" a="1"/>
  <c r="O72" i="16" s="1"/>
  <c r="Y79" i="16" a="1"/>
  <c r="Y79" i="16" s="1"/>
  <c r="V85" i="16" a="1"/>
  <c r="V85" i="16" s="1"/>
  <c r="U75" i="16" a="1"/>
  <c r="U75" i="16" s="1"/>
  <c r="W86" i="16" a="1"/>
  <c r="W86" i="16" s="1"/>
  <c r="M80" i="16" a="1"/>
  <c r="M80" i="16" s="1"/>
  <c r="AA78" i="16" a="1"/>
  <c r="AA78" i="16" s="1"/>
  <c r="D66" i="16" a="1"/>
  <c r="D66" i="16" s="1"/>
  <c r="V73" i="16" a="1"/>
  <c r="V73" i="16" s="1"/>
  <c r="H76" i="16" a="1"/>
  <c r="H76" i="16" s="1"/>
  <c r="T78" i="16" a="1"/>
  <c r="T78" i="16" s="1"/>
  <c r="F81" i="16" a="1"/>
  <c r="F81" i="16" s="1"/>
  <c r="R83" i="16" a="1"/>
  <c r="R83" i="16" s="1"/>
  <c r="Z84" i="16" a="1"/>
  <c r="Z84" i="16" s="1"/>
  <c r="N83" i="16" a="1"/>
  <c r="N83" i="16" s="1"/>
  <c r="K72" i="16" a="1"/>
  <c r="K72" i="16" s="1"/>
  <c r="O86" i="16" a="1"/>
  <c r="O86" i="16" s="1"/>
  <c r="S77" i="16" a="1"/>
  <c r="S77" i="16" s="1"/>
  <c r="T85" i="16" a="1"/>
  <c r="T85" i="16" s="1"/>
  <c r="M62" i="16" a="1"/>
  <c r="M62" i="16" s="1"/>
  <c r="I84" i="16" a="1"/>
  <c r="I84" i="16" s="1"/>
  <c r="H77" i="16" a="1"/>
  <c r="H77" i="16" s="1"/>
  <c r="AB83" i="16" a="1"/>
  <c r="AB83" i="16" s="1"/>
  <c r="G86" i="16" a="1"/>
  <c r="G86" i="16" s="1"/>
  <c r="G79" i="16" a="1"/>
  <c r="G79" i="16" s="1"/>
  <c r="E61" i="16" a="1"/>
  <c r="E61" i="16" s="1"/>
  <c r="AD33" i="16"/>
  <c r="T67" i="16" a="1"/>
  <c r="T67" i="16" s="1"/>
  <c r="V78" i="16" a="1"/>
  <c r="V78" i="16" s="1"/>
  <c r="F86" i="16" a="1"/>
  <c r="F86" i="16" s="1"/>
  <c r="S76" i="16" a="1"/>
  <c r="S76" i="16" s="1"/>
  <c r="Y66" i="16" a="1"/>
  <c r="Y66" i="16" s="1"/>
  <c r="S81" i="16" a="1"/>
  <c r="S81" i="16" s="1"/>
  <c r="P74" i="16" a="1"/>
  <c r="P74" i="16" s="1"/>
  <c r="X61" i="16" a="1"/>
  <c r="X61" i="16" s="1"/>
  <c r="AW33" i="16"/>
  <c r="N67" i="16" a="1"/>
  <c r="N67" i="16" s="1"/>
  <c r="H74" i="16" a="1"/>
  <c r="H74" i="16" s="1"/>
  <c r="R77" i="16" a="1"/>
  <c r="R77" i="16" s="1"/>
  <c r="D80" i="16" a="1"/>
  <c r="D80" i="16" s="1"/>
  <c r="X82" i="16" a="1"/>
  <c r="X82" i="16" s="1"/>
  <c r="H85" i="16" a="1"/>
  <c r="H85" i="16" s="1"/>
  <c r="Q62" i="16" a="1"/>
  <c r="Q62" i="16" s="1"/>
  <c r="E64" i="16" a="1"/>
  <c r="E64" i="16" s="1"/>
  <c r="O75" i="16" a="1"/>
  <c r="O75" i="16" s="1"/>
  <c r="Z86" i="16" a="1"/>
  <c r="Z86" i="16" s="1"/>
  <c r="W83" i="16" a="1"/>
  <c r="W83" i="16" s="1"/>
  <c r="AI33" i="16"/>
  <c r="AB86" i="16" a="1"/>
  <c r="AB86" i="16" s="1"/>
  <c r="G85" i="16" a="1"/>
  <c r="G85" i="16" s="1"/>
  <c r="W64" i="16" a="1"/>
  <c r="W64" i="16" s="1"/>
  <c r="I67" i="16" a="1"/>
  <c r="I67" i="16" s="1"/>
  <c r="T61" i="16" a="1"/>
  <c r="T61" i="16" s="1"/>
  <c r="AS33" i="16"/>
  <c r="T83" i="16" a="1"/>
  <c r="T83" i="16" s="1"/>
  <c r="X68" i="16" a="1"/>
  <c r="X68" i="16" s="1"/>
  <c r="Z71" i="16" a="1"/>
  <c r="Z71" i="16" s="1"/>
  <c r="BB33" i="16"/>
  <c r="G69" i="16" a="1"/>
  <c r="G69" i="16" s="1"/>
  <c r="S71" i="16" a="1"/>
  <c r="S71" i="16" s="1"/>
  <c r="F61" i="16" a="1"/>
  <c r="F61" i="16" s="1"/>
  <c r="AE33" i="16"/>
  <c r="Z68" i="16" a="1"/>
  <c r="Z68" i="16" s="1"/>
  <c r="L71" i="16" a="1"/>
  <c r="L71" i="16" s="1"/>
  <c r="G62" i="16" a="1"/>
  <c r="G62" i="16" s="1"/>
  <c r="U63" i="16" a="1"/>
  <c r="U63" i="16" s="1"/>
  <c r="W66" i="16" a="1"/>
  <c r="W66" i="16" s="1"/>
  <c r="F63" i="16" a="1"/>
  <c r="F63" i="16" s="1"/>
  <c r="V67" i="16" a="1"/>
  <c r="V67" i="16" s="1"/>
  <c r="W80" i="16" a="1"/>
  <c r="W80" i="16" s="1"/>
  <c r="R62" i="16" a="1"/>
  <c r="R62" i="16" s="1"/>
  <c r="F64" i="16" a="1"/>
  <c r="F64" i="16" s="1"/>
  <c r="R66" i="16" a="1"/>
  <c r="R66" i="16" s="1"/>
  <c r="AB73" i="16" a="1"/>
  <c r="AB73" i="16" s="1"/>
  <c r="N76" i="16" a="1"/>
  <c r="N76" i="16" s="1"/>
  <c r="T81" i="16" a="1"/>
  <c r="T81" i="16" s="1"/>
  <c r="S64" i="16" a="1"/>
  <c r="S64" i="16" s="1"/>
  <c r="W72" i="16" a="1"/>
  <c r="W72" i="16" s="1"/>
  <c r="Y75" i="16" a="1"/>
  <c r="Y75" i="16" s="1"/>
  <c r="O80" i="16" a="1"/>
  <c r="O80" i="16" s="1"/>
  <c r="Y83" i="16" a="1"/>
  <c r="Y83" i="16" s="1"/>
  <c r="R84" i="16" a="1"/>
  <c r="R84" i="16" s="1"/>
  <c r="AA76" i="16" a="1"/>
  <c r="AA76" i="16" s="1"/>
  <c r="O67" i="16" a="1"/>
  <c r="O67" i="16" s="1"/>
  <c r="G83" i="16" a="1"/>
  <c r="G83" i="16" s="1"/>
  <c r="T66" i="16" a="1"/>
  <c r="T66" i="16" s="1"/>
  <c r="D74" i="16" a="1"/>
  <c r="D74" i="16" s="1"/>
  <c r="N81" i="16" a="1"/>
  <c r="N81" i="16" s="1"/>
  <c r="Z83" i="16" a="1"/>
  <c r="Z83" i="16" s="1"/>
  <c r="N86" i="16" a="1"/>
  <c r="N86" i="16" s="1"/>
  <c r="G74" i="16" a="1"/>
  <c r="G74" i="16" s="1"/>
  <c r="G67" i="16" a="1"/>
  <c r="G67" i="16" s="1"/>
  <c r="Y78" i="16" a="1"/>
  <c r="Y78" i="16" s="1"/>
  <c r="X65" i="16" a="1"/>
  <c r="X65" i="16" s="1"/>
  <c r="M61" i="16" a="1"/>
  <c r="M61" i="16" s="1"/>
  <c r="AL33" i="16"/>
  <c r="G81" i="16" a="1"/>
  <c r="G81" i="16" s="1"/>
  <c r="N78" i="16" a="1"/>
  <c r="N78" i="16" s="1"/>
  <c r="X85" i="16" a="1"/>
  <c r="X85" i="16" s="1"/>
  <c r="W67" i="16" a="1"/>
  <c r="W67" i="16" s="1"/>
  <c r="J68" i="16" a="1"/>
  <c r="J68" i="16" s="1"/>
  <c r="AB75" i="16" a="1"/>
  <c r="AB75" i="16" s="1"/>
  <c r="T79" i="16" a="1"/>
  <c r="T79" i="16" s="1"/>
  <c r="U84" i="16" a="1"/>
  <c r="U84" i="16" s="1"/>
  <c r="U77" i="16" a="1"/>
  <c r="U77" i="16" s="1"/>
  <c r="D68" i="16" a="1"/>
  <c r="D68" i="16" s="1"/>
  <c r="N71" i="16" a="1"/>
  <c r="N71" i="16" s="1"/>
  <c r="Z77" i="16" a="1"/>
  <c r="Z77" i="16" s="1"/>
  <c r="L80" i="16" a="1"/>
  <c r="L80" i="16" s="1"/>
  <c r="F83" i="16" a="1"/>
  <c r="F83" i="16" s="1"/>
  <c r="R63" i="16" a="1"/>
  <c r="R63" i="16" s="1"/>
  <c r="I61" i="16" a="1"/>
  <c r="I61" i="16" s="1"/>
  <c r="AH33" i="16"/>
  <c r="Y61" i="16" a="1"/>
  <c r="Y61" i="16" s="1"/>
  <c r="AX33" i="16"/>
  <c r="M64" i="16" a="1"/>
  <c r="M64" i="16" s="1"/>
  <c r="E68" i="16" a="1"/>
  <c r="E68" i="16" s="1"/>
  <c r="AA77" i="16" a="1"/>
  <c r="AA77" i="16" s="1"/>
  <c r="E84" i="16" a="1"/>
  <c r="E84" i="16" s="1"/>
  <c r="D83" i="16" a="1"/>
  <c r="D83" i="16" s="1"/>
  <c r="V82" i="16" a="1"/>
  <c r="V82" i="16" s="1"/>
  <c r="I3" i="14"/>
  <c r="J6" i="14"/>
  <c r="K11" i="13"/>
  <c r="U29" i="12"/>
  <c r="K12" i="14"/>
  <c r="E13" i="13"/>
  <c r="V11" i="12"/>
  <c r="F24" i="12"/>
  <c r="N29" i="12"/>
  <c r="V5" i="12"/>
  <c r="F18" i="12"/>
  <c r="N15" i="12"/>
  <c r="V20" i="12"/>
  <c r="F4" i="12"/>
  <c r="N9" i="12"/>
  <c r="M10" i="13"/>
  <c r="D10" i="13"/>
  <c r="F4" i="13"/>
  <c r="F9" i="13"/>
  <c r="H3" i="13"/>
  <c r="H8" i="13"/>
  <c r="H13" i="13"/>
  <c r="J7" i="13"/>
  <c r="J12" i="13"/>
  <c r="L6" i="13"/>
  <c r="C8" i="14"/>
  <c r="F6" i="14"/>
  <c r="G9" i="14"/>
  <c r="C3" i="14"/>
  <c r="D6" i="14"/>
  <c r="E9" i="14"/>
  <c r="F12" i="14"/>
  <c r="L5" i="14"/>
  <c r="C11" i="13"/>
  <c r="M29" i="12"/>
  <c r="C12" i="14"/>
  <c r="E12" i="14"/>
  <c r="L8" i="14"/>
  <c r="K5" i="14"/>
  <c r="G3" i="14"/>
  <c r="I12" i="13"/>
  <c r="E8" i="13"/>
  <c r="F5" i="13"/>
  <c r="X29" i="12"/>
  <c r="K29" i="12"/>
  <c r="AB28" i="12"/>
  <c r="R28" i="12"/>
  <c r="G28" i="12"/>
  <c r="Y27" i="12"/>
  <c r="P27" i="12"/>
  <c r="G27" i="12"/>
  <c r="Y26" i="12"/>
  <c r="P26" i="12"/>
  <c r="G26" i="12"/>
  <c r="Y25" i="12"/>
  <c r="P25" i="12"/>
  <c r="G25" i="12"/>
  <c r="Y24" i="12"/>
  <c r="P24" i="12"/>
  <c r="G24" i="12"/>
  <c r="Y23" i="12"/>
  <c r="P23" i="12"/>
  <c r="G23" i="12"/>
  <c r="Y22" i="12"/>
  <c r="Q22" i="12"/>
  <c r="I22" i="12"/>
  <c r="AB21" i="12"/>
  <c r="S21" i="12"/>
  <c r="J21" i="12"/>
  <c r="AB20" i="12"/>
  <c r="S20" i="12"/>
  <c r="J20" i="12"/>
  <c r="AB19" i="12"/>
  <c r="S19" i="12"/>
  <c r="J19" i="12"/>
  <c r="AB18" i="12"/>
  <c r="S18" i="12"/>
  <c r="J18" i="12"/>
  <c r="AB17" i="12"/>
  <c r="S17" i="12"/>
  <c r="J17" i="12"/>
  <c r="AB16" i="12"/>
  <c r="S16" i="12"/>
  <c r="J16" i="12"/>
  <c r="AB15" i="12"/>
  <c r="S15" i="12"/>
  <c r="J15" i="12"/>
  <c r="AB14" i="12"/>
  <c r="T14" i="12"/>
  <c r="L14" i="12"/>
  <c r="D14" i="12"/>
  <c r="W13" i="12"/>
  <c r="M13" i="12"/>
  <c r="D13" i="12"/>
  <c r="W12" i="12"/>
  <c r="M12" i="12"/>
  <c r="D12" i="12"/>
  <c r="W11" i="12"/>
  <c r="M11" i="12"/>
  <c r="D11" i="12"/>
  <c r="W10" i="12"/>
  <c r="M10" i="12"/>
  <c r="D10" i="12"/>
  <c r="W9" i="12"/>
  <c r="M9" i="12"/>
  <c r="D9" i="12"/>
  <c r="W8" i="12"/>
  <c r="M8" i="12"/>
  <c r="D8" i="12"/>
  <c r="W7" i="12"/>
  <c r="M7" i="12"/>
  <c r="D7" i="12"/>
  <c r="W6" i="12"/>
  <c r="O6" i="12"/>
  <c r="G6" i="12"/>
  <c r="D12" i="14"/>
  <c r="J8" i="14"/>
  <c r="J5" i="14"/>
  <c r="F3" i="14"/>
  <c r="L11" i="13"/>
  <c r="C8" i="13"/>
  <c r="D5" i="13"/>
  <c r="T29" i="12"/>
  <c r="J29" i="12"/>
  <c r="AA28" i="12"/>
  <c r="Q28" i="12"/>
  <c r="E28" i="12"/>
  <c r="X27" i="12"/>
  <c r="O27" i="12"/>
  <c r="E27" i="12"/>
  <c r="X26" i="12"/>
  <c r="O26" i="12"/>
  <c r="E26" i="12"/>
  <c r="X25" i="12"/>
  <c r="O25" i="12"/>
  <c r="E25" i="12"/>
  <c r="X24" i="12"/>
  <c r="O24" i="12"/>
  <c r="E24" i="12"/>
  <c r="X23" i="12"/>
  <c r="O23" i="12"/>
  <c r="E23" i="12"/>
  <c r="X22" i="12"/>
  <c r="P22" i="12"/>
  <c r="H22" i="12"/>
  <c r="AA21" i="12"/>
  <c r="R21" i="12"/>
  <c r="I21" i="12"/>
  <c r="AA20" i="12"/>
  <c r="R20" i="12"/>
  <c r="I20" i="12"/>
  <c r="AA19" i="12"/>
  <c r="R19" i="12"/>
  <c r="I19" i="12"/>
  <c r="AA18" i="12"/>
  <c r="R18" i="12"/>
  <c r="I18" i="12"/>
  <c r="AA17" i="12"/>
  <c r="R17" i="12"/>
  <c r="I17" i="12"/>
  <c r="AA16" i="12"/>
  <c r="R16" i="12"/>
  <c r="I16" i="12"/>
  <c r="AA15" i="12"/>
  <c r="R15" i="12"/>
  <c r="I15" i="12"/>
  <c r="AA14" i="12"/>
  <c r="S14" i="12"/>
  <c r="K14" i="12"/>
  <c r="C14" i="12"/>
  <c r="U13" i="12"/>
  <c r="L13" i="12"/>
  <c r="G11" i="14"/>
  <c r="E8" i="14"/>
  <c r="C5" i="14"/>
  <c r="D3" i="14"/>
  <c r="J11" i="13"/>
  <c r="H7" i="13"/>
  <c r="I4" i="13"/>
  <c r="S29" i="12"/>
  <c r="I29" i="12"/>
  <c r="Z28" i="12"/>
  <c r="O28" i="12"/>
  <c r="D28" i="12"/>
  <c r="W27" i="12"/>
  <c r="M27" i="12"/>
  <c r="D27" i="12"/>
  <c r="W26" i="12"/>
  <c r="M26" i="12"/>
  <c r="D26" i="12"/>
  <c r="W25" i="12"/>
  <c r="M25" i="12"/>
  <c r="D25" i="12"/>
  <c r="W24" i="12"/>
  <c r="M24" i="12"/>
  <c r="D24" i="12"/>
  <c r="W23" i="12"/>
  <c r="M23" i="12"/>
  <c r="D23" i="12"/>
  <c r="W22" i="12"/>
  <c r="O22" i="12"/>
  <c r="G22" i="12"/>
  <c r="Z21" i="12"/>
  <c r="Q21" i="12"/>
  <c r="H21" i="12"/>
  <c r="Z20" i="12"/>
  <c r="Q20" i="12"/>
  <c r="H20" i="12"/>
  <c r="Z19" i="12"/>
  <c r="Q19" i="12"/>
  <c r="H19" i="12"/>
  <c r="Z18" i="12"/>
  <c r="Q18" i="12"/>
  <c r="H18" i="12"/>
  <c r="Z17" i="12"/>
  <c r="Q17" i="12"/>
  <c r="H17" i="12"/>
  <c r="Z16" i="12"/>
  <c r="Q16" i="12"/>
  <c r="H16" i="12"/>
  <c r="Z15" i="12"/>
  <c r="Q15" i="12"/>
  <c r="H15" i="12"/>
  <c r="Z14" i="12"/>
  <c r="R14" i="12"/>
  <c r="J14" i="12"/>
  <c r="AC13" i="12"/>
  <c r="T13" i="12"/>
  <c r="K13" i="12"/>
  <c r="AC12" i="12"/>
  <c r="T12" i="12"/>
  <c r="K12" i="12"/>
  <c r="AC11" i="12"/>
  <c r="T11" i="12"/>
  <c r="K11" i="12"/>
  <c r="AC10" i="12"/>
  <c r="T10" i="12"/>
  <c r="K10" i="12"/>
  <c r="AC9" i="12"/>
  <c r="T9" i="12"/>
  <c r="K9" i="12"/>
  <c r="AC8" i="12"/>
  <c r="T8" i="12"/>
  <c r="K8" i="12"/>
  <c r="AC7" i="12"/>
  <c r="T7" i="12"/>
  <c r="K7" i="12"/>
  <c r="AC6" i="12"/>
  <c r="U6" i="12"/>
  <c r="M6" i="12"/>
  <c r="E6" i="12"/>
  <c r="X5" i="12"/>
  <c r="F11" i="14"/>
  <c r="D8" i="14"/>
  <c r="L4" i="14"/>
  <c r="D11" i="13"/>
  <c r="F7" i="13"/>
  <c r="L3" i="13"/>
  <c r="R29" i="12"/>
  <c r="H29" i="12"/>
  <c r="Y28" i="12"/>
  <c r="M28" i="12"/>
  <c r="C28" i="12"/>
  <c r="U27" i="12"/>
  <c r="L27" i="12"/>
  <c r="C27" i="12"/>
  <c r="U26" i="12"/>
  <c r="L26" i="12"/>
  <c r="C26" i="12"/>
  <c r="U25" i="12"/>
  <c r="L25" i="12"/>
  <c r="C25" i="12"/>
  <c r="U24" i="12"/>
  <c r="L24" i="12"/>
  <c r="C24" i="12"/>
  <c r="U23" i="12"/>
  <c r="L23" i="12"/>
  <c r="C23" i="12"/>
  <c r="V22" i="12"/>
  <c r="N22" i="12"/>
  <c r="F22" i="12"/>
  <c r="Y21" i="12"/>
  <c r="P21" i="12"/>
  <c r="G21" i="12"/>
  <c r="Y20" i="12"/>
  <c r="P20" i="12"/>
  <c r="G20" i="12"/>
  <c r="Y19" i="12"/>
  <c r="P19" i="12"/>
  <c r="G19" i="12"/>
  <c r="Y18" i="12"/>
  <c r="P18" i="12"/>
  <c r="G18" i="12"/>
  <c r="Y17" i="12"/>
  <c r="P17" i="12"/>
  <c r="G17" i="12"/>
  <c r="Y16" i="12"/>
  <c r="P16" i="12"/>
  <c r="G16" i="12"/>
  <c r="Y15" i="12"/>
  <c r="P15" i="12"/>
  <c r="G15" i="12"/>
  <c r="Y14" i="12"/>
  <c r="Q14" i="12"/>
  <c r="I14" i="12"/>
  <c r="AB13" i="12"/>
  <c r="S13" i="12"/>
  <c r="J13" i="12"/>
  <c r="AB12" i="12"/>
  <c r="S12" i="12"/>
  <c r="J12" i="12"/>
  <c r="AB11" i="12"/>
  <c r="S11" i="12"/>
  <c r="J11" i="12"/>
  <c r="AB10" i="12"/>
  <c r="S10" i="12"/>
  <c r="J10" i="12"/>
  <c r="AB9" i="12"/>
  <c r="S9" i="12"/>
  <c r="J9" i="12"/>
  <c r="AB8" i="12"/>
  <c r="S8" i="12"/>
  <c r="J8" i="12"/>
  <c r="AB7" i="12"/>
  <c r="S7" i="12"/>
  <c r="J7" i="12"/>
  <c r="AB6" i="12"/>
  <c r="T6" i="12"/>
  <c r="L6" i="12"/>
  <c r="D11" i="14"/>
  <c r="L7" i="14"/>
  <c r="J4" i="14"/>
  <c r="J9" i="13"/>
  <c r="K6" i="13"/>
  <c r="J3" i="13"/>
  <c r="AB29" i="12"/>
  <c r="Q29" i="12"/>
  <c r="G29" i="12"/>
  <c r="W28" i="12"/>
  <c r="L28" i="12"/>
  <c r="AC27" i="12"/>
  <c r="T27" i="12"/>
  <c r="K27" i="12"/>
  <c r="AC26" i="12"/>
  <c r="T26" i="12"/>
  <c r="K26" i="12"/>
  <c r="AC25" i="12"/>
  <c r="T25" i="12"/>
  <c r="K25" i="12"/>
  <c r="AC24" i="12"/>
  <c r="T24" i="12"/>
  <c r="K24" i="12"/>
  <c r="AC23" i="12"/>
  <c r="T23" i="12"/>
  <c r="K23" i="12"/>
  <c r="AC22" i="12"/>
  <c r="U22" i="12"/>
  <c r="M22" i="12"/>
  <c r="E22" i="12"/>
  <c r="X21" i="12"/>
  <c r="O21" i="12"/>
  <c r="E21" i="12"/>
  <c r="X20" i="12"/>
  <c r="O20" i="12"/>
  <c r="E20" i="12"/>
  <c r="X19" i="12"/>
  <c r="O19" i="12"/>
  <c r="E19" i="12"/>
  <c r="X18" i="12"/>
  <c r="O18" i="12"/>
  <c r="E18" i="12"/>
  <c r="X17" i="12"/>
  <c r="O17" i="12"/>
  <c r="E17" i="12"/>
  <c r="X16" i="12"/>
  <c r="O16" i="12"/>
  <c r="E16" i="12"/>
  <c r="X15" i="12"/>
  <c r="O15" i="12"/>
  <c r="E15" i="12"/>
  <c r="X14" i="12"/>
  <c r="P14" i="12"/>
  <c r="H14" i="12"/>
  <c r="AA13" i="12"/>
  <c r="R13" i="12"/>
  <c r="I13" i="12"/>
  <c r="AA12" i="12"/>
  <c r="R12" i="12"/>
  <c r="I12" i="12"/>
  <c r="AA11" i="12"/>
  <c r="R11" i="12"/>
  <c r="I11" i="12"/>
  <c r="K9" i="14"/>
  <c r="G7" i="14"/>
  <c r="E4" i="14"/>
  <c r="L13" i="13"/>
  <c r="H9" i="13"/>
  <c r="I6" i="13"/>
  <c r="D3" i="13"/>
  <c r="AA29" i="12"/>
  <c r="P29" i="12"/>
  <c r="D29" i="12"/>
  <c r="U28" i="12"/>
  <c r="K28" i="12"/>
  <c r="AB27" i="12"/>
  <c r="S27" i="12"/>
  <c r="J27" i="12"/>
  <c r="AB26" i="12"/>
  <c r="S26" i="12"/>
  <c r="J26" i="12"/>
  <c r="AB25" i="12"/>
  <c r="S25" i="12"/>
  <c r="J25" i="12"/>
  <c r="AB24" i="12"/>
  <c r="S24" i="12"/>
  <c r="J24" i="12"/>
  <c r="AB23" i="12"/>
  <c r="S23" i="12"/>
  <c r="J23" i="12"/>
  <c r="AB22" i="12"/>
  <c r="T22" i="12"/>
  <c r="L22" i="12"/>
  <c r="D22" i="12"/>
  <c r="W21" i="12"/>
  <c r="M21" i="12"/>
  <c r="D21" i="12"/>
  <c r="W20" i="12"/>
  <c r="M20" i="12"/>
  <c r="D20" i="12"/>
  <c r="W19" i="12"/>
  <c r="M19" i="12"/>
  <c r="D19" i="12"/>
  <c r="W18" i="12"/>
  <c r="M18" i="12"/>
  <c r="D18" i="12"/>
  <c r="W17" i="12"/>
  <c r="M17" i="12"/>
  <c r="D17" i="12"/>
  <c r="W16" i="12"/>
  <c r="M16" i="12"/>
  <c r="D16" i="12"/>
  <c r="W15" i="12"/>
  <c r="M15" i="12"/>
  <c r="D15" i="12"/>
  <c r="W14" i="12"/>
  <c r="O14" i="12"/>
  <c r="G14" i="12"/>
  <c r="Z13" i="12"/>
  <c r="Q13" i="12"/>
  <c r="H13" i="12"/>
  <c r="Z12" i="12"/>
  <c r="Q12" i="12"/>
  <c r="H12" i="12"/>
  <c r="Z11" i="12"/>
  <c r="Q11" i="12"/>
  <c r="H11" i="12"/>
  <c r="Z10" i="12"/>
  <c r="J9" i="14"/>
  <c r="F13" i="13"/>
  <c r="C29" i="12"/>
  <c r="R27" i="12"/>
  <c r="I26" i="12"/>
  <c r="AA24" i="12"/>
  <c r="R23" i="12"/>
  <c r="K22" i="12"/>
  <c r="C21" i="12"/>
  <c r="U19" i="12"/>
  <c r="L18" i="12"/>
  <c r="C17" i="12"/>
  <c r="U15" i="12"/>
  <c r="N14" i="12"/>
  <c r="G13" i="12"/>
  <c r="L12" i="12"/>
  <c r="O11" i="12"/>
  <c r="U10" i="12"/>
  <c r="G10" i="12"/>
  <c r="R9" i="12"/>
  <c r="E9" i="12"/>
  <c r="Q8" i="12"/>
  <c r="C8" i="12"/>
  <c r="P7" i="12"/>
  <c r="AA6" i="12"/>
  <c r="P6" i="12"/>
  <c r="C6" i="12"/>
  <c r="T5" i="12"/>
  <c r="K5" i="12"/>
  <c r="AC4" i="12"/>
  <c r="T4" i="12"/>
  <c r="K4" i="12"/>
  <c r="AC3" i="12"/>
  <c r="T3" i="12"/>
  <c r="K3" i="12"/>
  <c r="AL38" i="11"/>
  <c r="AD38" i="11"/>
  <c r="V38" i="11"/>
  <c r="N38" i="11"/>
  <c r="F38" i="11"/>
  <c r="AH37" i="11"/>
  <c r="Z37" i="11"/>
  <c r="R37" i="11"/>
  <c r="J37" i="11"/>
  <c r="AL36" i="11"/>
  <c r="AD36" i="11"/>
  <c r="V36" i="11"/>
  <c r="N36" i="11"/>
  <c r="F36" i="11"/>
  <c r="AH35" i="11"/>
  <c r="Z35" i="11"/>
  <c r="R35" i="11"/>
  <c r="J35" i="11"/>
  <c r="AL34" i="11"/>
  <c r="AD34" i="11"/>
  <c r="V34" i="11"/>
  <c r="N34" i="11"/>
  <c r="F34" i="11"/>
  <c r="AH33" i="11"/>
  <c r="Z33" i="11"/>
  <c r="R33" i="11"/>
  <c r="J33" i="11"/>
  <c r="AL32" i="11"/>
  <c r="AD32" i="11"/>
  <c r="V32" i="11"/>
  <c r="N32" i="11"/>
  <c r="F32" i="11"/>
  <c r="C9" i="14"/>
  <c r="D13" i="13"/>
  <c r="AC28" i="12"/>
  <c r="Q27" i="12"/>
  <c r="H26" i="12"/>
  <c r="Z24" i="12"/>
  <c r="Q23" i="12"/>
  <c r="J22" i="12"/>
  <c r="AC20" i="12"/>
  <c r="T19" i="12"/>
  <c r="K18" i="12"/>
  <c r="AC16" i="12"/>
  <c r="T15" i="12"/>
  <c r="M14" i="12"/>
  <c r="E13" i="12"/>
  <c r="G12" i="12"/>
  <c r="L11" i="12"/>
  <c r="R10" i="12"/>
  <c r="E10" i="12"/>
  <c r="Q9" i="12"/>
  <c r="C9" i="12"/>
  <c r="P8" i="12"/>
  <c r="AA7" i="12"/>
  <c r="O7" i="12"/>
  <c r="Z6" i="12"/>
  <c r="N6" i="12"/>
  <c r="AC5" i="12"/>
  <c r="S5" i="12"/>
  <c r="J5" i="12"/>
  <c r="AB4" i="12"/>
  <c r="S4" i="12"/>
  <c r="J4" i="12"/>
  <c r="AB3" i="12"/>
  <c r="S3" i="12"/>
  <c r="J3" i="12"/>
  <c r="AK38" i="11"/>
  <c r="AC38" i="11"/>
  <c r="U38" i="11"/>
  <c r="M38" i="11"/>
  <c r="E38" i="11"/>
  <c r="AG37" i="11"/>
  <c r="Y37" i="11"/>
  <c r="Q37" i="11"/>
  <c r="I37" i="11"/>
  <c r="AK36" i="11"/>
  <c r="AC36" i="11"/>
  <c r="U36" i="11"/>
  <c r="M36" i="11"/>
  <c r="E36" i="11"/>
  <c r="AG35" i="11"/>
  <c r="Y35" i="11"/>
  <c r="Q35" i="11"/>
  <c r="I35" i="11"/>
  <c r="AK34" i="11"/>
  <c r="AC34" i="11"/>
  <c r="U34" i="11"/>
  <c r="M34" i="11"/>
  <c r="F7" i="14"/>
  <c r="M8" i="13"/>
  <c r="T28" i="12"/>
  <c r="I27" i="12"/>
  <c r="AA25" i="12"/>
  <c r="R24" i="12"/>
  <c r="I23" i="12"/>
  <c r="C22" i="12"/>
  <c r="U20" i="12"/>
  <c r="L19" i="12"/>
  <c r="C18" i="12"/>
  <c r="U16" i="12"/>
  <c r="L15" i="12"/>
  <c r="F14" i="12"/>
  <c r="C13" i="12"/>
  <c r="E12" i="12"/>
  <c r="G11" i="12"/>
  <c r="Q10" i="12"/>
  <c r="C10" i="12"/>
  <c r="P9" i="12"/>
  <c r="AA8" i="12"/>
  <c r="O8" i="12"/>
  <c r="Z7" i="12"/>
  <c r="L7" i="12"/>
  <c r="Y6" i="12"/>
  <c r="K6" i="12"/>
  <c r="AB5" i="12"/>
  <c r="R5" i="12"/>
  <c r="I5" i="12"/>
  <c r="AA4" i="12"/>
  <c r="R4" i="12"/>
  <c r="I4" i="12"/>
  <c r="AA3" i="12"/>
  <c r="R3" i="12"/>
  <c r="I3" i="12"/>
  <c r="AJ38" i="11"/>
  <c r="AB38" i="11"/>
  <c r="T38" i="11"/>
  <c r="L38" i="11"/>
  <c r="D38" i="11"/>
  <c r="AF37" i="11"/>
  <c r="X37" i="11"/>
  <c r="P37" i="11"/>
  <c r="H37" i="11"/>
  <c r="AJ36" i="11"/>
  <c r="AB36" i="11"/>
  <c r="T36" i="11"/>
  <c r="L36" i="11"/>
  <c r="D36" i="11"/>
  <c r="AF35" i="11"/>
  <c r="X35" i="11"/>
  <c r="P35" i="11"/>
  <c r="H35" i="11"/>
  <c r="AJ34" i="11"/>
  <c r="AB34" i="11"/>
  <c r="T34" i="11"/>
  <c r="L34" i="11"/>
  <c r="D34" i="11"/>
  <c r="AF33" i="11"/>
  <c r="X33" i="11"/>
  <c r="P33" i="11"/>
  <c r="H33" i="11"/>
  <c r="AJ32" i="11"/>
  <c r="AB32" i="11"/>
  <c r="T32" i="11"/>
  <c r="L32" i="11"/>
  <c r="D7" i="14"/>
  <c r="K8" i="13"/>
  <c r="S28" i="12"/>
  <c r="H27" i="12"/>
  <c r="Z25" i="12"/>
  <c r="Q24" i="12"/>
  <c r="H23" i="12"/>
  <c r="AC21" i="12"/>
  <c r="T20" i="12"/>
  <c r="K19" i="12"/>
  <c r="AC17" i="12"/>
  <c r="T16" i="12"/>
  <c r="K15" i="12"/>
  <c r="E14" i="12"/>
  <c r="Y12" i="12"/>
  <c r="C12" i="12"/>
  <c r="E11" i="12"/>
  <c r="P10" i="12"/>
  <c r="AA9" i="12"/>
  <c r="O9" i="12"/>
  <c r="Z8" i="12"/>
  <c r="L8" i="12"/>
  <c r="Y7" i="12"/>
  <c r="I7" i="12"/>
  <c r="X6" i="12"/>
  <c r="J6" i="12"/>
  <c r="AA5" i="12"/>
  <c r="Q5" i="12"/>
  <c r="H5" i="12"/>
  <c r="Z4" i="12"/>
  <c r="Q4" i="12"/>
  <c r="H4" i="12"/>
  <c r="Z3" i="12"/>
  <c r="Q3" i="12"/>
  <c r="H3" i="12"/>
  <c r="AI38" i="11"/>
  <c r="AA38" i="11"/>
  <c r="S38" i="11"/>
  <c r="K38" i="11"/>
  <c r="C38" i="11"/>
  <c r="AE37" i="11"/>
  <c r="W37" i="11"/>
  <c r="O37" i="11"/>
  <c r="G37" i="11"/>
  <c r="AI36" i="11"/>
  <c r="AA36" i="11"/>
  <c r="S36" i="11"/>
  <c r="K36" i="11"/>
  <c r="C36" i="11"/>
  <c r="AE35" i="11"/>
  <c r="W35" i="11"/>
  <c r="O35" i="11"/>
  <c r="G35" i="11"/>
  <c r="AI34" i="11"/>
  <c r="AA34" i="11"/>
  <c r="S34" i="11"/>
  <c r="K34" i="11"/>
  <c r="C34" i="11"/>
  <c r="AE33" i="11"/>
  <c r="W33" i="11"/>
  <c r="O33" i="11"/>
  <c r="G33" i="11"/>
  <c r="AI32" i="11"/>
  <c r="AA32" i="11"/>
  <c r="S32" i="11"/>
  <c r="K32" i="11"/>
  <c r="O29" i="12"/>
  <c r="AA27" i="12"/>
  <c r="R26" i="12"/>
  <c r="I25" i="12"/>
  <c r="AA23" i="12"/>
  <c r="S22" i="12"/>
  <c r="L21" i="12"/>
  <c r="C20" i="12"/>
  <c r="U18" i="12"/>
  <c r="L17" i="12"/>
  <c r="C16" i="12"/>
  <c r="V14" i="12"/>
  <c r="P13" i="12"/>
  <c r="P12" i="12"/>
  <c r="U11" i="12"/>
  <c r="Y10" i="12"/>
  <c r="I10" i="12"/>
  <c r="X9" i="12"/>
  <c r="H9" i="12"/>
  <c r="U8" i="12"/>
  <c r="G8" i="12"/>
  <c r="R7" i="12"/>
  <c r="E7" i="12"/>
  <c r="R6" i="12"/>
  <c r="F6" i="12"/>
  <c r="W5" i="12"/>
  <c r="M5" i="12"/>
  <c r="D5" i="12"/>
  <c r="W4" i="12"/>
  <c r="M4" i="12"/>
  <c r="D4" i="12"/>
  <c r="W3" i="12"/>
  <c r="M3" i="12"/>
  <c r="D3" i="12"/>
  <c r="AF38" i="11"/>
  <c r="X38" i="11"/>
  <c r="P38" i="11"/>
  <c r="H38" i="11"/>
  <c r="AJ37" i="11"/>
  <c r="AB37" i="11"/>
  <c r="T37" i="11"/>
  <c r="L37" i="11"/>
  <c r="D37" i="11"/>
  <c r="AF36" i="11"/>
  <c r="X36" i="11"/>
  <c r="P36" i="11"/>
  <c r="H36" i="11"/>
  <c r="AJ35" i="11"/>
  <c r="AB35" i="11"/>
  <c r="T35" i="11"/>
  <c r="L35" i="11"/>
  <c r="D35" i="11"/>
  <c r="AF34" i="11"/>
  <c r="X34" i="11"/>
  <c r="P34" i="11"/>
  <c r="H34" i="11"/>
  <c r="AJ33" i="11"/>
  <c r="AB33" i="11"/>
  <c r="T33" i="11"/>
  <c r="L33" i="11"/>
  <c r="D33" i="11"/>
  <c r="AF32" i="11"/>
  <c r="X32" i="11"/>
  <c r="P32" i="11"/>
  <c r="H32" i="11"/>
  <c r="AJ31" i="11"/>
  <c r="AB31" i="11"/>
  <c r="T31" i="11"/>
  <c r="L31" i="11"/>
  <c r="D31" i="11"/>
  <c r="AF30" i="11"/>
  <c r="X30" i="11"/>
  <c r="P30" i="11"/>
  <c r="H30" i="11"/>
  <c r="AJ29" i="11"/>
  <c r="AB29" i="11"/>
  <c r="T29" i="11"/>
  <c r="L29" i="11"/>
  <c r="D29" i="11"/>
  <c r="AF28" i="11"/>
  <c r="D4" i="14"/>
  <c r="I28" i="12"/>
  <c r="I24" i="12"/>
  <c r="K21" i="12"/>
  <c r="T17" i="12"/>
  <c r="Y13" i="12"/>
  <c r="P11" i="12"/>
  <c r="Y9" i="12"/>
  <c r="I8" i="12"/>
  <c r="C7" i="12"/>
  <c r="Y5" i="12"/>
  <c r="Y4" i="12"/>
  <c r="C4" i="12"/>
  <c r="E3" i="12"/>
  <c r="R38" i="11"/>
  <c r="AI37" i="11"/>
  <c r="M37" i="11"/>
  <c r="Z36" i="11"/>
  <c r="G36" i="11"/>
  <c r="U35" i="11"/>
  <c r="AH34" i="11"/>
  <c r="O34" i="11"/>
  <c r="AG33" i="11"/>
  <c r="Q33" i="11"/>
  <c r="AK32" i="11"/>
  <c r="U32" i="11"/>
  <c r="E32" i="11"/>
  <c r="AF31" i="11"/>
  <c r="W31" i="11"/>
  <c r="N31" i="11"/>
  <c r="E31" i="11"/>
  <c r="AE30" i="11"/>
  <c r="V30" i="11"/>
  <c r="M30" i="11"/>
  <c r="D30" i="11"/>
  <c r="AE29" i="11"/>
  <c r="V29" i="11"/>
  <c r="M29" i="11"/>
  <c r="C29" i="11"/>
  <c r="AD28" i="11"/>
  <c r="V28" i="11"/>
  <c r="N28" i="11"/>
  <c r="F28" i="11"/>
  <c r="AH27" i="11"/>
  <c r="Z27" i="11"/>
  <c r="R27" i="11"/>
  <c r="J27" i="11"/>
  <c r="AL26" i="11"/>
  <c r="AD26" i="11"/>
  <c r="V26" i="11"/>
  <c r="N26" i="11"/>
  <c r="F26" i="11"/>
  <c r="AH25" i="11"/>
  <c r="Z25" i="11"/>
  <c r="R25" i="11"/>
  <c r="J25" i="11"/>
  <c r="AL24" i="11"/>
  <c r="AD24" i="11"/>
  <c r="V24" i="11"/>
  <c r="N24" i="11"/>
  <c r="F24" i="11"/>
  <c r="AH23" i="11"/>
  <c r="Z23" i="11"/>
  <c r="R23" i="11"/>
  <c r="J23" i="11"/>
  <c r="AL22" i="11"/>
  <c r="L3" i="14"/>
  <c r="Z27" i="12"/>
  <c r="H24" i="12"/>
  <c r="L20" i="12"/>
  <c r="K17" i="12"/>
  <c r="X13" i="12"/>
  <c r="C11" i="12"/>
  <c r="U9" i="12"/>
  <c r="H8" i="12"/>
  <c r="V6" i="12"/>
  <c r="U5" i="12"/>
  <c r="X4" i="12"/>
  <c r="Y3" i="12"/>
  <c r="C3" i="12"/>
  <c r="Q38" i="11"/>
  <c r="AD37" i="11"/>
  <c r="K37" i="11"/>
  <c r="Y36" i="11"/>
  <c r="AL35" i="11"/>
  <c r="S35" i="11"/>
  <c r="AG34" i="11"/>
  <c r="J34" i="11"/>
  <c r="AD33" i="11"/>
  <c r="N33" i="11"/>
  <c r="AH32" i="11"/>
  <c r="R32" i="11"/>
  <c r="D32" i="11"/>
  <c r="AE31" i="11"/>
  <c r="V31" i="11"/>
  <c r="M31" i="11"/>
  <c r="C31" i="11"/>
  <c r="AD30" i="11"/>
  <c r="U30" i="11"/>
  <c r="L30" i="11"/>
  <c r="C30" i="11"/>
  <c r="AD29" i="11"/>
  <c r="U29" i="11"/>
  <c r="K29" i="11"/>
  <c r="AL28" i="11"/>
  <c r="AC28" i="11"/>
  <c r="U28" i="11"/>
  <c r="M28" i="11"/>
  <c r="E28" i="11"/>
  <c r="AG27" i="11"/>
  <c r="Y27" i="11"/>
  <c r="Q27" i="11"/>
  <c r="I27" i="11"/>
  <c r="AK26" i="11"/>
  <c r="AC26" i="11"/>
  <c r="U26" i="11"/>
  <c r="M26" i="11"/>
  <c r="E26" i="11"/>
  <c r="AG25" i="11"/>
  <c r="Y25" i="11"/>
  <c r="Q25" i="11"/>
  <c r="I25" i="11"/>
  <c r="AK24" i="11"/>
  <c r="AC24" i="11"/>
  <c r="U24" i="11"/>
  <c r="M24" i="11"/>
  <c r="E24" i="11"/>
  <c r="AG23" i="11"/>
  <c r="Y23" i="11"/>
  <c r="Q23" i="11"/>
  <c r="I23" i="11"/>
  <c r="AK22" i="11"/>
  <c r="AC22" i="11"/>
  <c r="U22" i="11"/>
  <c r="M22" i="11"/>
  <c r="E22" i="11"/>
  <c r="AG21" i="11"/>
  <c r="Y21" i="11"/>
  <c r="Q21" i="11"/>
  <c r="I21" i="11"/>
  <c r="AK20" i="11"/>
  <c r="AC20" i="11"/>
  <c r="U20" i="11"/>
  <c r="M20" i="11"/>
  <c r="E20" i="11"/>
  <c r="AG19" i="11"/>
  <c r="Y19" i="11"/>
  <c r="Q19" i="11"/>
  <c r="I19" i="11"/>
  <c r="AA26" i="12"/>
  <c r="Z23" i="12"/>
  <c r="K20" i="12"/>
  <c r="L16" i="12"/>
  <c r="O13" i="12"/>
  <c r="AA10" i="12"/>
  <c r="L9" i="12"/>
  <c r="E8" i="12"/>
  <c r="S6" i="12"/>
  <c r="P5" i="12"/>
  <c r="U4" i="12"/>
  <c r="X3" i="12"/>
  <c r="AH38" i="11"/>
  <c r="O38" i="11"/>
  <c r="AC37" i="11"/>
  <c r="F37" i="11"/>
  <c r="W36" i="11"/>
  <c r="AK35" i="11"/>
  <c r="N35" i="11"/>
  <c r="AE34" i="11"/>
  <c r="I34" i="11"/>
  <c r="AC33" i="11"/>
  <c r="M33" i="11"/>
  <c r="AG32" i="11"/>
  <c r="Q32" i="11"/>
  <c r="C32" i="11"/>
  <c r="AD31" i="11"/>
  <c r="U31" i="11"/>
  <c r="K31" i="11"/>
  <c r="AL30" i="11"/>
  <c r="AC30" i="11"/>
  <c r="T30" i="11"/>
  <c r="K30" i="11"/>
  <c r="AL29" i="11"/>
  <c r="AC29" i="11"/>
  <c r="S29" i="11"/>
  <c r="J29" i="11"/>
  <c r="AK28" i="11"/>
  <c r="AB28" i="11"/>
  <c r="T28" i="11"/>
  <c r="L28" i="11"/>
  <c r="D28" i="11"/>
  <c r="AF27" i="11"/>
  <c r="X27" i="11"/>
  <c r="P27" i="11"/>
  <c r="H27" i="11"/>
  <c r="AJ26" i="11"/>
  <c r="AB26" i="11"/>
  <c r="T26" i="11"/>
  <c r="L26" i="11"/>
  <c r="D26" i="11"/>
  <c r="AF25" i="11"/>
  <c r="X25" i="11"/>
  <c r="P25" i="11"/>
  <c r="H25" i="11"/>
  <c r="AJ24" i="11"/>
  <c r="AB24" i="11"/>
  <c r="T24" i="11"/>
  <c r="L24" i="11"/>
  <c r="D24" i="11"/>
  <c r="AF23" i="11"/>
  <c r="X23" i="11"/>
  <c r="P23" i="11"/>
  <c r="H23" i="11"/>
  <c r="AJ22" i="11"/>
  <c r="AB22" i="11"/>
  <c r="T22" i="11"/>
  <c r="L22" i="11"/>
  <c r="D22" i="11"/>
  <c r="AF21" i="11"/>
  <c r="X21" i="11"/>
  <c r="P21" i="11"/>
  <c r="H21" i="11"/>
  <c r="AJ20" i="11"/>
  <c r="AB20" i="11"/>
  <c r="Z26" i="12"/>
  <c r="AA22" i="12"/>
  <c r="AC19" i="12"/>
  <c r="K16" i="12"/>
  <c r="X12" i="12"/>
  <c r="X10" i="12"/>
  <c r="I9" i="12"/>
  <c r="X7" i="12"/>
  <c r="Q6" i="12"/>
  <c r="O5" i="12"/>
  <c r="P4" i="12"/>
  <c r="U3" i="12"/>
  <c r="AG38" i="11"/>
  <c r="J38" i="11"/>
  <c r="AA37" i="11"/>
  <c r="E37" i="11"/>
  <c r="R36" i="11"/>
  <c r="AI35" i="11"/>
  <c r="M35" i="11"/>
  <c r="Z34" i="11"/>
  <c r="G34" i="11"/>
  <c r="AA33" i="11"/>
  <c r="K33" i="11"/>
  <c r="AE32" i="11"/>
  <c r="O32" i="11"/>
  <c r="AL31" i="11"/>
  <c r="AC31" i="11"/>
  <c r="S31" i="11"/>
  <c r="J31" i="11"/>
  <c r="AK30" i="11"/>
  <c r="AB30" i="11"/>
  <c r="S30" i="11"/>
  <c r="J30" i="11"/>
  <c r="AK29" i="11"/>
  <c r="AA29" i="11"/>
  <c r="R29" i="11"/>
  <c r="I29" i="11"/>
  <c r="AJ28" i="11"/>
  <c r="AA28" i="11"/>
  <c r="S28" i="11"/>
  <c r="K28" i="11"/>
  <c r="C28" i="11"/>
  <c r="AE27" i="11"/>
  <c r="W27" i="11"/>
  <c r="O27" i="11"/>
  <c r="G27" i="11"/>
  <c r="AI26" i="11"/>
  <c r="AA26" i="11"/>
  <c r="S26" i="11"/>
  <c r="K26" i="11"/>
  <c r="C26" i="11"/>
  <c r="AE25" i="11"/>
  <c r="W25" i="11"/>
  <c r="O25" i="11"/>
  <c r="G25" i="11"/>
  <c r="AI24" i="11"/>
  <c r="AA24" i="11"/>
  <c r="S24" i="11"/>
  <c r="K24" i="11"/>
  <c r="C24" i="11"/>
  <c r="AE23" i="11"/>
  <c r="W23" i="11"/>
  <c r="O23" i="11"/>
  <c r="G23" i="11"/>
  <c r="AI22" i="11"/>
  <c r="AA22" i="11"/>
  <c r="S22" i="11"/>
  <c r="K22" i="11"/>
  <c r="C22" i="11"/>
  <c r="AE21" i="11"/>
  <c r="W21" i="11"/>
  <c r="O21" i="11"/>
  <c r="G21" i="11"/>
  <c r="AI20" i="11"/>
  <c r="AA20" i="11"/>
  <c r="S20" i="11"/>
  <c r="K20" i="11"/>
  <c r="C20" i="11"/>
  <c r="AE19" i="11"/>
  <c r="W19" i="11"/>
  <c r="O19" i="11"/>
  <c r="G19" i="11"/>
  <c r="AI18" i="11"/>
  <c r="AA18" i="11"/>
  <c r="S18" i="11"/>
  <c r="L29" i="12"/>
  <c r="Q25" i="12"/>
  <c r="U21" i="12"/>
  <c r="T18" i="12"/>
  <c r="AC14" i="12"/>
  <c r="Y11" i="12"/>
  <c r="H10" i="12"/>
  <c r="X8" i="12"/>
  <c r="H7" i="12"/>
  <c r="D6" i="12"/>
  <c r="E5" i="12"/>
  <c r="G4" i="12"/>
  <c r="L3" i="12"/>
  <c r="Y38" i="11"/>
  <c r="AL37" i="11"/>
  <c r="S37" i="11"/>
  <c r="AG36" i="11"/>
  <c r="J36" i="11"/>
  <c r="AA35" i="11"/>
  <c r="E35" i="11"/>
  <c r="R34" i="11"/>
  <c r="AK33" i="11"/>
  <c r="U33" i="11"/>
  <c r="E33" i="11"/>
  <c r="Y32" i="11"/>
  <c r="I32" i="11"/>
  <c r="AH31" i="11"/>
  <c r="Y31" i="11"/>
  <c r="P31" i="11"/>
  <c r="G31" i="11"/>
  <c r="AH30" i="11"/>
  <c r="Y30" i="11"/>
  <c r="O30" i="11"/>
  <c r="F30" i="11"/>
  <c r="AG29" i="11"/>
  <c r="X29" i="11"/>
  <c r="O29" i="11"/>
  <c r="F29" i="11"/>
  <c r="AG28" i="11"/>
  <c r="X28" i="11"/>
  <c r="P28" i="11"/>
  <c r="H28" i="11"/>
  <c r="AJ27" i="11"/>
  <c r="AB27" i="11"/>
  <c r="T27" i="11"/>
  <c r="L27" i="11"/>
  <c r="D27" i="11"/>
  <c r="AF26" i="11"/>
  <c r="X26" i="11"/>
  <c r="P26" i="11"/>
  <c r="H26" i="11"/>
  <c r="AJ25" i="11"/>
  <c r="AB25" i="11"/>
  <c r="T25" i="11"/>
  <c r="L25" i="11"/>
  <c r="D25" i="11"/>
  <c r="AF24" i="11"/>
  <c r="X24" i="11"/>
  <c r="P24" i="11"/>
  <c r="H24" i="11"/>
  <c r="AJ23" i="11"/>
  <c r="AB23" i="11"/>
  <c r="T23" i="11"/>
  <c r="L23" i="11"/>
  <c r="D23" i="11"/>
  <c r="AF22" i="11"/>
  <c r="X22" i="11"/>
  <c r="P22" i="11"/>
  <c r="H22" i="11"/>
  <c r="AJ21" i="11"/>
  <c r="AB21" i="11"/>
  <c r="T21" i="11"/>
  <c r="L21" i="11"/>
  <c r="D21" i="11"/>
  <c r="AF20" i="11"/>
  <c r="X20" i="11"/>
  <c r="P20" i="11"/>
  <c r="H20" i="11"/>
  <c r="AJ19" i="11"/>
  <c r="AB19" i="11"/>
  <c r="T19" i="11"/>
  <c r="L19" i="11"/>
  <c r="D19" i="11"/>
  <c r="AF18" i="11"/>
  <c r="X18" i="11"/>
  <c r="P18" i="11"/>
  <c r="H18" i="11"/>
  <c r="AJ17" i="11"/>
  <c r="AB17" i="11"/>
  <c r="T17" i="11"/>
  <c r="L17" i="11"/>
  <c r="D17" i="11"/>
  <c r="AF16" i="11"/>
  <c r="X16" i="11"/>
  <c r="P16" i="11"/>
  <c r="H16" i="11"/>
  <c r="AJ15" i="11"/>
  <c r="AB15" i="11"/>
  <c r="T15" i="11"/>
  <c r="L15" i="11"/>
  <c r="D15" i="11"/>
  <c r="AF14" i="11"/>
  <c r="X14" i="11"/>
  <c r="P14" i="11"/>
  <c r="H14" i="11"/>
  <c r="AJ13" i="11"/>
  <c r="AB13" i="11"/>
  <c r="T13" i="11"/>
  <c r="L13" i="11"/>
  <c r="D13" i="11"/>
  <c r="AF12" i="11"/>
  <c r="X12" i="11"/>
  <c r="P12" i="11"/>
  <c r="H12" i="11"/>
  <c r="AJ11" i="11"/>
  <c r="AB11" i="11"/>
  <c r="T11" i="11"/>
  <c r="L11" i="11"/>
  <c r="D11" i="11"/>
  <c r="AF10" i="11"/>
  <c r="X10" i="11"/>
  <c r="Z22" i="12"/>
  <c r="U14" i="12"/>
  <c r="Y8" i="12"/>
  <c r="L5" i="12"/>
  <c r="G3" i="12"/>
  <c r="U37" i="11"/>
  <c r="AD35" i="11"/>
  <c r="Q34" i="11"/>
  <c r="F33" i="11"/>
  <c r="AK31" i="11"/>
  <c r="O31" i="11"/>
  <c r="Z30" i="11"/>
  <c r="AI29" i="11"/>
  <c r="N29" i="11"/>
  <c r="Y28" i="11"/>
  <c r="AL27" i="11"/>
  <c r="S27" i="11"/>
  <c r="AG26" i="11"/>
  <c r="J26" i="11"/>
  <c r="AA25" i="11"/>
  <c r="E25" i="11"/>
  <c r="R24" i="11"/>
  <c r="AI23" i="11"/>
  <c r="M23" i="11"/>
  <c r="AD22" i="11"/>
  <c r="N22" i="11"/>
  <c r="AH21" i="11"/>
  <c r="R21" i="11"/>
  <c r="AL20" i="11"/>
  <c r="V20" i="11"/>
  <c r="I20" i="11"/>
  <c r="AF19" i="11"/>
  <c r="S19" i="11"/>
  <c r="F19" i="11"/>
  <c r="AE18" i="11"/>
  <c r="U18" i="11"/>
  <c r="K18" i="11"/>
  <c r="AL17" i="11"/>
  <c r="AC17" i="11"/>
  <c r="S17" i="11"/>
  <c r="J17" i="11"/>
  <c r="AK16" i="11"/>
  <c r="AB16" i="11"/>
  <c r="S16" i="11"/>
  <c r="J16" i="11"/>
  <c r="AK15" i="11"/>
  <c r="AA15" i="11"/>
  <c r="R15" i="11"/>
  <c r="I15" i="11"/>
  <c r="AJ14" i="11"/>
  <c r="AA14" i="11"/>
  <c r="R14" i="11"/>
  <c r="I14" i="11"/>
  <c r="AI13" i="11"/>
  <c r="Z13" i="11"/>
  <c r="Q13" i="11"/>
  <c r="H13" i="11"/>
  <c r="AI12" i="11"/>
  <c r="Z12" i="11"/>
  <c r="Q12" i="11"/>
  <c r="G12" i="11"/>
  <c r="AH11" i="11"/>
  <c r="Y11" i="11"/>
  <c r="P11" i="11"/>
  <c r="G11" i="11"/>
  <c r="AH10" i="11"/>
  <c r="Y10" i="11"/>
  <c r="P10" i="11"/>
  <c r="H10" i="11"/>
  <c r="AJ9" i="11"/>
  <c r="R22" i="12"/>
  <c r="U12" i="12"/>
  <c r="R8" i="12"/>
  <c r="G5" i="12"/>
  <c r="AE38" i="11"/>
  <c r="N37" i="11"/>
  <c r="AC35" i="11"/>
  <c r="E34" i="11"/>
  <c r="C33" i="11"/>
  <c r="AI31" i="11"/>
  <c r="I31" i="11"/>
  <c r="W30" i="11"/>
  <c r="AH29" i="11"/>
  <c r="H29" i="11"/>
  <c r="W28" i="11"/>
  <c r="AK27" i="11"/>
  <c r="N27" i="11"/>
  <c r="AE26" i="11"/>
  <c r="I26" i="11"/>
  <c r="V25" i="11"/>
  <c r="C25" i="11"/>
  <c r="Q24" i="11"/>
  <c r="AD23" i="11"/>
  <c r="K23" i="11"/>
  <c r="Z22" i="11"/>
  <c r="J22" i="11"/>
  <c r="AD21" i="11"/>
  <c r="N21" i="11"/>
  <c r="AH20" i="11"/>
  <c r="T20" i="11"/>
  <c r="G20" i="11"/>
  <c r="AD19" i="11"/>
  <c r="R19" i="11"/>
  <c r="E19" i="11"/>
  <c r="AD18" i="11"/>
  <c r="T18" i="11"/>
  <c r="J18" i="11"/>
  <c r="AK17" i="11"/>
  <c r="AA17" i="11"/>
  <c r="R17" i="11"/>
  <c r="I17" i="11"/>
  <c r="AJ16" i="11"/>
  <c r="AA16" i="11"/>
  <c r="R16" i="11"/>
  <c r="I16" i="11"/>
  <c r="AI15" i="11"/>
  <c r="Z15" i="11"/>
  <c r="Q15" i="11"/>
  <c r="H15" i="11"/>
  <c r="AI14" i="11"/>
  <c r="Z14" i="11"/>
  <c r="Q14" i="11"/>
  <c r="G14" i="11"/>
  <c r="AH13" i="11"/>
  <c r="Y13" i="11"/>
  <c r="P13" i="11"/>
  <c r="G13" i="11"/>
  <c r="AH12" i="11"/>
  <c r="Y12" i="11"/>
  <c r="O12" i="11"/>
  <c r="F12" i="11"/>
  <c r="AG11" i="11"/>
  <c r="X11" i="11"/>
  <c r="O11" i="11"/>
  <c r="F11" i="11"/>
  <c r="AG10" i="11"/>
  <c r="W10" i="11"/>
  <c r="O10" i="11"/>
  <c r="G10" i="11"/>
  <c r="AI9" i="11"/>
  <c r="C6" i="13"/>
  <c r="Z29" i="12"/>
  <c r="T21" i="12"/>
  <c r="O12" i="12"/>
  <c r="U7" i="12"/>
  <c r="C5" i="12"/>
  <c r="Z38" i="11"/>
  <c r="C37" i="11"/>
  <c r="V35" i="11"/>
  <c r="AL33" i="11"/>
  <c r="AC32" i="11"/>
  <c r="AG31" i="11"/>
  <c r="H31" i="11"/>
  <c r="R30" i="11"/>
  <c r="AF29" i="11"/>
  <c r="G29" i="11"/>
  <c r="R28" i="11"/>
  <c r="AI27" i="11"/>
  <c r="M27" i="11"/>
  <c r="Z26" i="11"/>
  <c r="G26" i="11"/>
  <c r="U25" i="11"/>
  <c r="AH24" i="11"/>
  <c r="O24" i="11"/>
  <c r="AC23" i="11"/>
  <c r="F23" i="11"/>
  <c r="Y22" i="11"/>
  <c r="I22" i="11"/>
  <c r="AC21" i="11"/>
  <c r="M21" i="11"/>
  <c r="AG20" i="11"/>
  <c r="R20" i="11"/>
  <c r="F20" i="11"/>
  <c r="AC19" i="11"/>
  <c r="P19" i="11"/>
  <c r="C19" i="11"/>
  <c r="AC18" i="11"/>
  <c r="R18" i="11"/>
  <c r="I18" i="11"/>
  <c r="AI17" i="11"/>
  <c r="Z17" i="11"/>
  <c r="Q17" i="11"/>
  <c r="H17" i="11"/>
  <c r="AI16" i="11"/>
  <c r="Z16" i="11"/>
  <c r="Q16" i="11"/>
  <c r="G16" i="11"/>
  <c r="AH15" i="11"/>
  <c r="Y15" i="11"/>
  <c r="P15" i="11"/>
  <c r="G15" i="11"/>
  <c r="AH14" i="11"/>
  <c r="Y14" i="11"/>
  <c r="O14" i="11"/>
  <c r="F14" i="11"/>
  <c r="AG13" i="11"/>
  <c r="X13" i="11"/>
  <c r="O13" i="11"/>
  <c r="F13" i="11"/>
  <c r="AG12" i="11"/>
  <c r="W12" i="11"/>
  <c r="N12" i="11"/>
  <c r="E12" i="11"/>
  <c r="AF11" i="11"/>
  <c r="W11" i="11"/>
  <c r="N11" i="11"/>
  <c r="E11" i="11"/>
  <c r="AE10" i="11"/>
  <c r="V10" i="11"/>
  <c r="N10" i="11"/>
  <c r="F10" i="11"/>
  <c r="AH9" i="11"/>
  <c r="Z9" i="11"/>
  <c r="R9" i="11"/>
  <c r="J9" i="11"/>
  <c r="AL8" i="11"/>
  <c r="AD8" i="11"/>
  <c r="V8" i="11"/>
  <c r="N8" i="11"/>
  <c r="F8" i="11"/>
  <c r="AH7" i="11"/>
  <c r="Z7" i="11"/>
  <c r="R7" i="11"/>
  <c r="J7" i="11"/>
  <c r="AL6" i="11"/>
  <c r="L5" i="13"/>
  <c r="Y29" i="12"/>
  <c r="C19" i="12"/>
  <c r="X11" i="12"/>
  <c r="Q7" i="12"/>
  <c r="O4" i="12"/>
  <c r="W38" i="11"/>
  <c r="AH36" i="11"/>
  <c r="K35" i="11"/>
  <c r="AI33" i="11"/>
  <c r="Z32" i="11"/>
  <c r="AA31" i="11"/>
  <c r="F31" i="11"/>
  <c r="Q30" i="11"/>
  <c r="Z29" i="11"/>
  <c r="E29" i="11"/>
  <c r="Q28" i="11"/>
  <c r="AD27" i="11"/>
  <c r="K27" i="11"/>
  <c r="Y26" i="11"/>
  <c r="AL25" i="11"/>
  <c r="S25" i="11"/>
  <c r="AG24" i="11"/>
  <c r="J24" i="11"/>
  <c r="AA23" i="11"/>
  <c r="E23" i="11"/>
  <c r="W22" i="11"/>
  <c r="G22" i="11"/>
  <c r="AA21" i="11"/>
  <c r="K21" i="11"/>
  <c r="AE20" i="11"/>
  <c r="Q20" i="11"/>
  <c r="D20" i="11"/>
  <c r="AA19" i="11"/>
  <c r="N19" i="11"/>
  <c r="AL18" i="11"/>
  <c r="AB18" i="11"/>
  <c r="Q18" i="11"/>
  <c r="G18" i="11"/>
  <c r="AH17" i="11"/>
  <c r="Y17" i="11"/>
  <c r="P17" i="11"/>
  <c r="G17" i="11"/>
  <c r="AH16" i="11"/>
  <c r="Y16" i="11"/>
  <c r="O16" i="11"/>
  <c r="F16" i="11"/>
  <c r="AG15" i="11"/>
  <c r="X15" i="11"/>
  <c r="O15" i="11"/>
  <c r="F15" i="11"/>
  <c r="AG14" i="11"/>
  <c r="W14" i="11"/>
  <c r="N14" i="11"/>
  <c r="E14" i="11"/>
  <c r="AF13" i="11"/>
  <c r="W13" i="11"/>
  <c r="N13" i="11"/>
  <c r="E13" i="11"/>
  <c r="AE12" i="11"/>
  <c r="V12" i="11"/>
  <c r="M12" i="11"/>
  <c r="D12" i="11"/>
  <c r="AE11" i="11"/>
  <c r="V11" i="11"/>
  <c r="M11" i="11"/>
  <c r="C11" i="11"/>
  <c r="AD10" i="11"/>
  <c r="U10" i="11"/>
  <c r="M10" i="11"/>
  <c r="E10" i="11"/>
  <c r="AG9" i="11"/>
  <c r="Y9" i="11"/>
  <c r="Q9" i="11"/>
  <c r="I9" i="11"/>
  <c r="R25" i="12"/>
  <c r="AC15" i="12"/>
  <c r="Z9" i="12"/>
  <c r="H6" i="12"/>
  <c r="P3" i="12"/>
  <c r="AK37" i="11"/>
  <c r="O36" i="11"/>
  <c r="Y34" i="11"/>
  <c r="S33" i="11"/>
  <c r="J32" i="11"/>
  <c r="R31" i="11"/>
  <c r="AG30" i="11"/>
  <c r="G30" i="11"/>
  <c r="Q29" i="11"/>
  <c r="AE28" i="11"/>
  <c r="I28" i="11"/>
  <c r="V27" i="11"/>
  <c r="C27" i="11"/>
  <c r="Q26" i="11"/>
  <c r="AD25" i="11"/>
  <c r="K25" i="11"/>
  <c r="Y24" i="11"/>
  <c r="AL23" i="11"/>
  <c r="S23" i="11"/>
  <c r="AG22" i="11"/>
  <c r="Q22" i="11"/>
  <c r="AK21" i="11"/>
  <c r="U21" i="11"/>
  <c r="E21" i="11"/>
  <c r="Y20" i="11"/>
  <c r="L20" i="11"/>
  <c r="AI19" i="11"/>
  <c r="V19" i="11"/>
  <c r="J19" i="11"/>
  <c r="AH18" i="11"/>
  <c r="W18" i="11"/>
  <c r="M18" i="11"/>
  <c r="D18" i="11"/>
  <c r="AE17" i="11"/>
  <c r="V17" i="11"/>
  <c r="M17" i="11"/>
  <c r="C17" i="11"/>
  <c r="AD16" i="11"/>
  <c r="U16" i="11"/>
  <c r="L16" i="11"/>
  <c r="C16" i="11"/>
  <c r="AD15" i="11"/>
  <c r="U15" i="11"/>
  <c r="K15" i="11"/>
  <c r="AL14" i="11"/>
  <c r="AC14" i="11"/>
  <c r="T14" i="11"/>
  <c r="K14" i="11"/>
  <c r="AL13" i="11"/>
  <c r="AC13" i="11"/>
  <c r="S13" i="11"/>
  <c r="J13" i="11"/>
  <c r="AK12" i="11"/>
  <c r="AB12" i="11"/>
  <c r="S12" i="11"/>
  <c r="J12" i="11"/>
  <c r="AK11" i="11"/>
  <c r="AA11" i="11"/>
  <c r="R11" i="11"/>
  <c r="I11" i="11"/>
  <c r="AJ10" i="11"/>
  <c r="AA10" i="11"/>
  <c r="R10" i="11"/>
  <c r="J10" i="11"/>
  <c r="AL9" i="11"/>
  <c r="AD9" i="11"/>
  <c r="V9" i="11"/>
  <c r="N9" i="11"/>
  <c r="F9" i="11"/>
  <c r="AH8" i="11"/>
  <c r="Z8" i="11"/>
  <c r="R8" i="11"/>
  <c r="J8" i="11"/>
  <c r="AL7" i="11"/>
  <c r="AD7" i="11"/>
  <c r="V7" i="11"/>
  <c r="N7" i="11"/>
  <c r="F7" i="11"/>
  <c r="AH6" i="11"/>
  <c r="Z6" i="11"/>
  <c r="J28" i="12"/>
  <c r="G9" i="12"/>
  <c r="G38" i="11"/>
  <c r="Y33" i="11"/>
  <c r="Q31" i="11"/>
  <c r="W29" i="11"/>
  <c r="AC27" i="11"/>
  <c r="O26" i="11"/>
  <c r="Z24" i="11"/>
  <c r="C23" i="11"/>
  <c r="AI21" i="11"/>
  <c r="Z20" i="11"/>
  <c r="Z19" i="11"/>
  <c r="AG18" i="11"/>
  <c r="E18" i="11"/>
  <c r="O17" i="11"/>
  <c r="AC16" i="11"/>
  <c r="D16" i="11"/>
  <c r="N15" i="11"/>
  <c r="AB14" i="11"/>
  <c r="C14" i="11"/>
  <c r="M13" i="11"/>
  <c r="AA12" i="11"/>
  <c r="AL11" i="11"/>
  <c r="K11" i="11"/>
  <c r="Z10" i="11"/>
  <c r="C10" i="11"/>
  <c r="W9" i="11"/>
  <c r="K9" i="11"/>
  <c r="AI8" i="11"/>
  <c r="X8" i="11"/>
  <c r="M8" i="11"/>
  <c r="C8" i="11"/>
  <c r="AB7" i="11"/>
  <c r="Q7" i="11"/>
  <c r="G7" i="11"/>
  <c r="AF6" i="11"/>
  <c r="W6" i="11"/>
  <c r="O6" i="11"/>
  <c r="G6" i="11"/>
  <c r="AI5" i="11"/>
  <c r="AA5" i="11"/>
  <c r="S5" i="11"/>
  <c r="K5" i="11"/>
  <c r="C5" i="11"/>
  <c r="AE4" i="11"/>
  <c r="W4" i="11"/>
  <c r="O4" i="11"/>
  <c r="G4" i="11"/>
  <c r="AI3" i="11"/>
  <c r="AA3" i="11"/>
  <c r="S3" i="11"/>
  <c r="K3" i="11"/>
  <c r="C3" i="11"/>
  <c r="F4" i="10"/>
  <c r="N4" i="10"/>
  <c r="C5" i="10"/>
  <c r="K5" i="10"/>
  <c r="S5" i="10"/>
  <c r="Q26" i="12"/>
  <c r="G7" i="12"/>
  <c r="V37" i="11"/>
  <c r="V33" i="11"/>
  <c r="AJ30" i="11"/>
  <c r="P29" i="11"/>
  <c r="AA27" i="11"/>
  <c r="AK25" i="11"/>
  <c r="W24" i="11"/>
  <c r="AH22" i="11"/>
  <c r="Z21" i="11"/>
  <c r="W20" i="11"/>
  <c r="X19" i="11"/>
  <c r="Z18" i="11"/>
  <c r="C18" i="11"/>
  <c r="N17" i="11"/>
  <c r="W16" i="11"/>
  <c r="AL15" i="11"/>
  <c r="M15" i="11"/>
  <c r="V14" i="11"/>
  <c r="AK13" i="11"/>
  <c r="K13" i="11"/>
  <c r="U12" i="11"/>
  <c r="AI11" i="11"/>
  <c r="J11" i="11"/>
  <c r="T10" i="11"/>
  <c r="AK9" i="11"/>
  <c r="U9" i="11"/>
  <c r="H9" i="11"/>
  <c r="AG8" i="11"/>
  <c r="W8" i="11"/>
  <c r="L8" i="11"/>
  <c r="AK7" i="11"/>
  <c r="AA7" i="11"/>
  <c r="P7" i="11"/>
  <c r="E7" i="11"/>
  <c r="AE6" i="11"/>
  <c r="V6" i="11"/>
  <c r="N6" i="11"/>
  <c r="F6" i="11"/>
  <c r="AH5" i="11"/>
  <c r="Z5" i="11"/>
  <c r="R5" i="11"/>
  <c r="J5" i="11"/>
  <c r="AL4" i="11"/>
  <c r="AD4" i="11"/>
  <c r="V4" i="11"/>
  <c r="N4" i="11"/>
  <c r="F4" i="11"/>
  <c r="AH3" i="11"/>
  <c r="Z3" i="11"/>
  <c r="R3" i="11"/>
  <c r="J3" i="11"/>
  <c r="G4" i="10"/>
  <c r="O4" i="10"/>
  <c r="D5" i="10"/>
  <c r="L5" i="10"/>
  <c r="T5" i="10"/>
  <c r="I6" i="10"/>
  <c r="Q6" i="10"/>
  <c r="F7" i="10"/>
  <c r="N7" i="10"/>
  <c r="C8" i="10"/>
  <c r="K8" i="10"/>
  <c r="S8" i="10"/>
  <c r="H9" i="10"/>
  <c r="P9" i="10"/>
  <c r="E10" i="10"/>
  <c r="M10" i="10"/>
  <c r="U10" i="10"/>
  <c r="J11" i="10"/>
  <c r="R11" i="10"/>
  <c r="G12" i="10"/>
  <c r="O12" i="10"/>
  <c r="D13" i="10"/>
  <c r="L13" i="10"/>
  <c r="T13" i="10"/>
  <c r="I14" i="10"/>
  <c r="Q14" i="10"/>
  <c r="F15" i="10"/>
  <c r="N15" i="10"/>
  <c r="C16" i="10"/>
  <c r="K16" i="10"/>
  <c r="S16" i="10"/>
  <c r="H17" i="10"/>
  <c r="H25" i="12"/>
  <c r="I6" i="12"/>
  <c r="AE36" i="11"/>
  <c r="I33" i="11"/>
  <c r="AI30" i="11"/>
  <c r="AI28" i="11"/>
  <c r="U27" i="11"/>
  <c r="AI25" i="11"/>
  <c r="I24" i="11"/>
  <c r="AE22" i="11"/>
  <c r="V21" i="11"/>
  <c r="O20" i="11"/>
  <c r="U19" i="11"/>
  <c r="Y18" i="11"/>
  <c r="AG17" i="11"/>
  <c r="K17" i="11"/>
  <c r="V16" i="11"/>
  <c r="AF15" i="11"/>
  <c r="J15" i="11"/>
  <c r="U14" i="11"/>
  <c r="AE13" i="11"/>
  <c r="I13" i="11"/>
  <c r="T12" i="11"/>
  <c r="AD11" i="11"/>
  <c r="H11" i="11"/>
  <c r="S10" i="11"/>
  <c r="AF9" i="11"/>
  <c r="T9" i="11"/>
  <c r="G9" i="11"/>
  <c r="AF8" i="11"/>
  <c r="U8" i="11"/>
  <c r="K8" i="11"/>
  <c r="AJ7" i="11"/>
  <c r="Y7" i="11"/>
  <c r="O7" i="11"/>
  <c r="D7" i="11"/>
  <c r="AD6" i="11"/>
  <c r="U6" i="11"/>
  <c r="M6" i="11"/>
  <c r="E6" i="11"/>
  <c r="AG5" i="11"/>
  <c r="Y5" i="11"/>
  <c r="Q5" i="11"/>
  <c r="I5" i="11"/>
  <c r="AK4" i="11"/>
  <c r="AC4" i="11"/>
  <c r="U4" i="11"/>
  <c r="M4" i="11"/>
  <c r="E4" i="11"/>
  <c r="AG3" i="11"/>
  <c r="Y3" i="11"/>
  <c r="Q3" i="11"/>
  <c r="I3" i="11"/>
  <c r="H4" i="10"/>
  <c r="P4" i="10"/>
  <c r="E5" i="10"/>
  <c r="M5" i="10"/>
  <c r="U5" i="10"/>
  <c r="AC18" i="12"/>
  <c r="Z5" i="12"/>
  <c r="Q36" i="11"/>
  <c r="W32" i="11"/>
  <c r="AA30" i="11"/>
  <c r="AH28" i="11"/>
  <c r="F27" i="11"/>
  <c r="AC25" i="11"/>
  <c r="G24" i="11"/>
  <c r="V22" i="11"/>
  <c r="S21" i="11"/>
  <c r="N20" i="11"/>
  <c r="M19" i="11"/>
  <c r="V18" i="11"/>
  <c r="AF17" i="11"/>
  <c r="F17" i="11"/>
  <c r="T16" i="11"/>
  <c r="AE15" i="11"/>
  <c r="E15" i="11"/>
  <c r="S14" i="11"/>
  <c r="AD13" i="11"/>
  <c r="C13" i="11"/>
  <c r="R12" i="11"/>
  <c r="AC11" i="11"/>
  <c r="AL10" i="11"/>
  <c r="Q10" i="11"/>
  <c r="AE9" i="11"/>
  <c r="S9" i="11"/>
  <c r="E9" i="11"/>
  <c r="AE8" i="11"/>
  <c r="T8" i="11"/>
  <c r="I8" i="11"/>
  <c r="AI7" i="11"/>
  <c r="X7" i="11"/>
  <c r="M7" i="11"/>
  <c r="C7" i="11"/>
  <c r="AC6" i="11"/>
  <c r="T6" i="11"/>
  <c r="L6" i="11"/>
  <c r="D6" i="11"/>
  <c r="AF5" i="11"/>
  <c r="X5" i="11"/>
  <c r="P5" i="11"/>
  <c r="H5" i="11"/>
  <c r="AJ4" i="11"/>
  <c r="AB4" i="11"/>
  <c r="T4" i="11"/>
  <c r="L4" i="11"/>
  <c r="D4" i="11"/>
  <c r="AF3" i="11"/>
  <c r="X3" i="11"/>
  <c r="P3" i="11"/>
  <c r="H3" i="11"/>
  <c r="I4" i="10"/>
  <c r="Q4" i="10"/>
  <c r="F5" i="10"/>
  <c r="N5" i="10"/>
  <c r="C6" i="10"/>
  <c r="K6" i="10"/>
  <c r="S6" i="10"/>
  <c r="O10" i="12"/>
  <c r="O3" i="12"/>
  <c r="C35" i="11"/>
  <c r="Z31" i="11"/>
  <c r="E30" i="11"/>
  <c r="J28" i="11"/>
  <c r="W26" i="11"/>
  <c r="F25" i="11"/>
  <c r="U23" i="11"/>
  <c r="F22" i="11"/>
  <c r="C21" i="11"/>
  <c r="AK19" i="11"/>
  <c r="AK18" i="11"/>
  <c r="L18" i="11"/>
  <c r="W17" i="11"/>
  <c r="AG16" i="11"/>
  <c r="K16" i="11"/>
  <c r="V15" i="11"/>
  <c r="AE14" i="11"/>
  <c r="J14" i="11"/>
  <c r="U13" i="11"/>
  <c r="AD12" i="11"/>
  <c r="I12" i="11"/>
  <c r="S11" i="11"/>
  <c r="AC10" i="11"/>
  <c r="I10" i="11"/>
  <c r="AA9" i="11"/>
  <c r="M9" i="11"/>
  <c r="AK8" i="11"/>
  <c r="AA8" i="11"/>
  <c r="P8" i="11"/>
  <c r="E8" i="11"/>
  <c r="AE7" i="11"/>
  <c r="T7" i="11"/>
  <c r="I7" i="11"/>
  <c r="AI6" i="11"/>
  <c r="Y6" i="11"/>
  <c r="Q6" i="11"/>
  <c r="I6" i="11"/>
  <c r="AK5" i="11"/>
  <c r="AC5" i="11"/>
  <c r="U5" i="11"/>
  <c r="M5" i="11"/>
  <c r="E5" i="11"/>
  <c r="AG4" i="11"/>
  <c r="Y4" i="11"/>
  <c r="Q4" i="11"/>
  <c r="I4" i="11"/>
  <c r="AK3" i="11"/>
  <c r="AC3" i="11"/>
  <c r="U3" i="11"/>
  <c r="M3" i="11"/>
  <c r="E3" i="11"/>
  <c r="D4" i="10"/>
  <c r="L4" i="10"/>
  <c r="T4" i="10"/>
  <c r="I5" i="10"/>
  <c r="Q5" i="10"/>
  <c r="F6" i="10"/>
  <c r="N6" i="10"/>
  <c r="C7" i="10"/>
  <c r="K7" i="10"/>
  <c r="S7" i="10"/>
  <c r="H8" i="10"/>
  <c r="P8" i="10"/>
  <c r="E9" i="10"/>
  <c r="M9" i="10"/>
  <c r="U9" i="10"/>
  <c r="J10" i="10"/>
  <c r="R10" i="10"/>
  <c r="G11" i="10"/>
  <c r="O11" i="10"/>
  <c r="D12" i="10"/>
  <c r="L12" i="10"/>
  <c r="T12" i="10"/>
  <c r="I13" i="10"/>
  <c r="Q13" i="10"/>
  <c r="F14" i="10"/>
  <c r="N14" i="10"/>
  <c r="C15" i="10"/>
  <c r="K15" i="10"/>
  <c r="S15" i="10"/>
  <c r="H16" i="10"/>
  <c r="P16" i="10"/>
  <c r="E17" i="10"/>
  <c r="M17" i="10"/>
  <c r="U17" i="10"/>
  <c r="J18" i="10"/>
  <c r="R18" i="10"/>
  <c r="G19" i="10"/>
  <c r="O19" i="10"/>
  <c r="D20" i="10"/>
  <c r="U17" i="12"/>
  <c r="W34" i="11"/>
  <c r="O28" i="11"/>
  <c r="AK23" i="11"/>
  <c r="AD20" i="11"/>
  <c r="N18" i="11"/>
  <c r="N16" i="11"/>
  <c r="AD14" i="11"/>
  <c r="AJ12" i="11"/>
  <c r="AK10" i="11"/>
  <c r="X9" i="11"/>
  <c r="AB8" i="11"/>
  <c r="AG7" i="11"/>
  <c r="H7" i="11"/>
  <c r="R6" i="11"/>
  <c r="AE5" i="11"/>
  <c r="L5" i="11"/>
  <c r="Z4" i="11"/>
  <c r="C4" i="11"/>
  <c r="T3" i="11"/>
  <c r="R4" i="10"/>
  <c r="R5" i="10"/>
  <c r="O6" i="10"/>
  <c r="H7" i="10"/>
  <c r="R7" i="10"/>
  <c r="J8" i="10"/>
  <c r="U8" i="10"/>
  <c r="L9" i="10"/>
  <c r="D10" i="10"/>
  <c r="O10" i="10"/>
  <c r="F11" i="10"/>
  <c r="Q11" i="10"/>
  <c r="I12" i="10"/>
  <c r="S12" i="10"/>
  <c r="K13" i="10"/>
  <c r="C14" i="10"/>
  <c r="M14" i="10"/>
  <c r="E15" i="10"/>
  <c r="P15" i="10"/>
  <c r="G16" i="10"/>
  <c r="R16" i="10"/>
  <c r="J17" i="10"/>
  <c r="S17" i="10"/>
  <c r="I18" i="10"/>
  <c r="S18" i="10"/>
  <c r="I19" i="10"/>
  <c r="R19" i="10"/>
  <c r="H20" i="10"/>
  <c r="P20" i="10"/>
  <c r="E21" i="10"/>
  <c r="M21" i="10"/>
  <c r="U21" i="10"/>
  <c r="K3" i="10"/>
  <c r="S3" i="10"/>
  <c r="C15" i="12"/>
  <c r="M32" i="11"/>
  <c r="G28" i="11"/>
  <c r="V23" i="11"/>
  <c r="J20" i="11"/>
  <c r="F18" i="11"/>
  <c r="M16" i="11"/>
  <c r="M14" i="11"/>
  <c r="AC12" i="11"/>
  <c r="AI10" i="11"/>
  <c r="P9" i="11"/>
  <c r="Y8" i="11"/>
  <c r="AF7" i="11"/>
  <c r="AK6" i="11"/>
  <c r="P6" i="11"/>
  <c r="AD5" i="11"/>
  <c r="G5" i="11"/>
  <c r="X4" i="11"/>
  <c r="AL3" i="11"/>
  <c r="O3" i="11"/>
  <c r="S4" i="10"/>
  <c r="D6" i="10"/>
  <c r="P6" i="10"/>
  <c r="I7" i="10"/>
  <c r="T7" i="10"/>
  <c r="L8" i="10"/>
  <c r="C9" i="10"/>
  <c r="N9" i="10"/>
  <c r="F10" i="10"/>
  <c r="P10" i="10"/>
  <c r="H11" i="10"/>
  <c r="S11" i="10"/>
  <c r="J12" i="10"/>
  <c r="U12" i="10"/>
  <c r="M13" i="10"/>
  <c r="D14" i="10"/>
  <c r="O14" i="10"/>
  <c r="G15" i="10"/>
  <c r="Q15" i="10"/>
  <c r="I16" i="10"/>
  <c r="T16" i="10"/>
  <c r="K17" i="10"/>
  <c r="T17" i="10"/>
  <c r="K18" i="10"/>
  <c r="T18" i="10"/>
  <c r="J19" i="10"/>
  <c r="S19" i="10"/>
  <c r="I20" i="10"/>
  <c r="Q20" i="10"/>
  <c r="F21" i="10"/>
  <c r="N21" i="10"/>
  <c r="D3" i="10"/>
  <c r="L3" i="10"/>
  <c r="T3" i="10"/>
  <c r="L10" i="12"/>
  <c r="G32" i="11"/>
  <c r="E27" i="11"/>
  <c r="N23" i="11"/>
  <c r="AL19" i="11"/>
  <c r="AD17" i="11"/>
  <c r="E16" i="11"/>
  <c r="L14" i="11"/>
  <c r="L12" i="11"/>
  <c r="AB10" i="11"/>
  <c r="O9" i="11"/>
  <c r="S8" i="11"/>
  <c r="AC7" i="11"/>
  <c r="AJ6" i="11"/>
  <c r="K6" i="11"/>
  <c r="AB5" i="11"/>
  <c r="F5" i="11"/>
  <c r="S4" i="11"/>
  <c r="AJ3" i="11"/>
  <c r="N3" i="11"/>
  <c r="U4" i="10"/>
  <c r="E6" i="10"/>
  <c r="R6" i="10"/>
  <c r="J7" i="10"/>
  <c r="U7" i="10"/>
  <c r="M8" i="10"/>
  <c r="D9" i="10"/>
  <c r="O9" i="10"/>
  <c r="G10" i="10"/>
  <c r="Q10" i="10"/>
  <c r="I11" i="10"/>
  <c r="T11" i="10"/>
  <c r="K12" i="10"/>
  <c r="C13" i="10"/>
  <c r="N13" i="10"/>
  <c r="E14" i="10"/>
  <c r="P14" i="10"/>
  <c r="H15" i="10"/>
  <c r="R15" i="10"/>
  <c r="J16" i="10"/>
  <c r="U16" i="10"/>
  <c r="L17" i="10"/>
  <c r="C18" i="10"/>
  <c r="L18" i="10"/>
  <c r="U18" i="10"/>
  <c r="K19" i="10"/>
  <c r="T19" i="10"/>
  <c r="J20" i="10"/>
  <c r="R20" i="10"/>
  <c r="G21" i="10"/>
  <c r="O21" i="10"/>
  <c r="E3" i="10"/>
  <c r="M3" i="10"/>
  <c r="U3" i="10"/>
  <c r="L4" i="12"/>
  <c r="X31" i="11"/>
  <c r="AH26" i="11"/>
  <c r="R22" i="11"/>
  <c r="AH19" i="11"/>
  <c r="X17" i="11"/>
  <c r="AC15" i="11"/>
  <c r="D14" i="11"/>
  <c r="K12" i="11"/>
  <c r="L10" i="11"/>
  <c r="L9" i="11"/>
  <c r="Q8" i="11"/>
  <c r="W7" i="11"/>
  <c r="AG6" i="11"/>
  <c r="J6" i="11"/>
  <c r="W5" i="11"/>
  <c r="D5" i="11"/>
  <c r="R4" i="11"/>
  <c r="AE3" i="11"/>
  <c r="L3" i="11"/>
  <c r="C4" i="10"/>
  <c r="G5" i="10"/>
  <c r="G6" i="10"/>
  <c r="T6" i="10"/>
  <c r="L7" i="10"/>
  <c r="D8" i="10"/>
  <c r="N8" i="10"/>
  <c r="F9" i="10"/>
  <c r="Q9" i="10"/>
  <c r="H10" i="10"/>
  <c r="S10" i="10"/>
  <c r="K11" i="10"/>
  <c r="U11" i="10"/>
  <c r="M12" i="10"/>
  <c r="E13" i="10"/>
  <c r="O13" i="10"/>
  <c r="G14" i="10"/>
  <c r="R14" i="10"/>
  <c r="I15" i="10"/>
  <c r="T15" i="10"/>
  <c r="L16" i="10"/>
  <c r="C17" i="10"/>
  <c r="N17" i="10"/>
  <c r="D18" i="10"/>
  <c r="M18" i="10"/>
  <c r="C19" i="10"/>
  <c r="L19" i="10"/>
  <c r="U19" i="10"/>
  <c r="K20" i="10"/>
  <c r="S20" i="10"/>
  <c r="H21" i="10"/>
  <c r="P21" i="10"/>
  <c r="F3" i="10"/>
  <c r="N3" i="10"/>
  <c r="C3" i="10"/>
  <c r="E4" i="12"/>
  <c r="N30" i="11"/>
  <c r="R26" i="11"/>
  <c r="O22" i="11"/>
  <c r="K19" i="11"/>
  <c r="U17" i="11"/>
  <c r="W15" i="11"/>
  <c r="AA13" i="11"/>
  <c r="C12" i="11"/>
  <c r="K10" i="11"/>
  <c r="D9" i="11"/>
  <c r="O8" i="11"/>
  <c r="U7" i="11"/>
  <c r="AB6" i="11"/>
  <c r="H6" i="11"/>
  <c r="V5" i="11"/>
  <c r="AI4" i="11"/>
  <c r="P4" i="11"/>
  <c r="AD3" i="11"/>
  <c r="G3" i="11"/>
  <c r="E4" i="10"/>
  <c r="H5" i="10"/>
  <c r="H6" i="10"/>
  <c r="U6" i="10"/>
  <c r="M7" i="10"/>
  <c r="E8" i="10"/>
  <c r="O8" i="10"/>
  <c r="G9" i="10"/>
  <c r="R9" i="10"/>
  <c r="I10" i="10"/>
  <c r="T10" i="10"/>
  <c r="L11" i="10"/>
  <c r="C12" i="10"/>
  <c r="N12" i="10"/>
  <c r="F13" i="10"/>
  <c r="P13" i="10"/>
  <c r="H14" i="10"/>
  <c r="S14" i="10"/>
  <c r="J15" i="10"/>
  <c r="U15" i="10"/>
  <c r="M16" i="10"/>
  <c r="D17" i="10"/>
  <c r="O17" i="10"/>
  <c r="E18" i="10"/>
  <c r="N18" i="10"/>
  <c r="D19" i="10"/>
  <c r="M19" i="10"/>
  <c r="C20" i="10"/>
  <c r="L20" i="10"/>
  <c r="T20" i="10"/>
  <c r="I21" i="10"/>
  <c r="Q21" i="10"/>
  <c r="G3" i="10"/>
  <c r="O3" i="10"/>
  <c r="I36" i="11"/>
  <c r="Y29" i="11"/>
  <c r="M25" i="11"/>
  <c r="J21" i="11"/>
  <c r="AJ18" i="11"/>
  <c r="AL16" i="11"/>
  <c r="C15" i="11"/>
  <c r="R13" i="11"/>
  <c r="U11" i="11"/>
  <c r="AC9" i="11"/>
  <c r="AJ8" i="11"/>
  <c r="G8" i="11"/>
  <c r="L7" i="11"/>
  <c r="I38" i="11"/>
  <c r="H19" i="11"/>
  <c r="Z11" i="11"/>
  <c r="S7" i="11"/>
  <c r="T5" i="11"/>
  <c r="H4" i="11"/>
  <c r="J6" i="10"/>
  <c r="Q7" i="10"/>
  <c r="J9" i="10"/>
  <c r="C11" i="10"/>
  <c r="H12" i="10"/>
  <c r="S13" i="10"/>
  <c r="L15" i="10"/>
  <c r="Q16" i="10"/>
  <c r="G18" i="10"/>
  <c r="N19" i="10"/>
  <c r="O20" i="10"/>
  <c r="S21" i="10"/>
  <c r="F35" i="11"/>
  <c r="O18" i="11"/>
  <c r="Q11" i="11"/>
  <c r="K7" i="11"/>
  <c r="O5" i="11"/>
  <c r="AB3" i="11"/>
  <c r="L6" i="10"/>
  <c r="F8" i="10"/>
  <c r="K9" i="10"/>
  <c r="D11" i="10"/>
  <c r="P12" i="10"/>
  <c r="U13" i="10"/>
  <c r="M15" i="10"/>
  <c r="F17" i="10"/>
  <c r="H18" i="10"/>
  <c r="P19" i="10"/>
  <c r="U20" i="10"/>
  <c r="T21" i="10"/>
  <c r="I30" i="11"/>
  <c r="E17" i="11"/>
  <c r="D10" i="11"/>
  <c r="AA6" i="11"/>
  <c r="N5" i="11"/>
  <c r="W3" i="11"/>
  <c r="J4" i="10"/>
  <c r="M6" i="10"/>
  <c r="G8" i="10"/>
  <c r="S9" i="10"/>
  <c r="E11" i="10"/>
  <c r="Q12" i="10"/>
  <c r="J14" i="10"/>
  <c r="O15" i="10"/>
  <c r="G17" i="10"/>
  <c r="O18" i="10"/>
  <c r="Q19" i="10"/>
  <c r="C21" i="10"/>
  <c r="H3" i="10"/>
  <c r="AK14" i="11"/>
  <c r="K21" i="10"/>
  <c r="Z28" i="11"/>
  <c r="AE16" i="11"/>
  <c r="AB9" i="11"/>
  <c r="X6" i="11"/>
  <c r="AH4" i="11"/>
  <c r="V3" i="11"/>
  <c r="K4" i="10"/>
  <c r="D7" i="10"/>
  <c r="I8" i="10"/>
  <c r="T9" i="10"/>
  <c r="M11" i="10"/>
  <c r="R12" i="10"/>
  <c r="K14" i="10"/>
  <c r="D16" i="10"/>
  <c r="I17" i="10"/>
  <c r="P18" i="10"/>
  <c r="E20" i="10"/>
  <c r="D21" i="10"/>
  <c r="I3" i="10"/>
  <c r="AC8" i="11"/>
  <c r="D3" i="11"/>
  <c r="K10" i="10"/>
  <c r="T14" i="10"/>
  <c r="Q17" i="10"/>
  <c r="E19" i="10"/>
  <c r="P3" i="10"/>
  <c r="N25" i="11"/>
  <c r="S15" i="11"/>
  <c r="C9" i="11"/>
  <c r="S6" i="11"/>
  <c r="AF4" i="11"/>
  <c r="F3" i="11"/>
  <c r="M4" i="10"/>
  <c r="E7" i="10"/>
  <c r="Q8" i="10"/>
  <c r="C10" i="10"/>
  <c r="N11" i="10"/>
  <c r="G13" i="10"/>
  <c r="L14" i="10"/>
  <c r="E16" i="10"/>
  <c r="P17" i="10"/>
  <c r="Q18" i="10"/>
  <c r="F20" i="10"/>
  <c r="J21" i="10"/>
  <c r="J3" i="10"/>
  <c r="AE24" i="11"/>
  <c r="C6" i="11"/>
  <c r="AA4" i="11"/>
  <c r="J5" i="10"/>
  <c r="G7" i="10"/>
  <c r="R8" i="10"/>
  <c r="P11" i="10"/>
  <c r="H13" i="10"/>
  <c r="F16" i="10"/>
  <c r="G20" i="10"/>
  <c r="AL21" i="11"/>
  <c r="V13" i="11"/>
  <c r="H8" i="11"/>
  <c r="AL5" i="11"/>
  <c r="K4" i="11"/>
  <c r="O5" i="10"/>
  <c r="O7" i="10"/>
  <c r="T8" i="10"/>
  <c r="L10" i="10"/>
  <c r="E12" i="10"/>
  <c r="J13" i="10"/>
  <c r="U14" i="10"/>
  <c r="N16" i="10"/>
  <c r="R17" i="10"/>
  <c r="F19" i="10"/>
  <c r="M20" i="10"/>
  <c r="L21" i="10"/>
  <c r="Q3" i="10"/>
  <c r="F21" i="11"/>
  <c r="AL12" i="11"/>
  <c r="D8" i="11"/>
  <c r="AJ5" i="11"/>
  <c r="J4" i="11"/>
  <c r="P5" i="10"/>
  <c r="P7" i="10"/>
  <c r="I9" i="10"/>
  <c r="N10" i="10"/>
  <c r="F12" i="10"/>
  <c r="R13" i="10"/>
  <c r="D15" i="10"/>
  <c r="O16" i="10"/>
  <c r="F18" i="10"/>
  <c r="H19" i="10"/>
  <c r="N20" i="10"/>
  <c r="R21" i="10"/>
  <c r="R3" i="10"/>
  <c r="N11" i="12"/>
  <c r="V16" i="12"/>
  <c r="F29" i="12"/>
  <c r="N5" i="12"/>
  <c r="V10" i="12"/>
  <c r="F15" i="12"/>
  <c r="N20" i="12"/>
  <c r="V25" i="12"/>
  <c r="F9" i="12"/>
  <c r="E10" i="13"/>
  <c r="G9" i="13"/>
  <c r="I3" i="13"/>
  <c r="I8" i="13"/>
  <c r="I13" i="13"/>
  <c r="K7" i="13"/>
  <c r="K12" i="13"/>
  <c r="M6" i="13"/>
  <c r="M11" i="13"/>
  <c r="D6" i="13"/>
  <c r="E7" i="14"/>
  <c r="H5" i="14"/>
  <c r="I8" i="14"/>
  <c r="H12" i="14"/>
  <c r="F5" i="14"/>
  <c r="G8" i="14"/>
  <c r="H11" i="14"/>
  <c r="D5" i="14"/>
  <c r="V27" i="12"/>
  <c r="E29" i="12"/>
  <c r="G7" i="13"/>
  <c r="P28" i="12"/>
  <c r="F11" i="12"/>
  <c r="N16" i="12"/>
  <c r="V21" i="12"/>
  <c r="F5" i="12"/>
  <c r="N10" i="12"/>
  <c r="V7" i="12"/>
  <c r="F20" i="12"/>
  <c r="N25" i="12"/>
  <c r="M5" i="13"/>
  <c r="G4" i="13"/>
  <c r="J8" i="13"/>
  <c r="J13" i="13"/>
  <c r="L7" i="13"/>
  <c r="L12" i="13"/>
  <c r="C7" i="13"/>
  <c r="C12" i="13"/>
  <c r="E6" i="13"/>
  <c r="E11" i="13"/>
  <c r="G5" i="13"/>
  <c r="G6" i="14"/>
  <c r="H10" i="14"/>
  <c r="K7" i="14"/>
  <c r="J11" i="14"/>
  <c r="H4" i="14"/>
  <c r="I7" i="14"/>
  <c r="J10" i="14"/>
  <c r="F4" i="14"/>
  <c r="N27" i="12"/>
  <c r="E11" i="14"/>
  <c r="J12" i="14"/>
  <c r="H28" i="12"/>
  <c r="F16" i="12"/>
  <c r="V26" i="12"/>
  <c r="N7" i="12"/>
  <c r="F25" i="12"/>
  <c r="K13" i="13"/>
  <c r="M7" i="13"/>
  <c r="M12" i="13"/>
  <c r="D12" i="13"/>
  <c r="F6" i="13"/>
  <c r="F11" i="13"/>
  <c r="H5" i="13"/>
  <c r="H10" i="13"/>
  <c r="J4" i="13"/>
  <c r="I5" i="14"/>
  <c r="H6" i="14"/>
  <c r="C7" i="14"/>
  <c r="L10" i="14"/>
  <c r="J3" i="14"/>
  <c r="K6" i="14"/>
  <c r="L9" i="14"/>
  <c r="H3" i="14"/>
  <c r="F27" i="12"/>
  <c r="I9" i="13"/>
  <c r="F10" i="13"/>
  <c r="L8" i="13"/>
  <c r="V3" i="12"/>
  <c r="N21" i="12"/>
  <c r="F10" i="12"/>
  <c r="V12" i="12"/>
  <c r="E5" i="13"/>
  <c r="D7" i="13"/>
  <c r="N3" i="12"/>
  <c r="V8" i="12"/>
  <c r="F21" i="12"/>
  <c r="N26" i="12"/>
  <c r="V23" i="12"/>
  <c r="F7" i="12"/>
  <c r="N12" i="12"/>
  <c r="V17" i="12"/>
  <c r="H4" i="13"/>
  <c r="C13" i="13"/>
  <c r="E7" i="13"/>
  <c r="E12" i="13"/>
  <c r="G6" i="13"/>
  <c r="G11" i="13"/>
  <c r="I5" i="13"/>
  <c r="I10" i="13"/>
  <c r="K4" i="13"/>
  <c r="K9" i="13"/>
  <c r="M3" i="13"/>
  <c r="K4" i="14"/>
  <c r="I12" i="14"/>
  <c r="E6" i="14"/>
  <c r="F9" i="14"/>
  <c r="G12" i="14"/>
  <c r="C6" i="14"/>
  <c r="D9" i="14"/>
  <c r="I10" i="14"/>
  <c r="F10" i="14"/>
  <c r="L12" i="14"/>
  <c r="I9" i="14"/>
  <c r="D8" i="13"/>
  <c r="F26" i="12"/>
  <c r="N23" i="12"/>
  <c r="V28" i="12"/>
  <c r="F12" i="12"/>
  <c r="N17" i="12"/>
  <c r="K3" i="13"/>
  <c r="F12" i="13"/>
  <c r="H6" i="13"/>
  <c r="H11" i="13"/>
  <c r="J5" i="13"/>
  <c r="J10" i="13"/>
  <c r="L4" i="13"/>
  <c r="L9" i="13"/>
  <c r="C4" i="13"/>
  <c r="C9" i="13"/>
  <c r="E3" i="13"/>
  <c r="C4" i="14"/>
  <c r="K11" i="14"/>
  <c r="G5" i="14"/>
  <c r="H8" i="14"/>
  <c r="I11" i="14"/>
  <c r="E5" i="14"/>
  <c r="F8" i="14"/>
  <c r="I6" i="14"/>
  <c r="J6" i="13"/>
  <c r="D10" i="14"/>
  <c r="H9" i="14"/>
  <c r="W29" i="12"/>
  <c r="F3" i="19" l="1"/>
  <c r="P3" i="20" s="1"/>
  <c r="R3" i="20"/>
  <c r="N3" i="20"/>
  <c r="O3" i="20"/>
  <c r="O3" i="19"/>
  <c r="I3" i="20"/>
  <c r="S3" i="19"/>
  <c r="G3" i="19"/>
  <c r="G3" i="20"/>
  <c r="I3" i="19"/>
  <c r="J3" i="19"/>
  <c r="M3" i="19"/>
  <c r="Q3" i="19"/>
  <c r="P3" i="19"/>
  <c r="M3" i="20"/>
  <c r="T3" i="19"/>
  <c r="R3" i="19"/>
  <c r="N3" i="19"/>
  <c r="L3" i="19"/>
  <c r="U3" i="19"/>
  <c r="H3" i="19"/>
  <c r="K3" i="19"/>
  <c r="F3" i="9"/>
  <c r="B3" i="9" a="1"/>
  <c r="B3" i="9" s="1"/>
  <c r="H3" i="20" l="1"/>
  <c r="D3" i="20"/>
  <c r="E3" i="20"/>
  <c r="Q3" i="20"/>
  <c r="L3" i="20"/>
  <c r="K3" i="20"/>
  <c r="C3" i="20"/>
  <c r="F3" i="20"/>
  <c r="J3" i="20"/>
  <c r="N7" i="20"/>
  <c r="O7" i="20"/>
  <c r="P7" i="20"/>
  <c r="Q7" i="20"/>
  <c r="R7" i="20"/>
  <c r="H7" i="20"/>
  <c r="J7" i="20"/>
  <c r="E7" i="20"/>
  <c r="D7" i="20"/>
  <c r="I7" i="20"/>
  <c r="C7" i="20"/>
  <c r="G7" i="20"/>
  <c r="L7" i="20"/>
  <c r="K7" i="20"/>
  <c r="F7" i="20"/>
  <c r="M7" i="20"/>
  <c r="N8" i="20"/>
  <c r="R8" i="20"/>
  <c r="O8" i="20"/>
  <c r="P8" i="20"/>
  <c r="Q8" i="20"/>
  <c r="M8" i="20"/>
  <c r="J8" i="20"/>
  <c r="E8" i="20"/>
  <c r="L8" i="20"/>
  <c r="I8" i="20"/>
  <c r="D8" i="20"/>
  <c r="G8" i="20"/>
  <c r="F8" i="20"/>
  <c r="C8" i="20"/>
  <c r="H8" i="20"/>
  <c r="K8" i="20"/>
  <c r="N13" i="20"/>
  <c r="O13" i="20"/>
  <c r="R13" i="20"/>
  <c r="P13" i="20"/>
  <c r="Q13" i="20"/>
  <c r="C13" i="20"/>
  <c r="H13" i="20"/>
  <c r="M13" i="20"/>
  <c r="K13" i="20"/>
  <c r="J13" i="20"/>
  <c r="E13" i="20"/>
  <c r="L13" i="20"/>
  <c r="G13" i="20"/>
  <c r="D13" i="20"/>
  <c r="I13" i="20"/>
  <c r="F13" i="20"/>
  <c r="R6" i="20"/>
  <c r="N6" i="20"/>
  <c r="O6" i="20"/>
  <c r="P6" i="20"/>
  <c r="Q6" i="20"/>
  <c r="C6" i="20"/>
  <c r="K6" i="20"/>
  <c r="L6" i="20"/>
  <c r="E6" i="20"/>
  <c r="J6" i="20"/>
  <c r="M6" i="20"/>
  <c r="D6" i="20"/>
  <c r="H6" i="20"/>
  <c r="G6" i="20"/>
  <c r="I6" i="20"/>
  <c r="F6" i="20"/>
  <c r="N17" i="20"/>
  <c r="J17" i="20"/>
  <c r="O17" i="20"/>
  <c r="C17" i="20"/>
  <c r="K17" i="20"/>
  <c r="P17" i="20"/>
  <c r="D17" i="20"/>
  <c r="L17" i="20"/>
  <c r="Q17" i="20"/>
  <c r="E17" i="20"/>
  <c r="M17" i="20"/>
  <c r="F17" i="20"/>
  <c r="G17" i="20"/>
  <c r="R17" i="20"/>
  <c r="H17" i="20"/>
  <c r="I17" i="20"/>
  <c r="N5" i="20"/>
  <c r="O5" i="20"/>
  <c r="R5" i="20"/>
  <c r="P5" i="20"/>
  <c r="Q5" i="20"/>
  <c r="H5" i="20"/>
  <c r="I5" i="20"/>
  <c r="M5" i="20"/>
  <c r="F5" i="20"/>
  <c r="E5" i="20"/>
  <c r="K5" i="20"/>
  <c r="L5" i="20"/>
  <c r="D5" i="20"/>
  <c r="G5" i="20"/>
  <c r="C5" i="20"/>
  <c r="J5" i="20"/>
  <c r="C14" i="20"/>
  <c r="K14" i="20"/>
  <c r="D14" i="20"/>
  <c r="L14" i="20"/>
  <c r="E14" i="20"/>
  <c r="M14" i="20"/>
  <c r="R14" i="20"/>
  <c r="F14" i="20"/>
  <c r="N14" i="20"/>
  <c r="G14" i="20"/>
  <c r="O14" i="20"/>
  <c r="H14" i="20"/>
  <c r="P14" i="20"/>
  <c r="I14" i="20"/>
  <c r="Q14" i="20"/>
  <c r="J14" i="20"/>
  <c r="R12" i="20"/>
  <c r="N12" i="20"/>
  <c r="O12" i="20"/>
  <c r="P12" i="20"/>
  <c r="Q12" i="20"/>
  <c r="M12" i="20"/>
  <c r="K12" i="20"/>
  <c r="E12" i="20"/>
  <c r="H12" i="20"/>
  <c r="J12" i="20"/>
  <c r="I12" i="20"/>
  <c r="L12" i="20"/>
  <c r="D12" i="20"/>
  <c r="G12" i="20"/>
  <c r="C12" i="20"/>
  <c r="F12" i="20"/>
  <c r="N15" i="20"/>
  <c r="H15" i="20"/>
  <c r="O15" i="20"/>
  <c r="I15" i="20"/>
  <c r="P15" i="20"/>
  <c r="J15" i="20"/>
  <c r="Q15" i="20"/>
  <c r="C15" i="20"/>
  <c r="K15" i="20"/>
  <c r="R15" i="20"/>
  <c r="D15" i="20"/>
  <c r="L15" i="20"/>
  <c r="E15" i="20"/>
  <c r="M15" i="20"/>
  <c r="F15" i="20"/>
  <c r="G15" i="20"/>
  <c r="G18" i="20"/>
  <c r="H18" i="20"/>
  <c r="I18" i="20"/>
  <c r="J18" i="20"/>
  <c r="N18" i="20"/>
  <c r="C18" i="20"/>
  <c r="K18" i="20"/>
  <c r="O18" i="20"/>
  <c r="D18" i="20"/>
  <c r="L18" i="20"/>
  <c r="P18" i="20"/>
  <c r="E18" i="20"/>
  <c r="M18" i="20"/>
  <c r="R18" i="20"/>
  <c r="Q18" i="20"/>
  <c r="F18" i="20"/>
  <c r="R4" i="20"/>
  <c r="N4" i="20"/>
  <c r="O4" i="20"/>
  <c r="P4" i="20"/>
  <c r="Q4" i="20"/>
  <c r="L4" i="20"/>
  <c r="F4" i="20"/>
  <c r="M4" i="20"/>
  <c r="E4" i="20"/>
  <c r="I4" i="20"/>
  <c r="J4" i="20"/>
  <c r="D4" i="20"/>
  <c r="H4" i="20"/>
  <c r="G4" i="20"/>
  <c r="K4" i="20"/>
  <c r="C4" i="20"/>
  <c r="N9" i="20"/>
  <c r="O9" i="20"/>
  <c r="P9" i="20"/>
  <c r="Q9" i="20"/>
  <c r="R9" i="20"/>
  <c r="G9" i="20"/>
  <c r="E9" i="20"/>
  <c r="F9" i="20"/>
  <c r="L9" i="20"/>
  <c r="H9" i="20"/>
  <c r="I9" i="20"/>
  <c r="J9" i="20"/>
  <c r="C9" i="20"/>
  <c r="K9" i="20"/>
  <c r="D9" i="20"/>
  <c r="M9" i="20"/>
  <c r="R11" i="20"/>
  <c r="N11" i="20"/>
  <c r="O11" i="20"/>
  <c r="P11" i="20"/>
  <c r="Q11" i="20"/>
  <c r="J11" i="20"/>
  <c r="L11" i="20"/>
  <c r="E11" i="20"/>
  <c r="I11" i="20"/>
  <c r="K11" i="20"/>
  <c r="D11" i="20"/>
  <c r="F11" i="20"/>
  <c r="G11" i="20"/>
  <c r="H11" i="20"/>
  <c r="M11" i="20"/>
  <c r="C11" i="20"/>
  <c r="N10" i="20"/>
  <c r="O10" i="20"/>
  <c r="P10" i="20"/>
  <c r="R10" i="20"/>
  <c r="Q10" i="20"/>
  <c r="E10" i="20"/>
  <c r="C10" i="20"/>
  <c r="J10" i="20"/>
  <c r="I10" i="20"/>
  <c r="H10" i="20"/>
  <c r="G10" i="20"/>
  <c r="L10" i="20"/>
  <c r="D10" i="20"/>
  <c r="M10" i="20"/>
  <c r="K10" i="20"/>
  <c r="F10" i="20"/>
  <c r="E16" i="20"/>
  <c r="M16" i="20"/>
  <c r="F16" i="20"/>
  <c r="G16" i="20"/>
  <c r="H16" i="20"/>
  <c r="N16" i="20"/>
  <c r="I16" i="20"/>
  <c r="R16" i="20"/>
  <c r="O16" i="20"/>
  <c r="J16" i="20"/>
  <c r="P16" i="20"/>
  <c r="C16" i="20"/>
  <c r="K16" i="20"/>
  <c r="Q16" i="20"/>
  <c r="D16" i="20"/>
  <c r="L16" i="20"/>
  <c r="G3" i="9" a="1"/>
  <c r="G3" i="9" s="1"/>
  <c r="H3" i="9" s="1" a="1"/>
  <c r="H3" i="9" s="1"/>
  <c r="G4" i="9" a="1"/>
  <c r="G4" i="9" s="1"/>
  <c r="H4" i="9" s="1" a="1"/>
  <c r="H4" i="9" s="1"/>
  <c r="F3" i="23" l="1"/>
  <c r="G2" i="1"/>
  <c r="G3" i="1" l="1"/>
  <c r="Q4" i="8" s="1"/>
  <c r="C6" i="22" a="1"/>
  <c r="C6" i="22" s="1"/>
  <c r="AA3" i="1"/>
  <c r="X4" i="8" s="1"/>
  <c r="I3" i="1"/>
  <c r="F3" i="1"/>
  <c r="J3" i="1"/>
  <c r="R3" i="1"/>
  <c r="L3" i="1"/>
  <c r="S3" i="1"/>
  <c r="T3" i="1"/>
  <c r="X3" i="1"/>
  <c r="U4" i="8" s="1"/>
  <c r="N3" i="1"/>
  <c r="V3" i="1"/>
  <c r="U3" i="1"/>
  <c r="K3" i="1"/>
  <c r="W3" i="1"/>
  <c r="AC3" i="1"/>
  <c r="Z4" i="8" s="1"/>
  <c r="Q3" i="1"/>
  <c r="O3" i="1"/>
  <c r="L4" i="8" s="1"/>
  <c r="Z3" i="1"/>
  <c r="AB3" i="1"/>
  <c r="X25" i="8" s="1"/>
  <c r="H3" i="1"/>
  <c r="Y3" i="1"/>
  <c r="M3" i="1"/>
  <c r="P3" i="1"/>
  <c r="AD3" i="1"/>
  <c r="L25" i="8"/>
  <c r="O4" i="8"/>
  <c r="S4" i="8"/>
  <c r="D4" i="8"/>
  <c r="F4" i="8"/>
  <c r="AA4" i="8"/>
  <c r="T4" i="8" l="1"/>
  <c r="I4" i="8"/>
  <c r="K4" i="8"/>
  <c r="AA25" i="8"/>
  <c r="F25" i="8"/>
  <c r="F3" i="8"/>
  <c r="N3" i="8"/>
  <c r="V3" i="8"/>
  <c r="G3" i="8"/>
  <c r="O3" i="8"/>
  <c r="W3" i="8"/>
  <c r="U3" i="8"/>
  <c r="H3" i="8"/>
  <c r="P3" i="8"/>
  <c r="X3" i="8"/>
  <c r="E3" i="8"/>
  <c r="I3" i="8"/>
  <c r="Q3" i="8"/>
  <c r="Y3" i="8"/>
  <c r="J3" i="8"/>
  <c r="R3" i="8"/>
  <c r="C3" i="8"/>
  <c r="K3" i="8"/>
  <c r="S3" i="8"/>
  <c r="M3" i="8"/>
  <c r="D3" i="8"/>
  <c r="L3" i="8"/>
  <c r="T3" i="8"/>
  <c r="I25" i="8"/>
  <c r="P25" i="8"/>
  <c r="O25" i="8"/>
  <c r="M25" i="8"/>
  <c r="U25" i="8"/>
  <c r="Q25" i="8"/>
  <c r="Z25" i="8"/>
  <c r="D25" i="8"/>
  <c r="T25" i="8"/>
  <c r="Y25" i="8"/>
  <c r="J25" i="8"/>
  <c r="V25" i="8"/>
  <c r="G25" i="8"/>
  <c r="H25" i="8"/>
  <c r="S25" i="8"/>
  <c r="E25" i="8"/>
  <c r="N25" i="8"/>
  <c r="R25" i="8"/>
  <c r="W25" i="8"/>
  <c r="K25" i="8"/>
  <c r="J4" i="8"/>
  <c r="L14" i="8"/>
  <c r="Z14" i="8"/>
  <c r="J14" i="8"/>
  <c r="I14" i="8"/>
  <c r="W14" i="8"/>
  <c r="M14" i="8"/>
  <c r="T14" i="8"/>
  <c r="F14" i="8"/>
  <c r="Y14" i="8"/>
  <c r="E14" i="8"/>
  <c r="S14" i="8"/>
  <c r="K14" i="8"/>
  <c r="N14" i="8"/>
  <c r="P14" i="8"/>
  <c r="U14" i="8"/>
  <c r="V14" i="8"/>
  <c r="Q14" i="8"/>
  <c r="X14" i="8"/>
  <c r="H14" i="8"/>
  <c r="O14" i="8"/>
  <c r="AA14" i="8"/>
  <c r="G14" i="8"/>
  <c r="R14" i="8"/>
  <c r="C14" i="8"/>
  <c r="D14" i="8"/>
  <c r="Y9" i="8"/>
  <c r="V9" i="8"/>
  <c r="F9" i="8"/>
  <c r="W9" i="8"/>
  <c r="S9" i="8"/>
  <c r="N9" i="8"/>
  <c r="Z9" i="8"/>
  <c r="L9" i="8"/>
  <c r="AA9" i="8"/>
  <c r="R9" i="8"/>
  <c r="H9" i="8"/>
  <c r="P9" i="8"/>
  <c r="I9" i="8"/>
  <c r="J9" i="8"/>
  <c r="E9" i="8"/>
  <c r="O9" i="8"/>
  <c r="U9" i="8"/>
  <c r="K9" i="8"/>
  <c r="M9" i="8"/>
  <c r="X9" i="8"/>
  <c r="G9" i="8"/>
  <c r="Q9" i="8"/>
  <c r="T9" i="8"/>
  <c r="D9" i="8"/>
  <c r="X6" i="8"/>
  <c r="L6" i="8"/>
  <c r="I6" i="8"/>
  <c r="M6" i="8"/>
  <c r="Y6" i="8"/>
  <c r="G6" i="8"/>
  <c r="R6" i="8"/>
  <c r="J6" i="8"/>
  <c r="E6" i="8"/>
  <c r="K6" i="8"/>
  <c r="F6" i="8"/>
  <c r="N6" i="8"/>
  <c r="O6" i="8"/>
  <c r="H6" i="8"/>
  <c r="P6" i="8"/>
  <c r="Q6" i="8"/>
  <c r="V6" i="8"/>
  <c r="AA6" i="8"/>
  <c r="T6" i="8"/>
  <c r="U6" i="8"/>
  <c r="W6" i="8"/>
  <c r="Z6" i="8"/>
  <c r="S6" i="8"/>
  <c r="C6" i="8"/>
  <c r="D6" i="8"/>
  <c r="H13" i="8"/>
  <c r="AA13" i="8"/>
  <c r="O13" i="8"/>
  <c r="M13" i="8"/>
  <c r="P13" i="8"/>
  <c r="J13" i="8"/>
  <c r="F13" i="8"/>
  <c r="Q13" i="8"/>
  <c r="G13" i="8"/>
  <c r="Y13" i="8"/>
  <c r="U13" i="8"/>
  <c r="K13" i="8"/>
  <c r="X13" i="8"/>
  <c r="V13" i="8"/>
  <c r="L13" i="8"/>
  <c r="I13" i="8"/>
  <c r="W13" i="8"/>
  <c r="E13" i="8"/>
  <c r="Z13" i="8"/>
  <c r="R13" i="8"/>
  <c r="T13" i="8"/>
  <c r="N13" i="8"/>
  <c r="S13" i="8"/>
  <c r="D13" i="8"/>
  <c r="S12" i="8"/>
  <c r="T12" i="8"/>
  <c r="Y12" i="8"/>
  <c r="AA12" i="8"/>
  <c r="W12" i="8"/>
  <c r="G12" i="8"/>
  <c r="E12" i="8"/>
  <c r="F12" i="8"/>
  <c r="M12" i="8"/>
  <c r="Q12" i="8"/>
  <c r="I12" i="8"/>
  <c r="J12" i="8"/>
  <c r="U12" i="8"/>
  <c r="R12" i="8"/>
  <c r="K12" i="8"/>
  <c r="N12" i="8"/>
  <c r="L12" i="8"/>
  <c r="H12" i="8"/>
  <c r="V12" i="8"/>
  <c r="Z12" i="8"/>
  <c r="O12" i="8"/>
  <c r="P12" i="8"/>
  <c r="X12" i="8"/>
  <c r="C12" i="8"/>
  <c r="D12" i="8"/>
  <c r="F10" i="8"/>
  <c r="R10" i="8"/>
  <c r="E10" i="8"/>
  <c r="T10" i="8"/>
  <c r="N10" i="8"/>
  <c r="G10" i="8"/>
  <c r="Z10" i="8"/>
  <c r="U10" i="8"/>
  <c r="W10" i="8"/>
  <c r="S10" i="8"/>
  <c r="L10" i="8"/>
  <c r="P10" i="8"/>
  <c r="I10" i="8"/>
  <c r="Q10" i="8"/>
  <c r="J10" i="8"/>
  <c r="H10" i="8"/>
  <c r="X10" i="8"/>
  <c r="AA10" i="8"/>
  <c r="K10" i="8"/>
  <c r="M10" i="8"/>
  <c r="Y10" i="8"/>
  <c r="O10" i="8"/>
  <c r="V10" i="8"/>
  <c r="D10" i="8"/>
  <c r="V18" i="8"/>
  <c r="O18" i="8"/>
  <c r="G18" i="8"/>
  <c r="U18" i="8"/>
  <c r="Z18" i="8"/>
  <c r="R18" i="8"/>
  <c r="K18" i="8"/>
  <c r="L18" i="8"/>
  <c r="H18" i="8"/>
  <c r="M18" i="8"/>
  <c r="I18" i="8"/>
  <c r="F18" i="8"/>
  <c r="Q18" i="8"/>
  <c r="X18" i="8"/>
  <c r="E18" i="8"/>
  <c r="S18" i="8"/>
  <c r="J18" i="8"/>
  <c r="N18" i="8"/>
  <c r="Y18" i="8"/>
  <c r="T18" i="8"/>
  <c r="W18" i="8"/>
  <c r="P18" i="8"/>
  <c r="AA18" i="8"/>
  <c r="D18" i="8"/>
  <c r="P23" i="8"/>
  <c r="X23" i="8"/>
  <c r="L23" i="8"/>
  <c r="J23" i="8"/>
  <c r="R23" i="8"/>
  <c r="E23" i="8"/>
  <c r="I23" i="8"/>
  <c r="M23" i="8"/>
  <c r="F23" i="8"/>
  <c r="S23" i="8"/>
  <c r="T23" i="8"/>
  <c r="AA23" i="8"/>
  <c r="U23" i="8"/>
  <c r="Z23" i="8"/>
  <c r="G23" i="8"/>
  <c r="H23" i="8"/>
  <c r="O23" i="8"/>
  <c r="K23" i="8"/>
  <c r="W23" i="8"/>
  <c r="Q23" i="8"/>
  <c r="V23" i="8"/>
  <c r="N23" i="8"/>
  <c r="Y23" i="8"/>
  <c r="D23" i="8"/>
  <c r="G24" i="8"/>
  <c r="I24" i="8"/>
  <c r="T24" i="8"/>
  <c r="AA24" i="8"/>
  <c r="E24" i="8"/>
  <c r="O24" i="8"/>
  <c r="Q24" i="8"/>
  <c r="H24" i="8"/>
  <c r="M24" i="8"/>
  <c r="J24" i="8"/>
  <c r="N24" i="8"/>
  <c r="X24" i="8"/>
  <c r="R24" i="8"/>
  <c r="V24" i="8"/>
  <c r="W24" i="8"/>
  <c r="Y24" i="8"/>
  <c r="Z24" i="8"/>
  <c r="S24" i="8"/>
  <c r="K24" i="8"/>
  <c r="P24" i="8"/>
  <c r="U24" i="8"/>
  <c r="L24" i="8"/>
  <c r="F24" i="8"/>
  <c r="C24" i="8"/>
  <c r="D24" i="8"/>
  <c r="M8" i="8"/>
  <c r="O8" i="8"/>
  <c r="U8" i="8"/>
  <c r="P8" i="8"/>
  <c r="R8" i="8"/>
  <c r="K8" i="8"/>
  <c r="N8" i="8"/>
  <c r="X8" i="8"/>
  <c r="G8" i="8"/>
  <c r="AA8" i="8"/>
  <c r="T8" i="8"/>
  <c r="Z8" i="8"/>
  <c r="S8" i="8"/>
  <c r="L8" i="8"/>
  <c r="V8" i="8"/>
  <c r="Q8" i="8"/>
  <c r="Y8" i="8"/>
  <c r="W8" i="8"/>
  <c r="E8" i="8"/>
  <c r="J8" i="8"/>
  <c r="H8" i="8"/>
  <c r="I8" i="8"/>
  <c r="F8" i="8"/>
  <c r="D8" i="8"/>
  <c r="V4" i="8"/>
  <c r="G4" i="8"/>
  <c r="W4" i="8"/>
  <c r="R4" i="8"/>
  <c r="M4" i="8"/>
  <c r="P20" i="8"/>
  <c r="I20" i="8"/>
  <c r="N20" i="8"/>
  <c r="V20" i="8"/>
  <c r="R20" i="8"/>
  <c r="J20" i="8"/>
  <c r="E20" i="8"/>
  <c r="S20" i="8"/>
  <c r="O20" i="8"/>
  <c r="F20" i="8"/>
  <c r="H20" i="8"/>
  <c r="T20" i="8"/>
  <c r="AA20" i="8"/>
  <c r="U20" i="8"/>
  <c r="X20" i="8"/>
  <c r="W20" i="8"/>
  <c r="Q20" i="8"/>
  <c r="G20" i="8"/>
  <c r="Y20" i="8"/>
  <c r="Z20" i="8"/>
  <c r="L20" i="8"/>
  <c r="K20" i="8"/>
  <c r="M20" i="8"/>
  <c r="D20" i="8"/>
  <c r="G19" i="8"/>
  <c r="P19" i="8"/>
  <c r="L19" i="8"/>
  <c r="O19" i="8"/>
  <c r="Q19" i="8"/>
  <c r="Z19" i="8"/>
  <c r="U19" i="8"/>
  <c r="X19" i="8"/>
  <c r="F19" i="8"/>
  <c r="H19" i="8"/>
  <c r="K19" i="8"/>
  <c r="R19" i="8"/>
  <c r="M19" i="8"/>
  <c r="I19" i="8"/>
  <c r="V19" i="8"/>
  <c r="N19" i="8"/>
  <c r="J19" i="8"/>
  <c r="Y19" i="8"/>
  <c r="E19" i="8"/>
  <c r="T19" i="8"/>
  <c r="W19" i="8"/>
  <c r="S19" i="8"/>
  <c r="AA19" i="8"/>
  <c r="C19" i="8"/>
  <c r="D19" i="8"/>
  <c r="Z27" i="8"/>
  <c r="U27" i="8"/>
  <c r="I27" i="8"/>
  <c r="K27" i="8"/>
  <c r="G27" i="8"/>
  <c r="Y27" i="8"/>
  <c r="AA27" i="8"/>
  <c r="V27" i="8"/>
  <c r="W27" i="8"/>
  <c r="P27" i="8"/>
  <c r="L27" i="8"/>
  <c r="R27" i="8"/>
  <c r="X27" i="8"/>
  <c r="N27" i="8"/>
  <c r="F27" i="8"/>
  <c r="J27" i="8"/>
  <c r="Q27" i="8"/>
  <c r="H27" i="8"/>
  <c r="E27" i="8"/>
  <c r="O27" i="8"/>
  <c r="T27" i="8"/>
  <c r="S27" i="8"/>
  <c r="M27" i="8"/>
  <c r="D27" i="8"/>
  <c r="H4" i="8"/>
  <c r="Y4" i="8"/>
  <c r="N4" i="8"/>
  <c r="P4" i="8"/>
  <c r="E4" i="8"/>
  <c r="V22" i="8"/>
  <c r="G22" i="8"/>
  <c r="O22" i="8"/>
  <c r="S22" i="8"/>
  <c r="M22" i="8"/>
  <c r="H22" i="8"/>
  <c r="Q22" i="8"/>
  <c r="AA22" i="8"/>
  <c r="U22" i="8"/>
  <c r="Y22" i="8"/>
  <c r="J22" i="8"/>
  <c r="W22" i="8"/>
  <c r="I22" i="8"/>
  <c r="T22" i="8"/>
  <c r="R22" i="8"/>
  <c r="K22" i="8"/>
  <c r="P22" i="8"/>
  <c r="X22" i="8"/>
  <c r="Z22" i="8"/>
  <c r="N22" i="8"/>
  <c r="E22" i="8"/>
  <c r="F22" i="8"/>
  <c r="L22" i="8"/>
  <c r="C22" i="8"/>
  <c r="D22" i="8"/>
  <c r="L7" i="8"/>
  <c r="E7" i="8"/>
  <c r="P7" i="8"/>
  <c r="S7" i="8"/>
  <c r="R7" i="8"/>
  <c r="T7" i="8"/>
  <c r="M7" i="8"/>
  <c r="F7" i="8"/>
  <c r="X7" i="8"/>
  <c r="I7" i="8"/>
  <c r="V7" i="8"/>
  <c r="K7" i="8"/>
  <c r="G7" i="8"/>
  <c r="O7" i="8"/>
  <c r="W7" i="8"/>
  <c r="AA7" i="8"/>
  <c r="J7" i="8"/>
  <c r="N7" i="8"/>
  <c r="Q7" i="8"/>
  <c r="U7" i="8"/>
  <c r="H7" i="8"/>
  <c r="Y7" i="8"/>
  <c r="Z7" i="8"/>
  <c r="D7" i="8"/>
  <c r="AA5" i="8"/>
  <c r="U5" i="8"/>
  <c r="P5" i="8"/>
  <c r="Q5" i="8"/>
  <c r="J5" i="8"/>
  <c r="T5" i="8"/>
  <c r="M5" i="8"/>
  <c r="N5" i="8"/>
  <c r="E5" i="8"/>
  <c r="X5" i="8"/>
  <c r="Y5" i="8"/>
  <c r="R5" i="8"/>
  <c r="W5" i="8"/>
  <c r="Z5" i="8"/>
  <c r="K5" i="8"/>
  <c r="S5" i="8"/>
  <c r="V5" i="8"/>
  <c r="G5" i="8"/>
  <c r="I5" i="8"/>
  <c r="L5" i="8"/>
  <c r="O5" i="8"/>
  <c r="H5" i="8"/>
  <c r="F5" i="8"/>
  <c r="D5" i="8"/>
  <c r="AA26" i="8"/>
  <c r="U26" i="8"/>
  <c r="Y26" i="8"/>
  <c r="R26" i="8"/>
  <c r="Z26" i="8"/>
  <c r="F26" i="8"/>
  <c r="P26" i="8"/>
  <c r="T26" i="8"/>
  <c r="V26" i="8"/>
  <c r="G26" i="8"/>
  <c r="I26" i="8"/>
  <c r="K26" i="8"/>
  <c r="L26" i="8"/>
  <c r="Q26" i="8"/>
  <c r="S26" i="8"/>
  <c r="J26" i="8"/>
  <c r="H26" i="8"/>
  <c r="E26" i="8"/>
  <c r="N26" i="8"/>
  <c r="M26" i="8"/>
  <c r="O26" i="8"/>
  <c r="X26" i="8"/>
  <c r="W26" i="8"/>
  <c r="C26" i="8"/>
  <c r="D26" i="8"/>
  <c r="J16" i="8"/>
  <c r="M16" i="8"/>
  <c r="G16" i="8"/>
  <c r="L16" i="8"/>
  <c r="W16" i="8"/>
  <c r="R16" i="8"/>
  <c r="U16" i="8"/>
  <c r="Q16" i="8"/>
  <c r="H16" i="8"/>
  <c r="F16" i="8"/>
  <c r="X16" i="8"/>
  <c r="N16" i="8"/>
  <c r="P16" i="8"/>
  <c r="O16" i="8"/>
  <c r="S16" i="8"/>
  <c r="E16" i="8"/>
  <c r="Y16" i="8"/>
  <c r="K16" i="8"/>
  <c r="Z16" i="8"/>
  <c r="I16" i="8"/>
  <c r="V16" i="8"/>
  <c r="T16" i="8"/>
  <c r="AA16" i="8"/>
  <c r="D16" i="8"/>
  <c r="G11" i="8"/>
  <c r="R11" i="8"/>
  <c r="Q11" i="8"/>
  <c r="O11" i="8"/>
  <c r="L11" i="8"/>
  <c r="P11" i="8"/>
  <c r="AA11" i="8"/>
  <c r="S11" i="8"/>
  <c r="M11" i="8"/>
  <c r="Y11" i="8"/>
  <c r="T11" i="8"/>
  <c r="E11" i="8"/>
  <c r="X11" i="8"/>
  <c r="I11" i="8"/>
  <c r="J11" i="8"/>
  <c r="U11" i="8"/>
  <c r="F11" i="8"/>
  <c r="K11" i="8"/>
  <c r="H11" i="8"/>
  <c r="V11" i="8"/>
  <c r="N11" i="8"/>
  <c r="W11" i="8"/>
  <c r="Z11" i="8"/>
  <c r="C11" i="8"/>
  <c r="D11" i="8"/>
  <c r="X15" i="8"/>
  <c r="J15" i="8"/>
  <c r="R15" i="8"/>
  <c r="P15" i="8"/>
  <c r="G15" i="8"/>
  <c r="N15" i="8"/>
  <c r="I15" i="8"/>
  <c r="Z15" i="8"/>
  <c r="O15" i="8"/>
  <c r="L15" i="8"/>
  <c r="W15" i="8"/>
  <c r="T15" i="8"/>
  <c r="Y15" i="8"/>
  <c r="AA15" i="8"/>
  <c r="M15" i="8"/>
  <c r="S15" i="8"/>
  <c r="F15" i="8"/>
  <c r="V15" i="8"/>
  <c r="Q15" i="8"/>
  <c r="U15" i="8"/>
  <c r="K15" i="8"/>
  <c r="H15" i="8"/>
  <c r="E15" i="8"/>
  <c r="C15" i="8"/>
  <c r="D15" i="8"/>
  <c r="O17" i="8"/>
  <c r="Q17" i="8"/>
  <c r="H17" i="8"/>
  <c r="S17" i="8"/>
  <c r="U17" i="8"/>
  <c r="W17" i="8"/>
  <c r="N17" i="8"/>
  <c r="R17" i="8"/>
  <c r="P17" i="8"/>
  <c r="AA17" i="8"/>
  <c r="Y17" i="8"/>
  <c r="X17" i="8"/>
  <c r="I17" i="8"/>
  <c r="L17" i="8"/>
  <c r="M17" i="8"/>
  <c r="K17" i="8"/>
  <c r="T17" i="8"/>
  <c r="V17" i="8"/>
  <c r="E17" i="8"/>
  <c r="Z17" i="8"/>
  <c r="J17" i="8"/>
  <c r="F17" i="8"/>
  <c r="G17" i="8"/>
  <c r="D17" i="8"/>
  <c r="M21" i="8"/>
  <c r="O21" i="8"/>
  <c r="F21" i="8"/>
  <c r="V21" i="8"/>
  <c r="S21" i="8"/>
  <c r="U21" i="8"/>
  <c r="N21" i="8"/>
  <c r="W21" i="8"/>
  <c r="AA21" i="8"/>
  <c r="H21" i="8"/>
  <c r="J21" i="8"/>
  <c r="T21" i="8"/>
  <c r="P21" i="8"/>
  <c r="Z21" i="8"/>
  <c r="K21" i="8"/>
  <c r="L21" i="8"/>
  <c r="Y21" i="8"/>
  <c r="E21" i="8"/>
  <c r="R21" i="8"/>
  <c r="G21" i="8"/>
  <c r="X21" i="8"/>
  <c r="I21" i="8"/>
  <c r="Q21" i="8"/>
  <c r="D21" i="8"/>
  <c r="C16" i="8" l="1"/>
  <c r="C13" i="8"/>
  <c r="C5" i="8"/>
  <c r="C21" i="8"/>
  <c r="AA3" i="8"/>
  <c r="C7" i="8"/>
  <c r="C27" i="8"/>
  <c r="C8" i="8"/>
  <c r="C9" i="8"/>
  <c r="Z3" i="8"/>
  <c r="C17" i="8"/>
  <c r="C20" i="8"/>
  <c r="C23" i="8"/>
  <c r="C18" i="8"/>
  <c r="C10" i="8"/>
  <c r="C4" i="8"/>
  <c r="C25" i="8"/>
  <c r="X138" i="22" l="1" a="1"/>
  <c r="X138" i="22" s="1"/>
  <c r="X139" i="22" a="1"/>
  <c r="X139" i="22" s="1"/>
  <c r="X135" i="22" a="1"/>
  <c r="X135" i="22" s="1"/>
  <c r="X137" i="22" a="1"/>
  <c r="X137" i="22" s="1"/>
  <c r="X140" i="22" a="1"/>
  <c r="X140" i="22" s="1"/>
  <c r="X136" i="22" a="1"/>
  <c r="X136" i="22" s="1"/>
  <c r="X134" i="22" a="1"/>
  <c r="X134" i="22" s="1"/>
  <c r="Y138" i="22" l="1"/>
  <c r="AA138" i="22" a="1"/>
  <c r="AA138" i="22" s="1"/>
  <c r="Z138" i="22"/>
  <c r="Y134" i="22"/>
  <c r="Z134" i="22"/>
  <c r="AA134" i="22" a="1"/>
  <c r="AA134" i="22" s="1"/>
  <c r="Z136" i="22"/>
  <c r="Y136" i="22"/>
  <c r="AA136" i="22" a="1"/>
  <c r="AA136" i="22" s="1"/>
  <c r="Z140" i="22"/>
  <c r="AA140" i="22" a="1"/>
  <c r="AA140" i="22" s="1"/>
  <c r="Y140" i="22"/>
  <c r="AA137" i="22" a="1"/>
  <c r="AA137" i="22" s="1"/>
  <c r="Y137" i="22"/>
  <c r="Z137" i="22"/>
  <c r="Y135" i="22"/>
  <c r="AA135" i="22" a="1"/>
  <c r="AA135" i="22" s="1"/>
  <c r="Z135" i="22"/>
  <c r="Z139" i="22"/>
  <c r="AA139" i="22" a="1"/>
  <c r="AA139" i="22" s="1"/>
  <c r="Y139" i="22"/>
  <c r="Z25" i="15"/>
  <c r="H16" i="15"/>
  <c r="E10" i="15"/>
  <c r="AO60" i="15"/>
  <c r="AP37" i="15"/>
  <c r="CH33" i="15"/>
  <c r="CF56" i="15"/>
  <c r="BT15" i="15"/>
  <c r="BZ15" i="15"/>
  <c r="AV9" i="15"/>
  <c r="CY15" i="15"/>
  <c r="DF43" i="15"/>
  <c r="AK29" i="15"/>
  <c r="BS20" i="15"/>
  <c r="O23" i="15"/>
  <c r="AH31" i="15"/>
  <c r="CL37" i="15"/>
  <c r="AC48" i="15"/>
  <c r="Q21" i="15"/>
  <c r="EA36" i="15"/>
  <c r="R30" i="15"/>
  <c r="CN7" i="15"/>
  <c r="DQ15" i="15"/>
  <c r="AX10" i="15"/>
  <c r="AT34" i="15"/>
  <c r="BI7" i="15"/>
  <c r="DL27" i="15"/>
  <c r="BA6" i="15"/>
  <c r="BY10" i="15"/>
  <c r="CI6" i="15"/>
  <c r="DC23" i="15"/>
  <c r="DW62" i="15"/>
  <c r="AY16" i="15"/>
  <c r="CU8" i="15"/>
  <c r="BZ6" i="15"/>
  <c r="CC13" i="15"/>
  <c r="BQ8" i="15"/>
  <c r="T5" i="15"/>
  <c r="DL23" i="15"/>
  <c r="CL9" i="15"/>
  <c r="DC11" i="15"/>
  <c r="DR25" i="15"/>
  <c r="BX33" i="15"/>
  <c r="AY18" i="15"/>
  <c r="CT38" i="15"/>
  <c r="BM19" i="15"/>
  <c r="E14" i="15"/>
  <c r="CR20" i="15"/>
  <c r="AM35" i="15"/>
  <c r="BW26" i="15"/>
  <c r="DK51" i="15"/>
  <c r="AY47" i="15"/>
  <c r="DQ9" i="15"/>
  <c r="T68" i="15"/>
  <c r="DH7" i="15"/>
  <c r="CH18" i="15"/>
  <c r="BF10" i="15"/>
  <c r="AM5" i="15"/>
  <c r="CN8" i="15"/>
  <c r="BW53" i="15"/>
  <c r="CB39" i="15"/>
  <c r="CE53" i="15"/>
  <c r="DU15" i="15"/>
  <c r="Y12" i="15"/>
  <c r="BV62" i="15"/>
  <c r="CJ16" i="15"/>
  <c r="AL25" i="15"/>
  <c r="DG16" i="15"/>
  <c r="BQ16" i="15"/>
  <c r="BL20" i="15"/>
  <c r="R26" i="15"/>
  <c r="EA5" i="15"/>
  <c r="AH50" i="15"/>
  <c r="H15" i="15"/>
  <c r="CA15" i="15"/>
  <c r="BA36" i="15"/>
  <c r="CC15" i="15"/>
  <c r="AV28" i="15"/>
  <c r="DJ5" i="15"/>
  <c r="BA31" i="15"/>
  <c r="Q36" i="15"/>
  <c r="CE19" i="15"/>
  <c r="BA29" i="15"/>
  <c r="BG33" i="15"/>
  <c r="CB57" i="15"/>
  <c r="DA23" i="15"/>
  <c r="AA33" i="15"/>
  <c r="J24" i="15"/>
  <c r="DI12" i="15"/>
  <c r="CV9" i="15"/>
  <c r="DX16" i="15"/>
  <c r="AH5" i="15"/>
  <c r="DM36" i="15"/>
  <c r="AN55" i="15"/>
  <c r="U23" i="15"/>
  <c r="AU46" i="15"/>
  <c r="CB59" i="15"/>
  <c r="CE8" i="15"/>
  <c r="CG26" i="15"/>
  <c r="CD17" i="15"/>
  <c r="AK52" i="15"/>
  <c r="CS10" i="15"/>
  <c r="DQ21" i="15"/>
  <c r="CP23" i="15"/>
  <c r="AU6" i="15"/>
  <c r="DR10" i="15"/>
  <c r="DK26" i="15"/>
  <c r="AG14" i="15"/>
  <c r="BT50" i="15"/>
  <c r="CN22" i="15"/>
  <c r="BU20" i="15"/>
  <c r="DO7" i="15"/>
  <c r="DV37" i="15"/>
  <c r="CV5" i="15"/>
  <c r="BO13" i="15"/>
  <c r="DZ11" i="15"/>
  <c r="K17" i="15"/>
  <c r="AW21" i="15"/>
  <c r="AF35" i="15"/>
  <c r="BY52" i="15"/>
  <c r="AP33" i="15"/>
  <c r="BE32" i="15"/>
  <c r="DN6" i="15"/>
  <c r="J8" i="15"/>
  <c r="CG58" i="15"/>
  <c r="E22" i="15"/>
  <c r="DH44" i="15"/>
  <c r="J84" i="15"/>
  <c r="CD30" i="15"/>
  <c r="BO10" i="15"/>
  <c r="BO27" i="15"/>
  <c r="BJ10" i="15"/>
  <c r="AF22" i="15"/>
  <c r="S39" i="15"/>
  <c r="DM55" i="15"/>
  <c r="N48" i="15"/>
  <c r="DF22" i="15"/>
  <c r="BB72" i="15"/>
  <c r="DS22" i="15"/>
  <c r="DJ19" i="15"/>
  <c r="CF8" i="15"/>
  <c r="BA58" i="15"/>
  <c r="R78" i="15"/>
  <c r="BT9" i="15"/>
  <c r="DU66" i="15"/>
  <c r="AV60" i="15"/>
  <c r="BU28" i="15"/>
  <c r="K8" i="15"/>
  <c r="BS6" i="15"/>
  <c r="BD25" i="15"/>
  <c r="J47" i="15"/>
  <c r="DT28" i="15"/>
  <c r="CV10" i="15"/>
  <c r="BI5" i="15"/>
  <c r="T18" i="15"/>
  <c r="CK17" i="15"/>
  <c r="U29" i="15"/>
  <c r="CR49" i="15"/>
  <c r="H14" i="15"/>
  <c r="CQ9" i="15"/>
  <c r="CK6" i="15"/>
  <c r="BZ26" i="15"/>
  <c r="DH31" i="15"/>
  <c r="DF5" i="15"/>
  <c r="DF28" i="15"/>
  <c r="DQ51" i="15"/>
  <c r="DQ11" i="15"/>
  <c r="CP30" i="15"/>
  <c r="F50" i="15"/>
  <c r="AN32" i="15"/>
  <c r="CA47" i="15"/>
  <c r="DW22" i="15"/>
  <c r="CT23" i="15"/>
  <c r="DQ34" i="15"/>
  <c r="L14" i="15"/>
  <c r="DL38" i="15"/>
  <c r="CA21" i="15"/>
  <c r="F7" i="15"/>
  <c r="S16" i="15"/>
  <c r="X9" i="15"/>
  <c r="CV41" i="15"/>
  <c r="BZ28" i="15"/>
  <c r="BM12" i="15"/>
  <c r="BN19" i="15"/>
  <c r="DM25" i="15"/>
  <c r="X26" i="15"/>
  <c r="Q9" i="15"/>
  <c r="BK16" i="15"/>
  <c r="AM16" i="15"/>
  <c r="CB36" i="15"/>
  <c r="AR44" i="15"/>
  <c r="U24" i="15"/>
  <c r="CO5" i="15"/>
  <c r="AW14" i="15"/>
  <c r="BB62" i="15"/>
  <c r="P34" i="15"/>
  <c r="AU58" i="15"/>
  <c r="BE6" i="15"/>
  <c r="CG41" i="15"/>
  <c r="CI26" i="15"/>
  <c r="BQ33" i="15"/>
  <c r="DJ23" i="15"/>
  <c r="BC68" i="15"/>
  <c r="J29" i="15"/>
  <c r="DZ13" i="15"/>
  <c r="DE28" i="15"/>
  <c r="CJ12" i="15"/>
  <c r="BB14" i="15"/>
  <c r="BK15" i="15"/>
  <c r="DZ17" i="15"/>
  <c r="DC8" i="15"/>
  <c r="J25" i="15"/>
  <c r="AM36" i="15"/>
  <c r="M24" i="15"/>
  <c r="BD5" i="15"/>
  <c r="AP59" i="15"/>
  <c r="Y8" i="15"/>
  <c r="DT5" i="15"/>
  <c r="AH19" i="15"/>
  <c r="CT51" i="15"/>
  <c r="DF12" i="15"/>
  <c r="AQ14" i="15"/>
  <c r="AK11" i="15"/>
  <c r="DE5" i="15"/>
  <c r="F15" i="15"/>
  <c r="DR8" i="15"/>
  <c r="S5" i="15"/>
  <c r="AR26" i="15"/>
  <c r="CH14" i="15"/>
  <c r="DB11" i="15"/>
  <c r="DS12" i="15"/>
  <c r="X25" i="15"/>
  <c r="BH11" i="15"/>
  <c r="AI11" i="15"/>
  <c r="N43" i="15"/>
  <c r="CD48" i="15"/>
  <c r="CK36" i="15"/>
  <c r="AB39" i="15"/>
  <c r="BJ22" i="15"/>
  <c r="Y59" i="15"/>
  <c r="AM8" i="15"/>
  <c r="DZ47" i="15"/>
  <c r="DL22" i="15"/>
  <c r="CQ25" i="15"/>
  <c r="BH7" i="15"/>
  <c r="DH63" i="15"/>
  <c r="DF4" i="15"/>
  <c r="DG37" i="15"/>
  <c r="DH23" i="15"/>
  <c r="DK13" i="15"/>
  <c r="CN38" i="15"/>
  <c r="Q24" i="15"/>
  <c r="AD20" i="15"/>
  <c r="BL39" i="15"/>
  <c r="AU21" i="15"/>
  <c r="CD10" i="15"/>
  <c r="AE10" i="15"/>
  <c r="CJ52" i="15"/>
  <c r="N7" i="15"/>
  <c r="AI12" i="15"/>
  <c r="DJ17" i="15"/>
  <c r="AG10" i="15"/>
  <c r="AS12" i="15"/>
  <c r="CA17" i="15"/>
  <c r="N17" i="15"/>
  <c r="BT16" i="15"/>
  <c r="DN34" i="15"/>
  <c r="BV5" i="15"/>
  <c r="DE26" i="15"/>
  <c r="AO24" i="15"/>
  <c r="DY17" i="15"/>
  <c r="Q20" i="15"/>
  <c r="CR28" i="15"/>
  <c r="CG35" i="15"/>
  <c r="U35" i="15"/>
  <c r="AX22" i="15"/>
  <c r="DR12" i="15"/>
  <c r="CR47" i="15"/>
  <c r="AH23" i="15"/>
  <c r="BE16" i="15"/>
  <c r="AU16" i="15"/>
  <c r="CE37" i="15"/>
  <c r="DH47" i="15"/>
  <c r="CO18" i="15"/>
  <c r="AO14" i="15"/>
  <c r="M31" i="15"/>
  <c r="BC17" i="15"/>
  <c r="BK20" i="15"/>
  <c r="DT14" i="15"/>
  <c r="AJ29" i="15"/>
  <c r="AV22" i="15"/>
  <c r="AT33" i="15"/>
  <c r="AY9" i="15"/>
  <c r="DE31" i="15"/>
  <c r="CW44" i="15"/>
  <c r="AK28" i="15"/>
  <c r="CK21" i="15"/>
  <c r="DU25" i="15"/>
  <c r="CE17" i="15"/>
  <c r="BP28" i="15"/>
  <c r="AG26" i="15"/>
  <c r="K11" i="15"/>
  <c r="DC21" i="15"/>
  <c r="AF64" i="15"/>
  <c r="BI23" i="15"/>
  <c r="CF15" i="15"/>
  <c r="BX12" i="15"/>
  <c r="EA80" i="15"/>
  <c r="DA50" i="15"/>
  <c r="DL15" i="15"/>
  <c r="AV16" i="15"/>
  <c r="DF48" i="15"/>
  <c r="AD5" i="15"/>
  <c r="BW20" i="15"/>
  <c r="CI39" i="15"/>
  <c r="AU26" i="15"/>
  <c r="BO9" i="15"/>
  <c r="M45" i="15"/>
  <c r="DW8" i="15"/>
  <c r="BW18" i="15"/>
  <c r="CX21" i="15"/>
  <c r="AT17" i="15"/>
  <c r="DH8" i="15"/>
  <c r="CZ27" i="15"/>
  <c r="BX10" i="15"/>
  <c r="BK11" i="15"/>
  <c r="BA21" i="15"/>
  <c r="AS29" i="15"/>
  <c r="DZ12" i="15"/>
  <c r="AO7" i="15"/>
  <c r="P25" i="15"/>
  <c r="I12" i="15"/>
  <c r="AW41" i="15"/>
  <c r="BY13" i="15"/>
  <c r="AL13" i="15"/>
  <c r="DC13" i="15"/>
  <c r="CQ8" i="15"/>
  <c r="DV7" i="15"/>
  <c r="BU32" i="15"/>
  <c r="DT38" i="15"/>
  <c r="BR43" i="15"/>
  <c r="AZ20" i="15"/>
  <c r="BV21" i="15"/>
  <c r="AZ34" i="15"/>
  <c r="CS19" i="15"/>
  <c r="BL28" i="15"/>
  <c r="CE21" i="15"/>
  <c r="CJ6" i="15"/>
  <c r="AT22" i="15"/>
  <c r="AY34" i="15"/>
  <c r="BB24" i="15"/>
  <c r="DS15" i="15"/>
  <c r="Q45" i="15"/>
  <c r="Z7" i="15"/>
  <c r="CN35" i="15"/>
  <c r="CS26" i="15"/>
  <c r="BL15" i="15"/>
  <c r="BQ7" i="15"/>
  <c r="AJ11" i="15"/>
  <c r="CL29" i="15"/>
  <c r="AA10" i="15"/>
  <c r="U25" i="15"/>
  <c r="BL12" i="15"/>
  <c r="F18" i="15"/>
  <c r="DM19" i="15"/>
  <c r="AE32" i="15"/>
  <c r="O43" i="15"/>
  <c r="CD26" i="15"/>
  <c r="BK22" i="15"/>
  <c r="DB27" i="15"/>
  <c r="DD23" i="15"/>
  <c r="BX28" i="15"/>
  <c r="BI20" i="15"/>
  <c r="CM54" i="15"/>
  <c r="BK33" i="15"/>
  <c r="CM6" i="15"/>
  <c r="AM22" i="15"/>
  <c r="AO40" i="15"/>
  <c r="BZ51" i="15"/>
  <c r="AA43" i="15"/>
  <c r="DZ34" i="15"/>
  <c r="CM28" i="15"/>
  <c r="DJ10" i="15"/>
  <c r="DG19" i="15"/>
  <c r="BI11" i="15"/>
  <c r="DR18" i="15"/>
  <c r="AC34" i="15"/>
  <c r="H10" i="15"/>
  <c r="BF11" i="15"/>
  <c r="AF30" i="15"/>
  <c r="BK6" i="15"/>
  <c r="CG44" i="15"/>
  <c r="BQ32" i="15"/>
  <c r="BX9" i="15"/>
  <c r="N57" i="15"/>
  <c r="DR14" i="15"/>
  <c r="DJ43" i="15"/>
  <c r="Q18" i="15"/>
  <c r="CJ9" i="15"/>
  <c r="BR8" i="15"/>
  <c r="AR29" i="15"/>
  <c r="CK24" i="15"/>
  <c r="CZ5" i="15"/>
  <c r="DL73" i="15"/>
  <c r="P10" i="15"/>
  <c r="K25" i="15"/>
  <c r="DF44" i="15"/>
  <c r="I18" i="15"/>
  <c r="CE16" i="15"/>
  <c r="Z58" i="15"/>
  <c r="DK36" i="15"/>
  <c r="AG28" i="15"/>
  <c r="AS10" i="15"/>
  <c r="CQ7" i="15"/>
  <c r="DX29" i="15"/>
  <c r="DE17" i="15"/>
  <c r="F17" i="15"/>
  <c r="BQ14" i="15"/>
  <c r="CK41" i="15"/>
  <c r="AE24" i="15"/>
  <c r="BG24" i="15"/>
  <c r="BQ26" i="15"/>
  <c r="CV23" i="15"/>
  <c r="DA10" i="15"/>
  <c r="DQ19" i="15"/>
  <c r="DQ23" i="15"/>
  <c r="DM24" i="15"/>
  <c r="DU53" i="15"/>
  <c r="CL18" i="15"/>
  <c r="CP66" i="15"/>
  <c r="BF8" i="15"/>
  <c r="AT9" i="15"/>
  <c r="L11" i="15"/>
  <c r="H17" i="15"/>
  <c r="AA7" i="15"/>
  <c r="CS28" i="15"/>
  <c r="CW10" i="15"/>
  <c r="DK31" i="15"/>
  <c r="CN45" i="15"/>
  <c r="V21" i="15"/>
  <c r="CC8" i="15"/>
  <c r="AS8" i="15"/>
  <c r="BR13" i="15"/>
  <c r="CH19" i="15"/>
  <c r="AZ5" i="15"/>
  <c r="DG26" i="15"/>
  <c r="DN16" i="15"/>
  <c r="M39" i="15"/>
  <c r="AB19" i="15"/>
  <c r="L23" i="15"/>
  <c r="F37" i="15"/>
  <c r="BP31" i="15"/>
  <c r="H48" i="15"/>
  <c r="AC6" i="15"/>
  <c r="DX15" i="15"/>
  <c r="BM10" i="15"/>
  <c r="AS9" i="15"/>
  <c r="BR10" i="15"/>
  <c r="BP11" i="15"/>
  <c r="BD50" i="15"/>
  <c r="BX36" i="15"/>
  <c r="CZ24" i="15"/>
  <c r="CJ36" i="15"/>
  <c r="AQ32" i="15"/>
  <c r="CR24" i="15"/>
  <c r="CC34" i="15"/>
  <c r="H6" i="15"/>
  <c r="DL10" i="15"/>
  <c r="BS12" i="15"/>
  <c r="O29" i="15"/>
  <c r="BC9" i="15"/>
  <c r="DU36" i="15"/>
  <c r="DT20" i="15"/>
  <c r="DN13" i="15"/>
  <c r="DO8" i="15"/>
  <c r="V19" i="15"/>
  <c r="DI6" i="15"/>
  <c r="DP8" i="15"/>
  <c r="CI27" i="15"/>
  <c r="AC9" i="15"/>
  <c r="CH23" i="15"/>
  <c r="BQ42" i="15"/>
  <c r="AW10" i="15"/>
  <c r="DW54" i="15"/>
  <c r="AD6" i="15"/>
  <c r="E66" i="15"/>
  <c r="DW27" i="15"/>
  <c r="DD57" i="15"/>
  <c r="V58" i="15"/>
  <c r="DY18" i="15"/>
  <c r="CC18" i="15"/>
  <c r="CT8" i="15"/>
  <c r="AH56" i="15"/>
  <c r="BA25" i="15"/>
  <c r="DO22" i="15"/>
  <c r="BM35" i="15"/>
  <c r="AJ6" i="15"/>
  <c r="BS17" i="15"/>
  <c r="DF23" i="15"/>
  <c r="CV32" i="15"/>
  <c r="BZ53" i="15"/>
  <c r="T24" i="15"/>
  <c r="DO39" i="15"/>
  <c r="CT36" i="15"/>
  <c r="DJ31" i="15"/>
  <c r="K24" i="15"/>
  <c r="CZ13" i="15"/>
  <c r="E13" i="15"/>
  <c r="N36" i="15"/>
  <c r="AC27" i="15"/>
  <c r="V10" i="15"/>
  <c r="CC20" i="15"/>
  <c r="CD23" i="15"/>
  <c r="BC20" i="15"/>
  <c r="G28" i="15"/>
  <c r="DC16" i="15"/>
  <c r="CW15" i="15"/>
  <c r="DY15" i="15"/>
  <c r="I27" i="15"/>
  <c r="Q15" i="15"/>
  <c r="CX26" i="15"/>
  <c r="BP35" i="15"/>
  <c r="CC43" i="15"/>
  <c r="BD13" i="15"/>
  <c r="AA46" i="15"/>
  <c r="BL14" i="15"/>
  <c r="AM28" i="15"/>
  <c r="DJ13" i="15"/>
  <c r="CC4" i="15"/>
  <c r="BM5" i="15"/>
  <c r="AN24" i="15"/>
  <c r="CD50" i="15"/>
  <c r="DJ12" i="15"/>
  <c r="DG13" i="15"/>
  <c r="Z37" i="15"/>
  <c r="DE30" i="15"/>
  <c r="DA43" i="15"/>
  <c r="BK65" i="15"/>
  <c r="CJ13" i="15"/>
  <c r="AQ16" i="15"/>
  <c r="BI9" i="15"/>
  <c r="CU15" i="15"/>
  <c r="Q33" i="15"/>
  <c r="AJ28" i="15"/>
  <c r="O6" i="15"/>
  <c r="H39" i="15"/>
  <c r="AV27" i="15"/>
  <c r="CO42" i="15"/>
  <c r="AL39" i="15"/>
  <c r="DQ8" i="15"/>
  <c r="CY7" i="15"/>
  <c r="V29" i="15"/>
  <c r="DB6" i="15"/>
  <c r="DA20" i="15"/>
  <c r="AL8" i="15"/>
  <c r="DU59" i="15"/>
  <c r="CM14" i="15"/>
  <c r="DT16" i="15"/>
  <c r="DK15" i="15"/>
  <c r="U11" i="15"/>
  <c r="BB22" i="15"/>
  <c r="AQ26" i="15"/>
  <c r="CR7" i="15"/>
  <c r="M16" i="15"/>
  <c r="DD6" i="15"/>
  <c r="BU10" i="15"/>
  <c r="AY28" i="15"/>
  <c r="AH6" i="15"/>
  <c r="BY11" i="15"/>
  <c r="BE17" i="15"/>
  <c r="BS5" i="15"/>
  <c r="Q60" i="15"/>
  <c r="Y6" i="15"/>
  <c r="R22" i="15"/>
  <c r="DF18" i="15"/>
  <c r="CF9" i="15"/>
  <c r="CJ26" i="15"/>
  <c r="AM21" i="15"/>
  <c r="AB29" i="15"/>
  <c r="CT48" i="15"/>
  <c r="CI7" i="15"/>
  <c r="AF28" i="15"/>
  <c r="DB26" i="15"/>
  <c r="EA7" i="15"/>
  <c r="AU37" i="15"/>
  <c r="E32" i="15"/>
  <c r="DO16" i="15"/>
  <c r="CS44" i="15"/>
  <c r="J19" i="15"/>
  <c r="BC90" i="15"/>
  <c r="AO16" i="15"/>
  <c r="CT62" i="15"/>
  <c r="CK33" i="15"/>
  <c r="AC15" i="15"/>
  <c r="CG37" i="15"/>
  <c r="BH16" i="15"/>
  <c r="DZ30" i="15"/>
  <c r="BF6" i="15"/>
  <c r="U46" i="15"/>
  <c r="AP12" i="15"/>
  <c r="Q46" i="15"/>
  <c r="CU44" i="15"/>
  <c r="CN36" i="15"/>
  <c r="G25" i="15"/>
  <c r="CQ32" i="15"/>
  <c r="AJ37" i="15"/>
  <c r="Q28" i="15"/>
  <c r="CN32" i="15"/>
  <c r="CH7" i="15"/>
  <c r="N8" i="15"/>
  <c r="AK44" i="15"/>
  <c r="CJ7" i="15"/>
  <c r="BA10" i="15"/>
  <c r="DU9" i="15"/>
  <c r="DK21" i="15"/>
  <c r="M55" i="15"/>
  <c r="DY8" i="15"/>
  <c r="AY24" i="15"/>
  <c r="BW11" i="15"/>
  <c r="BH78" i="15"/>
  <c r="BD23" i="15"/>
  <c r="BE51" i="15"/>
  <c r="AI31" i="15"/>
  <c r="DB15" i="15"/>
  <c r="O8" i="15"/>
  <c r="BV48" i="15"/>
  <c r="BM11" i="15"/>
  <c r="AO23" i="15"/>
  <c r="BF19" i="15"/>
  <c r="AX62" i="15"/>
  <c r="AX43" i="15"/>
  <c r="BB23" i="15"/>
  <c r="DS33" i="15"/>
  <c r="BK30" i="15"/>
  <c r="X11" i="15"/>
  <c r="CT84" i="15"/>
  <c r="DQ25" i="15"/>
  <c r="CJ24" i="15"/>
  <c r="BK18" i="15"/>
  <c r="CQ26" i="15"/>
  <c r="DR35" i="15"/>
  <c r="AS41" i="15"/>
  <c r="DE13" i="15"/>
  <c r="AK6" i="15"/>
  <c r="CJ8" i="15"/>
  <c r="DO21" i="15"/>
  <c r="BX22" i="15"/>
  <c r="AE27" i="15"/>
  <c r="DV10" i="15"/>
  <c r="AN5" i="15"/>
  <c r="Z41" i="15"/>
  <c r="BX8" i="15"/>
  <c r="AQ17" i="15"/>
  <c r="DK39" i="15"/>
  <c r="AW43" i="15"/>
  <c r="AX37" i="15"/>
  <c r="V44" i="15"/>
  <c r="AI7" i="15"/>
  <c r="G6" i="15"/>
  <c r="BC12" i="15"/>
  <c r="CB7" i="15"/>
  <c r="DS28" i="15"/>
  <c r="DJ14" i="15"/>
  <c r="BO44" i="15"/>
  <c r="CU29" i="15"/>
  <c r="DQ7" i="15"/>
  <c r="N25" i="15"/>
  <c r="CU39" i="15"/>
  <c r="CB21" i="15"/>
  <c r="Z22" i="15"/>
  <c r="CJ34" i="15"/>
  <c r="DJ29" i="15"/>
  <c r="BK13" i="15"/>
  <c r="BJ30" i="15"/>
  <c r="BL7" i="15"/>
  <c r="M23" i="15"/>
  <c r="E17" i="15"/>
  <c r="DZ6" i="15"/>
  <c r="DA35" i="15"/>
  <c r="DV6" i="15"/>
  <c r="AL15" i="15"/>
  <c r="DV21" i="15"/>
  <c r="AA13" i="15"/>
  <c r="H28" i="15"/>
  <c r="BL19" i="15"/>
  <c r="AX6" i="15"/>
  <c r="AY41" i="15"/>
  <c r="DZ27" i="15"/>
  <c r="BE105" i="15"/>
  <c r="CE14" i="15"/>
  <c r="CL39" i="15"/>
  <c r="BF12" i="15"/>
  <c r="DR16" i="15"/>
  <c r="BT5" i="15"/>
  <c r="CK9" i="15"/>
  <c r="F14" i="15"/>
  <c r="BS48" i="15"/>
  <c r="AJ63" i="15"/>
  <c r="DA12" i="15"/>
  <c r="DN19" i="15"/>
  <c r="CC28" i="15"/>
  <c r="DD27" i="15"/>
  <c r="Y24" i="15"/>
  <c r="V14" i="15"/>
  <c r="AG19" i="15"/>
  <c r="DD25" i="15"/>
  <c r="AK7" i="15"/>
  <c r="DA38" i="15"/>
  <c r="BG12" i="15"/>
  <c r="AL32" i="15"/>
  <c r="DT55" i="15"/>
  <c r="AM11" i="15"/>
  <c r="I21" i="15"/>
  <c r="CX7" i="15"/>
  <c r="CE10" i="15"/>
  <c r="CQ30" i="15"/>
  <c r="CD46" i="15"/>
  <c r="BS16" i="15"/>
  <c r="H21" i="15"/>
  <c r="DY13" i="15"/>
  <c r="T20" i="15"/>
  <c r="CD7" i="15"/>
  <c r="DH25" i="15"/>
  <c r="CG59" i="15"/>
  <c r="BU40" i="15"/>
  <c r="CC22" i="15"/>
  <c r="CJ5" i="15"/>
  <c r="DK57" i="15"/>
  <c r="BY21" i="15"/>
  <c r="DZ14" i="15"/>
  <c r="I11" i="15"/>
  <c r="BY6" i="15"/>
  <c r="CI11" i="15"/>
  <c r="DP44" i="15"/>
  <c r="M34" i="15"/>
  <c r="DS61" i="15"/>
  <c r="Y17" i="15"/>
  <c r="CJ55" i="15"/>
  <c r="L17" i="15"/>
  <c r="CI13" i="15"/>
  <c r="CN27" i="15"/>
  <c r="AZ36" i="15"/>
  <c r="Q26" i="15"/>
  <c r="AT80" i="15"/>
  <c r="DA9" i="15"/>
  <c r="AB8" i="15"/>
  <c r="E37" i="15"/>
  <c r="DR30" i="15"/>
  <c r="BB8" i="15"/>
  <c r="BO53" i="15"/>
  <c r="BZ31" i="15"/>
  <c r="CN46" i="15"/>
  <c r="S14" i="15"/>
  <c r="BE86" i="15"/>
  <c r="E20" i="15"/>
  <c r="O32" i="15"/>
  <c r="CG10" i="15"/>
  <c r="CP15" i="15"/>
  <c r="AO15" i="15"/>
  <c r="DJ30" i="15"/>
  <c r="DV16" i="15"/>
  <c r="BZ4" i="15"/>
  <c r="M8" i="15"/>
  <c r="DB23" i="15"/>
  <c r="CP18" i="15"/>
  <c r="AM40" i="15"/>
  <c r="AR30" i="15"/>
  <c r="CZ18" i="15"/>
  <c r="BD58" i="15"/>
  <c r="BN9" i="15"/>
  <c r="AH16" i="15"/>
  <c r="P52" i="15"/>
  <c r="AG12" i="15"/>
  <c r="BY7" i="15"/>
  <c r="DA27" i="15"/>
  <c r="EA30" i="15"/>
  <c r="DU30" i="15"/>
  <c r="O12" i="15"/>
  <c r="DZ19" i="15"/>
  <c r="E12" i="15"/>
  <c r="CQ10" i="15"/>
  <c r="AE6" i="15"/>
  <c r="L19" i="15"/>
  <c r="AS5" i="15"/>
  <c r="DI11" i="15"/>
  <c r="CF39" i="15"/>
  <c r="BE25" i="15"/>
  <c r="BA15" i="15"/>
  <c r="CU9" i="15"/>
  <c r="CF59" i="15"/>
  <c r="CG25" i="15"/>
  <c r="CV33" i="15"/>
  <c r="CO23" i="15"/>
  <c r="Q34" i="15"/>
  <c r="AX31" i="15"/>
  <c r="BS10" i="15"/>
  <c r="CM34" i="15"/>
  <c r="BB30" i="15"/>
  <c r="W9" i="15"/>
  <c r="DL11" i="15"/>
  <c r="AL27" i="15"/>
  <c r="DK22" i="15"/>
  <c r="DB14" i="15"/>
  <c r="BD17" i="15"/>
  <c r="CZ12" i="15"/>
  <c r="CJ28" i="15"/>
  <c r="S13" i="15"/>
  <c r="K47" i="15"/>
  <c r="G49" i="15"/>
  <c r="W30" i="15"/>
  <c r="DI16" i="15"/>
  <c r="AX26" i="15"/>
  <c r="CX25" i="15"/>
  <c r="X38" i="15"/>
  <c r="BU9" i="15"/>
  <c r="AD61" i="15"/>
  <c r="DD59" i="15"/>
  <c r="BT21" i="15"/>
  <c r="BE10" i="15"/>
  <c r="AU45" i="15"/>
  <c r="AG17" i="15"/>
  <c r="AF5" i="15"/>
  <c r="DR32" i="15"/>
  <c r="T34" i="15"/>
  <c r="AA36" i="15"/>
  <c r="DE42" i="15"/>
  <c r="I10" i="15"/>
  <c r="BC23" i="15"/>
  <c r="CB31" i="15"/>
  <c r="P9" i="15"/>
  <c r="M5" i="15"/>
  <c r="BO67" i="15"/>
  <c r="AW60" i="15"/>
  <c r="CW9" i="15"/>
  <c r="DX31" i="15"/>
  <c r="DX11" i="15"/>
  <c r="CV51" i="15"/>
  <c r="DT8" i="15"/>
  <c r="F59" i="15"/>
  <c r="AB15" i="15"/>
  <c r="DJ20" i="15"/>
  <c r="DE6" i="15"/>
  <c r="AR23" i="15"/>
  <c r="DW15" i="15"/>
  <c r="BS39" i="15"/>
  <c r="DB8" i="15"/>
  <c r="V18" i="15"/>
  <c r="O14" i="15"/>
  <c r="CE48" i="15"/>
  <c r="DS17" i="15"/>
  <c r="K5" i="15"/>
  <c r="CM43" i="15"/>
  <c r="AY5" i="15"/>
  <c r="R44" i="15"/>
  <c r="CO15" i="15"/>
  <c r="BV39" i="15"/>
  <c r="DS11" i="15"/>
  <c r="DK16" i="15"/>
  <c r="J26" i="15"/>
  <c r="CT33" i="15"/>
  <c r="AE28" i="15"/>
  <c r="G14" i="15"/>
  <c r="DP25" i="15"/>
  <c r="AE67" i="15"/>
  <c r="F9" i="15"/>
  <c r="AC14" i="15"/>
  <c r="AD41" i="15"/>
  <c r="DU40" i="15"/>
  <c r="DM32" i="15"/>
  <c r="BI15" i="15"/>
  <c r="CL42" i="15"/>
  <c r="DK17" i="15"/>
  <c r="CZ37" i="15"/>
  <c r="AV71" i="15"/>
  <c r="DH16" i="15"/>
  <c r="AP21" i="15"/>
  <c r="CX33" i="15"/>
  <c r="DW19" i="15"/>
  <c r="AQ44" i="15"/>
  <c r="CG6" i="15"/>
  <c r="N15" i="15"/>
  <c r="AY12" i="15"/>
  <c r="CL26" i="15"/>
  <c r="CM46" i="15"/>
  <c r="BC7" i="15"/>
  <c r="CS73" i="15"/>
  <c r="AF14" i="15"/>
  <c r="CV38" i="15"/>
  <c r="BY16" i="15"/>
  <c r="DN8" i="15"/>
  <c r="U19" i="15"/>
  <c r="DB16" i="15"/>
  <c r="CP44" i="15"/>
  <c r="BM32" i="15"/>
  <c r="Y36" i="15"/>
  <c r="DI45" i="15"/>
  <c r="DI5" i="15"/>
  <c r="AF49" i="15"/>
  <c r="P46" i="15"/>
  <c r="BV49" i="15"/>
  <c r="CP7" i="15"/>
  <c r="CC11" i="15"/>
  <c r="BA27" i="15"/>
  <c r="DJ47" i="15"/>
  <c r="AZ8" i="15"/>
  <c r="BJ9" i="15"/>
  <c r="DY25" i="15"/>
  <c r="AM24" i="15"/>
  <c r="CY23" i="15"/>
  <c r="DT22" i="15"/>
  <c r="CP10" i="15"/>
  <c r="AZ110" i="15"/>
  <c r="M25" i="15"/>
  <c r="AN12" i="15"/>
  <c r="Q42" i="15"/>
  <c r="CV21" i="15"/>
  <c r="DO25" i="15"/>
  <c r="CL62" i="15"/>
  <c r="AR16" i="15"/>
  <c r="AG22" i="15"/>
  <c r="CV53" i="15"/>
  <c r="BV4" i="15"/>
  <c r="DV33" i="15"/>
  <c r="CW30" i="15"/>
  <c r="DZ8" i="15"/>
  <c r="AO22" i="15"/>
  <c r="BU7" i="15"/>
  <c r="T27" i="15"/>
  <c r="F16" i="15"/>
  <c r="AP32" i="15"/>
  <c r="AI5" i="15"/>
  <c r="DS18" i="15"/>
  <c r="DR9" i="15"/>
  <c r="BG35" i="15"/>
  <c r="BT55" i="15"/>
  <c r="DG32" i="15"/>
  <c r="DN54" i="15"/>
  <c r="CM24" i="15"/>
  <c r="DF42" i="15"/>
  <c r="CP19" i="15"/>
  <c r="CA7" i="15"/>
  <c r="DC10" i="15"/>
  <c r="DE14" i="15"/>
  <c r="X15" i="15"/>
  <c r="CT12" i="15"/>
  <c r="K39" i="15"/>
  <c r="BX14" i="15"/>
  <c r="G7" i="15"/>
  <c r="DO27" i="15"/>
  <c r="CQ15" i="15"/>
  <c r="BM23" i="15"/>
  <c r="CT42" i="15"/>
  <c r="CF16" i="15"/>
  <c r="E8" i="15"/>
  <c r="BO24" i="15"/>
  <c r="BA11" i="15"/>
  <c r="BN26" i="15"/>
  <c r="BQ12" i="15"/>
  <c r="DA28" i="15"/>
  <c r="AI37" i="15"/>
  <c r="DX17" i="15"/>
  <c r="BT10" i="15"/>
  <c r="DS21" i="15"/>
  <c r="CQ5" i="15"/>
  <c r="AE7" i="15"/>
  <c r="W83" i="15"/>
  <c r="AT15" i="15"/>
  <c r="CD4" i="15"/>
  <c r="CN41" i="15"/>
  <c r="AC12" i="15"/>
  <c r="K16" i="15"/>
  <c r="DU11" i="15"/>
  <c r="T22" i="15"/>
  <c r="BK5" i="15"/>
  <c r="CV58" i="15"/>
  <c r="BM17" i="15"/>
  <c r="T38" i="15"/>
  <c r="DT17" i="15"/>
  <c r="BN5" i="15"/>
  <c r="DV17" i="15"/>
  <c r="CC25" i="15"/>
  <c r="DI14" i="15"/>
  <c r="BQ59" i="15"/>
  <c r="CQ11" i="15"/>
  <c r="AO51" i="15"/>
  <c r="AS19" i="15"/>
  <c r="CR63" i="15"/>
  <c r="R40" i="15"/>
  <c r="CY43" i="15"/>
  <c r="X24" i="15"/>
  <c r="N32" i="15"/>
  <c r="V13" i="15"/>
  <c r="CA22" i="15"/>
  <c r="CE5" i="15"/>
  <c r="CI77" i="15"/>
  <c r="AQ9" i="15"/>
  <c r="BI14" i="15"/>
  <c r="AM19" i="15"/>
  <c r="U9" i="15"/>
  <c r="DI8" i="15"/>
  <c r="CH42" i="15"/>
  <c r="DP52" i="15"/>
  <c r="BZ39" i="15"/>
  <c r="AS35" i="15"/>
  <c r="AV53" i="15"/>
  <c r="DC24" i="15"/>
  <c r="AF7" i="15"/>
  <c r="AO26" i="15"/>
  <c r="DU5" i="15"/>
  <c r="DV28" i="15"/>
  <c r="T53" i="15"/>
  <c r="CQ20" i="15"/>
  <c r="BZ19" i="15"/>
  <c r="AP11" i="15"/>
  <c r="AM9" i="15"/>
  <c r="T41" i="15"/>
  <c r="CR13" i="15"/>
  <c r="U27" i="15"/>
  <c r="DP30" i="15"/>
  <c r="AH41" i="15"/>
  <c r="I25" i="15"/>
  <c r="BK10" i="15"/>
  <c r="T56" i="15"/>
  <c r="BJ11" i="15"/>
  <c r="AS27" i="15"/>
  <c r="DP5" i="15"/>
  <c r="DU6" i="15"/>
  <c r="AX27" i="15"/>
  <c r="CF32" i="15"/>
  <c r="BC34" i="15"/>
  <c r="BH49" i="15"/>
  <c r="CJ57" i="15"/>
  <c r="DU16" i="15"/>
  <c r="M21" i="15"/>
  <c r="DG35" i="15"/>
  <c r="AM83" i="15"/>
  <c r="BC37" i="15"/>
  <c r="AV7" i="15"/>
  <c r="Z9" i="15"/>
  <c r="DM16" i="15"/>
  <c r="AS78" i="15"/>
  <c r="CN37" i="15"/>
  <c r="CL23" i="15"/>
  <c r="BV22" i="15"/>
  <c r="BQ34" i="15"/>
  <c r="Y19" i="15"/>
  <c r="AF9" i="15"/>
  <c r="CZ16" i="15"/>
  <c r="T17" i="15"/>
  <c r="AE31" i="15"/>
  <c r="AC10" i="15"/>
  <c r="DQ13" i="15"/>
  <c r="O33" i="15"/>
  <c r="AV5" i="15"/>
  <c r="DG17" i="15"/>
  <c r="CC63" i="15"/>
  <c r="DY38" i="15"/>
  <c r="CC10" i="15"/>
  <c r="I46" i="15"/>
  <c r="CH22" i="15"/>
  <c r="BG28" i="15"/>
  <c r="CP9" i="15"/>
  <c r="CW23" i="15"/>
  <c r="DY39" i="15"/>
  <c r="N14" i="15"/>
  <c r="CT14" i="15"/>
  <c r="BV15" i="15"/>
  <c r="DJ28" i="15"/>
  <c r="DZ37" i="15"/>
  <c r="BT37" i="15"/>
  <c r="BN11" i="15"/>
  <c r="BU19" i="15"/>
  <c r="BX76" i="15"/>
  <c r="DI36" i="15"/>
  <c r="CP12" i="15"/>
  <c r="BU31" i="15"/>
  <c r="AW18" i="15"/>
  <c r="BR14" i="15"/>
  <c r="CX18" i="15"/>
  <c r="BK7" i="15"/>
  <c r="CL54" i="15"/>
  <c r="BB10" i="15"/>
  <c r="CJ23" i="15"/>
  <c r="BM42" i="15"/>
  <c r="P44" i="15"/>
  <c r="BI22" i="15"/>
  <c r="AH42" i="15"/>
  <c r="I31" i="15"/>
  <c r="BR56" i="15"/>
  <c r="BH35" i="15"/>
  <c r="BD11" i="15"/>
  <c r="G32" i="15"/>
  <c r="DQ14" i="15"/>
  <c r="AR24" i="15"/>
  <c r="DN17" i="15"/>
  <c r="DU35" i="15"/>
  <c r="CI14" i="15"/>
  <c r="P13" i="15"/>
  <c r="BN22" i="15"/>
  <c r="I9" i="15"/>
  <c r="AW11" i="15"/>
  <c r="O5" i="15"/>
  <c r="Z70" i="15"/>
  <c r="BE15" i="15"/>
  <c r="CY61" i="15"/>
  <c r="AJ38" i="15"/>
  <c r="AU17" i="15"/>
  <c r="AB20" i="15"/>
  <c r="L18" i="15"/>
  <c r="BU24" i="15"/>
  <c r="AO34" i="15"/>
  <c r="BR29" i="15"/>
  <c r="E31" i="15"/>
  <c r="BM34" i="15"/>
  <c r="CW17" i="15"/>
  <c r="BC41" i="15"/>
  <c r="CE43" i="15"/>
  <c r="CS63" i="15"/>
  <c r="R25" i="15"/>
  <c r="M17" i="15"/>
  <c r="CE74" i="15"/>
  <c r="BT11" i="15"/>
  <c r="CT27" i="15"/>
  <c r="BQ11" i="15"/>
  <c r="DN26" i="15"/>
  <c r="BR7" i="15"/>
  <c r="BT24" i="15"/>
  <c r="DK8" i="15"/>
  <c r="BT17" i="15"/>
  <c r="AD16" i="15"/>
  <c r="AQ45" i="15"/>
  <c r="AN19" i="15"/>
  <c r="W29" i="15"/>
  <c r="BK9" i="15"/>
  <c r="O55" i="15"/>
  <c r="CP17" i="15"/>
  <c r="DA55" i="15"/>
  <c r="DU48" i="15"/>
  <c r="CE38" i="15"/>
  <c r="CZ89" i="15"/>
  <c r="CM16" i="15"/>
  <c r="DA33" i="15"/>
  <c r="DL19" i="15"/>
  <c r="CX53" i="15"/>
  <c r="CQ52" i="15"/>
  <c r="AP31" i="15"/>
  <c r="DX10" i="15"/>
  <c r="AW16" i="15"/>
  <c r="AI21" i="15"/>
  <c r="CO11" i="15"/>
  <c r="CR10" i="15"/>
  <c r="AB16" i="15"/>
  <c r="AM34" i="15"/>
  <c r="AF66" i="15"/>
  <c r="AI16" i="15"/>
  <c r="W8" i="15"/>
  <c r="AL40" i="15"/>
  <c r="S18" i="15"/>
  <c r="CW40" i="15"/>
  <c r="AO71" i="15"/>
  <c r="BR16" i="15"/>
  <c r="CM7" i="15"/>
  <c r="K10" i="15"/>
  <c r="AG24" i="15"/>
  <c r="P72" i="15"/>
  <c r="N23" i="15"/>
  <c r="BR28" i="15"/>
  <c r="DJ46" i="15"/>
  <c r="DS55" i="15"/>
  <c r="DR85" i="15"/>
  <c r="AD27" i="15"/>
  <c r="BV58" i="15"/>
  <c r="DC83" i="15"/>
  <c r="DY16" i="15"/>
  <c r="CB29" i="15"/>
  <c r="AS56" i="15"/>
  <c r="AJ57" i="15"/>
  <c r="DA11" i="15"/>
  <c r="DI33" i="15"/>
  <c r="CZ8" i="15"/>
  <c r="CK14" i="15"/>
  <c r="E33" i="15"/>
  <c r="BW35" i="15"/>
  <c r="BV40" i="15"/>
  <c r="S34" i="15"/>
  <c r="BH10" i="15"/>
  <c r="DV36" i="15"/>
  <c r="Z5" i="15"/>
  <c r="DX21" i="15"/>
  <c r="AE39" i="15"/>
  <c r="DH40" i="15"/>
  <c r="CY32" i="15"/>
  <c r="AP30" i="15"/>
  <c r="AJ20" i="15"/>
  <c r="AV52" i="15"/>
  <c r="BS8" i="15"/>
  <c r="BN85" i="15"/>
  <c r="CD53" i="15"/>
  <c r="G12" i="15"/>
  <c r="BB7" i="15"/>
  <c r="CI50" i="15"/>
  <c r="V28" i="15"/>
  <c r="CI42" i="15"/>
  <c r="CH15" i="15"/>
  <c r="EA18" i="15"/>
  <c r="DS32" i="15"/>
  <c r="CT32" i="15"/>
  <c r="EA21" i="15"/>
  <c r="BC36" i="15"/>
  <c r="AA32" i="15"/>
  <c r="BY66" i="15"/>
  <c r="J9" i="15"/>
  <c r="DU7" i="15"/>
  <c r="AZ38" i="15"/>
  <c r="DD18" i="15"/>
  <c r="BB80" i="15"/>
  <c r="CA16" i="15"/>
  <c r="BA19" i="15"/>
  <c r="CQ12" i="15"/>
  <c r="CZ10" i="15"/>
  <c r="CC14" i="15"/>
  <c r="BB59" i="15"/>
  <c r="AK15" i="15"/>
  <c r="AN36" i="15"/>
  <c r="BN20" i="15"/>
  <c r="CS5" i="15"/>
  <c r="P23" i="15"/>
  <c r="AD21" i="15"/>
  <c r="AW30" i="15"/>
  <c r="CV18" i="15"/>
  <c r="DY34" i="15"/>
  <c r="BQ28" i="15"/>
  <c r="AA28" i="15"/>
  <c r="S7" i="15"/>
  <c r="CQ17" i="15"/>
  <c r="BW23" i="15"/>
  <c r="DM12" i="15"/>
  <c r="DN10" i="15"/>
  <c r="CD25" i="15"/>
  <c r="CR16" i="15"/>
  <c r="AK5" i="15"/>
  <c r="CL15" i="15"/>
  <c r="AL5" i="15"/>
  <c r="AL54" i="15"/>
  <c r="AR56" i="15"/>
  <c r="AZ31" i="15"/>
  <c r="CE28" i="15"/>
  <c r="DE4" i="15"/>
  <c r="AL19" i="15"/>
  <c r="DA7" i="15"/>
  <c r="BG11" i="15"/>
  <c r="CH31" i="15"/>
  <c r="AL53" i="15"/>
  <c r="DF14" i="15"/>
  <c r="AC29" i="15"/>
  <c r="H22" i="15"/>
  <c r="CU41" i="15"/>
  <c r="CP14" i="15"/>
  <c r="AK34" i="15"/>
  <c r="AB51" i="15"/>
  <c r="H36" i="15"/>
  <c r="CY6" i="15"/>
  <c r="O11" i="15"/>
  <c r="T43" i="15"/>
  <c r="AB4" i="15"/>
  <c r="CR11" i="15"/>
  <c r="BU21" i="15"/>
  <c r="CZ41" i="15"/>
  <c r="G42" i="15"/>
  <c r="BT80" i="15"/>
  <c r="DI42" i="15"/>
  <c r="CV15" i="15"/>
  <c r="AJ36" i="15"/>
  <c r="J6" i="15"/>
  <c r="F34" i="15"/>
  <c r="BX42" i="15"/>
  <c r="DC56" i="15"/>
  <c r="AS7" i="15"/>
  <c r="BG29" i="15"/>
  <c r="CQ91" i="15"/>
  <c r="CE34" i="15"/>
  <c r="X10" i="15"/>
  <c r="DG27" i="15"/>
  <c r="BN28" i="15"/>
  <c r="BZ58" i="15"/>
  <c r="BL23" i="15"/>
  <c r="AN18" i="15"/>
  <c r="CJ43" i="15"/>
  <c r="AL6" i="15"/>
  <c r="CO14" i="15"/>
  <c r="AQ8" i="15"/>
  <c r="BF27" i="15"/>
  <c r="BF20" i="15"/>
  <c r="DQ26" i="15"/>
  <c r="BM7" i="15"/>
  <c r="BZ23" i="15"/>
  <c r="AV31" i="15"/>
  <c r="AB33" i="15"/>
  <c r="S10" i="15"/>
  <c r="F71" i="15"/>
  <c r="F23" i="15"/>
  <c r="AT12" i="15"/>
  <c r="BT7" i="15"/>
  <c r="BQ19" i="15"/>
  <c r="AC11" i="15"/>
  <c r="S11" i="15"/>
  <c r="DI40" i="15"/>
  <c r="BE34" i="15"/>
  <c r="CA10" i="15"/>
  <c r="BA24" i="15"/>
  <c r="CL8" i="15"/>
  <c r="CW11" i="15"/>
  <c r="BY26" i="15"/>
  <c r="AV23" i="15"/>
  <c r="K14" i="15"/>
  <c r="DU13" i="15"/>
  <c r="CO35" i="15"/>
  <c r="DI27" i="15"/>
  <c r="AR35" i="15"/>
  <c r="CK48" i="15"/>
  <c r="U10" i="15"/>
  <c r="CK38" i="15"/>
  <c r="CM29" i="15"/>
  <c r="CC21" i="15"/>
  <c r="CM40" i="15"/>
  <c r="DC6" i="15"/>
  <c r="AI14" i="15"/>
  <c r="CQ23" i="15"/>
  <c r="CM20" i="15"/>
  <c r="AT11" i="15"/>
  <c r="G9" i="15"/>
  <c r="BD52" i="15"/>
  <c r="L25" i="15"/>
  <c r="CG15" i="15"/>
  <c r="BL21" i="15"/>
  <c r="R32" i="15"/>
  <c r="W37" i="15"/>
  <c r="DO13" i="15"/>
  <c r="AF25" i="15"/>
  <c r="BU22" i="15"/>
  <c r="BS28" i="15"/>
  <c r="G24" i="15"/>
  <c r="BL76" i="15"/>
  <c r="R41" i="15"/>
  <c r="BH61" i="15"/>
  <c r="DW9" i="15"/>
  <c r="G71" i="15"/>
  <c r="BN27" i="15"/>
  <c r="BR9" i="15"/>
  <c r="H23" i="15"/>
  <c r="M33" i="15"/>
  <c r="DN65" i="15"/>
  <c r="DG15" i="15"/>
  <c r="BI37" i="15"/>
  <c r="H24" i="15"/>
  <c r="CZ20" i="15"/>
  <c r="BG19" i="15"/>
  <c r="DD21" i="15"/>
  <c r="BH6" i="15"/>
  <c r="BA32" i="15"/>
  <c r="DS24" i="15"/>
  <c r="AL30" i="15"/>
  <c r="O18" i="15"/>
  <c r="AR15" i="15"/>
  <c r="DZ44" i="15"/>
  <c r="CB20" i="15"/>
  <c r="V24" i="15"/>
  <c r="AJ33" i="15"/>
  <c r="CU43" i="15"/>
  <c r="AJ48" i="15"/>
  <c r="DM31" i="15"/>
  <c r="AB45" i="15"/>
  <c r="BF57" i="15"/>
  <c r="F25" i="15"/>
  <c r="AI38" i="15"/>
  <c r="CA35" i="15"/>
  <c r="J21" i="15"/>
  <c r="BL6" i="15"/>
  <c r="Q48" i="15"/>
  <c r="BX19" i="15"/>
  <c r="CL12" i="15"/>
  <c r="BP52" i="15"/>
  <c r="X41" i="15"/>
  <c r="AY14" i="15"/>
  <c r="AS38" i="15"/>
  <c r="DP31" i="15"/>
  <c r="BQ10" i="15"/>
  <c r="DW34" i="15"/>
  <c r="CW25" i="15"/>
  <c r="BD15" i="15"/>
  <c r="AD22" i="15"/>
  <c r="AI51" i="15"/>
  <c r="AK47" i="15"/>
  <c r="DC9" i="15"/>
  <c r="CZ45" i="15"/>
  <c r="BB54" i="15"/>
  <c r="AX15" i="15"/>
  <c r="CD19" i="15"/>
  <c r="DW7" i="15"/>
  <c r="CW8" i="15"/>
  <c r="Z39" i="15"/>
  <c r="BS7" i="15"/>
  <c r="S35" i="15"/>
  <c r="AX24" i="15"/>
  <c r="K44" i="15"/>
  <c r="AV19" i="15"/>
  <c r="CE13" i="15"/>
  <c r="CB12" i="15"/>
  <c r="AJ25" i="15"/>
  <c r="DX9" i="15"/>
  <c r="DO30" i="15"/>
  <c r="CR52" i="15"/>
  <c r="CT11" i="15"/>
  <c r="O25" i="15"/>
  <c r="DP53" i="15"/>
  <c r="DD36" i="15"/>
  <c r="DG7" i="15"/>
  <c r="DL64" i="15"/>
  <c r="N40" i="15"/>
  <c r="AL16" i="15"/>
  <c r="BO7" i="15"/>
  <c r="BV9" i="15"/>
  <c r="CB26" i="15"/>
  <c r="DW5" i="15"/>
  <c r="BB48" i="15"/>
  <c r="CW6" i="15"/>
  <c r="BJ52" i="15"/>
  <c r="DB47" i="15"/>
  <c r="BI31" i="15"/>
  <c r="BR21" i="15"/>
  <c r="CY38" i="15"/>
  <c r="AN80" i="15"/>
  <c r="O9" i="15"/>
  <c r="CI16" i="15"/>
  <c r="BV7" i="15"/>
  <c r="DK49" i="15"/>
  <c r="U14" i="15"/>
  <c r="AJ30" i="15"/>
  <c r="DA41" i="15"/>
  <c r="CQ33" i="15"/>
  <c r="CR43" i="15"/>
  <c r="DH60" i="15"/>
  <c r="AO9" i="15"/>
  <c r="AU13" i="15"/>
  <c r="CY51" i="15"/>
  <c r="DR7" i="15"/>
  <c r="CB25" i="15"/>
  <c r="DC7" i="15"/>
  <c r="DK10" i="15"/>
  <c r="AC21" i="15"/>
  <c r="K69" i="15"/>
  <c r="CG16" i="15"/>
  <c r="CL6" i="15"/>
  <c r="DM17" i="15"/>
  <c r="AX17" i="15"/>
  <c r="BR37" i="15"/>
  <c r="X21" i="15"/>
  <c r="AY17" i="15"/>
  <c r="BR25" i="15"/>
  <c r="CI9" i="15"/>
  <c r="BK45" i="15"/>
  <c r="BG15" i="15"/>
  <c r="BD14" i="15"/>
  <c r="U47" i="15"/>
  <c r="DU17" i="15"/>
  <c r="BN34" i="15"/>
  <c r="CO58" i="15"/>
  <c r="BE9" i="15"/>
  <c r="N44" i="15"/>
  <c r="BW21" i="15"/>
  <c r="AY35" i="15"/>
  <c r="X45" i="15"/>
  <c r="BV10" i="15"/>
  <c r="DH13" i="15"/>
  <c r="CX41" i="15"/>
  <c r="CS40" i="15"/>
  <c r="CS7" i="15"/>
  <c r="CW54" i="15"/>
  <c r="CN19" i="15"/>
  <c r="DA14" i="15"/>
  <c r="AH46" i="15"/>
  <c r="BU36" i="15"/>
  <c r="BJ6" i="15"/>
  <c r="DW11" i="15"/>
  <c r="AH25" i="15"/>
  <c r="AK27" i="15"/>
  <c r="EA15" i="15"/>
  <c r="K22" i="15"/>
  <c r="AR33" i="15"/>
  <c r="AE19" i="15"/>
  <c r="BK17" i="15"/>
  <c r="CS27" i="15"/>
  <c r="L16" i="15"/>
  <c r="AY36" i="15"/>
  <c r="CA44" i="15"/>
  <c r="DC45" i="15"/>
  <c r="AP20" i="15"/>
  <c r="BU34" i="15"/>
  <c r="BJ54" i="15"/>
  <c r="BY5" i="15"/>
  <c r="AQ19" i="15"/>
  <c r="BZ12" i="15"/>
  <c r="BC33" i="15"/>
  <c r="AG55" i="15"/>
  <c r="DQ12" i="15"/>
  <c r="AM6" i="15"/>
  <c r="AI29" i="15"/>
  <c r="BC27" i="15"/>
  <c r="H61" i="15"/>
  <c r="BC69" i="15"/>
  <c r="AZ10" i="15"/>
  <c r="CJ14" i="15"/>
  <c r="EA8" i="15"/>
  <c r="BM9" i="15"/>
  <c r="DI23" i="15"/>
  <c r="AG20" i="15"/>
  <c r="CS37" i="15"/>
  <c r="S29" i="15"/>
  <c r="N10" i="15"/>
  <c r="O27" i="15"/>
  <c r="CH5" i="15"/>
  <c r="G29" i="15"/>
  <c r="AO18" i="15"/>
  <c r="AF6" i="15"/>
  <c r="BS25" i="15"/>
  <c r="BZ33" i="15"/>
  <c r="DH29" i="15"/>
  <c r="BA39" i="15"/>
  <c r="DB17" i="15"/>
  <c r="CS29" i="15"/>
  <c r="DP9" i="15"/>
  <c r="CA18" i="15"/>
  <c r="DP22" i="15"/>
  <c r="BD24" i="15"/>
  <c r="CD31" i="15"/>
  <c r="AI34" i="15"/>
  <c r="I30" i="15"/>
  <c r="DG5" i="15"/>
  <c r="BI48" i="15"/>
  <c r="AL35" i="15"/>
  <c r="CS21" i="15"/>
  <c r="T61" i="15"/>
  <c r="AE25" i="15"/>
  <c r="AV29" i="15"/>
  <c r="AA16" i="15"/>
  <c r="DR34" i="15"/>
  <c r="DZ18" i="15"/>
  <c r="Q29" i="15"/>
  <c r="AS18" i="15"/>
  <c r="P8" i="15"/>
  <c r="CU30" i="15"/>
  <c r="AU64" i="15"/>
  <c r="EA10" i="15"/>
  <c r="Q38" i="15"/>
  <c r="AP8" i="15"/>
  <c r="AI22" i="15"/>
  <c r="AJ44" i="15"/>
  <c r="U20" i="15"/>
  <c r="AV25" i="15"/>
  <c r="BE13" i="15"/>
  <c r="BM40" i="15"/>
  <c r="K23" i="15"/>
  <c r="DL13" i="15"/>
  <c r="BM21" i="15"/>
  <c r="DK25" i="15"/>
  <c r="DV63" i="15"/>
  <c r="CQ21" i="15"/>
  <c r="CZ28" i="15"/>
  <c r="AG27" i="15"/>
  <c r="CB8" i="15"/>
  <c r="AJ7" i="15"/>
  <c r="AB59" i="15"/>
  <c r="L63" i="15"/>
  <c r="DM6" i="15"/>
  <c r="EA26" i="15"/>
  <c r="BC10" i="15"/>
  <c r="AT13" i="15"/>
  <c r="DW32" i="15"/>
  <c r="AF27" i="15"/>
  <c r="AT116" i="15"/>
  <c r="BQ5" i="15"/>
  <c r="CO17" i="15"/>
  <c r="Q14" i="15"/>
  <c r="BC64" i="15"/>
  <c r="CX9" i="15"/>
  <c r="DO34" i="15"/>
  <c r="BP34" i="15"/>
  <c r="BL60" i="15"/>
  <c r="CE25" i="15"/>
  <c r="AH57" i="15"/>
  <c r="E27" i="15"/>
  <c r="BU58" i="15"/>
  <c r="DF50" i="15"/>
  <c r="W22" i="15"/>
  <c r="BN16" i="15"/>
  <c r="CN10" i="15"/>
  <c r="AI36" i="15"/>
  <c r="DG33" i="15"/>
  <c r="DR77" i="15"/>
  <c r="AY54" i="15"/>
  <c r="AH17" i="15"/>
  <c r="DA17" i="15"/>
  <c r="CL5" i="15"/>
  <c r="DD38" i="15"/>
  <c r="BJ27" i="15"/>
  <c r="CR12" i="15"/>
  <c r="BJ5" i="15"/>
  <c r="P29" i="15"/>
  <c r="CM41" i="15"/>
  <c r="BZ13" i="15"/>
  <c r="DW6" i="15"/>
  <c r="CZ7" i="15"/>
  <c r="BY51" i="15"/>
  <c r="CJ15" i="15"/>
  <c r="BD67" i="15"/>
  <c r="BC13" i="15"/>
  <c r="J13" i="15"/>
  <c r="Y35" i="15"/>
  <c r="DZ9" i="15"/>
  <c r="DB20" i="15"/>
  <c r="BI59" i="15"/>
  <c r="CK54" i="15"/>
  <c r="CS52" i="15"/>
  <c r="I39" i="15"/>
  <c r="AK9" i="15"/>
  <c r="AE47" i="15"/>
  <c r="CE32" i="15"/>
  <c r="BM26" i="15"/>
  <c r="AX42" i="15"/>
  <c r="AK45" i="15"/>
  <c r="CG30" i="15"/>
  <c r="AM17" i="15"/>
  <c r="R13" i="15"/>
  <c r="DA6" i="15"/>
  <c r="R8" i="15"/>
  <c r="DB32" i="15"/>
  <c r="M37" i="15"/>
  <c r="R46" i="15"/>
  <c r="AZ19" i="15"/>
  <c r="DA66" i="15"/>
  <c r="DR23" i="15"/>
  <c r="AQ24" i="15"/>
  <c r="DH14" i="15"/>
  <c r="DN14" i="15"/>
  <c r="AG11" i="15"/>
  <c r="AE43" i="15"/>
  <c r="DU8" i="15"/>
  <c r="CI5" i="15"/>
  <c r="CG71" i="15"/>
  <c r="CC5" i="15"/>
  <c r="P49" i="15"/>
  <c r="BO30" i="15"/>
  <c r="BJ35" i="15"/>
  <c r="DP67" i="15"/>
  <c r="BY34" i="15"/>
  <c r="R45" i="15"/>
  <c r="AO59" i="15"/>
  <c r="M10" i="15"/>
  <c r="BG17" i="15"/>
  <c r="AI77" i="15"/>
  <c r="DZ5" i="15"/>
  <c r="CY5" i="15"/>
  <c r="AW80" i="15"/>
  <c r="DB40" i="15"/>
  <c r="CD38" i="15"/>
  <c r="AE13" i="15"/>
  <c r="DU27" i="15"/>
  <c r="DO38" i="15"/>
  <c r="CC6" i="15"/>
  <c r="EA22" i="15"/>
  <c r="CN5" i="15"/>
  <c r="AY26" i="15"/>
  <c r="T9" i="15"/>
  <c r="Y60" i="15"/>
  <c r="CF81" i="15"/>
  <c r="AK19" i="15"/>
  <c r="CQ38" i="15"/>
  <c r="BH15" i="15"/>
  <c r="AA26" i="15"/>
  <c r="BU5" i="15"/>
  <c r="CJ10" i="15"/>
  <c r="AJ16" i="15"/>
  <c r="AX18" i="15"/>
  <c r="CT9" i="15"/>
  <c r="BM14" i="15"/>
  <c r="AQ6" i="15"/>
  <c r="EA29" i="15"/>
  <c r="BI10" i="15"/>
  <c r="CB13" i="15"/>
  <c r="BQ27" i="15"/>
  <c r="CM37" i="15"/>
  <c r="DR6" i="15"/>
  <c r="CW13" i="15"/>
  <c r="CZ14" i="15"/>
  <c r="BO48" i="15"/>
  <c r="DF29" i="15"/>
  <c r="DI24" i="15"/>
  <c r="BR26" i="15"/>
  <c r="BW31" i="15"/>
  <c r="CX19" i="15"/>
  <c r="DF17" i="15"/>
  <c r="CB35" i="15"/>
  <c r="BS9" i="15"/>
  <c r="DL41" i="15"/>
  <c r="DW33" i="15"/>
  <c r="DD26" i="15"/>
  <c r="AJ9" i="15"/>
  <c r="CP51" i="15"/>
  <c r="CC52" i="15"/>
  <c r="AL12" i="15"/>
  <c r="CU12" i="15"/>
  <c r="DF36" i="15"/>
  <c r="AT14" i="15"/>
  <c r="AL10" i="15"/>
  <c r="J11" i="15"/>
  <c r="AO11" i="15"/>
  <c r="V41" i="15"/>
  <c r="K15" i="15"/>
  <c r="EA14" i="15"/>
  <c r="CH56" i="15"/>
  <c r="BF21" i="15"/>
  <c r="DV24" i="15"/>
  <c r="CE7" i="15"/>
  <c r="BQ57" i="15"/>
  <c r="AV21" i="15"/>
  <c r="AL31" i="15"/>
  <c r="DK28" i="15"/>
  <c r="DX28" i="15"/>
  <c r="BY37" i="15"/>
  <c r="BS57" i="15"/>
  <c r="BI29" i="15"/>
  <c r="CM52" i="15"/>
  <c r="AU50" i="15"/>
  <c r="CO43" i="15"/>
  <c r="E30" i="15"/>
  <c r="AW13" i="15"/>
  <c r="Z38" i="15"/>
  <c r="DD35" i="15"/>
  <c r="CI21" i="15"/>
  <c r="P5" i="15"/>
  <c r="DI17" i="15"/>
  <c r="AG33" i="15"/>
  <c r="CL24" i="15"/>
  <c r="BW10" i="15"/>
  <c r="DC15" i="15"/>
  <c r="DH17" i="15"/>
  <c r="CR23" i="15"/>
  <c r="DR21" i="15"/>
  <c r="N24" i="15"/>
  <c r="DC17" i="15"/>
  <c r="H19" i="15"/>
  <c r="AD40" i="15"/>
  <c r="BM6" i="15"/>
  <c r="AF11" i="15"/>
  <c r="AM20" i="15"/>
  <c r="EA19" i="15"/>
  <c r="CQ56" i="15"/>
  <c r="CH16" i="15"/>
  <c r="X8" i="15"/>
  <c r="DD7" i="15"/>
  <c r="M27" i="15"/>
  <c r="DY5" i="15"/>
  <c r="CB10" i="15"/>
  <c r="AJ39" i="15"/>
  <c r="DO12" i="15"/>
  <c r="DA16" i="15"/>
  <c r="P48" i="15"/>
  <c r="AH14" i="15"/>
  <c r="M14" i="15"/>
  <c r="BV42" i="15"/>
  <c r="AQ28" i="15"/>
  <c r="CI18" i="15"/>
  <c r="DG25" i="15"/>
  <c r="AP24" i="15"/>
  <c r="DM8" i="15"/>
  <c r="CB16" i="15"/>
  <c r="DM26" i="15"/>
  <c r="AH10" i="15"/>
  <c r="BX29" i="15"/>
  <c r="DC20" i="15"/>
  <c r="CM26" i="15"/>
  <c r="BF23" i="15"/>
  <c r="DW13" i="15"/>
  <c r="T46" i="15"/>
  <c r="AW23" i="15"/>
  <c r="AE54" i="15"/>
  <c r="CU13" i="15"/>
  <c r="DJ26" i="15"/>
  <c r="CM18" i="15"/>
  <c r="AD75" i="15"/>
  <c r="BG49" i="15"/>
  <c r="DW24" i="15"/>
  <c r="DE22" i="15"/>
  <c r="BP9" i="15"/>
  <c r="CB80" i="15"/>
  <c r="DO26" i="15"/>
  <c r="DF9" i="15"/>
  <c r="CO24" i="15"/>
  <c r="AD35" i="15"/>
  <c r="BZ43" i="15"/>
  <c r="CA30" i="15"/>
  <c r="E89" i="15"/>
  <c r="BF39" i="15"/>
  <c r="X49" i="15"/>
  <c r="DM43" i="15"/>
  <c r="CR31" i="15"/>
  <c r="DK18" i="15"/>
  <c r="DY28" i="15"/>
  <c r="CL11" i="15"/>
  <c r="P16" i="15"/>
  <c r="DR11" i="15"/>
  <c r="EA44" i="15"/>
  <c r="BX18" i="15"/>
  <c r="BP6" i="15"/>
  <c r="BC31" i="15"/>
  <c r="AN20" i="15"/>
  <c r="BD21" i="15"/>
  <c r="CA49" i="15"/>
  <c r="AM7" i="15"/>
  <c r="CJ18" i="15"/>
  <c r="DF57" i="15"/>
  <c r="CV44" i="15"/>
  <c r="DC19" i="15"/>
  <c r="AT44" i="15"/>
  <c r="R14" i="15"/>
  <c r="BH39" i="15"/>
  <c r="Y16" i="15"/>
  <c r="CO62" i="15"/>
  <c r="DA25" i="15"/>
  <c r="BC19" i="15"/>
  <c r="DQ5" i="15"/>
  <c r="DF24" i="15"/>
  <c r="AZ28" i="15"/>
  <c r="CI48" i="15"/>
  <c r="BP40" i="15"/>
  <c r="DP12" i="15"/>
  <c r="K20" i="15"/>
  <c r="R37" i="15"/>
  <c r="R69" i="15"/>
  <c r="DB25" i="15"/>
  <c r="AI61" i="15"/>
  <c r="AU12" i="15"/>
  <c r="CX8" i="15"/>
  <c r="AO8" i="15"/>
  <c r="BW17" i="15"/>
  <c r="S22" i="15"/>
  <c r="DI41" i="15"/>
  <c r="DX19" i="15"/>
  <c r="BC52" i="15"/>
  <c r="BG22" i="15"/>
  <c r="DQ28" i="15"/>
  <c r="AW38" i="15"/>
  <c r="DF15" i="15"/>
  <c r="AM12" i="15"/>
  <c r="DH27" i="15"/>
  <c r="F35" i="15"/>
  <c r="CQ19" i="15"/>
  <c r="AD65" i="15"/>
  <c r="W14" i="15"/>
  <c r="BV24" i="15"/>
  <c r="BE29" i="15"/>
  <c r="CN60" i="15"/>
  <c r="DH5" i="15"/>
  <c r="AX5" i="15"/>
  <c r="BX7" i="15"/>
  <c r="Q5" i="15"/>
  <c r="BS29" i="15"/>
  <c r="CY37" i="15"/>
  <c r="AI26" i="15"/>
  <c r="U16" i="15"/>
  <c r="AC31" i="15"/>
  <c r="CR77" i="15"/>
  <c r="BN59" i="15"/>
  <c r="CP32" i="15"/>
  <c r="AR7" i="15"/>
  <c r="DH22" i="15"/>
  <c r="CG49" i="15"/>
  <c r="AZ52" i="15"/>
  <c r="DS26" i="15"/>
  <c r="DV15" i="15"/>
  <c r="V53" i="15"/>
  <c r="X32" i="15"/>
  <c r="DF49" i="15"/>
  <c r="CR45" i="15"/>
  <c r="CR32" i="15"/>
  <c r="BJ41" i="15"/>
  <c r="BU30" i="15"/>
  <c r="AB13" i="15"/>
  <c r="BJ25" i="15"/>
  <c r="DN23" i="15"/>
  <c r="DN11" i="15"/>
  <c r="AZ6" i="15"/>
  <c r="V49" i="15"/>
  <c r="BY14" i="15"/>
  <c r="BE35" i="15"/>
  <c r="DJ24" i="15"/>
  <c r="AV12" i="15"/>
  <c r="AC67" i="15"/>
  <c r="BC26" i="15"/>
  <c r="AN56" i="15"/>
  <c r="BN10" i="15"/>
  <c r="AL22" i="15"/>
  <c r="DR50" i="15"/>
  <c r="T13" i="15"/>
  <c r="AA27" i="15"/>
  <c r="CH12" i="15"/>
  <c r="BF5" i="15"/>
  <c r="AB49" i="15"/>
  <c r="DQ52" i="15"/>
  <c r="CZ29" i="15"/>
  <c r="AH44" i="15"/>
  <c r="DB12" i="15"/>
  <c r="AN11" i="15"/>
  <c r="AI40" i="15"/>
  <c r="BY27" i="15"/>
  <c r="AZ32" i="15"/>
  <c r="AC37" i="15"/>
  <c r="AI39" i="15"/>
  <c r="CX27" i="15"/>
  <c r="DY41" i="15"/>
  <c r="CM83" i="15"/>
  <c r="BX5" i="15"/>
  <c r="BY30" i="15"/>
  <c r="BN8" i="15"/>
  <c r="BW27" i="15"/>
  <c r="DC29" i="15"/>
  <c r="DL18" i="15"/>
  <c r="AD43" i="15"/>
  <c r="AD10" i="15"/>
  <c r="CC31" i="15"/>
  <c r="AY7" i="15"/>
  <c r="CM67" i="15"/>
  <c r="CJ22" i="15"/>
  <c r="CF19" i="15"/>
  <c r="CV7" i="15"/>
  <c r="BP36" i="15"/>
  <c r="V37" i="15"/>
  <c r="CZ33" i="15"/>
  <c r="AX41" i="15"/>
  <c r="J79" i="15"/>
  <c r="DC96" i="15"/>
  <c r="N13" i="15"/>
  <c r="DX61" i="15"/>
  <c r="R7" i="15"/>
  <c r="DQ22" i="15"/>
  <c r="CH8" i="15"/>
  <c r="M19" i="15"/>
  <c r="CV16" i="15"/>
  <c r="BV16" i="15"/>
  <c r="AQ36" i="15"/>
  <c r="AI35" i="15"/>
  <c r="AD92" i="15"/>
  <c r="N30" i="15"/>
  <c r="BW47" i="15"/>
  <c r="H12" i="15"/>
  <c r="DR13" i="15"/>
  <c r="BN12" i="15"/>
  <c r="BO57" i="15"/>
  <c r="CA31" i="15"/>
  <c r="BH17" i="15"/>
  <c r="V27" i="15"/>
  <c r="CI46" i="15"/>
  <c r="DJ54" i="15"/>
  <c r="CG11" i="15"/>
  <c r="X64" i="15"/>
  <c r="DT46" i="15"/>
  <c r="CS25" i="15"/>
  <c r="P64" i="15"/>
  <c r="BF56" i="15"/>
  <c r="AG41" i="15"/>
  <c r="AS62" i="15"/>
  <c r="AS45" i="15"/>
  <c r="U74" i="15"/>
  <c r="CH9" i="15"/>
  <c r="BP75" i="15"/>
  <c r="BB25" i="15"/>
  <c r="AQ59" i="15"/>
  <c r="CU19" i="15"/>
  <c r="M56" i="15"/>
  <c r="U32" i="15"/>
  <c r="P60" i="15"/>
  <c r="DD76" i="15"/>
  <c r="CN21" i="15"/>
  <c r="AG38" i="15"/>
  <c r="AG39" i="15"/>
  <c r="CX12" i="15"/>
  <c r="DR42" i="15"/>
  <c r="DN9" i="15"/>
  <c r="DB96" i="15"/>
  <c r="P36" i="15"/>
  <c r="I48" i="15"/>
  <c r="CG45" i="15"/>
  <c r="DK41" i="15"/>
  <c r="AS52" i="15"/>
  <c r="AL14" i="15"/>
  <c r="CM25" i="15"/>
  <c r="AK20" i="15"/>
  <c r="DY75" i="15"/>
  <c r="AC35" i="15"/>
  <c r="BQ65" i="15"/>
  <c r="AI32" i="15"/>
  <c r="CV28" i="15"/>
  <c r="K18" i="15"/>
  <c r="CG9" i="15"/>
  <c r="DP98" i="15"/>
  <c r="AJ56" i="15"/>
  <c r="AK48" i="15"/>
  <c r="DB10" i="15"/>
  <c r="AE8" i="15"/>
  <c r="AV24" i="15"/>
  <c r="AA60" i="15"/>
  <c r="DD17" i="15"/>
  <c r="EA39" i="15"/>
  <c r="CM8" i="15"/>
  <c r="CX17" i="15"/>
  <c r="T103" i="15"/>
  <c r="CI17" i="15"/>
  <c r="DQ100" i="15"/>
  <c r="BI21" i="15"/>
  <c r="DX90" i="15"/>
  <c r="BO50" i="15"/>
  <c r="Z15" i="15"/>
  <c r="DN31" i="15"/>
  <c r="AQ48" i="15"/>
  <c r="AT8" i="15"/>
  <c r="BI39" i="15"/>
  <c r="BR35" i="15"/>
  <c r="BE26" i="15"/>
  <c r="AA44" i="15"/>
  <c r="BE5" i="15"/>
  <c r="CQ50" i="15"/>
  <c r="AD15" i="15"/>
  <c r="DK12" i="15"/>
  <c r="DR22" i="15"/>
  <c r="T51" i="15"/>
  <c r="DD104" i="15"/>
  <c r="CD5" i="15"/>
  <c r="R35" i="15"/>
  <c r="I47" i="15"/>
  <c r="DJ41" i="15"/>
  <c r="DD37" i="15"/>
  <c r="AA5" i="15"/>
  <c r="AJ47" i="15"/>
  <c r="DW71" i="15"/>
  <c r="CZ57" i="15"/>
  <c r="DA5" i="15"/>
  <c r="AH77" i="15"/>
  <c r="BR78" i="15"/>
  <c r="CD81" i="15"/>
  <c r="CW36" i="15"/>
  <c r="AG21" i="15"/>
  <c r="J43" i="15"/>
  <c r="BT25" i="15"/>
  <c r="CM45" i="15"/>
  <c r="G44" i="15"/>
  <c r="AY23" i="15"/>
  <c r="AV10" i="15"/>
  <c r="AK13" i="15"/>
  <c r="DR57" i="15"/>
  <c r="BU65" i="15"/>
  <c r="G30" i="15"/>
  <c r="DG46" i="15"/>
  <c r="CJ39" i="15"/>
  <c r="BB50" i="15"/>
  <c r="V90" i="15"/>
  <c r="DF32" i="15"/>
  <c r="BD44" i="15"/>
  <c r="CC12" i="15"/>
  <c r="DI10" i="15"/>
  <c r="J28" i="15"/>
  <c r="DD31" i="15"/>
  <c r="DT11" i="15"/>
  <c r="J12" i="15"/>
  <c r="AL9" i="15"/>
  <c r="Z61" i="15"/>
  <c r="CH39" i="15"/>
  <c r="S50" i="15"/>
  <c r="CI55" i="15"/>
  <c r="DG43" i="15"/>
  <c r="AT49" i="15"/>
  <c r="U28" i="15"/>
  <c r="BL9" i="15"/>
  <c r="X23" i="15"/>
  <c r="BO33" i="15"/>
  <c r="N34" i="15"/>
  <c r="CQ22" i="15"/>
  <c r="AF40" i="15"/>
  <c r="P32" i="15"/>
  <c r="BB5" i="15"/>
  <c r="CG18" i="15"/>
  <c r="CV8" i="15"/>
  <c r="AQ49" i="15"/>
  <c r="BA5" i="15"/>
  <c r="CN74" i="15"/>
  <c r="DF13" i="15"/>
  <c r="DT31" i="15"/>
  <c r="AD36" i="15"/>
  <c r="AU25" i="15"/>
  <c r="CF36" i="15"/>
  <c r="BB21" i="15"/>
  <c r="DT106" i="15"/>
  <c r="AI15" i="15"/>
  <c r="BN23" i="15"/>
  <c r="AM45" i="15"/>
  <c r="BC24" i="15"/>
  <c r="BR22" i="15"/>
  <c r="AM50" i="15"/>
  <c r="BY9" i="15"/>
  <c r="AM56" i="15"/>
  <c r="CB18" i="15"/>
  <c r="CR18" i="15"/>
  <c r="BF31" i="15"/>
  <c r="BL24" i="15"/>
  <c r="BX23" i="15"/>
  <c r="CD58" i="15"/>
  <c r="BW73" i="15"/>
  <c r="BC50" i="15"/>
  <c r="H42" i="15"/>
  <c r="AA19" i="15"/>
  <c r="BH29" i="15"/>
  <c r="G70" i="15"/>
  <c r="DL48" i="15"/>
  <c r="Z28" i="15"/>
  <c r="AH37" i="15"/>
  <c r="BN21" i="15"/>
  <c r="BB17" i="15"/>
  <c r="CQ64" i="15"/>
  <c r="F65" i="15"/>
  <c r="AV32" i="15"/>
  <c r="X69" i="15"/>
  <c r="BD7" i="15"/>
  <c r="L6" i="15"/>
  <c r="AC38" i="15"/>
  <c r="AN7" i="15"/>
  <c r="AJ8" i="15"/>
  <c r="BX32" i="15"/>
  <c r="Z13" i="15"/>
  <c r="BO61" i="15"/>
  <c r="BH28" i="15"/>
  <c r="CG7" i="15"/>
  <c r="CY57" i="15"/>
  <c r="G63" i="15"/>
  <c r="BN80" i="15"/>
  <c r="CI76" i="15"/>
  <c r="AF33" i="15"/>
  <c r="AZ16" i="15"/>
  <c r="DJ35" i="15"/>
  <c r="BB31" i="15"/>
  <c r="DL54" i="15"/>
  <c r="BF32" i="15"/>
  <c r="AH39" i="15"/>
  <c r="DF21" i="15"/>
  <c r="CY18" i="15"/>
  <c r="AW17" i="15"/>
  <c r="CV34" i="15"/>
  <c r="DN29" i="15"/>
  <c r="BG5" i="15"/>
  <c r="CE12" i="15"/>
  <c r="E15" i="15"/>
  <c r="CK18" i="15"/>
  <c r="BL47" i="15"/>
  <c r="BA9" i="15"/>
  <c r="CW43" i="15"/>
  <c r="DU83" i="15"/>
  <c r="DP57" i="15"/>
  <c r="BL13" i="15"/>
  <c r="F10" i="15"/>
  <c r="BC5" i="15"/>
  <c r="BA30" i="15"/>
  <c r="AA11" i="15"/>
  <c r="AV26" i="15"/>
  <c r="L29" i="15"/>
  <c r="F48" i="15"/>
  <c r="DN25" i="15"/>
  <c r="AW12" i="15"/>
  <c r="AH7" i="15"/>
  <c r="AH26" i="15"/>
  <c r="CE20" i="15"/>
  <c r="BU13" i="15"/>
  <c r="AL23" i="15"/>
  <c r="Z79" i="15"/>
  <c r="AK32" i="15"/>
  <c r="J7" i="15"/>
  <c r="BF35" i="15"/>
  <c r="BH33" i="15"/>
  <c r="V35" i="15"/>
  <c r="DP21" i="15"/>
  <c r="H54" i="15"/>
  <c r="AB36" i="15"/>
  <c r="CB42" i="15"/>
  <c r="AI28" i="15"/>
  <c r="Z33" i="15"/>
  <c r="K26" i="15"/>
  <c r="CU60" i="15"/>
  <c r="BN7" i="15"/>
  <c r="CH76" i="15"/>
  <c r="AK21" i="15"/>
  <c r="BD9" i="15"/>
  <c r="H7" i="15"/>
  <c r="AY111" i="15"/>
  <c r="BD36" i="15"/>
  <c r="DH55" i="15"/>
  <c r="CR42" i="15"/>
  <c r="DH71" i="15"/>
  <c r="BK82" i="15"/>
  <c r="CJ35" i="15"/>
  <c r="Y27" i="15"/>
  <c r="J40" i="15"/>
  <c r="CD70" i="15"/>
  <c r="AM25" i="15"/>
  <c r="DI7" i="15"/>
  <c r="BZ18" i="15"/>
  <c r="BO55" i="15"/>
  <c r="AS43" i="15"/>
  <c r="BB6" i="15"/>
  <c r="BW43" i="15"/>
  <c r="DX34" i="15"/>
  <c r="CC24" i="15"/>
  <c r="BA70" i="15"/>
  <c r="I44" i="15"/>
  <c r="CV22" i="15"/>
  <c r="CK5" i="15"/>
  <c r="BT34" i="15"/>
  <c r="BK34" i="15"/>
  <c r="BU12" i="15"/>
  <c r="CX58" i="15"/>
  <c r="AI56" i="15"/>
  <c r="AX81" i="15"/>
  <c r="CQ53" i="15"/>
  <c r="Q64" i="15"/>
  <c r="BG13" i="15"/>
  <c r="CR26" i="15"/>
  <c r="CD41" i="15"/>
  <c r="DF16" i="15"/>
  <c r="AY58" i="15"/>
  <c r="BD84" i="15"/>
  <c r="BW9" i="15"/>
  <c r="AU31" i="15"/>
  <c r="DM5" i="15"/>
  <c r="DS93" i="15"/>
  <c r="Z46" i="15"/>
  <c r="BM51" i="15"/>
  <c r="AN68" i="15"/>
  <c r="EA20" i="15"/>
  <c r="AL45" i="15"/>
  <c r="CO25" i="15"/>
  <c r="CI33" i="15"/>
  <c r="BU81" i="15"/>
  <c r="N59" i="15"/>
  <c r="BI30" i="15"/>
  <c r="DY37" i="15"/>
  <c r="CI54" i="15"/>
  <c r="AM41" i="15"/>
  <c r="BA71" i="15"/>
  <c r="H13" i="15"/>
  <c r="U26" i="15"/>
  <c r="AP16" i="15"/>
  <c r="Y38" i="15"/>
  <c r="CS32" i="15"/>
  <c r="DY70" i="15"/>
  <c r="DH50" i="15"/>
  <c r="W23" i="15"/>
  <c r="BV14" i="15"/>
  <c r="AP39" i="15"/>
  <c r="CN53" i="15"/>
  <c r="T10" i="15"/>
  <c r="AD13" i="15"/>
  <c r="CT24" i="15"/>
  <c r="BG72" i="15"/>
  <c r="AK40" i="15"/>
  <c r="N9" i="15"/>
  <c r="DR33" i="15"/>
  <c r="CJ101" i="15"/>
  <c r="W25" i="15"/>
  <c r="BE14" i="15"/>
  <c r="DY31" i="15"/>
  <c r="BR51" i="15"/>
  <c r="AQ39" i="15"/>
  <c r="DQ43" i="15"/>
  <c r="BW22" i="15"/>
  <c r="CV29" i="15"/>
  <c r="DI63" i="15"/>
  <c r="Q19" i="15"/>
  <c r="DG58" i="15"/>
  <c r="AI6" i="15"/>
  <c r="BL40" i="15"/>
  <c r="BU62" i="15"/>
  <c r="AR19" i="15"/>
  <c r="BN40" i="15"/>
  <c r="CC49" i="15"/>
  <c r="AH18" i="15"/>
  <c r="BN87" i="15"/>
  <c r="Z26" i="15"/>
  <c r="CQ47" i="15"/>
  <c r="DZ35" i="15"/>
  <c r="AD51" i="15"/>
  <c r="AS24" i="15"/>
  <c r="BR23" i="15"/>
  <c r="DP23" i="15"/>
  <c r="BJ21" i="15"/>
  <c r="DV60" i="15"/>
  <c r="CG32" i="15"/>
  <c r="AO38" i="15"/>
  <c r="CA39" i="15"/>
  <c r="I62" i="15"/>
  <c r="DF65" i="15"/>
  <c r="BG31" i="15"/>
  <c r="AB66" i="15"/>
  <c r="AW20" i="15"/>
  <c r="CO20" i="15"/>
  <c r="DL30" i="15"/>
  <c r="CK93" i="15"/>
  <c r="P11" i="15"/>
  <c r="DN12" i="15"/>
  <c r="CL28" i="15"/>
  <c r="AF68" i="15"/>
  <c r="CX10" i="15"/>
  <c r="CP6" i="15"/>
  <c r="CH49" i="15"/>
  <c r="BJ47" i="15"/>
  <c r="F11" i="15"/>
  <c r="AF34" i="15"/>
  <c r="BT33" i="15"/>
  <c r="BA43" i="15"/>
  <c r="DX45" i="15"/>
  <c r="CO19" i="15"/>
  <c r="S9" i="15"/>
  <c r="BV23" i="15"/>
  <c r="CW32" i="15"/>
  <c r="CA5" i="15"/>
  <c r="CR14" i="15"/>
  <c r="CX14" i="15"/>
  <c r="CH11" i="15"/>
  <c r="BP27" i="15"/>
  <c r="CC37" i="15"/>
  <c r="CJ21" i="15"/>
  <c r="DL6" i="15"/>
  <c r="CG13" i="15"/>
  <c r="AA15" i="15"/>
  <c r="DP13" i="15"/>
  <c r="CC9" i="15"/>
  <c r="BY28" i="15"/>
  <c r="AT57" i="15"/>
  <c r="CU49" i="15"/>
  <c r="BO22" i="15"/>
  <c r="BN6" i="15"/>
  <c r="DF19" i="15"/>
  <c r="DO14" i="15"/>
  <c r="DI29" i="15"/>
  <c r="V25" i="15"/>
  <c r="AC25" i="15"/>
  <c r="BM22" i="15"/>
  <c r="DX56" i="15"/>
  <c r="BJ18" i="15"/>
  <c r="DP42" i="15"/>
  <c r="AB11" i="15"/>
  <c r="DX18" i="15"/>
  <c r="I14" i="15"/>
  <c r="AV6" i="15"/>
  <c r="CO26" i="15"/>
  <c r="AP6" i="15"/>
  <c r="BI18" i="15"/>
  <c r="G23" i="15"/>
  <c r="AH24" i="15"/>
  <c r="CT17" i="15"/>
  <c r="AU40" i="15"/>
  <c r="BP50" i="15"/>
  <c r="CS36" i="15"/>
  <c r="CA27" i="15"/>
  <c r="DQ63" i="15"/>
  <c r="CO69" i="15"/>
  <c r="G33" i="15"/>
  <c r="DP11" i="15"/>
  <c r="DB21" i="15"/>
  <c r="CU31" i="15"/>
  <c r="CO10" i="15"/>
  <c r="BW91" i="15"/>
  <c r="CX34" i="15"/>
  <c r="BL5" i="15"/>
  <c r="BG8" i="15"/>
  <c r="DZ25" i="15"/>
  <c r="AK12" i="15"/>
  <c r="DN74" i="15"/>
  <c r="BZ34" i="15"/>
  <c r="BT18" i="15"/>
  <c r="CI29" i="15"/>
  <c r="AP22" i="15"/>
  <c r="BQ17" i="15"/>
  <c r="CI28" i="15"/>
  <c r="DO59" i="15"/>
  <c r="DR63" i="15"/>
  <c r="Z11" i="15"/>
  <c r="AT38" i="15"/>
  <c r="Z32" i="15"/>
  <c r="CO28" i="15"/>
  <c r="DD9" i="15"/>
  <c r="DL34" i="15"/>
  <c r="S26" i="15"/>
  <c r="AX54" i="15"/>
  <c r="AR21" i="15"/>
  <c r="CL21" i="15"/>
  <c r="DK44" i="15"/>
  <c r="DP17" i="15"/>
  <c r="O64" i="15"/>
  <c r="CL41" i="15"/>
  <c r="CW12" i="15"/>
  <c r="CF33" i="15"/>
  <c r="AH12" i="15"/>
  <c r="CQ40" i="15"/>
  <c r="CQ36" i="15"/>
  <c r="K19" i="15"/>
  <c r="EA53" i="15"/>
  <c r="AF17" i="15"/>
  <c r="DW39" i="15"/>
  <c r="BX57" i="15"/>
  <c r="DB7" i="15"/>
  <c r="DJ37" i="15"/>
  <c r="CU38" i="15"/>
  <c r="AR17" i="15"/>
  <c r="AR47" i="15"/>
  <c r="AT23" i="15"/>
  <c r="CE22" i="15"/>
  <c r="DL17" i="15"/>
  <c r="P35" i="15"/>
  <c r="BW63" i="15"/>
  <c r="DX22" i="15"/>
  <c r="BS83" i="15"/>
  <c r="J35" i="15"/>
  <c r="BS44" i="15"/>
  <c r="F12" i="15"/>
  <c r="DD33" i="15"/>
  <c r="DX8" i="15"/>
  <c r="DZ41" i="15"/>
  <c r="BN25" i="15"/>
  <c r="CS60" i="15"/>
  <c r="BM27" i="15"/>
  <c r="H34" i="15"/>
  <c r="DV72" i="15"/>
  <c r="CB34" i="15"/>
  <c r="BH20" i="15"/>
  <c r="DL25" i="15"/>
  <c r="AL21" i="15"/>
  <c r="DO35" i="15"/>
  <c r="M9" i="15"/>
  <c r="CE69" i="15"/>
  <c r="AI27" i="15"/>
  <c r="N61" i="15"/>
  <c r="P131" i="15"/>
  <c r="CY25" i="15"/>
  <c r="AH49" i="15"/>
  <c r="AI9" i="15"/>
  <c r="DG23" i="15"/>
  <c r="AF12" i="15"/>
  <c r="AB57" i="15"/>
  <c r="DQ20" i="15"/>
  <c r="N82" i="15"/>
  <c r="BK57" i="15"/>
  <c r="AR42" i="15"/>
  <c r="BX26" i="15"/>
  <c r="BP18" i="15"/>
  <c r="DM23" i="15"/>
  <c r="BC45" i="15"/>
  <c r="CL73" i="15"/>
  <c r="BE63" i="15"/>
  <c r="M65" i="15"/>
  <c r="BE7" i="15"/>
  <c r="CS56" i="15"/>
  <c r="DJ62" i="15"/>
  <c r="L28" i="15"/>
  <c r="X17" i="15"/>
  <c r="AI24" i="15"/>
  <c r="AB95" i="15"/>
  <c r="DI54" i="15"/>
  <c r="P68" i="15"/>
  <c r="AT27" i="15"/>
  <c r="DE12" i="15"/>
  <c r="CF27" i="15"/>
  <c r="DW35" i="15"/>
  <c r="N72" i="15"/>
  <c r="DG38" i="15"/>
  <c r="AT30" i="15"/>
  <c r="DM42" i="15"/>
  <c r="AB53" i="15"/>
  <c r="BO42" i="15"/>
  <c r="AC24" i="15"/>
  <c r="CY26" i="15"/>
  <c r="BE20" i="15"/>
  <c r="CQ94" i="15"/>
  <c r="J38" i="15"/>
  <c r="AO35" i="15"/>
  <c r="CT34" i="15"/>
  <c r="CA46" i="15"/>
  <c r="U38" i="15"/>
  <c r="CI67" i="15"/>
  <c r="DY63" i="15"/>
  <c r="AW31" i="15"/>
  <c r="AQ11" i="15"/>
  <c r="BT59" i="15"/>
  <c r="DO64" i="15"/>
  <c r="R15" i="15"/>
  <c r="BK39" i="15"/>
  <c r="Y54" i="15"/>
  <c r="DH100" i="15"/>
  <c r="H74" i="15"/>
  <c r="M52" i="15"/>
  <c r="DY122" i="15"/>
  <c r="Y109" i="15"/>
  <c r="CT5" i="15"/>
  <c r="BM45" i="15"/>
  <c r="CL46" i="15"/>
  <c r="Z47" i="15"/>
  <c r="O70" i="15"/>
  <c r="CF26" i="15"/>
  <c r="BH60" i="15"/>
  <c r="W56" i="15"/>
  <c r="AN38" i="15"/>
  <c r="CB4" i="15"/>
  <c r="BP23" i="15"/>
  <c r="AR48" i="15"/>
  <c r="DE73" i="15"/>
  <c r="J31" i="15"/>
  <c r="DZ7" i="15"/>
  <c r="Z99" i="15"/>
  <c r="CQ49" i="15"/>
  <c r="AS39" i="15"/>
  <c r="AH28" i="15"/>
  <c r="L75" i="15"/>
  <c r="DP14" i="15"/>
  <c r="DK20" i="15"/>
  <c r="J27" i="15"/>
  <c r="BA49" i="15"/>
  <c r="CI65" i="15"/>
  <c r="BI66" i="15"/>
  <c r="CG31" i="15"/>
  <c r="AK36" i="15"/>
  <c r="DL69" i="15"/>
  <c r="BD27" i="15"/>
  <c r="DO78" i="15"/>
  <c r="AP29" i="15"/>
  <c r="DH10" i="15"/>
  <c r="BD49" i="15"/>
  <c r="AQ21" i="15"/>
  <c r="DP49" i="15"/>
  <c r="BM93" i="15"/>
  <c r="CP25" i="15"/>
  <c r="F68" i="15"/>
  <c r="DK14" i="15"/>
  <c r="S28" i="15"/>
  <c r="CL51" i="15"/>
  <c r="BP15" i="15"/>
  <c r="AF61" i="15"/>
  <c r="DV44" i="15"/>
  <c r="DF33" i="15"/>
  <c r="CL16" i="15"/>
  <c r="Y32" i="15"/>
  <c r="CH20" i="15"/>
  <c r="DH11" i="15"/>
  <c r="BZ16" i="15"/>
  <c r="AP35" i="15"/>
  <c r="CN6" i="15"/>
  <c r="AP5" i="15"/>
  <c r="W38" i="15"/>
  <c r="CR5" i="15"/>
  <c r="AP26" i="15"/>
  <c r="AF47" i="15"/>
  <c r="R94" i="15"/>
  <c r="AR41" i="15"/>
  <c r="CH55" i="15"/>
  <c r="DG81" i="15"/>
  <c r="DH9" i="15"/>
  <c r="CY42" i="15"/>
  <c r="AP78" i="15"/>
  <c r="AP7" i="15"/>
  <c r="CD63" i="15"/>
  <c r="BW12" i="15"/>
  <c r="AS23" i="15"/>
  <c r="Y48" i="15"/>
  <c r="DN33" i="15"/>
  <c r="DE47" i="15"/>
  <c r="BP7" i="15"/>
  <c r="Z23" i="15"/>
  <c r="BI8" i="15"/>
  <c r="DC12" i="15"/>
  <c r="DA19" i="15"/>
  <c r="BW83" i="15"/>
  <c r="K43" i="15"/>
  <c r="DE16" i="15"/>
  <c r="BQ13" i="15"/>
  <c r="CH13" i="15"/>
  <c r="AD14" i="15"/>
  <c r="G21" i="15"/>
  <c r="DN36" i="15"/>
  <c r="DD19" i="15"/>
  <c r="DD10" i="15"/>
  <c r="DE20" i="15"/>
  <c r="CN16" i="15"/>
  <c r="BG53" i="15"/>
  <c r="AE12" i="15"/>
  <c r="CQ28" i="15"/>
  <c r="BJ51" i="15"/>
  <c r="CF31" i="15"/>
  <c r="BK37" i="15"/>
  <c r="N22" i="15"/>
  <c r="BO12" i="15"/>
  <c r="G40" i="15"/>
  <c r="CS11" i="15"/>
  <c r="AM13" i="15"/>
  <c r="BY31" i="15"/>
  <c r="AP18" i="15"/>
  <c r="BO19" i="15"/>
  <c r="CX54" i="15"/>
  <c r="D28" i="15"/>
  <c r="CT29" i="15"/>
  <c r="V5" i="15"/>
  <c r="CL19" i="15"/>
  <c r="BN30" i="15"/>
  <c r="S12" i="15"/>
  <c r="CV27" i="15"/>
  <c r="DL7" i="15"/>
  <c r="AV18" i="15"/>
  <c r="CI38" i="15"/>
  <c r="DY43" i="15"/>
  <c r="BE12" i="15"/>
  <c r="L84" i="15"/>
  <c r="AA39" i="15"/>
  <c r="BT27" i="15"/>
  <c r="I22" i="15"/>
  <c r="R11" i="15"/>
  <c r="AX13" i="15"/>
  <c r="AS87" i="15"/>
  <c r="AV56" i="15"/>
  <c r="AH30" i="15"/>
  <c r="X6" i="15"/>
  <c r="BG46" i="15"/>
  <c r="DM10" i="15"/>
  <c r="CE42" i="15"/>
  <c r="BY45" i="15"/>
  <c r="CA23" i="15"/>
  <c r="BN37" i="15"/>
  <c r="CL27" i="15"/>
  <c r="J70" i="15"/>
  <c r="V77" i="15"/>
  <c r="CJ46" i="15"/>
  <c r="AE40" i="15"/>
  <c r="DX33" i="15"/>
  <c r="V78" i="15"/>
  <c r="DG45" i="15"/>
  <c r="N21" i="15"/>
  <c r="CD6" i="15"/>
  <c r="P22" i="15"/>
  <c r="DK27" i="15"/>
  <c r="AO30" i="15"/>
  <c r="BH8" i="15"/>
  <c r="CD15" i="15"/>
  <c r="DZ32" i="15"/>
  <c r="U49" i="15"/>
  <c r="AL74" i="15"/>
  <c r="BN45" i="15"/>
  <c r="DJ8" i="15"/>
  <c r="BR15" i="15"/>
  <c r="T48" i="15"/>
  <c r="BT6" i="15"/>
  <c r="R34" i="15"/>
  <c r="CW48" i="15"/>
  <c r="BQ15" i="15"/>
  <c r="AE36" i="15"/>
  <c r="CD39" i="15"/>
  <c r="O19" i="15"/>
  <c r="DQ17" i="15"/>
  <c r="AL11" i="15"/>
  <c r="DY66" i="15"/>
  <c r="CT39" i="15"/>
  <c r="DN22" i="15"/>
  <c r="BT14" i="15"/>
  <c r="DH24" i="15"/>
  <c r="BN17" i="15"/>
  <c r="DH26" i="15"/>
  <c r="AT54" i="15"/>
  <c r="BB20" i="15"/>
  <c r="DU73" i="15"/>
  <c r="CP36" i="15"/>
  <c r="BV37" i="15"/>
  <c r="CL104" i="15"/>
  <c r="AW29" i="15"/>
  <c r="AQ15" i="15"/>
  <c r="BO28" i="15"/>
  <c r="DK7" i="15"/>
  <c r="AR36" i="15"/>
  <c r="AF23" i="15"/>
  <c r="R52" i="15"/>
  <c r="AO87" i="15"/>
  <c r="DK6" i="15"/>
  <c r="K28" i="15"/>
  <c r="AQ50" i="15"/>
  <c r="CS49" i="15"/>
  <c r="BA51" i="15"/>
  <c r="BS18" i="15"/>
  <c r="CN23" i="15"/>
  <c r="CZ47" i="15"/>
  <c r="CB24" i="15"/>
  <c r="AA80" i="15"/>
  <c r="DW58" i="15"/>
  <c r="S25" i="15"/>
  <c r="BT52" i="15"/>
  <c r="AI41" i="15"/>
  <c r="CT6" i="15"/>
  <c r="BU17" i="15"/>
  <c r="Z43" i="15"/>
  <c r="DN38" i="15"/>
  <c r="DJ33" i="15"/>
  <c r="R27" i="15"/>
  <c r="CJ19" i="15"/>
  <c r="AF51" i="15"/>
  <c r="AQ63" i="15"/>
  <c r="CW7" i="15"/>
  <c r="AF76" i="15"/>
  <c r="AZ25" i="15"/>
  <c r="CI64" i="15"/>
  <c r="CU14" i="15"/>
  <c r="F46" i="15"/>
  <c r="BG76" i="15"/>
  <c r="CE67" i="15"/>
  <c r="M36" i="15"/>
  <c r="DS23" i="15"/>
  <c r="O60" i="15"/>
  <c r="G11" i="15"/>
  <c r="O38" i="15"/>
  <c r="H8" i="15"/>
  <c r="CE41" i="15"/>
  <c r="DT60" i="15"/>
  <c r="DL16" i="15"/>
  <c r="F26" i="15"/>
  <c r="DS49" i="15"/>
  <c r="BB76" i="15"/>
  <c r="DS76" i="15"/>
  <c r="AV34" i="15"/>
  <c r="CU47" i="15"/>
  <c r="BH67" i="15"/>
  <c r="CE103" i="15"/>
  <c r="N55" i="15"/>
  <c r="BQ30" i="15"/>
  <c r="DS34" i="15"/>
  <c r="BX58" i="15"/>
  <c r="DV54" i="15"/>
  <c r="CD9" i="15"/>
  <c r="BA52" i="15"/>
  <c r="AY32" i="15"/>
  <c r="AR6" i="15"/>
  <c r="CI25" i="15"/>
  <c r="F13" i="15"/>
  <c r="DB28" i="15"/>
  <c r="AY25" i="15"/>
  <c r="DI26" i="15"/>
  <c r="AS46" i="15"/>
  <c r="L68" i="15"/>
  <c r="Y68" i="15"/>
  <c r="CI31" i="15"/>
  <c r="E68" i="15"/>
  <c r="CR65" i="15"/>
  <c r="CU17" i="15"/>
  <c r="AX33" i="15"/>
  <c r="DH80" i="15"/>
  <c r="AI48" i="15"/>
  <c r="DL57" i="15"/>
  <c r="M30" i="15"/>
  <c r="BK55" i="15"/>
  <c r="EA52" i="15"/>
  <c r="BG23" i="15"/>
  <c r="BU16" i="15"/>
  <c r="BM39" i="15"/>
  <c r="T12" i="15"/>
  <c r="CS17" i="15"/>
  <c r="DL24" i="15"/>
  <c r="BT22" i="15"/>
  <c r="DM60" i="15"/>
  <c r="CZ66" i="15"/>
  <c r="CR35" i="15"/>
  <c r="I58" i="15"/>
  <c r="G18" i="15"/>
  <c r="DY60" i="15"/>
  <c r="DA26" i="15"/>
  <c r="BU48" i="15"/>
  <c r="AR82" i="15"/>
  <c r="CU35" i="15"/>
  <c r="CL92" i="15"/>
  <c r="AB104" i="15"/>
  <c r="CK85" i="15"/>
  <c r="BX89" i="15"/>
  <c r="BA47" i="15"/>
  <c r="CL76" i="15"/>
  <c r="CI19" i="15"/>
  <c r="DE35" i="15"/>
  <c r="DE32" i="15"/>
  <c r="BQ24" i="15"/>
  <c r="AU54" i="15"/>
  <c r="DM78" i="15"/>
  <c r="BZ62" i="15"/>
  <c r="CV17" i="15"/>
  <c r="BB16" i="15"/>
  <c r="BO86" i="15"/>
  <c r="U30" i="15"/>
  <c r="AE15" i="15"/>
  <c r="AH13" i="15"/>
  <c r="DJ90" i="15"/>
  <c r="BM95" i="15"/>
  <c r="I20" i="15"/>
  <c r="CG22" i="15"/>
  <c r="DW77" i="15"/>
  <c r="AR70" i="15"/>
  <c r="BD30" i="15"/>
  <c r="DS14" i="15"/>
  <c r="DM44" i="15"/>
  <c r="CE70" i="15"/>
  <c r="BR40" i="15"/>
  <c r="H31" i="15"/>
  <c r="CH17" i="15"/>
  <c r="BT28" i="15"/>
  <c r="DQ86" i="15"/>
  <c r="O61" i="15"/>
  <c r="DQ78" i="15"/>
  <c r="AW26" i="15"/>
  <c r="AS44" i="15"/>
  <c r="AP9" i="15"/>
  <c r="AD60" i="15"/>
  <c r="AJ24" i="15"/>
  <c r="BU61" i="15"/>
  <c r="DJ18" i="15"/>
  <c r="G41" i="15"/>
  <c r="CB71" i="15"/>
  <c r="W28" i="15"/>
  <c r="BQ20" i="15"/>
  <c r="AK49" i="15"/>
  <c r="J30" i="15"/>
  <c r="Z35" i="15"/>
  <c r="BJ57" i="15"/>
  <c r="CJ71" i="15"/>
  <c r="CU24" i="15"/>
  <c r="CR6" i="15"/>
  <c r="P18" i="15"/>
  <c r="V20" i="15"/>
  <c r="AL20" i="15"/>
  <c r="AX14" i="15"/>
  <c r="BW49" i="15"/>
  <c r="W7" i="15"/>
  <c r="DC31" i="15"/>
  <c r="AI20" i="15"/>
  <c r="DK9" i="15"/>
  <c r="BO20" i="15"/>
  <c r="U79" i="15"/>
  <c r="DB65" i="15"/>
  <c r="AP17" i="15"/>
  <c r="DW21" i="15"/>
  <c r="BZ17" i="15"/>
  <c r="BQ62" i="15"/>
  <c r="AM51" i="15"/>
  <c r="AN14" i="15"/>
  <c r="K38" i="15"/>
  <c r="AC80" i="15"/>
  <c r="M40" i="15"/>
  <c r="CP42" i="15"/>
  <c r="CF35" i="15"/>
  <c r="AK14" i="15"/>
  <c r="DY32" i="15"/>
  <c r="V101" i="15"/>
  <c r="CM9" i="15"/>
  <c r="BU54" i="15"/>
  <c r="CX31" i="15"/>
  <c r="AG9" i="15"/>
  <c r="Z14" i="15"/>
  <c r="AX52" i="15"/>
  <c r="AX34" i="15"/>
  <c r="BF22" i="15"/>
  <c r="CH6" i="15"/>
  <c r="DX25" i="15"/>
  <c r="H29" i="15"/>
  <c r="U8" i="15"/>
  <c r="AL101" i="15"/>
  <c r="CN17" i="15"/>
  <c r="K32" i="15"/>
  <c r="BA40" i="15"/>
  <c r="BP26" i="15"/>
  <c r="BB9" i="15"/>
  <c r="AX23" i="15"/>
  <c r="BQ44" i="15"/>
  <c r="Y18" i="15"/>
  <c r="AR13" i="15"/>
  <c r="CY12" i="15"/>
  <c r="R60" i="15"/>
  <c r="CE36" i="15"/>
  <c r="BS21" i="15"/>
  <c r="H9" i="15"/>
  <c r="BE48" i="15"/>
  <c r="CW27" i="15"/>
  <c r="BH25" i="15"/>
  <c r="BK36" i="15"/>
  <c r="CP16" i="15"/>
  <c r="BB56" i="15"/>
  <c r="DN77" i="15"/>
  <c r="CS15" i="15"/>
  <c r="BR30" i="15"/>
  <c r="DH37" i="15"/>
  <c r="N19" i="15"/>
  <c r="CZ25" i="15"/>
  <c r="CV6" i="15"/>
  <c r="AW22" i="15"/>
  <c r="BV38" i="15"/>
  <c r="DY6" i="15"/>
  <c r="CY17" i="15"/>
  <c r="CD20" i="15"/>
  <c r="DA59" i="15"/>
  <c r="I67" i="15"/>
  <c r="AN28" i="15"/>
  <c r="AU30" i="15"/>
  <c r="V66" i="15"/>
  <c r="AI47" i="15"/>
  <c r="DF10" i="15"/>
  <c r="P21" i="15"/>
  <c r="DC5" i="15"/>
  <c r="AJ34" i="15"/>
  <c r="CN18" i="15"/>
  <c r="Z29" i="15"/>
  <c r="DO5" i="15"/>
  <c r="G13" i="15"/>
  <c r="AV44" i="15"/>
  <c r="AW6" i="15"/>
  <c r="BC14" i="15"/>
  <c r="BN44" i="15"/>
  <c r="BF24" i="15"/>
  <c r="DZ49" i="15"/>
  <c r="CZ50" i="15"/>
  <c r="AS28" i="15"/>
  <c r="CJ41" i="15"/>
  <c r="CI23" i="15"/>
  <c r="BW7" i="15"/>
  <c r="AY52" i="15"/>
  <c r="CZ42" i="15"/>
  <c r="CA36" i="15"/>
  <c r="K9" i="15"/>
  <c r="EA25" i="15"/>
  <c r="S57" i="15"/>
  <c r="DM39" i="15"/>
  <c r="CX6" i="15"/>
  <c r="BI47" i="15"/>
  <c r="BA26" i="15"/>
  <c r="BZ41" i="15"/>
  <c r="G34" i="15"/>
  <c r="BB38" i="15"/>
  <c r="DJ81" i="15"/>
  <c r="CT21" i="15"/>
  <c r="AD50" i="15"/>
  <c r="DE67" i="15"/>
  <c r="CO34" i="15"/>
  <c r="DT42" i="15"/>
  <c r="CC42" i="15"/>
  <c r="BK48" i="15"/>
  <c r="CF44" i="15"/>
  <c r="CC17" i="15"/>
  <c r="CH10" i="15"/>
  <c r="CU5" i="15"/>
  <c r="I6" i="15"/>
  <c r="BK72" i="15"/>
  <c r="CZ85" i="15"/>
  <c r="AB27" i="15"/>
  <c r="AU53" i="15"/>
  <c r="CF12" i="15"/>
  <c r="CL43" i="15"/>
  <c r="CA76" i="15"/>
  <c r="AL52" i="15"/>
  <c r="AB14" i="15"/>
  <c r="BL26" i="15"/>
  <c r="DF47" i="15"/>
  <c r="M82" i="15"/>
  <c r="EA35" i="15"/>
  <c r="AH11" i="15"/>
  <c r="BH87" i="15"/>
  <c r="DF61" i="15"/>
  <c r="DV26" i="15"/>
  <c r="BF41" i="15"/>
  <c r="DT47" i="15"/>
  <c r="BV86" i="15"/>
  <c r="CY20" i="15"/>
  <c r="AS49" i="15"/>
  <c r="DQ30" i="15"/>
  <c r="DN44" i="15"/>
  <c r="CG23" i="15"/>
  <c r="BV8" i="15"/>
  <c r="BR94" i="15"/>
  <c r="AW47" i="15"/>
  <c r="AF71" i="15"/>
  <c r="CN84" i="15"/>
  <c r="AA71" i="15"/>
  <c r="CF14" i="15"/>
  <c r="DP90" i="15"/>
  <c r="CW28" i="15"/>
  <c r="BN77" i="15"/>
  <c r="AC33" i="15"/>
  <c r="DT18" i="15"/>
  <c r="AT21" i="15"/>
  <c r="AW54" i="15"/>
  <c r="BO15" i="15"/>
  <c r="R58" i="15"/>
  <c r="AK57" i="15"/>
  <c r="BK52" i="15"/>
  <c r="CH40" i="15"/>
  <c r="AU15" i="15"/>
  <c r="BH46" i="15"/>
  <c r="BU38" i="15"/>
  <c r="AD86" i="15"/>
  <c r="DQ47" i="15"/>
  <c r="BL29" i="15"/>
  <c r="J22" i="15"/>
  <c r="DU82" i="15"/>
  <c r="AV57" i="15"/>
  <c r="Q71" i="15"/>
  <c r="BN15" i="15"/>
  <c r="CB38" i="15"/>
  <c r="AF50" i="15"/>
  <c r="CA12" i="15"/>
  <c r="BB89" i="15"/>
  <c r="DV29" i="15"/>
  <c r="O92" i="15"/>
  <c r="K31" i="15"/>
  <c r="N5" i="15"/>
  <c r="BA20" i="15"/>
  <c r="CI53" i="15"/>
  <c r="DV9" i="15"/>
  <c r="CO33" i="15"/>
  <c r="BM70" i="15"/>
  <c r="DE36" i="15"/>
  <c r="CT43" i="15"/>
  <c r="J39" i="15"/>
  <c r="CY69" i="15"/>
  <c r="DY12" i="15"/>
  <c r="P28" i="15"/>
  <c r="AU38" i="15"/>
  <c r="DY9" i="15"/>
  <c r="V46" i="15"/>
  <c r="K6" i="15"/>
  <c r="DP27" i="15"/>
  <c r="AZ11" i="15"/>
  <c r="CN39" i="15"/>
  <c r="CJ63" i="15"/>
  <c r="DO55" i="15"/>
  <c r="V16" i="15"/>
  <c r="DL42" i="15"/>
  <c r="J72" i="15"/>
  <c r="AV13" i="15"/>
  <c r="BP67" i="15"/>
  <c r="O45" i="15"/>
  <c r="BT41" i="15"/>
  <c r="G64" i="15"/>
  <c r="DY14" i="15"/>
  <c r="DW85" i="15"/>
  <c r="BI6" i="15"/>
  <c r="Y39" i="15"/>
  <c r="BK24" i="15"/>
  <c r="DP10" i="15"/>
  <c r="CE30" i="15"/>
  <c r="BS90" i="15"/>
  <c r="CF100" i="15"/>
  <c r="BV26" i="15"/>
  <c r="DT9" i="15"/>
  <c r="BD63" i="15"/>
  <c r="AJ10" i="15"/>
  <c r="AF53" i="15"/>
  <c r="AP63" i="15"/>
  <c r="BD22" i="15"/>
  <c r="BW94" i="15"/>
  <c r="AZ46" i="15"/>
  <c r="CE29" i="15"/>
  <c r="DP89" i="15"/>
  <c r="DJ7" i="15"/>
  <c r="DY19" i="15"/>
  <c r="DP6" i="15"/>
  <c r="AT16" i="15"/>
  <c r="I23" i="15"/>
  <c r="E6" i="15"/>
  <c r="CA28" i="15"/>
  <c r="AG64" i="15"/>
  <c r="EA42" i="15"/>
  <c r="E19" i="15"/>
  <c r="Q25" i="15"/>
  <c r="AE34" i="15"/>
  <c r="AQ23" i="15"/>
  <c r="R61" i="15"/>
  <c r="DF30" i="15"/>
  <c r="O26" i="15"/>
  <c r="CK25" i="15"/>
  <c r="M22" i="15"/>
  <c r="DC43" i="15"/>
  <c r="O16" i="15"/>
  <c r="CL20" i="15"/>
  <c r="DK19" i="15"/>
  <c r="AM26" i="15"/>
  <c r="DV40" i="15"/>
  <c r="Q16" i="15"/>
  <c r="CM5" i="15"/>
  <c r="CC39" i="15"/>
  <c r="DQ42" i="15"/>
  <c r="CS72" i="15"/>
  <c r="DJ22" i="15"/>
  <c r="BN24" i="15"/>
  <c r="DU39" i="15"/>
  <c r="T25" i="15"/>
  <c r="DF25" i="15"/>
  <c r="CK23" i="15"/>
  <c r="AV33" i="15"/>
  <c r="CO9" i="15"/>
  <c r="W26" i="15"/>
  <c r="CP41" i="15"/>
  <c r="AY37" i="15"/>
  <c r="CG5" i="15"/>
  <c r="AU47" i="15"/>
  <c r="BR33" i="15"/>
  <c r="CT47" i="15"/>
  <c r="BG61" i="15"/>
  <c r="DE46" i="15"/>
  <c r="DQ41" i="15"/>
  <c r="DT70" i="15"/>
  <c r="BM8" i="15"/>
  <c r="BW58" i="15"/>
  <c r="CJ20" i="15"/>
  <c r="I15" i="15"/>
  <c r="DV31" i="15"/>
  <c r="DO10" i="15"/>
  <c r="G50" i="15"/>
  <c r="AV11" i="15"/>
  <c r="E36" i="15"/>
  <c r="Y28" i="15"/>
  <c r="DS20" i="15"/>
  <c r="BL36" i="15"/>
  <c r="AQ33" i="15"/>
  <c r="DU14" i="15"/>
  <c r="DX24" i="15"/>
  <c r="BJ43" i="15"/>
  <c r="DK11" i="15"/>
  <c r="CG47" i="15"/>
  <c r="AB21" i="15"/>
  <c r="CY39" i="15"/>
  <c r="AL37" i="15"/>
  <c r="DQ45" i="15"/>
  <c r="AN34" i="15"/>
  <c r="CE23" i="15"/>
  <c r="BC40" i="15"/>
  <c r="AH43" i="15"/>
  <c r="T45" i="15"/>
  <c r="CU32" i="15"/>
  <c r="BN29" i="15"/>
  <c r="CI10" i="15"/>
  <c r="BY15" i="15"/>
  <c r="DL56" i="15"/>
  <c r="DM22" i="15"/>
  <c r="K12" i="15"/>
  <c r="W10" i="15"/>
  <c r="Y52" i="15"/>
  <c r="W50" i="15"/>
  <c r="CL87" i="15"/>
  <c r="BL18" i="15"/>
  <c r="AR32" i="15"/>
  <c r="CA11" i="15"/>
  <c r="AG31" i="15"/>
  <c r="DL32" i="15"/>
  <c r="BH18" i="15"/>
  <c r="DX14" i="15"/>
  <c r="DD16" i="15"/>
  <c r="AN43" i="15"/>
  <c r="DE7" i="15"/>
  <c r="CV55" i="15"/>
  <c r="DU38" i="15"/>
  <c r="BU15" i="15"/>
  <c r="DQ37" i="15"/>
  <c r="M20" i="15"/>
  <c r="AU18" i="15"/>
  <c r="DW50" i="15"/>
  <c r="BS26" i="15"/>
  <c r="BF13" i="15"/>
  <c r="DI47" i="15"/>
  <c r="CY11" i="15"/>
  <c r="AA17" i="15"/>
  <c r="AE23" i="15"/>
  <c r="X27" i="15"/>
  <c r="CL45" i="15"/>
  <c r="J78" i="15"/>
  <c r="CC23" i="15"/>
  <c r="CO76" i="15"/>
  <c r="L65" i="15"/>
  <c r="DI46" i="15"/>
  <c r="AX7" i="15"/>
  <c r="O7" i="15"/>
  <c r="N33" i="15"/>
  <c r="AD31" i="15"/>
  <c r="AL44" i="15"/>
  <c r="U36" i="15"/>
  <c r="AE71" i="15"/>
  <c r="BY55" i="15"/>
  <c r="CZ68" i="15"/>
  <c r="BY23" i="15"/>
  <c r="Y75" i="15"/>
  <c r="DZ60" i="15"/>
  <c r="DF51" i="15"/>
  <c r="AO52" i="15"/>
  <c r="AF56" i="15"/>
  <c r="U15" i="15"/>
  <c r="DA71" i="15"/>
  <c r="AH45" i="15"/>
  <c r="DX26" i="15"/>
  <c r="AW7" i="15"/>
  <c r="E23" i="15"/>
  <c r="BS73" i="15"/>
  <c r="BR72" i="15"/>
  <c r="AT91" i="15"/>
  <c r="AD32" i="15"/>
  <c r="CT52" i="15"/>
  <c r="BG38" i="15"/>
  <c r="DN50" i="15"/>
  <c r="DR24" i="15"/>
  <c r="DZ10" i="15"/>
  <c r="DK60" i="15"/>
  <c r="AD73" i="15"/>
  <c r="BZ22" i="15"/>
  <c r="BD75" i="15"/>
  <c r="DI109" i="15"/>
  <c r="DM28" i="15"/>
  <c r="DE25" i="15"/>
  <c r="AU24" i="15"/>
  <c r="CY46" i="15"/>
  <c r="DP37" i="15"/>
  <c r="CU20" i="15"/>
  <c r="CQ24" i="15"/>
  <c r="BO35" i="15"/>
  <c r="BG7" i="15"/>
  <c r="CW37" i="15"/>
  <c r="J33" i="15"/>
  <c r="R24" i="15"/>
  <c r="CS67" i="15"/>
  <c r="W52" i="15"/>
  <c r="BH31" i="15"/>
  <c r="CE101" i="15"/>
  <c r="AC17" i="15"/>
  <c r="AY27" i="15"/>
  <c r="AY93" i="15"/>
  <c r="AN44" i="15"/>
  <c r="CO41" i="15"/>
  <c r="DU50" i="15"/>
  <c r="AP52" i="15"/>
  <c r="DU46" i="15"/>
  <c r="AT37" i="15"/>
  <c r="G67" i="15"/>
  <c r="DR19" i="15"/>
  <c r="CW22" i="15"/>
  <c r="L21" i="15"/>
  <c r="BZ30" i="15"/>
  <c r="DC37" i="15"/>
  <c r="DU20" i="15"/>
  <c r="CG39" i="15"/>
  <c r="Q10" i="15"/>
  <c r="BW77" i="15"/>
  <c r="DT21" i="15"/>
  <c r="S52" i="15"/>
  <c r="AQ7" i="15"/>
  <c r="S37" i="15"/>
  <c r="AI57" i="15"/>
  <c r="F76" i="15"/>
  <c r="BZ24" i="15"/>
  <c r="AI45" i="15"/>
  <c r="AP13" i="15"/>
  <c r="DN57" i="15"/>
  <c r="AJ19" i="15"/>
  <c r="DW25" i="15"/>
  <c r="BJ19" i="15"/>
  <c r="CQ48" i="15"/>
  <c r="K7" i="15"/>
  <c r="Q6" i="15"/>
  <c r="BS19" i="15"/>
  <c r="AX16" i="15"/>
  <c r="CR36" i="15"/>
  <c r="AL26" i="15"/>
  <c r="F77" i="15"/>
  <c r="AQ52" i="15"/>
  <c r="AH35" i="15"/>
  <c r="AO53" i="15"/>
  <c r="BL27" i="15"/>
  <c r="CT19" i="15"/>
  <c r="DD60" i="15"/>
  <c r="BV35" i="15"/>
  <c r="CZ15" i="15"/>
  <c r="BA62" i="15"/>
  <c r="CS35" i="15"/>
  <c r="CN25" i="15"/>
  <c r="AU36" i="15"/>
  <c r="AG18" i="15"/>
  <c r="DO72" i="15"/>
  <c r="DS29" i="15"/>
  <c r="CS13" i="15"/>
  <c r="DB37" i="15"/>
  <c r="F54" i="15"/>
  <c r="BW41" i="15"/>
  <c r="CH80" i="15"/>
  <c r="CV57" i="15"/>
  <c r="AI43" i="15"/>
  <c r="BF74" i="15"/>
  <c r="CR19" i="15"/>
  <c r="S84" i="15"/>
  <c r="DE50" i="15"/>
  <c r="CE59" i="15"/>
  <c r="H43" i="15"/>
  <c r="DZ43" i="15"/>
  <c r="AO56" i="15"/>
  <c r="E58" i="15"/>
  <c r="AO45" i="15"/>
  <c r="CF25" i="15"/>
  <c r="CZ17" i="15"/>
  <c r="BX67" i="15"/>
  <c r="CV63" i="15"/>
  <c r="DG21" i="15"/>
  <c r="DB48" i="15"/>
  <c r="AE29" i="15"/>
  <c r="AB7" i="15"/>
  <c r="BW46" i="15"/>
  <c r="DT64" i="15"/>
  <c r="DO61" i="15"/>
  <c r="BT19" i="15"/>
  <c r="BN46" i="15"/>
  <c r="CK28" i="15"/>
  <c r="AO44" i="15"/>
  <c r="BN58" i="15"/>
  <c r="AA48" i="15"/>
  <c r="CF20" i="15"/>
  <c r="BS35" i="15"/>
  <c r="CA37" i="15"/>
  <c r="DQ29" i="15"/>
  <c r="H5" i="15"/>
  <c r="AJ18" i="15"/>
  <c r="CA19" i="15"/>
  <c r="AL24" i="15"/>
  <c r="CD54" i="15"/>
  <c r="AR20" i="15"/>
  <c r="BC8" i="15"/>
  <c r="CF10" i="15"/>
  <c r="CZ71" i="15"/>
  <c r="BI44" i="15"/>
  <c r="DG6" i="15"/>
  <c r="DS9" i="15"/>
  <c r="CK26" i="15"/>
  <c r="DJ25" i="15"/>
  <c r="AQ22" i="15"/>
  <c r="CC27" i="15"/>
  <c r="CU52" i="15"/>
  <c r="AN23" i="15"/>
  <c r="CS22" i="15"/>
  <c r="W47" i="15"/>
  <c r="Z42" i="15"/>
  <c r="X13" i="15"/>
  <c r="CA9" i="15"/>
  <c r="BC21" i="15"/>
  <c r="CQ39" i="15"/>
  <c r="CP92" i="15"/>
  <c r="Q32" i="15"/>
  <c r="E18" i="15"/>
  <c r="R19" i="15"/>
  <c r="DM66" i="15"/>
  <c r="CQ16" i="15"/>
  <c r="DU47" i="15"/>
  <c r="AI44" i="15"/>
  <c r="DN39" i="15"/>
  <c r="S17" i="15"/>
  <c r="AV78" i="15"/>
  <c r="BZ14" i="15"/>
  <c r="O50" i="15"/>
  <c r="BM69" i="15"/>
  <c r="F24" i="15"/>
  <c r="BH23" i="15"/>
  <c r="BS14" i="15"/>
  <c r="AV15" i="15"/>
  <c r="DO17" i="15"/>
  <c r="DJ69" i="15"/>
  <c r="U7" i="15"/>
  <c r="BY20" i="15"/>
  <c r="CH28" i="15"/>
  <c r="CK40" i="15"/>
  <c r="V8" i="15"/>
  <c r="BM55" i="15"/>
  <c r="F57" i="15"/>
  <c r="M11" i="15"/>
  <c r="BI42" i="15"/>
  <c r="AU27" i="15"/>
  <c r="DH20" i="15"/>
  <c r="AV14" i="15"/>
  <c r="BT12" i="15"/>
  <c r="W35" i="15"/>
  <c r="AM33" i="15"/>
  <c r="BS23" i="15"/>
  <c r="CE18" i="15"/>
  <c r="CC47" i="15"/>
  <c r="V40" i="15"/>
  <c r="DG11" i="15"/>
  <c r="AV17" i="15"/>
  <c r="DF6" i="15"/>
  <c r="K37" i="15"/>
  <c r="BN18" i="15"/>
  <c r="DW57" i="15"/>
  <c r="CP31" i="15"/>
  <c r="CM31" i="15"/>
  <c r="BR20" i="15"/>
  <c r="DJ9" i="15"/>
  <c r="AV36" i="15"/>
  <c r="W32" i="15"/>
  <c r="DZ16" i="15"/>
  <c r="N29" i="15"/>
  <c r="BR59" i="15"/>
  <c r="BJ7" i="15"/>
  <c r="BQ39" i="15"/>
  <c r="CH127" i="15"/>
  <c r="BA69" i="15"/>
  <c r="AB35" i="15"/>
  <c r="L33" i="15"/>
  <c r="DS25" i="15"/>
  <c r="AY33" i="15"/>
  <c r="BI27" i="15"/>
  <c r="CU36" i="15"/>
  <c r="AF8" i="15"/>
  <c r="T26" i="15"/>
  <c r="BL38" i="15"/>
  <c r="BW6" i="15"/>
  <c r="DY30" i="15"/>
  <c r="AG7" i="15"/>
  <c r="DU29" i="15"/>
  <c r="L57" i="15"/>
  <c r="DA8" i="15"/>
  <c r="BM38" i="15"/>
  <c r="DT10" i="15"/>
  <c r="CX29" i="15"/>
  <c r="CS20" i="15"/>
  <c r="CY19" i="15"/>
  <c r="BQ35" i="15"/>
  <c r="BO14" i="15"/>
  <c r="F33" i="15"/>
  <c r="AW28" i="15"/>
  <c r="CD28" i="15"/>
  <c r="BG27" i="15"/>
  <c r="BX21" i="15"/>
  <c r="AZ56" i="15"/>
  <c r="X36" i="15"/>
  <c r="BA22" i="15"/>
  <c r="AD29" i="15"/>
  <c r="AX93" i="15"/>
  <c r="CC85" i="15"/>
  <c r="AY6" i="15"/>
  <c r="K36" i="15"/>
  <c r="DL12" i="15"/>
  <c r="DC61" i="15"/>
  <c r="CF73" i="15"/>
  <c r="CX28" i="15"/>
  <c r="BK56" i="15"/>
  <c r="DP24" i="15"/>
  <c r="AT10" i="15"/>
  <c r="BO123" i="15"/>
  <c r="P14" i="15"/>
  <c r="BW69" i="15"/>
  <c r="BQ6" i="15"/>
  <c r="BA8" i="15"/>
  <c r="AA37" i="15"/>
  <c r="T42" i="15"/>
  <c r="CF29" i="15"/>
  <c r="BM92" i="15"/>
  <c r="CR41" i="15"/>
  <c r="BG10" i="15"/>
  <c r="Z10" i="15"/>
  <c r="BE24" i="15"/>
  <c r="BC102" i="15"/>
  <c r="O67" i="15"/>
  <c r="BO76" i="15"/>
  <c r="CQ34" i="15"/>
  <c r="BJ61" i="15"/>
  <c r="T14" i="15"/>
  <c r="CV20" i="15"/>
  <c r="BS33" i="15"/>
  <c r="T15" i="15"/>
  <c r="BL46" i="15"/>
  <c r="DR20" i="15"/>
  <c r="I65" i="15"/>
  <c r="BN101" i="15"/>
  <c r="AV41" i="15"/>
  <c r="BA23" i="15"/>
  <c r="H55" i="15"/>
  <c r="DR29" i="15"/>
  <c r="AA8" i="15"/>
  <c r="DA86" i="15"/>
  <c r="CR22" i="15"/>
  <c r="CQ87" i="15"/>
  <c r="E70" i="15"/>
  <c r="DA85" i="15"/>
  <c r="CK16" i="15"/>
  <c r="X89" i="15"/>
  <c r="DP78" i="15"/>
  <c r="CB89" i="15"/>
  <c r="BI12" i="15"/>
  <c r="DY24" i="15"/>
  <c r="DB50" i="15"/>
  <c r="AE20" i="15"/>
  <c r="BQ31" i="15"/>
  <c r="DG65" i="15"/>
  <c r="AG81" i="15"/>
  <c r="CB28" i="15"/>
  <c r="AN37" i="15"/>
  <c r="W11" i="15"/>
  <c r="AZ13" i="15"/>
  <c r="AT46" i="15"/>
  <c r="AP64" i="15"/>
  <c r="P20" i="15"/>
  <c r="AZ23" i="15"/>
  <c r="AJ21" i="15"/>
  <c r="AB30" i="15"/>
  <c r="CO22" i="15"/>
  <c r="DF112" i="15"/>
  <c r="BH14" i="15"/>
  <c r="BL35" i="15"/>
  <c r="AN8" i="15"/>
  <c r="T8" i="15"/>
  <c r="R10" i="15"/>
  <c r="DT25" i="15"/>
  <c r="CJ31" i="15"/>
  <c r="BQ73" i="15"/>
  <c r="DT53" i="15"/>
  <c r="X31" i="15"/>
  <c r="BM18" i="15"/>
  <c r="CF53" i="15"/>
  <c r="Q12" i="15"/>
  <c r="N38" i="15"/>
  <c r="DK77" i="15"/>
  <c r="DA60" i="15"/>
  <c r="BF46" i="15"/>
  <c r="DW18" i="15"/>
  <c r="AX45" i="15"/>
  <c r="CF13" i="15"/>
  <c r="DI22" i="15"/>
  <c r="CF105" i="15"/>
  <c r="BV12" i="15"/>
  <c r="CS42" i="15"/>
  <c r="AE76" i="15"/>
  <c r="BX70" i="15"/>
  <c r="BQ74" i="15"/>
  <c r="DD82" i="15"/>
  <c r="BP14" i="15"/>
  <c r="BG95" i="15"/>
  <c r="AE22" i="15"/>
  <c r="AY31" i="15"/>
  <c r="AH9" i="15"/>
  <c r="CB27" i="15"/>
  <c r="CB56" i="15"/>
  <c r="AS31" i="15"/>
  <c r="CU11" i="15"/>
  <c r="AD47" i="15"/>
  <c r="AD23" i="15"/>
  <c r="CT22" i="15"/>
  <c r="AX35" i="15"/>
  <c r="DR106" i="15"/>
  <c r="F6" i="15"/>
  <c r="DP19" i="15"/>
  <c r="EA27" i="15"/>
  <c r="DP75" i="15"/>
  <c r="C28" i="15"/>
  <c r="AY72" i="15"/>
  <c r="CE57" i="15"/>
  <c r="AX55" i="15"/>
  <c r="BJ37" i="15"/>
  <c r="AG30" i="15"/>
  <c r="CJ86" i="15"/>
  <c r="CY40" i="15"/>
  <c r="BZ5" i="15"/>
  <c r="BA7" i="15"/>
  <c r="CH24" i="15"/>
  <c r="BY39" i="15"/>
  <c r="CO12" i="15"/>
  <c r="Y29" i="15"/>
  <c r="DE49" i="15"/>
  <c r="AW25" i="15"/>
  <c r="DU26" i="15"/>
  <c r="W44" i="15"/>
  <c r="DR74" i="15"/>
  <c r="BE30" i="15"/>
  <c r="DK40" i="15"/>
  <c r="BM33" i="15"/>
  <c r="CP33" i="15"/>
  <c r="CI20" i="15"/>
  <c r="DD15" i="15"/>
  <c r="BX16" i="15"/>
  <c r="M46" i="15"/>
  <c r="DM11" i="15"/>
  <c r="BD31" i="15"/>
  <c r="DO36" i="15"/>
  <c r="DZ21" i="15"/>
  <c r="CD8" i="15"/>
  <c r="AO33" i="15"/>
  <c r="H33" i="15"/>
  <c r="CV14" i="15"/>
  <c r="AK18" i="15"/>
  <c r="CL47" i="15"/>
  <c r="CJ37" i="15"/>
  <c r="L41" i="15"/>
  <c r="BJ24" i="15"/>
  <c r="AN33" i="15"/>
  <c r="BU35" i="15"/>
  <c r="DC48" i="15"/>
  <c r="AI8" i="15"/>
  <c r="K21" i="15"/>
  <c r="CC51" i="15"/>
  <c r="CB19" i="15"/>
  <c r="AP23" i="15"/>
  <c r="DE21" i="15"/>
  <c r="DS45" i="15"/>
  <c r="BF59" i="15"/>
  <c r="BL73" i="15"/>
  <c r="DQ10" i="15"/>
  <c r="N35" i="15"/>
  <c r="DB88" i="15"/>
  <c r="AE17" i="15"/>
  <c r="DX67" i="15"/>
  <c r="H45" i="15"/>
  <c r="E34" i="15"/>
  <c r="N54" i="15"/>
  <c r="BT43" i="15"/>
  <c r="CS23" i="15"/>
  <c r="BQ45" i="15"/>
  <c r="DP54" i="15"/>
  <c r="AI49" i="15"/>
  <c r="DP61" i="15"/>
  <c r="AR61" i="15"/>
  <c r="BW5" i="15"/>
  <c r="CY21" i="15"/>
  <c r="AH34" i="15"/>
  <c r="DB18" i="15"/>
  <c r="BX6" i="15"/>
  <c r="DE8" i="15"/>
  <c r="X7" i="15"/>
  <c r="AM30" i="15"/>
  <c r="AP69" i="15"/>
  <c r="I32" i="15"/>
  <c r="CQ6" i="15"/>
  <c r="DG9" i="15"/>
  <c r="DS19" i="15"/>
  <c r="BW25" i="15"/>
  <c r="DO31" i="15"/>
  <c r="AA57" i="15"/>
  <c r="CT77" i="15"/>
  <c r="X22" i="15"/>
  <c r="CB37" i="15"/>
  <c r="BB26" i="15"/>
  <c r="AM66" i="15"/>
  <c r="AC7" i="15"/>
  <c r="BU50" i="15"/>
  <c r="BL33" i="15"/>
  <c r="DH28" i="15"/>
  <c r="CR25" i="15"/>
  <c r="CZ36" i="15"/>
  <c r="AT28" i="15"/>
  <c r="CR21" i="15"/>
  <c r="DD64" i="15"/>
  <c r="DC59" i="15"/>
  <c r="J37" i="15"/>
  <c r="AD9" i="15"/>
  <c r="BR34" i="15"/>
  <c r="AI19" i="15"/>
  <c r="AV74" i="15"/>
  <c r="CP50" i="15"/>
  <c r="DI21" i="15"/>
  <c r="CW73" i="15"/>
  <c r="AG58" i="15"/>
  <c r="CD11" i="15"/>
  <c r="Y25" i="15"/>
  <c r="CK31" i="15"/>
  <c r="AW39" i="15"/>
  <c r="DG28" i="15"/>
  <c r="R9" i="15"/>
  <c r="AF29" i="15"/>
  <c r="CA41" i="15"/>
  <c r="DN7" i="15"/>
  <c r="K13" i="15"/>
  <c r="BS56" i="15"/>
  <c r="BX47" i="15"/>
  <c r="DL51" i="15"/>
  <c r="BX65" i="15"/>
  <c r="BW87" i="15"/>
  <c r="DP29" i="15"/>
  <c r="CZ95" i="15"/>
  <c r="DV52" i="15"/>
  <c r="N100" i="15"/>
  <c r="AY60" i="15"/>
  <c r="AC41" i="15"/>
  <c r="X66" i="15"/>
  <c r="DJ84" i="15"/>
  <c r="Y13" i="15"/>
  <c r="AD67" i="15"/>
  <c r="BB18" i="15"/>
  <c r="AK35" i="15"/>
  <c r="CH30" i="15"/>
  <c r="EA9" i="15"/>
  <c r="V83" i="15"/>
  <c r="AS37" i="15"/>
  <c r="CA4" i="15"/>
  <c r="DL47" i="15"/>
  <c r="AX49" i="15"/>
  <c r="BS85" i="15"/>
  <c r="V55" i="15"/>
  <c r="CO118" i="15"/>
  <c r="CA69" i="15"/>
  <c r="BT30" i="15"/>
  <c r="AA105" i="15"/>
  <c r="BN123" i="15"/>
  <c r="CZ46" i="15"/>
  <c r="CP80" i="15"/>
  <c r="BR81" i="15"/>
  <c r="CT18" i="15"/>
  <c r="AN81" i="15"/>
  <c r="BT94" i="15"/>
  <c r="BC73" i="15"/>
  <c r="BH42" i="15"/>
  <c r="DU45" i="15"/>
  <c r="BN57" i="15"/>
  <c r="AT31" i="15"/>
  <c r="AZ15" i="15"/>
  <c r="BK75" i="15"/>
  <c r="H69" i="15"/>
  <c r="DX46" i="15"/>
  <c r="R47" i="15"/>
  <c r="BX80" i="15"/>
  <c r="DU102" i="15"/>
  <c r="CX72" i="15"/>
  <c r="AU65" i="15"/>
  <c r="BL34" i="15"/>
  <c r="CB47" i="15"/>
  <c r="DF56" i="15"/>
  <c r="DH82" i="15"/>
  <c r="Z80" i="15"/>
  <c r="DE19" i="15"/>
  <c r="DJ73" i="15"/>
  <c r="DM121" i="15"/>
  <c r="CH122" i="15"/>
  <c r="DV68" i="15"/>
  <c r="AH109" i="15"/>
  <c r="AV48" i="15"/>
  <c r="DV103" i="15"/>
  <c r="CK64" i="15"/>
  <c r="G55" i="15"/>
  <c r="CW77" i="15"/>
  <c r="CL33" i="15"/>
  <c r="AY69" i="15"/>
  <c r="AJ35" i="15"/>
  <c r="BK31" i="15"/>
  <c r="AF80" i="15"/>
  <c r="BW13" i="15"/>
  <c r="DV23" i="15"/>
  <c r="BY44" i="15"/>
  <c r="DQ31" i="15"/>
  <c r="AB108" i="15"/>
  <c r="DA56" i="15"/>
  <c r="BR69" i="15"/>
  <c r="AL76" i="15"/>
  <c r="CX69" i="15"/>
  <c r="AW75" i="15"/>
  <c r="K29" i="15"/>
  <c r="O109" i="15"/>
  <c r="AI74" i="15"/>
  <c r="AJ31" i="15"/>
  <c r="AY114" i="15"/>
  <c r="BG92" i="15"/>
  <c r="CK55" i="15"/>
  <c r="BF45" i="15"/>
  <c r="CN96" i="15"/>
  <c r="CT120" i="15"/>
  <c r="K67" i="15"/>
  <c r="L62" i="15"/>
  <c r="AB23" i="15"/>
  <c r="BT130" i="15"/>
  <c r="BW100" i="15"/>
  <c r="CT31" i="15"/>
  <c r="AR10" i="15"/>
  <c r="DL43" i="15"/>
  <c r="BF55" i="15"/>
  <c r="BR6" i="15"/>
  <c r="BI73" i="15"/>
  <c r="CG14" i="15"/>
  <c r="BZ48" i="15"/>
  <c r="AT25" i="15"/>
  <c r="BN55" i="15"/>
  <c r="AZ12" i="15"/>
  <c r="U86" i="15"/>
  <c r="CP81" i="15"/>
  <c r="BU23" i="15"/>
  <c r="DH48" i="15"/>
  <c r="CV96" i="15"/>
  <c r="AA30" i="15"/>
  <c r="AZ60" i="15"/>
  <c r="BA109" i="15"/>
  <c r="CR50" i="15"/>
  <c r="BX55" i="15"/>
  <c r="CN9" i="15"/>
  <c r="AH8" i="15"/>
  <c r="E9" i="15"/>
  <c r="BB13" i="15"/>
  <c r="BG9" i="15"/>
  <c r="DT29" i="15"/>
  <c r="G39" i="15"/>
  <c r="BO6" i="15"/>
  <c r="AJ17" i="15"/>
  <c r="AJ12" i="15"/>
  <c r="O58" i="15"/>
  <c r="CD29" i="15"/>
  <c r="AK37" i="15"/>
  <c r="DU18" i="15"/>
  <c r="R28" i="15"/>
  <c r="AR11" i="15"/>
  <c r="CX11" i="15"/>
  <c r="J15" i="15"/>
  <c r="AL42" i="15"/>
  <c r="BJ29" i="15"/>
  <c r="AD89" i="15"/>
  <c r="DO45" i="15"/>
  <c r="BZ29" i="15"/>
  <c r="BP39" i="15"/>
  <c r="DD11" i="15"/>
  <c r="DD24" i="15"/>
  <c r="CN83" i="15"/>
  <c r="H27" i="15"/>
  <c r="CX42" i="15"/>
  <c r="AB121" i="15"/>
  <c r="DE37" i="15"/>
  <c r="V62" i="15"/>
  <c r="BR44" i="15"/>
  <c r="AD49" i="15"/>
  <c r="DT24" i="15"/>
  <c r="CM15" i="15"/>
  <c r="DA49" i="15"/>
  <c r="AC62" i="15"/>
  <c r="BM31" i="15"/>
  <c r="DX47" i="15"/>
  <c r="AB32" i="15"/>
  <c r="BR24" i="15"/>
  <c r="BM30" i="15"/>
  <c r="BV45" i="15"/>
  <c r="J14" i="15"/>
  <c r="AA35" i="15"/>
  <c r="CX67" i="15"/>
  <c r="BD74" i="15"/>
  <c r="CO27" i="15"/>
  <c r="S62" i="15"/>
  <c r="S20" i="15"/>
  <c r="CF17" i="15"/>
  <c r="CU42" i="15"/>
  <c r="AG48" i="15"/>
  <c r="AV70" i="15"/>
  <c r="AU87" i="15"/>
  <c r="AE103" i="15"/>
  <c r="CR9" i="15"/>
  <c r="BU8" i="15"/>
  <c r="DV12" i="15"/>
  <c r="DR58" i="15"/>
  <c r="DD20" i="15"/>
  <c r="BF53" i="15"/>
  <c r="AS30" i="15"/>
  <c r="BG51" i="15"/>
  <c r="AZ30" i="15"/>
  <c r="AK17" i="15"/>
  <c r="CX40" i="15"/>
  <c r="BX87" i="15"/>
  <c r="S45" i="15"/>
  <c r="BR36" i="15"/>
  <c r="DL87" i="15"/>
  <c r="AN27" i="15"/>
  <c r="DC34" i="15"/>
  <c r="CL10" i="15"/>
  <c r="S58" i="15"/>
  <c r="BM13" i="15"/>
  <c r="AP73" i="15"/>
  <c r="L43" i="15"/>
  <c r="AS83" i="15"/>
  <c r="T52" i="15"/>
  <c r="AY51" i="15"/>
  <c r="AY44" i="15"/>
  <c r="W61" i="15"/>
  <c r="BT39" i="15"/>
  <c r="DM34" i="15"/>
  <c r="BU14" i="15"/>
  <c r="BF17" i="15"/>
  <c r="CV59" i="15"/>
  <c r="DF59" i="15"/>
  <c r="DD43" i="15"/>
  <c r="CO39" i="15"/>
  <c r="BH92" i="15"/>
  <c r="U62" i="15"/>
  <c r="BD12" i="15"/>
  <c r="DD50" i="15"/>
  <c r="AN60" i="15"/>
  <c r="Q94" i="15"/>
  <c r="DF80" i="15"/>
  <c r="V89" i="15"/>
  <c r="T57" i="15"/>
  <c r="AQ53" i="15"/>
  <c r="BP87" i="15"/>
  <c r="H58" i="15"/>
  <c r="BF68" i="15"/>
  <c r="DE48" i="15"/>
  <c r="AV80" i="15"/>
  <c r="DB38" i="15"/>
  <c r="H75" i="15"/>
  <c r="BF15" i="15"/>
  <c r="CP20" i="15"/>
  <c r="N84" i="15"/>
  <c r="O62" i="15"/>
  <c r="DD65" i="15"/>
  <c r="AD28" i="15"/>
  <c r="DV82" i="15"/>
  <c r="AX21" i="15"/>
  <c r="EA13" i="15"/>
  <c r="AZ54" i="15"/>
  <c r="DV30" i="15"/>
  <c r="BI16" i="15"/>
  <c r="AS48" i="15"/>
  <c r="AG25" i="15"/>
  <c r="U43" i="15"/>
  <c r="BP82" i="15"/>
  <c r="CA8" i="15"/>
  <c r="CZ19" i="15"/>
  <c r="F98" i="15"/>
  <c r="AT88" i="15"/>
  <c r="BY71" i="15"/>
  <c r="F79" i="15"/>
  <c r="BI64" i="15"/>
  <c r="CC30" i="15"/>
  <c r="CA32" i="15"/>
  <c r="BA55" i="15"/>
  <c r="AK24" i="15"/>
  <c r="DN24" i="15"/>
  <c r="AL70" i="15"/>
  <c r="P69" i="15"/>
  <c r="BY67" i="15"/>
  <c r="AE51" i="15"/>
  <c r="L91" i="15"/>
  <c r="BJ70" i="15"/>
  <c r="BY35" i="15"/>
  <c r="CW29" i="15"/>
  <c r="AX19" i="15"/>
  <c r="L31" i="15"/>
  <c r="DN81" i="15"/>
  <c r="DI93" i="15"/>
  <c r="BP88" i="15"/>
  <c r="AE99" i="15"/>
  <c r="X63" i="15"/>
  <c r="Z59" i="15"/>
  <c r="BT72" i="15"/>
  <c r="DZ107" i="15"/>
  <c r="BE18" i="15"/>
  <c r="DC63" i="15"/>
  <c r="AC103" i="15"/>
  <c r="BX56" i="15"/>
  <c r="BV50" i="15"/>
  <c r="AE35" i="15"/>
  <c r="DZ48" i="15"/>
  <c r="BU128" i="15"/>
  <c r="DV77" i="15"/>
  <c r="EA12" i="15"/>
  <c r="BB39" i="15"/>
  <c r="BC15" i="15"/>
  <c r="DY56" i="15"/>
  <c r="F36" i="15"/>
  <c r="DY10" i="15"/>
  <c r="AE38" i="15"/>
  <c r="AU83" i="15"/>
  <c r="AW82" i="15"/>
  <c r="BO84" i="15"/>
  <c r="BH88" i="15"/>
  <c r="AY10" i="15"/>
  <c r="G36" i="15"/>
  <c r="BP70" i="15"/>
  <c r="CC7" i="15"/>
  <c r="CM98" i="15"/>
  <c r="DZ54" i="15"/>
  <c r="BH71" i="15"/>
  <c r="AJ69" i="15"/>
  <c r="AG79" i="15"/>
  <c r="AY81" i="15"/>
  <c r="DI51" i="15"/>
  <c r="O59" i="15"/>
  <c r="BD73" i="15"/>
  <c r="AI18" i="15"/>
  <c r="BZ38" i="15"/>
  <c r="BA16" i="15"/>
  <c r="CW45" i="15"/>
  <c r="CO38" i="15"/>
  <c r="BV13" i="15"/>
  <c r="BC75" i="15"/>
  <c r="DZ65" i="15"/>
  <c r="AI76" i="15"/>
  <c r="CM22" i="15"/>
  <c r="CC26" i="15"/>
  <c r="AX68" i="15"/>
  <c r="Z12" i="15"/>
  <c r="AD46" i="15"/>
  <c r="BK41" i="15"/>
  <c r="CA82" i="15"/>
  <c r="Q7" i="15"/>
  <c r="W102" i="15"/>
  <c r="AI30" i="15"/>
  <c r="CM84" i="15"/>
  <c r="CW80" i="15"/>
  <c r="I8" i="15"/>
  <c r="CV25" i="15"/>
  <c r="BN98" i="15"/>
  <c r="P15" i="15"/>
  <c r="CZ9" i="15"/>
  <c r="CY65" i="15"/>
  <c r="BG63" i="15"/>
  <c r="CM42" i="15"/>
  <c r="DJ40" i="15"/>
  <c r="BP37" i="15"/>
  <c r="DM7" i="15"/>
  <c r="AO69" i="15"/>
  <c r="AZ53" i="15"/>
  <c r="L7" i="15"/>
  <c r="DT27" i="15"/>
  <c r="P55" i="15"/>
  <c r="BP10" i="15"/>
  <c r="BW82" i="15"/>
  <c r="BD20" i="15"/>
  <c r="DT57" i="15"/>
  <c r="J67" i="15"/>
  <c r="BT20" i="15"/>
  <c r="BY8" i="15"/>
  <c r="P19" i="15"/>
  <c r="DV51" i="15"/>
  <c r="AG68" i="15"/>
  <c r="DQ66" i="15"/>
  <c r="CI61" i="15"/>
  <c r="DZ40" i="15"/>
  <c r="DF55" i="15"/>
  <c r="BH43" i="15"/>
  <c r="CZ44" i="15"/>
  <c r="BI17" i="15"/>
  <c r="DO53" i="15"/>
  <c r="BO21" i="15"/>
  <c r="V15" i="15"/>
  <c r="BH30" i="15"/>
  <c r="X19" i="15"/>
  <c r="DE34" i="15"/>
  <c r="DD56" i="15"/>
  <c r="AH33" i="15"/>
  <c r="DJ42" i="15"/>
  <c r="AU14" i="15"/>
  <c r="BF30" i="15"/>
  <c r="E65" i="15"/>
  <c r="CW85" i="15"/>
  <c r="F31" i="15"/>
  <c r="I69" i="15"/>
  <c r="DL53" i="15"/>
  <c r="I26" i="15"/>
  <c r="CM56" i="15"/>
  <c r="AS22" i="15"/>
  <c r="AS6" i="15"/>
  <c r="X14" i="15"/>
  <c r="G16" i="15"/>
  <c r="DO11" i="15"/>
  <c r="Y10" i="15"/>
  <c r="CL68" i="15"/>
  <c r="AF31" i="15"/>
  <c r="AG8" i="15"/>
  <c r="BJ40" i="15"/>
  <c r="L27" i="15"/>
  <c r="R49" i="15"/>
  <c r="AO19" i="15"/>
  <c r="DX27" i="15"/>
  <c r="BP5" i="15"/>
  <c r="AJ5" i="15"/>
  <c r="I16" i="15"/>
  <c r="BA100" i="15"/>
  <c r="P50" i="15"/>
  <c r="CG20" i="15"/>
  <c r="R68" i="15"/>
  <c r="AQ76" i="15"/>
  <c r="AN58" i="15"/>
  <c r="CA14" i="15"/>
  <c r="BV70" i="15"/>
  <c r="CD40" i="15"/>
  <c r="T55" i="15"/>
  <c r="CC79" i="15"/>
  <c r="AR38" i="15"/>
  <c r="DQ71" i="15"/>
  <c r="CO82" i="15"/>
  <c r="BZ27" i="15"/>
  <c r="CJ25" i="15"/>
  <c r="Y5" i="15"/>
  <c r="DB24" i="15"/>
  <c r="I42" i="15"/>
  <c r="Y40" i="15"/>
  <c r="BI40" i="15"/>
  <c r="AA34" i="15"/>
  <c r="BX62" i="15"/>
  <c r="U5" i="15"/>
  <c r="CO80" i="15"/>
  <c r="CR58" i="15"/>
  <c r="BK44" i="15"/>
  <c r="DB66" i="15"/>
  <c r="AM58" i="15"/>
  <c r="DL8" i="15"/>
  <c r="BP12" i="15"/>
  <c r="CQ31" i="15"/>
  <c r="DX49" i="15"/>
  <c r="CV52" i="15"/>
  <c r="BZ67" i="15"/>
  <c r="AP72" i="15"/>
  <c r="BN81" i="15"/>
  <c r="AY13" i="15"/>
  <c r="BE62" i="15"/>
  <c r="W40" i="15"/>
  <c r="AB110" i="15"/>
  <c r="AD55" i="15"/>
  <c r="AI25" i="15"/>
  <c r="BQ49" i="15"/>
  <c r="BK70" i="15"/>
  <c r="CI45" i="15"/>
  <c r="CO79" i="15"/>
  <c r="DG56" i="15"/>
  <c r="AD59" i="15"/>
  <c r="DW44" i="15"/>
  <c r="DK63" i="15"/>
  <c r="Q58" i="15"/>
  <c r="Y66" i="15"/>
  <c r="CN48" i="15"/>
  <c r="AX12" i="15"/>
  <c r="AM60" i="15"/>
  <c r="AD26" i="15"/>
  <c r="L26" i="15"/>
  <c r="CZ23" i="15"/>
  <c r="AO12" i="15"/>
  <c r="DY35" i="15"/>
  <c r="I28" i="15"/>
  <c r="CM23" i="15"/>
  <c r="H71" i="15"/>
  <c r="CU91" i="15"/>
  <c r="BS95" i="15"/>
  <c r="CU23" i="15"/>
  <c r="DW17" i="15"/>
  <c r="V30" i="15"/>
  <c r="X62" i="15"/>
  <c r="DR61" i="15"/>
  <c r="CJ44" i="15"/>
  <c r="BP48" i="15"/>
  <c r="BP43" i="15"/>
  <c r="O17" i="15"/>
  <c r="DS58" i="15"/>
  <c r="CP56" i="15"/>
  <c r="AL111" i="15"/>
  <c r="CN28" i="15"/>
  <c r="BC28" i="15"/>
  <c r="CJ45" i="15"/>
  <c r="BB100" i="15"/>
  <c r="BW24" i="15"/>
  <c r="DE10" i="15"/>
  <c r="S19" i="15"/>
  <c r="BR39" i="15"/>
  <c r="CN14" i="15"/>
  <c r="BB90" i="15"/>
  <c r="BW14" i="15"/>
  <c r="CK50" i="15"/>
  <c r="BC67" i="15"/>
  <c r="DR28" i="15"/>
  <c r="CQ129" i="15"/>
  <c r="CL77" i="15"/>
  <c r="DR36" i="15"/>
  <c r="DF20" i="15"/>
  <c r="AK103" i="15"/>
  <c r="CF46" i="15"/>
  <c r="DP79" i="15"/>
  <c r="AJ53" i="15"/>
  <c r="CJ48" i="15"/>
  <c r="G5" i="15"/>
  <c r="AO6" i="15"/>
  <c r="AB18" i="15"/>
  <c r="AX20" i="15"/>
  <c r="BL45" i="15"/>
  <c r="O94" i="15"/>
  <c r="CB17" i="15"/>
  <c r="BG6" i="15"/>
  <c r="CA26" i="15"/>
  <c r="DX58" i="15"/>
  <c r="CQ59" i="15"/>
  <c r="CP78" i="15"/>
  <c r="CY60" i="15"/>
  <c r="AV46" i="15"/>
  <c r="CV125" i="15"/>
  <c r="AH22" i="15"/>
  <c r="BX73" i="15"/>
  <c r="Z112" i="15"/>
  <c r="CS45" i="15"/>
  <c r="DR65" i="15"/>
  <c r="BJ15" i="15"/>
  <c r="DD83" i="15"/>
  <c r="DE40" i="15"/>
  <c r="F20" i="15"/>
  <c r="AU10" i="15"/>
  <c r="H49" i="15"/>
  <c r="E44" i="15"/>
  <c r="DJ59" i="15"/>
  <c r="AB76" i="15"/>
  <c r="DL59" i="15"/>
  <c r="AW83" i="15"/>
  <c r="BU106" i="15"/>
  <c r="J93" i="15"/>
  <c r="BB73" i="15"/>
  <c r="J57" i="15"/>
  <c r="V42" i="15"/>
  <c r="AS40" i="15"/>
  <c r="CA20" i="15"/>
  <c r="BB64" i="15"/>
  <c r="CP27" i="15"/>
  <c r="BT89" i="15"/>
  <c r="BS24" i="15"/>
  <c r="L13" i="15"/>
  <c r="AU67" i="15"/>
  <c r="CU25" i="15"/>
  <c r="BT115" i="15"/>
  <c r="CS106" i="15"/>
  <c r="CS80" i="15"/>
  <c r="BW57" i="15"/>
  <c r="AU33" i="15"/>
  <c r="DW83" i="15"/>
  <c r="AN26" i="15"/>
  <c r="AF44" i="15"/>
  <c r="DB131" i="15"/>
  <c r="U58" i="15"/>
  <c r="CM60" i="15"/>
  <c r="AQ27" i="15"/>
  <c r="DG124" i="15"/>
  <c r="AI63" i="15"/>
  <c r="Q73" i="15"/>
  <c r="BM97" i="15"/>
  <c r="DV50" i="15"/>
  <c r="R118" i="15"/>
  <c r="BY22" i="15"/>
  <c r="R67" i="15"/>
  <c r="BH9" i="15"/>
  <c r="BF43" i="15"/>
  <c r="AV38" i="15"/>
  <c r="BL56" i="15"/>
  <c r="J20" i="15"/>
  <c r="T19" i="15"/>
  <c r="AL89" i="15"/>
  <c r="G53" i="15"/>
  <c r="BO17" i="15"/>
  <c r="BL71" i="15"/>
  <c r="AI83" i="15"/>
  <c r="CP11" i="15"/>
  <c r="EA69" i="15"/>
  <c r="L74" i="15"/>
  <c r="Y63" i="15"/>
  <c r="X29" i="15"/>
  <c r="W21" i="15"/>
  <c r="AK10" i="15"/>
  <c r="AE44" i="15"/>
  <c r="DY88" i="15"/>
  <c r="DJ82" i="15"/>
  <c r="DT52" i="15"/>
  <c r="CZ32" i="15"/>
  <c r="J50" i="15"/>
  <c r="CY83" i="15"/>
  <c r="CY29" i="15"/>
  <c r="DU31" i="15"/>
  <c r="BV44" i="15"/>
  <c r="CF23" i="15"/>
  <c r="CD37" i="15"/>
  <c r="L12" i="15"/>
  <c r="BJ20" i="15"/>
  <c r="AU29" i="15"/>
  <c r="CG67" i="15"/>
  <c r="AK58" i="15"/>
  <c r="DJ21" i="15"/>
  <c r="AM10" i="15"/>
  <c r="AV42" i="15"/>
  <c r="BF29" i="15"/>
  <c r="L15" i="15"/>
  <c r="BM47" i="15"/>
  <c r="BX20" i="15"/>
  <c r="F21" i="15"/>
  <c r="AG59" i="15"/>
  <c r="CR27" i="15"/>
  <c r="BB19" i="15"/>
  <c r="DA53" i="15"/>
  <c r="CW58" i="15"/>
  <c r="X61" i="15"/>
  <c r="I29" i="15"/>
  <c r="O13" i="15"/>
  <c r="DL50" i="15"/>
  <c r="CI66" i="15"/>
  <c r="BG21" i="15"/>
  <c r="AJ108" i="15"/>
  <c r="CY64" i="15"/>
  <c r="P94" i="15"/>
  <c r="AU34" i="15"/>
  <c r="CQ42" i="15"/>
  <c r="DL20" i="15"/>
  <c r="CG64" i="15"/>
  <c r="DM67" i="15"/>
  <c r="DB29" i="15"/>
  <c r="DZ39" i="15"/>
  <c r="BX54" i="15"/>
  <c r="X18" i="15"/>
  <c r="AG37" i="15"/>
  <c r="CW41" i="15"/>
  <c r="EA49" i="15"/>
  <c r="DI73" i="15"/>
  <c r="AY66" i="15"/>
  <c r="CG81" i="15"/>
  <c r="AK26" i="15"/>
  <c r="X12" i="15"/>
  <c r="CB14" i="15"/>
  <c r="CO56" i="15"/>
  <c r="K77" i="15"/>
  <c r="CM33" i="15"/>
  <c r="AN61" i="15"/>
  <c r="CJ11" i="15"/>
  <c r="DP28" i="15"/>
  <c r="AY8" i="15"/>
  <c r="CW18" i="15"/>
  <c r="AB37" i="15"/>
  <c r="L30" i="15"/>
  <c r="CU48" i="15"/>
  <c r="N50" i="15"/>
  <c r="AJ32" i="15"/>
  <c r="CB52" i="15"/>
  <c r="M69" i="15"/>
  <c r="L48" i="15"/>
  <c r="CL7" i="15"/>
  <c r="DB62" i="15"/>
  <c r="CS16" i="15"/>
  <c r="CY31" i="15"/>
  <c r="CB33" i="15"/>
  <c r="CX38" i="15"/>
  <c r="BR11" i="15"/>
  <c r="AB5" i="15"/>
  <c r="DO80" i="15"/>
  <c r="BF54" i="15"/>
  <c r="BN32" i="15"/>
  <c r="AE18" i="15"/>
  <c r="AP15" i="15"/>
  <c r="E7" i="15"/>
  <c r="CD12" i="15"/>
  <c r="AB26" i="15"/>
  <c r="AZ69" i="15"/>
  <c r="CM49" i="15"/>
  <c r="E5" i="15"/>
  <c r="AO20" i="15"/>
  <c r="DA29" i="15"/>
  <c r="AZ7" i="15"/>
  <c r="BH5" i="15"/>
  <c r="Z51" i="15"/>
  <c r="W31" i="15"/>
  <c r="AE46" i="15"/>
  <c r="AA49" i="15"/>
  <c r="CN13" i="15"/>
  <c r="BK74" i="15"/>
  <c r="DX50" i="15"/>
  <c r="DK91" i="15"/>
  <c r="DV73" i="15"/>
  <c r="CY74" i="15"/>
  <c r="DZ86" i="15"/>
  <c r="V61" i="15"/>
  <c r="DY72" i="15"/>
  <c r="BF100" i="15"/>
  <c r="M18" i="15"/>
  <c r="U13" i="15"/>
  <c r="CH79" i="15"/>
  <c r="AJ96" i="15"/>
  <c r="AM48" i="15"/>
  <c r="AJ79" i="15"/>
  <c r="AJ78" i="15"/>
  <c r="CM38" i="15"/>
  <c r="DV86" i="15"/>
  <c r="AA6" i="15"/>
  <c r="CC16" i="15"/>
  <c r="CL74" i="15"/>
  <c r="DK90" i="15"/>
  <c r="BF9" i="15"/>
  <c r="J65" i="15"/>
  <c r="DJ39" i="15"/>
  <c r="AJ14" i="15"/>
  <c r="BE52" i="15"/>
  <c r="BY12" i="15"/>
  <c r="CD14" i="15"/>
  <c r="AV124" i="15"/>
  <c r="CW33" i="15"/>
  <c r="I117" i="15"/>
  <c r="K128" i="15"/>
  <c r="E35" i="15"/>
  <c r="AS51" i="15"/>
  <c r="S55" i="15"/>
  <c r="CJ33" i="15"/>
  <c r="AC28" i="15"/>
  <c r="DK34" i="15"/>
  <c r="CR69" i="15"/>
  <c r="X52" i="15"/>
  <c r="CN24" i="15"/>
  <c r="DI71" i="15"/>
  <c r="CM11" i="15"/>
  <c r="BD32" i="15"/>
  <c r="BY40" i="15"/>
  <c r="AU5" i="15"/>
  <c r="BF36" i="15"/>
  <c r="DP20" i="15"/>
  <c r="AH64" i="15"/>
  <c r="I45" i="15"/>
  <c r="CQ27" i="15"/>
  <c r="AO46" i="15"/>
  <c r="DZ95" i="15"/>
  <c r="CD73" i="15"/>
  <c r="DI119" i="15"/>
  <c r="N53" i="15"/>
  <c r="BQ56" i="15"/>
  <c r="W76" i="15"/>
  <c r="CZ81" i="15"/>
  <c r="DJ83" i="15"/>
  <c r="BY24" i="15"/>
  <c r="DR44" i="15"/>
  <c r="BZ50" i="15"/>
  <c r="CV98" i="15"/>
  <c r="AQ40" i="15"/>
  <c r="DY102" i="15"/>
  <c r="DG12" i="15"/>
  <c r="BZ68" i="15"/>
  <c r="CN54" i="15"/>
  <c r="N28" i="15"/>
  <c r="DJ27" i="15"/>
  <c r="R54" i="15"/>
  <c r="BO23" i="15"/>
  <c r="CA62" i="15"/>
  <c r="DP16" i="15"/>
  <c r="BX11" i="15"/>
  <c r="DG72" i="15"/>
  <c r="H65" i="15"/>
  <c r="DT35" i="15"/>
  <c r="AE48" i="15"/>
  <c r="BW97" i="15"/>
  <c r="DD39" i="15"/>
  <c r="CG53" i="15"/>
  <c r="AB75" i="15"/>
  <c r="BS117" i="15"/>
  <c r="CO55" i="15"/>
  <c r="BY19" i="15"/>
  <c r="BN86" i="15"/>
  <c r="CU6" i="15"/>
  <c r="DI60" i="15"/>
  <c r="CE91" i="15"/>
  <c r="N49" i="15"/>
  <c r="AH76" i="15"/>
  <c r="AK41" i="15"/>
  <c r="BF73" i="15"/>
  <c r="BU47" i="15"/>
  <c r="O57" i="15"/>
  <c r="V43" i="15"/>
  <c r="CF80" i="15"/>
  <c r="BT77" i="15"/>
  <c r="AE91" i="15"/>
  <c r="BI74" i="15"/>
  <c r="BT13" i="15"/>
  <c r="Z50" i="15"/>
  <c r="CD16" i="15"/>
  <c r="DF74" i="15"/>
  <c r="AQ12" i="15"/>
  <c r="AS66" i="15"/>
  <c r="DJ112" i="15"/>
  <c r="BO59" i="15"/>
  <c r="DL5" i="15"/>
  <c r="BK49" i="15"/>
  <c r="E54" i="15"/>
  <c r="DG103" i="15"/>
  <c r="AP19" i="15"/>
  <c r="DZ106" i="15"/>
  <c r="X70" i="15"/>
  <c r="BM49" i="15"/>
  <c r="DP65" i="15"/>
  <c r="BW66" i="15"/>
  <c r="DJ45" i="15"/>
  <c r="AN16" i="15"/>
  <c r="AD30" i="15"/>
  <c r="DZ100" i="15"/>
  <c r="EA40" i="15"/>
  <c r="DQ61" i="15"/>
  <c r="BN35" i="15"/>
  <c r="U18" i="15"/>
  <c r="DZ79" i="15"/>
  <c r="AN66" i="15"/>
  <c r="AM14" i="15"/>
  <c r="DV18" i="15"/>
  <c r="DB43" i="15"/>
  <c r="DI38" i="15"/>
  <c r="DH42" i="15"/>
  <c r="AJ66" i="15"/>
  <c r="BG54" i="15"/>
  <c r="DZ55" i="15"/>
  <c r="CZ38" i="15"/>
  <c r="O34" i="15"/>
  <c r="DO43" i="15"/>
  <c r="CH26" i="15"/>
  <c r="CS33" i="15"/>
  <c r="U12" i="15"/>
  <c r="BB81" i="15"/>
  <c r="CN44" i="15"/>
  <c r="R12" i="15"/>
  <c r="DI66" i="15"/>
  <c r="DO40" i="15"/>
  <c r="X16" i="15"/>
  <c r="AZ93" i="15"/>
  <c r="DQ77" i="15"/>
  <c r="DG34" i="15"/>
  <c r="DC42" i="15"/>
  <c r="CW24" i="15"/>
  <c r="AQ37" i="15"/>
  <c r="CC29" i="15"/>
  <c r="K45" i="15"/>
  <c r="CM120" i="15"/>
  <c r="CK46" i="15"/>
  <c r="DQ59" i="15"/>
  <c r="DG70" i="15"/>
  <c r="BH41" i="15"/>
  <c r="DS92" i="15"/>
  <c r="CO90" i="15"/>
  <c r="DN35" i="15"/>
  <c r="BP8" i="15"/>
  <c r="AA24" i="15"/>
  <c r="CH51" i="15"/>
  <c r="W15" i="15"/>
  <c r="CG46" i="15"/>
  <c r="AE53" i="15"/>
  <c r="CB22" i="15"/>
  <c r="L5" i="15"/>
  <c r="K58" i="15"/>
  <c r="DK46" i="15"/>
  <c r="DO47" i="15"/>
  <c r="AW37" i="15"/>
  <c r="CQ43" i="15"/>
  <c r="CI47" i="15"/>
  <c r="DO54" i="15"/>
  <c r="DW46" i="15"/>
  <c r="G27" i="15"/>
  <c r="BJ88" i="15"/>
  <c r="BP84" i="15"/>
  <c r="DO96" i="15"/>
  <c r="F56" i="15"/>
  <c r="AZ51" i="15"/>
  <c r="CH36" i="15"/>
  <c r="S44" i="15"/>
  <c r="CK59" i="15"/>
  <c r="R5" i="15"/>
  <c r="CM55" i="15"/>
  <c r="AK16" i="15"/>
  <c r="BL17" i="15"/>
  <c r="BZ57" i="15"/>
  <c r="AA18" i="15"/>
  <c r="BM37" i="15"/>
  <c r="CE4" i="15"/>
  <c r="CT30" i="15"/>
  <c r="CQ80" i="15"/>
  <c r="AJ84" i="15"/>
  <c r="AZ47" i="15"/>
  <c r="BP19" i="15"/>
  <c r="AD37" i="15"/>
  <c r="DI32" i="15"/>
  <c r="CQ84" i="15"/>
  <c r="DO98" i="15"/>
  <c r="V50" i="15"/>
  <c r="BK26" i="15"/>
  <c r="DU12" i="15"/>
  <c r="AR14" i="15"/>
  <c r="O47" i="15"/>
  <c r="U98" i="15"/>
  <c r="EA33" i="15"/>
  <c r="L56" i="15"/>
  <c r="AD24" i="15"/>
  <c r="Y46" i="15"/>
  <c r="CH52" i="15"/>
  <c r="CX55" i="15"/>
  <c r="CM17" i="15"/>
  <c r="CS30" i="15"/>
  <c r="DF38" i="15"/>
  <c r="CA13" i="15"/>
  <c r="BJ83" i="15"/>
  <c r="AM87" i="15"/>
  <c r="AO25" i="15"/>
  <c r="X50" i="15"/>
  <c r="BQ36" i="15"/>
  <c r="I61" i="15"/>
  <c r="R29" i="15"/>
  <c r="BF38" i="15"/>
  <c r="AD38" i="15"/>
  <c r="AP92" i="15"/>
  <c r="P107" i="15"/>
  <c r="DD14" i="15"/>
  <c r="DV11" i="15"/>
  <c r="CV37" i="15"/>
  <c r="AS16" i="15"/>
  <c r="N68" i="15"/>
  <c r="CZ51" i="15"/>
  <c r="BG30" i="15"/>
  <c r="BK38" i="15"/>
  <c r="CL32" i="15"/>
  <c r="BN61" i="15"/>
  <c r="BR84" i="15"/>
  <c r="AY29" i="15"/>
  <c r="DD30" i="15"/>
  <c r="CP13" i="15"/>
  <c r="DK29" i="15"/>
  <c r="AQ51" i="15"/>
  <c r="BX17" i="15"/>
  <c r="DC26" i="15"/>
  <c r="CC73" i="15"/>
  <c r="CO6" i="15"/>
  <c r="AP90" i="15"/>
  <c r="BS43" i="15"/>
  <c r="DA52" i="15"/>
  <c r="BC6" i="15"/>
  <c r="CQ37" i="15"/>
  <c r="DO15" i="15"/>
  <c r="DG63" i="15"/>
  <c r="AA47" i="15"/>
  <c r="BP64" i="15"/>
  <c r="AN39" i="15"/>
  <c r="AM27" i="15"/>
  <c r="CT78" i="15"/>
  <c r="AD124" i="15"/>
  <c r="BP30" i="15"/>
  <c r="E107" i="15"/>
  <c r="CB63" i="15"/>
  <c r="CM47" i="15"/>
  <c r="J32" i="15"/>
  <c r="CF68" i="15"/>
  <c r="DJ93" i="15"/>
  <c r="CO96" i="15"/>
  <c r="I5" i="15"/>
  <c r="BL55" i="15"/>
  <c r="DO51" i="15"/>
  <c r="CL70" i="15"/>
  <c r="AM63" i="15"/>
  <c r="DU42" i="15"/>
  <c r="AI70" i="15"/>
  <c r="DQ82" i="15"/>
  <c r="DT32" i="15"/>
  <c r="AJ46" i="15"/>
  <c r="DZ64" i="15"/>
  <c r="BP55" i="15"/>
  <c r="X37" i="15"/>
  <c r="AP43" i="15"/>
  <c r="BK8" i="15"/>
  <c r="DH51" i="15"/>
  <c r="E41" i="15"/>
  <c r="DA24" i="15"/>
  <c r="BV125" i="15"/>
  <c r="Z56" i="15"/>
  <c r="DR80" i="15"/>
  <c r="CT37" i="15"/>
  <c r="AG114" i="15"/>
  <c r="BE27" i="15"/>
  <c r="K82" i="15"/>
  <c r="BF16" i="15"/>
  <c r="S6" i="15"/>
  <c r="DU33" i="15"/>
  <c r="CN52" i="15"/>
  <c r="CO13" i="15"/>
  <c r="DH19" i="15"/>
  <c r="BW8" i="15"/>
  <c r="BC16" i="15"/>
  <c r="AM23" i="15"/>
  <c r="S36" i="15"/>
  <c r="DT7" i="15"/>
  <c r="AQ5" i="15"/>
  <c r="BZ25" i="15"/>
  <c r="N11" i="15"/>
  <c r="AW36" i="15"/>
  <c r="AW19" i="15"/>
  <c r="CF18" i="15"/>
  <c r="G15" i="15"/>
  <c r="CF24" i="15"/>
  <c r="AV37" i="15"/>
  <c r="DT41" i="15"/>
  <c r="CT25" i="15"/>
  <c r="AB91" i="15"/>
  <c r="DD47" i="15"/>
  <c r="DT56" i="15"/>
  <c r="DU22" i="15"/>
  <c r="CE35" i="15"/>
  <c r="G10" i="15"/>
  <c r="CY70" i="15"/>
  <c r="DG8" i="15"/>
  <c r="AY15" i="15"/>
  <c r="CX47" i="15"/>
  <c r="AT35" i="15"/>
  <c r="BZ20" i="15"/>
  <c r="Y34" i="15"/>
  <c r="BZ46" i="15"/>
  <c r="DO28" i="15"/>
  <c r="Y14" i="15"/>
  <c r="BG56" i="15"/>
  <c r="BA46" i="15"/>
  <c r="BQ38" i="15"/>
  <c r="DH35" i="15"/>
  <c r="DB22" i="15"/>
  <c r="AB6" i="15"/>
  <c r="DB84" i="15"/>
  <c r="BI58" i="15"/>
  <c r="BW32" i="15"/>
  <c r="AP48" i="15"/>
  <c r="AS55" i="15"/>
  <c r="AA88" i="15"/>
  <c r="EA31" i="15"/>
  <c r="K42" i="15"/>
  <c r="DL60" i="15"/>
  <c r="BM88" i="15"/>
  <c r="DU34" i="15"/>
  <c r="CS6" i="15"/>
  <c r="DF27" i="15"/>
  <c r="AB22" i="15"/>
  <c r="AF55" i="15"/>
  <c r="V33" i="15"/>
  <c r="BG18" i="15"/>
  <c r="BP59" i="15"/>
  <c r="K56" i="15"/>
  <c r="DJ95" i="15"/>
  <c r="AT50" i="15"/>
  <c r="CB64" i="15"/>
  <c r="DF7" i="15"/>
  <c r="CB58" i="15"/>
  <c r="X101" i="15"/>
  <c r="DB59" i="15"/>
  <c r="CV11" i="15"/>
  <c r="X55" i="15"/>
  <c r="CF78" i="15"/>
  <c r="DG53" i="15"/>
  <c r="U33" i="15"/>
  <c r="BG60" i="15"/>
  <c r="Y21" i="15"/>
  <c r="O42" i="15"/>
  <c r="BK27" i="15"/>
  <c r="R18" i="15"/>
  <c r="BZ66" i="15"/>
  <c r="Q37" i="15"/>
  <c r="AN79" i="15"/>
  <c r="Q31" i="15"/>
  <c r="BJ48" i="15"/>
  <c r="DP35" i="15"/>
  <c r="AF59" i="15"/>
  <c r="EA95" i="15"/>
  <c r="AW32" i="15"/>
  <c r="DK94" i="15"/>
  <c r="G26" i="15"/>
  <c r="O54" i="15"/>
  <c r="AH20" i="15"/>
  <c r="DS47" i="15"/>
  <c r="AD11" i="15"/>
  <c r="AZ17" i="15"/>
  <c r="DM35" i="15"/>
  <c r="F22" i="15"/>
  <c r="DE18" i="15"/>
  <c r="BD34" i="15"/>
  <c r="AC20" i="15"/>
  <c r="AX56" i="15"/>
  <c r="DP64" i="15"/>
  <c r="CJ66" i="15"/>
  <c r="BP81" i="15"/>
  <c r="CG104" i="15"/>
  <c r="DW113" i="15"/>
  <c r="AG34" i="15"/>
  <c r="G17" i="15"/>
  <c r="AO58" i="15"/>
  <c r="CT13" i="15"/>
  <c r="DM49" i="15"/>
  <c r="AO50" i="15"/>
  <c r="CH114" i="15"/>
  <c r="AA29" i="15"/>
  <c r="DL36" i="15"/>
  <c r="Z20" i="15"/>
  <c r="DN46" i="15"/>
  <c r="CV19" i="15"/>
  <c r="BB29" i="15"/>
  <c r="F29" i="15"/>
  <c r="AA14" i="15"/>
  <c r="AO10" i="15"/>
  <c r="BX34" i="15"/>
  <c r="T40" i="15"/>
  <c r="DX54" i="15"/>
  <c r="DC87" i="15"/>
  <c r="DY96" i="15"/>
  <c r="CU84" i="15"/>
  <c r="N81" i="15"/>
  <c r="BF64" i="15"/>
  <c r="Z31" i="15"/>
  <c r="BM67" i="15"/>
  <c r="DS13" i="15"/>
  <c r="DQ44" i="15"/>
  <c r="BM72" i="15"/>
  <c r="K40" i="15"/>
  <c r="BS84" i="15"/>
  <c r="AO36" i="15"/>
  <c r="DL44" i="15"/>
  <c r="CG36" i="15"/>
  <c r="AG35" i="15"/>
  <c r="CK63" i="15"/>
  <c r="BL10" i="15"/>
  <c r="DQ36" i="15"/>
  <c r="DW42" i="15"/>
  <c r="I24" i="15"/>
  <c r="O65" i="15"/>
  <c r="BL42" i="15"/>
  <c r="DM63" i="15"/>
  <c r="AM67" i="15"/>
  <c r="AY83" i="15"/>
  <c r="CD13" i="15"/>
  <c r="AG32" i="15"/>
  <c r="BF14" i="15"/>
  <c r="DI30" i="15"/>
  <c r="DR52" i="15"/>
  <c r="Q70" i="15"/>
  <c r="CL86" i="15"/>
  <c r="AA77" i="15"/>
  <c r="AG69" i="15"/>
  <c r="DD92" i="15"/>
  <c r="BA35" i="15"/>
  <c r="AX40" i="15"/>
  <c r="AW46" i="15"/>
  <c r="AL38" i="15"/>
  <c r="L46" i="15"/>
  <c r="BN43" i="15"/>
  <c r="U81" i="15"/>
  <c r="DF11" i="15"/>
  <c r="CU59" i="15"/>
  <c r="BA72" i="15"/>
  <c r="BC38" i="15"/>
  <c r="DV25" i="15"/>
  <c r="CZ56" i="15"/>
  <c r="CM75" i="15"/>
  <c r="DK86" i="15"/>
  <c r="AL100" i="15"/>
  <c r="P38" i="15"/>
  <c r="DC93" i="15"/>
  <c r="BP103" i="15"/>
  <c r="AM18" i="15"/>
  <c r="CZ98" i="15"/>
  <c r="CH73" i="15"/>
  <c r="CB55" i="15"/>
  <c r="BJ128" i="15"/>
  <c r="BT124" i="15"/>
  <c r="DS39" i="15"/>
  <c r="BN129" i="15"/>
  <c r="DV125" i="15"/>
  <c r="CV26" i="15"/>
  <c r="BA50" i="15"/>
  <c r="DI37" i="15"/>
  <c r="DT93" i="15"/>
  <c r="DE60" i="15"/>
  <c r="DS108" i="15"/>
  <c r="Z90" i="15"/>
  <c r="L117" i="15"/>
  <c r="BT78" i="15"/>
  <c r="DY22" i="15"/>
  <c r="AY121" i="15"/>
  <c r="BJ13" i="15"/>
  <c r="DB33" i="15"/>
  <c r="CD47" i="15"/>
  <c r="CP35" i="15"/>
  <c r="DZ45" i="15"/>
  <c r="DQ46" i="15"/>
  <c r="DU63" i="15"/>
  <c r="BQ53" i="15"/>
  <c r="BP102" i="15"/>
  <c r="CL88" i="15"/>
  <c r="CM30" i="15"/>
  <c r="AH85" i="15"/>
  <c r="BZ126" i="15"/>
  <c r="AO43" i="15"/>
  <c r="BT125" i="15"/>
  <c r="DZ80" i="15"/>
  <c r="DU119" i="15"/>
  <c r="CF79" i="15"/>
  <c r="DC44" i="15"/>
  <c r="BZ93" i="15"/>
  <c r="BG66" i="15"/>
  <c r="BK63" i="15"/>
  <c r="BX100" i="15"/>
  <c r="DM93" i="15"/>
  <c r="CI71" i="15"/>
  <c r="AX44" i="15"/>
  <c r="DB79" i="15"/>
  <c r="CP131" i="15"/>
  <c r="S65" i="15"/>
  <c r="CE127" i="15"/>
  <c r="AD39" i="15"/>
  <c r="CS54" i="15"/>
  <c r="AG5" i="15"/>
  <c r="DE58" i="15"/>
  <c r="CZ48" i="15"/>
  <c r="DI43" i="15"/>
  <c r="H35" i="15"/>
  <c r="AT32" i="15"/>
  <c r="AA12" i="15"/>
  <c r="DD118" i="15"/>
  <c r="L54" i="15"/>
  <c r="DF39" i="15"/>
  <c r="M109" i="15"/>
  <c r="BS59" i="15"/>
  <c r="DM33" i="15"/>
  <c r="BT29" i="15"/>
  <c r="BM29" i="15"/>
  <c r="DW12" i="15"/>
  <c r="Q13" i="15"/>
  <c r="AM53" i="15"/>
  <c r="DA39" i="15"/>
  <c r="Y11" i="15"/>
  <c r="DI52" i="15"/>
  <c r="CV13" i="15"/>
  <c r="CB5" i="15"/>
  <c r="DY55" i="15"/>
  <c r="N16" i="15"/>
  <c r="CR8" i="15"/>
  <c r="CU10" i="15"/>
  <c r="X5" i="15"/>
  <c r="DX20" i="15"/>
  <c r="AW65" i="15"/>
  <c r="AK74" i="15"/>
  <c r="F93" i="15"/>
  <c r="F40" i="15"/>
  <c r="CO49" i="15"/>
  <c r="DZ53" i="15"/>
  <c r="CK45" i="15"/>
  <c r="DP32" i="15"/>
  <c r="AQ25" i="15"/>
  <c r="S72" i="15"/>
  <c r="BO37" i="15"/>
  <c r="F89" i="15"/>
  <c r="AN6" i="15"/>
  <c r="AR5" i="15"/>
  <c r="AI52" i="15"/>
  <c r="CX5" i="15"/>
  <c r="AL33" i="15"/>
  <c r="CJ75" i="15"/>
  <c r="I85" i="15"/>
  <c r="BO58" i="15"/>
  <c r="AJ43" i="15"/>
  <c r="BT105" i="15"/>
  <c r="L35" i="15"/>
  <c r="CB43" i="15"/>
  <c r="CY16" i="15"/>
  <c r="CE6" i="15"/>
  <c r="AQ70" i="15"/>
  <c r="CF52" i="15"/>
  <c r="CQ44" i="15"/>
  <c r="AA66" i="15"/>
  <c r="BR65" i="15"/>
  <c r="AB44" i="15"/>
  <c r="W5" i="15"/>
  <c r="AK38" i="15"/>
  <c r="AZ45" i="15"/>
  <c r="DW80" i="15"/>
  <c r="CH67" i="15"/>
  <c r="AC60" i="15"/>
  <c r="AO29" i="15"/>
  <c r="CW38" i="15"/>
  <c r="AY21" i="15"/>
  <c r="BT38" i="15"/>
  <c r="W27" i="15"/>
  <c r="I19" i="15"/>
  <c r="AC52" i="15"/>
  <c r="BY32" i="15"/>
  <c r="AR89" i="15"/>
  <c r="T91" i="15"/>
  <c r="AA51" i="15"/>
  <c r="DQ49" i="15"/>
  <c r="CH27" i="15"/>
  <c r="AM42" i="15"/>
  <c r="CE40" i="15"/>
  <c r="AJ22" i="15"/>
  <c r="CK11" i="15"/>
  <c r="AI82" i="15"/>
  <c r="DQ121" i="15"/>
  <c r="BN14" i="15"/>
  <c r="E42" i="15"/>
  <c r="DO60" i="15"/>
  <c r="CK13" i="15"/>
  <c r="CE49" i="15"/>
  <c r="AR59" i="15"/>
  <c r="Y42" i="15"/>
  <c r="N51" i="15"/>
  <c r="BP13" i="15"/>
  <c r="DU56" i="15"/>
  <c r="CE39" i="15"/>
  <c r="AQ34" i="15"/>
  <c r="CV12" i="15"/>
  <c r="AY42" i="15"/>
  <c r="BR129" i="15"/>
  <c r="H53" i="15"/>
  <c r="AD42" i="15"/>
  <c r="BI19" i="15"/>
  <c r="DF66" i="15"/>
  <c r="CQ13" i="15"/>
  <c r="F5" i="15"/>
  <c r="BO49" i="15"/>
  <c r="M32" i="15"/>
  <c r="AL84" i="15"/>
  <c r="CH125" i="15"/>
  <c r="P63" i="15"/>
  <c r="EA91" i="15"/>
  <c r="AY46" i="15"/>
  <c r="CS65" i="15"/>
  <c r="CN29" i="15"/>
  <c r="DG40" i="15"/>
  <c r="CO16" i="15"/>
  <c r="O103" i="15"/>
  <c r="BW126" i="15"/>
  <c r="CI57" i="15"/>
  <c r="CV43" i="15"/>
  <c r="DZ59" i="15"/>
  <c r="AQ13" i="15"/>
  <c r="AN21" i="15"/>
  <c r="CP71" i="15"/>
  <c r="AC32" i="15"/>
  <c r="EA43" i="15"/>
  <c r="M68" i="15"/>
  <c r="P26" i="15"/>
  <c r="BV25" i="15"/>
  <c r="H52" i="15"/>
  <c r="CO8" i="15"/>
  <c r="EA17" i="15"/>
  <c r="BX90" i="15"/>
  <c r="AR60" i="15"/>
  <c r="DC32" i="15"/>
  <c r="BR99" i="15"/>
  <c r="AR40" i="15"/>
  <c r="BI45" i="15"/>
  <c r="H126" i="15"/>
  <c r="CZ103" i="15"/>
  <c r="CL44" i="15"/>
  <c r="CK80" i="15"/>
  <c r="H38" i="15"/>
  <c r="BF77" i="15"/>
  <c r="AN100" i="15"/>
  <c r="BY17" i="15"/>
  <c r="CP62" i="15"/>
  <c r="CY75" i="15"/>
  <c r="BS53" i="15"/>
  <c r="CP38" i="15"/>
  <c r="AL7" i="15"/>
  <c r="O10" i="15"/>
  <c r="AW48" i="15"/>
  <c r="BY38" i="15"/>
  <c r="BC11" i="15"/>
  <c r="CY14" i="15"/>
  <c r="BZ45" i="15"/>
  <c r="EA92" i="15"/>
  <c r="DO18" i="15"/>
  <c r="CM90" i="15"/>
  <c r="BH27" i="15"/>
  <c r="AC47" i="15"/>
  <c r="AR46" i="15"/>
  <c r="DZ87" i="15"/>
  <c r="BX39" i="15"/>
  <c r="AM38" i="15"/>
  <c r="BA90" i="15"/>
  <c r="P128" i="15"/>
  <c r="AX65" i="15"/>
  <c r="CP68" i="15"/>
  <c r="BZ88" i="15"/>
  <c r="CQ18" i="15"/>
  <c r="BE33" i="15"/>
  <c r="BY46" i="15"/>
  <c r="CC65" i="15"/>
  <c r="E26" i="15"/>
  <c r="DW10" i="15"/>
  <c r="AJ13" i="15"/>
  <c r="BP46" i="15"/>
  <c r="DH18" i="15"/>
  <c r="BZ35" i="15"/>
  <c r="BT36" i="15"/>
  <c r="CJ67" i="15"/>
  <c r="DK67" i="15"/>
  <c r="DU67" i="15"/>
  <c r="DJ70" i="15"/>
  <c r="DL93" i="15"/>
  <c r="AT83" i="15"/>
  <c r="H89" i="15"/>
  <c r="X30" i="15"/>
  <c r="DT43" i="15"/>
  <c r="P112" i="15"/>
  <c r="H94" i="15"/>
  <c r="DP43" i="15"/>
  <c r="CP73" i="15"/>
  <c r="DX23" i="15"/>
  <c r="CJ64" i="15"/>
  <c r="AX74" i="15"/>
  <c r="BB106" i="15"/>
  <c r="BM58" i="15"/>
  <c r="DI25" i="15"/>
  <c r="AP112" i="15"/>
  <c r="AZ106" i="15"/>
  <c r="BW68" i="15"/>
  <c r="M42" i="15"/>
  <c r="DI55" i="15"/>
  <c r="BY29" i="15"/>
  <c r="BO32" i="15"/>
  <c r="I13" i="15"/>
  <c r="G59" i="15"/>
  <c r="DD32" i="15"/>
  <c r="Q66" i="15"/>
  <c r="CB9" i="15"/>
  <c r="AD68" i="15"/>
  <c r="DS8" i="15"/>
  <c r="BF26" i="15"/>
  <c r="AV67" i="15"/>
  <c r="H80" i="15"/>
  <c r="CB107" i="15"/>
  <c r="T16" i="15"/>
  <c r="CG19" i="15"/>
  <c r="DW53" i="15"/>
  <c r="AZ26" i="15"/>
  <c r="T58" i="15"/>
  <c r="DP123" i="15"/>
  <c r="DL67" i="15"/>
  <c r="AY38" i="15"/>
  <c r="CV50" i="15"/>
  <c r="CW39" i="15"/>
  <c r="BU43" i="15"/>
  <c r="AP105" i="15"/>
  <c r="CH43" i="15"/>
  <c r="CB32" i="15"/>
  <c r="DS69" i="15"/>
  <c r="AR25" i="15"/>
  <c r="F38" i="15"/>
  <c r="BZ73" i="15"/>
  <c r="S32" i="15"/>
  <c r="M81" i="15"/>
  <c r="DV43" i="15"/>
  <c r="DC35" i="15"/>
  <c r="AR68" i="15"/>
  <c r="AF82" i="15"/>
  <c r="CN59" i="15"/>
  <c r="CC35" i="15"/>
  <c r="DV22" i="15"/>
  <c r="DI58" i="15"/>
  <c r="DV71" i="15"/>
  <c r="BP119" i="15"/>
  <c r="AV116" i="15"/>
  <c r="AG129" i="15"/>
  <c r="AV51" i="15"/>
  <c r="DH69" i="15"/>
  <c r="CC102" i="15"/>
  <c r="AE87" i="15"/>
  <c r="CE55" i="15"/>
  <c r="AA68" i="15"/>
  <c r="BQ61" i="15"/>
  <c r="H105" i="15"/>
  <c r="BG14" i="15"/>
  <c r="AT95" i="15"/>
  <c r="CH57" i="15"/>
  <c r="AM62" i="15"/>
  <c r="BV78" i="15"/>
  <c r="CN61" i="15"/>
  <c r="DI20" i="15"/>
  <c r="G57" i="15"/>
  <c r="CI44" i="15"/>
  <c r="DR17" i="15"/>
  <c r="CJ30" i="15"/>
  <c r="AS60" i="15"/>
  <c r="AO13" i="15"/>
  <c r="S30" i="15"/>
  <c r="AD34" i="15"/>
  <c r="R39" i="15"/>
  <c r="AV8" i="15"/>
  <c r="Y43" i="15"/>
  <c r="DH30" i="15"/>
  <c r="AU42" i="15"/>
  <c r="BZ109" i="15"/>
  <c r="S74" i="15"/>
  <c r="CP82" i="15"/>
  <c r="AL58" i="15"/>
  <c r="DR82" i="15"/>
  <c r="DH129" i="15"/>
  <c r="BI53" i="15"/>
  <c r="E87" i="15"/>
  <c r="U31" i="15"/>
  <c r="DL118" i="15"/>
  <c r="T63" i="15"/>
  <c r="CB15" i="15"/>
  <c r="CS34" i="15"/>
  <c r="AN72" i="15"/>
  <c r="BD102" i="15"/>
  <c r="EA87" i="15"/>
  <c r="DB116" i="15"/>
  <c r="BE87" i="15"/>
  <c r="J59" i="15"/>
  <c r="DX7" i="15"/>
  <c r="AW51" i="15"/>
  <c r="CY22" i="15"/>
  <c r="AA73" i="15"/>
  <c r="BB34" i="15"/>
  <c r="BY64" i="15"/>
  <c r="CT20" i="15"/>
  <c r="CL22" i="15"/>
  <c r="AX32" i="15"/>
  <c r="CH94" i="15"/>
  <c r="R55" i="15"/>
  <c r="DJ44" i="15"/>
  <c r="AY82" i="15"/>
  <c r="Q43" i="15"/>
  <c r="CA65" i="15"/>
  <c r="AV65" i="15"/>
  <c r="BO26" i="15"/>
  <c r="BQ25" i="15"/>
  <c r="CN51" i="15"/>
  <c r="AS92" i="15"/>
  <c r="CW66" i="15"/>
  <c r="AT96" i="15"/>
  <c r="CY27" i="15"/>
  <c r="CX32" i="15"/>
  <c r="R31" i="15"/>
  <c r="AG40" i="15"/>
  <c r="CB46" i="15"/>
  <c r="CE33" i="15"/>
  <c r="DR37" i="15"/>
  <c r="Q53" i="15"/>
  <c r="BS37" i="15"/>
  <c r="AP85" i="15"/>
  <c r="CM62" i="15"/>
  <c r="CR37" i="15"/>
  <c r="CJ123" i="15"/>
  <c r="CG27" i="15"/>
  <c r="AC107" i="15"/>
  <c r="DG18" i="15"/>
  <c r="DN116" i="15"/>
  <c r="CH102" i="15"/>
  <c r="AH104" i="15"/>
  <c r="W13" i="15"/>
  <c r="AD7" i="15"/>
  <c r="H90" i="15"/>
  <c r="X33" i="15"/>
  <c r="BY110" i="15"/>
  <c r="BN74" i="15"/>
  <c r="DO44" i="15"/>
  <c r="V38" i="15"/>
  <c r="BX50" i="15"/>
  <c r="BT69" i="15"/>
  <c r="DA42" i="15"/>
  <c r="W62" i="15"/>
  <c r="AT5" i="15"/>
  <c r="P66" i="15"/>
  <c r="V17" i="15"/>
  <c r="DO48" i="15"/>
  <c r="DN21" i="15"/>
  <c r="DZ109" i="15"/>
  <c r="BV54" i="15"/>
  <c r="DG10" i="15"/>
  <c r="BB36" i="15"/>
  <c r="DH45" i="15"/>
  <c r="CM10" i="15"/>
  <c r="J42" i="15"/>
  <c r="I50" i="15"/>
  <c r="BF111" i="15"/>
  <c r="BS13" i="15"/>
  <c r="CO50" i="15"/>
  <c r="CE63" i="15"/>
  <c r="CD60" i="15"/>
  <c r="BR31" i="15"/>
  <c r="CN68" i="15"/>
  <c r="DQ67" i="15"/>
  <c r="BQ70" i="15"/>
  <c r="AM15" i="15"/>
  <c r="DN84" i="15"/>
  <c r="AU9" i="15"/>
  <c r="BY119" i="15"/>
  <c r="AG57" i="15"/>
  <c r="Y23" i="15"/>
  <c r="AT24" i="15"/>
  <c r="DU54" i="15"/>
  <c r="AP54" i="15"/>
  <c r="DI35" i="15"/>
  <c r="CM86" i="15"/>
  <c r="DB67" i="15"/>
  <c r="AL62" i="15"/>
  <c r="AR63" i="15"/>
  <c r="DO92" i="15"/>
  <c r="CE65" i="15"/>
  <c r="AC77" i="15"/>
  <c r="CG38" i="15"/>
  <c r="DO20" i="15"/>
  <c r="BT51" i="15"/>
  <c r="BL66" i="15"/>
  <c r="DF76" i="15"/>
  <c r="CK79" i="15"/>
  <c r="K85" i="15"/>
  <c r="AI60" i="15"/>
  <c r="BQ37" i="15"/>
  <c r="DE39" i="15"/>
  <c r="O126" i="15"/>
  <c r="BK125" i="15"/>
  <c r="I52" i="15"/>
  <c r="BT49" i="15"/>
  <c r="AO112" i="15"/>
  <c r="DN109" i="15"/>
  <c r="BR112" i="15"/>
  <c r="CI60" i="15"/>
  <c r="CC46" i="15"/>
  <c r="CR39" i="15"/>
  <c r="DC105" i="15"/>
  <c r="Q111" i="15"/>
  <c r="U68" i="15"/>
  <c r="BQ21" i="15"/>
  <c r="CF43" i="15"/>
  <c r="AB40" i="15"/>
  <c r="CG56" i="15"/>
  <c r="U41" i="15"/>
  <c r="BF76" i="15"/>
  <c r="AK22" i="15"/>
  <c r="P73" i="15"/>
  <c r="DZ50" i="15"/>
  <c r="DQ110" i="15"/>
  <c r="DH61" i="15"/>
  <c r="AT78" i="15"/>
  <c r="BJ85" i="15"/>
  <c r="DT49" i="15"/>
  <c r="AG63" i="15"/>
  <c r="DT39" i="15"/>
  <c r="BL87" i="15"/>
  <c r="CA78" i="15"/>
  <c r="I129" i="15"/>
  <c r="BP22" i="15"/>
  <c r="DN82" i="15"/>
  <c r="DS10" i="15"/>
  <c r="AA70" i="15"/>
  <c r="O82" i="15"/>
  <c r="AI92" i="15"/>
  <c r="N60" i="15"/>
  <c r="X100" i="15"/>
  <c r="DX35" i="15"/>
  <c r="DR69" i="15"/>
  <c r="DG41" i="15"/>
  <c r="DD5" i="15"/>
  <c r="BQ83" i="15"/>
  <c r="DX73" i="15"/>
  <c r="AC72" i="15"/>
  <c r="M118" i="15"/>
  <c r="P7" i="15"/>
  <c r="AL28" i="15"/>
  <c r="CP93" i="15"/>
  <c r="DX125" i="15"/>
  <c r="AY19" i="15"/>
  <c r="CI123" i="15"/>
  <c r="AT52" i="15"/>
  <c r="DE54" i="15"/>
  <c r="BI76" i="15"/>
  <c r="X72" i="15"/>
  <c r="DP26" i="15"/>
  <c r="DT13" i="15"/>
  <c r="CG29" i="15"/>
  <c r="DN89" i="15"/>
  <c r="CX43" i="15"/>
  <c r="DH36" i="15"/>
  <c r="DM80" i="15"/>
  <c r="W6" i="15"/>
  <c r="BJ73" i="15"/>
  <c r="H20" i="15"/>
  <c r="CP29" i="15"/>
  <c r="BC70" i="15"/>
  <c r="G74" i="15"/>
  <c r="T89" i="15"/>
  <c r="AX9" i="15"/>
  <c r="BU29" i="15"/>
  <c r="AL126" i="15"/>
  <c r="BZ77" i="15"/>
  <c r="Z27" i="15"/>
  <c r="DF79" i="15"/>
  <c r="V57" i="15"/>
  <c r="DJ64" i="15"/>
  <c r="P57" i="15"/>
  <c r="BC117" i="15"/>
  <c r="CO103" i="15"/>
  <c r="DW23" i="15"/>
  <c r="BY70" i="15"/>
  <c r="M28" i="15"/>
  <c r="BP56" i="15"/>
  <c r="CG101" i="15"/>
  <c r="AK33" i="15"/>
  <c r="Z78" i="15"/>
  <c r="Q56" i="15"/>
  <c r="DD49" i="15"/>
  <c r="AP131" i="15"/>
  <c r="BH101" i="15"/>
  <c r="BH50" i="15"/>
  <c r="DE86" i="15"/>
  <c r="L76" i="15"/>
  <c r="M51" i="15"/>
  <c r="U90" i="15"/>
  <c r="CX119" i="15"/>
  <c r="BQ120" i="15"/>
  <c r="CV90" i="15"/>
  <c r="CN88" i="15"/>
  <c r="S48" i="15"/>
  <c r="CJ96" i="15"/>
  <c r="DI85" i="15"/>
  <c r="DL80" i="15"/>
  <c r="BY89" i="15"/>
  <c r="X39" i="15"/>
  <c r="BB51" i="15"/>
  <c r="DH104" i="15"/>
  <c r="BH79" i="15"/>
  <c r="AM119" i="15"/>
  <c r="AF13" i="15"/>
  <c r="AA9" i="15"/>
  <c r="BH26" i="15"/>
  <c r="CK42" i="15"/>
  <c r="CW42" i="15"/>
  <c r="AE26" i="15"/>
  <c r="DW90" i="15"/>
  <c r="DS70" i="15"/>
  <c r="CS51" i="15"/>
  <c r="BW15" i="15"/>
  <c r="DS42" i="15"/>
  <c r="AB50" i="15"/>
  <c r="BY76" i="15"/>
  <c r="DL35" i="15"/>
  <c r="AM31" i="15"/>
  <c r="AZ40" i="15"/>
  <c r="BW16" i="15"/>
  <c r="DI19" i="15"/>
  <c r="CT40" i="15"/>
  <c r="Y55" i="15"/>
  <c r="AP44" i="15"/>
  <c r="BK119" i="15"/>
  <c r="CH38" i="15"/>
  <c r="DN40" i="15"/>
  <c r="DL102" i="15"/>
  <c r="DV20" i="15"/>
  <c r="S49" i="15"/>
  <c r="AX8" i="15"/>
  <c r="DZ51" i="15"/>
  <c r="BK32" i="15"/>
  <c r="DH12" i="15"/>
  <c r="H101" i="15"/>
  <c r="BS49" i="15"/>
  <c r="CU7" i="15"/>
  <c r="BL11" i="15"/>
  <c r="BC60" i="15"/>
  <c r="BE91" i="15"/>
  <c r="AC39" i="15"/>
  <c r="AC40" i="15"/>
  <c r="AP53" i="15"/>
  <c r="CV46" i="15"/>
  <c r="CR29" i="15"/>
  <c r="Q85" i="15"/>
  <c r="DQ6" i="15"/>
  <c r="BR92" i="15"/>
  <c r="BI119" i="15"/>
  <c r="K96" i="15"/>
  <c r="BW99" i="15"/>
  <c r="BM62" i="15"/>
  <c r="W129" i="15"/>
  <c r="BE76" i="15"/>
  <c r="DS36" i="15"/>
  <c r="S54" i="15"/>
  <c r="M107" i="15"/>
  <c r="H25" i="15"/>
  <c r="AL68" i="15"/>
  <c r="T70" i="15"/>
  <c r="BJ62" i="15"/>
  <c r="CO32" i="15"/>
  <c r="BC116" i="15"/>
  <c r="BG40" i="15"/>
  <c r="BO52" i="15"/>
  <c r="DN126" i="15"/>
  <c r="BV33" i="15"/>
  <c r="N26" i="15"/>
  <c r="AT36" i="15"/>
  <c r="DJ11" i="15"/>
  <c r="BD10" i="15"/>
  <c r="BD69" i="15"/>
  <c r="AY11" i="15"/>
  <c r="DI87" i="15"/>
  <c r="CR91" i="15"/>
  <c r="CZ63" i="15"/>
  <c r="AQ62" i="15"/>
  <c r="X88" i="15"/>
  <c r="K75" i="15"/>
  <c r="DS66" i="15"/>
  <c r="AT29" i="15"/>
  <c r="BV30" i="15"/>
  <c r="DT48" i="15"/>
  <c r="Z21" i="15"/>
  <c r="DB103" i="15"/>
  <c r="BI52" i="15"/>
  <c r="Y86" i="15"/>
  <c r="DK54" i="15"/>
  <c r="BL43" i="15"/>
  <c r="DW64" i="15"/>
  <c r="Z18" i="15"/>
  <c r="DN124" i="15"/>
  <c r="CB113" i="15"/>
  <c r="BV53" i="15"/>
  <c r="O52" i="15"/>
  <c r="BD6" i="15"/>
  <c r="DH49" i="15"/>
  <c r="BD82" i="15"/>
  <c r="AJ45" i="15"/>
  <c r="BS11" i="15"/>
  <c r="BC22" i="15"/>
  <c r="AV40" i="15"/>
  <c r="DM50" i="15"/>
  <c r="S80" i="15"/>
  <c r="AS17" i="15"/>
  <c r="AT104" i="15"/>
  <c r="DV62" i="15"/>
  <c r="R20" i="15"/>
  <c r="BS50" i="15"/>
  <c r="CM73" i="15"/>
  <c r="AJ26" i="15"/>
  <c r="EA61" i="15"/>
  <c r="DZ96" i="15"/>
  <c r="DR40" i="15"/>
  <c r="CT16" i="15"/>
  <c r="Z24" i="15"/>
  <c r="CY50" i="15"/>
  <c r="CG33" i="15"/>
  <c r="DS16" i="15"/>
  <c r="CV35" i="15"/>
  <c r="BU75" i="15"/>
  <c r="CS48" i="15"/>
  <c r="V34" i="15"/>
  <c r="BD76" i="15"/>
  <c r="AQ127" i="15"/>
  <c r="BY105" i="15"/>
  <c r="BM107" i="15"/>
  <c r="BD55" i="15"/>
  <c r="U84" i="15"/>
  <c r="CH92" i="15"/>
  <c r="Y9" i="15"/>
  <c r="CO47" i="15"/>
  <c r="DN64" i="15"/>
  <c r="F42" i="15"/>
  <c r="CX36" i="15"/>
  <c r="H57" i="15"/>
  <c r="DO82" i="15"/>
  <c r="DE51" i="15"/>
  <c r="X58" i="15"/>
  <c r="BS112" i="15"/>
  <c r="S115" i="15"/>
  <c r="X59" i="15"/>
  <c r="DP104" i="15"/>
  <c r="BL123" i="15"/>
  <c r="DG24" i="15"/>
  <c r="BR45" i="15"/>
  <c r="E83" i="15"/>
  <c r="EA50" i="15"/>
  <c r="DS56" i="15"/>
  <c r="CJ124" i="15"/>
  <c r="DI78" i="15"/>
  <c r="AG67" i="15"/>
  <c r="AP42" i="15"/>
  <c r="CA97" i="15"/>
  <c r="S77" i="15"/>
  <c r="T36" i="15"/>
  <c r="AJ51" i="15"/>
  <c r="AJ82" i="15"/>
  <c r="CS59" i="15"/>
  <c r="AC63" i="15"/>
  <c r="AQ75" i="15"/>
  <c r="AP60" i="15"/>
  <c r="BL16" i="15"/>
  <c r="AY80" i="15"/>
  <c r="L130" i="15"/>
  <c r="BF40" i="15"/>
  <c r="AJ42" i="15"/>
  <c r="CQ60" i="15"/>
  <c r="DI9" i="15"/>
  <c r="X73" i="15"/>
  <c r="AU129" i="15"/>
  <c r="AK8" i="15"/>
  <c r="DP51" i="15"/>
  <c r="BR66" i="15"/>
  <c r="AH68" i="15"/>
  <c r="Y37" i="15"/>
  <c r="AQ69" i="15"/>
  <c r="L80" i="15"/>
  <c r="AP113" i="15"/>
  <c r="AV55" i="15"/>
  <c r="AO17" i="15"/>
  <c r="DB57" i="15"/>
  <c r="AO49" i="15"/>
  <c r="AN62" i="15"/>
  <c r="AK31" i="15"/>
  <c r="BW52" i="15"/>
  <c r="E40" i="15"/>
  <c r="AA53" i="15"/>
  <c r="BL41" i="15"/>
  <c r="DZ56" i="15"/>
  <c r="BE114" i="15"/>
  <c r="DW48" i="15"/>
  <c r="CF30" i="15"/>
  <c r="DV48" i="15"/>
  <c r="CM65" i="15"/>
  <c r="P111" i="15"/>
  <c r="DZ36" i="15"/>
  <c r="DC41" i="15"/>
  <c r="CK65" i="15"/>
  <c r="AI79" i="15"/>
  <c r="I41" i="15"/>
  <c r="DU84" i="15"/>
  <c r="DO103" i="15"/>
  <c r="DQ57" i="15"/>
  <c r="G48" i="15"/>
  <c r="CG106" i="15"/>
  <c r="CL58" i="15"/>
  <c r="CI49" i="15"/>
  <c r="DW20" i="15"/>
  <c r="AD18" i="15"/>
  <c r="AH82" i="15"/>
  <c r="CF76" i="15"/>
  <c r="BN122" i="15"/>
  <c r="DX71" i="15"/>
  <c r="DR49" i="15"/>
  <c r="S70" i="15"/>
  <c r="BS92" i="15"/>
  <c r="DS84" i="15"/>
  <c r="P104" i="15"/>
  <c r="BJ58" i="15"/>
  <c r="L82" i="15"/>
  <c r="AU89" i="15"/>
  <c r="AR9" i="15"/>
  <c r="DB90" i="15"/>
  <c r="BH52" i="15"/>
  <c r="AM121" i="15"/>
  <c r="AM97" i="15"/>
  <c r="DD48" i="15"/>
  <c r="L45" i="15"/>
  <c r="BT42" i="15"/>
  <c r="CP21" i="15"/>
  <c r="E126" i="15"/>
  <c r="H37" i="15"/>
  <c r="DB54" i="15"/>
  <c r="E47" i="15"/>
  <c r="CZ123" i="15"/>
  <c r="CD55" i="15"/>
  <c r="AU20" i="15"/>
  <c r="BV67" i="15"/>
  <c r="BF7" i="15"/>
  <c r="AV49" i="15"/>
  <c r="BT93" i="15"/>
  <c r="O31" i="15"/>
  <c r="DO76" i="15"/>
  <c r="AZ14" i="15"/>
  <c r="AA55" i="15"/>
  <c r="CE81" i="15"/>
  <c r="DC66" i="15"/>
  <c r="CJ84" i="15"/>
  <c r="DQ75" i="15"/>
  <c r="CR89" i="15"/>
  <c r="DL89" i="15"/>
  <c r="DV46" i="15"/>
  <c r="CI75" i="15"/>
  <c r="DC58" i="15"/>
  <c r="DU130" i="15"/>
  <c r="DP117" i="15"/>
  <c r="X43" i="15"/>
  <c r="DD13" i="15"/>
  <c r="CE61" i="15"/>
  <c r="AQ54" i="15"/>
  <c r="R91" i="15"/>
  <c r="DY48" i="15"/>
  <c r="F67" i="15"/>
  <c r="CA50" i="15"/>
  <c r="CA61" i="15"/>
  <c r="BS78" i="15"/>
  <c r="G20" i="15"/>
  <c r="BA17" i="15"/>
  <c r="CX87" i="15"/>
  <c r="AT6" i="15"/>
  <c r="CR64" i="15"/>
  <c r="BE39" i="15"/>
  <c r="E21" i="15"/>
  <c r="DS54" i="15"/>
  <c r="S41" i="15"/>
  <c r="DP73" i="15"/>
  <c r="BO8" i="15"/>
  <c r="DG55" i="15"/>
  <c r="AK85" i="15"/>
  <c r="AW116" i="15"/>
  <c r="CJ54" i="15"/>
  <c r="BX92" i="15"/>
  <c r="AO48" i="15"/>
  <c r="CX20" i="15"/>
  <c r="BQ18" i="15"/>
  <c r="BP45" i="15"/>
  <c r="EA54" i="15"/>
  <c r="AD45" i="15"/>
  <c r="DE59" i="15"/>
  <c r="X28" i="15"/>
  <c r="BL61" i="15"/>
  <c r="CG54" i="15"/>
  <c r="BM36" i="15"/>
  <c r="CS39" i="15"/>
  <c r="BN95" i="15"/>
  <c r="CZ104" i="15"/>
  <c r="T37" i="15"/>
  <c r="CY8" i="15"/>
  <c r="J17" i="15"/>
  <c r="CP34" i="15"/>
  <c r="BO45" i="15"/>
  <c r="X65" i="15"/>
  <c r="CM36" i="15"/>
  <c r="DT100" i="15"/>
  <c r="BM41" i="15"/>
  <c r="CU64" i="15"/>
  <c r="CI79" i="15"/>
  <c r="AX48" i="15"/>
  <c r="CS8" i="15"/>
  <c r="L104" i="15"/>
  <c r="BV20" i="15"/>
  <c r="DM21" i="15"/>
  <c r="DQ33" i="15"/>
  <c r="BK23" i="15"/>
  <c r="BY47" i="15"/>
  <c r="BT122" i="15"/>
  <c r="U55" i="15"/>
  <c r="DP36" i="15"/>
  <c r="AK63" i="15"/>
  <c r="F52" i="15"/>
  <c r="DZ38" i="15"/>
  <c r="DK33" i="15"/>
  <c r="CF75" i="15"/>
  <c r="CY28" i="15"/>
  <c r="N39" i="15"/>
  <c r="AR31" i="15"/>
  <c r="BV55" i="15"/>
  <c r="CH61" i="15"/>
  <c r="Q23" i="15"/>
  <c r="CF7" i="15"/>
  <c r="L22" i="15"/>
  <c r="CO36" i="15"/>
  <c r="CN33" i="15"/>
  <c r="CL60" i="15"/>
  <c r="AX89" i="15"/>
  <c r="BR77" i="15"/>
  <c r="BB15" i="15"/>
  <c r="BM48" i="15"/>
  <c r="BH105" i="15"/>
  <c r="BT87" i="15"/>
  <c r="CS31" i="15"/>
  <c r="AU8" i="15"/>
  <c r="BZ106" i="15"/>
  <c r="BS81" i="15"/>
  <c r="AW77" i="15"/>
  <c r="O36" i="15"/>
  <c r="CV62" i="15"/>
  <c r="BC74" i="15"/>
  <c r="CX90" i="15"/>
  <c r="M7" i="15"/>
  <c r="BD33" i="15"/>
  <c r="K51" i="15"/>
  <c r="AT102" i="15"/>
  <c r="CO117" i="15"/>
  <c r="BH13" i="15"/>
  <c r="BM65" i="15"/>
  <c r="CK67" i="15"/>
  <c r="AT77" i="15"/>
  <c r="CX15" i="15"/>
  <c r="O44" i="15"/>
  <c r="Y74" i="15"/>
  <c r="BJ42" i="15"/>
  <c r="DZ15" i="15"/>
  <c r="DB44" i="15"/>
  <c r="S40" i="15"/>
  <c r="CH62" i="15"/>
  <c r="AK120" i="15"/>
  <c r="U39" i="15"/>
  <c r="J58" i="15"/>
  <c r="CZ43" i="15"/>
  <c r="AZ64" i="15"/>
  <c r="DO23" i="15"/>
  <c r="AD100" i="15"/>
  <c r="CN20" i="15"/>
  <c r="CL17" i="15"/>
  <c r="BI41" i="15"/>
  <c r="U37" i="15"/>
  <c r="AA61" i="15"/>
  <c r="CU40" i="15"/>
  <c r="AC61" i="15"/>
  <c r="DP59" i="15"/>
  <c r="CD66" i="15"/>
  <c r="Z17" i="15"/>
  <c r="AF100" i="15"/>
  <c r="AV62" i="15"/>
  <c r="CF60" i="15"/>
  <c r="CP26" i="15"/>
  <c r="CD24" i="15"/>
  <c r="G43" i="15"/>
  <c r="AY57" i="15"/>
  <c r="BH36" i="15"/>
  <c r="DQ32" i="15"/>
  <c r="DL83" i="15"/>
  <c r="BG90" i="15"/>
  <c r="DM120" i="15"/>
  <c r="CF91" i="15"/>
  <c r="AN49" i="15"/>
  <c r="S89" i="15"/>
  <c r="AR37" i="15"/>
  <c r="BY48" i="15"/>
  <c r="AK123" i="15"/>
  <c r="BZ96" i="15"/>
  <c r="DA129" i="15"/>
  <c r="BW75" i="15"/>
  <c r="DP47" i="15"/>
  <c r="AG60" i="15"/>
  <c r="CF48" i="15"/>
  <c r="CM44" i="15"/>
  <c r="BN67" i="15"/>
  <c r="AN59" i="15"/>
  <c r="F81" i="15"/>
  <c r="AM70" i="15"/>
  <c r="BF128" i="15"/>
  <c r="CQ45" i="15"/>
  <c r="G83" i="15"/>
  <c r="E82" i="15"/>
  <c r="CW90" i="15"/>
  <c r="T29" i="15"/>
  <c r="W69" i="15"/>
  <c r="DD77" i="15"/>
  <c r="AR106" i="15"/>
  <c r="AC23" i="15"/>
  <c r="BH45" i="15"/>
  <c r="BE95" i="15"/>
  <c r="V31" i="15"/>
  <c r="BR103" i="15"/>
  <c r="DN72" i="15"/>
  <c r="DB106" i="15"/>
  <c r="DH81" i="15"/>
  <c r="AG104" i="15"/>
  <c r="CE96" i="15"/>
  <c r="DT66" i="15"/>
  <c r="DQ48" i="15"/>
  <c r="CT70" i="15"/>
  <c r="AM74" i="15"/>
  <c r="DH46" i="15"/>
  <c r="BK35" i="15"/>
  <c r="CT67" i="15"/>
  <c r="DD12" i="15"/>
  <c r="Z34" i="15"/>
  <c r="CE31" i="15"/>
  <c r="BT53" i="15"/>
  <c r="CT59" i="15"/>
  <c r="AZ42" i="15"/>
  <c r="AR90" i="15"/>
  <c r="BP57" i="15"/>
  <c r="CM27" i="15"/>
  <c r="BP24" i="15"/>
  <c r="DV89" i="15"/>
  <c r="BE85" i="15"/>
  <c r="AC69" i="15"/>
  <c r="BZ127" i="15"/>
  <c r="AR53" i="15"/>
  <c r="I93" i="15"/>
  <c r="AW99" i="15"/>
  <c r="G77" i="15"/>
  <c r="CW65" i="15"/>
  <c r="DV119" i="15"/>
  <c r="DY76" i="15"/>
  <c r="AN31" i="15"/>
  <c r="F30" i="15"/>
  <c r="CL75" i="15"/>
  <c r="DV79" i="15"/>
  <c r="BN41" i="15"/>
  <c r="G68" i="15"/>
  <c r="DK43" i="15"/>
  <c r="AJ128" i="15"/>
  <c r="E53" i="15"/>
  <c r="DV49" i="15"/>
  <c r="CZ21" i="15"/>
  <c r="AO125" i="15"/>
  <c r="CC62" i="15"/>
  <c r="DA63" i="15"/>
  <c r="U70" i="15"/>
  <c r="DI114" i="15"/>
  <c r="BN92" i="15"/>
  <c r="AA129" i="15"/>
  <c r="CF34" i="15"/>
  <c r="DK112" i="15"/>
  <c r="F104" i="15"/>
  <c r="AV83" i="15"/>
  <c r="CQ57" i="15"/>
  <c r="CD34" i="15"/>
  <c r="CT83" i="15"/>
  <c r="DU10" i="15"/>
  <c r="BX43" i="15"/>
  <c r="BP20" i="15"/>
  <c r="BZ10" i="15"/>
  <c r="CX44" i="15"/>
  <c r="BR86" i="15"/>
  <c r="Y49" i="15"/>
  <c r="AS54" i="15"/>
  <c r="AX30" i="15"/>
  <c r="DY11" i="15"/>
  <c r="BR107" i="15"/>
  <c r="BN39" i="15"/>
  <c r="DG54" i="15"/>
  <c r="BJ39" i="15"/>
  <c r="DR55" i="15"/>
  <c r="DV93" i="15"/>
  <c r="S116" i="15"/>
  <c r="BE66" i="15"/>
  <c r="DK65" i="15"/>
  <c r="DV58" i="15"/>
  <c r="CO59" i="15"/>
  <c r="BD41" i="15"/>
  <c r="DQ126" i="15"/>
  <c r="BT107" i="15"/>
  <c r="AQ89" i="15"/>
  <c r="CH104" i="15"/>
  <c r="DX83" i="15"/>
  <c r="AJ83" i="15"/>
  <c r="BG47" i="15"/>
  <c r="CJ125" i="15"/>
  <c r="CO110" i="15"/>
  <c r="CT55" i="15"/>
  <c r="BK21" i="15"/>
  <c r="CM88" i="15"/>
  <c r="CM96" i="15"/>
  <c r="S46" i="15"/>
  <c r="BY56" i="15"/>
  <c r="CA98" i="15"/>
  <c r="O30" i="15"/>
  <c r="DQ16" i="15"/>
  <c r="AE21" i="15"/>
  <c r="CY35" i="15"/>
  <c r="DI18" i="15"/>
  <c r="Z16" i="15"/>
  <c r="BR73" i="15"/>
  <c r="AY39" i="15"/>
  <c r="CA33" i="15"/>
  <c r="Q86" i="15"/>
  <c r="V11" i="15"/>
  <c r="CR30" i="15"/>
  <c r="BD62" i="15"/>
  <c r="BN13" i="15"/>
  <c r="CM32" i="15"/>
  <c r="BV65" i="15"/>
  <c r="O56" i="15"/>
  <c r="AV35" i="15"/>
  <c r="BR62" i="15"/>
  <c r="BJ44" i="15"/>
  <c r="G87" i="15"/>
  <c r="DK83" i="15"/>
  <c r="X76" i="15"/>
  <c r="CE68" i="15"/>
  <c r="CL40" i="15"/>
  <c r="CL84" i="15"/>
  <c r="DB58" i="15"/>
  <c r="CY10" i="15"/>
  <c r="AC64" i="15"/>
  <c r="DE29" i="15"/>
  <c r="AN29" i="15"/>
  <c r="CJ38" i="15"/>
  <c r="M104" i="15"/>
  <c r="O102" i="15"/>
  <c r="AO32" i="15"/>
  <c r="DN83" i="15"/>
  <c r="CY93" i="15"/>
  <c r="N12" i="15"/>
  <c r="DO105" i="15"/>
  <c r="DX48" i="15"/>
  <c r="CL81" i="15"/>
  <c r="BD39" i="15"/>
  <c r="EA59" i="15"/>
  <c r="DZ72" i="15"/>
  <c r="BO47" i="15"/>
  <c r="DM15" i="15"/>
  <c r="AS36" i="15"/>
  <c r="DP101" i="15"/>
  <c r="BT46" i="15"/>
  <c r="CP39" i="15"/>
  <c r="BR49" i="15"/>
  <c r="S27" i="15"/>
  <c r="R36" i="15"/>
  <c r="AR18" i="15"/>
  <c r="CJ49" i="15"/>
  <c r="DJ60" i="15"/>
  <c r="BE42" i="15"/>
  <c r="CW14" i="15"/>
  <c r="AO88" i="15"/>
  <c r="DL126" i="15"/>
  <c r="DE75" i="15"/>
  <c r="CH37" i="15"/>
  <c r="DY45" i="15"/>
  <c r="X93" i="15"/>
  <c r="CC32" i="15"/>
  <c r="DA22" i="15"/>
  <c r="AC95" i="15"/>
  <c r="BQ29" i="15"/>
  <c r="AH131" i="15"/>
  <c r="DD62" i="15"/>
  <c r="AE61" i="15"/>
  <c r="K127" i="15"/>
  <c r="L110" i="15"/>
  <c r="AH65" i="15"/>
  <c r="BF61" i="15"/>
  <c r="BD26" i="15"/>
  <c r="H106" i="15"/>
  <c r="BT92" i="15"/>
  <c r="BM91" i="15"/>
  <c r="BH77" i="15"/>
  <c r="DK47" i="15"/>
  <c r="AA23" i="15"/>
  <c r="BV51" i="15"/>
  <c r="CX23" i="15"/>
  <c r="G72" i="15"/>
  <c r="AQ29" i="15"/>
  <c r="CU46" i="15"/>
  <c r="O110" i="15"/>
  <c r="BR18" i="15"/>
  <c r="CY34" i="15"/>
  <c r="BE55" i="15"/>
  <c r="BT56" i="15"/>
  <c r="AY50" i="15"/>
  <c r="AY45" i="15"/>
  <c r="BW19" i="15"/>
  <c r="CY58" i="15"/>
  <c r="O101" i="15"/>
  <c r="DA65" i="15"/>
  <c r="AL50" i="15"/>
  <c r="EA99" i="15"/>
  <c r="O100" i="15"/>
  <c r="AK76" i="15"/>
  <c r="CD78" i="15"/>
  <c r="W106" i="15"/>
  <c r="DN41" i="15"/>
  <c r="AL117" i="15"/>
  <c r="DC92" i="15"/>
  <c r="BE23" i="15"/>
  <c r="CI88" i="15"/>
  <c r="BH34" i="15"/>
  <c r="DM107" i="15"/>
  <c r="DA18" i="15"/>
  <c r="BE28" i="15"/>
  <c r="DD89" i="15"/>
  <c r="BC83" i="15"/>
  <c r="P41" i="15"/>
  <c r="BR27" i="15"/>
  <c r="DZ62" i="15"/>
  <c r="CM19" i="15"/>
  <c r="V80" i="15"/>
  <c r="DE33" i="15"/>
  <c r="Q67" i="15"/>
  <c r="AG15" i="15"/>
  <c r="BY113" i="15"/>
  <c r="DF95" i="15"/>
  <c r="I35" i="15"/>
  <c r="CW21" i="15"/>
  <c r="P43" i="15"/>
  <c r="DU90" i="15"/>
  <c r="DQ65" i="15"/>
  <c r="J88" i="15"/>
  <c r="CU50" i="15"/>
  <c r="AT64" i="15"/>
  <c r="EA113" i="15"/>
  <c r="AC119" i="15"/>
  <c r="CD33" i="15"/>
  <c r="AO115" i="15"/>
  <c r="BA34" i="15"/>
  <c r="AK62" i="15"/>
  <c r="Z36" i="15"/>
  <c r="M67" i="15"/>
  <c r="CK30" i="15"/>
  <c r="U22" i="15"/>
  <c r="AT98" i="15"/>
  <c r="DM46" i="15"/>
  <c r="BI70" i="15"/>
  <c r="BE71" i="15"/>
  <c r="V81" i="15"/>
  <c r="CF85" i="15"/>
  <c r="AQ10" i="15"/>
  <c r="CR17" i="15"/>
  <c r="AN9" i="15"/>
  <c r="BP122" i="15"/>
  <c r="CJ83" i="15"/>
  <c r="BY68" i="15"/>
  <c r="BP114" i="15"/>
  <c r="DJ56" i="15"/>
  <c r="BF58" i="15"/>
  <c r="DK92" i="15"/>
  <c r="BJ65" i="15"/>
  <c r="DG36" i="15"/>
  <c r="AS86" i="15"/>
  <c r="CB68" i="15"/>
  <c r="AK84" i="15"/>
  <c r="G100" i="15"/>
  <c r="CL83" i="15"/>
  <c r="CP60" i="15"/>
  <c r="CJ56" i="15"/>
  <c r="BV74" i="15"/>
  <c r="DW67" i="15"/>
  <c r="AT53" i="15"/>
  <c r="DT81" i="15"/>
  <c r="J36" i="15"/>
  <c r="AC36" i="15"/>
  <c r="AW64" i="15"/>
  <c r="CJ109" i="15"/>
  <c r="AV50" i="15"/>
  <c r="G126" i="15"/>
  <c r="AW42" i="15"/>
  <c r="DO102" i="15"/>
  <c r="DM37" i="15"/>
  <c r="BB82" i="15"/>
  <c r="DW30" i="15"/>
  <c r="CD68" i="15"/>
  <c r="BN78" i="15"/>
  <c r="F72" i="15"/>
  <c r="BJ28" i="15"/>
  <c r="U69" i="15"/>
  <c r="AM103" i="15"/>
  <c r="DQ115" i="15"/>
  <c r="DK82" i="15"/>
  <c r="BC110" i="15"/>
  <c r="DX13" i="15"/>
  <c r="DW45" i="15"/>
  <c r="BG58" i="15"/>
  <c r="DL70" i="15"/>
  <c r="CL123" i="15"/>
  <c r="CH65" i="15"/>
  <c r="CC48" i="15"/>
  <c r="BN130" i="15"/>
  <c r="Y92" i="15"/>
  <c r="BJ17" i="15"/>
  <c r="BT64" i="15"/>
  <c r="CA105" i="15"/>
  <c r="H46" i="15"/>
  <c r="BE90" i="15"/>
  <c r="BE43" i="15"/>
  <c r="BR76" i="15"/>
  <c r="CZ58" i="15"/>
  <c r="BC65" i="15"/>
  <c r="BQ87" i="15"/>
  <c r="T54" i="15"/>
  <c r="BC46" i="15"/>
  <c r="CQ14" i="15"/>
  <c r="CY73" i="15"/>
  <c r="BS45" i="15"/>
  <c r="CJ81" i="15"/>
  <c r="DP39" i="15"/>
  <c r="BE129" i="15"/>
  <c r="G95" i="15"/>
  <c r="CV127" i="15"/>
  <c r="AH75" i="15"/>
  <c r="AM37" i="15"/>
  <c r="DJ115" i="15"/>
  <c r="DV53" i="15"/>
  <c r="V51" i="15"/>
  <c r="DX99" i="15"/>
  <c r="N45" i="15"/>
  <c r="CN15" i="15"/>
  <c r="DP84" i="15"/>
  <c r="P93" i="15"/>
  <c r="BL65" i="15"/>
  <c r="BE50" i="15"/>
  <c r="AL17" i="15"/>
  <c r="AH47" i="15"/>
  <c r="AV68" i="15"/>
  <c r="CE50" i="15"/>
  <c r="DW116" i="15"/>
  <c r="DF67" i="15"/>
  <c r="AV120" i="15"/>
  <c r="BL129" i="15"/>
  <c r="CF45" i="15"/>
  <c r="AZ59" i="15"/>
  <c r="DS98" i="15"/>
  <c r="DP94" i="15"/>
  <c r="AW45" i="15"/>
  <c r="AV86" i="15"/>
  <c r="CH128" i="15"/>
  <c r="DZ88" i="15"/>
  <c r="BE31" i="15"/>
  <c r="DM73" i="15"/>
  <c r="CI80" i="15"/>
  <c r="CV75" i="15"/>
  <c r="DF118" i="15"/>
  <c r="AB31" i="15"/>
  <c r="CX56" i="15"/>
  <c r="DM20" i="15"/>
  <c r="CW5" i="15"/>
  <c r="AT19" i="15"/>
  <c r="M49" i="15"/>
  <c r="BG97" i="15"/>
  <c r="BL52" i="15"/>
  <c r="L83" i="15"/>
  <c r="BC54" i="15"/>
  <c r="BS38" i="15"/>
  <c r="DP68" i="15"/>
  <c r="BD35" i="15"/>
  <c r="AQ80" i="15"/>
  <c r="O24" i="15"/>
  <c r="AN98" i="15"/>
  <c r="BL30" i="15"/>
  <c r="L50" i="15"/>
  <c r="DE81" i="15"/>
  <c r="F49" i="15"/>
  <c r="CD21" i="15"/>
  <c r="AZ50" i="15"/>
  <c r="CJ98" i="15"/>
  <c r="DY71" i="15"/>
  <c r="CY126" i="15"/>
  <c r="P6" i="15"/>
  <c r="AV43" i="15"/>
  <c r="BY94" i="15"/>
  <c r="CW61" i="15"/>
  <c r="BC51" i="15"/>
  <c r="CQ74" i="15"/>
  <c r="DE94" i="15"/>
  <c r="AD58" i="15"/>
  <c r="AC26" i="15"/>
  <c r="BH37" i="15"/>
  <c r="AK71" i="15"/>
  <c r="DU79" i="15"/>
  <c r="BP17" i="15"/>
  <c r="BS34" i="15"/>
  <c r="E50" i="15"/>
  <c r="DG75" i="15"/>
  <c r="AF122" i="15"/>
  <c r="AL83" i="15"/>
  <c r="AG97" i="15"/>
  <c r="CK27" i="15"/>
  <c r="L37" i="15"/>
  <c r="DL28" i="15"/>
  <c r="K60" i="15"/>
  <c r="BA60" i="15"/>
  <c r="CV49" i="15"/>
  <c r="AA20" i="15"/>
  <c r="BI54" i="15"/>
  <c r="CI12" i="15"/>
  <c r="BO16" i="15"/>
  <c r="BH24" i="15"/>
  <c r="DS35" i="15"/>
  <c r="AP40" i="15"/>
  <c r="BW28" i="15"/>
  <c r="BW33" i="15"/>
  <c r="AH40" i="15"/>
  <c r="I56" i="15"/>
  <c r="M74" i="15"/>
  <c r="DZ31" i="15"/>
  <c r="X40" i="15"/>
  <c r="DF77" i="15"/>
  <c r="AE64" i="15"/>
  <c r="DD71" i="15"/>
  <c r="DT58" i="15"/>
  <c r="BQ102" i="15"/>
  <c r="BC79" i="15"/>
  <c r="CJ113" i="15"/>
  <c r="K63" i="15"/>
  <c r="DH52" i="15"/>
  <c r="DY33" i="15"/>
  <c r="Y119" i="15"/>
  <c r="CT90" i="15"/>
  <c r="BY78" i="15"/>
  <c r="BS70" i="15"/>
  <c r="T6" i="15"/>
  <c r="BL22" i="15"/>
  <c r="L47" i="15"/>
  <c r="CD80" i="15"/>
  <c r="AX80" i="15"/>
  <c r="DL65" i="15"/>
  <c r="Y7" i="15"/>
  <c r="DR15" i="15"/>
  <c r="AB12" i="15"/>
  <c r="DP18" i="15"/>
  <c r="L32" i="15"/>
  <c r="DM70" i="15"/>
  <c r="V26" i="15"/>
  <c r="CJ65" i="15"/>
  <c r="F47" i="15"/>
  <c r="CE26" i="15"/>
  <c r="N109" i="15"/>
  <c r="DN52" i="15"/>
  <c r="DY44" i="15"/>
  <c r="CA51" i="15"/>
  <c r="CX121" i="15"/>
  <c r="BT23" i="15"/>
  <c r="BU49" i="15"/>
  <c r="AS70" i="15"/>
  <c r="AC54" i="15"/>
  <c r="DB13" i="15"/>
  <c r="CE24" i="15"/>
  <c r="DZ58" i="15"/>
  <c r="AG89" i="15"/>
  <c r="DT89" i="15"/>
  <c r="AL56" i="15"/>
  <c r="AD33" i="15"/>
  <c r="DH32" i="15"/>
  <c r="DX5" i="15"/>
  <c r="DG30" i="15"/>
  <c r="AE14" i="15"/>
  <c r="O74" i="15"/>
  <c r="M35" i="15"/>
  <c r="CI8" i="15"/>
  <c r="BP127" i="15"/>
  <c r="CZ88" i="15"/>
  <c r="CK61" i="15"/>
  <c r="BX4" i="15"/>
  <c r="DX69" i="15"/>
  <c r="DX32" i="15"/>
  <c r="AH32" i="15"/>
  <c r="Z89" i="15"/>
  <c r="CN67" i="15"/>
  <c r="BU73" i="15"/>
  <c r="DQ87" i="15"/>
  <c r="CA40" i="15"/>
  <c r="CY87" i="15"/>
  <c r="AF78" i="15"/>
  <c r="DC27" i="15"/>
  <c r="AI13" i="15"/>
  <c r="BD89" i="15"/>
  <c r="DK23" i="15"/>
  <c r="CW71" i="15"/>
  <c r="V76" i="15"/>
  <c r="BX30" i="15"/>
  <c r="CY94" i="15"/>
  <c r="DU32" i="15"/>
  <c r="CJ76" i="15"/>
  <c r="DI56" i="15"/>
  <c r="CI41" i="15"/>
  <c r="AF87" i="15"/>
  <c r="BC62" i="15"/>
  <c r="AP25" i="15"/>
  <c r="CK109" i="15"/>
  <c r="BP41" i="15"/>
  <c r="DH79" i="15"/>
  <c r="CX22" i="15"/>
  <c r="EA47" i="15"/>
  <c r="BU71" i="15"/>
  <c r="BO41" i="15"/>
  <c r="CD62" i="15"/>
  <c r="AA86" i="15"/>
  <c r="U6" i="15"/>
  <c r="CX108" i="15"/>
  <c r="DG22" i="15"/>
  <c r="DO6" i="15"/>
  <c r="Z19" i="15"/>
  <c r="N62" i="15"/>
  <c r="AG46" i="15"/>
  <c r="O21" i="15"/>
  <c r="S21" i="15"/>
  <c r="BB77" i="15"/>
  <c r="CO54" i="15"/>
  <c r="DX39" i="15"/>
  <c r="U67" i="15"/>
  <c r="CA67" i="15"/>
  <c r="DP48" i="15"/>
  <c r="CZ64" i="15"/>
  <c r="BA73" i="15"/>
  <c r="BF69" i="15"/>
  <c r="CS128" i="15"/>
  <c r="N63" i="15"/>
  <c r="BZ56" i="15"/>
  <c r="AA64" i="15"/>
  <c r="DF26" i="15"/>
  <c r="BE60" i="15"/>
  <c r="BX118" i="15"/>
  <c r="O98" i="15"/>
  <c r="U63" i="15"/>
  <c r="AK50" i="15"/>
  <c r="CI35" i="15"/>
  <c r="CO48" i="15"/>
  <c r="CK122" i="15"/>
  <c r="AA84" i="15"/>
  <c r="AR77" i="15"/>
  <c r="AB74" i="15"/>
  <c r="CV47" i="15"/>
  <c r="BF34" i="15"/>
  <c r="J10" i="15"/>
  <c r="AF10" i="15"/>
  <c r="BO5" i="15"/>
  <c r="AH52" i="15"/>
  <c r="BE8" i="15"/>
  <c r="CE46" i="15"/>
  <c r="BU11" i="15"/>
  <c r="BI35" i="15"/>
  <c r="CR85" i="15"/>
  <c r="DN86" i="15"/>
  <c r="AB102" i="15"/>
  <c r="F84" i="15"/>
  <c r="BM89" i="15"/>
  <c r="DD112" i="15"/>
  <c r="AQ94" i="15"/>
  <c r="CL25" i="15"/>
  <c r="BM87" i="15"/>
  <c r="CM121" i="15"/>
  <c r="CI30" i="15"/>
  <c r="BC82" i="15"/>
  <c r="AF65" i="15"/>
  <c r="AV89" i="15"/>
  <c r="CK8" i="15"/>
  <c r="DS48" i="15"/>
  <c r="O28" i="15"/>
  <c r="I59" i="15"/>
  <c r="CC45" i="15"/>
  <c r="AA21" i="15"/>
  <c r="BG126" i="15"/>
  <c r="DL37" i="15"/>
  <c r="AL67" i="15"/>
  <c r="AA40" i="15"/>
  <c r="Q54" i="15"/>
  <c r="CH69" i="15"/>
  <c r="Z8" i="15"/>
  <c r="CX24" i="15"/>
  <c r="DL90" i="15"/>
  <c r="DB9" i="15"/>
  <c r="P51" i="15"/>
  <c r="DL66" i="15"/>
  <c r="AM61" i="15"/>
  <c r="AG44" i="15"/>
  <c r="BN50" i="15"/>
  <c r="W79" i="15"/>
  <c r="BL49" i="15"/>
  <c r="BN70" i="15"/>
  <c r="BW34" i="15"/>
  <c r="AV69" i="15"/>
  <c r="DH72" i="15"/>
  <c r="DY89" i="15"/>
  <c r="DE98" i="15"/>
  <c r="CD61" i="15"/>
  <c r="AW70" i="15"/>
  <c r="DJ68" i="15"/>
  <c r="DU74" i="15"/>
  <c r="DM111" i="15"/>
  <c r="R38" i="15"/>
  <c r="CB53" i="15"/>
  <c r="CS24" i="15"/>
  <c r="AX29" i="15"/>
  <c r="DY52" i="15"/>
  <c r="DX57" i="15"/>
  <c r="V39" i="15"/>
  <c r="BA120" i="15"/>
  <c r="DK42" i="15"/>
  <c r="CK34" i="15"/>
  <c r="W20" i="15"/>
  <c r="I49" i="15"/>
  <c r="BH47" i="15"/>
  <c r="BE53" i="15"/>
  <c r="AX96" i="15"/>
  <c r="CI85" i="15"/>
  <c r="AR83" i="15"/>
  <c r="BW129" i="15"/>
  <c r="BY62" i="15"/>
  <c r="DV45" i="15"/>
  <c r="BK19" i="15"/>
  <c r="AW108" i="15"/>
  <c r="V113" i="15"/>
  <c r="DE79" i="15"/>
  <c r="AU73" i="15"/>
  <c r="CH34" i="15"/>
  <c r="BY79" i="15"/>
  <c r="AC45" i="15"/>
  <c r="BU113" i="15"/>
  <c r="BG82" i="15"/>
  <c r="CF40" i="15"/>
  <c r="M12" i="15"/>
  <c r="BX61" i="15"/>
  <c r="BA42" i="15"/>
  <c r="CG52" i="15"/>
  <c r="F102" i="15"/>
  <c r="U89" i="15"/>
  <c r="Y22" i="15"/>
  <c r="DW38" i="15"/>
  <c r="P39" i="15"/>
  <c r="BS86" i="15"/>
  <c r="AE80" i="15"/>
  <c r="DF94" i="15"/>
  <c r="DR53" i="15"/>
  <c r="BJ110" i="15"/>
  <c r="AA120" i="15"/>
  <c r="AC65" i="15"/>
  <c r="CV72" i="15"/>
  <c r="DW79" i="15"/>
  <c r="AI109" i="15"/>
  <c r="AO27" i="15"/>
  <c r="DA118" i="15"/>
  <c r="BK58" i="15"/>
  <c r="X34" i="15"/>
  <c r="DM75" i="15"/>
  <c r="CU71" i="15"/>
  <c r="M113" i="15"/>
  <c r="AR45" i="15"/>
  <c r="BK25" i="15"/>
  <c r="BI25" i="15"/>
  <c r="DH59" i="15"/>
  <c r="AS79" i="15"/>
  <c r="BA78" i="15"/>
  <c r="E39" i="15"/>
  <c r="AP68" i="15"/>
  <c r="AO70" i="15"/>
  <c r="BC109" i="15"/>
  <c r="BD131" i="15"/>
  <c r="CK10" i="15"/>
  <c r="DI115" i="15"/>
  <c r="DE27" i="15"/>
  <c r="CX99" i="15"/>
  <c r="CR62" i="15"/>
  <c r="BJ50" i="15"/>
  <c r="CH131" i="15"/>
  <c r="BO72" i="15"/>
  <c r="DU61" i="15"/>
  <c r="BC48" i="15"/>
  <c r="E48" i="15"/>
  <c r="S42" i="15"/>
  <c r="Q107" i="15"/>
  <c r="AK81" i="15"/>
  <c r="M47" i="15"/>
  <c r="X20" i="15"/>
  <c r="DO63" i="15"/>
  <c r="J97" i="15"/>
  <c r="DT23" i="15"/>
  <c r="CH98" i="15"/>
  <c r="BJ81" i="15"/>
  <c r="DI84" i="15"/>
  <c r="BN117" i="15"/>
  <c r="DK55" i="15"/>
  <c r="BS67" i="15"/>
  <c r="BU109" i="15"/>
  <c r="CN55" i="15"/>
  <c r="BD40" i="15"/>
  <c r="BE100" i="15"/>
  <c r="DR112" i="15"/>
  <c r="DF82" i="15"/>
  <c r="AC19" i="15"/>
  <c r="CU56" i="15"/>
  <c r="DB56" i="15"/>
  <c r="DH130" i="15"/>
  <c r="J76" i="15"/>
  <c r="W116" i="15"/>
  <c r="BO39" i="15"/>
  <c r="CW46" i="15"/>
  <c r="AK69" i="15"/>
  <c r="AD78" i="15"/>
  <c r="CP87" i="15"/>
  <c r="L9" i="15"/>
  <c r="CT54" i="15"/>
  <c r="BE54" i="15"/>
  <c r="J44" i="15"/>
  <c r="CK12" i="15"/>
  <c r="AU7" i="15"/>
  <c r="CF58" i="15"/>
  <c r="BW78" i="15"/>
  <c r="AN30" i="15"/>
  <c r="CJ105" i="15"/>
  <c r="DK61" i="15"/>
  <c r="CS46" i="15"/>
  <c r="AX58" i="15"/>
  <c r="DI15" i="15"/>
  <c r="Q22" i="15"/>
  <c r="AC129" i="15"/>
  <c r="DT50" i="15"/>
  <c r="CA52" i="15"/>
  <c r="Z104" i="15"/>
  <c r="DN15" i="15"/>
  <c r="CU21" i="15"/>
  <c r="CJ51" i="15"/>
  <c r="AI62" i="15"/>
  <c r="DG42" i="15"/>
  <c r="AB61" i="15"/>
  <c r="DN32" i="15"/>
  <c r="M73" i="15"/>
  <c r="AR55" i="15"/>
  <c r="EA11" i="15"/>
  <c r="CI56" i="15"/>
  <c r="Q47" i="15"/>
  <c r="CP102" i="15"/>
  <c r="CS55" i="15"/>
  <c r="CO21" i="15"/>
  <c r="K49" i="15"/>
  <c r="BI82" i="15"/>
  <c r="AS96" i="15"/>
  <c r="CY59" i="15"/>
  <c r="DG14" i="15"/>
  <c r="DC30" i="15"/>
  <c r="BO36" i="15"/>
  <c r="DT67" i="15"/>
  <c r="AB69" i="15"/>
  <c r="CV100" i="15"/>
  <c r="AF32" i="15"/>
  <c r="DZ42" i="15"/>
  <c r="AL36" i="15"/>
  <c r="BS30" i="15"/>
  <c r="DG29" i="15"/>
  <c r="Q68" i="15"/>
  <c r="DD41" i="15"/>
  <c r="DA51" i="15"/>
  <c r="CV36" i="15"/>
  <c r="CJ68" i="15"/>
  <c r="M26" i="15"/>
  <c r="CT63" i="15"/>
  <c r="DL103" i="15"/>
  <c r="DG82" i="15"/>
  <c r="BA131" i="15"/>
  <c r="CU127" i="15"/>
  <c r="BO25" i="15"/>
  <c r="EA63" i="15"/>
  <c r="DE11" i="15"/>
  <c r="CG55" i="15"/>
  <c r="CZ62" i="15"/>
  <c r="BF52" i="15"/>
  <c r="M44" i="15"/>
  <c r="DW16" i="15"/>
  <c r="G47" i="15"/>
  <c r="BZ80" i="15"/>
  <c r="M125" i="15"/>
  <c r="CQ112" i="15"/>
  <c r="W51" i="15"/>
  <c r="DP96" i="15"/>
  <c r="AW91" i="15"/>
  <c r="I33" i="15"/>
  <c r="AB117" i="15"/>
  <c r="AS53" i="15"/>
  <c r="AF37" i="15"/>
  <c r="CP84" i="15"/>
  <c r="CK91" i="15"/>
  <c r="CO67" i="15"/>
  <c r="CK35" i="15"/>
  <c r="CX45" i="15"/>
  <c r="U100" i="15"/>
  <c r="AX75" i="15"/>
  <c r="V91" i="15"/>
  <c r="Z87" i="15"/>
  <c r="DZ69" i="15"/>
  <c r="DU107" i="15"/>
  <c r="DB41" i="15"/>
  <c r="K33" i="15"/>
  <c r="EA34" i="15"/>
  <c r="AE65" i="15"/>
  <c r="BE59" i="15"/>
  <c r="DZ57" i="15"/>
  <c r="BB46" i="15"/>
  <c r="BS40" i="15"/>
  <c r="CO108" i="15"/>
  <c r="BI105" i="15"/>
  <c r="AC73" i="15"/>
  <c r="DS37" i="15"/>
  <c r="DD40" i="15"/>
  <c r="J122" i="15"/>
  <c r="W33" i="15"/>
  <c r="I7" i="15"/>
  <c r="V128" i="15"/>
  <c r="CF6" i="15"/>
  <c r="BA14" i="15"/>
  <c r="CG82" i="15"/>
  <c r="CG108" i="15"/>
  <c r="AS20" i="15"/>
  <c r="BF51" i="15"/>
  <c r="BX126" i="15"/>
  <c r="AE73" i="15"/>
  <c r="BQ90" i="15"/>
  <c r="DA54" i="15"/>
  <c r="AW44" i="15"/>
  <c r="AG23" i="15"/>
  <c r="F28" i="15"/>
  <c r="CW31" i="15"/>
  <c r="AF16" i="15"/>
  <c r="CC36" i="15"/>
  <c r="DI61" i="15"/>
  <c r="E55" i="15"/>
  <c r="K79" i="15"/>
  <c r="CM105" i="15"/>
  <c r="F62" i="15"/>
  <c r="AZ108" i="15"/>
  <c r="AP104" i="15"/>
  <c r="DR70" i="15"/>
  <c r="AX28" i="15"/>
  <c r="BX13" i="15"/>
  <c r="DM40" i="15"/>
  <c r="V116" i="15"/>
  <c r="BF87" i="15"/>
  <c r="AN13" i="15"/>
  <c r="V117" i="15"/>
  <c r="X86" i="15"/>
  <c r="H11" i="15"/>
  <c r="BS119" i="15"/>
  <c r="P71" i="15"/>
  <c r="CL91" i="15"/>
  <c r="CL65" i="15"/>
  <c r="AB62" i="15"/>
  <c r="DL96" i="15"/>
  <c r="BV41" i="15"/>
  <c r="AE77" i="15"/>
  <c r="EA68" i="15"/>
  <c r="CM69" i="15"/>
  <c r="AJ41" i="15"/>
  <c r="J61" i="15"/>
  <c r="BX31" i="15"/>
  <c r="BY25" i="15"/>
  <c r="CH58" i="15"/>
  <c r="BY36" i="15"/>
  <c r="CV24" i="15"/>
  <c r="DW49" i="15"/>
  <c r="BS46" i="15"/>
  <c r="AR80" i="15"/>
  <c r="DM85" i="15"/>
  <c r="AY88" i="15"/>
  <c r="AL65" i="15"/>
  <c r="DX87" i="15"/>
  <c r="AY22" i="15"/>
  <c r="AL63" i="15"/>
  <c r="AA87" i="15"/>
  <c r="U64" i="15"/>
  <c r="BB35" i="15"/>
  <c r="AH83" i="15"/>
  <c r="AC8" i="15"/>
  <c r="AC44" i="15"/>
  <c r="DR73" i="15"/>
  <c r="X60" i="15"/>
  <c r="BQ60" i="15"/>
  <c r="CQ88" i="15"/>
  <c r="BB98" i="15"/>
  <c r="DC77" i="15"/>
  <c r="CP8" i="15"/>
  <c r="BG25" i="15"/>
  <c r="AE123" i="15"/>
  <c r="DM13" i="15"/>
  <c r="CS38" i="15"/>
  <c r="DZ22" i="15"/>
  <c r="DK93" i="15"/>
  <c r="CF51" i="15"/>
  <c r="DI64" i="15"/>
  <c r="AR97" i="15"/>
  <c r="DW94" i="15"/>
  <c r="DB99" i="15"/>
  <c r="CA79" i="15"/>
  <c r="M100" i="15"/>
  <c r="DQ88" i="15"/>
  <c r="AE57" i="15"/>
  <c r="CZ55" i="15"/>
  <c r="BH131" i="15"/>
  <c r="AT45" i="15"/>
  <c r="DA36" i="15"/>
  <c r="BI56" i="15"/>
  <c r="BS77" i="15"/>
  <c r="AW24" i="15"/>
  <c r="DS31" i="15"/>
  <c r="DE9" i="15"/>
  <c r="DR103" i="15"/>
  <c r="S63" i="15"/>
  <c r="AF43" i="15"/>
  <c r="BQ66" i="15"/>
  <c r="AF116" i="15"/>
  <c r="I88" i="15"/>
  <c r="AC5" i="15"/>
  <c r="CU53" i="15"/>
  <c r="R74" i="15"/>
  <c r="CH29" i="15"/>
  <c r="CR56" i="15"/>
  <c r="DW69" i="15"/>
  <c r="AE100" i="15"/>
  <c r="DD28" i="15"/>
  <c r="CR125" i="15"/>
  <c r="CQ107" i="15"/>
  <c r="CH120" i="15"/>
  <c r="T23" i="15"/>
  <c r="CM39" i="15"/>
  <c r="BO91" i="15"/>
  <c r="BS64" i="15"/>
  <c r="CO60" i="15"/>
  <c r="AI50" i="15"/>
  <c r="AK54" i="15"/>
  <c r="DV107" i="15"/>
  <c r="V92" i="15"/>
  <c r="BX38" i="15"/>
  <c r="BO65" i="15"/>
  <c r="L8" i="15"/>
  <c r="CC54" i="15"/>
  <c r="AZ9" i="15"/>
  <c r="Y129" i="15"/>
  <c r="DE111" i="15"/>
  <c r="DW41" i="15"/>
  <c r="BW36" i="15"/>
  <c r="DF53" i="15"/>
  <c r="CP95" i="15"/>
  <c r="R96" i="15"/>
  <c r="BB43" i="15"/>
  <c r="AP51" i="15"/>
  <c r="DO52" i="15"/>
  <c r="AO102" i="15"/>
  <c r="W72" i="15"/>
  <c r="I105" i="15"/>
  <c r="N110" i="15"/>
  <c r="DK101" i="15"/>
  <c r="F94" i="15"/>
  <c r="CH88" i="15"/>
  <c r="DZ52" i="15"/>
  <c r="BZ120" i="15"/>
  <c r="CS9" i="15"/>
  <c r="DU69" i="15"/>
  <c r="BT44" i="15"/>
  <c r="BV28" i="15"/>
  <c r="CD52" i="15"/>
  <c r="BO29" i="15"/>
  <c r="BK43" i="15"/>
  <c r="CF47" i="15"/>
  <c r="AG6" i="15"/>
  <c r="AQ58" i="15"/>
  <c r="DA32" i="15"/>
  <c r="CV39" i="15"/>
  <c r="AF26" i="15"/>
  <c r="BR5" i="15"/>
  <c r="BV84" i="15"/>
  <c r="BD8" i="15"/>
  <c r="CS41" i="15"/>
  <c r="AF24" i="15"/>
  <c r="BJ117" i="15"/>
  <c r="AU76" i="15"/>
  <c r="DQ105" i="15"/>
  <c r="BM52" i="15"/>
  <c r="BA76" i="15"/>
  <c r="Z54" i="15"/>
  <c r="DV81" i="15"/>
  <c r="CK49" i="15"/>
  <c r="BQ84" i="15"/>
  <c r="AY68" i="15"/>
  <c r="DQ73" i="15"/>
  <c r="AW66" i="15"/>
  <c r="CH47" i="15"/>
  <c r="BO98" i="15"/>
  <c r="DN107" i="15"/>
  <c r="CO73" i="15"/>
  <c r="G37" i="15"/>
  <c r="AK30" i="15"/>
  <c r="E127" i="15"/>
  <c r="DU52" i="15"/>
  <c r="BN108" i="15"/>
  <c r="DT33" i="15"/>
  <c r="AG72" i="15"/>
  <c r="BE98" i="15"/>
  <c r="DZ70" i="15"/>
  <c r="S60" i="15"/>
  <c r="BY33" i="15"/>
  <c r="CB130" i="15"/>
  <c r="DQ39" i="15"/>
  <c r="AB85" i="15"/>
  <c r="AV61" i="15"/>
  <c r="CE15" i="15"/>
  <c r="CH89" i="15"/>
  <c r="CZ31" i="15"/>
  <c r="BA86" i="15"/>
  <c r="DH15" i="15"/>
  <c r="BB57" i="15"/>
  <c r="AD19" i="15"/>
  <c r="CM51" i="15"/>
  <c r="CM50" i="15"/>
  <c r="BS55" i="15"/>
  <c r="H81" i="15"/>
  <c r="AI75" i="15"/>
  <c r="Y31" i="15"/>
  <c r="DW66" i="15"/>
  <c r="AS65" i="15"/>
  <c r="BM16" i="15"/>
  <c r="AH61" i="15"/>
  <c r="BB88" i="15"/>
  <c r="DC127" i="15"/>
  <c r="CU90" i="15"/>
  <c r="DM54" i="15"/>
  <c r="BY58" i="15"/>
  <c r="BE69" i="15"/>
  <c r="E96" i="15"/>
  <c r="BR114" i="15"/>
  <c r="AQ99" i="15"/>
  <c r="CU68" i="15"/>
  <c r="K72" i="15"/>
  <c r="AL55" i="15"/>
  <c r="AA72" i="15"/>
  <c r="BL88" i="15"/>
  <c r="BZ100" i="15"/>
  <c r="BI36" i="15"/>
  <c r="Q72" i="15"/>
  <c r="CK7" i="15"/>
  <c r="DY65" i="15"/>
  <c r="AO47" i="15"/>
  <c r="DD79" i="15"/>
  <c r="CC66" i="15"/>
  <c r="R6" i="15"/>
  <c r="DJ79" i="15"/>
  <c r="AR73" i="15"/>
  <c r="AV114" i="15"/>
  <c r="AJ76" i="15"/>
  <c r="DE83" i="15"/>
  <c r="CF96" i="15"/>
  <c r="EA58" i="15"/>
  <c r="CC100" i="15"/>
  <c r="EA85" i="15"/>
  <c r="CN66" i="15"/>
  <c r="DH119" i="15"/>
  <c r="X84" i="15"/>
  <c r="AK59" i="15"/>
  <c r="CE78" i="15"/>
  <c r="R64" i="15"/>
  <c r="BZ9" i="15"/>
  <c r="AQ18" i="15"/>
  <c r="L61" i="15"/>
  <c r="AP77" i="15"/>
  <c r="DC70" i="15"/>
  <c r="CR101" i="15"/>
  <c r="DK104" i="15"/>
  <c r="F51" i="15"/>
  <c r="AH59" i="15"/>
  <c r="CG12" i="15"/>
  <c r="AU93" i="15"/>
  <c r="CP47" i="15"/>
  <c r="BU42" i="15"/>
  <c r="BE92" i="15"/>
  <c r="AM94" i="15"/>
  <c r="EA101" i="15"/>
  <c r="CZ39" i="15"/>
  <c r="BY60" i="15"/>
  <c r="P77" i="15"/>
  <c r="DR27" i="15"/>
  <c r="AY71" i="15"/>
  <c r="DB80" i="15"/>
  <c r="BK46" i="15"/>
  <c r="CV68" i="15"/>
  <c r="AY65" i="15"/>
  <c r="AW90" i="15"/>
  <c r="BZ117" i="15"/>
  <c r="AY30" i="15"/>
  <c r="CX104" i="15"/>
  <c r="DS95" i="15"/>
  <c r="N128" i="15"/>
  <c r="CL99" i="15"/>
  <c r="CL36" i="15"/>
  <c r="BN63" i="15"/>
  <c r="DA31" i="15"/>
  <c r="DK109" i="15"/>
  <c r="BY59" i="15"/>
  <c r="DY59" i="15"/>
  <c r="BU59" i="15"/>
  <c r="BT31" i="15"/>
  <c r="S92" i="15"/>
  <c r="CW19" i="15"/>
  <c r="DS43" i="15"/>
  <c r="CN31" i="15"/>
  <c r="BO68" i="15"/>
  <c r="BQ47" i="15"/>
  <c r="E29" i="15"/>
  <c r="DA46" i="15"/>
  <c r="CA75" i="15"/>
  <c r="EA24" i="15"/>
  <c r="AG84" i="15"/>
  <c r="DV65" i="15"/>
  <c r="AE78" i="15"/>
  <c r="BG42" i="15"/>
  <c r="H18" i="15"/>
  <c r="AN22" i="15"/>
  <c r="DZ97" i="15"/>
  <c r="AE37" i="15"/>
  <c r="BJ102" i="15"/>
  <c r="AP96" i="15"/>
  <c r="CP57" i="15"/>
  <c r="BU77" i="15"/>
  <c r="AK67" i="15"/>
  <c r="AH38" i="15"/>
  <c r="BG45" i="15"/>
  <c r="CO64" i="15"/>
  <c r="CT61" i="15"/>
  <c r="AE89" i="15"/>
  <c r="DM96" i="15"/>
  <c r="DY86" i="15"/>
  <c r="AX112" i="15"/>
  <c r="DB92" i="15"/>
  <c r="BJ55" i="15"/>
  <c r="DO70" i="15"/>
  <c r="AN106" i="15"/>
  <c r="Q40" i="15"/>
  <c r="AH78" i="15"/>
  <c r="CQ77" i="15"/>
  <c r="AG42" i="15"/>
  <c r="DG61" i="15"/>
  <c r="DG20" i="15"/>
  <c r="N73" i="15"/>
  <c r="BQ103" i="15"/>
  <c r="BQ48" i="15"/>
  <c r="CU88" i="15"/>
  <c r="CY108" i="15"/>
  <c r="BB53" i="15"/>
  <c r="DF62" i="15"/>
  <c r="BL116" i="15"/>
  <c r="BZ74" i="15"/>
  <c r="CD36" i="15"/>
  <c r="BF47" i="15"/>
  <c r="DV102" i="15"/>
  <c r="BU83" i="15"/>
  <c r="BK71" i="15"/>
  <c r="CF77" i="15"/>
  <c r="AP56" i="15"/>
  <c r="E121" i="15"/>
  <c r="AU19" i="15"/>
  <c r="BL25" i="15"/>
  <c r="R70" i="15"/>
  <c r="CV118" i="15"/>
  <c r="AY43" i="15"/>
  <c r="AE50" i="15"/>
  <c r="BU82" i="15"/>
  <c r="DK5" i="15"/>
  <c r="P53" i="15"/>
  <c r="CY45" i="15"/>
  <c r="AB72" i="15"/>
  <c r="CB120" i="15"/>
  <c r="AU28" i="15"/>
  <c r="BC25" i="15"/>
  <c r="AN15" i="15"/>
  <c r="AM65" i="15"/>
  <c r="Y51" i="15"/>
  <c r="K27" i="15"/>
  <c r="DL109" i="15"/>
  <c r="DY109" i="15"/>
  <c r="CV45" i="15"/>
  <c r="AJ86" i="15"/>
  <c r="BP93" i="15"/>
  <c r="AW84" i="15"/>
  <c r="BK88" i="15"/>
  <c r="DS27" i="15"/>
  <c r="CF130" i="15"/>
  <c r="P109" i="15"/>
  <c r="BN54" i="15"/>
  <c r="AW58" i="15"/>
  <c r="BA77" i="15"/>
  <c r="DP50" i="15"/>
  <c r="O39" i="15"/>
  <c r="Q39" i="15"/>
  <c r="I86" i="15"/>
  <c r="AR105" i="15"/>
  <c r="CI70" i="15"/>
  <c r="CX91" i="15"/>
  <c r="BD88" i="15"/>
  <c r="Z55" i="15"/>
  <c r="CU79" i="15"/>
  <c r="BA33" i="15"/>
  <c r="CX51" i="15"/>
  <c r="U121" i="15"/>
  <c r="AI53" i="15"/>
  <c r="DR115" i="15"/>
  <c r="K30" i="15"/>
  <c r="CO77" i="15"/>
  <c r="DV80" i="15"/>
  <c r="DS7" i="15"/>
  <c r="CJ29" i="15"/>
  <c r="BM46" i="15"/>
  <c r="AJ49" i="15"/>
  <c r="DM51" i="15"/>
  <c r="BZ8" i="15"/>
  <c r="N66" i="15"/>
  <c r="BE56" i="15"/>
  <c r="DY51" i="15"/>
  <c r="CM81" i="15"/>
  <c r="X80" i="15"/>
  <c r="DA98" i="15"/>
  <c r="BJ8" i="15"/>
  <c r="V109" i="15"/>
  <c r="AL46" i="15"/>
  <c r="BR48" i="15"/>
  <c r="E56" i="15"/>
  <c r="E11" i="15"/>
  <c r="AX79" i="15"/>
  <c r="AX126" i="15"/>
  <c r="AI17" i="15"/>
  <c r="BP71" i="15"/>
  <c r="BN89" i="15"/>
  <c r="AL59" i="15"/>
  <c r="N108" i="15"/>
  <c r="R48" i="15"/>
  <c r="I40" i="15"/>
  <c r="BD92" i="15"/>
  <c r="X99" i="15"/>
  <c r="BK77" i="15"/>
  <c r="CK77" i="15"/>
  <c r="I57" i="15"/>
  <c r="CC91" i="15"/>
  <c r="S43" i="15"/>
  <c r="DJ15" i="15"/>
  <c r="Q57" i="15"/>
  <c r="DM102" i="15"/>
  <c r="DX100" i="15"/>
  <c r="CJ119" i="15"/>
  <c r="CA83" i="15"/>
  <c r="BY86" i="15"/>
  <c r="AZ43" i="15"/>
  <c r="CP99" i="15"/>
  <c r="DV78" i="15"/>
  <c r="CU45" i="15"/>
  <c r="BC98" i="15"/>
  <c r="U127" i="15"/>
  <c r="DM90" i="15"/>
  <c r="DT26" i="15"/>
  <c r="AE69" i="15"/>
  <c r="DC71" i="15"/>
  <c r="AM43" i="15"/>
  <c r="AA98" i="15"/>
  <c r="EA90" i="15"/>
  <c r="BV17" i="15"/>
  <c r="CI22" i="15"/>
  <c r="CK73" i="15"/>
  <c r="AU49" i="15"/>
  <c r="BT26" i="15"/>
  <c r="AC79" i="15"/>
  <c r="DS113" i="15"/>
  <c r="AZ33" i="15"/>
  <c r="DS62" i="15"/>
  <c r="DR86" i="15"/>
  <c r="AE82" i="15"/>
  <c r="CW20" i="15"/>
  <c r="CM13" i="15"/>
  <c r="BD29" i="15"/>
  <c r="CV31" i="15"/>
  <c r="N80" i="15"/>
  <c r="BE40" i="15"/>
  <c r="DX66" i="15"/>
  <c r="BJ12" i="15"/>
  <c r="AO67" i="15"/>
  <c r="CT45" i="15"/>
  <c r="CY107" i="15"/>
  <c r="CY63" i="15"/>
  <c r="DI129" i="15"/>
  <c r="CJ42" i="15"/>
  <c r="K103" i="15"/>
  <c r="DI117" i="15"/>
  <c r="DO131" i="15"/>
  <c r="N85" i="15"/>
  <c r="BS54" i="15"/>
  <c r="X54" i="15"/>
  <c r="BO11" i="15"/>
  <c r="AD17" i="15"/>
  <c r="BC39" i="15"/>
  <c r="AA38" i="15"/>
  <c r="P101" i="15"/>
  <c r="DJ32" i="15"/>
  <c r="BM66" i="15"/>
  <c r="AO42" i="15"/>
  <c r="BH90" i="15"/>
  <c r="DS81" i="15"/>
  <c r="BL94" i="15"/>
  <c r="BN38" i="15"/>
  <c r="S15" i="15"/>
  <c r="CB30" i="15"/>
  <c r="AU72" i="15"/>
  <c r="E59" i="15"/>
  <c r="CT15" i="15"/>
  <c r="DZ125" i="15"/>
  <c r="AA69" i="15"/>
  <c r="AF21" i="15"/>
  <c r="BC124" i="15"/>
  <c r="CI95" i="15"/>
  <c r="BG64" i="15"/>
  <c r="DU64" i="15"/>
  <c r="DB110" i="15"/>
  <c r="BM59" i="15"/>
  <c r="O112" i="15"/>
  <c r="BI100" i="15"/>
  <c r="BB60" i="15"/>
  <c r="K83" i="15"/>
  <c r="CE87" i="15"/>
  <c r="BV56" i="15"/>
  <c r="DU41" i="15"/>
  <c r="CO7" i="15"/>
  <c r="V7" i="15"/>
  <c r="DZ77" i="15"/>
  <c r="E51" i="15"/>
  <c r="EA98" i="15"/>
  <c r="AT82" i="15"/>
  <c r="DC40" i="15"/>
  <c r="CQ29" i="15"/>
  <c r="DA45" i="15"/>
  <c r="CN47" i="15"/>
  <c r="CN12" i="15"/>
  <c r="CK99" i="15"/>
  <c r="DA30" i="15"/>
  <c r="CN11" i="15"/>
  <c r="AP14" i="15"/>
  <c r="DO85" i="15"/>
  <c r="BN47" i="15"/>
  <c r="BO40" i="15"/>
  <c r="K91" i="15"/>
  <c r="BP79" i="15"/>
  <c r="CV105" i="15"/>
  <c r="DF54" i="15"/>
  <c r="CF22" i="15"/>
  <c r="AE72" i="15"/>
  <c r="R73" i="15"/>
  <c r="BJ32" i="15"/>
  <c r="F66" i="15"/>
  <c r="AX97" i="15"/>
  <c r="DX42" i="15"/>
  <c r="DV100" i="15"/>
  <c r="CB95" i="15"/>
  <c r="H73" i="15"/>
  <c r="H59" i="15"/>
  <c r="E77" i="15"/>
  <c r="CC70" i="15"/>
  <c r="DA107" i="15"/>
  <c r="AV47" i="15"/>
  <c r="AS50" i="15"/>
  <c r="CY89" i="15"/>
  <c r="BR83" i="15"/>
  <c r="BI111" i="15"/>
  <c r="AC85" i="15"/>
  <c r="DU112" i="15"/>
  <c r="CT126" i="15"/>
  <c r="AB92" i="15"/>
  <c r="AT55" i="15"/>
  <c r="I95" i="15"/>
  <c r="CI87" i="15"/>
  <c r="CJ107" i="15"/>
  <c r="AV101" i="15"/>
  <c r="Y20" i="15"/>
  <c r="DQ35" i="15"/>
  <c r="CK121" i="15"/>
  <c r="CB51" i="15"/>
  <c r="CI43" i="15"/>
  <c r="DY131" i="15"/>
  <c r="AA56" i="15"/>
  <c r="BG20" i="15"/>
  <c r="AF112" i="15"/>
  <c r="DX120" i="15"/>
  <c r="CK58" i="15"/>
  <c r="BF44" i="15"/>
  <c r="BC58" i="15"/>
  <c r="AQ30" i="15"/>
  <c r="AS15" i="15"/>
  <c r="DR96" i="15"/>
  <c r="T80" i="15"/>
  <c r="BG85" i="15"/>
  <c r="AC91" i="15"/>
  <c r="CH41" i="15"/>
  <c r="K70" i="15"/>
  <c r="N20" i="15"/>
  <c r="DH53" i="15"/>
  <c r="Z44" i="15"/>
  <c r="W48" i="15"/>
  <c r="CN34" i="15"/>
  <c r="AN47" i="15"/>
  <c r="DM92" i="15"/>
  <c r="AW27" i="15"/>
  <c r="BG78" i="15"/>
  <c r="T75" i="15"/>
  <c r="L109" i="15"/>
  <c r="DP56" i="15"/>
  <c r="Z114" i="15"/>
  <c r="BO87" i="15"/>
  <c r="CT28" i="15"/>
  <c r="DM119" i="15"/>
  <c r="DS126" i="15"/>
  <c r="BV57" i="15"/>
  <c r="AR88" i="15"/>
  <c r="CP79" i="15"/>
  <c r="DH126" i="15"/>
  <c r="DU24" i="15"/>
  <c r="CA60" i="15"/>
  <c r="CA66" i="15"/>
  <c r="CV56" i="15"/>
  <c r="BB11" i="15"/>
  <c r="BT66" i="15"/>
  <c r="CP5" i="15"/>
  <c r="DO41" i="15"/>
  <c r="AQ116" i="15"/>
  <c r="BO63" i="15"/>
  <c r="K76" i="15"/>
  <c r="DJ50" i="15"/>
  <c r="DN27" i="15"/>
  <c r="DF8" i="15"/>
  <c r="BV47" i="15"/>
  <c r="DA82" i="15"/>
  <c r="CN40" i="15"/>
  <c r="AT39" i="15"/>
  <c r="AU96" i="15"/>
  <c r="G123" i="15"/>
  <c r="AD76" i="15"/>
  <c r="BZ78" i="15"/>
  <c r="DY116" i="15"/>
  <c r="BE119" i="15"/>
  <c r="BG68" i="15"/>
  <c r="CL105" i="15"/>
  <c r="AC100" i="15"/>
  <c r="DY84" i="15"/>
  <c r="DS38" i="15"/>
  <c r="CR66" i="15"/>
  <c r="DY107" i="15"/>
  <c r="CF87" i="15"/>
  <c r="DM129" i="15"/>
  <c r="CM68" i="15"/>
  <c r="DL29" i="15"/>
  <c r="DZ74" i="15"/>
  <c r="DR68" i="15"/>
  <c r="AA92" i="15"/>
  <c r="DY26" i="15"/>
  <c r="BU33" i="15"/>
  <c r="DZ73" i="15"/>
  <c r="DY90" i="15"/>
  <c r="H125" i="15"/>
  <c r="BF28" i="15"/>
  <c r="K66" i="15"/>
  <c r="DA37" i="15"/>
  <c r="EA75" i="15"/>
  <c r="BX35" i="15"/>
  <c r="CN26" i="15"/>
  <c r="Y58" i="15"/>
  <c r="CV73" i="15"/>
  <c r="BO104" i="15"/>
  <c r="BU72" i="15"/>
  <c r="AM52" i="15"/>
  <c r="H93" i="15"/>
  <c r="BK42" i="15"/>
  <c r="AW85" i="15"/>
  <c r="P100" i="15"/>
  <c r="CT106" i="15"/>
  <c r="BV97" i="15"/>
  <c r="DV14" i="15"/>
  <c r="O22" i="15"/>
  <c r="CI59" i="15"/>
  <c r="L73" i="15"/>
  <c r="BV31" i="15"/>
  <c r="V48" i="15"/>
  <c r="U52" i="15"/>
  <c r="AK90" i="15"/>
  <c r="E61" i="15"/>
  <c r="CN121" i="15"/>
  <c r="DK100" i="15"/>
  <c r="CR128" i="15"/>
  <c r="DD103" i="15"/>
  <c r="BL32" i="15"/>
  <c r="CL94" i="15"/>
  <c r="BD98" i="15"/>
  <c r="E78" i="15"/>
  <c r="CO106" i="15"/>
  <c r="AV39" i="15"/>
  <c r="I37" i="15"/>
  <c r="DK128" i="15"/>
  <c r="AL91" i="15"/>
  <c r="AK87" i="15"/>
  <c r="BG120" i="15"/>
  <c r="DJ129" i="15"/>
  <c r="J48" i="15"/>
  <c r="BD53" i="15"/>
  <c r="DO69" i="15"/>
  <c r="AS14" i="15"/>
  <c r="BI103" i="15"/>
  <c r="DO24" i="15"/>
  <c r="AJ65" i="15"/>
  <c r="BT117" i="15"/>
  <c r="DD45" i="15"/>
  <c r="BK79" i="15"/>
  <c r="V106" i="15"/>
  <c r="CS69" i="15"/>
  <c r="CX68" i="15"/>
  <c r="AD25" i="15"/>
  <c r="BC35" i="15"/>
  <c r="DJ99" i="15"/>
  <c r="Z77" i="15"/>
  <c r="AA114" i="15"/>
  <c r="AF93" i="15"/>
  <c r="BT68" i="15"/>
  <c r="BU60" i="15"/>
  <c r="CY90" i="15"/>
  <c r="DL74" i="15"/>
  <c r="P126" i="15"/>
  <c r="BP89" i="15"/>
  <c r="U95" i="15"/>
  <c r="BZ130" i="15"/>
  <c r="AZ39" i="15"/>
  <c r="CZ72" i="15"/>
  <c r="CR100" i="15"/>
  <c r="DH77" i="15"/>
  <c r="BW79" i="15"/>
  <c r="BT32" i="15"/>
  <c r="W16" i="15"/>
  <c r="BG89" i="15"/>
  <c r="CG105" i="15"/>
  <c r="AU56" i="15"/>
  <c r="BW4" i="15"/>
  <c r="CV65" i="15"/>
  <c r="DI80" i="15"/>
  <c r="CE72" i="15"/>
  <c r="R124" i="15"/>
  <c r="EA123" i="15"/>
  <c r="BA61" i="15"/>
  <c r="CY13" i="15"/>
  <c r="Y77" i="15"/>
  <c r="DC99" i="15"/>
  <c r="DN28" i="15"/>
  <c r="F61" i="15"/>
  <c r="DU78" i="15"/>
  <c r="AW8" i="15"/>
  <c r="DH64" i="15"/>
  <c r="AT42" i="15"/>
  <c r="AF54" i="15"/>
  <c r="CX57" i="15"/>
  <c r="DC46" i="15"/>
  <c r="N75" i="15"/>
  <c r="CE64" i="15"/>
  <c r="AT66" i="15"/>
  <c r="EA103" i="15"/>
  <c r="AE58" i="15"/>
  <c r="AT124" i="15"/>
  <c r="H76" i="15"/>
  <c r="S8" i="15"/>
  <c r="CW49" i="15"/>
  <c r="AQ38" i="15"/>
  <c r="CD102" i="15"/>
  <c r="CL69" i="15"/>
  <c r="L87" i="15"/>
  <c r="CI32" i="15"/>
  <c r="CM127" i="15"/>
  <c r="CA6" i="15"/>
  <c r="CR70" i="15"/>
  <c r="BU114" i="15"/>
  <c r="BM24" i="15"/>
  <c r="AE52" i="15"/>
  <c r="DM117" i="15"/>
  <c r="AT18" i="15"/>
  <c r="AR66" i="15"/>
  <c r="N74" i="15"/>
  <c r="AI91" i="15"/>
  <c r="DF35" i="15"/>
  <c r="BE19" i="15"/>
  <c r="BY97" i="15"/>
  <c r="BA107" i="15"/>
  <c r="BF63" i="15"/>
  <c r="BB41" i="15"/>
  <c r="BW38" i="15"/>
  <c r="BH44" i="15"/>
  <c r="BI95" i="15"/>
  <c r="AR112" i="15"/>
  <c r="BK12" i="15"/>
  <c r="P56" i="15"/>
  <c r="EA32" i="15"/>
  <c r="AV126" i="15"/>
  <c r="BK66" i="15"/>
  <c r="BM20" i="15"/>
  <c r="BE46" i="15"/>
  <c r="AC30" i="15"/>
  <c r="CV42" i="15"/>
  <c r="AD79" i="15"/>
  <c r="Q129" i="15"/>
  <c r="CB66" i="15"/>
  <c r="DD22" i="15"/>
  <c r="AJ27" i="15"/>
  <c r="CA3" i="15"/>
  <c r="AA85" i="15"/>
  <c r="CC89" i="15"/>
  <c r="BC85" i="15"/>
  <c r="CB104" i="15"/>
  <c r="AK39" i="15"/>
  <c r="DJ76" i="15"/>
  <c r="W57" i="15"/>
  <c r="DE96" i="15"/>
  <c r="CL48" i="15"/>
  <c r="CV48" i="15"/>
  <c r="CO113" i="15"/>
  <c r="BV19" i="15"/>
  <c r="DY78" i="15"/>
  <c r="AO95" i="15"/>
  <c r="AV117" i="15"/>
  <c r="N27" i="15"/>
  <c r="BL68" i="15"/>
  <c r="CP70" i="15"/>
  <c r="DV92" i="15"/>
  <c r="BZ98" i="15"/>
  <c r="BJ36" i="15"/>
  <c r="DS64" i="15"/>
  <c r="AA79" i="15"/>
  <c r="DX59" i="15"/>
  <c r="CU57" i="15"/>
  <c r="DV110" i="15"/>
  <c r="BY4" i="15"/>
  <c r="CP111" i="15"/>
  <c r="E43" i="15"/>
  <c r="AM91" i="15"/>
  <c r="BX51" i="15"/>
  <c r="S66" i="15"/>
  <c r="X48" i="15"/>
  <c r="BG113" i="15"/>
  <c r="CI131" i="15"/>
  <c r="T67" i="15"/>
  <c r="DA124" i="15"/>
  <c r="T121" i="15"/>
  <c r="AH122" i="15"/>
  <c r="W42" i="15"/>
  <c r="DY103" i="15"/>
  <c r="BL99" i="15"/>
  <c r="CZ126" i="15"/>
  <c r="AD70" i="15"/>
  <c r="BO73" i="15"/>
  <c r="CE44" i="15"/>
  <c r="DI77" i="15"/>
  <c r="U53" i="15"/>
  <c r="AA89" i="15"/>
  <c r="BD46" i="15"/>
  <c r="CY9" i="15"/>
  <c r="I107" i="15"/>
  <c r="DM59" i="15"/>
  <c r="AF57" i="15"/>
  <c r="DX102" i="15"/>
  <c r="DM79" i="15"/>
  <c r="DP103" i="15"/>
  <c r="CC127" i="15"/>
  <c r="DI59" i="15"/>
  <c r="O88" i="15"/>
  <c r="CV85" i="15"/>
  <c r="DV8" i="15"/>
  <c r="BD116" i="15"/>
  <c r="AC82" i="15"/>
  <c r="DB5" i="15"/>
  <c r="CJ27" i="15"/>
  <c r="CA70" i="15"/>
  <c r="AX25" i="15"/>
  <c r="AI119" i="15"/>
  <c r="AD72" i="15"/>
  <c r="EA28" i="15"/>
  <c r="CY30" i="15"/>
  <c r="BH48" i="15"/>
  <c r="CL121" i="15"/>
  <c r="AO123" i="15"/>
  <c r="BM44" i="15"/>
  <c r="CC57" i="15"/>
  <c r="AI69" i="15"/>
  <c r="BZ79" i="15"/>
  <c r="P80" i="15"/>
  <c r="DA70" i="15"/>
  <c r="BZ81" i="15"/>
  <c r="AH74" i="15"/>
  <c r="M84" i="15"/>
  <c r="DX6" i="15"/>
  <c r="AO41" i="15"/>
  <c r="AG112" i="15"/>
  <c r="DL81" i="15"/>
  <c r="AN92" i="15"/>
  <c r="BU45" i="15"/>
  <c r="DS50" i="15"/>
  <c r="CF109" i="15"/>
  <c r="AZ63" i="15"/>
  <c r="BV27" i="15"/>
  <c r="BK64" i="15"/>
  <c r="BA68" i="15"/>
  <c r="DS30" i="15"/>
  <c r="BG98" i="15"/>
  <c r="BF103" i="15"/>
  <c r="CS70" i="15"/>
  <c r="DU37" i="15"/>
  <c r="CA38" i="15"/>
  <c r="CF95" i="15"/>
  <c r="CL97" i="15"/>
  <c r="DP7" i="15"/>
  <c r="M29" i="15"/>
  <c r="DX37" i="15"/>
  <c r="AU32" i="15"/>
  <c r="CT50" i="15"/>
  <c r="AE9" i="15"/>
  <c r="AP65" i="15"/>
  <c r="DV13" i="15"/>
  <c r="CI24" i="15"/>
  <c r="J16" i="15"/>
  <c r="AI87" i="15"/>
  <c r="AK95" i="15"/>
  <c r="AH93" i="15"/>
  <c r="CG24" i="15"/>
  <c r="DX124" i="15"/>
  <c r="AM84" i="15"/>
  <c r="DE84" i="15"/>
  <c r="DR48" i="15"/>
  <c r="R92" i="15"/>
  <c r="CY96" i="15"/>
  <c r="AW79" i="15"/>
  <c r="BJ16" i="15"/>
  <c r="DA87" i="15"/>
  <c r="CD82" i="15"/>
  <c r="BA12" i="15"/>
  <c r="BG87" i="15"/>
  <c r="I63" i="15"/>
  <c r="AZ22" i="15"/>
  <c r="BZ7" i="15"/>
  <c r="R128" i="15"/>
  <c r="G35" i="15"/>
  <c r="DM18" i="15"/>
  <c r="BV43" i="15"/>
  <c r="J5" i="15"/>
  <c r="BW30" i="15"/>
  <c r="BX114" i="15"/>
  <c r="BT35" i="15"/>
  <c r="CW112" i="15"/>
  <c r="DI31" i="15"/>
  <c r="CC61" i="15"/>
  <c r="AY128" i="15"/>
  <c r="BT65" i="15"/>
  <c r="DJ122" i="15"/>
  <c r="DW75" i="15"/>
  <c r="DJ58" i="15"/>
  <c r="DQ98" i="15"/>
  <c r="CU37" i="15"/>
  <c r="BM25" i="15"/>
  <c r="BW64" i="15"/>
  <c r="CU16" i="15"/>
  <c r="BN49" i="15"/>
  <c r="AH53" i="15"/>
  <c r="AS123" i="15"/>
  <c r="DP106" i="15"/>
  <c r="EA41" i="15"/>
  <c r="DW26" i="15"/>
  <c r="AK105" i="15"/>
  <c r="E131" i="15"/>
  <c r="AB58" i="15"/>
  <c r="DE116" i="15"/>
  <c r="L101" i="15"/>
  <c r="CX84" i="15"/>
  <c r="CH78" i="15"/>
  <c r="BH94" i="15"/>
  <c r="AU130" i="15"/>
  <c r="BD48" i="15"/>
  <c r="BP115" i="15"/>
  <c r="Q35" i="15"/>
  <c r="BC29" i="15"/>
  <c r="CZ30" i="15"/>
  <c r="BT85" i="15"/>
  <c r="DN130" i="15"/>
  <c r="BA63" i="15"/>
  <c r="DC122" i="15"/>
  <c r="BP65" i="15"/>
  <c r="BE111" i="15"/>
  <c r="AU61" i="15"/>
  <c r="AL79" i="15"/>
  <c r="DC39" i="15"/>
  <c r="AX100" i="15"/>
  <c r="AY124" i="15"/>
  <c r="AD12" i="15"/>
  <c r="AS13" i="15"/>
  <c r="AJ121" i="15"/>
  <c r="DY36" i="15"/>
  <c r="H79" i="15"/>
  <c r="AW98" i="15"/>
  <c r="CS18" i="15"/>
  <c r="AS117" i="15"/>
  <c r="AZ18" i="15"/>
  <c r="F41" i="15"/>
  <c r="BU57" i="15"/>
  <c r="DH76" i="15"/>
  <c r="Y105" i="15"/>
  <c r="Q83" i="15"/>
  <c r="BX24" i="15"/>
  <c r="CC50" i="15"/>
  <c r="AD44" i="15"/>
  <c r="E16" i="15"/>
  <c r="BR53" i="15"/>
  <c r="DU70" i="15"/>
  <c r="AH92" i="15"/>
  <c r="G117" i="15"/>
  <c r="CE27" i="15"/>
  <c r="CH54" i="15"/>
  <c r="CC41" i="15"/>
  <c r="CD104" i="15"/>
  <c r="V47" i="15"/>
  <c r="DK116" i="15"/>
  <c r="AX67" i="15"/>
  <c r="CS83" i="15"/>
  <c r="CU107" i="15"/>
  <c r="AM64" i="15"/>
  <c r="BH84" i="15"/>
  <c r="AL86" i="15"/>
  <c r="F88" i="15"/>
  <c r="DE74" i="15"/>
  <c r="CX117" i="15"/>
  <c r="Y45" i="15"/>
  <c r="S126" i="15"/>
  <c r="AF114" i="15"/>
  <c r="BW84" i="15"/>
  <c r="AD8" i="15"/>
  <c r="DZ24" i="15"/>
  <c r="BQ40" i="15"/>
  <c r="AS58" i="15"/>
  <c r="BC44" i="15"/>
  <c r="AM71" i="15"/>
  <c r="DT36" i="15"/>
  <c r="M15" i="15"/>
  <c r="BU4" i="15"/>
  <c r="DA61" i="15"/>
  <c r="AI121" i="15"/>
  <c r="DP38" i="15"/>
  <c r="AG102" i="15"/>
  <c r="I89" i="15"/>
  <c r="BC77" i="15"/>
  <c r="AZ24" i="15"/>
  <c r="DW36" i="15"/>
  <c r="CA95" i="15"/>
  <c r="N90" i="15"/>
  <c r="BE36" i="15"/>
  <c r="X78" i="15"/>
  <c r="DF34" i="15"/>
  <c r="BF86" i="15"/>
  <c r="G104" i="15"/>
  <c r="BS15" i="15"/>
  <c r="BK111" i="15"/>
  <c r="DO37" i="15"/>
  <c r="DN88" i="15"/>
  <c r="CL118" i="15"/>
  <c r="E45" i="15"/>
  <c r="AW40" i="15"/>
  <c r="N91" i="15"/>
  <c r="AH112" i="15"/>
  <c r="I71" i="15"/>
  <c r="AE66" i="15"/>
  <c r="BX66" i="15"/>
  <c r="AB123" i="15"/>
  <c r="CP76" i="15"/>
  <c r="CO40" i="15"/>
  <c r="BN100" i="15"/>
  <c r="DW61" i="15"/>
  <c r="DZ108" i="15"/>
  <c r="BT129" i="15"/>
  <c r="BN48" i="15"/>
  <c r="AR58" i="15"/>
  <c r="EA45" i="15"/>
  <c r="BM104" i="15"/>
  <c r="L116" i="15"/>
  <c r="AT111" i="15"/>
  <c r="BH97" i="15"/>
  <c r="BE77" i="15"/>
  <c r="BE61" i="15"/>
  <c r="Y98" i="15"/>
  <c r="CS130" i="15"/>
  <c r="CX109" i="15"/>
  <c r="BE49" i="15"/>
  <c r="DB61" i="15"/>
  <c r="BE72" i="15"/>
  <c r="BV32" i="15"/>
  <c r="DL91" i="15"/>
  <c r="DW126" i="15"/>
  <c r="DP118" i="15"/>
  <c r="CH68" i="15"/>
  <c r="K34" i="15"/>
  <c r="DI130" i="15"/>
  <c r="CA104" i="15"/>
  <c r="T128" i="15"/>
  <c r="F117" i="15"/>
  <c r="CS96" i="15"/>
  <c r="CA59" i="15"/>
  <c r="K92" i="15"/>
  <c r="AC83" i="15"/>
  <c r="AG122" i="15"/>
  <c r="BS101" i="15"/>
  <c r="DI111" i="15"/>
  <c r="DA97" i="15"/>
  <c r="AU106" i="15"/>
  <c r="DR51" i="15"/>
  <c r="CC96" i="15"/>
  <c r="AR125" i="15"/>
  <c r="DF63" i="15"/>
  <c r="AP101" i="15"/>
  <c r="AI100" i="15"/>
  <c r="BC93" i="15"/>
  <c r="AN10" i="15"/>
  <c r="BQ72" i="15"/>
  <c r="BP49" i="15"/>
  <c r="AE108" i="15"/>
  <c r="DQ27" i="15"/>
  <c r="BZ42" i="15"/>
  <c r="F82" i="15"/>
  <c r="CI115" i="15"/>
  <c r="AH70" i="15"/>
  <c r="CT57" i="15"/>
  <c r="BU92" i="15"/>
  <c r="DE63" i="15"/>
  <c r="AC126" i="15"/>
  <c r="CW87" i="15"/>
  <c r="AE59" i="15"/>
  <c r="CK66" i="15"/>
  <c r="R109" i="15"/>
  <c r="DD44" i="15"/>
  <c r="G96" i="15"/>
  <c r="F103" i="15"/>
  <c r="DD122" i="15"/>
  <c r="W110" i="15"/>
  <c r="CM48" i="15"/>
  <c r="BT91" i="15"/>
  <c r="CK56" i="15"/>
  <c r="W115" i="15"/>
  <c r="BB124" i="15"/>
  <c r="BI130" i="15"/>
  <c r="DK30" i="15"/>
  <c r="H104" i="15"/>
  <c r="CF57" i="15"/>
  <c r="W100" i="15"/>
  <c r="BZ69" i="15"/>
  <c r="BY100" i="15"/>
  <c r="Q108" i="15"/>
  <c r="BG71" i="15"/>
  <c r="I78" i="15"/>
  <c r="DW110" i="15"/>
  <c r="BV79" i="15"/>
  <c r="CQ70" i="15"/>
  <c r="BC32" i="15"/>
  <c r="AL95" i="15"/>
  <c r="CS113" i="15"/>
  <c r="AZ66" i="15"/>
  <c r="DP15" i="15"/>
  <c r="AN112" i="15"/>
  <c r="CD103" i="15"/>
  <c r="DK66" i="15"/>
  <c r="DP33" i="15"/>
  <c r="CA29" i="15"/>
  <c r="CX106" i="15"/>
  <c r="AB87" i="15"/>
  <c r="DU71" i="15"/>
  <c r="X96" i="15"/>
  <c r="AW71" i="15"/>
  <c r="U60" i="15"/>
  <c r="BH58" i="15"/>
  <c r="AF117" i="15"/>
  <c r="Y57" i="15"/>
  <c r="DY50" i="15"/>
  <c r="T86" i="15"/>
  <c r="DA101" i="15"/>
  <c r="BF70" i="15"/>
  <c r="BW74" i="15"/>
  <c r="CV128" i="15"/>
  <c r="R111" i="15"/>
  <c r="DC75" i="15"/>
  <c r="CF97" i="15"/>
  <c r="N120" i="15"/>
  <c r="DT78" i="15"/>
  <c r="CC40" i="15"/>
  <c r="AG47" i="15"/>
  <c r="BK40" i="15"/>
  <c r="BH75" i="15"/>
  <c r="O125" i="15"/>
  <c r="R21" i="15"/>
  <c r="DM64" i="15"/>
  <c r="AO57" i="15"/>
  <c r="BD110" i="15"/>
  <c r="DZ20" i="15"/>
  <c r="X79" i="15"/>
  <c r="I87" i="15"/>
  <c r="AI72" i="15"/>
  <c r="P79" i="15"/>
  <c r="CZ26" i="15"/>
  <c r="BC76" i="15"/>
  <c r="DA84" i="15"/>
  <c r="O128" i="15"/>
  <c r="O49" i="15"/>
  <c r="BK91" i="15"/>
  <c r="AQ87" i="15"/>
  <c r="BG81" i="15"/>
  <c r="H40" i="15"/>
  <c r="DW106" i="15"/>
  <c r="AV113" i="15"/>
  <c r="BU64" i="15"/>
  <c r="DH62" i="15"/>
  <c r="M57" i="15"/>
  <c r="CQ63" i="15"/>
  <c r="P129" i="15"/>
  <c r="DQ24" i="15"/>
  <c r="BQ85" i="15"/>
  <c r="BA75" i="15"/>
  <c r="AN42" i="15"/>
  <c r="AP47" i="15"/>
  <c r="AL29" i="15"/>
  <c r="DC128" i="15"/>
  <c r="CP130" i="15"/>
  <c r="AF62" i="15"/>
  <c r="CL56" i="15"/>
  <c r="CJ120" i="15"/>
  <c r="CX130" i="15"/>
  <c r="AV94" i="15"/>
  <c r="DS44" i="15"/>
  <c r="AN119" i="15"/>
  <c r="BV121" i="15"/>
  <c r="CX77" i="15"/>
  <c r="CS12" i="15"/>
  <c r="DX96" i="15"/>
  <c r="DK76" i="15"/>
  <c r="BV96" i="15"/>
  <c r="AX39" i="15"/>
  <c r="DN118" i="15"/>
  <c r="DZ121" i="15"/>
  <c r="BM119" i="15"/>
  <c r="AA121" i="15"/>
  <c r="BS121" i="15"/>
  <c r="AR126" i="15"/>
  <c r="BI32" i="15"/>
  <c r="DN62" i="15"/>
  <c r="F60" i="15"/>
  <c r="I115" i="15"/>
  <c r="BD70" i="15"/>
  <c r="AL119" i="15"/>
  <c r="BE88" i="15"/>
  <c r="BQ9" i="15"/>
  <c r="Z73" i="15"/>
  <c r="CJ91" i="15"/>
  <c r="DE82" i="15"/>
  <c r="BO18" i="15"/>
  <c r="CI92" i="15"/>
  <c r="CP91" i="15"/>
  <c r="CR122" i="15"/>
  <c r="BI61" i="15"/>
  <c r="CH21" i="15"/>
  <c r="AP87" i="15"/>
  <c r="CT103" i="15"/>
  <c r="O46" i="15"/>
  <c r="AL98" i="15"/>
  <c r="AX129" i="15"/>
  <c r="DO42" i="15"/>
  <c r="CZ35" i="15"/>
  <c r="L42" i="15"/>
  <c r="L58" i="15"/>
  <c r="CU94" i="15"/>
  <c r="R43" i="15"/>
  <c r="CU123" i="15"/>
  <c r="CS14" i="15"/>
  <c r="T47" i="15"/>
  <c r="BI97" i="15"/>
  <c r="DN73" i="15"/>
  <c r="DU80" i="15"/>
  <c r="DT6" i="15"/>
  <c r="DH56" i="15"/>
  <c r="CT7" i="15"/>
  <c r="DO120" i="15"/>
  <c r="BO70" i="15"/>
  <c r="AF73" i="15"/>
  <c r="DJ91" i="15"/>
  <c r="CR90" i="15"/>
  <c r="BQ78" i="15"/>
  <c r="AG49" i="15"/>
  <c r="BK60" i="15"/>
  <c r="DG77" i="15"/>
  <c r="DD87" i="15"/>
  <c r="BW128" i="15"/>
  <c r="CJ94" i="15"/>
  <c r="L89" i="15"/>
  <c r="Q128" i="15"/>
  <c r="DR54" i="15"/>
  <c r="CK15" i="15"/>
  <c r="BI92" i="15"/>
  <c r="CP22" i="15"/>
  <c r="AS122" i="15"/>
  <c r="CS47" i="15"/>
  <c r="BI51" i="15"/>
  <c r="M87" i="15"/>
  <c r="AW63" i="15"/>
  <c r="AE113" i="15"/>
  <c r="BT103" i="15"/>
  <c r="BA122" i="15"/>
  <c r="AH87" i="15"/>
  <c r="M108" i="15"/>
  <c r="CM12" i="15"/>
  <c r="AE45" i="15"/>
  <c r="DH33" i="15"/>
  <c r="BH53" i="15"/>
  <c r="AD80" i="15"/>
  <c r="CR74" i="15"/>
  <c r="X42" i="15"/>
  <c r="CQ123" i="15"/>
  <c r="J55" i="15"/>
  <c r="CZ40" i="15"/>
  <c r="BI101" i="15"/>
  <c r="Y110" i="15"/>
  <c r="BP83" i="15"/>
  <c r="AX70" i="15"/>
  <c r="F96" i="15"/>
  <c r="CB94" i="15"/>
  <c r="G113" i="15"/>
  <c r="BP128" i="15"/>
  <c r="I76" i="15"/>
  <c r="AS91" i="15"/>
  <c r="BG74" i="15"/>
  <c r="CO95" i="15"/>
  <c r="DL128" i="15"/>
  <c r="J99" i="15"/>
  <c r="CG90" i="15"/>
  <c r="DL72" i="15"/>
  <c r="CM111" i="15"/>
  <c r="CG107" i="15"/>
  <c r="DS40" i="15"/>
  <c r="X67" i="15"/>
  <c r="BR79" i="15"/>
  <c r="DD63" i="15"/>
  <c r="AZ107" i="15"/>
  <c r="AB122" i="15"/>
  <c r="BW55" i="15"/>
  <c r="CX76" i="15"/>
  <c r="DZ124" i="15"/>
  <c r="BP110" i="15"/>
  <c r="CP24" i="15"/>
  <c r="DX68" i="15"/>
  <c r="CP58" i="15"/>
  <c r="DY92" i="15"/>
  <c r="CB50" i="15"/>
  <c r="K104" i="15"/>
  <c r="J96" i="15"/>
  <c r="BX83" i="15"/>
  <c r="BA84" i="15"/>
  <c r="BA28" i="15"/>
  <c r="M77" i="15"/>
  <c r="DF102" i="15"/>
  <c r="S61" i="15"/>
  <c r="DC103" i="15"/>
  <c r="EA6" i="15"/>
  <c r="BX123" i="15"/>
  <c r="CZ49" i="15"/>
  <c r="CM82" i="15"/>
  <c r="EA102" i="15"/>
  <c r="DS51" i="15"/>
  <c r="BM114" i="15"/>
  <c r="DI72" i="15"/>
  <c r="R125" i="15"/>
  <c r="AI125" i="15"/>
  <c r="DW91" i="15"/>
  <c r="CH116" i="15"/>
  <c r="AQ86" i="15"/>
  <c r="CX60" i="15"/>
  <c r="BZ82" i="15"/>
  <c r="BZ11" i="15"/>
  <c r="H109" i="15"/>
  <c r="CR67" i="15"/>
  <c r="N56" i="15"/>
  <c r="CS78" i="15"/>
  <c r="CM71" i="15"/>
  <c r="T99" i="15"/>
  <c r="CP88" i="15"/>
  <c r="AU120" i="15"/>
  <c r="AZ117" i="15"/>
  <c r="DK131" i="15"/>
  <c r="L129" i="15"/>
  <c r="I36" i="15"/>
  <c r="DY64" i="15"/>
  <c r="BF49" i="15"/>
  <c r="DA62" i="15"/>
  <c r="CK44" i="15"/>
  <c r="DA106" i="15"/>
  <c r="CK130" i="15"/>
  <c r="V9" i="15"/>
  <c r="E25" i="15"/>
  <c r="AZ67" i="15"/>
  <c r="DW98" i="15"/>
  <c r="CT46" i="15"/>
  <c r="DL68" i="15"/>
  <c r="BA41" i="15"/>
  <c r="BS99" i="15"/>
  <c r="CQ92" i="15"/>
  <c r="AC55" i="15"/>
  <c r="BI34" i="15"/>
  <c r="DT129" i="15"/>
  <c r="AZ35" i="15"/>
  <c r="BJ77" i="15"/>
  <c r="BE97" i="15"/>
  <c r="S97" i="15"/>
  <c r="DC80" i="15"/>
  <c r="J54" i="15"/>
  <c r="J109" i="15"/>
  <c r="AH96" i="15"/>
  <c r="G31" i="15"/>
  <c r="BW48" i="15"/>
  <c r="AC22" i="15"/>
  <c r="U48" i="15"/>
  <c r="BR115" i="15"/>
  <c r="DM45" i="15"/>
  <c r="DI95" i="15"/>
  <c r="AM122" i="15"/>
  <c r="DO32" i="15"/>
  <c r="U21" i="15"/>
  <c r="CN76" i="15"/>
  <c r="Q78" i="15"/>
  <c r="G38" i="15"/>
  <c r="BY115" i="15"/>
  <c r="L10" i="15"/>
  <c r="CW99" i="15"/>
  <c r="BL4" i="15"/>
  <c r="CX74" i="15"/>
  <c r="CY95" i="15"/>
  <c r="BA108" i="15"/>
  <c r="AZ80" i="15"/>
  <c r="AT58" i="15"/>
  <c r="CU118" i="15"/>
  <c r="BD45" i="15"/>
  <c r="P40" i="15"/>
  <c r="AV121" i="15"/>
  <c r="E81" i="15"/>
  <c r="BD16" i="15"/>
  <c r="DB30" i="15"/>
  <c r="BX120" i="15"/>
  <c r="DS73" i="15"/>
  <c r="DH57" i="15"/>
  <c r="V54" i="15"/>
  <c r="AI46" i="15"/>
  <c r="J81" i="15"/>
  <c r="AF70" i="15"/>
  <c r="DH120" i="15"/>
  <c r="AD54" i="15"/>
  <c r="AR94" i="15"/>
  <c r="DB86" i="15"/>
  <c r="X53" i="15"/>
  <c r="AS81" i="15"/>
  <c r="S87" i="15"/>
  <c r="DE64" i="15"/>
  <c r="G84" i="15"/>
  <c r="E90" i="15"/>
  <c r="DU106" i="15"/>
  <c r="U128" i="15"/>
  <c r="X121" i="15"/>
  <c r="S104" i="15"/>
  <c r="AQ66" i="15"/>
  <c r="AB67" i="15"/>
  <c r="BC128" i="15"/>
  <c r="E94" i="15"/>
  <c r="AX82" i="15"/>
  <c r="AE116" i="15"/>
  <c r="DT19" i="15"/>
  <c r="AI99" i="15"/>
  <c r="DV59" i="15"/>
  <c r="AR64" i="15"/>
  <c r="BH19" i="15"/>
  <c r="BD123" i="15"/>
  <c r="BT60" i="15"/>
  <c r="CY56" i="15"/>
  <c r="AI131" i="15"/>
  <c r="AL73" i="15"/>
  <c r="AP74" i="15"/>
  <c r="L53" i="15"/>
  <c r="AE75" i="15"/>
  <c r="DO122" i="15"/>
  <c r="S24" i="15"/>
  <c r="CO128" i="15"/>
  <c r="AU63" i="15"/>
  <c r="AJ81" i="15"/>
  <c r="DS80" i="15"/>
  <c r="AP95" i="15"/>
  <c r="BQ130" i="15"/>
  <c r="DA90" i="15"/>
  <c r="CX75" i="15"/>
  <c r="DC109" i="15"/>
  <c r="BM124" i="15"/>
  <c r="DJ103" i="15"/>
  <c r="AL43" i="15"/>
  <c r="DY93" i="15"/>
  <c r="G75" i="15"/>
  <c r="AC99" i="15"/>
  <c r="DP76" i="15"/>
  <c r="AP62" i="15"/>
  <c r="AP50" i="15"/>
  <c r="T78" i="15"/>
  <c r="BD28" i="15"/>
  <c r="BL96" i="15"/>
  <c r="CR107" i="15"/>
  <c r="CT10" i="15"/>
  <c r="E60" i="15"/>
  <c r="G125" i="15"/>
  <c r="BB27" i="15"/>
  <c r="AE16" i="15"/>
  <c r="AP109" i="15"/>
  <c r="BC71" i="15"/>
  <c r="CH32" i="15"/>
  <c r="DR84" i="15"/>
  <c r="BL79" i="15"/>
  <c r="AB56" i="15"/>
  <c r="DX64" i="15"/>
  <c r="CQ103" i="15"/>
  <c r="DP88" i="15"/>
  <c r="CZ22" i="15"/>
  <c r="AO81" i="15"/>
  <c r="BK73" i="15"/>
  <c r="DC49" i="15"/>
  <c r="DR46" i="15"/>
  <c r="AX11" i="15"/>
  <c r="BK127" i="15"/>
  <c r="AD115" i="15"/>
  <c r="BX91" i="15"/>
  <c r="AS114" i="15"/>
  <c r="CQ86" i="15"/>
  <c r="V32" i="15"/>
  <c r="DG51" i="15"/>
  <c r="DK75" i="15"/>
  <c r="AN91" i="15"/>
  <c r="BB130" i="15"/>
  <c r="AZ48" i="15"/>
  <c r="BB74" i="15"/>
  <c r="AD88" i="15"/>
  <c r="CD88" i="15"/>
  <c r="CW63" i="15"/>
  <c r="V65" i="15"/>
  <c r="BB65" i="15"/>
  <c r="AN109" i="15"/>
  <c r="K106" i="15"/>
  <c r="CD27" i="15"/>
  <c r="O37" i="15"/>
  <c r="BF89" i="15"/>
  <c r="AE79" i="15"/>
  <c r="DJ38" i="15"/>
  <c r="DY123" i="15"/>
  <c r="J103" i="15"/>
  <c r="BR119" i="15"/>
  <c r="AT70" i="15"/>
  <c r="DY67" i="15"/>
  <c r="T39" i="15"/>
  <c r="DG39" i="15"/>
  <c r="DG115" i="15"/>
  <c r="DI44" i="15"/>
  <c r="DL78" i="15"/>
  <c r="BX41" i="15"/>
  <c r="CA107" i="15"/>
  <c r="CR92" i="15"/>
  <c r="CG57" i="15"/>
  <c r="CF131" i="15"/>
  <c r="BP44" i="15"/>
  <c r="CL61" i="15"/>
  <c r="BX117" i="15"/>
  <c r="M53" i="15"/>
  <c r="DY101" i="15"/>
  <c r="CI62" i="15"/>
  <c r="AP81" i="15"/>
  <c r="BP90" i="15"/>
  <c r="BZ91" i="15"/>
  <c r="BL50" i="15"/>
  <c r="N64" i="15"/>
  <c r="S68" i="15"/>
  <c r="DW47" i="15"/>
  <c r="AG50" i="15"/>
  <c r="DA48" i="15"/>
  <c r="DK24" i="15"/>
  <c r="CP117" i="15"/>
  <c r="BE44" i="15"/>
  <c r="CL130" i="15"/>
  <c r="DX105" i="15"/>
  <c r="W3" i="15"/>
  <c r="CN117" i="15"/>
  <c r="P12" i="15"/>
  <c r="BV130" i="15"/>
  <c r="CI91" i="15"/>
  <c r="CH124" i="15"/>
  <c r="CA68" i="15"/>
  <c r="CZ97" i="15"/>
  <c r="DD52" i="15"/>
  <c r="DN91" i="15"/>
  <c r="AT89" i="15"/>
  <c r="AN67" i="15"/>
  <c r="H92" i="15"/>
  <c r="DD54" i="15"/>
  <c r="O68" i="15"/>
  <c r="DD67" i="15"/>
  <c r="M80" i="15"/>
  <c r="BK120" i="15"/>
  <c r="BO51" i="15"/>
  <c r="J89" i="15"/>
  <c r="DC28" i="15"/>
  <c r="BJ93" i="15"/>
  <c r="BN42" i="15"/>
  <c r="DU49" i="15"/>
  <c r="AI115" i="15"/>
  <c r="AR84" i="15"/>
  <c r="CD22" i="15"/>
  <c r="AE30" i="15"/>
  <c r="DO74" i="15"/>
  <c r="CS85" i="15"/>
  <c r="BY41" i="15"/>
  <c r="CO123" i="15"/>
  <c r="Y73" i="15"/>
  <c r="AP115" i="15"/>
  <c r="CS43" i="15"/>
  <c r="BG80" i="15"/>
  <c r="BC96" i="15"/>
  <c r="DF114" i="15"/>
  <c r="BQ52" i="15"/>
  <c r="AQ47" i="15"/>
  <c r="BM102" i="15"/>
  <c r="BY96" i="15"/>
  <c r="BC115" i="15"/>
  <c r="BF126" i="15"/>
  <c r="CF55" i="15"/>
  <c r="DD101" i="15"/>
  <c r="CU78" i="15"/>
  <c r="BW42" i="15"/>
  <c r="P113" i="15"/>
  <c r="V103" i="15"/>
  <c r="AB28" i="15"/>
  <c r="AH66" i="15"/>
  <c r="AS108" i="15"/>
  <c r="EA79" i="15"/>
  <c r="AQ64" i="15"/>
  <c r="AC131" i="15"/>
  <c r="DR45" i="15"/>
  <c r="CM108" i="15"/>
  <c r="AC96" i="15"/>
  <c r="AU104" i="15"/>
  <c r="DY7" i="15"/>
  <c r="CL4" i="15"/>
  <c r="DZ23" i="15"/>
  <c r="CU95" i="15"/>
  <c r="O118" i="15"/>
  <c r="DT85" i="15"/>
  <c r="AY94" i="15"/>
  <c r="AU85" i="15"/>
  <c r="D25" i="15"/>
  <c r="DY69" i="15"/>
  <c r="DL40" i="15"/>
  <c r="CK37" i="15"/>
  <c r="CJ73" i="15"/>
  <c r="AR51" i="15"/>
  <c r="BQ89" i="15"/>
  <c r="EA115" i="15"/>
  <c r="E67" i="15"/>
  <c r="DH38" i="15"/>
  <c r="CD77" i="15"/>
  <c r="AF89" i="15"/>
  <c r="AX109" i="15"/>
  <c r="DR59" i="15"/>
  <c r="AK70" i="15"/>
  <c r="DF70" i="15"/>
  <c r="CY114" i="15"/>
  <c r="AW73" i="15"/>
  <c r="BL82" i="15"/>
  <c r="BR96" i="15"/>
  <c r="Z84" i="15"/>
  <c r="AL61" i="15"/>
  <c r="CR102" i="15"/>
  <c r="CR55" i="15"/>
  <c r="BD80" i="15"/>
  <c r="J107" i="15"/>
  <c r="BS22" i="15"/>
  <c r="AA59" i="15"/>
  <c r="AX72" i="15"/>
  <c r="F113" i="15"/>
  <c r="F83" i="15"/>
  <c r="AJ62" i="15"/>
  <c r="EA107" i="15"/>
  <c r="W67" i="15"/>
  <c r="BD120" i="15"/>
  <c r="BV11" i="15"/>
  <c r="AV129" i="15"/>
  <c r="DD102" i="15"/>
  <c r="BM50" i="15"/>
  <c r="DK111" i="15"/>
  <c r="CV83" i="15"/>
  <c r="DJ118" i="15"/>
  <c r="CI110" i="15"/>
  <c r="Z123" i="15"/>
  <c r="BD103" i="15"/>
  <c r="BD51" i="15"/>
  <c r="AB34" i="15"/>
  <c r="AH79" i="15"/>
  <c r="BK84" i="15"/>
  <c r="AY127" i="15"/>
  <c r="CN86" i="15"/>
  <c r="BX27" i="15"/>
  <c r="DL94" i="15"/>
  <c r="BJ38" i="15"/>
  <c r="E101" i="15"/>
  <c r="DN63" i="15"/>
  <c r="U113" i="15"/>
  <c r="BD64" i="15"/>
  <c r="EA23" i="15"/>
  <c r="CN73" i="15"/>
  <c r="Z69" i="15"/>
  <c r="BV36" i="15"/>
  <c r="BN76" i="15"/>
  <c r="BD90" i="15"/>
  <c r="DO108" i="15"/>
  <c r="P27" i="15"/>
  <c r="DU86" i="15"/>
  <c r="AZ128" i="15"/>
  <c r="AQ121" i="15"/>
  <c r="AV131" i="15"/>
  <c r="CK3" i="15"/>
  <c r="CF98" i="15"/>
  <c r="DN51" i="15"/>
  <c r="BO92" i="15"/>
  <c r="AY101" i="15"/>
  <c r="X113" i="15"/>
  <c r="CC71" i="15"/>
  <c r="AH63" i="15"/>
  <c r="AE56" i="15"/>
  <c r="DP34" i="15"/>
  <c r="AX69" i="15"/>
  <c r="L67" i="15"/>
  <c r="CU70" i="15"/>
  <c r="BP21" i="15"/>
  <c r="CB62" i="15"/>
  <c r="L97" i="15"/>
  <c r="CP61" i="15"/>
  <c r="X90" i="15"/>
  <c r="AU99" i="15"/>
  <c r="DJ106" i="15"/>
  <c r="CB48" i="15"/>
  <c r="BQ101" i="15"/>
  <c r="DN127" i="15"/>
  <c r="CO87" i="15"/>
  <c r="CZ92" i="15"/>
  <c r="AW67" i="15"/>
  <c r="DF93" i="15"/>
  <c r="AT97" i="15"/>
  <c r="CN128" i="15"/>
  <c r="BV120" i="15"/>
  <c r="Q92" i="15"/>
  <c r="DU60" i="15"/>
  <c r="BV111" i="15"/>
  <c r="Q112" i="15"/>
  <c r="DZ118" i="15"/>
  <c r="AK107" i="15"/>
  <c r="Q117" i="15"/>
  <c r="DZ112" i="15"/>
  <c r="E125" i="15"/>
  <c r="BW90" i="15"/>
  <c r="AG119" i="15"/>
  <c r="AM111" i="15"/>
  <c r="DG60" i="15"/>
  <c r="DZ98" i="15"/>
  <c r="CC38" i="15"/>
  <c r="CG117" i="15"/>
  <c r="AV109" i="15"/>
  <c r="AL115" i="15"/>
  <c r="BK50" i="15"/>
  <c r="BV64" i="15"/>
  <c r="CA64" i="15"/>
  <c r="AL106" i="15"/>
  <c r="AD91" i="15"/>
  <c r="AR111" i="15"/>
  <c r="DW105" i="15"/>
  <c r="AE86" i="15"/>
  <c r="DB89" i="15"/>
  <c r="V110" i="15"/>
  <c r="DM3" i="15"/>
  <c r="BZ108" i="15"/>
  <c r="AC123" i="15"/>
  <c r="CZ107" i="15"/>
  <c r="BD56" i="15"/>
  <c r="BA105" i="15"/>
  <c r="DC104" i="15"/>
  <c r="DA117" i="15"/>
  <c r="AX123" i="15"/>
  <c r="BN60" i="15"/>
  <c r="CN109" i="15"/>
  <c r="CV106" i="15"/>
  <c r="BV3" i="15"/>
  <c r="AI88" i="15"/>
  <c r="BW95" i="15"/>
  <c r="BS42" i="15"/>
  <c r="AG116" i="15"/>
  <c r="CU113" i="15"/>
  <c r="AP70" i="15"/>
  <c r="DP71" i="15"/>
  <c r="CN116" i="15"/>
  <c r="CZ105" i="15"/>
  <c r="AD111" i="15"/>
  <c r="BE67" i="15"/>
  <c r="BL44" i="15"/>
  <c r="BT88" i="15"/>
  <c r="CS82" i="15"/>
  <c r="DO100" i="15"/>
  <c r="CE131" i="15"/>
  <c r="CH45" i="15"/>
  <c r="AC16" i="15"/>
  <c r="BV119" i="15"/>
  <c r="AD94" i="15"/>
  <c r="BB12" i="15"/>
  <c r="S90" i="15"/>
  <c r="CB102" i="15"/>
  <c r="BF37" i="15"/>
  <c r="BS87" i="15"/>
  <c r="BA13" i="15"/>
  <c r="DN61" i="15"/>
  <c r="AT20" i="15"/>
  <c r="BL109" i="15"/>
  <c r="CD98" i="15"/>
  <c r="BW115" i="15"/>
  <c r="BS74" i="15"/>
  <c r="CA109" i="15"/>
  <c r="BB107" i="15"/>
  <c r="AI106" i="15"/>
  <c r="DM61" i="15"/>
  <c r="CI103" i="15"/>
  <c r="BW65" i="15"/>
  <c r="R23" i="15"/>
  <c r="BJ76" i="15"/>
  <c r="CK87" i="15"/>
  <c r="Y62" i="15"/>
  <c r="BN69" i="15"/>
  <c r="AQ95" i="15"/>
  <c r="CH35" i="15"/>
  <c r="AT73" i="15"/>
  <c r="AX76" i="15"/>
  <c r="CY131" i="15"/>
  <c r="BW114" i="15"/>
  <c r="AP86" i="15"/>
  <c r="CA131" i="15"/>
  <c r="BJ113" i="15"/>
  <c r="Y89" i="15"/>
  <c r="DK32" i="15"/>
  <c r="BC53" i="15"/>
  <c r="DO86" i="15"/>
  <c r="N18" i="15"/>
  <c r="Q98" i="15"/>
  <c r="Q8" i="15"/>
  <c r="BU116" i="15"/>
  <c r="DR60" i="15"/>
  <c r="DG126" i="15"/>
  <c r="DF40" i="15"/>
  <c r="E118" i="15"/>
  <c r="EA78" i="15"/>
  <c r="AX59" i="15"/>
  <c r="EA38" i="15"/>
  <c r="AA76" i="15"/>
  <c r="BC131" i="15"/>
  <c r="BR58" i="15"/>
  <c r="CS62" i="15"/>
  <c r="AL18" i="15"/>
  <c r="BJ23" i="15"/>
  <c r="CU103" i="15"/>
  <c r="AW5" i="15"/>
  <c r="DY21" i="15"/>
  <c r="AE85" i="15"/>
  <c r="DK64" i="15"/>
  <c r="Q100" i="15"/>
  <c r="DD78" i="15"/>
  <c r="CH123" i="15"/>
  <c r="I104" i="15"/>
  <c r="BC111" i="15"/>
  <c r="CN70" i="15"/>
  <c r="DT69" i="15"/>
  <c r="CO53" i="15"/>
  <c r="DO111" i="15"/>
  <c r="U110" i="15"/>
  <c r="CE45" i="15"/>
  <c r="DA92" i="15"/>
  <c r="DD109" i="15"/>
  <c r="DD99" i="15"/>
  <c r="O66" i="15"/>
  <c r="BB91" i="15"/>
  <c r="Z118" i="15"/>
  <c r="CY36" i="15"/>
  <c r="CL113" i="15"/>
  <c r="AE83" i="15"/>
  <c r="CJ93" i="15"/>
  <c r="DE44" i="15"/>
  <c r="BZ36" i="15"/>
  <c r="T83" i="15"/>
  <c r="AI101" i="15"/>
  <c r="W63" i="15"/>
  <c r="DX30" i="15"/>
  <c r="CX127" i="15"/>
  <c r="CK78" i="15"/>
  <c r="DT65" i="15"/>
  <c r="CH108" i="15"/>
  <c r="BC49" i="15"/>
  <c r="DD90" i="15"/>
  <c r="BC114" i="15"/>
  <c r="CD76" i="15"/>
  <c r="CN122" i="15"/>
  <c r="AK110" i="15"/>
  <c r="AL78" i="15"/>
  <c r="AG80" i="15"/>
  <c r="AU68" i="15"/>
  <c r="BI69" i="15"/>
  <c r="DJ127" i="15"/>
  <c r="DR105" i="15"/>
  <c r="AX104" i="15"/>
  <c r="BE75" i="15"/>
  <c r="AI23" i="15"/>
  <c r="DG131" i="15"/>
  <c r="AE97" i="15"/>
  <c r="AX61" i="15"/>
  <c r="BX64" i="15"/>
  <c r="DC79" i="15"/>
  <c r="DL49" i="15"/>
  <c r="DJ117" i="15"/>
  <c r="BT84" i="15"/>
  <c r="AS34" i="15"/>
  <c r="M48" i="15"/>
  <c r="CD107" i="15"/>
  <c r="DC100" i="15"/>
  <c r="R98" i="15"/>
  <c r="CU114" i="15"/>
  <c r="BI114" i="15"/>
  <c r="CK83" i="15"/>
  <c r="N96" i="15"/>
  <c r="BS108" i="15"/>
  <c r="BT47" i="15"/>
  <c r="S64" i="15"/>
  <c r="DL61" i="15"/>
  <c r="CW113" i="15"/>
  <c r="DW120" i="15"/>
  <c r="DC124" i="15"/>
  <c r="O93" i="15"/>
  <c r="CR46" i="15"/>
  <c r="AV119" i="15"/>
  <c r="BM105" i="15"/>
  <c r="CW103" i="15"/>
  <c r="AJ103" i="15"/>
  <c r="BR42" i="15"/>
  <c r="AW95" i="15"/>
  <c r="AR127" i="15"/>
  <c r="DV47" i="15"/>
  <c r="AX95" i="15"/>
  <c r="AI78" i="15"/>
  <c r="X56" i="15"/>
  <c r="CU18" i="15"/>
  <c r="DM104" i="15"/>
  <c r="DY29" i="15"/>
  <c r="H98" i="15"/>
  <c r="DR116" i="15"/>
  <c r="BM15" i="15"/>
  <c r="DO33" i="15"/>
  <c r="BS126" i="15"/>
  <c r="BL113" i="15"/>
  <c r="CW76" i="15"/>
  <c r="X102" i="15"/>
  <c r="CW128" i="15"/>
  <c r="DN5" i="15"/>
  <c r="CC108" i="15"/>
  <c r="BA96" i="15"/>
  <c r="L38" i="15"/>
  <c r="BM43" i="15"/>
  <c r="W68" i="15"/>
  <c r="DO84" i="15"/>
  <c r="CW91" i="15"/>
  <c r="BL127" i="15"/>
  <c r="DH70" i="15"/>
  <c r="CV93" i="15"/>
  <c r="AY49" i="15"/>
  <c r="AF118" i="15"/>
  <c r="AZ65" i="15"/>
  <c r="CA116" i="15"/>
  <c r="CL50" i="15"/>
  <c r="AB63" i="15"/>
  <c r="AR34" i="15"/>
  <c r="CR116" i="15"/>
  <c r="R17" i="15"/>
  <c r="DY108" i="15"/>
  <c r="CK75" i="15"/>
  <c r="CZ34" i="15"/>
  <c r="AQ118" i="15"/>
  <c r="DV39" i="15"/>
  <c r="BU93" i="15"/>
  <c r="BF25" i="15"/>
  <c r="DY47" i="15"/>
  <c r="BG16" i="15"/>
  <c r="J73" i="15"/>
  <c r="CG91" i="15"/>
  <c r="R71" i="15"/>
  <c r="I83" i="15"/>
  <c r="L71" i="15"/>
  <c r="BD85" i="15"/>
  <c r="AO100" i="15"/>
  <c r="AD77" i="15"/>
  <c r="AV112" i="15"/>
  <c r="AH115" i="15"/>
  <c r="DU123" i="15"/>
  <c r="AQ122" i="15"/>
  <c r="CQ83" i="15"/>
  <c r="CZ61" i="15"/>
  <c r="E99" i="15"/>
  <c r="DL14" i="15"/>
  <c r="DJ6" i="15"/>
  <c r="CP77" i="15"/>
  <c r="DB85" i="15"/>
  <c r="AC130" i="15"/>
  <c r="DF92" i="15"/>
  <c r="U59" i="15"/>
  <c r="AH60" i="15"/>
  <c r="CK43" i="15"/>
  <c r="DS74" i="15"/>
  <c r="R42" i="15"/>
  <c r="BS131" i="15"/>
  <c r="DB52" i="15"/>
  <c r="BK106" i="15"/>
  <c r="CM70" i="15"/>
  <c r="CX73" i="15"/>
  <c r="S85" i="15"/>
  <c r="CV78" i="15"/>
  <c r="CF49" i="15"/>
  <c r="O81" i="15"/>
  <c r="BO96" i="15"/>
  <c r="J75" i="15"/>
  <c r="AF45" i="15"/>
  <c r="CE51" i="15"/>
  <c r="M93" i="15"/>
  <c r="CJ47" i="15"/>
  <c r="BK100" i="15"/>
  <c r="CU112" i="15"/>
  <c r="AF36" i="15"/>
  <c r="CI73" i="15"/>
  <c r="CC122" i="15"/>
  <c r="DO75" i="15"/>
  <c r="M89" i="15"/>
  <c r="AU52" i="15"/>
  <c r="BQ117" i="15"/>
  <c r="AO68" i="15"/>
  <c r="CT112" i="15"/>
  <c r="CO45" i="15"/>
  <c r="S114" i="15"/>
  <c r="CS103" i="15"/>
  <c r="AX107" i="15"/>
  <c r="CC53" i="15"/>
  <c r="DB55" i="15"/>
  <c r="L105" i="15"/>
  <c r="CF41" i="15"/>
  <c r="CX13" i="15"/>
  <c r="CO130" i="15"/>
  <c r="S81" i="15"/>
  <c r="E119" i="15"/>
  <c r="DW52" i="15"/>
  <c r="R51" i="15"/>
  <c r="AM78" i="15"/>
  <c r="T64" i="15"/>
  <c r="CQ35" i="15"/>
  <c r="AZ74" i="15"/>
  <c r="DC38" i="15"/>
  <c r="M72" i="15"/>
  <c r="BV69" i="15"/>
  <c r="CJ114" i="15"/>
  <c r="BL122" i="15"/>
  <c r="CT53" i="15"/>
  <c r="DM116" i="15"/>
  <c r="CL53" i="15"/>
  <c r="AZ130" i="15"/>
  <c r="AR74" i="15"/>
  <c r="AN85" i="15"/>
  <c r="AP103" i="15"/>
  <c r="AH90" i="15"/>
  <c r="Z120" i="15"/>
  <c r="BQ107" i="15"/>
  <c r="BX99" i="15"/>
  <c r="CX82" i="15"/>
  <c r="AE93" i="15"/>
  <c r="L108" i="15"/>
  <c r="AG78" i="15"/>
  <c r="Z102" i="15"/>
  <c r="EA118" i="15"/>
  <c r="Z130" i="15"/>
  <c r="BM90" i="15"/>
  <c r="DM131" i="15"/>
  <c r="BB58" i="15"/>
  <c r="K3" i="15"/>
  <c r="DZ129" i="15"/>
  <c r="DT111" i="15"/>
  <c r="AI93" i="15"/>
  <c r="DT84" i="15"/>
  <c r="DW95" i="15"/>
  <c r="O121" i="15"/>
  <c r="AD126" i="15"/>
  <c r="BP98" i="15"/>
  <c r="DT30" i="15"/>
  <c r="CP113" i="15"/>
  <c r="DF108" i="15"/>
  <c r="BY42" i="15"/>
  <c r="Q55" i="15"/>
  <c r="BB66" i="15"/>
  <c r="EA84" i="15"/>
  <c r="N31" i="15"/>
  <c r="BY54" i="15"/>
  <c r="BZ116" i="15"/>
  <c r="AV64" i="15"/>
  <c r="CN65" i="15"/>
  <c r="DJ61" i="15"/>
  <c r="CN127" i="15"/>
  <c r="Y88" i="15"/>
  <c r="CJ85" i="15"/>
  <c r="AR98" i="15"/>
  <c r="DG109" i="15"/>
  <c r="AP57" i="15"/>
  <c r="AV90" i="15"/>
  <c r="DH102" i="15"/>
  <c r="DG73" i="15"/>
  <c r="DP130" i="15"/>
  <c r="DU126" i="15"/>
  <c r="BF93" i="15"/>
  <c r="BI67" i="15"/>
  <c r="BH54" i="15"/>
  <c r="CO61" i="15"/>
  <c r="H60" i="15"/>
  <c r="BP85" i="15"/>
  <c r="Q102" i="15"/>
  <c r="BD83" i="15"/>
  <c r="BH82" i="15"/>
  <c r="CO30" i="15"/>
  <c r="BA66" i="15"/>
  <c r="CH53" i="15"/>
  <c r="AH91" i="15"/>
  <c r="CU62" i="15"/>
  <c r="U106" i="15"/>
  <c r="BR100" i="15"/>
  <c r="DT99" i="15"/>
  <c r="CJ72" i="15"/>
  <c r="F120" i="15"/>
  <c r="CY123" i="15"/>
  <c r="AD66" i="15"/>
  <c r="BB93" i="15"/>
  <c r="CL35" i="15"/>
  <c r="O107" i="15"/>
  <c r="AW100" i="15"/>
  <c r="CY48" i="15"/>
  <c r="AQ31" i="15"/>
  <c r="AM54" i="15"/>
  <c r="E57" i="15"/>
  <c r="U44" i="15"/>
  <c r="M105" i="15"/>
  <c r="CT35" i="15"/>
  <c r="DK59" i="15"/>
  <c r="CF99" i="15"/>
  <c r="CQ95" i="15"/>
  <c r="DL46" i="15"/>
  <c r="I17" i="15"/>
  <c r="V129" i="15"/>
  <c r="P54" i="15"/>
  <c r="CN89" i="15"/>
  <c r="M119" i="15"/>
  <c r="DK98" i="15"/>
  <c r="T49" i="15"/>
  <c r="I55" i="15"/>
  <c r="DR98" i="15"/>
  <c r="H116" i="15"/>
  <c r="DV111" i="15"/>
  <c r="BM120" i="15"/>
  <c r="CW89" i="15"/>
  <c r="CZ73" i="15"/>
  <c r="BQ64" i="15"/>
  <c r="DH90" i="15"/>
  <c r="BU63" i="15"/>
  <c r="AU41" i="15"/>
  <c r="CL64" i="15"/>
  <c r="AY102" i="15"/>
  <c r="CC83" i="15"/>
  <c r="X87" i="15"/>
  <c r="N106" i="15"/>
  <c r="DE119" i="15"/>
  <c r="AQ35" i="15"/>
  <c r="DM82" i="15"/>
  <c r="AY108" i="15"/>
  <c r="AN48" i="15"/>
  <c r="W77" i="15"/>
  <c r="DR119" i="15"/>
  <c r="BS128" i="15"/>
  <c r="Y47" i="15"/>
  <c r="H110" i="15"/>
  <c r="Z93" i="15"/>
  <c r="AZ29" i="15"/>
  <c r="AB17" i="15"/>
  <c r="BH122" i="15"/>
  <c r="BN113" i="15"/>
  <c r="CU65" i="15"/>
  <c r="DO58" i="15"/>
  <c r="E80" i="15"/>
  <c r="DB63" i="15"/>
  <c r="CB90" i="15"/>
  <c r="T3" i="15"/>
  <c r="CZ74" i="15"/>
  <c r="Z107" i="15"/>
  <c r="CC105" i="15"/>
  <c r="CG68" i="15"/>
  <c r="DB102" i="15"/>
  <c r="BE38" i="15"/>
  <c r="K74" i="15"/>
  <c r="Y64" i="15"/>
  <c r="BH83" i="15"/>
  <c r="DC36" i="15"/>
  <c r="CZ100" i="15"/>
  <c r="T84" i="15"/>
  <c r="CU27" i="15"/>
  <c r="BN52" i="15"/>
  <c r="CT125" i="15"/>
  <c r="CX39" i="15"/>
  <c r="DC50" i="15"/>
  <c r="F78" i="15"/>
  <c r="AQ74" i="15"/>
  <c r="P24" i="15"/>
  <c r="CK70" i="15"/>
  <c r="E75" i="15"/>
  <c r="DR128" i="15"/>
  <c r="AC117" i="15"/>
  <c r="AK106" i="15"/>
  <c r="BD47" i="15"/>
  <c r="X82" i="15"/>
  <c r="AE112" i="15"/>
  <c r="DQ55" i="15"/>
  <c r="DL33" i="15"/>
  <c r="H26" i="15"/>
  <c r="M66" i="15"/>
  <c r="AD128" i="15"/>
  <c r="BH56" i="15"/>
  <c r="DF129" i="15"/>
  <c r="AX113" i="15"/>
  <c r="W19" i="15"/>
  <c r="BO105" i="15"/>
  <c r="CZ112" i="15"/>
  <c r="BV83" i="15"/>
  <c r="DU57" i="15"/>
  <c r="AX101" i="15"/>
  <c r="DY80" i="15"/>
  <c r="AI71" i="15"/>
  <c r="AP93" i="15"/>
  <c r="CC125" i="15"/>
  <c r="CP69" i="15"/>
  <c r="AF18" i="15"/>
  <c r="BY88" i="15"/>
  <c r="BX124" i="15"/>
  <c r="BF33" i="15"/>
  <c r="DW37" i="15"/>
  <c r="R89" i="15"/>
  <c r="CR75" i="15"/>
  <c r="BH98" i="15"/>
  <c r="AU113" i="15"/>
  <c r="DF60" i="15"/>
  <c r="BM86" i="15"/>
  <c r="AZ109" i="15"/>
  <c r="BM85" i="15"/>
  <c r="AR50" i="15"/>
  <c r="V120" i="15"/>
  <c r="DM52" i="15"/>
  <c r="W123" i="15"/>
  <c r="CD125" i="15"/>
  <c r="J74" i="15"/>
  <c r="CF112" i="15"/>
  <c r="CV113" i="15"/>
  <c r="AS67" i="15"/>
  <c r="AJ93" i="15"/>
  <c r="DO56" i="15"/>
  <c r="AU59" i="15"/>
  <c r="EA96" i="15"/>
  <c r="CS68" i="15"/>
  <c r="W89" i="15"/>
  <c r="CN49" i="15"/>
  <c r="AL122" i="15"/>
  <c r="DS83" i="15"/>
  <c r="AC81" i="15"/>
  <c r="BG109" i="15"/>
  <c r="CU99" i="15"/>
  <c r="AK25" i="15"/>
  <c r="CG127" i="15"/>
  <c r="BH32" i="15"/>
  <c r="AO108" i="15"/>
  <c r="CK100" i="15"/>
  <c r="AQ105" i="15"/>
  <c r="BG86" i="15"/>
  <c r="Z108" i="15"/>
  <c r="CI89" i="15"/>
  <c r="BR41" i="15"/>
  <c r="W36" i="15"/>
  <c r="S56" i="15"/>
  <c r="BF82" i="15"/>
  <c r="CL95" i="15"/>
  <c r="AS89" i="15"/>
  <c r="DG57" i="15"/>
  <c r="BE84" i="15"/>
  <c r="CN77" i="15"/>
  <c r="V71" i="15"/>
  <c r="AB3" i="15"/>
  <c r="R131" i="15"/>
  <c r="CI40" i="15"/>
  <c r="AW52" i="15"/>
  <c r="AD71" i="15"/>
  <c r="BD128" i="15"/>
  <c r="L36" i="15"/>
  <c r="BS60" i="15"/>
  <c r="DI94" i="15"/>
  <c r="CU28" i="15"/>
  <c r="BF18" i="15"/>
  <c r="BD113" i="15"/>
  <c r="AR49" i="15"/>
  <c r="BE70" i="15"/>
  <c r="BJ72" i="15"/>
  <c r="AD106" i="15"/>
  <c r="BX82" i="15"/>
  <c r="CQ66" i="15"/>
  <c r="Q49" i="15"/>
  <c r="AN45" i="15"/>
  <c r="DE92" i="15"/>
  <c r="CA89" i="15"/>
  <c r="AJ94" i="15"/>
  <c r="DD66" i="15"/>
  <c r="DH78" i="15"/>
  <c r="CM61" i="15"/>
  <c r="CB92" i="15"/>
  <c r="CB76" i="15"/>
  <c r="CW59" i="15"/>
  <c r="V87" i="15"/>
  <c r="I92" i="15"/>
  <c r="BX127" i="15"/>
  <c r="AA50" i="15"/>
  <c r="AM79" i="15"/>
  <c r="AC110" i="15"/>
  <c r="AM57" i="15"/>
  <c r="CJ3" i="15"/>
  <c r="AI117" i="15"/>
  <c r="BP54" i="15"/>
  <c r="I38" i="15"/>
  <c r="BM74" i="15"/>
  <c r="AO37" i="15"/>
  <c r="AR76" i="15"/>
  <c r="CA101" i="15"/>
  <c r="J85" i="15"/>
  <c r="AI85" i="15"/>
  <c r="AT26" i="15"/>
  <c r="AI90" i="15"/>
  <c r="Q105" i="15"/>
  <c r="V64" i="15"/>
  <c r="G62" i="15"/>
  <c r="CK19" i="15"/>
  <c r="DA111" i="15"/>
  <c r="CN30" i="15"/>
  <c r="CH66" i="15"/>
  <c r="BA67" i="15"/>
  <c r="DL58" i="15"/>
  <c r="AA42" i="15"/>
  <c r="DL127" i="15"/>
  <c r="N92" i="15"/>
  <c r="DO125" i="15"/>
  <c r="M64" i="15"/>
  <c r="DG44" i="15"/>
  <c r="AV104" i="15"/>
  <c r="AR72" i="15"/>
  <c r="CL85" i="15"/>
  <c r="DT88" i="15"/>
  <c r="CJ126" i="15"/>
  <c r="Y93" i="15"/>
  <c r="DJ57" i="15"/>
  <c r="DU87" i="15"/>
  <c r="DT119" i="15"/>
  <c r="DU58" i="15"/>
  <c r="BX105" i="15"/>
  <c r="AK55" i="15"/>
  <c r="AU81" i="15"/>
  <c r="BK114" i="15"/>
  <c r="AG110" i="15"/>
  <c r="BY90" i="15"/>
  <c r="AT72" i="15"/>
  <c r="DY110" i="15"/>
  <c r="AG88" i="15"/>
  <c r="U131" i="15"/>
  <c r="BG83" i="15"/>
  <c r="AC76" i="15"/>
  <c r="BK59" i="15"/>
  <c r="EA100" i="15"/>
  <c r="BT70" i="15"/>
  <c r="AS76" i="15"/>
  <c r="DU115" i="15"/>
  <c r="T93" i="15"/>
  <c r="AG56" i="15"/>
  <c r="BC61" i="15"/>
  <c r="L85" i="15"/>
  <c r="BV61" i="15"/>
  <c r="DQ92" i="15"/>
  <c r="BT82" i="15"/>
  <c r="Y71" i="15"/>
  <c r="DE87" i="15"/>
  <c r="DV55" i="15"/>
  <c r="AZ61" i="15"/>
  <c r="AM86" i="15"/>
  <c r="BE101" i="15"/>
  <c r="U51" i="15"/>
  <c r="AT43" i="15"/>
  <c r="AI104" i="15"/>
  <c r="DV130" i="15"/>
  <c r="CT68" i="15"/>
  <c r="DF58" i="15"/>
  <c r="DN115" i="15"/>
  <c r="AO101" i="15"/>
  <c r="BF42" i="15"/>
  <c r="CM59" i="15"/>
  <c r="AW68" i="15"/>
  <c r="DR110" i="15"/>
  <c r="BP125" i="15"/>
  <c r="BN33" i="15"/>
  <c r="G111" i="15"/>
  <c r="CK60" i="15"/>
  <c r="DC14" i="15"/>
  <c r="Y61" i="15"/>
  <c r="DY40" i="15"/>
  <c r="CV82" i="15"/>
  <c r="BM76" i="15"/>
  <c r="DC33" i="15"/>
  <c r="CH59" i="15"/>
  <c r="CN100" i="15"/>
  <c r="P31" i="15"/>
  <c r="CU102" i="15"/>
  <c r="AB25" i="15"/>
  <c r="CD43" i="15"/>
  <c r="CX59" i="15"/>
  <c r="AJ59" i="15"/>
  <c r="I113" i="15"/>
  <c r="AK42" i="15"/>
  <c r="V100" i="15"/>
  <c r="CG121" i="15"/>
  <c r="BV105" i="15"/>
  <c r="DL52" i="15"/>
  <c r="CC103" i="15"/>
  <c r="BK115" i="15"/>
  <c r="AG16" i="15"/>
  <c r="J52" i="15"/>
  <c r="P61" i="15"/>
  <c r="AV20" i="15"/>
  <c r="CZ78" i="15"/>
  <c r="DY98" i="15"/>
  <c r="CX92" i="15"/>
  <c r="CB126" i="15"/>
  <c r="BW50" i="15"/>
  <c r="P110" i="15"/>
  <c r="DQ93" i="15"/>
  <c r="T127" i="15"/>
  <c r="BR113" i="15"/>
  <c r="BM122" i="15"/>
  <c r="AE55" i="15"/>
  <c r="BH21" i="15"/>
  <c r="L122" i="15"/>
  <c r="DX128" i="15"/>
  <c r="CY55" i="15"/>
  <c r="AN17" i="15"/>
  <c r="AI10" i="15"/>
  <c r="BQ113" i="15"/>
  <c r="AS61" i="15"/>
  <c r="DC53" i="15"/>
  <c r="V69" i="15"/>
  <c r="CI34" i="15"/>
  <c r="AI127" i="15"/>
  <c r="DP60" i="15"/>
  <c r="DH39" i="15"/>
  <c r="BT104" i="15"/>
  <c r="CC98" i="15"/>
  <c r="BV18" i="15"/>
  <c r="I66" i="15"/>
  <c r="BW39" i="15"/>
  <c r="CJ121" i="15"/>
  <c r="W73" i="15"/>
  <c r="AD98" i="15"/>
  <c r="CY78" i="15"/>
  <c r="AW69" i="15"/>
  <c r="BF90" i="15"/>
  <c r="AE42" i="15"/>
  <c r="BZ54" i="15"/>
  <c r="X131" i="15"/>
  <c r="U107" i="15"/>
  <c r="DO88" i="15"/>
  <c r="DA64" i="15"/>
  <c r="AN88" i="15"/>
  <c r="AI123" i="15"/>
  <c r="DK78" i="15"/>
  <c r="BU53" i="15"/>
  <c r="V74" i="15"/>
  <c r="BG41" i="15"/>
  <c r="AU109" i="15"/>
  <c r="DZ94" i="15"/>
  <c r="AM75" i="15"/>
  <c r="DO81" i="15"/>
  <c r="AZ75" i="15"/>
  <c r="T119" i="15"/>
  <c r="O96" i="15"/>
  <c r="E49" i="15"/>
  <c r="AF98" i="15"/>
  <c r="DK50" i="15"/>
  <c r="CO70" i="15"/>
  <c r="DY62" i="15"/>
  <c r="CQ46" i="15"/>
  <c r="BH85" i="15"/>
  <c r="CW68" i="15"/>
  <c r="W53" i="15"/>
  <c r="AJ23" i="15"/>
  <c r="CF5" i="15"/>
  <c r="E97" i="15"/>
  <c r="AK127" i="15"/>
  <c r="AT48" i="15"/>
  <c r="DO68" i="15"/>
  <c r="AA63" i="15"/>
  <c r="CU125" i="15"/>
  <c r="DR71" i="15"/>
  <c r="BL111" i="15"/>
  <c r="BV77" i="15"/>
  <c r="G107" i="15"/>
  <c r="I64" i="15"/>
  <c r="BQ93" i="15"/>
  <c r="Q121" i="15"/>
  <c r="CK39" i="15"/>
  <c r="X71" i="15"/>
  <c r="CH121" i="15"/>
  <c r="CF74" i="15"/>
  <c r="CW57" i="15"/>
  <c r="BE22" i="15"/>
  <c r="CG92" i="15"/>
  <c r="DV122" i="15"/>
  <c r="BX78" i="15"/>
  <c r="BB68" i="15"/>
  <c r="AZ88" i="15"/>
  <c r="AN41" i="15"/>
  <c r="AV82" i="15"/>
  <c r="BG114" i="15"/>
  <c r="BX129" i="15"/>
  <c r="Y44" i="15"/>
  <c r="CI78" i="15"/>
  <c r="BR102" i="15"/>
  <c r="BG36" i="15"/>
  <c r="BN83" i="15"/>
  <c r="DY130" i="15"/>
  <c r="BM56" i="15"/>
  <c r="J114" i="15"/>
  <c r="BO46" i="15"/>
  <c r="DX53" i="15"/>
  <c r="CN105" i="15"/>
  <c r="DQ95" i="15"/>
  <c r="G122" i="15"/>
  <c r="AT108" i="15"/>
  <c r="AF75" i="15"/>
  <c r="CI36" i="15"/>
  <c r="DN103" i="15"/>
  <c r="AR52" i="15"/>
  <c r="BB75" i="15"/>
  <c r="BC107" i="15"/>
  <c r="DM58" i="15"/>
  <c r="G110" i="15"/>
  <c r="BS27" i="15"/>
  <c r="CQ62" i="15"/>
  <c r="DX51" i="15"/>
  <c r="DW43" i="15"/>
  <c r="P78" i="15"/>
  <c r="DA116" i="15"/>
  <c r="BM81" i="15"/>
  <c r="CC97" i="15"/>
  <c r="P37" i="15"/>
  <c r="CB108" i="15"/>
  <c r="DB42" i="15"/>
  <c r="CB123" i="15"/>
  <c r="AL93" i="15"/>
  <c r="AS129" i="15"/>
  <c r="BJ116" i="15"/>
  <c r="CE79" i="15"/>
  <c r="BI80" i="15"/>
  <c r="BS47" i="15"/>
  <c r="DV116" i="15"/>
  <c r="AY20" i="15"/>
  <c r="BM64" i="15"/>
  <c r="BI99" i="15"/>
  <c r="BI65" i="15"/>
  <c r="CY24" i="15"/>
  <c r="DG48" i="15"/>
  <c r="K100" i="15"/>
  <c r="BJ34" i="15"/>
  <c r="M90" i="15"/>
  <c r="BP33" i="15"/>
  <c r="DF105" i="15"/>
  <c r="CU92" i="15"/>
  <c r="AQ109" i="15"/>
  <c r="BI26" i="15"/>
  <c r="CD94" i="15"/>
  <c r="BU26" i="15"/>
  <c r="L24" i="15"/>
  <c r="BH55" i="15"/>
  <c r="BG119" i="15"/>
  <c r="R76" i="15"/>
  <c r="CS58" i="15"/>
  <c r="DB19" i="15"/>
  <c r="DH87" i="15"/>
  <c r="AK46" i="15"/>
  <c r="K126" i="15"/>
  <c r="DM29" i="15"/>
  <c r="BI28" i="15"/>
  <c r="AS11" i="15"/>
  <c r="T101" i="15"/>
  <c r="H32" i="15"/>
  <c r="CZ102" i="15"/>
  <c r="AZ81" i="15"/>
  <c r="DF127" i="15"/>
  <c r="CO37" i="15"/>
  <c r="DD85" i="15"/>
  <c r="BJ129" i="15"/>
  <c r="BJ66" i="15"/>
  <c r="BJ98" i="15"/>
  <c r="CL78" i="15"/>
  <c r="AT40" i="15"/>
  <c r="L40" i="15"/>
  <c r="CB75" i="15"/>
  <c r="BE41" i="15"/>
  <c r="AU11" i="15"/>
  <c r="BO82" i="15"/>
  <c r="DX38" i="15"/>
  <c r="BI63" i="15"/>
  <c r="AW61" i="15"/>
  <c r="P98" i="15"/>
  <c r="DX80" i="15"/>
  <c r="AW110" i="15"/>
  <c r="AH69" i="15"/>
  <c r="BV126" i="15"/>
  <c r="AU119" i="15"/>
  <c r="AK75" i="15"/>
  <c r="BG115" i="15"/>
  <c r="DK53" i="15"/>
  <c r="DO57" i="15"/>
  <c r="AR22" i="15"/>
  <c r="CI86" i="15"/>
  <c r="DG127" i="15"/>
  <c r="J129" i="15"/>
  <c r="BJ14" i="15"/>
  <c r="DU85" i="15"/>
  <c r="DU44" i="15"/>
  <c r="CS50" i="15"/>
  <c r="CL13" i="15"/>
  <c r="AY40" i="15"/>
  <c r="BA124" i="15"/>
  <c r="BJ92" i="15"/>
  <c r="CH101" i="15"/>
  <c r="CF28" i="15"/>
  <c r="BX15" i="15"/>
  <c r="BG57" i="15"/>
  <c r="W93" i="15"/>
  <c r="T73" i="15"/>
  <c r="DR31" i="15"/>
  <c r="BD60" i="15"/>
  <c r="CW16" i="15"/>
  <c r="BW106" i="15"/>
  <c r="CN56" i="15"/>
  <c r="BS89" i="15"/>
  <c r="AB90" i="15"/>
  <c r="AM117" i="15"/>
  <c r="J62" i="15"/>
  <c r="AQ119" i="15"/>
  <c r="R112" i="15"/>
  <c r="EA129" i="15"/>
  <c r="M127" i="15"/>
  <c r="DP55" i="15"/>
  <c r="AZ126" i="15"/>
  <c r="CM113" i="15"/>
  <c r="CU104" i="15"/>
  <c r="EA57" i="15"/>
  <c r="CR95" i="15"/>
  <c r="Q87" i="15"/>
  <c r="BB110" i="15"/>
  <c r="DP77" i="15"/>
  <c r="R129" i="15"/>
  <c r="X94" i="15"/>
  <c r="BY128" i="15"/>
  <c r="CN115" i="15"/>
  <c r="DS94" i="15"/>
  <c r="BV89" i="15"/>
  <c r="BD57" i="15"/>
  <c r="AS25" i="15"/>
  <c r="DX63" i="15"/>
  <c r="BQ116" i="15"/>
  <c r="DE90" i="15"/>
  <c r="X97" i="15"/>
  <c r="AA65" i="15"/>
  <c r="DL125" i="15"/>
  <c r="CC82" i="15"/>
  <c r="AY92" i="15"/>
  <c r="DI70" i="15"/>
  <c r="BL72" i="15"/>
  <c r="BL64" i="15"/>
  <c r="AK100" i="15"/>
  <c r="K64" i="15"/>
  <c r="DU127" i="15"/>
  <c r="K88" i="15"/>
  <c r="BH128" i="15"/>
  <c r="AV66" i="15"/>
  <c r="AQ124" i="15"/>
  <c r="AF97" i="15"/>
  <c r="CM104" i="15"/>
  <c r="DM94" i="15"/>
  <c r="DV83" i="15"/>
  <c r="Z82" i="15"/>
  <c r="BC78" i="15"/>
  <c r="AQ20" i="15"/>
  <c r="N52" i="15"/>
  <c r="CZ129" i="15"/>
  <c r="CH105" i="15"/>
  <c r="J45" i="15"/>
  <c r="DU101" i="15"/>
  <c r="BG43" i="15"/>
  <c r="AZ85" i="15"/>
  <c r="CB6" i="15"/>
  <c r="BX49" i="15"/>
  <c r="BU37" i="15"/>
  <c r="CY127" i="15"/>
  <c r="DX40" i="15"/>
  <c r="AB112" i="15"/>
  <c r="DW65" i="15"/>
  <c r="BI110" i="15"/>
  <c r="BU51" i="15"/>
  <c r="Z52" i="15"/>
  <c r="AN83" i="15"/>
  <c r="M41" i="15"/>
  <c r="BY73" i="15"/>
  <c r="BR19" i="15"/>
  <c r="L55" i="15"/>
  <c r="CV67" i="15"/>
  <c r="DG118" i="15"/>
  <c r="AN111" i="15"/>
  <c r="CR108" i="15"/>
  <c r="M59" i="15"/>
  <c r="BO95" i="15"/>
  <c r="DD113" i="15"/>
  <c r="CW74" i="15"/>
  <c r="BU76" i="15"/>
  <c r="AM44" i="15"/>
  <c r="CV81" i="15"/>
  <c r="F39" i="15"/>
  <c r="CG62" i="15"/>
  <c r="CF93" i="15"/>
  <c r="BV80" i="15"/>
  <c r="BO99" i="15"/>
  <c r="DV97" i="15"/>
  <c r="DH94" i="15"/>
  <c r="AN101" i="15"/>
  <c r="BY87" i="15"/>
  <c r="CR123" i="15"/>
  <c r="S131" i="15"/>
  <c r="BW29" i="15"/>
  <c r="BH91" i="15"/>
  <c r="CY119" i="15"/>
  <c r="CD59" i="15"/>
  <c r="AS111" i="15"/>
  <c r="U97" i="15"/>
  <c r="CX52" i="15"/>
  <c r="CM63" i="15"/>
  <c r="CO131" i="15"/>
  <c r="BE104" i="15"/>
  <c r="AU57" i="15"/>
  <c r="K41" i="15"/>
  <c r="BM57" i="15"/>
  <c r="AM72" i="15"/>
  <c r="BJ131" i="15"/>
  <c r="AE101" i="15"/>
  <c r="BI3" i="15"/>
  <c r="DT86" i="15"/>
  <c r="BR71" i="15"/>
  <c r="AZ129" i="15"/>
  <c r="BR47" i="15"/>
  <c r="T74" i="15"/>
  <c r="AL103" i="15"/>
  <c r="DG104" i="15"/>
  <c r="DG91" i="15"/>
  <c r="DR75" i="15"/>
  <c r="BN99" i="15"/>
  <c r="DM65" i="15"/>
  <c r="DM109" i="15"/>
  <c r="DI88" i="15"/>
  <c r="AG131" i="15"/>
  <c r="BH126" i="15"/>
  <c r="CK72" i="15"/>
  <c r="CB112" i="15"/>
  <c r="CP118" i="15"/>
  <c r="Q126" i="15"/>
  <c r="DH34" i="15"/>
  <c r="W58" i="15"/>
  <c r="DG114" i="15"/>
  <c r="CK62" i="15"/>
  <c r="AO75" i="15"/>
  <c r="AJ54" i="15"/>
  <c r="AU82" i="15"/>
  <c r="BK123" i="15"/>
  <c r="AG86" i="15"/>
  <c r="AS80" i="15"/>
  <c r="DQ62" i="15"/>
  <c r="BS94" i="15"/>
  <c r="DQ117" i="15"/>
  <c r="CQ73" i="15"/>
  <c r="AT47" i="15"/>
  <c r="DV99" i="15"/>
  <c r="DP111" i="15"/>
  <c r="AO118" i="15"/>
  <c r="AT126" i="15"/>
  <c r="BN94" i="15"/>
  <c r="DO73" i="15"/>
  <c r="BV104" i="15"/>
  <c r="DZ99" i="15"/>
  <c r="DC89" i="15"/>
  <c r="BW121" i="15"/>
  <c r="AC118" i="15"/>
  <c r="AM114" i="15"/>
  <c r="G82" i="15"/>
  <c r="DD55" i="15"/>
  <c r="G131" i="15"/>
  <c r="DM99" i="15"/>
  <c r="AY56" i="15"/>
  <c r="DM81" i="15"/>
  <c r="T32" i="15"/>
  <c r="DM9" i="15"/>
  <c r="DT37" i="15"/>
  <c r="BU69" i="15"/>
  <c r="BC80" i="15"/>
  <c r="CV86" i="15"/>
  <c r="AF38" i="15"/>
  <c r="AA115" i="15"/>
  <c r="BU98" i="15"/>
  <c r="CH25" i="15"/>
  <c r="AF46" i="15"/>
  <c r="G65" i="15"/>
  <c r="CY76" i="15"/>
  <c r="DT54" i="15"/>
  <c r="E109" i="15"/>
  <c r="BE109" i="15"/>
  <c r="BF115" i="15"/>
  <c r="L128" i="15"/>
  <c r="CN97" i="15"/>
  <c r="CH93" i="15"/>
  <c r="BC126" i="15"/>
  <c r="DS65" i="15"/>
  <c r="BB92" i="15"/>
  <c r="AM68" i="15"/>
  <c r="N79" i="15"/>
  <c r="AO65" i="15"/>
  <c r="S95" i="15"/>
  <c r="V102" i="15"/>
  <c r="DP46" i="15"/>
  <c r="AW89" i="15"/>
  <c r="DE3" i="15"/>
  <c r="DQ85" i="15"/>
  <c r="X91" i="15"/>
  <c r="CM122" i="15"/>
  <c r="AO31" i="15"/>
  <c r="BG67" i="15"/>
  <c r="AD104" i="15"/>
  <c r="S88" i="15"/>
  <c r="J53" i="15"/>
  <c r="AF115" i="15"/>
  <c r="DS82" i="15"/>
  <c r="AJ113" i="15"/>
  <c r="DB78" i="15"/>
  <c r="Z48" i="15"/>
  <c r="AN50" i="15"/>
  <c r="V56" i="15"/>
  <c r="O90" i="15"/>
  <c r="AL110" i="15"/>
  <c r="DM56" i="15"/>
  <c r="DT101" i="15"/>
  <c r="DD88" i="15"/>
  <c r="CK22" i="15"/>
  <c r="CS127" i="15"/>
  <c r="CN64" i="15"/>
  <c r="BI38" i="15"/>
  <c r="DM86" i="15"/>
  <c r="CB54" i="15"/>
  <c r="DG130" i="15"/>
  <c r="CG28" i="15"/>
  <c r="AE63" i="15"/>
  <c r="AA122" i="15"/>
  <c r="DX86" i="15"/>
  <c r="DZ33" i="15"/>
  <c r="AR28" i="15"/>
  <c r="DF3" i="15"/>
  <c r="CV99" i="15"/>
  <c r="BC47" i="15"/>
  <c r="DH108" i="15"/>
  <c r="BJ119" i="15"/>
  <c r="AI103" i="15"/>
  <c r="DA100" i="15"/>
  <c r="BV60" i="15"/>
  <c r="DG64" i="15"/>
  <c r="DM72" i="15"/>
  <c r="N46" i="15"/>
  <c r="AV72" i="15"/>
  <c r="CU22" i="15"/>
  <c r="BW112" i="15"/>
  <c r="DB98" i="15"/>
  <c r="AV110" i="15"/>
  <c r="DU99" i="15"/>
  <c r="T96" i="15"/>
  <c r="BV102" i="15"/>
  <c r="DQ54" i="15"/>
  <c r="BO115" i="15"/>
  <c r="CV114" i="15"/>
  <c r="CN90" i="15"/>
  <c r="BM121" i="15"/>
  <c r="AR120" i="15"/>
  <c r="C82" i="15"/>
  <c r="BX71" i="15"/>
  <c r="CD85" i="15"/>
  <c r="CW131" i="15"/>
  <c r="DJ125" i="15"/>
  <c r="BR54" i="15"/>
  <c r="AR39" i="15"/>
  <c r="DV124" i="15"/>
  <c r="CT64" i="15"/>
  <c r="DD61" i="15"/>
  <c r="BW102" i="15"/>
  <c r="S83" i="15"/>
  <c r="CU108" i="15"/>
  <c r="DQ72" i="15"/>
  <c r="BN125" i="15"/>
  <c r="BV101" i="15"/>
  <c r="AB125" i="15"/>
  <c r="DW40" i="15"/>
  <c r="CX37" i="15"/>
  <c r="AJ75" i="15"/>
  <c r="CJ40" i="15"/>
  <c r="CK20" i="15"/>
  <c r="BE21" i="15"/>
  <c r="BN53" i="15"/>
  <c r="AI58" i="15"/>
  <c r="V94" i="15"/>
  <c r="CV30" i="15"/>
  <c r="AX114" i="15"/>
  <c r="AK23" i="15"/>
  <c r="AT90" i="15"/>
  <c r="H123" i="15"/>
  <c r="CX123" i="15"/>
  <c r="CC112" i="15"/>
  <c r="CE104" i="15"/>
  <c r="BZ47" i="15"/>
  <c r="BV98" i="15"/>
  <c r="AT84" i="15"/>
  <c r="DL31" i="15"/>
  <c r="BX79" i="15"/>
  <c r="CV117" i="15"/>
  <c r="CI102" i="15"/>
  <c r="R114" i="15"/>
  <c r="DY74" i="15"/>
  <c r="BW59" i="15"/>
  <c r="Y85" i="15"/>
  <c r="AA54" i="15"/>
  <c r="BO74" i="15"/>
  <c r="F73" i="15"/>
  <c r="CT73" i="15"/>
  <c r="DA119" i="15"/>
  <c r="DU103" i="15"/>
  <c r="CE11" i="15"/>
  <c r="AJ58" i="15"/>
  <c r="BY95" i="15"/>
  <c r="T82" i="15"/>
  <c r="AL92" i="15"/>
  <c r="CS120" i="15"/>
  <c r="BR67" i="15"/>
  <c r="S119" i="15"/>
  <c r="K124" i="15"/>
  <c r="DC106" i="15"/>
  <c r="BL105" i="15"/>
  <c r="AB116" i="15"/>
  <c r="BK108" i="15"/>
  <c r="M130" i="15"/>
  <c r="DH98" i="15"/>
  <c r="BA79" i="15"/>
  <c r="AE109" i="15"/>
  <c r="U77" i="15"/>
  <c r="S79" i="15"/>
  <c r="DF126" i="15"/>
  <c r="CO125" i="15"/>
  <c r="E28" i="15"/>
  <c r="BT63" i="15"/>
  <c r="CB11" i="15"/>
  <c r="N114" i="15"/>
  <c r="Z111" i="15"/>
  <c r="CA91" i="15"/>
  <c r="CQ85" i="15"/>
  <c r="AC114" i="15"/>
  <c r="AS21" i="15"/>
  <c r="DF41" i="15"/>
  <c r="T30" i="15"/>
  <c r="BG44" i="15"/>
  <c r="L127" i="15"/>
  <c r="BS62" i="15"/>
  <c r="R85" i="15"/>
  <c r="AL66" i="15"/>
  <c r="O35" i="15"/>
  <c r="DA44" i="15"/>
  <c r="BQ128" i="15"/>
  <c r="BW72" i="15"/>
  <c r="CZ120" i="15"/>
  <c r="CJ58" i="15"/>
  <c r="AU35" i="15"/>
  <c r="J102" i="15"/>
  <c r="BZ102" i="15"/>
  <c r="DK71" i="15"/>
  <c r="H119" i="15"/>
  <c r="CR48" i="15"/>
  <c r="D48" i="15"/>
  <c r="DS111" i="15"/>
  <c r="BF97" i="15"/>
  <c r="T111" i="15"/>
  <c r="V122" i="15"/>
  <c r="DY82" i="15"/>
  <c r="AL99" i="15"/>
  <c r="AH114" i="15"/>
  <c r="F130" i="15"/>
  <c r="AU70" i="15"/>
  <c r="AW121" i="15"/>
  <c r="CI105" i="15"/>
  <c r="AF113" i="15"/>
  <c r="DW119" i="15"/>
  <c r="AY89" i="15"/>
  <c r="DI106" i="15"/>
  <c r="BC89" i="15"/>
  <c r="BN72" i="15"/>
  <c r="BS79" i="15"/>
  <c r="BG106" i="15"/>
  <c r="S124" i="15"/>
  <c r="BU122" i="15"/>
  <c r="CU124" i="15"/>
  <c r="U50" i="15"/>
  <c r="DP74" i="15"/>
  <c r="M61" i="15"/>
  <c r="BR87" i="15"/>
  <c r="AB88" i="15"/>
  <c r="DV42" i="15"/>
  <c r="W87" i="15"/>
  <c r="Y130" i="15"/>
  <c r="AU74" i="15"/>
  <c r="CP3" i="15"/>
  <c r="BZ128" i="15"/>
  <c r="BO94" i="15"/>
  <c r="DJ72" i="15"/>
  <c r="M58" i="15"/>
  <c r="DW88" i="15"/>
  <c r="AR86" i="15"/>
  <c r="BU101" i="15"/>
  <c r="AA106" i="15"/>
  <c r="O97" i="15"/>
  <c r="DM124" i="15"/>
  <c r="AX125" i="15"/>
  <c r="BE89" i="15"/>
  <c r="AG113" i="15"/>
  <c r="DR66" i="15"/>
  <c r="CF65" i="15"/>
  <c r="EA71" i="15"/>
  <c r="AL112" i="15"/>
  <c r="CX83" i="15"/>
  <c r="DI90" i="15"/>
  <c r="AW107" i="15"/>
  <c r="BW101" i="15"/>
  <c r="AN63" i="15"/>
  <c r="X114" i="15"/>
  <c r="BB94" i="15"/>
  <c r="AX121" i="15"/>
  <c r="DJ126" i="15"/>
  <c r="BC57" i="15"/>
  <c r="BI83" i="15"/>
  <c r="AS59" i="15"/>
  <c r="AU23" i="15"/>
  <c r="BS100" i="15"/>
  <c r="DL115" i="15"/>
  <c r="BK99" i="15"/>
  <c r="DR123" i="15"/>
  <c r="M96" i="15"/>
  <c r="BU115" i="15"/>
  <c r="Q44" i="15"/>
  <c r="BJ112" i="15"/>
  <c r="AN78" i="15"/>
  <c r="AK86" i="15"/>
  <c r="CQ125" i="15"/>
  <c r="DV69" i="15"/>
  <c r="G90" i="15"/>
  <c r="CX50" i="15"/>
  <c r="CC110" i="15"/>
  <c r="AB46" i="15"/>
  <c r="AE88" i="15"/>
  <c r="AF41" i="15"/>
  <c r="CT71" i="15"/>
  <c r="BD54" i="15"/>
  <c r="CY97" i="15"/>
  <c r="DJ48" i="15"/>
  <c r="W130" i="15"/>
  <c r="BV68" i="15"/>
  <c r="CK124" i="15"/>
  <c r="CG131" i="15"/>
  <c r="DO99" i="15"/>
  <c r="CA71" i="15"/>
  <c r="AV127" i="15"/>
  <c r="BM4" i="15"/>
  <c r="Q50" i="15"/>
  <c r="DM110" i="15"/>
  <c r="BD97" i="15"/>
  <c r="CF71" i="15"/>
  <c r="AV4" i="15"/>
  <c r="BB97" i="15"/>
  <c r="AC92" i="15"/>
  <c r="N88" i="15"/>
  <c r="DH92" i="15"/>
  <c r="D126" i="15"/>
  <c r="DU116" i="15"/>
  <c r="CA24" i="15"/>
  <c r="DW56" i="15"/>
  <c r="CO102" i="15"/>
  <c r="K57" i="15"/>
  <c r="BP118" i="15"/>
  <c r="BM126" i="15"/>
  <c r="BM113" i="15"/>
  <c r="U88" i="15"/>
  <c r="C78" i="15"/>
  <c r="BN107" i="15"/>
  <c r="BN112" i="15"/>
  <c r="DQ109" i="15"/>
  <c r="X75" i="15"/>
  <c r="DI91" i="15"/>
  <c r="AF109" i="15"/>
  <c r="AF63" i="15"/>
  <c r="AM131" i="15"/>
  <c r="CE71" i="15"/>
  <c r="U45" i="15"/>
  <c r="CZ90" i="15"/>
  <c r="AN127" i="15"/>
  <c r="BV114" i="15"/>
  <c r="DE114" i="15"/>
  <c r="AJ99" i="15"/>
  <c r="BI96" i="15"/>
  <c r="CF123" i="15"/>
  <c r="CT92" i="15"/>
  <c r="BM103" i="15"/>
  <c r="DT40" i="15"/>
  <c r="C51" i="15"/>
  <c r="E105" i="15"/>
  <c r="AW35" i="15"/>
  <c r="BG77" i="15"/>
  <c r="DL113" i="15"/>
  <c r="AB89" i="15"/>
  <c r="AH110" i="15"/>
  <c r="CL96" i="15"/>
  <c r="AO62" i="15"/>
  <c r="AF119" i="15"/>
  <c r="BP60" i="15"/>
  <c r="BA57" i="15"/>
  <c r="M6" i="15"/>
  <c r="BG122" i="15"/>
  <c r="AQ120" i="15"/>
  <c r="AS42" i="15"/>
  <c r="CM115" i="15"/>
  <c r="S106" i="15"/>
  <c r="AF72" i="15"/>
  <c r="AA45" i="15"/>
  <c r="AA25" i="15"/>
  <c r="AD85" i="15"/>
  <c r="CC33" i="15"/>
  <c r="CP121" i="15"/>
  <c r="BR97" i="15"/>
  <c r="BP61" i="15"/>
  <c r="BP100" i="15"/>
  <c r="CX88" i="15"/>
  <c r="DH58" i="15"/>
  <c r="BK124" i="15"/>
  <c r="DZ130" i="15"/>
  <c r="AC104" i="15"/>
  <c r="DR79" i="15"/>
  <c r="DF100" i="15"/>
  <c r="BS130" i="15"/>
  <c r="CW88" i="15"/>
  <c r="BV52" i="15"/>
  <c r="DY87" i="15"/>
  <c r="AN53" i="15"/>
  <c r="AC46" i="15"/>
  <c r="AY75" i="15"/>
  <c r="DE107" i="15"/>
  <c r="CD92" i="15"/>
  <c r="CU58" i="15"/>
  <c r="Z121" i="15"/>
  <c r="AH62" i="15"/>
  <c r="DU100" i="15"/>
  <c r="CU120" i="15"/>
  <c r="DM125" i="15"/>
  <c r="CS129" i="15"/>
  <c r="H72" i="15"/>
  <c r="CQ122" i="15"/>
  <c r="DZ126" i="15"/>
  <c r="CD72" i="15"/>
  <c r="CU93" i="15"/>
  <c r="Q74" i="15"/>
  <c r="CA72" i="15"/>
  <c r="CB60" i="15"/>
  <c r="CI97" i="15"/>
  <c r="DA40" i="15"/>
  <c r="DZ71" i="15"/>
  <c r="T129" i="15"/>
  <c r="AO79" i="15"/>
  <c r="CZ108" i="15"/>
  <c r="CN69" i="15"/>
  <c r="CD105" i="15"/>
  <c r="BB113" i="15"/>
  <c r="DS79" i="15"/>
  <c r="BQ109" i="15"/>
  <c r="BG32" i="15"/>
  <c r="AJ125" i="15"/>
  <c r="AE111" i="15"/>
  <c r="AC115" i="15"/>
  <c r="CA74" i="15"/>
  <c r="CE60" i="15"/>
  <c r="CE114" i="15"/>
  <c r="CB100" i="15"/>
  <c r="AX130" i="15"/>
  <c r="DM14" i="15"/>
  <c r="BJ125" i="15"/>
  <c r="AS75" i="15"/>
  <c r="BD124" i="15"/>
  <c r="DV56" i="15"/>
  <c r="R72" i="15"/>
  <c r="CS102" i="15"/>
  <c r="X119" i="15"/>
  <c r="O131" i="15"/>
  <c r="AZ62" i="15"/>
  <c r="DL121" i="15"/>
  <c r="AM73" i="15"/>
  <c r="CP67" i="15"/>
  <c r="DQ18" i="15"/>
  <c r="R90" i="15"/>
  <c r="DK74" i="15"/>
  <c r="AG85" i="15"/>
  <c r="BP106" i="15"/>
  <c r="C13" i="15"/>
  <c r="I128" i="15"/>
  <c r="BZ95" i="15"/>
  <c r="CD128" i="15"/>
  <c r="CC104" i="15"/>
  <c r="T31" i="15"/>
  <c r="EA66" i="15"/>
  <c r="BS114" i="15"/>
  <c r="AO85" i="15"/>
  <c r="CI58" i="15"/>
  <c r="CC59" i="15"/>
  <c r="CZ121" i="15"/>
  <c r="AK119" i="15"/>
  <c r="DE80" i="15"/>
  <c r="R63" i="15"/>
  <c r="CV69" i="15"/>
  <c r="K53" i="15"/>
  <c r="BB33" i="15"/>
  <c r="DH103" i="15"/>
  <c r="CO72" i="15"/>
  <c r="DP100" i="15"/>
  <c r="CY4" i="15"/>
  <c r="AQ131" i="15"/>
  <c r="AF60" i="15"/>
  <c r="BZ60" i="15"/>
  <c r="CP65" i="15"/>
  <c r="DM47" i="15"/>
  <c r="BY91" i="15"/>
  <c r="AR87" i="15"/>
  <c r="BX94" i="15"/>
  <c r="AI111" i="15"/>
  <c r="CL107" i="15"/>
  <c r="BT106" i="15"/>
  <c r="R87" i="15"/>
  <c r="AG92" i="15"/>
  <c r="BP108" i="15"/>
  <c r="DA130" i="15"/>
  <c r="AZ114" i="15"/>
  <c r="BU127" i="15"/>
  <c r="CK88" i="15"/>
  <c r="AL87" i="15"/>
  <c r="AO96" i="15"/>
  <c r="CM119" i="15"/>
  <c r="CK29" i="15"/>
  <c r="BB83" i="15"/>
  <c r="BZ37" i="15"/>
  <c r="DP112" i="15"/>
  <c r="BZ65" i="15"/>
  <c r="L107" i="15"/>
  <c r="CT76" i="15"/>
  <c r="G118" i="15"/>
  <c r="AL81" i="15"/>
  <c r="BB127" i="15"/>
  <c r="Z97" i="15"/>
  <c r="BL121" i="15"/>
  <c r="J116" i="15"/>
  <c r="BN106" i="15"/>
  <c r="AP36" i="15"/>
  <c r="CX35" i="15"/>
  <c r="P42" i="15"/>
  <c r="CT93" i="15"/>
  <c r="BN110" i="15"/>
  <c r="CT88" i="15"/>
  <c r="M71" i="15"/>
  <c r="BD94" i="15"/>
  <c r="DU129" i="15"/>
  <c r="L51" i="15"/>
  <c r="Q76" i="15"/>
  <c r="BR123" i="15"/>
  <c r="BS82" i="15"/>
  <c r="BQ123" i="15"/>
  <c r="Z74" i="15"/>
  <c r="BP101" i="15"/>
  <c r="DX117" i="15"/>
  <c r="AJ111" i="15"/>
  <c r="DX43" i="15"/>
  <c r="DG102" i="15"/>
  <c r="M75" i="15"/>
  <c r="Y102" i="15"/>
  <c r="BW119" i="15"/>
  <c r="DE62" i="15"/>
  <c r="Z66" i="15"/>
  <c r="BA82" i="15"/>
  <c r="BW93" i="15"/>
  <c r="BG50" i="15"/>
  <c r="Q104" i="15"/>
  <c r="DZ84" i="15"/>
  <c r="DM83" i="15"/>
  <c r="CM85" i="15"/>
  <c r="AH58" i="15"/>
  <c r="CA130" i="15"/>
  <c r="CT85" i="15"/>
  <c r="AZ73" i="15"/>
  <c r="CF88" i="15"/>
  <c r="BX45" i="15"/>
  <c r="AC56" i="15"/>
  <c r="AI97" i="15"/>
  <c r="DQ81" i="15"/>
  <c r="G85" i="15"/>
  <c r="CY86" i="15"/>
  <c r="BU3" i="15"/>
  <c r="Y103" i="15"/>
  <c r="DF116" i="15"/>
  <c r="CF121" i="15"/>
  <c r="BP38" i="15"/>
  <c r="CD100" i="15"/>
  <c r="AB84" i="15"/>
  <c r="DN66" i="15"/>
  <c r="AT121" i="15"/>
  <c r="BI112" i="15"/>
  <c r="AJ123" i="15"/>
  <c r="CL79" i="15"/>
  <c r="CN79" i="15"/>
  <c r="CP120" i="15"/>
  <c r="CS93" i="15"/>
  <c r="AX85" i="15"/>
  <c r="C62" i="15"/>
  <c r="DS72" i="15"/>
  <c r="V104" i="15"/>
  <c r="CK108" i="15"/>
  <c r="CU129" i="15"/>
  <c r="W92" i="15"/>
  <c r="P123" i="15"/>
  <c r="E84" i="15"/>
  <c r="CX16" i="15"/>
  <c r="BJ89" i="15"/>
  <c r="CY104" i="15"/>
  <c r="Y124" i="15"/>
  <c r="BM112" i="15"/>
  <c r="CA110" i="15"/>
  <c r="DQ38" i="15"/>
  <c r="CK53" i="15"/>
  <c r="BP72" i="15"/>
  <c r="CS124" i="15"/>
  <c r="AV108" i="15"/>
  <c r="P83" i="15"/>
  <c r="DC74" i="15"/>
  <c r="AE119" i="15"/>
  <c r="BU27" i="15"/>
  <c r="BC55" i="15"/>
  <c r="E104" i="15"/>
  <c r="CE102" i="15"/>
  <c r="AB83" i="15"/>
  <c r="P108" i="15"/>
  <c r="L49" i="15"/>
  <c r="P102" i="15"/>
  <c r="AO119" i="15"/>
  <c r="AS103" i="15"/>
  <c r="Y96" i="15"/>
  <c r="S113" i="15"/>
  <c r="CD114" i="15"/>
  <c r="DM101" i="15"/>
  <c r="CP127" i="15"/>
  <c r="CT124" i="15"/>
  <c r="CE109" i="15"/>
  <c r="BE121" i="15"/>
  <c r="CF118" i="15"/>
  <c r="I72" i="15"/>
  <c r="DU128" i="15"/>
  <c r="AP125" i="15"/>
  <c r="S96" i="15"/>
  <c r="CE75" i="15"/>
  <c r="BG69" i="15"/>
  <c r="O114" i="15"/>
  <c r="CX131" i="15"/>
  <c r="AN70" i="15"/>
  <c r="BL115" i="15"/>
  <c r="BU86" i="15"/>
  <c r="CW52" i="15"/>
  <c r="BR17" i="15"/>
  <c r="BH66" i="15"/>
  <c r="BH125" i="15"/>
  <c r="AE74" i="15"/>
  <c r="E102" i="15"/>
  <c r="BI126" i="15"/>
  <c r="BB126" i="15"/>
  <c r="DB117" i="15"/>
  <c r="DK108" i="15"/>
  <c r="AO99" i="15"/>
  <c r="BU56" i="15"/>
  <c r="DS52" i="15"/>
  <c r="AB47" i="15"/>
  <c r="DX78" i="15"/>
  <c r="CS86" i="15"/>
  <c r="CW92" i="15"/>
  <c r="CR33" i="15"/>
  <c r="BS97" i="15"/>
  <c r="U75" i="15"/>
  <c r="AW53" i="15"/>
  <c r="CR82" i="15"/>
  <c r="CS74" i="15"/>
  <c r="EA72" i="15"/>
  <c r="BH111" i="15"/>
  <c r="T7" i="15"/>
  <c r="BR105" i="15"/>
  <c r="F3" i="15"/>
  <c r="AQ68" i="15"/>
  <c r="BH80" i="15"/>
  <c r="CV74" i="15"/>
  <c r="DS78" i="15"/>
  <c r="BT119" i="15"/>
  <c r="BU6" i="15"/>
  <c r="DE113" i="15"/>
  <c r="N37" i="15"/>
  <c r="J127" i="15"/>
  <c r="DI86" i="15"/>
  <c r="BY77" i="15"/>
  <c r="AR101" i="15"/>
  <c r="BF114" i="15"/>
  <c r="Z92" i="15"/>
  <c r="DA75" i="15"/>
  <c r="CI90" i="15"/>
  <c r="T59" i="15"/>
  <c r="DI120" i="15"/>
  <c r="BG130" i="15"/>
  <c r="AA110" i="15"/>
  <c r="U56" i="15"/>
  <c r="CH77" i="15"/>
  <c r="CK123" i="15"/>
  <c r="DI34" i="15"/>
  <c r="BO79" i="15"/>
  <c r="CB69" i="15"/>
  <c r="CQ67" i="15"/>
  <c r="BQ121" i="15"/>
  <c r="BW76" i="15"/>
  <c r="E71" i="15"/>
  <c r="Q63" i="15"/>
  <c r="CB74" i="15"/>
  <c r="AC75" i="15"/>
  <c r="E69" i="15"/>
  <c r="DB126" i="15"/>
  <c r="BR52" i="15"/>
  <c r="AY53" i="15"/>
  <c r="DE85" i="15"/>
  <c r="CB128" i="15"/>
  <c r="R107" i="15"/>
  <c r="Q30" i="15"/>
  <c r="DQ97" i="15"/>
  <c r="CZ94" i="15"/>
  <c r="DL124" i="15"/>
  <c r="CQ72" i="15"/>
  <c r="L94" i="15"/>
  <c r="DH122" i="15"/>
  <c r="AL60" i="15"/>
  <c r="BM84" i="15"/>
  <c r="AV102" i="15"/>
  <c r="J60" i="15"/>
  <c r="DN94" i="15"/>
  <c r="AA96" i="15"/>
  <c r="CL128" i="15"/>
  <c r="AM82" i="15"/>
  <c r="BQ54" i="15"/>
  <c r="AS26" i="15"/>
  <c r="BG55" i="15"/>
  <c r="DW51" i="15"/>
  <c r="E24" i="15"/>
  <c r="BQ100" i="15"/>
  <c r="L72" i="15"/>
  <c r="AC43" i="15"/>
  <c r="P103" i="15"/>
  <c r="CT60" i="15"/>
  <c r="AY59" i="15"/>
  <c r="CN62" i="15"/>
  <c r="BA97" i="15"/>
  <c r="AF77" i="15"/>
  <c r="O15" i="15"/>
  <c r="DK99" i="15"/>
  <c r="Z75" i="15"/>
  <c r="AJ114" i="15"/>
  <c r="BX107" i="15"/>
  <c r="AK121" i="15"/>
  <c r="F43" i="15"/>
  <c r="BN102" i="15"/>
  <c r="DE125" i="15"/>
  <c r="DA91" i="15"/>
  <c r="S47" i="15"/>
  <c r="DA89" i="15"/>
  <c r="CU72" i="15"/>
  <c r="CR79" i="15"/>
  <c r="DF121" i="15"/>
  <c r="AR85" i="15"/>
  <c r="AE41" i="15"/>
  <c r="AM129" i="15"/>
  <c r="P30" i="15"/>
  <c r="BQ3" i="15"/>
  <c r="BO43" i="15"/>
  <c r="DF123" i="15"/>
  <c r="E92" i="15"/>
  <c r="R84" i="15"/>
  <c r="AZ103" i="15"/>
  <c r="DN55" i="15"/>
  <c r="CA54" i="15"/>
  <c r="BY109" i="15"/>
  <c r="AX83" i="15"/>
  <c r="BH100" i="15"/>
  <c r="CB70" i="15"/>
  <c r="CU109" i="15"/>
  <c r="CT130" i="15"/>
  <c r="H70" i="15"/>
  <c r="G45" i="15"/>
  <c r="AN87" i="15"/>
  <c r="DS105" i="15"/>
  <c r="AD119" i="15"/>
  <c r="Q65" i="15"/>
  <c r="BO31" i="15"/>
  <c r="AO4" i="15"/>
  <c r="DU93" i="15"/>
  <c r="AM102" i="15"/>
  <c r="DF115" i="15"/>
  <c r="CG40" i="15"/>
  <c r="AY48" i="15"/>
  <c r="R50" i="15"/>
  <c r="R82" i="15"/>
  <c r="G54" i="15"/>
  <c r="AS112" i="15"/>
  <c r="DB70" i="15"/>
  <c r="BE4" i="15"/>
  <c r="DB97" i="15"/>
  <c r="DZ122" i="15"/>
  <c r="CT87" i="15"/>
  <c r="CS108" i="15"/>
  <c r="H63" i="15"/>
  <c r="AO83" i="15"/>
  <c r="BY75" i="15"/>
  <c r="BC92" i="15"/>
  <c r="BR128" i="15"/>
  <c r="EA109" i="15"/>
  <c r="AL102" i="15"/>
  <c r="AM76" i="15"/>
  <c r="W60" i="15"/>
  <c r="BE37" i="15"/>
  <c r="BW3" i="15"/>
  <c r="AH119" i="15"/>
  <c r="AS73" i="15"/>
  <c r="CS64" i="15"/>
  <c r="BO125" i="15"/>
  <c r="DE77" i="15"/>
  <c r="T112" i="15"/>
  <c r="CL131" i="15"/>
  <c r="CL14" i="15"/>
  <c r="O120" i="15"/>
  <c r="BB52" i="15"/>
  <c r="BE96" i="15"/>
  <c r="DD74" i="15"/>
  <c r="CD108" i="15"/>
  <c r="AO61" i="15"/>
  <c r="O95" i="15"/>
  <c r="X130" i="15"/>
  <c r="DR118" i="15"/>
  <c r="AQ81" i="15"/>
  <c r="AN126" i="15"/>
  <c r="AU102" i="15"/>
  <c r="BW110" i="15"/>
  <c r="BW88" i="15"/>
  <c r="DT113" i="15"/>
  <c r="H103" i="15"/>
  <c r="AB114" i="15"/>
  <c r="EA74" i="15"/>
  <c r="AL96" i="15"/>
  <c r="AW72" i="15"/>
  <c r="BB32" i="15"/>
  <c r="DD129" i="15"/>
  <c r="DP113" i="15"/>
  <c r="BQ46" i="15"/>
  <c r="AN116" i="15"/>
  <c r="DV104" i="15"/>
  <c r="J66" i="15"/>
  <c r="CF82" i="15"/>
  <c r="CY44" i="15"/>
  <c r="CP100" i="15"/>
  <c r="BS68" i="15"/>
  <c r="W101" i="15"/>
  <c r="Z101" i="15"/>
  <c r="CZ114" i="15"/>
  <c r="U112" i="15"/>
  <c r="DS3" i="15"/>
  <c r="EA110" i="15"/>
  <c r="J124" i="15"/>
  <c r="AK129" i="15"/>
  <c r="Q122" i="15"/>
  <c r="AK117" i="15"/>
  <c r="DM27" i="15"/>
  <c r="DM71" i="15"/>
  <c r="BQ119" i="15"/>
  <c r="DJ131" i="15"/>
  <c r="DY127" i="15"/>
  <c r="DS75" i="15"/>
  <c r="DB39" i="15"/>
  <c r="CP55" i="15"/>
  <c r="BQ81" i="15"/>
  <c r="AE126" i="15"/>
  <c r="CD97" i="15"/>
  <c r="I116" i="15"/>
  <c r="CR34" i="15"/>
  <c r="AX92" i="15"/>
  <c r="BW103" i="15"/>
  <c r="E74" i="15"/>
  <c r="Q99" i="15"/>
  <c r="EA126" i="15"/>
  <c r="DO87" i="15"/>
  <c r="BR118" i="15"/>
  <c r="AH98" i="15"/>
  <c r="EA16" i="15"/>
  <c r="W91" i="15"/>
  <c r="BX77" i="15"/>
  <c r="Z127" i="15"/>
  <c r="DS119" i="15"/>
  <c r="DI57" i="15"/>
  <c r="R104" i="15"/>
  <c r="AY104" i="15"/>
  <c r="AD95" i="15"/>
  <c r="M92" i="15"/>
  <c r="DZ61" i="15"/>
  <c r="DD42" i="15"/>
  <c r="Z30" i="15"/>
  <c r="I97" i="15"/>
  <c r="CY41" i="15"/>
  <c r="CG72" i="15"/>
  <c r="AJ102" i="15"/>
  <c r="BI68" i="15"/>
  <c r="BR130" i="15"/>
  <c r="CY49" i="15"/>
  <c r="CT89" i="15"/>
  <c r="CO84" i="15"/>
  <c r="BM80" i="15"/>
  <c r="AN52" i="15"/>
  <c r="S127" i="15"/>
  <c r="P86" i="15"/>
  <c r="C41" i="15"/>
  <c r="BN56" i="15"/>
  <c r="P85" i="15"/>
  <c r="R130" i="15"/>
  <c r="CH111" i="15"/>
  <c r="BX60" i="15"/>
  <c r="DX94" i="15"/>
  <c r="AT93" i="15"/>
  <c r="AN4" i="15"/>
  <c r="AB113" i="15"/>
  <c r="BE116" i="15"/>
  <c r="CV122" i="15"/>
  <c r="AD116" i="15"/>
  <c r="AS98" i="15"/>
  <c r="CB88" i="15"/>
  <c r="BX25" i="15"/>
  <c r="DS129" i="15"/>
  <c r="BF85" i="15"/>
  <c r="D32" i="15"/>
  <c r="CS53" i="15"/>
  <c r="BJ126" i="15"/>
  <c r="DZ76" i="15"/>
  <c r="DU117" i="15"/>
  <c r="AW94" i="15"/>
  <c r="DQ74" i="15"/>
  <c r="CW130" i="15"/>
  <c r="DH127" i="15"/>
  <c r="BJ104" i="15"/>
  <c r="S123" i="15"/>
  <c r="DB104" i="15"/>
  <c r="AN77" i="15"/>
  <c r="CP28" i="15"/>
  <c r="EA55" i="15"/>
  <c r="AV88" i="15"/>
  <c r="DG76" i="15"/>
  <c r="DB51" i="15"/>
  <c r="AH103" i="15"/>
  <c r="DV74" i="15"/>
  <c r="AF105" i="15"/>
  <c r="DX118" i="15"/>
  <c r="CG50" i="15"/>
  <c r="AU43" i="15"/>
  <c r="CC106" i="15"/>
  <c r="BC43" i="15"/>
  <c r="BV117" i="15"/>
  <c r="BT90" i="15"/>
  <c r="EA89" i="15"/>
  <c r="DE41" i="15"/>
  <c r="G80" i="15"/>
  <c r="BA127" i="15"/>
  <c r="BZ21" i="15"/>
  <c r="AY129" i="15"/>
  <c r="DE109" i="15"/>
  <c r="DU94" i="15"/>
  <c r="BC42" i="15"/>
  <c r="CZ86" i="15"/>
  <c r="I112" i="15"/>
  <c r="Y72" i="15"/>
  <c r="AX90" i="15"/>
  <c r="CW94" i="15"/>
  <c r="CP83" i="15"/>
  <c r="DW72" i="15"/>
  <c r="BH57" i="15"/>
  <c r="BY114" i="15"/>
  <c r="CE82" i="15"/>
  <c r="DN97" i="15"/>
  <c r="W108" i="15"/>
  <c r="CY33" i="15"/>
  <c r="K62" i="15"/>
  <c r="AN108" i="15"/>
  <c r="CE80" i="15"/>
  <c r="CY66" i="15"/>
  <c r="BP121" i="15"/>
  <c r="CF42" i="15"/>
  <c r="W49" i="15"/>
  <c r="I118" i="15"/>
  <c r="DQ69" i="15"/>
  <c r="AI89" i="15"/>
  <c r="CU77" i="15"/>
  <c r="U117" i="15"/>
  <c r="AN54" i="15"/>
  <c r="BW117" i="15"/>
  <c r="BT116" i="15"/>
  <c r="BX97" i="15"/>
  <c r="AL104" i="15"/>
  <c r="AO114" i="15"/>
  <c r="AZ123" i="15"/>
  <c r="BJ87" i="15"/>
  <c r="BZ84" i="15"/>
  <c r="DC82" i="15"/>
  <c r="CZ99" i="15"/>
  <c r="AX47" i="15"/>
  <c r="BX59" i="15"/>
  <c r="AI112" i="15"/>
  <c r="DY115" i="15"/>
  <c r="CJ59" i="15"/>
  <c r="CG79" i="15"/>
  <c r="C113" i="15"/>
  <c r="CA25" i="15"/>
  <c r="R57" i="15"/>
  <c r="BG48" i="15"/>
  <c r="DH106" i="15"/>
  <c r="R66" i="15"/>
  <c r="BH63" i="15"/>
  <c r="AP89" i="15"/>
  <c r="V23" i="15"/>
  <c r="DY20" i="15"/>
  <c r="AO21" i="15"/>
  <c r="DR120" i="15"/>
  <c r="BO85" i="15"/>
  <c r="EA128" i="15"/>
  <c r="CH119" i="15"/>
  <c r="DT72" i="15"/>
  <c r="Y26" i="15"/>
  <c r="CV61" i="15"/>
  <c r="DG68" i="15"/>
  <c r="CD126" i="15"/>
  <c r="CI104" i="15"/>
  <c r="BW51" i="15"/>
  <c r="BS106" i="15"/>
  <c r="W82" i="15"/>
  <c r="DT82" i="15"/>
  <c r="DA80" i="15"/>
  <c r="AD102" i="15"/>
  <c r="CE124" i="15"/>
  <c r="CV66" i="15"/>
  <c r="DK52" i="15"/>
  <c r="BJ64" i="15"/>
  <c r="DH113" i="15"/>
  <c r="DM91" i="15"/>
  <c r="I98" i="15"/>
  <c r="F129" i="15"/>
  <c r="BR101" i="15"/>
  <c r="DL122" i="15"/>
  <c r="DG71" i="15"/>
  <c r="BK89" i="15"/>
  <c r="CB87" i="15"/>
  <c r="BU41" i="15"/>
  <c r="DN45" i="15"/>
  <c r="DI76" i="15"/>
  <c r="CB77" i="15"/>
  <c r="DC118" i="15"/>
  <c r="CF110" i="15"/>
  <c r="DF120" i="15"/>
  <c r="DS104" i="15"/>
  <c r="DX72" i="15"/>
  <c r="BI84" i="15"/>
  <c r="AK102" i="15"/>
  <c r="DD51" i="15"/>
  <c r="G22" i="15"/>
  <c r="CS81" i="15"/>
  <c r="I51" i="15"/>
  <c r="F53" i="15"/>
  <c r="AO105" i="15"/>
  <c r="DC111" i="15"/>
  <c r="DD108" i="15"/>
  <c r="AK113" i="15"/>
  <c r="G116" i="15"/>
  <c r="DQ108" i="15"/>
  <c r="CM118" i="15"/>
  <c r="BQ23" i="15"/>
  <c r="DE61" i="15"/>
  <c r="CK47" i="15"/>
  <c r="W74" i="15"/>
  <c r="CH44" i="15"/>
  <c r="AR27" i="15"/>
  <c r="AP98" i="15"/>
  <c r="AW113" i="15"/>
  <c r="DI83" i="15"/>
  <c r="W125" i="15"/>
  <c r="CY47" i="15"/>
  <c r="BD43" i="15"/>
  <c r="CZ93" i="15"/>
  <c r="CK94" i="15"/>
  <c r="CN126" i="15"/>
  <c r="CM95" i="15"/>
  <c r="CA57" i="15"/>
  <c r="BT100" i="15"/>
  <c r="S117" i="15"/>
  <c r="AM95" i="15"/>
  <c r="D73" i="15"/>
  <c r="AL129" i="15"/>
  <c r="P117" i="15"/>
  <c r="DC90" i="15"/>
  <c r="CN98" i="15"/>
  <c r="AL48" i="15"/>
  <c r="AN99" i="15"/>
  <c r="BI4" i="15"/>
  <c r="AY106" i="15"/>
  <c r="DK95" i="15"/>
  <c r="BF105" i="15"/>
  <c r="CX111" i="15"/>
  <c r="BS66" i="15"/>
  <c r="T62" i="15"/>
  <c r="BV93" i="15"/>
  <c r="CI52" i="15"/>
  <c r="L93" i="15"/>
  <c r="CU101" i="15"/>
  <c r="AR121" i="15"/>
  <c r="AY63" i="15"/>
  <c r="CC56" i="15"/>
  <c r="DJ108" i="15"/>
  <c r="AI129" i="15"/>
  <c r="M62" i="15"/>
  <c r="DS5" i="15"/>
  <c r="L112" i="15"/>
  <c r="BY80" i="15"/>
  <c r="AB130" i="15"/>
  <c r="AH72" i="15"/>
  <c r="BJ82" i="15"/>
  <c r="DW81" i="15"/>
  <c r="DW78" i="15"/>
  <c r="CC77" i="15"/>
  <c r="AB131" i="15"/>
  <c r="W96" i="15"/>
  <c r="L114" i="15"/>
  <c r="DT62" i="15"/>
  <c r="X112" i="15"/>
  <c r="BK80" i="15"/>
  <c r="G61" i="15"/>
  <c r="CG51" i="15"/>
  <c r="AZ112" i="15"/>
  <c r="BI128" i="15"/>
  <c r="AQ43" i="15"/>
  <c r="DE128" i="15"/>
  <c r="AG100" i="15"/>
  <c r="CO122" i="15"/>
  <c r="CK104" i="15"/>
  <c r="C43" i="15"/>
  <c r="BZ85" i="15"/>
  <c r="AQ65" i="15"/>
  <c r="S31" i="15"/>
  <c r="CY113" i="15"/>
  <c r="BR60" i="15"/>
  <c r="D3" i="15"/>
  <c r="AH117" i="15"/>
  <c r="DC62" i="15"/>
  <c r="BM129" i="15"/>
  <c r="BR88" i="15"/>
  <c r="I127" i="15"/>
  <c r="P130" i="15"/>
  <c r="AC70" i="15"/>
  <c r="AG103" i="15"/>
  <c r="DG119" i="15"/>
  <c r="DX4" i="15"/>
  <c r="AN86" i="15"/>
  <c r="N107" i="15"/>
  <c r="DB64" i="15"/>
  <c r="BB125" i="15"/>
  <c r="BT110" i="15"/>
  <c r="CM80" i="15"/>
  <c r="BU74" i="15"/>
  <c r="CB101" i="15"/>
  <c r="AZ94" i="15"/>
  <c r="CK118" i="15"/>
  <c r="BQ105" i="15"/>
  <c r="W109" i="15"/>
  <c r="CB109" i="15"/>
  <c r="BU85" i="15"/>
  <c r="C17" i="15"/>
  <c r="BI85" i="15"/>
  <c r="CM100" i="15"/>
  <c r="AX73" i="15"/>
  <c r="DM105" i="15"/>
  <c r="V6" i="15"/>
  <c r="AI86" i="15"/>
  <c r="AG94" i="15"/>
  <c r="DF64" i="15"/>
  <c r="BF67" i="15"/>
  <c r="S108" i="15"/>
  <c r="BM131" i="15"/>
  <c r="AX53" i="15"/>
  <c r="DE70" i="15"/>
  <c r="BA81" i="15"/>
  <c r="BU70" i="15"/>
  <c r="BD72" i="15"/>
  <c r="BA106" i="15"/>
  <c r="AV58" i="15"/>
  <c r="DS116" i="15"/>
  <c r="BI60" i="15"/>
  <c r="DH112" i="15"/>
  <c r="AB54" i="15"/>
  <c r="CC109" i="15"/>
  <c r="AB10" i="15"/>
  <c r="K68" i="15"/>
  <c r="DT45" i="15"/>
  <c r="DE78" i="15"/>
  <c r="G56" i="15"/>
  <c r="CA119" i="15"/>
  <c r="AQ117" i="15"/>
  <c r="DI74" i="15"/>
  <c r="AP126" i="15"/>
  <c r="CP86" i="15"/>
  <c r="CC129" i="15"/>
  <c r="U66" i="15"/>
  <c r="BP74" i="15"/>
  <c r="CD44" i="15"/>
  <c r="AO97" i="15"/>
  <c r="AI55" i="15"/>
  <c r="DV70" i="15"/>
  <c r="AQ57" i="15"/>
  <c r="BT96" i="15"/>
  <c r="CY92" i="15"/>
  <c r="BE124" i="15"/>
  <c r="AC101" i="15"/>
  <c r="T28" i="15"/>
  <c r="DJ55" i="15"/>
  <c r="BI91" i="15"/>
  <c r="BD109" i="15"/>
  <c r="DM84" i="15"/>
  <c r="AP94" i="15"/>
  <c r="CW127" i="15"/>
  <c r="CJ102" i="15"/>
  <c r="CH118" i="15"/>
  <c r="CE112" i="15"/>
  <c r="BI81" i="15"/>
  <c r="AI73" i="15"/>
  <c r="AL82" i="15"/>
  <c r="U122" i="15"/>
  <c r="T21" i="15"/>
  <c r="AI114" i="15"/>
  <c r="G120" i="15"/>
  <c r="W85" i="15"/>
  <c r="M115" i="15"/>
  <c r="DA115" i="15"/>
  <c r="CE47" i="15"/>
  <c r="V125" i="15"/>
  <c r="Z88" i="15"/>
  <c r="BM71" i="15"/>
  <c r="DN53" i="15"/>
  <c r="DK4" i="15"/>
  <c r="BA56" i="15"/>
  <c r="DP41" i="15"/>
  <c r="N118" i="15"/>
  <c r="DC120" i="15"/>
  <c r="BQ92" i="15"/>
  <c r="V99" i="15"/>
  <c r="AN125" i="15"/>
  <c r="G129" i="15"/>
  <c r="AW86" i="15"/>
  <c r="CM79" i="15"/>
  <c r="BS120" i="15"/>
  <c r="BF81" i="15"/>
  <c r="F90" i="15"/>
  <c r="CG63" i="15"/>
  <c r="BX102" i="15"/>
  <c r="DH75" i="15"/>
  <c r="BY103" i="15"/>
  <c r="H130" i="15"/>
  <c r="DO29" i="15"/>
  <c r="DZ89" i="15"/>
  <c r="CV126" i="15"/>
  <c r="DG4" i="15"/>
  <c r="BU52" i="15"/>
  <c r="CE84" i="15"/>
  <c r="DV75" i="15"/>
  <c r="G52" i="15"/>
  <c r="N70" i="15"/>
  <c r="AD107" i="15"/>
  <c r="DQ130" i="15"/>
  <c r="AT74" i="15"/>
  <c r="J91" i="15"/>
  <c r="BZ83" i="15"/>
  <c r="CB82" i="15"/>
  <c r="W81" i="15"/>
  <c r="AE68" i="15"/>
  <c r="DG116" i="15"/>
  <c r="BV103" i="15"/>
  <c r="T94" i="15"/>
  <c r="CO100" i="15"/>
  <c r="AS74" i="15"/>
  <c r="CT56" i="15"/>
  <c r="DV34" i="15"/>
  <c r="J128" i="15"/>
  <c r="BF99" i="15"/>
  <c r="CW101" i="15"/>
  <c r="CD120" i="15"/>
  <c r="AR69" i="15"/>
  <c r="CK98" i="15"/>
  <c r="BR32" i="15"/>
  <c r="O130" i="15"/>
  <c r="F97" i="15"/>
  <c r="AU78" i="15"/>
  <c r="AB42" i="15"/>
  <c r="CP53" i="15"/>
  <c r="AT81" i="15"/>
  <c r="AP79" i="15"/>
  <c r="AG76" i="15"/>
  <c r="BK67" i="15"/>
  <c r="CQ61" i="15"/>
  <c r="AP58" i="15"/>
  <c r="AW104" i="15"/>
  <c r="CJ106" i="15"/>
  <c r="BR93" i="15"/>
  <c r="CV89" i="15"/>
  <c r="BO128" i="15"/>
  <c r="BT95" i="15"/>
  <c r="AO64" i="15"/>
  <c r="DS97" i="15"/>
  <c r="AG109" i="15"/>
  <c r="CP72" i="15"/>
  <c r="M86" i="15"/>
  <c r="CO99" i="15"/>
  <c r="AB48" i="15"/>
  <c r="I34" i="15"/>
  <c r="DK56" i="15"/>
  <c r="AC51" i="15"/>
  <c r="CN85" i="15"/>
  <c r="CL49" i="15"/>
  <c r="AP55" i="15"/>
  <c r="AY123" i="15"/>
  <c r="CP52" i="15"/>
  <c r="H41" i="15"/>
  <c r="AH21" i="15"/>
  <c r="BT118" i="15"/>
  <c r="CF89" i="15"/>
  <c r="W127" i="15"/>
  <c r="P96" i="15"/>
  <c r="AK61" i="15"/>
  <c r="CN104" i="15"/>
  <c r="CF11" i="15"/>
  <c r="AA130" i="15"/>
  <c r="BL114" i="15"/>
  <c r="CL102" i="15"/>
  <c r="CO83" i="15"/>
  <c r="BZ99" i="15"/>
  <c r="BM61" i="15"/>
  <c r="DD8" i="15"/>
  <c r="CJ32" i="15"/>
  <c r="BP86" i="15"/>
  <c r="AV54" i="15"/>
  <c r="BI120" i="15"/>
  <c r="V127" i="15"/>
  <c r="DR56" i="15"/>
  <c r="AV84" i="15"/>
  <c r="BL77" i="15"/>
  <c r="L78" i="15"/>
  <c r="AX57" i="15"/>
  <c r="CV94" i="15"/>
  <c r="AG71" i="15"/>
  <c r="AU71" i="15"/>
  <c r="DY79" i="15"/>
  <c r="AN128" i="15"/>
  <c r="BB67" i="15"/>
  <c r="DT96" i="15"/>
  <c r="AK91" i="15"/>
  <c r="S101" i="15"/>
  <c r="DG49" i="15"/>
  <c r="AJ60" i="15"/>
  <c r="DD123" i="15"/>
  <c r="DN4" i="15"/>
  <c r="AG124" i="15"/>
  <c r="BW81" i="15"/>
  <c r="G109" i="15"/>
  <c r="CI94" i="15"/>
  <c r="DR83" i="15"/>
  <c r="CE123" i="15"/>
  <c r="DK58" i="15"/>
  <c r="BW113" i="15"/>
  <c r="AG87" i="15"/>
  <c r="O40" i="15"/>
  <c r="DB124" i="15"/>
  <c r="N102" i="15"/>
  <c r="DS6" i="15"/>
  <c r="DZ90" i="15"/>
  <c r="BV106" i="15"/>
  <c r="BP80" i="15"/>
  <c r="BJ115" i="15"/>
  <c r="DI125" i="15"/>
  <c r="AU108" i="15"/>
  <c r="L34" i="15"/>
  <c r="AQ106" i="15"/>
  <c r="J34" i="15"/>
  <c r="DT51" i="15"/>
  <c r="BC18" i="15"/>
  <c r="AH100" i="15"/>
  <c r="BG93" i="15"/>
  <c r="L111" i="15"/>
  <c r="I74" i="15"/>
  <c r="AL88" i="15"/>
  <c r="AX38" i="15"/>
  <c r="K73" i="15"/>
  <c r="AZ49" i="15"/>
  <c r="DU65" i="15"/>
  <c r="DZ67" i="15"/>
  <c r="AS94" i="15"/>
  <c r="BG111" i="15"/>
  <c r="AM47" i="15"/>
  <c r="Z115" i="15"/>
  <c r="AE33" i="15"/>
  <c r="DW115" i="15"/>
  <c r="BQ71" i="15"/>
  <c r="DX84" i="15"/>
  <c r="DJ92" i="15"/>
  <c r="DG101" i="15"/>
  <c r="CR40" i="15"/>
  <c r="F19" i="15"/>
  <c r="BU103" i="15"/>
  <c r="CC111" i="15"/>
  <c r="G78" i="15"/>
  <c r="DO19" i="15"/>
  <c r="BZ63" i="15"/>
  <c r="AJ74" i="15"/>
  <c r="W18" i="15"/>
  <c r="CC19" i="15"/>
  <c r="CJ70" i="15"/>
  <c r="DW96" i="15"/>
  <c r="BF127" i="15"/>
  <c r="V22" i="15"/>
  <c r="CE95" i="15"/>
  <c r="DI65" i="15"/>
  <c r="AK60" i="15"/>
  <c r="H68" i="15"/>
  <c r="BM109" i="15"/>
  <c r="U120" i="15"/>
  <c r="BN124" i="15"/>
  <c r="Q17" i="15"/>
  <c r="BX125" i="15"/>
  <c r="BJ31" i="15"/>
  <c r="AN75" i="15"/>
  <c r="CQ89" i="15"/>
  <c r="BO69" i="15"/>
  <c r="BS129" i="15"/>
  <c r="AM99" i="15"/>
  <c r="DT125" i="15"/>
  <c r="DM57" i="15"/>
  <c r="AU75" i="15"/>
  <c r="BN90" i="15"/>
  <c r="DB71" i="15"/>
  <c r="DT123" i="15"/>
  <c r="E85" i="15"/>
  <c r="CT97" i="15"/>
  <c r="CE85" i="15"/>
  <c r="DU104" i="15"/>
  <c r="AT118" i="15"/>
  <c r="S51" i="15"/>
  <c r="DP105" i="15"/>
  <c r="CO44" i="15"/>
  <c r="AG73" i="15"/>
  <c r="BZ104" i="15"/>
  <c r="T98" i="15"/>
  <c r="DF109" i="15"/>
  <c r="BV128" i="15"/>
  <c r="DM98" i="15"/>
  <c r="AW56" i="15"/>
  <c r="S38" i="15"/>
  <c r="AX106" i="15"/>
  <c r="K112" i="15"/>
  <c r="DQ124" i="15"/>
  <c r="BT54" i="15"/>
  <c r="J51" i="15"/>
  <c r="BR85" i="15"/>
  <c r="AQ96" i="15"/>
  <c r="AQ103" i="15"/>
  <c r="BA98" i="15"/>
  <c r="DE89" i="15"/>
  <c r="DO9" i="15"/>
  <c r="BF50" i="15"/>
  <c r="DL88" i="15"/>
  <c r="X116" i="15"/>
  <c r="AD117" i="15"/>
  <c r="C58" i="15"/>
  <c r="BM98" i="15"/>
  <c r="CT65" i="15"/>
  <c r="Y41" i="15"/>
  <c r="CL31" i="15"/>
  <c r="J64" i="15"/>
  <c r="CR127" i="15"/>
  <c r="H113" i="15"/>
  <c r="Z91" i="15"/>
  <c r="AX127" i="15"/>
  <c r="BG62" i="15"/>
  <c r="AP28" i="15"/>
  <c r="CK68" i="15"/>
  <c r="AU48" i="15"/>
  <c r="DU91" i="15"/>
  <c r="AL105" i="15"/>
  <c r="AG120" i="15"/>
  <c r="BQ43" i="15"/>
  <c r="U123" i="15"/>
  <c r="BD122" i="15"/>
  <c r="AW114" i="15"/>
  <c r="AY116" i="15"/>
  <c r="BG103" i="15"/>
  <c r="BD130" i="15"/>
  <c r="DL85" i="15"/>
  <c r="CC95" i="15"/>
  <c r="U42" i="15"/>
  <c r="CW83" i="15"/>
  <c r="CF124" i="15"/>
  <c r="CB73" i="15"/>
  <c r="BF120" i="15"/>
  <c r="G124" i="15"/>
  <c r="DA104" i="15"/>
  <c r="AG130" i="15"/>
  <c r="N131" i="15"/>
  <c r="N89" i="15"/>
  <c r="CY122" i="15"/>
  <c r="DS103" i="15"/>
  <c r="W104" i="15"/>
  <c r="DD121" i="15"/>
  <c r="CR112" i="15"/>
  <c r="CT75" i="15"/>
  <c r="DQ131" i="15"/>
  <c r="BO38" i="15"/>
  <c r="CW69" i="15"/>
  <c r="CS95" i="15"/>
  <c r="DF68" i="15"/>
  <c r="BI79" i="15"/>
  <c r="DP63" i="15"/>
  <c r="BP131" i="15"/>
  <c r="E120" i="15"/>
  <c r="BH12" i="15"/>
  <c r="AJ15" i="15"/>
  <c r="BM83" i="15"/>
  <c r="I53" i="15"/>
  <c r="CI128" i="15"/>
  <c r="BB28" i="15"/>
  <c r="F64" i="15"/>
  <c r="BB40" i="15"/>
  <c r="DK107" i="15"/>
  <c r="CP129" i="15"/>
  <c r="BT71" i="15"/>
  <c r="BH127" i="15"/>
  <c r="CI82" i="15"/>
  <c r="DB35" i="15"/>
  <c r="AG126" i="15"/>
  <c r="CO86" i="15"/>
  <c r="DT74" i="15"/>
  <c r="DX111" i="15"/>
  <c r="DO129" i="15"/>
  <c r="EA121" i="15"/>
  <c r="CD49" i="15"/>
  <c r="DY61" i="15"/>
  <c r="CH109" i="15"/>
  <c r="AB78" i="15"/>
  <c r="DW129" i="15"/>
  <c r="L126" i="15"/>
  <c r="CD65" i="15"/>
  <c r="BV29" i="15"/>
  <c r="AA125" i="15"/>
  <c r="CB106" i="15"/>
  <c r="CL98" i="15"/>
  <c r="BY131" i="15"/>
  <c r="CO121" i="15"/>
  <c r="DO67" i="15"/>
  <c r="AZ58" i="15"/>
  <c r="DP58" i="15"/>
  <c r="DN117" i="15"/>
  <c r="E93" i="15"/>
  <c r="AA123" i="15"/>
  <c r="BN84" i="15"/>
  <c r="CR124" i="15"/>
  <c r="DE65" i="15"/>
  <c r="DB100" i="15"/>
  <c r="CI125" i="15"/>
  <c r="AC127" i="15"/>
  <c r="DB76" i="15"/>
  <c r="AE81" i="15"/>
  <c r="CA123" i="15"/>
  <c r="BQ122" i="15"/>
  <c r="AA107" i="15"/>
  <c r="DR90" i="15"/>
  <c r="O127" i="15"/>
  <c r="CX118" i="15"/>
  <c r="BC122" i="15"/>
  <c r="R122" i="15"/>
  <c r="BF48" i="15"/>
  <c r="P95" i="15"/>
  <c r="CS114" i="15"/>
  <c r="DR100" i="15"/>
  <c r="BI127" i="15"/>
  <c r="W86" i="15"/>
  <c r="BQ4" i="15"/>
  <c r="AY55" i="15"/>
  <c r="DE97" i="15"/>
  <c r="BK107" i="15"/>
  <c r="E88" i="15"/>
  <c r="CL122" i="15"/>
  <c r="CX85" i="15"/>
  <c r="AA22" i="15"/>
  <c r="AQ77" i="15"/>
  <c r="AP61" i="15"/>
  <c r="AH51" i="15"/>
  <c r="DR5" i="15"/>
  <c r="AU118" i="15"/>
  <c r="AH99" i="15"/>
  <c r="DP86" i="15"/>
  <c r="CE98" i="15"/>
  <c r="DW28" i="15"/>
  <c r="BH40" i="15"/>
  <c r="DC60" i="15"/>
  <c r="X117" i="15"/>
  <c r="S130" i="15"/>
  <c r="CN57" i="15"/>
  <c r="CG43" i="15"/>
  <c r="D20" i="15"/>
  <c r="CS125" i="15"/>
  <c r="BL74" i="15"/>
  <c r="BR74" i="15"/>
  <c r="AA109" i="15"/>
  <c r="BH86" i="15"/>
  <c r="BG124" i="15"/>
  <c r="AP108" i="15"/>
  <c r="BP16" i="15"/>
  <c r="DT87" i="15"/>
  <c r="CC118" i="15"/>
  <c r="O99" i="15"/>
  <c r="CM21" i="15"/>
  <c r="CA58" i="15"/>
  <c r="DX95" i="15"/>
  <c r="BS31" i="15"/>
  <c r="BG26" i="15"/>
  <c r="BP53" i="15"/>
  <c r="DN128" i="15"/>
  <c r="BH72" i="15"/>
  <c r="BK14" i="15"/>
  <c r="CL59" i="15"/>
  <c r="CV92" i="15"/>
  <c r="AO74" i="15"/>
  <c r="CY112" i="15"/>
  <c r="BG116" i="15"/>
  <c r="AN115" i="15"/>
  <c r="BT128" i="15"/>
  <c r="V112" i="15"/>
  <c r="AQ98" i="15"/>
  <c r="BN65" i="15"/>
  <c r="CX126" i="15"/>
  <c r="BE82" i="15"/>
  <c r="AJ68" i="15"/>
  <c r="CP37" i="15"/>
  <c r="CC68" i="15"/>
  <c r="CW75" i="15"/>
  <c r="BN3" i="15"/>
  <c r="CR51" i="15"/>
  <c r="DY129" i="15"/>
  <c r="BP129" i="15"/>
  <c r="CS87" i="15"/>
  <c r="BL81" i="15"/>
  <c r="M60" i="15"/>
  <c r="AB81" i="15"/>
  <c r="I99" i="15"/>
  <c r="DR43" i="15"/>
  <c r="DS67" i="15"/>
  <c r="CN72" i="15"/>
  <c r="DN58" i="15"/>
  <c r="BV90" i="15"/>
  <c r="DX88" i="15"/>
  <c r="AL57" i="15"/>
  <c r="BX3" i="15"/>
  <c r="E122" i="15"/>
  <c r="CL30" i="15"/>
  <c r="DW76" i="15"/>
  <c r="DF96" i="15"/>
  <c r="BH22" i="15"/>
  <c r="L66" i="15"/>
  <c r="K80" i="15"/>
  <c r="DH109" i="15"/>
  <c r="CG109" i="15"/>
  <c r="BS32" i="15"/>
  <c r="AH55" i="15"/>
  <c r="BO122" i="15"/>
  <c r="BD79" i="15"/>
  <c r="DH74" i="15"/>
  <c r="DH95" i="15"/>
  <c r="CW47" i="15"/>
  <c r="M124" i="15"/>
  <c r="DA122" i="15"/>
  <c r="BT102" i="15"/>
  <c r="DJ36" i="15"/>
  <c r="AT51" i="15"/>
  <c r="DY42" i="15"/>
  <c r="CT72" i="15"/>
  <c r="M88" i="15"/>
  <c r="AK79" i="15"/>
  <c r="BQ94" i="15"/>
  <c r="J113" i="15"/>
  <c r="DR130" i="15"/>
  <c r="CM128" i="15"/>
  <c r="DP91" i="15"/>
  <c r="DI122" i="15"/>
  <c r="E100" i="15"/>
  <c r="DF107" i="15"/>
  <c r="CW107" i="15"/>
  <c r="AE11" i="15"/>
  <c r="DD58" i="15"/>
  <c r="P70" i="15"/>
  <c r="BA89" i="15"/>
  <c r="DX127" i="15"/>
  <c r="CS101" i="15"/>
  <c r="DI89" i="15"/>
  <c r="CI130" i="15"/>
  <c r="T120" i="15"/>
  <c r="Y56" i="15"/>
  <c r="BL85" i="15"/>
  <c r="CB3" i="15"/>
  <c r="AQ113" i="15"/>
  <c r="DK87" i="15"/>
  <c r="DI107" i="15"/>
  <c r="CH48" i="15"/>
  <c r="BJ59" i="15"/>
  <c r="AZ84" i="15"/>
  <c r="O91" i="15"/>
  <c r="CD71" i="15"/>
  <c r="AT94" i="15"/>
  <c r="BX98" i="15"/>
  <c r="AE127" i="15"/>
  <c r="DP97" i="15"/>
  <c r="CR111" i="15"/>
  <c r="BZ70" i="15"/>
  <c r="BR98" i="15"/>
  <c r="BJ49" i="15"/>
  <c r="BD37" i="15"/>
  <c r="BN51" i="15"/>
  <c r="CB40" i="15"/>
  <c r="AT86" i="15"/>
  <c r="BF129" i="15"/>
  <c r="AF92" i="15"/>
  <c r="CX49" i="15"/>
  <c r="CG94" i="15"/>
  <c r="CZ128" i="15"/>
  <c r="AP91" i="15"/>
  <c r="AA108" i="15"/>
  <c r="AU97" i="15"/>
  <c r="Z72" i="15"/>
  <c r="AY100" i="15"/>
  <c r="AH48" i="15"/>
  <c r="AL120" i="15"/>
  <c r="M101" i="15"/>
  <c r="CI126" i="15"/>
  <c r="W80" i="15"/>
  <c r="AX77" i="15"/>
  <c r="AD82" i="15"/>
  <c r="AK108" i="15"/>
  <c r="AB77" i="15"/>
  <c r="O89" i="15"/>
  <c r="CM112" i="15"/>
  <c r="C3" i="15"/>
  <c r="W55" i="15"/>
  <c r="CS66" i="15"/>
  <c r="DC25" i="15"/>
  <c r="DB53" i="15"/>
  <c r="BY127" i="15"/>
  <c r="BF113" i="15"/>
  <c r="DV66" i="15"/>
  <c r="AH107" i="15"/>
  <c r="AF67" i="15"/>
  <c r="BD108" i="15"/>
  <c r="DA126" i="15"/>
  <c r="BN64" i="15"/>
  <c r="CX107" i="15"/>
  <c r="V73" i="15"/>
  <c r="N101" i="15"/>
  <c r="AA131" i="15"/>
  <c r="CU111" i="15"/>
  <c r="BZ55" i="15"/>
  <c r="DD81" i="15"/>
  <c r="Y104" i="15"/>
  <c r="BQ108" i="15"/>
  <c r="DW87" i="15"/>
  <c r="CC72" i="15"/>
  <c r="DX116" i="15"/>
  <c r="CN87" i="15"/>
  <c r="AA31" i="15"/>
  <c r="BH108" i="15"/>
  <c r="J63" i="15"/>
  <c r="DV35" i="15"/>
  <c r="CF61" i="15"/>
  <c r="CG120" i="15"/>
  <c r="DG84" i="15"/>
  <c r="P84" i="15"/>
  <c r="CM110" i="15"/>
  <c r="AK122" i="15"/>
  <c r="BK47" i="15"/>
  <c r="DI123" i="15"/>
  <c r="AS71" i="15"/>
  <c r="Y33" i="15"/>
  <c r="AZ102" i="15"/>
  <c r="F111" i="15"/>
  <c r="AU131" i="15"/>
  <c r="CJ99" i="15"/>
  <c r="Y95" i="15"/>
  <c r="DS68" i="15"/>
  <c r="CS105" i="15"/>
  <c r="Y97" i="15"/>
  <c r="CD56" i="15"/>
  <c r="AZ71" i="15"/>
  <c r="BS124" i="15"/>
  <c r="DJ53" i="15"/>
  <c r="CY72" i="15"/>
  <c r="V105" i="15"/>
  <c r="U72" i="15"/>
  <c r="CA34" i="15"/>
  <c r="AM90" i="15"/>
  <c r="BU78" i="15"/>
  <c r="V118" i="15"/>
  <c r="DF98" i="15"/>
  <c r="AY107" i="15"/>
  <c r="U103" i="15"/>
  <c r="AZ21" i="15"/>
  <c r="P124" i="15"/>
  <c r="DH128" i="15"/>
  <c r="AB100" i="15"/>
  <c r="CR44" i="15"/>
  <c r="BX69" i="15"/>
  <c r="DR91" i="15"/>
  <c r="AX91" i="15"/>
  <c r="DO109" i="15"/>
  <c r="CR131" i="15"/>
  <c r="CC88" i="15"/>
  <c r="DR114" i="15"/>
  <c r="BB49" i="15"/>
  <c r="AH71" i="15"/>
  <c r="DB114" i="15"/>
  <c r="AL130" i="15"/>
  <c r="DJ89" i="15"/>
  <c r="DN111" i="15"/>
  <c r="CH107" i="15"/>
  <c r="BA103" i="15"/>
  <c r="DS100" i="15"/>
  <c r="W131" i="15"/>
  <c r="AD56" i="15"/>
  <c r="DV126" i="15"/>
  <c r="AY126" i="15"/>
  <c r="CK92" i="15"/>
  <c r="AM107" i="15"/>
  <c r="BH65" i="15"/>
  <c r="BU79" i="15"/>
  <c r="CR60" i="15"/>
  <c r="BD95" i="15"/>
  <c r="CD32" i="15"/>
  <c r="BY50" i="15"/>
  <c r="DY77" i="15"/>
  <c r="BO119" i="15"/>
  <c r="DE45" i="15"/>
  <c r="DG59" i="15"/>
  <c r="BI115" i="15"/>
  <c r="CK86" i="15"/>
  <c r="T92" i="15"/>
  <c r="AW49" i="15"/>
  <c r="BU89" i="15"/>
  <c r="AT105" i="15"/>
  <c r="AH106" i="15"/>
  <c r="P116" i="15"/>
  <c r="CB49" i="15"/>
  <c r="DB94" i="15"/>
  <c r="DG122" i="15"/>
  <c r="BP42" i="15"/>
  <c r="CE110" i="15"/>
  <c r="BZ40" i="15"/>
  <c r="DP110" i="15"/>
  <c r="E95" i="15"/>
  <c r="U82" i="15"/>
  <c r="DN60" i="15"/>
  <c r="CJ17" i="15"/>
  <c r="DK127" i="15"/>
  <c r="BP73" i="15"/>
  <c r="EA60" i="15"/>
  <c r="BZ32" i="15"/>
  <c r="E52" i="15"/>
  <c r="BJ122" i="15"/>
  <c r="CQ82" i="15"/>
  <c r="AJ98" i="15"/>
  <c r="CS104" i="15"/>
  <c r="DR111" i="15"/>
  <c r="DD107" i="15"/>
  <c r="DD69" i="15"/>
  <c r="CF103" i="15"/>
  <c r="BV6" i="15"/>
  <c r="AW57" i="15"/>
  <c r="DY113" i="15"/>
  <c r="AJ117" i="15"/>
  <c r="AJ71" i="15"/>
  <c r="CM72" i="15"/>
  <c r="AF99" i="15"/>
  <c r="R123" i="15"/>
  <c r="G128" i="15"/>
  <c r="DA81" i="15"/>
  <c r="AQ114" i="15"/>
  <c r="J80" i="15"/>
  <c r="V63" i="15"/>
  <c r="S76" i="15"/>
  <c r="M122" i="15"/>
  <c r="DK113" i="15"/>
  <c r="D41" i="15"/>
  <c r="AG52" i="15"/>
  <c r="BK97" i="15"/>
  <c r="DC68" i="15"/>
  <c r="M106" i="15"/>
  <c r="L96" i="15"/>
  <c r="BR63" i="15"/>
  <c r="Z95" i="15"/>
  <c r="CT96" i="15"/>
  <c r="AN57" i="15"/>
  <c r="BU126" i="15"/>
  <c r="DA131" i="15"/>
  <c r="AJ109" i="15"/>
  <c r="BN115" i="15"/>
  <c r="BR75" i="15"/>
  <c r="X122" i="15"/>
  <c r="AL75" i="15"/>
  <c r="DK106" i="15"/>
  <c r="BV75" i="15"/>
  <c r="CB125" i="15"/>
  <c r="CF117" i="15"/>
  <c r="BG88" i="15"/>
  <c r="U91" i="15"/>
  <c r="H50" i="15"/>
  <c r="CS88" i="15"/>
  <c r="CJ89" i="15"/>
  <c r="AZ116" i="15"/>
  <c r="DY46" i="15"/>
  <c r="DW3" i="15"/>
  <c r="AV76" i="15"/>
  <c r="BJ74" i="15"/>
  <c r="AW93" i="15"/>
  <c r="AP114" i="15"/>
  <c r="BG94" i="15"/>
  <c r="K86" i="15"/>
  <c r="Q82" i="15"/>
  <c r="CH85" i="15"/>
  <c r="BX37" i="15"/>
  <c r="T69" i="15"/>
  <c r="BB79" i="15"/>
  <c r="EA81" i="15"/>
  <c r="CB41" i="15"/>
  <c r="DS123" i="15"/>
  <c r="AM92" i="15"/>
  <c r="CB44" i="15"/>
  <c r="AY95" i="15"/>
  <c r="AC121" i="15"/>
  <c r="CK32" i="15"/>
  <c r="AU91" i="15"/>
  <c r="DT63" i="15"/>
  <c r="DT109" i="15"/>
  <c r="BT109" i="15"/>
  <c r="CW93" i="15"/>
  <c r="DN104" i="15"/>
  <c r="BP109" i="15"/>
  <c r="DV90" i="15"/>
  <c r="BY18" i="15"/>
  <c r="BA18" i="15"/>
  <c r="AF123" i="15"/>
  <c r="AH129" i="15"/>
  <c r="AO89" i="15"/>
  <c r="M97" i="15"/>
  <c r="BT40" i="15"/>
  <c r="O108" i="15"/>
  <c r="BH130" i="15"/>
  <c r="AJ4" i="15"/>
  <c r="BH121" i="15"/>
  <c r="CN107" i="15"/>
  <c r="AN84" i="15"/>
  <c r="CP128" i="15"/>
  <c r="BX53" i="15"/>
  <c r="I114" i="15"/>
  <c r="BB128" i="15"/>
  <c r="C112" i="15"/>
  <c r="CF62" i="15"/>
  <c r="CK51" i="15"/>
  <c r="AF15" i="15"/>
  <c r="CW35" i="15"/>
  <c r="BM60" i="15"/>
  <c r="CZ106" i="15"/>
  <c r="CG102" i="15"/>
  <c r="DU68" i="15"/>
  <c r="DW92" i="15"/>
  <c r="CU106" i="15"/>
  <c r="V3" i="15"/>
  <c r="BF78" i="15"/>
  <c r="CR110" i="15"/>
  <c r="X35" i="15"/>
  <c r="G102" i="15"/>
  <c r="P127" i="15"/>
  <c r="O69" i="15"/>
  <c r="DI102" i="15"/>
  <c r="DA113" i="15"/>
  <c r="AQ90" i="15"/>
  <c r="BQ76" i="15"/>
  <c r="DO90" i="15"/>
  <c r="CU67" i="15"/>
  <c r="DJ116" i="15"/>
  <c r="O51" i="15"/>
  <c r="AZ55" i="15"/>
  <c r="CP75" i="15"/>
  <c r="AP66" i="15"/>
  <c r="CX80" i="15"/>
  <c r="DW89" i="15"/>
  <c r="CP101" i="15"/>
  <c r="D26" i="15"/>
  <c r="C70" i="15"/>
  <c r="BG70" i="15"/>
  <c r="Z122" i="15"/>
  <c r="J4" i="15"/>
  <c r="AF88" i="15"/>
  <c r="BN73" i="15"/>
  <c r="DW97" i="15"/>
  <c r="N125" i="15"/>
  <c r="BU105" i="15"/>
  <c r="AY103" i="15"/>
  <c r="BI98" i="15"/>
  <c r="BM79" i="15"/>
  <c r="AU95" i="15"/>
  <c r="I60" i="15"/>
  <c r="AL64" i="15"/>
  <c r="DH4" i="15"/>
  <c r="BQ125" i="15"/>
  <c r="V75" i="15"/>
  <c r="DG123" i="15"/>
  <c r="AA93" i="15"/>
  <c r="BY49" i="15"/>
  <c r="DQ112" i="15"/>
  <c r="DD29" i="15"/>
  <c r="Z60" i="15"/>
  <c r="CH130" i="15"/>
  <c r="CT114" i="15"/>
  <c r="G3" i="15"/>
  <c r="CT26" i="15"/>
  <c r="CZ4" i="15"/>
  <c r="CZ77" i="15"/>
  <c r="BC118" i="15"/>
  <c r="AJ107" i="15"/>
  <c r="M121" i="15"/>
  <c r="DQ79" i="15"/>
  <c r="DT59" i="15"/>
  <c r="BL106" i="15"/>
  <c r="CP105" i="15"/>
  <c r="BE58" i="15"/>
  <c r="L69" i="15"/>
  <c r="DP4" i="15"/>
  <c r="CY121" i="15"/>
  <c r="BG112" i="15"/>
  <c r="D104" i="15"/>
  <c r="DZ105" i="15"/>
  <c r="EA83" i="15"/>
  <c r="CW120" i="15"/>
  <c r="CJ60" i="15"/>
  <c r="DV91" i="15"/>
  <c r="BM100" i="15"/>
  <c r="AV45" i="15"/>
  <c r="I84" i="15"/>
  <c r="BS122" i="15"/>
  <c r="BM111" i="15"/>
  <c r="DW121" i="15"/>
  <c r="Y79" i="15"/>
  <c r="CM117" i="15"/>
  <c r="AN105" i="15"/>
  <c r="V4" i="15"/>
  <c r="X77" i="15"/>
  <c r="BJ84" i="15"/>
  <c r="AZ68" i="15"/>
  <c r="CU61" i="15"/>
  <c r="DA103" i="15"/>
  <c r="DR76" i="15"/>
  <c r="DD91" i="15"/>
  <c r="AC74" i="15"/>
  <c r="X47" i="15"/>
  <c r="BM78" i="15"/>
  <c r="Q88" i="15"/>
  <c r="BB116" i="15"/>
  <c r="DB82" i="15"/>
  <c r="AZ72" i="15"/>
  <c r="X105" i="15"/>
  <c r="BF130" i="15"/>
  <c r="T66" i="15"/>
  <c r="AR131" i="15"/>
  <c r="AR62" i="15"/>
  <c r="AV92" i="15"/>
  <c r="AH120" i="15"/>
  <c r="BV122" i="15"/>
  <c r="BA128" i="15"/>
  <c r="CG99" i="15"/>
  <c r="BZ121" i="15"/>
  <c r="CQ101" i="15"/>
  <c r="CJ103" i="15"/>
  <c r="J23" i="15"/>
  <c r="CE122" i="15"/>
  <c r="CM99" i="15"/>
  <c r="AK125" i="15"/>
  <c r="AV96" i="15"/>
  <c r="CE125" i="15"/>
  <c r="CI111" i="15"/>
  <c r="DP40" i="15"/>
  <c r="AV115" i="15"/>
  <c r="J121" i="15"/>
  <c r="BX104" i="15"/>
  <c r="CB114" i="15"/>
  <c r="EA3" i="15"/>
  <c r="I91" i="15"/>
  <c r="DG67" i="15"/>
  <c r="CV112" i="15"/>
  <c r="CC94" i="15"/>
  <c r="AB115" i="15"/>
  <c r="CI127" i="15"/>
  <c r="DS115" i="15"/>
  <c r="BL69" i="15"/>
  <c r="CB103" i="15"/>
  <c r="BS104" i="15"/>
  <c r="EA124" i="15"/>
  <c r="BY123" i="15"/>
  <c r="W59" i="15"/>
  <c r="DA13" i="15"/>
  <c r="CQ78" i="15"/>
  <c r="AZ118" i="15"/>
  <c r="AQ126" i="15"/>
  <c r="CA86" i="15"/>
  <c r="AF58" i="15"/>
  <c r="AT60" i="15"/>
  <c r="DY99" i="15"/>
  <c r="AQ115" i="15"/>
  <c r="Z125" i="15"/>
  <c r="BF102" i="15"/>
  <c r="BK68" i="15"/>
  <c r="DT127" i="15"/>
  <c r="CW115" i="15"/>
  <c r="CU26" i="15"/>
  <c r="CO4" i="15"/>
  <c r="CB129" i="15"/>
  <c r="AP130" i="15"/>
  <c r="DH99" i="15"/>
  <c r="D103" i="15"/>
  <c r="H87" i="15"/>
  <c r="T97" i="15"/>
  <c r="EA76" i="15"/>
  <c r="CM129" i="15"/>
  <c r="CK112" i="15"/>
  <c r="AR100" i="15"/>
  <c r="T102" i="15"/>
  <c r="DH65" i="15"/>
  <c r="AS82" i="15"/>
  <c r="CP59" i="15"/>
  <c r="Y112" i="15"/>
  <c r="W43" i="15"/>
  <c r="AC84" i="15"/>
  <c r="AM113" i="15"/>
  <c r="AJ95" i="15"/>
  <c r="C101" i="15"/>
  <c r="BS96" i="15"/>
  <c r="N113" i="15"/>
  <c r="T123" i="15"/>
  <c r="AH108" i="15"/>
  <c r="AC113" i="15"/>
  <c r="BE47" i="15"/>
  <c r="DZ113" i="15"/>
  <c r="X129" i="15"/>
  <c r="CZ84" i="15"/>
  <c r="AP4" i="15"/>
  <c r="EA4" i="15"/>
  <c r="C19" i="15"/>
  <c r="DL84" i="15"/>
  <c r="AX84" i="15"/>
  <c r="BJ124" i="15"/>
  <c r="CK115" i="15"/>
  <c r="DV5" i="15"/>
  <c r="CS116" i="15"/>
  <c r="CA118" i="15"/>
  <c r="AJ88" i="15"/>
  <c r="BS65" i="15"/>
  <c r="BB84" i="15"/>
  <c r="M111" i="15"/>
  <c r="Z6" i="15"/>
  <c r="DA108" i="15"/>
  <c r="CM89" i="15"/>
  <c r="CR94" i="15"/>
  <c r="BD38" i="15"/>
  <c r="CL34" i="15"/>
  <c r="CV64" i="15"/>
  <c r="CV110" i="15"/>
  <c r="AE92" i="15"/>
  <c r="BB4" i="15"/>
  <c r="DZ66" i="15"/>
  <c r="Z71" i="15"/>
  <c r="BJ68" i="15"/>
  <c r="BJ108" i="15"/>
  <c r="CG21" i="15"/>
  <c r="X104" i="15"/>
  <c r="DL110" i="15"/>
  <c r="H129" i="15"/>
  <c r="CC124" i="15"/>
  <c r="BY130" i="15"/>
  <c r="DY114" i="15"/>
  <c r="AQ79" i="15"/>
  <c r="CW110" i="15"/>
  <c r="BL3" i="15"/>
  <c r="AV30" i="15"/>
  <c r="DB130" i="15"/>
  <c r="AB86" i="15"/>
  <c r="AP119" i="15"/>
  <c r="CJ130" i="15"/>
  <c r="X109" i="15"/>
  <c r="F116" i="15"/>
  <c r="DW70" i="15"/>
  <c r="BB78" i="15"/>
  <c r="DQ120" i="15"/>
  <c r="BM106" i="15"/>
  <c r="W126" i="15"/>
  <c r="BK81" i="15"/>
  <c r="AW55" i="15"/>
  <c r="AN94" i="15"/>
  <c r="V107" i="15"/>
  <c r="EA104" i="15"/>
  <c r="DL131" i="15"/>
  <c r="Y78" i="15"/>
  <c r="AC109" i="15"/>
  <c r="AJ50" i="15"/>
  <c r="CR106" i="15"/>
  <c r="BE80" i="15"/>
  <c r="DJ113" i="15"/>
  <c r="AO78" i="15"/>
  <c r="S94" i="15"/>
  <c r="DT68" i="15"/>
  <c r="AZ125" i="15"/>
  <c r="CN91" i="15"/>
  <c r="BM117" i="15"/>
  <c r="N65" i="15"/>
  <c r="BH96" i="15"/>
  <c r="BD104" i="15"/>
  <c r="DK70" i="15"/>
  <c r="DX103" i="15"/>
  <c r="AD97" i="15"/>
  <c r="AK93" i="15"/>
  <c r="L92" i="15"/>
  <c r="AF83" i="15"/>
  <c r="BV107" i="15"/>
  <c r="AP76" i="15"/>
  <c r="S73" i="15"/>
  <c r="DG69" i="15"/>
  <c r="P122" i="15"/>
  <c r="CR103" i="15"/>
  <c r="DY112" i="15"/>
  <c r="W103" i="15"/>
  <c r="H100" i="15"/>
  <c r="C68" i="15"/>
  <c r="DD93" i="15"/>
  <c r="BF109" i="15"/>
  <c r="BI106" i="15"/>
  <c r="CO68" i="15"/>
  <c r="AQ82" i="15"/>
  <c r="BK53" i="15"/>
  <c r="DN59" i="15"/>
  <c r="AL113" i="15"/>
  <c r="E73" i="15"/>
  <c r="CU128" i="15"/>
  <c r="AR107" i="15"/>
  <c r="DO110" i="15"/>
  <c r="CW84" i="15"/>
  <c r="BI108" i="15"/>
  <c r="BU87" i="15"/>
  <c r="T124" i="15"/>
  <c r="DG100" i="15"/>
  <c r="DC129" i="15"/>
  <c r="V131" i="15"/>
  <c r="DS41" i="15"/>
  <c r="CV77" i="15"/>
  <c r="CK76" i="15"/>
  <c r="AY98" i="15"/>
  <c r="CW53" i="15"/>
  <c r="DN100" i="15"/>
  <c r="AB120" i="15"/>
  <c r="BV123" i="15"/>
  <c r="DR117" i="15"/>
  <c r="AM115" i="15"/>
  <c r="BP120" i="15"/>
  <c r="AB93" i="15"/>
  <c r="K93" i="15"/>
  <c r="G106" i="15"/>
  <c r="P120" i="15"/>
  <c r="AB99" i="15"/>
  <c r="BO77" i="15"/>
  <c r="CY88" i="15"/>
  <c r="AT99" i="15"/>
  <c r="DA76" i="15"/>
  <c r="AY97" i="15"/>
  <c r="DQ129" i="15"/>
  <c r="BI90" i="15"/>
  <c r="BJ3" i="15"/>
  <c r="F121" i="15"/>
  <c r="CA90" i="15"/>
  <c r="C44" i="15"/>
  <c r="BJ96" i="15"/>
  <c r="DC52" i="15"/>
  <c r="DP115" i="15"/>
  <c r="AY110" i="15"/>
  <c r="AG36" i="15"/>
  <c r="BB44" i="15"/>
  <c r="CH91" i="15"/>
  <c r="CC78" i="15"/>
  <c r="BD99" i="15"/>
  <c r="CR126" i="15"/>
  <c r="DP92" i="15"/>
  <c r="D74" i="15"/>
  <c r="C45" i="15"/>
  <c r="DU124" i="15"/>
  <c r="CN63" i="15"/>
  <c r="CY91" i="15"/>
  <c r="F131" i="15"/>
  <c r="AD74" i="15"/>
  <c r="DL79" i="15"/>
  <c r="AS72" i="15"/>
  <c r="DA15" i="15"/>
  <c r="D6" i="15"/>
  <c r="BK105" i="15"/>
  <c r="CG76" i="15"/>
  <c r="AT92" i="15"/>
  <c r="DC101" i="15"/>
  <c r="N126" i="15"/>
  <c r="DF81" i="15"/>
  <c r="C125" i="15"/>
  <c r="AQ67" i="15"/>
  <c r="BM96" i="15"/>
  <c r="CL66" i="15"/>
  <c r="AA78" i="15"/>
  <c r="DL76" i="15"/>
  <c r="W41" i="15"/>
  <c r="DS114" i="15"/>
  <c r="EA127" i="15"/>
  <c r="AK96" i="15"/>
  <c r="CI118" i="15"/>
  <c r="CF70" i="15"/>
  <c r="CN80" i="15"/>
  <c r="BR110" i="15"/>
  <c r="CK52" i="15"/>
  <c r="DT83" i="15"/>
  <c r="BI57" i="15"/>
  <c r="DS128" i="15"/>
  <c r="AW9" i="15"/>
  <c r="DN43" i="15"/>
  <c r="CN120" i="15"/>
  <c r="AF48" i="15"/>
  <c r="O122" i="15"/>
  <c r="Q75" i="15"/>
  <c r="L39" i="15"/>
  <c r="AC90" i="15"/>
  <c r="BT111" i="15"/>
  <c r="BS125" i="15"/>
  <c r="AU122" i="15"/>
  <c r="BZ122" i="15"/>
  <c r="DP127" i="15"/>
  <c r="AZ111" i="15"/>
  <c r="AP124" i="15"/>
  <c r="BJ103" i="15"/>
  <c r="I123" i="15"/>
  <c r="CF86" i="15"/>
  <c r="AO54" i="15"/>
  <c r="BW54" i="15"/>
  <c r="BD68" i="15"/>
  <c r="H86" i="15"/>
  <c r="CA96" i="15"/>
  <c r="DC91" i="15"/>
  <c r="AF90" i="15"/>
  <c r="DQ103" i="15"/>
  <c r="DI81" i="15"/>
  <c r="BV46" i="15"/>
  <c r="CV121" i="15"/>
  <c r="CE106" i="15"/>
  <c r="BH102" i="15"/>
  <c r="DJ107" i="15"/>
  <c r="X103" i="15"/>
  <c r="AX116" i="15"/>
  <c r="DK96" i="15"/>
  <c r="DR26" i="15"/>
  <c r="K99" i="15"/>
  <c r="AA67" i="15"/>
  <c r="AT61" i="15"/>
  <c r="H44" i="15"/>
  <c r="AG51" i="15"/>
  <c r="AN124" i="15"/>
  <c r="BX40" i="15"/>
  <c r="AC116" i="15"/>
  <c r="AZ76" i="15"/>
  <c r="BS91" i="15"/>
  <c r="CC44" i="15"/>
  <c r="X95" i="15"/>
  <c r="BL101" i="15"/>
  <c r="AD121" i="15"/>
  <c r="AS100" i="15"/>
  <c r="S102" i="15"/>
  <c r="CP126" i="15"/>
  <c r="CO91" i="15"/>
  <c r="DQ58" i="15"/>
  <c r="Y65" i="15"/>
  <c r="AG29" i="15"/>
  <c r="DA47" i="15"/>
  <c r="BX109" i="15"/>
  <c r="BB119" i="15"/>
  <c r="AX128" i="15"/>
  <c r="I43" i="15"/>
  <c r="DB112" i="15"/>
  <c r="Q69" i="15"/>
  <c r="K115" i="15"/>
  <c r="L79" i="15"/>
  <c r="DT105" i="15"/>
  <c r="DH54" i="15"/>
  <c r="BD42" i="15"/>
  <c r="DJ100" i="15"/>
  <c r="CJ62" i="15"/>
  <c r="AJ55" i="15"/>
  <c r="AQ56" i="15"/>
  <c r="CK125" i="15"/>
  <c r="AD123" i="15"/>
  <c r="CT122" i="15"/>
  <c r="BY118" i="15"/>
  <c r="W24" i="15"/>
  <c r="CA45" i="15"/>
  <c r="AR12" i="15"/>
  <c r="BL51" i="15"/>
  <c r="CZ69" i="15"/>
  <c r="CQ124" i="15"/>
  <c r="Z103" i="15"/>
  <c r="AB24" i="15"/>
  <c r="CQ99" i="15"/>
  <c r="AG74" i="15"/>
  <c r="CB105" i="15"/>
  <c r="BU88" i="15"/>
  <c r="CB91" i="15"/>
  <c r="BZ3" i="15"/>
  <c r="BS110" i="15"/>
  <c r="DL55" i="15"/>
  <c r="AZ101" i="15"/>
  <c r="CM103" i="15"/>
  <c r="DU43" i="15"/>
  <c r="DU77" i="15"/>
  <c r="F87" i="15"/>
  <c r="DU121" i="15"/>
  <c r="C59" i="15"/>
  <c r="AV75" i="15"/>
  <c r="DN71" i="15"/>
  <c r="P67" i="15"/>
  <c r="DE71" i="15"/>
  <c r="CO109" i="15"/>
  <c r="U114" i="15"/>
  <c r="CJ61" i="15"/>
  <c r="BR38" i="15"/>
  <c r="G114" i="15"/>
  <c r="CN130" i="15"/>
  <c r="DC94" i="15"/>
  <c r="CX64" i="15"/>
  <c r="BR111" i="15"/>
  <c r="CO66" i="15"/>
  <c r="S86" i="15"/>
  <c r="CF92" i="15"/>
  <c r="CU98" i="15"/>
  <c r="AV98" i="15"/>
  <c r="CK106" i="15"/>
  <c r="DU88" i="15"/>
  <c r="D88" i="15"/>
  <c r="DY128" i="15"/>
  <c r="AN51" i="15"/>
  <c r="CW82" i="15"/>
  <c r="BI46" i="15"/>
  <c r="CT121" i="15"/>
  <c r="CG70" i="15"/>
  <c r="F107" i="15"/>
  <c r="BT67" i="15"/>
  <c r="G51" i="15"/>
  <c r="P47" i="15"/>
  <c r="CZ127" i="15"/>
  <c r="BL104" i="15"/>
  <c r="BL131" i="15"/>
  <c r="DU3" i="15"/>
  <c r="DU131" i="15"/>
  <c r="T130" i="15"/>
  <c r="AF19" i="15"/>
  <c r="DX74" i="15"/>
  <c r="P125" i="15"/>
  <c r="AG61" i="15"/>
  <c r="AM49" i="15"/>
  <c r="BW70" i="15"/>
  <c r="AX105" i="15"/>
  <c r="V52" i="15"/>
  <c r="CF66" i="15"/>
  <c r="AM105" i="15"/>
  <c r="AJ124" i="15"/>
  <c r="AJ105" i="15"/>
  <c r="D35" i="15"/>
  <c r="DL26" i="15"/>
  <c r="L119" i="15"/>
  <c r="BN118" i="15"/>
  <c r="DF75" i="15"/>
  <c r="N112" i="15"/>
  <c r="Y131" i="15"/>
  <c r="DN106" i="15"/>
  <c r="BS123" i="15"/>
  <c r="DZ103" i="15"/>
  <c r="AJ70" i="15"/>
  <c r="BQ124" i="15"/>
  <c r="EA108" i="15"/>
  <c r="CX70" i="15"/>
  <c r="AQ73" i="15"/>
  <c r="AM100" i="15"/>
  <c r="CG78" i="15"/>
  <c r="DW60" i="15"/>
  <c r="DI99" i="15"/>
  <c r="AM104" i="15"/>
  <c r="BJ106" i="15"/>
  <c r="AL109" i="15"/>
  <c r="AP111" i="15"/>
  <c r="CM93" i="15"/>
  <c r="DS71" i="15"/>
  <c r="F63" i="15"/>
  <c r="Z63" i="15"/>
  <c r="DI4" i="15"/>
  <c r="AP116" i="15"/>
  <c r="DP66" i="15"/>
  <c r="DW122" i="15"/>
  <c r="AA127" i="15"/>
  <c r="F114" i="15"/>
  <c r="AS4" i="15"/>
  <c r="AR95" i="15"/>
  <c r="D30" i="15"/>
  <c r="AL123" i="15"/>
  <c r="CL129" i="15"/>
  <c r="DT110" i="15"/>
  <c r="AN122" i="15"/>
  <c r="AR122" i="15"/>
  <c r="BF95" i="15"/>
  <c r="BL110" i="15"/>
  <c r="CE108" i="15"/>
  <c r="DO130" i="15"/>
  <c r="R77" i="15"/>
  <c r="AC3" i="15"/>
  <c r="DM30" i="15"/>
  <c r="BY93" i="15"/>
  <c r="BP32" i="15"/>
  <c r="DQ80" i="15"/>
  <c r="CX95" i="15"/>
  <c r="AW34" i="15"/>
  <c r="BZ97" i="15"/>
  <c r="BH104" i="15"/>
  <c r="DX3" i="15"/>
  <c r="AV128" i="15"/>
  <c r="CP94" i="15"/>
  <c r="BQ106" i="15"/>
  <c r="AB111" i="15"/>
  <c r="CA43" i="15"/>
  <c r="BA80" i="15"/>
  <c r="DE122" i="15"/>
  <c r="CW56" i="15"/>
  <c r="DE24" i="15"/>
  <c r="CJ104" i="15"/>
  <c r="C4" i="15"/>
  <c r="DQ89" i="15"/>
  <c r="AZ3" i="15"/>
  <c r="G89" i="15"/>
  <c r="BY101" i="15"/>
  <c r="CF115" i="15"/>
  <c r="CZ11" i="15"/>
  <c r="CN103" i="15"/>
  <c r="DC95" i="15"/>
  <c r="K125" i="15"/>
  <c r="M103" i="15"/>
  <c r="C36" i="15"/>
  <c r="Z116" i="15"/>
  <c r="W113" i="15"/>
  <c r="DI75" i="15"/>
  <c r="CQ106" i="15"/>
  <c r="BX111" i="15"/>
  <c r="DX98" i="15"/>
  <c r="S128" i="15"/>
  <c r="AJ67" i="15"/>
  <c r="AC71" i="15"/>
  <c r="AX115" i="15"/>
  <c r="DJ4" i="15"/>
  <c r="AS102" i="15"/>
  <c r="CE54" i="15"/>
  <c r="BW104" i="15"/>
  <c r="W120" i="15"/>
  <c r="AL34" i="15"/>
  <c r="CD51" i="15"/>
  <c r="I82" i="15"/>
  <c r="EA93" i="15"/>
  <c r="BA110" i="15"/>
  <c r="BT86" i="15"/>
  <c r="D58" i="15"/>
  <c r="CC128" i="15"/>
  <c r="DV98" i="15"/>
  <c r="CQ100" i="15"/>
  <c r="CS131" i="15"/>
  <c r="BO56" i="15"/>
  <c r="CN119" i="15"/>
  <c r="BU94" i="15"/>
  <c r="CX110" i="15"/>
  <c r="AW102" i="15"/>
  <c r="AU86" i="15"/>
  <c r="DJ85" i="15"/>
  <c r="CH3" i="15"/>
  <c r="BZ64" i="15"/>
  <c r="AL131" i="15"/>
  <c r="CL80" i="15"/>
  <c r="DR102" i="15"/>
  <c r="AO128" i="15"/>
  <c r="AV111" i="15"/>
  <c r="CV108" i="15"/>
  <c r="AS47" i="15"/>
  <c r="CB96" i="15"/>
  <c r="AT117" i="15"/>
  <c r="DE120" i="15"/>
  <c r="DV64" i="15"/>
  <c r="AJ116" i="15"/>
  <c r="N41" i="15"/>
  <c r="S103" i="15"/>
  <c r="BZ89" i="15"/>
  <c r="DX60" i="15"/>
  <c r="DA57" i="15"/>
  <c r="BY129" i="15"/>
  <c r="BV113" i="15"/>
  <c r="L52" i="15"/>
  <c r="AH125" i="15"/>
  <c r="CE56" i="15"/>
  <c r="AJ104" i="15"/>
  <c r="BF119" i="15"/>
  <c r="DA99" i="15"/>
  <c r="N117" i="15"/>
  <c r="D107" i="15"/>
  <c r="AE49" i="15"/>
  <c r="DU105" i="15"/>
  <c r="DT75" i="15"/>
  <c r="BL92" i="15"/>
  <c r="P62" i="15"/>
  <c r="BL91" i="15"/>
  <c r="AB126" i="15"/>
  <c r="CX98" i="15"/>
  <c r="DX52" i="15"/>
  <c r="AK101" i="15"/>
  <c r="AQ101" i="15"/>
  <c r="Q93" i="15"/>
  <c r="AS57" i="15"/>
  <c r="AA94" i="15"/>
  <c r="C72" i="15"/>
  <c r="CQ121" i="15"/>
  <c r="I100" i="15"/>
  <c r="CH95" i="15"/>
  <c r="BP111" i="15"/>
  <c r="AL69" i="15"/>
  <c r="BH106" i="15"/>
  <c r="CK57" i="15"/>
  <c r="BX44" i="15"/>
  <c r="BT123" i="15"/>
  <c r="DU23" i="15"/>
  <c r="BG79" i="15"/>
  <c r="DG79" i="15"/>
  <c r="DV85" i="15"/>
  <c r="AK115" i="15"/>
  <c r="C21" i="15"/>
  <c r="N83" i="15"/>
  <c r="DD110" i="15"/>
  <c r="DG90" i="15"/>
  <c r="DZ4" i="15"/>
  <c r="DQ91" i="15"/>
  <c r="Y87" i="15"/>
  <c r="AD130" i="15"/>
  <c r="DR39" i="15"/>
  <c r="DB108" i="15"/>
  <c r="AI81" i="15"/>
  <c r="CK74" i="15"/>
  <c r="CA124" i="15"/>
  <c r="BY98" i="15"/>
  <c r="AW76" i="15"/>
  <c r="DE43" i="15"/>
  <c r="CI101" i="15"/>
  <c r="AK56" i="15"/>
  <c r="BJ109" i="15"/>
  <c r="BE126" i="15"/>
  <c r="BG65" i="15"/>
  <c r="AI116" i="15"/>
  <c r="AM109" i="15"/>
  <c r="AF69" i="15"/>
  <c r="DT79" i="15"/>
  <c r="BK109" i="15"/>
  <c r="EA37" i="15"/>
  <c r="BQ51" i="15"/>
  <c r="DH73" i="15"/>
  <c r="AH36" i="15"/>
  <c r="CW102" i="15"/>
  <c r="CH100" i="15"/>
  <c r="DJ87" i="15"/>
  <c r="H85" i="15"/>
  <c r="F110" i="15"/>
  <c r="Y90" i="15"/>
  <c r="DI28" i="15"/>
  <c r="DX41" i="15"/>
  <c r="BH112" i="15"/>
  <c r="CR53" i="15"/>
  <c r="CG80" i="15"/>
  <c r="CJ53" i="15"/>
  <c r="CY85" i="15"/>
  <c r="BA38" i="15"/>
  <c r="F125" i="15"/>
  <c r="DZ128" i="15"/>
  <c r="Q109" i="15"/>
  <c r="DU81" i="15"/>
  <c r="C84" i="15"/>
  <c r="DR47" i="15"/>
  <c r="BJ46" i="15"/>
  <c r="I96" i="15"/>
  <c r="CD3" i="15"/>
  <c r="DL105" i="15"/>
  <c r="CF38" i="15"/>
  <c r="N104" i="15"/>
  <c r="P87" i="15"/>
  <c r="CN81" i="15"/>
  <c r="BM125" i="15"/>
  <c r="T95" i="15"/>
  <c r="CQ113" i="15"/>
  <c r="CC81" i="15"/>
  <c r="O20" i="15"/>
  <c r="T44" i="15"/>
  <c r="EA130" i="15"/>
  <c r="CK90" i="15"/>
  <c r="AT68" i="15"/>
  <c r="V67" i="15"/>
  <c r="BN82" i="15"/>
  <c r="AW103" i="15"/>
  <c r="BV82" i="15"/>
  <c r="D128" i="15"/>
  <c r="BI104" i="15"/>
  <c r="J106" i="15"/>
  <c r="AU66" i="15"/>
  <c r="CE93" i="15"/>
  <c r="AQ42" i="15"/>
  <c r="T11" i="15"/>
  <c r="DA69" i="15"/>
  <c r="AT131" i="15"/>
  <c r="BO124" i="15"/>
  <c r="AI108" i="15"/>
  <c r="AA104" i="15"/>
  <c r="DN95" i="15"/>
  <c r="CS111" i="15"/>
  <c r="BC104" i="15"/>
  <c r="AM112" i="15"/>
  <c r="CJ128" i="15"/>
  <c r="DT130" i="15"/>
  <c r="CF102" i="15"/>
  <c r="G103" i="15"/>
  <c r="DR38" i="15"/>
  <c r="CW79" i="15"/>
  <c r="BP92" i="15"/>
  <c r="AV77" i="15"/>
  <c r="CZ83" i="15"/>
  <c r="AR129" i="15"/>
  <c r="BE127" i="15"/>
  <c r="D91" i="15"/>
  <c r="CZ80" i="15"/>
  <c r="BL75" i="15"/>
  <c r="O117" i="15"/>
  <c r="BZ44" i="15"/>
  <c r="F86" i="15"/>
  <c r="CS121" i="15"/>
  <c r="DV118" i="15"/>
  <c r="AY74" i="15"/>
  <c r="DK69" i="15"/>
  <c r="AJ110" i="15"/>
  <c r="T81" i="15"/>
  <c r="CF21" i="15"/>
  <c r="DR97" i="15"/>
  <c r="AL90" i="15"/>
  <c r="DH21" i="15"/>
  <c r="BB114" i="15"/>
  <c r="I130" i="15"/>
  <c r="AZ119" i="15"/>
  <c r="J46" i="15"/>
  <c r="DW14" i="15"/>
  <c r="CX129" i="15"/>
  <c r="BM68" i="15"/>
  <c r="BA59" i="15"/>
  <c r="CR81" i="15"/>
  <c r="BC101" i="15"/>
  <c r="C33" i="15"/>
  <c r="AZ79" i="15"/>
  <c r="DC78" i="15"/>
  <c r="AZ86" i="15"/>
  <c r="CT66" i="15"/>
  <c r="DB128" i="15"/>
  <c r="CV80" i="15"/>
  <c r="CV95" i="15"/>
  <c r="BW120" i="15"/>
  <c r="CI99" i="15"/>
  <c r="AG95" i="15"/>
  <c r="H122" i="15"/>
  <c r="CN123" i="15"/>
  <c r="BY125" i="15"/>
  <c r="DV32" i="15"/>
  <c r="CG130" i="15"/>
  <c r="AT125" i="15"/>
  <c r="CJ82" i="15"/>
  <c r="DM114" i="15"/>
  <c r="AF20" i="15"/>
  <c r="BI77" i="15"/>
  <c r="BQ79" i="15"/>
  <c r="BK69" i="15"/>
  <c r="DG74" i="15"/>
  <c r="AK3" i="15"/>
  <c r="CD91" i="15"/>
  <c r="DF97" i="15"/>
  <c r="F127" i="15"/>
  <c r="DV95" i="15"/>
  <c r="S98" i="15"/>
  <c r="DU72" i="15"/>
  <c r="AS131" i="15"/>
  <c r="CI129" i="15"/>
  <c r="AE131" i="15"/>
  <c r="DC117" i="15"/>
  <c r="CU83" i="15"/>
  <c r="CK82" i="15"/>
  <c r="BP47" i="15"/>
  <c r="Q110" i="15"/>
  <c r="CD35" i="15"/>
  <c r="CC74" i="15"/>
  <c r="BZ115" i="15"/>
  <c r="BK131" i="15"/>
  <c r="C8" i="15"/>
  <c r="BZ110" i="15"/>
  <c r="DX76" i="15"/>
  <c r="CG96" i="15"/>
  <c r="G19" i="15"/>
  <c r="BO62" i="15"/>
  <c r="BK122" i="15"/>
  <c r="DA4" i="15"/>
  <c r="CE73" i="15"/>
  <c r="BC88" i="15"/>
  <c r="BH113" i="15"/>
  <c r="DD95" i="15"/>
  <c r="DW84" i="15"/>
  <c r="U73" i="15"/>
  <c r="CQ115" i="15"/>
  <c r="AW119" i="15"/>
  <c r="AG105" i="15"/>
  <c r="R16" i="15"/>
  <c r="CX66" i="15"/>
  <c r="G108" i="15"/>
  <c r="AF91" i="15"/>
  <c r="D100" i="15"/>
  <c r="AJ61" i="15"/>
  <c r="DJ119" i="15"/>
  <c r="AT87" i="15"/>
  <c r="DN47" i="15"/>
  <c r="AW97" i="15"/>
  <c r="BP58" i="15"/>
  <c r="CA114" i="15"/>
  <c r="AR130" i="15"/>
  <c r="Y114" i="15"/>
  <c r="CU66" i="15"/>
  <c r="M95" i="15"/>
  <c r="AL125" i="15"/>
  <c r="Q115" i="15"/>
  <c r="BT99" i="15"/>
  <c r="DI49" i="15"/>
  <c r="BJ4" i="15"/>
  <c r="DB60" i="15"/>
  <c r="DC3" i="15"/>
  <c r="AX108" i="15"/>
  <c r="BR61" i="15"/>
  <c r="AB128" i="15"/>
  <c r="BR50" i="15"/>
  <c r="AP123" i="15"/>
  <c r="DA121" i="15"/>
  <c r="C61" i="15"/>
  <c r="DK120" i="15"/>
  <c r="BE64" i="15"/>
  <c r="DY120" i="15"/>
  <c r="CU130" i="15"/>
  <c r="AB71" i="15"/>
  <c r="DM115" i="15"/>
  <c r="AS99" i="15"/>
  <c r="BK96" i="15"/>
  <c r="CO52" i="15"/>
  <c r="P45" i="15"/>
  <c r="DY85" i="15"/>
  <c r="G88" i="15"/>
  <c r="S78" i="15"/>
  <c r="DV120" i="15"/>
  <c r="AY62" i="15"/>
  <c r="CF126" i="15"/>
  <c r="CD123" i="15"/>
  <c r="DC126" i="15"/>
  <c r="DX89" i="15"/>
  <c r="AK116" i="15"/>
  <c r="X125" i="15"/>
  <c r="C6" i="15"/>
  <c r="DE127" i="15"/>
  <c r="CU73" i="15"/>
  <c r="DI108" i="15"/>
  <c r="DP95" i="15"/>
  <c r="AE62" i="15"/>
  <c r="D79" i="15"/>
  <c r="P91" i="15"/>
  <c r="AQ61" i="15"/>
  <c r="DH117" i="15"/>
  <c r="DB101" i="15"/>
  <c r="AW127" i="15"/>
  <c r="D77" i="15"/>
  <c r="DM97" i="15"/>
  <c r="BF101" i="15"/>
  <c r="BN68" i="15"/>
  <c r="CU3" i="15"/>
  <c r="DH107" i="15"/>
  <c r="DL86" i="15"/>
  <c r="CZ110" i="15"/>
  <c r="V130" i="15"/>
  <c r="DS91" i="15"/>
  <c r="Y100" i="15"/>
  <c r="BP117" i="15"/>
  <c r="BC103" i="15"/>
  <c r="BC99" i="15"/>
  <c r="CM126" i="15"/>
  <c r="R106" i="15"/>
  <c r="CB111" i="15"/>
  <c r="CJ69" i="15"/>
  <c r="DN101" i="15"/>
  <c r="D125" i="15"/>
  <c r="DY27" i="15"/>
  <c r="AT100" i="15"/>
  <c r="DS59" i="15"/>
  <c r="AW59" i="15"/>
  <c r="Y94" i="15"/>
  <c r="AA75" i="15"/>
  <c r="AF131" i="15"/>
  <c r="DO62" i="15"/>
  <c r="AP82" i="15"/>
  <c r="V36" i="15"/>
  <c r="AM98" i="15"/>
  <c r="BB95" i="15"/>
  <c r="BN128" i="15"/>
  <c r="DF72" i="15"/>
  <c r="AV105" i="15"/>
  <c r="K4" i="15"/>
  <c r="BE83" i="15"/>
  <c r="CQ128" i="15"/>
  <c r="AB73" i="15"/>
  <c r="CW109" i="15"/>
  <c r="AP110" i="15"/>
  <c r="DK84" i="15"/>
  <c r="C16" i="15"/>
  <c r="BL98" i="15"/>
  <c r="CV60" i="15"/>
  <c r="CU116" i="15"/>
  <c r="DD131" i="15"/>
  <c r="X120" i="15"/>
  <c r="CZ59" i="15"/>
  <c r="BF3" i="15"/>
  <c r="CS97" i="15"/>
  <c r="AY77" i="15"/>
  <c r="CY129" i="15"/>
  <c r="DK68" i="15"/>
  <c r="Y115" i="15"/>
  <c r="U125" i="15"/>
  <c r="F69" i="15"/>
  <c r="M98" i="15"/>
  <c r="DK103" i="15"/>
  <c r="DE38" i="15"/>
  <c r="AF104" i="15"/>
  <c r="DJ96" i="15"/>
  <c r="AO28" i="15"/>
  <c r="CO63" i="15"/>
  <c r="CN129" i="15"/>
  <c r="CU33" i="15"/>
  <c r="CP115" i="15"/>
  <c r="DV109" i="15"/>
  <c r="DD98" i="15"/>
  <c r="AA62" i="15"/>
  <c r="AY105" i="15"/>
  <c r="Q81" i="15"/>
  <c r="CU97" i="15"/>
  <c r="AD87" i="15"/>
  <c r="CD127" i="15"/>
  <c r="CH81" i="15"/>
  <c r="AO127" i="15"/>
  <c r="AR78" i="15"/>
  <c r="DH123" i="15"/>
  <c r="C128" i="15"/>
  <c r="U34" i="15"/>
  <c r="BL31" i="15"/>
  <c r="DN122" i="15"/>
  <c r="CW117" i="15"/>
  <c r="CG75" i="15"/>
  <c r="BD126" i="15"/>
  <c r="D66" i="15"/>
  <c r="AC57" i="15"/>
  <c r="CA128" i="15"/>
  <c r="DD84" i="15"/>
  <c r="BH124" i="15"/>
  <c r="D50" i="15"/>
  <c r="H30" i="15"/>
  <c r="DD3" i="15"/>
  <c r="BS93" i="15"/>
  <c r="C25" i="15"/>
  <c r="DN49" i="15"/>
  <c r="N97" i="15"/>
  <c r="CJ78" i="15"/>
  <c r="BV63" i="15"/>
  <c r="P74" i="15"/>
  <c r="DW109" i="15"/>
  <c r="CV119" i="15"/>
  <c r="Y30" i="15"/>
  <c r="CC119" i="15"/>
  <c r="BD66" i="15"/>
  <c r="CK101" i="15"/>
  <c r="DP69" i="15"/>
  <c r="AP10" i="15"/>
  <c r="DO50" i="15"/>
  <c r="DZ78" i="15"/>
  <c r="R81" i="15"/>
  <c r="AM88" i="15"/>
  <c r="CW50" i="15"/>
  <c r="CD99" i="15"/>
  <c r="DC114" i="15"/>
  <c r="CJ77" i="15"/>
  <c r="BD119" i="15"/>
  <c r="H4" i="15"/>
  <c r="DL120" i="15"/>
  <c r="K111" i="15"/>
  <c r="W64" i="15"/>
  <c r="DK115" i="15"/>
  <c r="AF85" i="15"/>
  <c r="Q51" i="15"/>
  <c r="CG116" i="15"/>
  <c r="T106" i="15"/>
  <c r="C29" i="15"/>
  <c r="CT111" i="15"/>
  <c r="V79" i="15"/>
  <c r="AZ37" i="15"/>
  <c r="AI59" i="15"/>
  <c r="O104" i="15"/>
  <c r="DK118" i="15"/>
  <c r="C90" i="15"/>
  <c r="DH97" i="15"/>
  <c r="BV112" i="15"/>
  <c r="DD124" i="15"/>
  <c r="CR115" i="15"/>
  <c r="AH88" i="15"/>
  <c r="BW98" i="15"/>
  <c r="CA122" i="15"/>
  <c r="K94" i="15"/>
  <c r="AB97" i="15"/>
  <c r="D82" i="15"/>
  <c r="AN97" i="15"/>
  <c r="AO117" i="15"/>
  <c r="CT44" i="15"/>
  <c r="DY94" i="15"/>
  <c r="CD75" i="15"/>
  <c r="CR99" i="15"/>
  <c r="C10" i="15"/>
  <c r="DB69" i="15"/>
  <c r="BC66" i="15"/>
  <c r="BW130" i="15"/>
  <c r="J105" i="15"/>
  <c r="CW70" i="15"/>
  <c r="AH27" i="15"/>
  <c r="T90" i="15"/>
  <c r="I73" i="15"/>
  <c r="DV27" i="15"/>
  <c r="DH85" i="15"/>
  <c r="AS110" i="15"/>
  <c r="BT62" i="15"/>
  <c r="DE93" i="15"/>
  <c r="DS86" i="15"/>
  <c r="CN108" i="15"/>
  <c r="DG3" i="15"/>
  <c r="CF129" i="15"/>
  <c r="DE52" i="15"/>
  <c r="DX65" i="15"/>
  <c r="DF83" i="15"/>
  <c r="C118" i="15"/>
  <c r="T60" i="15"/>
  <c r="DH3" i="15"/>
  <c r="BE78" i="15"/>
  <c r="AY117" i="15"/>
  <c r="DY73" i="15"/>
  <c r="AE3" i="15"/>
  <c r="CA85" i="15"/>
  <c r="DB87" i="15"/>
  <c r="BY112" i="15"/>
  <c r="BR126" i="15"/>
  <c r="AF126" i="15"/>
  <c r="AT129" i="15"/>
  <c r="AA103" i="15"/>
  <c r="CG83" i="15"/>
  <c r="BY102" i="15"/>
  <c r="U78" i="15"/>
  <c r="AL72" i="15"/>
  <c r="DD97" i="15"/>
  <c r="BX113" i="15"/>
  <c r="BB105" i="15"/>
  <c r="AP46" i="15"/>
  <c r="AN65" i="15"/>
  <c r="CO112" i="15"/>
  <c r="G58" i="15"/>
  <c r="C47" i="15"/>
  <c r="BD100" i="15"/>
  <c r="DT124" i="15"/>
  <c r="W90" i="15"/>
  <c r="BW44" i="15"/>
  <c r="DJ71" i="15"/>
  <c r="BA93" i="15"/>
  <c r="DX70" i="15"/>
  <c r="AI126" i="15"/>
  <c r="AD113" i="15"/>
  <c r="D9" i="15"/>
  <c r="CX86" i="15"/>
  <c r="AE125" i="15"/>
  <c r="R83" i="15"/>
  <c r="CL67" i="15"/>
  <c r="BN116" i="15"/>
  <c r="DQ122" i="15"/>
  <c r="Y84" i="15"/>
  <c r="BQ41" i="15"/>
  <c r="AK68" i="15"/>
  <c r="Q3" i="15"/>
  <c r="DT92" i="15"/>
  <c r="H102" i="15"/>
  <c r="C99" i="15"/>
  <c r="W75" i="15"/>
  <c r="BG37" i="15"/>
  <c r="CD84" i="15"/>
  <c r="Z113" i="15"/>
  <c r="BC86" i="15"/>
  <c r="CG95" i="15"/>
  <c r="AF107" i="15"/>
  <c r="BI62" i="15"/>
  <c r="CF4" i="15"/>
  <c r="DS117" i="15"/>
  <c r="AL4" i="15"/>
  <c r="BM99" i="15"/>
  <c r="L113" i="15"/>
  <c r="W107" i="15"/>
  <c r="BB61" i="15"/>
  <c r="Q79" i="15"/>
  <c r="CA106" i="15"/>
  <c r="P115" i="15"/>
  <c r="CT131" i="15"/>
  <c r="CP96" i="15"/>
  <c r="AM127" i="15"/>
  <c r="BH95" i="15"/>
  <c r="CX79" i="15"/>
  <c r="DQ94" i="15"/>
  <c r="CT119" i="15"/>
  <c r="S110" i="15"/>
  <c r="M54" i="15"/>
  <c r="C83" i="15"/>
  <c r="DI82" i="15"/>
  <c r="BS41" i="15"/>
  <c r="CD111" i="15"/>
  <c r="CZ91" i="15"/>
  <c r="AI113" i="15"/>
  <c r="DT90" i="15"/>
  <c r="AD83" i="15"/>
  <c r="AW128" i="15"/>
  <c r="G94" i="15"/>
  <c r="J94" i="15"/>
  <c r="AM85" i="15"/>
  <c r="X126" i="15"/>
  <c r="CQ126" i="15"/>
  <c r="BD86" i="15"/>
  <c r="P121" i="15"/>
  <c r="AR71" i="15"/>
  <c r="CB86" i="15"/>
  <c r="N3" i="15"/>
  <c r="BQ88" i="15"/>
  <c r="G99" i="15"/>
  <c r="BG107" i="15"/>
  <c r="CV116" i="15"/>
  <c r="S100" i="15"/>
  <c r="BF98" i="15"/>
  <c r="BV91" i="15"/>
  <c r="BL95" i="15"/>
  <c r="CT58" i="15"/>
  <c r="BG117" i="15"/>
  <c r="DB109" i="15"/>
  <c r="DN121" i="15"/>
  <c r="DV117" i="15"/>
  <c r="D119" i="15"/>
  <c r="BR90" i="15"/>
  <c r="BB96" i="15"/>
  <c r="S69" i="15"/>
  <c r="CG122" i="15"/>
  <c r="AZ4" i="15"/>
  <c r="D5" i="15"/>
  <c r="DX112" i="15"/>
  <c r="DO106" i="15"/>
  <c r="DA21" i="15"/>
  <c r="AT62" i="15"/>
  <c r="AE118" i="15"/>
  <c r="BW109" i="15"/>
  <c r="O53" i="15"/>
  <c r="AB55" i="15"/>
  <c r="DT76" i="15"/>
  <c r="G73" i="15"/>
  <c r="BJ114" i="15"/>
  <c r="DN93" i="15"/>
  <c r="CL116" i="15"/>
  <c r="CX62" i="15"/>
  <c r="BZ111" i="15"/>
  <c r="AO66" i="15"/>
  <c r="R80" i="15"/>
  <c r="CV84" i="15"/>
  <c r="BG73" i="15"/>
  <c r="AU77" i="15"/>
  <c r="BX130" i="15"/>
  <c r="CL120" i="15"/>
  <c r="DB4" i="15"/>
  <c r="DF71" i="15"/>
  <c r="CF54" i="15"/>
  <c r="CC69" i="15"/>
  <c r="BO54" i="15"/>
  <c r="CS122" i="15"/>
  <c r="DR41" i="15"/>
  <c r="J130" i="15"/>
  <c r="DU51" i="15"/>
  <c r="T115" i="15"/>
  <c r="AX117" i="15"/>
  <c r="DD106" i="15"/>
  <c r="DN20" i="15"/>
  <c r="CF128" i="15"/>
  <c r="BE123" i="15"/>
  <c r="T4" i="15"/>
  <c r="BK103" i="15"/>
  <c r="U126" i="15"/>
  <c r="DQ127" i="15"/>
  <c r="CH96" i="15"/>
  <c r="AO86" i="15"/>
  <c r="Z128" i="15"/>
  <c r="I109" i="15"/>
  <c r="O87" i="15"/>
  <c r="AX118" i="15"/>
  <c r="AP38" i="15"/>
  <c r="CT118" i="15"/>
  <c r="CW51" i="15"/>
  <c r="BQ114" i="15"/>
  <c r="AL127" i="15"/>
  <c r="BI124" i="15"/>
  <c r="AB43" i="15"/>
  <c r="DK35" i="15"/>
  <c r="CQ127" i="15"/>
  <c r="AG4" i="15"/>
  <c r="AP120" i="15"/>
  <c r="DK48" i="15"/>
  <c r="DR125" i="15"/>
  <c r="BE118" i="15"/>
  <c r="BO116" i="15"/>
  <c r="DN30" i="15"/>
  <c r="BJ60" i="15"/>
  <c r="AB70" i="15"/>
  <c r="BM54" i="15"/>
  <c r="AP88" i="15"/>
  <c r="BF84" i="15"/>
  <c r="CP112" i="15"/>
  <c r="CA115" i="15"/>
  <c r="DG86" i="15"/>
  <c r="BA37" i="15"/>
  <c r="CB117" i="15"/>
  <c r="Y76" i="15"/>
  <c r="R119" i="15"/>
  <c r="P106" i="15"/>
  <c r="U101" i="15"/>
  <c r="BP25" i="15"/>
  <c r="BX72" i="15"/>
  <c r="AW129" i="15"/>
  <c r="AJ129" i="15"/>
  <c r="CX97" i="15"/>
  <c r="E86" i="15"/>
  <c r="BS36" i="15"/>
  <c r="CE77" i="15"/>
  <c r="BZ76" i="15"/>
  <c r="CO129" i="15"/>
  <c r="F80" i="15"/>
  <c r="AZ98" i="15"/>
  <c r="BH114" i="15"/>
  <c r="DC69" i="15"/>
  <c r="DT117" i="15"/>
  <c r="AA118" i="15"/>
  <c r="H97" i="15"/>
  <c r="CL63" i="15"/>
  <c r="AB52" i="15"/>
  <c r="BI116" i="15"/>
  <c r="AM46" i="15"/>
  <c r="CK116" i="15"/>
  <c r="DG120" i="15"/>
  <c r="AR4" i="15"/>
  <c r="DE108" i="15"/>
  <c r="DC86" i="15"/>
  <c r="H84" i="15"/>
  <c r="H82" i="15"/>
  <c r="CN82" i="15"/>
  <c r="AN110" i="15"/>
  <c r="AV63" i="15"/>
  <c r="AR57" i="15"/>
  <c r="Z3" i="15"/>
  <c r="CW111" i="15"/>
  <c r="AL107" i="15"/>
  <c r="CQ75" i="15"/>
  <c r="E110" i="15"/>
  <c r="BT121" i="15"/>
  <c r="CS109" i="15"/>
  <c r="CR93" i="15"/>
  <c r="D70" i="15"/>
  <c r="BY99" i="15"/>
  <c r="AX110" i="15"/>
  <c r="DZ131" i="15"/>
  <c r="CI112" i="15"/>
  <c r="P88" i="15"/>
  <c r="BQ68" i="15"/>
  <c r="CF50" i="15"/>
  <c r="L103" i="15"/>
  <c r="CE62" i="15"/>
  <c r="CZ116" i="15"/>
  <c r="BG59" i="15"/>
  <c r="Q27" i="15"/>
  <c r="BZ86" i="15"/>
  <c r="N67" i="15"/>
  <c r="L99" i="15"/>
  <c r="AA4" i="15"/>
  <c r="BP91" i="15"/>
  <c r="DU125" i="15"/>
  <c r="AM123" i="15"/>
  <c r="AJ115" i="15"/>
  <c r="J112" i="15"/>
  <c r="BU80" i="15"/>
  <c r="DR92" i="15"/>
  <c r="DK3" i="15"/>
  <c r="CE86" i="15"/>
  <c r="DG111" i="15"/>
  <c r="DC97" i="15"/>
  <c r="DB118" i="15"/>
  <c r="BP113" i="15"/>
  <c r="D47" i="15"/>
  <c r="BP69" i="15"/>
  <c r="BX110" i="15"/>
  <c r="CV87" i="15"/>
  <c r="BM82" i="15"/>
  <c r="E123" i="15"/>
  <c r="DI50" i="15"/>
  <c r="DT107" i="15"/>
  <c r="CK113" i="15"/>
  <c r="AH73" i="15"/>
  <c r="N58" i="15"/>
  <c r="E98" i="15"/>
  <c r="DH101" i="15"/>
  <c r="AZ90" i="15"/>
  <c r="CC64" i="15"/>
  <c r="BP107" i="15"/>
  <c r="AY79" i="15"/>
  <c r="BP126" i="15"/>
  <c r="R101" i="15"/>
  <c r="BO121" i="15"/>
  <c r="CT99" i="15"/>
  <c r="CV130" i="15"/>
  <c r="DJ94" i="15"/>
  <c r="DB119" i="15"/>
  <c r="BD65" i="15"/>
  <c r="BR104" i="15"/>
  <c r="H120" i="15"/>
  <c r="AF125" i="15"/>
  <c r="BH59" i="15"/>
  <c r="BS72" i="15"/>
  <c r="CE100" i="15"/>
  <c r="CA80" i="15"/>
  <c r="CO104" i="15"/>
  <c r="AS90" i="15"/>
  <c r="CC117" i="15"/>
  <c r="DT95" i="15"/>
  <c r="CG126" i="15"/>
  <c r="CZ101" i="15"/>
  <c r="BM53" i="15"/>
  <c r="AW106" i="15"/>
  <c r="E3" i="15"/>
  <c r="AV3" i="15"/>
  <c r="D36" i="15"/>
  <c r="BE11" i="15"/>
  <c r="DB68" i="15"/>
  <c r="Y4" i="15"/>
  <c r="Y108" i="15"/>
  <c r="BV118" i="15"/>
  <c r="AE115" i="15"/>
  <c r="R86" i="15"/>
  <c r="C116" i="15"/>
  <c r="CV70" i="15"/>
  <c r="AQ107" i="15"/>
  <c r="V84" i="15"/>
  <c r="CC76" i="15"/>
  <c r="Q95" i="15"/>
  <c r="BU107" i="15"/>
  <c r="AH113" i="15"/>
  <c r="CW26" i="15"/>
  <c r="AG82" i="15"/>
  <c r="BJ120" i="15"/>
  <c r="CA94" i="15"/>
  <c r="DJ110" i="15"/>
  <c r="BL90" i="15"/>
  <c r="AR119" i="15"/>
  <c r="AA82" i="15"/>
  <c r="AK80" i="15"/>
  <c r="AJ126" i="15"/>
  <c r="CR61" i="15"/>
  <c r="BI87" i="15"/>
  <c r="AJ80" i="15"/>
  <c r="AL49" i="15"/>
  <c r="D42" i="15"/>
  <c r="CE116" i="15"/>
  <c r="D121" i="15"/>
  <c r="AT120" i="15"/>
  <c r="BP76" i="15"/>
  <c r="CG69" i="15"/>
  <c r="AB127" i="15"/>
  <c r="D37" i="15"/>
  <c r="AQ55" i="15"/>
  <c r="DK105" i="15"/>
  <c r="W122" i="15"/>
  <c r="DD80" i="15"/>
  <c r="Y107" i="15"/>
  <c r="BK101" i="15"/>
  <c r="AU22" i="15"/>
  <c r="CP103" i="15"/>
  <c r="CP123" i="15"/>
  <c r="AK82" i="15"/>
  <c r="CT123" i="15"/>
  <c r="DE131" i="15"/>
  <c r="Y126" i="15"/>
  <c r="J120" i="15"/>
  <c r="CJ50" i="15"/>
  <c r="AQ78" i="15"/>
  <c r="CB79" i="15"/>
  <c r="U93" i="15"/>
  <c r="AJ3" i="15"/>
  <c r="BS98" i="15"/>
  <c r="DT112" i="15"/>
  <c r="F108" i="15"/>
  <c r="BH89" i="15"/>
  <c r="DX121" i="15"/>
  <c r="DI105" i="15"/>
  <c r="CK119" i="15"/>
  <c r="AE117" i="15"/>
  <c r="BF112" i="15"/>
  <c r="CH112" i="15"/>
  <c r="AH94" i="15"/>
  <c r="BP94" i="15"/>
  <c r="Q91" i="15"/>
  <c r="BU39" i="15"/>
  <c r="AQ108" i="15"/>
  <c r="AR103" i="15"/>
  <c r="DX119" i="15"/>
  <c r="DG112" i="15"/>
  <c r="DY53" i="15"/>
  <c r="C129" i="15"/>
  <c r="CF120" i="15"/>
  <c r="AE4" i="15"/>
  <c r="V82" i="15"/>
  <c r="DT73" i="15"/>
  <c r="BB103" i="15"/>
  <c r="D29" i="15"/>
  <c r="D93" i="15"/>
  <c r="AN121" i="15"/>
  <c r="BI78" i="15"/>
  <c r="BF123" i="15"/>
  <c r="AT85" i="15"/>
  <c r="DF73" i="15"/>
  <c r="O123" i="15"/>
  <c r="C97" i="15"/>
  <c r="O75" i="15"/>
  <c r="CW106" i="15"/>
  <c r="BO120" i="15"/>
  <c r="CM53" i="15"/>
  <c r="DW131" i="15"/>
  <c r="M50" i="15"/>
  <c r="CL90" i="15"/>
  <c r="DW102" i="15"/>
  <c r="C115" i="15"/>
  <c r="CS3" i="15"/>
  <c r="BZ94" i="15"/>
  <c r="D76" i="15"/>
  <c r="Q4" i="15"/>
  <c r="AN130" i="15"/>
  <c r="DA88" i="15"/>
  <c r="DL114" i="15"/>
  <c r="CF84" i="15"/>
  <c r="CK69" i="15"/>
  <c r="DY54" i="15"/>
  <c r="DI124" i="15"/>
  <c r="BD71" i="15"/>
  <c r="BK118" i="15"/>
  <c r="AQ3" i="15"/>
  <c r="AG70" i="15"/>
  <c r="M126" i="15"/>
  <c r="CD87" i="15"/>
  <c r="E113" i="15"/>
  <c r="BR64" i="15"/>
  <c r="AW101" i="15"/>
  <c r="K121" i="15"/>
  <c r="BV71" i="15"/>
  <c r="AR116" i="15"/>
  <c r="L118" i="15"/>
  <c r="BF131" i="15"/>
  <c r="CQ41" i="15"/>
  <c r="DS63" i="15"/>
  <c r="AS88" i="15"/>
  <c r="BP29" i="15"/>
  <c r="CV111" i="15"/>
  <c r="DD34" i="15"/>
  <c r="CB124" i="15"/>
  <c r="BA121" i="15"/>
  <c r="U124" i="15"/>
  <c r="DG108" i="15"/>
  <c r="DG113" i="15"/>
  <c r="DT108" i="15"/>
  <c r="D122" i="15"/>
  <c r="DH125" i="15"/>
  <c r="CP110" i="15"/>
  <c r="DJ97" i="15"/>
  <c r="AN123" i="15"/>
  <c r="C75" i="15"/>
  <c r="Z119" i="15"/>
  <c r="Z57" i="15"/>
  <c r="AV130" i="15"/>
  <c r="BK86" i="15"/>
  <c r="AS97" i="15"/>
  <c r="CJ4" i="15"/>
  <c r="AA91" i="15"/>
  <c r="BR4" i="15"/>
  <c r="BG3" i="15"/>
  <c r="BR109" i="15"/>
  <c r="H108" i="15"/>
  <c r="AK83" i="15"/>
  <c r="AJ106" i="15"/>
  <c r="C88" i="15"/>
  <c r="F124" i="15"/>
  <c r="DZ127" i="15"/>
  <c r="AY131" i="15"/>
  <c r="Y122" i="15"/>
  <c r="CX48" i="15"/>
  <c r="AB124" i="15"/>
  <c r="DQ60" i="15"/>
  <c r="CT109" i="15"/>
  <c r="G121" i="15"/>
  <c r="EA88" i="15"/>
  <c r="DM103" i="15"/>
  <c r="AY86" i="15"/>
  <c r="DZ28" i="15"/>
  <c r="AW92" i="15"/>
  <c r="T114" i="15"/>
  <c r="R103" i="15"/>
  <c r="CY98" i="15"/>
  <c r="CR38" i="15"/>
  <c r="CA100" i="15"/>
  <c r="X127" i="15"/>
  <c r="CP109" i="15"/>
  <c r="D80" i="15"/>
  <c r="AW111" i="15"/>
  <c r="DU4" i="15"/>
  <c r="AD57" i="15"/>
  <c r="AU90" i="15"/>
  <c r="C73" i="15"/>
  <c r="AX86" i="15"/>
  <c r="BS58" i="15"/>
  <c r="DJ3" i="15"/>
  <c r="AM77" i="15"/>
  <c r="U118" i="15"/>
  <c r="Y121" i="15"/>
  <c r="AH67" i="15"/>
  <c r="D63" i="15"/>
  <c r="AJ127" i="15"/>
  <c r="BB104" i="15"/>
  <c r="AP100" i="15"/>
  <c r="DF106" i="15"/>
  <c r="X44" i="15"/>
  <c r="DW127" i="15"/>
  <c r="K61" i="15"/>
  <c r="BN103" i="15"/>
  <c r="DK129" i="15"/>
  <c r="DI131" i="15"/>
  <c r="AE60" i="15"/>
  <c r="BC108" i="15"/>
  <c r="AO129" i="15"/>
  <c r="AD63" i="15"/>
  <c r="BW89" i="15"/>
  <c r="CD69" i="15"/>
  <c r="CY102" i="15"/>
  <c r="DI110" i="15"/>
  <c r="CK4" i="15"/>
  <c r="CO114" i="15"/>
  <c r="BR80" i="15"/>
  <c r="CQ111" i="15"/>
  <c r="Z100" i="15"/>
  <c r="CJ80" i="15"/>
  <c r="DM113" i="15"/>
  <c r="AZ100" i="15"/>
  <c r="BO100" i="15"/>
  <c r="CR73" i="15"/>
  <c r="V111" i="15"/>
  <c r="I80" i="15"/>
  <c r="CN58" i="15"/>
  <c r="BR131" i="15"/>
  <c r="CN95" i="15"/>
  <c r="CG119" i="15"/>
  <c r="U87" i="15"/>
  <c r="DL92" i="15"/>
  <c r="BD106" i="15"/>
  <c r="DO49" i="15"/>
  <c r="CI63" i="15"/>
  <c r="AJ101" i="15"/>
  <c r="AD99" i="15"/>
  <c r="DX12" i="15"/>
  <c r="BG4" i="15"/>
  <c r="CW81" i="15"/>
  <c r="CH46" i="15"/>
  <c r="AK124" i="15"/>
  <c r="AQ85" i="15"/>
  <c r="CN114" i="15"/>
  <c r="BF79" i="15"/>
  <c r="AS101" i="15"/>
  <c r="CP4" i="15"/>
  <c r="CX94" i="15"/>
  <c r="AU3" i="15"/>
  <c r="BT108" i="15"/>
  <c r="DU76" i="15"/>
  <c r="DJ63" i="15"/>
  <c r="AI95" i="15"/>
  <c r="AI124" i="15"/>
  <c r="AQ102" i="15"/>
  <c r="DX122" i="15"/>
  <c r="BY92" i="15"/>
  <c r="BQ97" i="15"/>
  <c r="G66" i="15"/>
  <c r="CQ3" i="15"/>
  <c r="AN114" i="15"/>
  <c r="BE73" i="15"/>
  <c r="AF94" i="15"/>
  <c r="DA94" i="15"/>
  <c r="L95" i="15"/>
  <c r="CX124" i="15"/>
  <c r="DP119" i="15"/>
  <c r="BP99" i="15"/>
  <c r="BJ118" i="15"/>
  <c r="Q120" i="15"/>
  <c r="F105" i="15"/>
  <c r="DA67" i="15"/>
  <c r="DV38" i="15"/>
  <c r="BX74" i="15"/>
  <c r="AB41" i="15"/>
  <c r="BO107" i="15"/>
  <c r="AI94" i="15"/>
  <c r="W46" i="15"/>
  <c r="CY53" i="15"/>
  <c r="AT130" i="15"/>
  <c r="CG61" i="15"/>
  <c r="AM55" i="15"/>
  <c r="BK29" i="15"/>
  <c r="DE57" i="15"/>
  <c r="BM63" i="15"/>
  <c r="BB115" i="15"/>
  <c r="AH124" i="15"/>
  <c r="BD129" i="15"/>
  <c r="BV100" i="15"/>
  <c r="CE120" i="15"/>
  <c r="BK76" i="15"/>
  <c r="BJ105" i="15"/>
  <c r="AZ127" i="15"/>
  <c r="AG3" i="15"/>
  <c r="F112" i="15"/>
  <c r="Y91" i="15"/>
  <c r="BN104" i="15"/>
  <c r="BG125" i="15"/>
  <c r="CZ118" i="15"/>
  <c r="CM97" i="15"/>
  <c r="CS107" i="15"/>
  <c r="CC131" i="15"/>
  <c r="C57" i="15"/>
  <c r="CT95" i="15"/>
  <c r="BT97" i="15"/>
  <c r="DF103" i="15"/>
  <c r="D27" i="15"/>
  <c r="G130" i="15"/>
  <c r="DP3" i="15"/>
  <c r="DW29" i="15"/>
  <c r="BC72" i="15"/>
  <c r="CQ120" i="15"/>
  <c r="V86" i="15"/>
  <c r="BO88" i="15"/>
  <c r="BI118" i="15"/>
  <c r="CD130" i="15"/>
  <c r="CH117" i="15"/>
  <c r="O116" i="15"/>
  <c r="DN69" i="15"/>
  <c r="AD3" i="15"/>
  <c r="CN106" i="15"/>
  <c r="Q116" i="15"/>
  <c r="DN129" i="15"/>
  <c r="CN101" i="15"/>
  <c r="BW125" i="15"/>
  <c r="BD107" i="15"/>
  <c r="O79" i="15"/>
  <c r="AO76" i="15"/>
  <c r="BR68" i="15"/>
  <c r="CT115" i="15"/>
  <c r="DT80" i="15"/>
  <c r="DE68" i="15"/>
  <c r="Y127" i="15"/>
  <c r="Q61" i="15"/>
  <c r="CL117" i="15"/>
  <c r="BG104" i="15"/>
  <c r="BE113" i="15"/>
  <c r="BB85" i="15"/>
  <c r="CU117" i="15"/>
  <c r="AS109" i="15"/>
  <c r="DV129" i="15"/>
  <c r="DH116" i="15"/>
  <c r="BC112" i="15"/>
  <c r="BL63" i="15"/>
  <c r="R56" i="15"/>
  <c r="AK131" i="15"/>
  <c r="CR98" i="15"/>
  <c r="BC30" i="15"/>
  <c r="DK73" i="15"/>
  <c r="D129" i="15"/>
  <c r="AB82" i="15"/>
  <c r="F8" i="15"/>
  <c r="DU111" i="15"/>
  <c r="BN88" i="15"/>
  <c r="AI66" i="15"/>
  <c r="DM76" i="15"/>
  <c r="BD96" i="15"/>
  <c r="Y117" i="15"/>
  <c r="CW119" i="15"/>
  <c r="CM91" i="15"/>
  <c r="AY64" i="15"/>
  <c r="AJ122" i="15"/>
  <c r="O115" i="15"/>
  <c r="AU107" i="15"/>
  <c r="AX36" i="15"/>
  <c r="AD101" i="15"/>
  <c r="CV102" i="15"/>
  <c r="AL118" i="15"/>
  <c r="DW59" i="15"/>
  <c r="AR75" i="15"/>
  <c r="CW97" i="15"/>
  <c r="F27" i="15"/>
  <c r="AH116" i="15"/>
  <c r="K110" i="15"/>
  <c r="DH41" i="15"/>
  <c r="P81" i="15"/>
  <c r="AV87" i="15"/>
  <c r="H112" i="15"/>
  <c r="BY74" i="15"/>
  <c r="O76" i="15"/>
  <c r="AN35" i="15"/>
  <c r="DN37" i="15"/>
  <c r="CF111" i="15"/>
  <c r="BN66" i="15"/>
  <c r="Y53" i="15"/>
  <c r="DC54" i="15"/>
  <c r="CM77" i="15"/>
  <c r="AF101" i="15"/>
  <c r="BB102" i="15"/>
  <c r="DV88" i="15"/>
  <c r="BM75" i="15"/>
  <c r="AK78" i="15"/>
  <c r="DR88" i="15"/>
  <c r="DX44" i="15"/>
  <c r="AV97" i="15"/>
  <c r="AF86" i="15"/>
  <c r="DS77" i="15"/>
  <c r="DM87" i="15"/>
  <c r="DS127" i="15"/>
  <c r="BY84" i="15"/>
  <c r="BL118" i="15"/>
  <c r="CK103" i="15"/>
  <c r="BQ50" i="15"/>
  <c r="CC107" i="15"/>
  <c r="BH51" i="15"/>
  <c r="CO93" i="15"/>
  <c r="AF96" i="15"/>
  <c r="CV107" i="15"/>
  <c r="CO74" i="15"/>
  <c r="EA46" i="15"/>
  <c r="CZ113" i="15"/>
  <c r="CP85" i="15"/>
  <c r="BU119" i="15"/>
  <c r="CN124" i="15"/>
  <c r="AZ115" i="15"/>
  <c r="DI96" i="15"/>
  <c r="AU101" i="15"/>
  <c r="H51" i="15"/>
  <c r="CH64" i="15"/>
  <c r="AO55" i="15"/>
  <c r="BJ69" i="15"/>
  <c r="BF125" i="15"/>
  <c r="BL78" i="15"/>
  <c r="L115" i="15"/>
  <c r="CF72" i="15"/>
  <c r="BQ96" i="15"/>
  <c r="P97" i="15"/>
  <c r="AN102" i="15"/>
  <c r="AF39" i="15"/>
  <c r="DA68" i="15"/>
  <c r="V88" i="15"/>
  <c r="CY116" i="15"/>
  <c r="BX46" i="15"/>
  <c r="AW125" i="15"/>
  <c r="DV123" i="15"/>
  <c r="U71" i="15"/>
  <c r="CT101" i="15"/>
  <c r="BW86" i="15"/>
  <c r="DR94" i="15"/>
  <c r="AT113" i="15"/>
  <c r="BI89" i="15"/>
  <c r="AX111" i="15"/>
  <c r="AZ78" i="15"/>
  <c r="X124" i="15"/>
  <c r="AZ83" i="15"/>
  <c r="CF83" i="15"/>
  <c r="CZ119" i="15"/>
  <c r="CT102" i="15"/>
  <c r="BQ63" i="15"/>
  <c r="E124" i="15"/>
  <c r="CO98" i="15"/>
  <c r="CH75" i="15"/>
  <c r="O113" i="15"/>
  <c r="N95" i="15"/>
  <c r="CT117" i="15"/>
  <c r="W98" i="15"/>
  <c r="CW67" i="15"/>
  <c r="AA119" i="15"/>
  <c r="AV125" i="15"/>
  <c r="BX95" i="15"/>
  <c r="DB36" i="15"/>
  <c r="BJ26" i="15"/>
  <c r="N86" i="15"/>
  <c r="AT114" i="15"/>
  <c r="AJ118" i="15"/>
  <c r="CG129" i="15"/>
  <c r="D13" i="15"/>
  <c r="BO4" i="15"/>
  <c r="CY130" i="15"/>
  <c r="AB129" i="15"/>
  <c r="BN36" i="15"/>
  <c r="K108" i="15"/>
  <c r="DB121" i="15"/>
  <c r="CM58" i="15"/>
  <c r="DR129" i="15"/>
  <c r="DM38" i="15"/>
  <c r="AW105" i="15"/>
  <c r="E112" i="15"/>
  <c r="DS89" i="15"/>
  <c r="AN120" i="15"/>
  <c r="D10" i="15"/>
  <c r="R3" i="15"/>
  <c r="BA83" i="15"/>
  <c r="DJ34" i="15"/>
  <c r="BC3" i="15"/>
  <c r="CM64" i="15"/>
  <c r="AM93" i="15"/>
  <c r="CB72" i="15"/>
  <c r="CS94" i="15"/>
  <c r="AR65" i="15"/>
  <c r="AK4" i="15"/>
  <c r="BZ123" i="15"/>
  <c r="N111" i="15"/>
  <c r="CW96" i="15"/>
  <c r="AA99" i="15"/>
  <c r="DC116" i="15"/>
  <c r="DY118" i="15"/>
  <c r="BX96" i="15"/>
  <c r="CG87" i="15"/>
  <c r="BZ92" i="15"/>
  <c r="CM130" i="15"/>
  <c r="Y99" i="15"/>
  <c r="AE128" i="15"/>
  <c r="CB67" i="15"/>
  <c r="DF46" i="15"/>
  <c r="I68" i="15"/>
  <c r="CM114" i="15"/>
  <c r="D14" i="15"/>
  <c r="DJ88" i="15"/>
  <c r="DK89" i="15"/>
  <c r="D111" i="15"/>
  <c r="J56" i="15"/>
  <c r="DW93" i="15"/>
  <c r="CP97" i="15"/>
  <c r="AI130" i="15"/>
  <c r="K101" i="15"/>
  <c r="AI110" i="15"/>
  <c r="X46" i="15"/>
  <c r="CJ127" i="15"/>
  <c r="AO77" i="15"/>
  <c r="DV84" i="15"/>
  <c r="CB127" i="15"/>
  <c r="BA4" i="15"/>
  <c r="E129" i="15"/>
  <c r="R121" i="15"/>
  <c r="DE23" i="15"/>
  <c r="BC120" i="15"/>
  <c r="R62" i="15"/>
  <c r="BJ111" i="15"/>
  <c r="AU123" i="15"/>
  <c r="DK62" i="15"/>
  <c r="BK128" i="15"/>
  <c r="AT110" i="15"/>
  <c r="N123" i="15"/>
  <c r="N42" i="15"/>
  <c r="CS75" i="15"/>
  <c r="DG105" i="15"/>
  <c r="DP93" i="15"/>
  <c r="CE83" i="15"/>
  <c r="BQ80" i="15"/>
  <c r="DL117" i="15"/>
  <c r="AW109" i="15"/>
  <c r="L100" i="15"/>
  <c r="X51" i="15"/>
  <c r="R33" i="15"/>
  <c r="CO81" i="15"/>
  <c r="AL114" i="15"/>
  <c r="AF42" i="15"/>
  <c r="BO97" i="15"/>
  <c r="CK128" i="15"/>
  <c r="DI39" i="15"/>
  <c r="BX84" i="15"/>
  <c r="CU51" i="15"/>
  <c r="DE130" i="15"/>
  <c r="D34" i="15"/>
  <c r="DD127" i="15"/>
  <c r="DC119" i="15"/>
  <c r="CL57" i="15"/>
  <c r="C102" i="15"/>
  <c r="AV123" i="15"/>
  <c r="BF107" i="15"/>
  <c r="BP78" i="15"/>
  <c r="AY115" i="15"/>
  <c r="DP124" i="15"/>
  <c r="DP116" i="15"/>
  <c r="DP120" i="15"/>
  <c r="BM94" i="15"/>
  <c r="AJ40" i="15"/>
  <c r="DJ86" i="15"/>
  <c r="F119" i="15"/>
  <c r="AE102" i="15"/>
  <c r="BH4" i="15"/>
  <c r="Q125" i="15"/>
  <c r="AV100" i="15"/>
  <c r="CG77" i="15"/>
  <c r="AG75" i="15"/>
  <c r="AF95" i="15"/>
  <c r="BW37" i="15"/>
  <c r="BE112" i="15"/>
  <c r="DX97" i="15"/>
  <c r="CL3" i="15"/>
  <c r="AW81" i="15"/>
  <c r="Y116" i="15"/>
  <c r="AI96" i="15"/>
  <c r="D96" i="15"/>
  <c r="Q103" i="15"/>
  <c r="BQ58" i="15"/>
  <c r="AP49" i="15"/>
  <c r="S67" i="15"/>
  <c r="D78" i="15"/>
  <c r="N105" i="15"/>
  <c r="BD59" i="15"/>
  <c r="DE121" i="15"/>
  <c r="CH86" i="15"/>
  <c r="AZ124" i="15"/>
  <c r="CQ96" i="15"/>
  <c r="BQ99" i="15"/>
  <c r="DZ104" i="15"/>
  <c r="Y120" i="15"/>
  <c r="CW129" i="15"/>
  <c r="O63" i="15"/>
  <c r="BA104" i="15"/>
  <c r="BL128" i="15"/>
  <c r="AB107" i="15"/>
  <c r="D75" i="15"/>
  <c r="AY112" i="15"/>
  <c r="N93" i="15"/>
  <c r="DG93" i="15"/>
  <c r="BV108" i="15"/>
  <c r="I103" i="15"/>
  <c r="DZ111" i="15"/>
  <c r="I121" i="15"/>
  <c r="AX120" i="15"/>
  <c r="CL115" i="15"/>
  <c r="AS84" i="15"/>
  <c r="CA103" i="15"/>
  <c r="AC108" i="15"/>
  <c r="BH118" i="15"/>
  <c r="DK97" i="15"/>
  <c r="D22" i="15"/>
  <c r="AE122" i="15"/>
  <c r="CP107" i="15"/>
  <c r="C46" i="15"/>
  <c r="BC87" i="15"/>
  <c r="D90" i="15"/>
  <c r="U119" i="15"/>
  <c r="BW96" i="15"/>
  <c r="BQ75" i="15"/>
  <c r="CT86" i="15"/>
  <c r="DJ114" i="15"/>
  <c r="AJ87" i="15"/>
  <c r="BU108" i="15"/>
  <c r="CM66" i="15"/>
  <c r="DZ110" i="15"/>
  <c r="Q113" i="15"/>
  <c r="AQ83" i="15"/>
  <c r="AO98" i="15"/>
  <c r="DF122" i="15"/>
  <c r="CV97" i="15"/>
  <c r="CU86" i="15"/>
  <c r="Y125" i="15"/>
  <c r="AI120" i="15"/>
  <c r="U111" i="15"/>
  <c r="CZ82" i="15"/>
  <c r="CY118" i="15"/>
  <c r="BS69" i="15"/>
  <c r="C48" i="15"/>
  <c r="BB63" i="15"/>
  <c r="BU90" i="15"/>
  <c r="CV40" i="15"/>
  <c r="K90" i="15"/>
  <c r="DY125" i="15"/>
  <c r="DW118" i="15"/>
  <c r="CO101" i="15"/>
  <c r="BB42" i="15"/>
  <c r="CY120" i="15"/>
  <c r="DO4" i="15"/>
  <c r="L90" i="15"/>
  <c r="J3" i="15"/>
  <c r="AM101" i="15"/>
  <c r="AZ120" i="15"/>
  <c r="D95" i="15"/>
  <c r="Q106" i="15"/>
  <c r="AH3" i="15"/>
  <c r="BO117" i="15"/>
  <c r="BU102" i="15"/>
  <c r="CW55" i="15"/>
  <c r="DS118" i="15"/>
  <c r="C30" i="15"/>
  <c r="DH84" i="15"/>
  <c r="D16" i="15"/>
  <c r="DU89" i="15"/>
  <c r="BF83" i="15"/>
  <c r="CW124" i="15"/>
  <c r="AI80" i="15"/>
  <c r="AX94" i="15"/>
  <c r="AI42" i="15"/>
  <c r="AW3" i="15"/>
  <c r="BM73" i="15"/>
  <c r="DS101" i="15"/>
  <c r="DK121" i="15"/>
  <c r="CP40" i="15"/>
  <c r="DG92" i="15"/>
  <c r="I3" i="15"/>
  <c r="DO65" i="15"/>
  <c r="CO97" i="15"/>
  <c r="AE129" i="15"/>
  <c r="D71" i="15"/>
  <c r="BI121" i="15"/>
  <c r="C74" i="15"/>
  <c r="S118" i="15"/>
  <c r="DO113" i="15"/>
  <c r="C71" i="15"/>
  <c r="F126" i="15"/>
  <c r="W95" i="15"/>
  <c r="CU87" i="15"/>
  <c r="AD109" i="15"/>
  <c r="BS52" i="15"/>
  <c r="BV116" i="15"/>
  <c r="AN69" i="15"/>
  <c r="AG117" i="15"/>
  <c r="BN126" i="15"/>
  <c r="Z49" i="15"/>
  <c r="AL71" i="15"/>
  <c r="E130" i="15"/>
  <c r="CQ4" i="15"/>
  <c r="BB118" i="15"/>
  <c r="C104" i="15"/>
  <c r="BO130" i="15"/>
  <c r="DP62" i="15"/>
  <c r="Q11" i="15"/>
  <c r="P89" i="15"/>
  <c r="CJ95" i="15"/>
  <c r="CR119" i="15"/>
  <c r="S122" i="15"/>
  <c r="AA74" i="15"/>
  <c r="CF64" i="15"/>
  <c r="DF86" i="15"/>
  <c r="BK116" i="15"/>
  <c r="DR131" i="15"/>
  <c r="BD121" i="15"/>
  <c r="CN4" i="15"/>
  <c r="BY104" i="15"/>
  <c r="BI113" i="15"/>
  <c r="CD112" i="15"/>
  <c r="DF131" i="15"/>
  <c r="U130" i="15"/>
  <c r="CS90" i="15"/>
  <c r="DB73" i="15"/>
  <c r="AR99" i="15"/>
  <c r="BO3" i="15"/>
  <c r="CX46" i="15"/>
  <c r="AU128" i="15"/>
  <c r="BS109" i="15"/>
  <c r="Z81" i="15"/>
  <c r="CY62" i="15"/>
  <c r="DJ74" i="15"/>
  <c r="CG48" i="15"/>
  <c r="V85" i="15"/>
  <c r="H121" i="15"/>
  <c r="AS127" i="15"/>
  <c r="DT131" i="15"/>
  <c r="BO131" i="15"/>
  <c r="DE72" i="15"/>
  <c r="CT129" i="15"/>
  <c r="DQ102" i="15"/>
  <c r="AP99" i="15"/>
  <c r="BE94" i="15"/>
  <c r="DJ49" i="15"/>
  <c r="CQ98" i="15"/>
  <c r="CM124" i="15"/>
  <c r="AD118" i="15"/>
  <c r="K109" i="15"/>
  <c r="DQ128" i="15"/>
  <c r="CF69" i="15"/>
  <c r="C31" i="15"/>
  <c r="AU69" i="15"/>
  <c r="DI128" i="15"/>
  <c r="M13" i="15"/>
  <c r="DI3" i="15"/>
  <c r="S120" i="15"/>
  <c r="AK72" i="15"/>
  <c r="AU55" i="15"/>
  <c r="O73" i="15"/>
  <c r="DW99" i="15"/>
  <c r="AZ27" i="15"/>
  <c r="DK81" i="15"/>
  <c r="DO91" i="15"/>
  <c r="S112" i="15"/>
  <c r="W88" i="15"/>
  <c r="BP116" i="15"/>
  <c r="DO66" i="15"/>
  <c r="BO106" i="15"/>
  <c r="U102" i="15"/>
  <c r="DC67" i="15"/>
  <c r="CR57" i="15"/>
  <c r="CD124" i="15"/>
  <c r="AV107" i="15"/>
  <c r="AM126" i="15"/>
  <c r="BR55" i="15"/>
  <c r="DY49" i="15"/>
  <c r="CZ75" i="15"/>
  <c r="BK130" i="15"/>
  <c r="BX48" i="15"/>
  <c r="CH126" i="15"/>
  <c r="CH84" i="15"/>
  <c r="DI13" i="15"/>
  <c r="AS119" i="15"/>
  <c r="CY71" i="15"/>
  <c r="DJ78" i="15"/>
  <c r="BI94" i="15"/>
  <c r="T109" i="15"/>
  <c r="DL95" i="15"/>
  <c r="AY87" i="15"/>
  <c r="BA65" i="15"/>
  <c r="J86" i="15"/>
  <c r="BW92" i="15"/>
  <c r="AD93" i="15"/>
  <c r="AA111" i="15"/>
  <c r="BX122" i="15"/>
  <c r="AP67" i="15"/>
  <c r="DT122" i="15"/>
  <c r="V60" i="15"/>
  <c r="DS112" i="15"/>
  <c r="AA81" i="15"/>
  <c r="T116" i="15"/>
  <c r="DZ26" i="15"/>
  <c r="Z117" i="15"/>
  <c r="CZ52" i="15"/>
  <c r="CO105" i="15"/>
  <c r="W111" i="15"/>
  <c r="DY111" i="15"/>
  <c r="BS113" i="15"/>
  <c r="BM3" i="15"/>
  <c r="CX105" i="15"/>
  <c r="DD46" i="15"/>
  <c r="CS79" i="15"/>
  <c r="X107" i="15"/>
  <c r="DM62" i="15"/>
  <c r="AD122" i="15"/>
  <c r="CQ71" i="15"/>
  <c r="K46" i="15"/>
  <c r="BB101" i="15"/>
  <c r="O77" i="15"/>
  <c r="CG85" i="15"/>
  <c r="DY124" i="15"/>
  <c r="CP46" i="15"/>
  <c r="CF90" i="15"/>
  <c r="DE69" i="15"/>
  <c r="DV76" i="15"/>
  <c r="CD64" i="15"/>
  <c r="BY116" i="15"/>
  <c r="CP74" i="15"/>
  <c r="DR72" i="15"/>
  <c r="BM130" i="15"/>
  <c r="DQ101" i="15"/>
  <c r="CM109" i="15"/>
  <c r="BV73" i="15"/>
  <c r="S109" i="15"/>
  <c r="H115" i="15"/>
  <c r="CQ55" i="15"/>
  <c r="AD112" i="15"/>
  <c r="BD18" i="15"/>
  <c r="M99" i="15"/>
  <c r="H47" i="15"/>
  <c r="AN64" i="15"/>
  <c r="X128" i="15"/>
  <c r="AB79" i="15"/>
  <c r="BB123" i="15"/>
  <c r="BW108" i="15"/>
  <c r="CS117" i="15"/>
  <c r="M3" i="15"/>
  <c r="AT76" i="15"/>
  <c r="CY79" i="15"/>
  <c r="AO116" i="15"/>
  <c r="CB131" i="15"/>
  <c r="DG89" i="15"/>
  <c r="DA127" i="15"/>
  <c r="BE102" i="15"/>
  <c r="BT114" i="15"/>
  <c r="X110" i="15"/>
  <c r="BW123" i="15"/>
  <c r="C42" i="15"/>
  <c r="BI122" i="15"/>
  <c r="J92" i="15"/>
  <c r="S105" i="15"/>
  <c r="U115" i="15"/>
  <c r="BA94" i="15"/>
  <c r="BD127" i="15"/>
  <c r="DO95" i="15"/>
  <c r="AW33" i="15"/>
  <c r="AU105" i="15"/>
  <c r="M78" i="15"/>
  <c r="BE3" i="15"/>
  <c r="BD93" i="15"/>
  <c r="BR116" i="15"/>
  <c r="E106" i="15"/>
  <c r="BH107" i="15"/>
  <c r="E128" i="15"/>
  <c r="AD48" i="15"/>
  <c r="BM101" i="15"/>
  <c r="CR3" i="15"/>
  <c r="AA101" i="15"/>
  <c r="C122" i="15"/>
  <c r="AC102" i="15"/>
  <c r="BX116" i="15"/>
  <c r="D72" i="15"/>
  <c r="CZ131" i="15"/>
  <c r="Y111" i="15"/>
  <c r="BU121" i="15"/>
  <c r="BO126" i="15"/>
  <c r="AS106" i="15"/>
  <c r="BG91" i="15"/>
  <c r="V68" i="15"/>
  <c r="CK105" i="15"/>
  <c r="CH113" i="15"/>
  <c r="BE57" i="15"/>
  <c r="DB72" i="15"/>
  <c r="BZ114" i="15"/>
  <c r="CF104" i="15"/>
  <c r="BA112" i="15"/>
  <c r="CL127" i="15"/>
  <c r="BF72" i="15"/>
  <c r="D106" i="15"/>
  <c r="CJ112" i="15"/>
  <c r="DB3" i="15"/>
  <c r="DV114" i="15"/>
  <c r="Q127" i="15"/>
  <c r="CW3" i="15"/>
  <c r="DL123" i="15"/>
  <c r="AT115" i="15"/>
  <c r="AA58" i="15"/>
  <c r="BE65" i="15"/>
  <c r="AE120" i="15"/>
  <c r="C66" i="15"/>
  <c r="BK121" i="15"/>
  <c r="BI129" i="15"/>
  <c r="AN40" i="15"/>
  <c r="CG103" i="15"/>
  <c r="AC68" i="15"/>
  <c r="DH114" i="15"/>
  <c r="DX107" i="15"/>
  <c r="DM89" i="15"/>
  <c r="BQ77" i="15"/>
  <c r="CH4" i="15"/>
  <c r="DC88" i="15"/>
  <c r="M43" i="15"/>
  <c r="AO82" i="15"/>
  <c r="AF106" i="15"/>
  <c r="BX103" i="15"/>
  <c r="CD122" i="15"/>
  <c r="CL89" i="15"/>
  <c r="CV3" i="15"/>
  <c r="BJ94" i="15"/>
  <c r="BW116" i="15"/>
  <c r="P82" i="15"/>
  <c r="CW105" i="15"/>
  <c r="BB121" i="15"/>
  <c r="DW125" i="15"/>
  <c r="CC90" i="15"/>
  <c r="DI53" i="15"/>
  <c r="C7" i="15"/>
  <c r="DQ107" i="15"/>
  <c r="DW103" i="15"/>
  <c r="AQ92" i="15"/>
  <c r="BY82" i="15"/>
  <c r="DU96" i="15"/>
  <c r="G105" i="15"/>
  <c r="BX52" i="15"/>
  <c r="AX99" i="15"/>
  <c r="BH110" i="15"/>
  <c r="AX88" i="15"/>
  <c r="BR120" i="15"/>
  <c r="AD64" i="15"/>
  <c r="X57" i="15"/>
  <c r="DL63" i="15"/>
  <c r="CW86" i="15"/>
  <c r="Y81" i="15"/>
  <c r="BB117" i="15"/>
  <c r="J123" i="15"/>
  <c r="DK117" i="15"/>
  <c r="CQ93" i="15"/>
  <c r="DP87" i="15"/>
  <c r="DO119" i="15"/>
  <c r="DT4" i="15"/>
  <c r="BM28" i="15"/>
  <c r="CG65" i="15"/>
  <c r="AM80" i="15"/>
  <c r="BF118" i="15"/>
  <c r="Z76" i="15"/>
  <c r="CR88" i="15"/>
  <c r="BJ107" i="15"/>
  <c r="CE126" i="15"/>
  <c r="AF4" i="15"/>
  <c r="CE105" i="15"/>
  <c r="DE100" i="15"/>
  <c r="AK126" i="15"/>
  <c r="CY128" i="15"/>
  <c r="F106" i="15"/>
  <c r="CU126" i="15"/>
  <c r="AY125" i="15"/>
  <c r="AP118" i="15"/>
  <c r="K118" i="15"/>
  <c r="I119" i="15"/>
  <c r="CP116" i="15"/>
  <c r="DH67" i="15"/>
  <c r="DL106" i="15"/>
  <c r="BC113" i="15"/>
  <c r="DB129" i="15"/>
  <c r="DC47" i="15"/>
  <c r="DE110" i="15"/>
  <c r="DX101" i="15"/>
  <c r="CS100" i="15"/>
  <c r="DY83" i="15"/>
  <c r="CO65" i="15"/>
  <c r="AL108" i="15"/>
  <c r="CY117" i="15"/>
  <c r="BG101" i="15"/>
  <c r="E111" i="15"/>
  <c r="AK111" i="15"/>
  <c r="AJ64" i="15"/>
  <c r="CJ117" i="15"/>
  <c r="CT79" i="15"/>
  <c r="L4" i="15"/>
  <c r="CA129" i="15"/>
  <c r="BS63" i="15"/>
  <c r="CL126" i="15"/>
  <c r="CI106" i="15"/>
  <c r="AR118" i="15"/>
  <c r="BR46" i="15"/>
  <c r="BO108" i="15"/>
  <c r="Q118" i="15"/>
  <c r="E114" i="15"/>
  <c r="CW121" i="15"/>
  <c r="AB65" i="15"/>
  <c r="CV115" i="15"/>
  <c r="AS121" i="15"/>
  <c r="S91" i="15"/>
  <c r="CA92" i="15"/>
  <c r="DC102" i="15"/>
  <c r="DV128" i="15"/>
  <c r="U129" i="15"/>
  <c r="CR84" i="15"/>
  <c r="AS105" i="15"/>
  <c r="AX124" i="15"/>
  <c r="D43" i="15"/>
  <c r="BL119" i="15"/>
  <c r="O86" i="15"/>
  <c r="BG121" i="15"/>
  <c r="CY100" i="15"/>
  <c r="BI24" i="15"/>
  <c r="DQ111" i="15"/>
  <c r="BL57" i="15"/>
  <c r="CI109" i="15"/>
  <c r="AS113" i="15"/>
  <c r="M128" i="15"/>
  <c r="X118" i="15"/>
  <c r="AT69" i="15"/>
  <c r="Y69" i="15"/>
  <c r="DG78" i="15"/>
  <c r="CG89" i="15"/>
  <c r="DZ92" i="15"/>
  <c r="W45" i="15"/>
  <c r="CM101" i="15"/>
  <c r="BR106" i="15"/>
  <c r="DN96" i="15"/>
  <c r="AP97" i="15"/>
  <c r="CH60" i="15"/>
  <c r="CQ97" i="15"/>
  <c r="I79" i="15"/>
  <c r="BQ55" i="15"/>
  <c r="CE88" i="15"/>
  <c r="BL70" i="15"/>
  <c r="Z105" i="15"/>
  <c r="CE94" i="15"/>
  <c r="BX63" i="15"/>
  <c r="Q59" i="15"/>
  <c r="V45" i="15"/>
  <c r="CP63" i="15"/>
  <c r="BR91" i="15"/>
  <c r="BN120" i="15"/>
  <c r="DO114" i="15"/>
  <c r="DO97" i="15"/>
  <c r="BU120" i="15"/>
  <c r="DS46" i="15"/>
  <c r="EA51" i="15"/>
  <c r="CG8" i="15"/>
  <c r="AS63" i="15"/>
  <c r="DO118" i="15"/>
  <c r="BU131" i="15"/>
  <c r="DG52" i="15"/>
  <c r="BS88" i="15"/>
  <c r="AK53" i="15"/>
  <c r="AT122" i="15"/>
  <c r="DJ75" i="15"/>
  <c r="DX93" i="15"/>
  <c r="DS120" i="15"/>
  <c r="BS80" i="15"/>
  <c r="AR114" i="15"/>
  <c r="AN74" i="15"/>
  <c r="DJ80" i="15"/>
  <c r="DL130" i="15"/>
  <c r="Y83" i="15"/>
  <c r="DL104" i="15"/>
  <c r="CT49" i="15"/>
  <c r="BC56" i="15"/>
  <c r="AV122" i="15"/>
  <c r="CE97" i="15"/>
  <c r="BJ53" i="15"/>
  <c r="BP3" i="15"/>
  <c r="U94" i="15"/>
  <c r="BJ86" i="15"/>
  <c r="BH115" i="15"/>
  <c r="DV19" i="15"/>
  <c r="DI116" i="15"/>
  <c r="CP124" i="15"/>
  <c r="BE131" i="15"/>
  <c r="CG42" i="15"/>
  <c r="Z45" i="15"/>
  <c r="CG113" i="15"/>
  <c r="BG105" i="15"/>
  <c r="BN111" i="15"/>
  <c r="AZ99" i="15"/>
  <c r="AK92" i="15"/>
  <c r="DI79" i="15"/>
  <c r="O72" i="15"/>
  <c r="CZ53" i="15"/>
  <c r="DR87" i="15"/>
  <c r="CI15" i="15"/>
  <c r="AN82" i="15"/>
  <c r="BW80" i="15"/>
  <c r="DV113" i="15"/>
  <c r="DU120" i="15"/>
  <c r="AX119" i="15"/>
  <c r="Z83" i="15"/>
  <c r="CT4" i="15"/>
  <c r="CK117" i="15"/>
  <c r="L20" i="15"/>
  <c r="AT41" i="15"/>
  <c r="BB69" i="15"/>
  <c r="E116" i="15"/>
  <c r="AH89" i="15"/>
  <c r="AO39" i="15"/>
  <c r="AX50" i="15"/>
  <c r="DD128" i="15"/>
  <c r="CP49" i="15"/>
  <c r="DQ84" i="15"/>
  <c r="BR57" i="15"/>
  <c r="BP124" i="15"/>
  <c r="BS4" i="15"/>
  <c r="CV131" i="15"/>
  <c r="CZ67" i="15"/>
  <c r="AG66" i="15"/>
  <c r="AL124" i="15"/>
  <c r="I81" i="15"/>
  <c r="AG62" i="15"/>
  <c r="Z40" i="15"/>
  <c r="M120" i="15"/>
  <c r="DE106" i="15"/>
  <c r="DT44" i="15"/>
  <c r="Y123" i="15"/>
  <c r="P118" i="15"/>
  <c r="C38" i="15"/>
  <c r="CK89" i="15"/>
  <c r="AU126" i="15"/>
  <c r="BE128" i="15"/>
  <c r="DI126" i="15"/>
  <c r="DN113" i="15"/>
  <c r="BP130" i="15"/>
  <c r="DK85" i="15"/>
  <c r="CX113" i="15"/>
  <c r="DB115" i="15"/>
  <c r="CP108" i="15"/>
  <c r="BL108" i="15"/>
  <c r="CL55" i="15"/>
  <c r="CT127" i="15"/>
  <c r="BV110" i="15"/>
  <c r="E64" i="15"/>
  <c r="P75" i="15"/>
  <c r="BN127" i="15"/>
  <c r="CC116" i="15"/>
  <c r="I75" i="15"/>
  <c r="CY110" i="15"/>
  <c r="CP89" i="15"/>
  <c r="BZ72" i="15"/>
  <c r="CD118" i="15"/>
  <c r="DR89" i="15"/>
  <c r="DE88" i="15"/>
  <c r="AQ112" i="15"/>
  <c r="BU125" i="15"/>
  <c r="DT61" i="15"/>
  <c r="AA117" i="15"/>
  <c r="BV85" i="15"/>
  <c r="CA120" i="15"/>
  <c r="C130" i="15"/>
  <c r="AY61" i="15"/>
  <c r="T77" i="15"/>
  <c r="W17" i="15"/>
  <c r="BR70" i="15"/>
  <c r="CI124" i="15"/>
  <c r="CY105" i="15"/>
  <c r="C26" i="15"/>
  <c r="BJ78" i="15"/>
  <c r="DK110" i="15"/>
  <c r="DQ83" i="15"/>
  <c r="N127" i="15"/>
  <c r="DE56" i="15"/>
  <c r="BH64" i="15"/>
  <c r="CL124" i="15"/>
  <c r="Q130" i="15"/>
  <c r="AS32" i="15"/>
  <c r="CR72" i="15"/>
  <c r="D98" i="15"/>
  <c r="AU127" i="15"/>
  <c r="CB115" i="15"/>
  <c r="AH15" i="15"/>
  <c r="BE110" i="15"/>
  <c r="W114" i="15"/>
  <c r="AV99" i="15"/>
  <c r="AR91" i="15"/>
  <c r="DD73" i="15"/>
  <c r="AN96" i="15"/>
  <c r="C117" i="15"/>
  <c r="CU110" i="15"/>
  <c r="CG98" i="15"/>
  <c r="BE115" i="15"/>
  <c r="BZ90" i="15"/>
  <c r="CX122" i="15"/>
  <c r="Z106" i="15"/>
  <c r="CS126" i="15"/>
  <c r="BN97" i="15"/>
  <c r="AI3" i="15"/>
  <c r="BL130" i="15"/>
  <c r="DZ116" i="15"/>
  <c r="AL121" i="15"/>
  <c r="AD4" i="15"/>
  <c r="BZ49" i="15"/>
  <c r="BH109" i="15"/>
  <c r="CG88" i="15"/>
  <c r="DP82" i="15"/>
  <c r="DN90" i="15"/>
  <c r="BI123" i="15"/>
  <c r="AF102" i="15"/>
  <c r="AE130" i="15"/>
  <c r="Z85" i="15"/>
  <c r="BZ59" i="15"/>
  <c r="AE94" i="15"/>
  <c r="AN104" i="15"/>
  <c r="AI33" i="15"/>
  <c r="CT107" i="15"/>
  <c r="AE95" i="15"/>
  <c r="AU60" i="15"/>
  <c r="T50" i="15"/>
  <c r="T85" i="15"/>
  <c r="AH128" i="15"/>
  <c r="CZ96" i="15"/>
  <c r="AJ130" i="15"/>
  <c r="AN71" i="15"/>
  <c r="DL112" i="15"/>
  <c r="AP102" i="15"/>
  <c r="R95" i="15"/>
  <c r="CV104" i="15"/>
  <c r="AT109" i="15"/>
  <c r="AY67" i="15"/>
  <c r="BJ121" i="15"/>
  <c r="CK126" i="15"/>
  <c r="DT118" i="15"/>
  <c r="DV57" i="15"/>
  <c r="CD89" i="15"/>
  <c r="AW112" i="15"/>
  <c r="DI69" i="15"/>
  <c r="AR104" i="15"/>
  <c r="D115" i="15"/>
  <c r="CL112" i="15"/>
  <c r="DK119" i="15"/>
  <c r="BZ125" i="15"/>
  <c r="CD115" i="15"/>
  <c r="BP96" i="15"/>
  <c r="DC121" i="15"/>
  <c r="V93" i="15"/>
  <c r="CB97" i="15"/>
  <c r="D11" i="15"/>
  <c r="T88" i="15"/>
  <c r="C39" i="15"/>
  <c r="AM3" i="15"/>
  <c r="BR12" i="15"/>
  <c r="BD111" i="15"/>
  <c r="AW74" i="15"/>
  <c r="U105" i="15"/>
  <c r="AQ88" i="15"/>
  <c r="DP114" i="15"/>
  <c r="AK66" i="15"/>
  <c r="BU129" i="15"/>
  <c r="DG85" i="15"/>
  <c r="BY63" i="15"/>
  <c r="DH121" i="15"/>
  <c r="BW127" i="15"/>
  <c r="DQ3" i="15"/>
  <c r="CO92" i="15"/>
  <c r="AU111" i="15"/>
  <c r="DO123" i="15"/>
  <c r="CW108" i="15"/>
  <c r="I94" i="15"/>
  <c r="BU111" i="15"/>
  <c r="AJ85" i="15"/>
  <c r="D69" i="15"/>
  <c r="DZ46" i="15"/>
  <c r="DF104" i="15"/>
  <c r="N77" i="15"/>
  <c r="D62" i="15"/>
  <c r="CW78" i="15"/>
  <c r="F95" i="15"/>
  <c r="M116" i="15"/>
  <c r="CW62" i="15"/>
  <c r="U96" i="15"/>
  <c r="BI109" i="15"/>
  <c r="AP45" i="15"/>
  <c r="CK127" i="15"/>
  <c r="CC75" i="15"/>
  <c r="CG123" i="15"/>
  <c r="BK110" i="15"/>
  <c r="BF117" i="15"/>
  <c r="CA113" i="15"/>
  <c r="BF65" i="15"/>
  <c r="E115" i="15"/>
  <c r="AM69" i="15"/>
  <c r="DU97" i="15"/>
  <c r="DL111" i="15"/>
  <c r="BG129" i="15"/>
  <c r="CR76" i="15"/>
  <c r="J95" i="15"/>
  <c r="CT80" i="15"/>
  <c r="BU25" i="15"/>
  <c r="AG115" i="15"/>
  <c r="L3" i="15"/>
  <c r="DP122" i="15"/>
  <c r="AV118" i="15"/>
  <c r="C110" i="15"/>
  <c r="EA86" i="15"/>
  <c r="AL85" i="15"/>
  <c r="AP84" i="15"/>
  <c r="AO111" i="15"/>
  <c r="BJ33" i="15"/>
  <c r="BL89" i="15"/>
  <c r="AG93" i="15"/>
  <c r="DP102" i="15"/>
  <c r="BW85" i="15"/>
  <c r="DL116" i="15"/>
  <c r="BV88" i="15"/>
  <c r="AP122" i="15"/>
  <c r="CA56" i="15"/>
  <c r="AD53" i="15"/>
  <c r="AB119" i="15"/>
  <c r="CF108" i="15"/>
  <c r="DQ70" i="15"/>
  <c r="CJ92" i="15"/>
  <c r="Q114" i="15"/>
  <c r="CM3" i="15"/>
  <c r="CE76" i="15"/>
  <c r="DL97" i="15"/>
  <c r="CD42" i="15"/>
  <c r="BJ97" i="15"/>
  <c r="CV88" i="15"/>
  <c r="CX125" i="15"/>
  <c r="BO75" i="15"/>
  <c r="AX103" i="15"/>
  <c r="CD117" i="15"/>
  <c r="AW126" i="15"/>
  <c r="AC86" i="15"/>
  <c r="DG107" i="15"/>
  <c r="AJ89" i="15"/>
  <c r="F122" i="15"/>
  <c r="AS64" i="15"/>
  <c r="DU108" i="15"/>
  <c r="AK43" i="15"/>
  <c r="AR3" i="15"/>
  <c r="DS121" i="15"/>
  <c r="DV115" i="15"/>
  <c r="C40" i="15"/>
  <c r="L98" i="15"/>
  <c r="AE84" i="15"/>
  <c r="AK94" i="15"/>
  <c r="DQ104" i="15"/>
  <c r="AW123" i="15"/>
  <c r="AH86" i="15"/>
  <c r="BQ129" i="15"/>
  <c r="AG65" i="15"/>
  <c r="DH110" i="15"/>
  <c r="BQ95" i="15"/>
  <c r="DX81" i="15"/>
  <c r="CO107" i="15"/>
  <c r="CI69" i="15"/>
  <c r="DC64" i="15"/>
  <c r="BH76" i="15"/>
  <c r="BV94" i="15"/>
  <c r="CS112" i="15"/>
  <c r="CS115" i="15"/>
  <c r="S99" i="15"/>
  <c r="CD79" i="15"/>
  <c r="DG31" i="15"/>
  <c r="CA127" i="15"/>
  <c r="BQ118" i="15"/>
  <c r="BB108" i="15"/>
  <c r="CC120" i="15"/>
  <c r="W66" i="15"/>
  <c r="DK45" i="15"/>
  <c r="CC3" i="15"/>
  <c r="BU104" i="15"/>
  <c r="CX81" i="15"/>
  <c r="CD109" i="15"/>
  <c r="DW128" i="15"/>
  <c r="CB119" i="15"/>
  <c r="BM110" i="15"/>
  <c r="BN62" i="15"/>
  <c r="BV87" i="15"/>
  <c r="DR3" i="15"/>
  <c r="CI51" i="15"/>
  <c r="S71" i="15"/>
  <c r="CA73" i="15"/>
  <c r="D97" i="15"/>
  <c r="DK38" i="15"/>
  <c r="BL80" i="15"/>
  <c r="CI120" i="15"/>
  <c r="G127" i="15"/>
  <c r="BS71" i="15"/>
  <c r="T117" i="15"/>
  <c r="BF4" i="15"/>
  <c r="DA102" i="15"/>
  <c r="DC108" i="15"/>
  <c r="DA78" i="15"/>
  <c r="DY81" i="15"/>
  <c r="DG99" i="15"/>
  <c r="AF124" i="15"/>
  <c r="BZ129" i="15"/>
  <c r="BZ112" i="15"/>
  <c r="CF122" i="15"/>
  <c r="D87" i="15"/>
  <c r="DK79" i="15"/>
  <c r="DK80" i="15"/>
  <c r="P17" i="15"/>
  <c r="CW116" i="15"/>
  <c r="C11" i="15"/>
  <c r="DO127" i="15"/>
  <c r="BL48" i="15"/>
  <c r="Q89" i="15"/>
  <c r="BB131" i="15"/>
  <c r="DE115" i="15"/>
  <c r="AU124" i="15"/>
  <c r="BT127" i="15"/>
  <c r="AF103" i="15"/>
  <c r="CG111" i="15"/>
  <c r="AI107" i="15"/>
  <c r="CR121" i="15"/>
  <c r="AF74" i="15"/>
  <c r="BS127" i="15"/>
  <c r="CE117" i="15"/>
  <c r="DN80" i="15"/>
  <c r="CJ110" i="15"/>
  <c r="BP95" i="15"/>
  <c r="K114" i="15"/>
  <c r="Z68" i="15"/>
  <c r="DO46" i="15"/>
  <c r="CH106" i="15"/>
  <c r="CS99" i="15"/>
  <c r="BF62" i="15"/>
  <c r="X68" i="15"/>
  <c r="BO111" i="15"/>
  <c r="DD4" i="15"/>
  <c r="DI97" i="15"/>
  <c r="K113" i="15"/>
  <c r="D18" i="15"/>
  <c r="C123" i="15"/>
  <c r="R102" i="15"/>
  <c r="BU112" i="15"/>
  <c r="BV81" i="15"/>
  <c r="AO63" i="15"/>
  <c r="DJ105" i="15"/>
  <c r="CN102" i="15"/>
  <c r="DS90" i="15"/>
  <c r="BR82" i="15"/>
  <c r="DQ99" i="15"/>
  <c r="AS85" i="15"/>
  <c r="DD75" i="15"/>
  <c r="C120" i="15"/>
  <c r="AT107" i="15"/>
  <c r="CC99" i="15"/>
  <c r="BS61" i="15"/>
  <c r="DB75" i="15"/>
  <c r="CZ79" i="15"/>
  <c r="Z67" i="15"/>
  <c r="U17" i="15"/>
  <c r="H83" i="15"/>
  <c r="BX108" i="15"/>
  <c r="Q90" i="15"/>
  <c r="AD84" i="15"/>
  <c r="DS57" i="15"/>
  <c r="DR101" i="15"/>
  <c r="CH99" i="15"/>
  <c r="CX93" i="15"/>
  <c r="DD120" i="15"/>
  <c r="CY103" i="15"/>
  <c r="DI48" i="15"/>
  <c r="BM128" i="15"/>
  <c r="BO83" i="15"/>
  <c r="CI84" i="15"/>
  <c r="AX46" i="15"/>
  <c r="CM76" i="15"/>
  <c r="AI128" i="15"/>
  <c r="DN70" i="15"/>
  <c r="V72" i="15"/>
  <c r="F70" i="15"/>
  <c r="AC87" i="15"/>
  <c r="BN31" i="15"/>
  <c r="DG50" i="15"/>
  <c r="BI75" i="15"/>
  <c r="DJ66" i="15"/>
  <c r="CE129" i="15"/>
  <c r="CZ109" i="15"/>
  <c r="H99" i="15"/>
  <c r="BW62" i="15"/>
  <c r="DW123" i="15"/>
  <c r="CK102" i="15"/>
  <c r="AB106" i="15"/>
  <c r="F101" i="15"/>
  <c r="AZ44" i="15"/>
  <c r="DB122" i="15"/>
  <c r="CD83" i="15"/>
  <c r="DQ56" i="15"/>
  <c r="BA44" i="15"/>
  <c r="CL72" i="15"/>
  <c r="F55" i="15"/>
  <c r="DY95" i="15"/>
  <c r="CU115" i="15"/>
  <c r="F115" i="15"/>
  <c r="DU75" i="15"/>
  <c r="DY23" i="15"/>
  <c r="CH103" i="15"/>
  <c r="H127" i="15"/>
  <c r="BK98" i="15"/>
  <c r="AF52" i="15"/>
  <c r="AX87" i="15"/>
  <c r="BZ71" i="15"/>
  <c r="BU96" i="15"/>
  <c r="N78" i="15"/>
  <c r="AZ95" i="15"/>
  <c r="CV71" i="15"/>
  <c r="BC95" i="15"/>
  <c r="DC4" i="15"/>
  <c r="CN110" i="15"/>
  <c r="DP85" i="15"/>
  <c r="G97" i="15"/>
  <c r="AX4" i="15"/>
  <c r="BD114" i="15"/>
  <c r="J77" i="15"/>
  <c r="BH74" i="15"/>
  <c r="CW98" i="15"/>
  <c r="E4" i="15"/>
  <c r="AM110" i="15"/>
  <c r="BD91" i="15"/>
  <c r="K54" i="15"/>
  <c r="AG43" i="15"/>
  <c r="AE5" i="15"/>
  <c r="BQ67" i="15"/>
  <c r="AC59" i="15"/>
  <c r="AW115" i="15"/>
  <c r="BY65" i="15"/>
  <c r="DX115" i="15"/>
  <c r="AS130" i="15"/>
  <c r="AK128" i="15"/>
  <c r="DF91" i="15"/>
  <c r="DC115" i="15"/>
  <c r="L106" i="15"/>
  <c r="O106" i="15"/>
  <c r="CP64" i="15"/>
  <c r="BU68" i="15"/>
  <c r="K55" i="15"/>
  <c r="DP125" i="15"/>
  <c r="AR93" i="15"/>
  <c r="AV95" i="15"/>
  <c r="CO78" i="15"/>
  <c r="W119" i="15"/>
  <c r="DD116" i="15"/>
  <c r="DH88" i="15"/>
  <c r="DQ68" i="15"/>
  <c r="DU19" i="15"/>
  <c r="AN103" i="15"/>
  <c r="BO114" i="15"/>
  <c r="R75" i="15"/>
  <c r="CN78" i="15"/>
  <c r="DI68" i="15"/>
  <c r="Z65" i="15"/>
  <c r="DH111" i="15"/>
  <c r="CZ70" i="15"/>
  <c r="C5" i="15"/>
  <c r="DW130" i="15"/>
  <c r="AW118" i="15"/>
  <c r="BQ98" i="15"/>
  <c r="CQ81" i="15"/>
  <c r="DO126" i="15"/>
  <c r="DZ114" i="15"/>
  <c r="AA116" i="15"/>
  <c r="CX3" i="15"/>
  <c r="CI93" i="15"/>
  <c r="BD118" i="15"/>
  <c r="BA91" i="15"/>
  <c r="M91" i="15"/>
  <c r="BX119" i="15"/>
  <c r="DA95" i="15"/>
  <c r="E72" i="15"/>
  <c r="BY106" i="15"/>
  <c r="CO124" i="15"/>
  <c r="AC112" i="15"/>
  <c r="AO90" i="15"/>
  <c r="BJ67" i="15"/>
  <c r="CC130" i="15"/>
  <c r="BX101" i="15"/>
  <c r="CO126" i="15"/>
  <c r="AQ129" i="15"/>
  <c r="AU121" i="15"/>
  <c r="G101" i="15"/>
  <c r="DZ91" i="15"/>
  <c r="AU84" i="15"/>
  <c r="H117" i="15"/>
  <c r="C95" i="15"/>
  <c r="D84" i="15"/>
  <c r="D68" i="15"/>
  <c r="CT82" i="15"/>
  <c r="CH72" i="15"/>
  <c r="CS4" i="15"/>
  <c r="BV59" i="15"/>
  <c r="K117" i="15"/>
  <c r="DW104" i="15"/>
  <c r="CR118" i="15"/>
  <c r="BR95" i="15"/>
  <c r="BU66" i="15"/>
  <c r="BN93" i="15"/>
  <c r="AL97" i="15"/>
  <c r="J90" i="15"/>
  <c r="BM123" i="15"/>
  <c r="CG112" i="15"/>
  <c r="AZ104" i="15"/>
  <c r="AB118" i="15"/>
  <c r="AN118" i="15"/>
  <c r="C85" i="15"/>
  <c r="L86" i="15"/>
  <c r="BE93" i="15"/>
  <c r="CO127" i="15"/>
  <c r="AG111" i="15"/>
  <c r="C65" i="15"/>
  <c r="BL126" i="15"/>
  <c r="BV115" i="15"/>
  <c r="CR120" i="15"/>
  <c r="DM53" i="15"/>
  <c r="DQ64" i="15"/>
  <c r="W34" i="15"/>
  <c r="X92" i="15"/>
  <c r="CX100" i="15"/>
  <c r="DC57" i="15"/>
  <c r="D118" i="15"/>
  <c r="CM125" i="15"/>
  <c r="CQ110" i="15"/>
  <c r="DH124" i="15"/>
  <c r="DS4" i="15"/>
  <c r="AY109" i="15"/>
  <c r="CX96" i="15"/>
  <c r="N115" i="15"/>
  <c r="BF60" i="15"/>
  <c r="BX88" i="15"/>
  <c r="BC119" i="15"/>
  <c r="DR121" i="15"/>
  <c r="DJ16" i="15"/>
  <c r="CN118" i="15"/>
  <c r="CP54" i="15"/>
  <c r="BK90" i="15"/>
  <c r="DX85" i="15"/>
  <c r="DV96" i="15"/>
  <c r="BS76" i="15"/>
  <c r="DU95" i="15"/>
  <c r="BE99" i="15"/>
  <c r="DW55" i="15"/>
  <c r="AC124" i="15"/>
  <c r="AO84" i="15"/>
  <c r="BO109" i="15"/>
  <c r="CG84" i="15"/>
  <c r="CO31" i="15"/>
  <c r="CQ65" i="15"/>
  <c r="BO89" i="15"/>
  <c r="DN87" i="15"/>
  <c r="DJ130" i="15"/>
  <c r="CE66" i="15"/>
  <c r="AN131" i="15"/>
  <c r="CK120" i="15"/>
  <c r="BF110" i="15"/>
  <c r="EA73" i="15"/>
  <c r="BA102" i="15"/>
  <c r="DE101" i="15"/>
  <c r="AM81" i="15"/>
  <c r="AB96" i="15"/>
  <c r="DT128" i="15"/>
  <c r="CE58" i="15"/>
  <c r="BQ112" i="15"/>
  <c r="X81" i="15"/>
  <c r="CE130" i="15"/>
  <c r="DX130" i="15"/>
  <c r="AM39" i="15"/>
  <c r="DV106" i="15"/>
  <c r="AU51" i="15"/>
  <c r="AR123" i="15"/>
  <c r="V108" i="15"/>
  <c r="AS116" i="15"/>
  <c r="CI121" i="15"/>
  <c r="H114" i="15"/>
  <c r="BW111" i="15"/>
  <c r="DH86" i="15"/>
  <c r="J110" i="15"/>
  <c r="DG88" i="15"/>
  <c r="Y3" i="15"/>
  <c r="CU75" i="15"/>
  <c r="AN93" i="15"/>
  <c r="DP81" i="15"/>
  <c r="DZ85" i="15"/>
  <c r="Z124" i="15"/>
  <c r="DQ119" i="15"/>
  <c r="AG99" i="15"/>
  <c r="CX116" i="15"/>
  <c r="AC105" i="15"/>
  <c r="EA56" i="15"/>
  <c r="AY113" i="15"/>
  <c r="N4" i="15"/>
  <c r="DI101" i="15"/>
  <c r="BZ119" i="15"/>
  <c r="BK61" i="15"/>
  <c r="D105" i="15"/>
  <c r="DD72" i="15"/>
  <c r="DL129" i="15"/>
  <c r="DN76" i="15"/>
  <c r="BE125" i="15"/>
  <c r="BK62" i="15"/>
  <c r="DV61" i="15"/>
  <c r="AP129" i="15"/>
  <c r="BA111" i="15"/>
  <c r="DE55" i="15"/>
  <c r="DE66" i="15"/>
  <c r="D124" i="15"/>
  <c r="I77" i="15"/>
  <c r="DE105" i="15"/>
  <c r="U3" i="15"/>
  <c r="AK118" i="15"/>
  <c r="BH99" i="15"/>
  <c r="DA79" i="15"/>
  <c r="DC125" i="15"/>
  <c r="CH70" i="15"/>
  <c r="AU98" i="15"/>
  <c r="CS92" i="15"/>
  <c r="BL125" i="15"/>
  <c r="T126" i="15"/>
  <c r="DE91" i="15"/>
  <c r="W112" i="15"/>
  <c r="AW50" i="15"/>
  <c r="BL112" i="15"/>
  <c r="C86" i="15"/>
  <c r="I54" i="15"/>
  <c r="CT100" i="15"/>
  <c r="CT81" i="15"/>
  <c r="CR4" i="15"/>
  <c r="O85" i="15"/>
  <c r="DL98" i="15"/>
  <c r="CC80" i="15"/>
  <c r="BB112" i="15"/>
  <c r="AO131" i="15"/>
  <c r="AD52" i="15"/>
  <c r="AO5" i="15"/>
  <c r="EA112" i="15"/>
  <c r="CN75" i="15"/>
  <c r="CY124" i="15"/>
  <c r="EA125" i="15"/>
  <c r="BG39" i="15"/>
  <c r="BC121" i="15"/>
  <c r="I110" i="15"/>
  <c r="DX110" i="15"/>
  <c r="CE115" i="15"/>
  <c r="BK28" i="15"/>
  <c r="BJ101" i="15"/>
  <c r="DX55" i="15"/>
  <c r="AU39" i="15"/>
  <c r="AG90" i="15"/>
  <c r="K119" i="15"/>
  <c r="N69" i="15"/>
  <c r="AC88" i="15"/>
  <c r="BI55" i="15"/>
  <c r="BL67" i="15"/>
  <c r="BS75" i="15"/>
  <c r="DR104" i="15"/>
  <c r="CT128" i="15"/>
  <c r="AV85" i="15"/>
  <c r="AE105" i="15"/>
  <c r="CK96" i="15"/>
  <c r="S33" i="15"/>
  <c r="AI105" i="15"/>
  <c r="BF116" i="15"/>
  <c r="DA74" i="15"/>
  <c r="BJ127" i="15"/>
  <c r="DX104" i="15"/>
  <c r="BG123" i="15"/>
  <c r="AD62" i="15"/>
  <c r="BT79" i="15"/>
  <c r="CG110" i="15"/>
  <c r="DT12" i="15"/>
  <c r="J18" i="15"/>
  <c r="DJ121" i="15"/>
  <c r="N47" i="15"/>
  <c r="AV81" i="15"/>
  <c r="H91" i="15"/>
  <c r="DT104" i="15"/>
  <c r="AT112" i="15"/>
  <c r="BF80" i="15"/>
  <c r="CQ105" i="15"/>
  <c r="BH73" i="15"/>
  <c r="W99" i="15"/>
  <c r="AP71" i="15"/>
  <c r="AD125" i="15"/>
  <c r="CU76" i="15"/>
  <c r="CS119" i="15"/>
  <c r="EA131" i="15"/>
  <c r="J108" i="15"/>
  <c r="CI96" i="15"/>
  <c r="DA114" i="15"/>
  <c r="EA97" i="15"/>
  <c r="D99" i="15"/>
  <c r="AP127" i="15"/>
  <c r="CA77" i="15"/>
  <c r="AO72" i="15"/>
  <c r="G112" i="15"/>
  <c r="CD116" i="15"/>
  <c r="AE90" i="15"/>
  <c r="BP97" i="15"/>
  <c r="DN42" i="15"/>
  <c r="P99" i="15"/>
  <c r="G98" i="15"/>
  <c r="AC125" i="15"/>
  <c r="AJ77" i="15"/>
  <c r="DH89" i="15"/>
  <c r="AD108" i="15"/>
  <c r="U54" i="15"/>
  <c r="CY82" i="15"/>
  <c r="CX65" i="15"/>
  <c r="DB81" i="15"/>
  <c r="DJ109" i="15"/>
  <c r="DM112" i="15"/>
  <c r="BB47" i="15"/>
  <c r="BM127" i="15"/>
  <c r="DN123" i="15"/>
  <c r="AY96" i="15"/>
  <c r="BO127" i="15"/>
  <c r="AX51" i="15"/>
  <c r="AO104" i="15"/>
  <c r="DV41" i="15"/>
  <c r="CQ76" i="15"/>
  <c r="BC127" i="15"/>
  <c r="D85" i="15"/>
  <c r="U99" i="15"/>
  <c r="D89" i="15"/>
  <c r="DI100" i="15"/>
  <c r="DW63" i="15"/>
  <c r="CG100" i="15"/>
  <c r="C87" i="15"/>
  <c r="AA102" i="15"/>
  <c r="BR3" i="15"/>
  <c r="J125" i="15"/>
  <c r="AJ119" i="15"/>
  <c r="CP98" i="15"/>
  <c r="BS102" i="15"/>
  <c r="BL97" i="15"/>
  <c r="DC65" i="15"/>
  <c r="BL100" i="15"/>
  <c r="CZ130" i="15"/>
  <c r="N71" i="15"/>
  <c r="BB87" i="15"/>
  <c r="BY3" i="15"/>
  <c r="CW4" i="15"/>
  <c r="AQ41" i="15"/>
  <c r="CP106" i="15"/>
  <c r="DA105" i="15"/>
  <c r="P65" i="15"/>
  <c r="AF111" i="15"/>
  <c r="BT131" i="15"/>
  <c r="K131" i="15"/>
  <c r="DE123" i="15"/>
  <c r="DR78" i="15"/>
  <c r="CK131" i="15"/>
  <c r="DM74" i="15"/>
  <c r="CD67" i="15"/>
  <c r="AO80" i="15"/>
  <c r="W65" i="15"/>
  <c r="CN125" i="15"/>
  <c r="V59" i="15"/>
  <c r="AH84" i="15"/>
  <c r="DA112" i="15"/>
  <c r="C94" i="15"/>
  <c r="CU63" i="15"/>
  <c r="BO112" i="15"/>
  <c r="AD81" i="15"/>
  <c r="N121" i="15"/>
  <c r="CC58" i="15"/>
  <c r="C53" i="15"/>
  <c r="CG125" i="15"/>
  <c r="CV4" i="15"/>
  <c r="CS118" i="15"/>
  <c r="DD130" i="15"/>
  <c r="BM118" i="15"/>
  <c r="AF108" i="15"/>
  <c r="CQ109" i="15"/>
  <c r="DB127" i="15"/>
  <c r="DU21" i="15"/>
  <c r="DC22" i="15"/>
  <c r="F128" i="15"/>
  <c r="CY67" i="15"/>
  <c r="AA128" i="15"/>
  <c r="T107" i="15"/>
  <c r="CL101" i="15"/>
  <c r="K35" i="15"/>
  <c r="AX3" i="15"/>
  <c r="CB116" i="15"/>
  <c r="BT75" i="15"/>
  <c r="DG125" i="15"/>
  <c r="CI68" i="15"/>
  <c r="H96" i="15"/>
  <c r="AT103" i="15"/>
  <c r="E38" i="15"/>
  <c r="DL77" i="15"/>
  <c r="AO73" i="15"/>
  <c r="CL93" i="15"/>
  <c r="AG127" i="15"/>
  <c r="DW73" i="15"/>
  <c r="CS71" i="15"/>
  <c r="U104" i="15"/>
  <c r="R105" i="15"/>
  <c r="DZ81" i="15"/>
  <c r="BU118" i="15"/>
  <c r="AK77" i="15"/>
  <c r="T79" i="15"/>
  <c r="CJ97" i="15"/>
  <c r="CP48" i="15"/>
  <c r="BB122" i="15"/>
  <c r="DT98" i="15"/>
  <c r="DC76" i="15"/>
  <c r="AG54" i="15"/>
  <c r="AH29" i="15"/>
  <c r="DQ76" i="15"/>
  <c r="BT73" i="15"/>
  <c r="BE106" i="15"/>
  <c r="BF71" i="15"/>
  <c r="DG87" i="15"/>
  <c r="CQ102" i="15"/>
  <c r="AB9" i="15"/>
  <c r="N124" i="15"/>
  <c r="BT4" i="15"/>
  <c r="R108" i="15"/>
  <c r="O83" i="15"/>
  <c r="BV34" i="15"/>
  <c r="CZ3" i="15"/>
  <c r="G115" i="15"/>
  <c r="CI81" i="15"/>
  <c r="CR114" i="15"/>
  <c r="AS118" i="15"/>
  <c r="DW101" i="15"/>
  <c r="AG96" i="15"/>
  <c r="DD126" i="15"/>
  <c r="AG83" i="15"/>
  <c r="Y80" i="15"/>
  <c r="BL58" i="15"/>
  <c r="DC113" i="15"/>
  <c r="CH110" i="15"/>
  <c r="J101" i="15"/>
  <c r="DV3" i="15"/>
  <c r="CU34" i="15"/>
  <c r="K95" i="15"/>
  <c r="BZ118" i="15"/>
  <c r="CH83" i="15"/>
  <c r="BA87" i="15"/>
  <c r="CU89" i="15"/>
  <c r="CR109" i="15"/>
  <c r="AT3" i="15"/>
  <c r="DQ53" i="15"/>
  <c r="U65" i="15"/>
  <c r="BP77" i="15"/>
  <c r="I122" i="15"/>
  <c r="DS102" i="15"/>
  <c r="U4" i="15"/>
  <c r="C106" i="15"/>
  <c r="DQ40" i="15"/>
  <c r="BK129" i="15"/>
  <c r="J100" i="15"/>
  <c r="BG100" i="15"/>
  <c r="CD110" i="15"/>
  <c r="AP3" i="15"/>
  <c r="AF127" i="15"/>
  <c r="K50" i="15"/>
  <c r="AW88" i="15"/>
  <c r="DD111" i="15"/>
  <c r="DO79" i="15"/>
  <c r="CI37" i="15"/>
  <c r="DD114" i="15"/>
  <c r="BI43" i="15"/>
  <c r="DN102" i="15"/>
  <c r="BL37" i="15"/>
  <c r="AT101" i="15"/>
  <c r="BL124" i="15"/>
  <c r="BW56" i="15"/>
  <c r="X4" i="15"/>
  <c r="BE107" i="15"/>
  <c r="AH95" i="15"/>
  <c r="CK95" i="15"/>
  <c r="AY130" i="15"/>
  <c r="BK94" i="15"/>
  <c r="DR127" i="15"/>
  <c r="H131" i="15"/>
  <c r="CC55" i="15"/>
  <c r="CI72" i="15"/>
  <c r="DG80" i="15"/>
  <c r="DQ106" i="15"/>
  <c r="D21" i="15"/>
  <c r="AT119" i="15"/>
  <c r="AM4" i="15"/>
  <c r="CW126" i="15"/>
  <c r="DT114" i="15"/>
  <c r="C23" i="15"/>
  <c r="CS84" i="15"/>
  <c r="D67" i="15"/>
  <c r="BZ61" i="15"/>
  <c r="CN131" i="15"/>
  <c r="AU94" i="15"/>
  <c r="BD87" i="15"/>
  <c r="CJ79" i="15"/>
  <c r="J82" i="15"/>
  <c r="AD114" i="15"/>
  <c r="M83" i="15"/>
  <c r="AW62" i="15"/>
  <c r="AD127" i="15"/>
  <c r="AQ111" i="15"/>
  <c r="DR108" i="15"/>
  <c r="BZ87" i="15"/>
  <c r="AH130" i="15"/>
  <c r="P58" i="15"/>
  <c r="AZ131" i="15"/>
  <c r="DH93" i="15"/>
  <c r="DI67" i="15"/>
  <c r="BI33" i="15"/>
  <c r="V97" i="15"/>
  <c r="AW87" i="15"/>
  <c r="I106" i="15"/>
  <c r="BN75" i="15"/>
  <c r="M114" i="15"/>
  <c r="AH118" i="15"/>
  <c r="BZ101" i="15"/>
  <c r="CT104" i="15"/>
  <c r="D7" i="15"/>
  <c r="DY68" i="15"/>
  <c r="AK65" i="15"/>
  <c r="M63" i="15"/>
  <c r="Z94" i="15"/>
  <c r="DT121" i="15"/>
  <c r="L123" i="15"/>
  <c r="CA63" i="15"/>
  <c r="CH82" i="15"/>
  <c r="BO103" i="15"/>
  <c r="CN92" i="15"/>
  <c r="DP109" i="15"/>
  <c r="CD129" i="15"/>
  <c r="BG110" i="15"/>
  <c r="BM116" i="15"/>
  <c r="CP104" i="15"/>
  <c r="T35" i="15"/>
  <c r="J87" i="15"/>
  <c r="DO124" i="15"/>
  <c r="CV101" i="15"/>
  <c r="CL52" i="15"/>
  <c r="DN99" i="15"/>
  <c r="CJ108" i="15"/>
  <c r="CH50" i="15"/>
  <c r="AU110" i="15"/>
  <c r="DF128" i="15"/>
  <c r="DH96" i="15"/>
  <c r="AI64" i="15"/>
  <c r="CG97" i="15"/>
  <c r="CD96" i="15"/>
  <c r="P33" i="15"/>
  <c r="AV106" i="15"/>
  <c r="C111" i="15"/>
  <c r="AF110" i="15"/>
  <c r="AR92" i="15"/>
  <c r="CL111" i="15"/>
  <c r="CC123" i="15"/>
  <c r="BY120" i="15"/>
  <c r="AR128" i="15"/>
  <c r="CY115" i="15"/>
  <c r="BZ75" i="15"/>
  <c r="DV94" i="15"/>
  <c r="BH93" i="15"/>
  <c r="AT65" i="15"/>
  <c r="DA125" i="15"/>
  <c r="AE124" i="15"/>
  <c r="E91" i="15"/>
  <c r="DE53" i="15"/>
  <c r="C91" i="15"/>
  <c r="BV95" i="15"/>
  <c r="Q119" i="15"/>
  <c r="Z62" i="15"/>
  <c r="CW60" i="15"/>
  <c r="CU119" i="15"/>
  <c r="AL94" i="15"/>
  <c r="DC85" i="15"/>
  <c r="AG98" i="15"/>
  <c r="CS61" i="15"/>
  <c r="BT74" i="15"/>
  <c r="CV91" i="15"/>
  <c r="CR96" i="15"/>
  <c r="DD119" i="15"/>
  <c r="AZ82" i="15"/>
  <c r="DX62" i="15"/>
  <c r="CX102" i="15"/>
  <c r="AR43" i="15"/>
  <c r="V70" i="15"/>
  <c r="K87" i="15"/>
  <c r="AO110" i="15"/>
  <c r="CM106" i="15"/>
  <c r="BL102" i="15"/>
  <c r="BK54" i="15"/>
  <c r="AJ91" i="15"/>
  <c r="AH126" i="15"/>
  <c r="DX114" i="15"/>
  <c r="BQ104" i="15"/>
  <c r="BC97" i="15"/>
  <c r="DU62" i="15"/>
  <c r="CG118" i="15"/>
  <c r="DF125" i="15"/>
  <c r="AA52" i="15"/>
  <c r="DF113" i="15"/>
  <c r="BI86" i="15"/>
  <c r="CE89" i="15"/>
  <c r="AD105" i="15"/>
  <c r="BU44" i="15"/>
  <c r="S4" i="15"/>
  <c r="BT61" i="15"/>
  <c r="DB34" i="15"/>
  <c r="DO104" i="15"/>
  <c r="DA128" i="15"/>
  <c r="CM57" i="15"/>
  <c r="K48" i="15"/>
  <c r="DY91" i="15"/>
  <c r="BD3" i="15"/>
  <c r="AY73" i="15"/>
  <c r="EA117" i="15"/>
  <c r="DT115" i="15"/>
  <c r="P114" i="15"/>
  <c r="N116" i="15"/>
  <c r="DM69" i="15"/>
  <c r="BR122" i="15"/>
  <c r="DX92" i="15"/>
  <c r="AM120" i="15"/>
  <c r="DY4" i="15"/>
  <c r="BX131" i="15"/>
  <c r="T113" i="15"/>
  <c r="C18" i="15"/>
  <c r="CU69" i="15"/>
  <c r="DH131" i="15"/>
  <c r="BY111" i="15"/>
  <c r="DT77" i="15"/>
  <c r="DO94" i="15"/>
  <c r="BU46" i="15"/>
  <c r="BH116" i="15"/>
  <c r="BA117" i="15"/>
  <c r="DJ51" i="15"/>
  <c r="DG110" i="15"/>
  <c r="BC123" i="15"/>
  <c r="AO93" i="15"/>
  <c r="CK110" i="15"/>
  <c r="DO3" i="15"/>
  <c r="Q62" i="15"/>
  <c r="CZ125" i="15"/>
  <c r="DF37" i="15"/>
  <c r="DE129" i="15"/>
  <c r="S75" i="15"/>
  <c r="DY100" i="15"/>
  <c r="V126" i="15"/>
  <c r="BA48" i="15"/>
  <c r="BA116" i="15"/>
  <c r="BJ99" i="15"/>
  <c r="DQ118" i="15"/>
  <c r="BP112" i="15"/>
  <c r="H3" i="15"/>
  <c r="C77" i="15"/>
  <c r="H111" i="15"/>
  <c r="I108" i="15"/>
  <c r="BC81" i="15"/>
  <c r="DT116" i="15"/>
  <c r="DN68" i="15"/>
  <c r="AO3" i="15"/>
  <c r="DN78" i="15"/>
  <c r="W121" i="15"/>
  <c r="H64" i="15"/>
  <c r="E108" i="15"/>
  <c r="BQ126" i="15"/>
  <c r="AF3" i="15"/>
  <c r="I125" i="15"/>
  <c r="Z64" i="15"/>
  <c r="BK4" i="15"/>
  <c r="CB85" i="15"/>
  <c r="K97" i="15"/>
  <c r="X106" i="15"/>
  <c r="DO83" i="15"/>
  <c r="BC94" i="15"/>
  <c r="CD74" i="15"/>
  <c r="CM4" i="15"/>
  <c r="DL4" i="15"/>
  <c r="S111" i="15"/>
  <c r="P105" i="15"/>
  <c r="AB103" i="15"/>
  <c r="CT41" i="15"/>
  <c r="CA53" i="15"/>
  <c r="CO88" i="15"/>
  <c r="DU118" i="15"/>
  <c r="O80" i="15"/>
  <c r="U57" i="15"/>
  <c r="AZ41" i="15"/>
  <c r="AS69" i="15"/>
  <c r="Y82" i="15"/>
  <c r="CQ119" i="15"/>
  <c r="V12" i="15"/>
  <c r="DS60" i="15"/>
  <c r="AC98" i="15"/>
  <c r="CF113" i="15"/>
  <c r="DQ116" i="15"/>
  <c r="T72" i="15"/>
  <c r="AW96" i="15"/>
  <c r="N103" i="15"/>
  <c r="BK93" i="15"/>
  <c r="DR93" i="15"/>
  <c r="DF84" i="15"/>
  <c r="DL107" i="15"/>
  <c r="F123" i="15"/>
  <c r="C22" i="15"/>
  <c r="DF85" i="15"/>
  <c r="AY99" i="15"/>
  <c r="Y67" i="15"/>
  <c r="W97" i="15"/>
  <c r="C64" i="15"/>
  <c r="AE107" i="15"/>
  <c r="CC113" i="15"/>
  <c r="DB107" i="15"/>
  <c r="BV72" i="15"/>
  <c r="BG102" i="15"/>
  <c r="AS128" i="15"/>
  <c r="CZ111" i="15"/>
  <c r="CM116" i="15"/>
  <c r="CB98" i="15"/>
  <c r="AB94" i="15"/>
  <c r="C92" i="15"/>
  <c r="DL45" i="15"/>
  <c r="AZ57" i="15"/>
  <c r="BD101" i="15"/>
  <c r="BF88" i="15"/>
  <c r="N98" i="15"/>
  <c r="AT67" i="15"/>
  <c r="AK88" i="15"/>
  <c r="CP122" i="15"/>
  <c r="CQ116" i="15"/>
  <c r="BA85" i="15"/>
  <c r="C124" i="15"/>
  <c r="CR113" i="15"/>
  <c r="CR104" i="15"/>
  <c r="DC110" i="15"/>
  <c r="BW107" i="15"/>
  <c r="C32" i="15"/>
  <c r="E46" i="15"/>
  <c r="DE15" i="15"/>
  <c r="W94" i="15"/>
  <c r="AM108" i="15"/>
  <c r="AG107" i="15"/>
  <c r="W71" i="15"/>
  <c r="BA113" i="15"/>
  <c r="CO71" i="15"/>
  <c r="DY126" i="15"/>
  <c r="AL80" i="15"/>
  <c r="J126" i="15"/>
  <c r="N129" i="15"/>
  <c r="DY117" i="15"/>
  <c r="AA95" i="15"/>
  <c r="AC49" i="15"/>
  <c r="CK129" i="15"/>
  <c r="K78" i="15"/>
  <c r="CP119" i="15"/>
  <c r="DF99" i="15"/>
  <c r="C108" i="15"/>
  <c r="BG127" i="15"/>
  <c r="BI131" i="15"/>
  <c r="BU18" i="15"/>
  <c r="H107" i="15"/>
  <c r="AS68" i="15"/>
  <c r="AD131" i="15"/>
  <c r="J98" i="15"/>
  <c r="DA34" i="15"/>
  <c r="DX36" i="15"/>
  <c r="AA100" i="15"/>
  <c r="CU54" i="15"/>
  <c r="BG118" i="15"/>
  <c r="CG86" i="15"/>
  <c r="CP43" i="15"/>
  <c r="CU4" i="15"/>
  <c r="CF37" i="15"/>
  <c r="CV54" i="15"/>
  <c r="AU117" i="15"/>
  <c r="CG66" i="15"/>
  <c r="CJ116" i="15"/>
  <c r="D110" i="15"/>
  <c r="BH103" i="15"/>
  <c r="R115" i="15"/>
  <c r="AA41" i="15"/>
  <c r="BO66" i="15"/>
  <c r="AN90" i="15"/>
  <c r="D131" i="15"/>
  <c r="AG108" i="15"/>
  <c r="C109" i="15"/>
  <c r="AS124" i="15"/>
  <c r="W84" i="15"/>
  <c r="AG45" i="15"/>
  <c r="AC42" i="15"/>
  <c r="Z98" i="15"/>
  <c r="BA118" i="15"/>
  <c r="AB64" i="15"/>
  <c r="Q84" i="15"/>
  <c r="CZ124" i="15"/>
  <c r="AG125" i="15"/>
  <c r="CT98" i="15"/>
  <c r="AJ100" i="15"/>
  <c r="Y70" i="15"/>
  <c r="BT113" i="15"/>
  <c r="M79" i="15"/>
  <c r="BI125" i="15"/>
  <c r="CY52" i="15"/>
  <c r="AT128" i="15"/>
  <c r="BC91" i="15"/>
  <c r="BL117" i="15"/>
  <c r="CR87" i="15"/>
  <c r="DI98" i="15"/>
  <c r="DS125" i="15"/>
  <c r="DP80" i="15"/>
  <c r="CQ69" i="15"/>
  <c r="DM100" i="15"/>
  <c r="DJ101" i="15"/>
  <c r="CW118" i="15"/>
  <c r="AL51" i="15"/>
  <c r="AO130" i="15"/>
  <c r="AM32" i="15"/>
  <c r="CY84" i="15"/>
  <c r="CA102" i="15"/>
  <c r="C12" i="15"/>
  <c r="AQ130" i="15"/>
  <c r="CX128" i="15"/>
  <c r="AB80" i="15"/>
  <c r="BU97" i="15"/>
  <c r="N122" i="15"/>
  <c r="AC53" i="15"/>
  <c r="DN105" i="15"/>
  <c r="BP105" i="15"/>
  <c r="DK125" i="15"/>
  <c r="AC66" i="15"/>
  <c r="BG52" i="15"/>
  <c r="BX75" i="15"/>
  <c r="O41" i="15"/>
  <c r="C52" i="15"/>
  <c r="AC128" i="15"/>
  <c r="AK97" i="15"/>
  <c r="DR122" i="15"/>
  <c r="DN85" i="15"/>
  <c r="CA42" i="15"/>
  <c r="AS125" i="15"/>
  <c r="BB129" i="15"/>
  <c r="AW124" i="15"/>
  <c r="BW60" i="15"/>
  <c r="CV109" i="15"/>
  <c r="CN43" i="15"/>
  <c r="CU55" i="15"/>
  <c r="Q77" i="15"/>
  <c r="DI127" i="15"/>
  <c r="AM59" i="15"/>
  <c r="D120" i="15"/>
  <c r="CR68" i="15"/>
  <c r="BO101" i="15"/>
  <c r="EA77" i="15"/>
  <c r="DC130" i="15"/>
  <c r="DF69" i="15"/>
  <c r="CC114" i="15"/>
  <c r="BY72" i="15"/>
  <c r="DE117" i="15"/>
  <c r="L121" i="15"/>
  <c r="I111" i="15"/>
  <c r="C50" i="15"/>
  <c r="DQ50" i="15"/>
  <c r="DZ83" i="15"/>
  <c r="CB65" i="15"/>
  <c r="CS89" i="15"/>
  <c r="R97" i="15"/>
  <c r="BO129" i="15"/>
  <c r="DZ101" i="15"/>
  <c r="W105" i="15"/>
  <c r="D38" i="15"/>
  <c r="G79" i="15"/>
  <c r="CI74" i="15"/>
  <c r="BN131" i="15"/>
  <c r="DU92" i="15"/>
  <c r="AN129" i="15"/>
  <c r="BO60" i="15"/>
  <c r="F32" i="15"/>
  <c r="DT126" i="15"/>
  <c r="DF45" i="15"/>
  <c r="D123" i="15"/>
  <c r="M117" i="15"/>
  <c r="CS91" i="15"/>
  <c r="CN94" i="15"/>
  <c r="DW107" i="15"/>
  <c r="CI116" i="15"/>
  <c r="CC93" i="15"/>
  <c r="AM96" i="15"/>
  <c r="BF106" i="15"/>
  <c r="DM126" i="15"/>
  <c r="X74" i="15"/>
  <c r="CW125" i="15"/>
  <c r="BQ86" i="15"/>
  <c r="BI107" i="15"/>
  <c r="BB120" i="15"/>
  <c r="CL38" i="15"/>
  <c r="CU74" i="15"/>
  <c r="CV120" i="15"/>
  <c r="DS106" i="15"/>
  <c r="CP114" i="15"/>
  <c r="BR127" i="15"/>
  <c r="AO113" i="15"/>
  <c r="BG128" i="15"/>
  <c r="DV112" i="15"/>
  <c r="BC106" i="15"/>
  <c r="BY121" i="15"/>
  <c r="AR102" i="15"/>
  <c r="DI112" i="15"/>
  <c r="AX78" i="15"/>
  <c r="AM106" i="15"/>
  <c r="CE90" i="15"/>
  <c r="AP75" i="15"/>
  <c r="BG96" i="15"/>
  <c r="CT108" i="15"/>
  <c r="BH3" i="15"/>
  <c r="BF75" i="15"/>
  <c r="CQ117" i="15"/>
  <c r="BC129" i="15"/>
  <c r="CF114" i="15"/>
  <c r="CI122" i="15"/>
  <c r="AG121" i="15"/>
  <c r="CA126" i="15"/>
  <c r="BW71" i="15"/>
  <c r="AR96" i="15"/>
  <c r="D116" i="15"/>
  <c r="DS131" i="15"/>
  <c r="DZ119" i="15"/>
  <c r="CF67" i="15"/>
  <c r="AC111" i="15"/>
  <c r="CP90" i="15"/>
  <c r="H124" i="15"/>
  <c r="BA88" i="15"/>
  <c r="Q123" i="15"/>
  <c r="CY81" i="15"/>
  <c r="AS93" i="15"/>
  <c r="DM127" i="15"/>
  <c r="O129" i="15"/>
  <c r="CQ108" i="15"/>
  <c r="DS99" i="15"/>
  <c r="DJ52" i="15"/>
  <c r="BS105" i="15"/>
  <c r="CZ54" i="15"/>
  <c r="BK83" i="15"/>
  <c r="BH81" i="15"/>
  <c r="DB125" i="15"/>
  <c r="DF111" i="15"/>
  <c r="BW105" i="15"/>
  <c r="AA124" i="15"/>
  <c r="DR62" i="15"/>
  <c r="Q96" i="15"/>
  <c r="C93" i="15"/>
  <c r="AG13" i="15"/>
  <c r="AZ96" i="15"/>
  <c r="CY106" i="15"/>
  <c r="BK104" i="15"/>
  <c r="BB37" i="15"/>
  <c r="DZ68" i="15"/>
  <c r="CA87" i="15"/>
  <c r="AC58" i="15"/>
  <c r="CU80" i="15"/>
  <c r="AU4" i="15"/>
  <c r="AT4" i="15"/>
  <c r="D53" i="15"/>
  <c r="DD125" i="15"/>
  <c r="BG75" i="15"/>
  <c r="C107" i="15"/>
  <c r="CI114" i="15"/>
  <c r="BT58" i="15"/>
  <c r="AU79" i="15"/>
  <c r="BD117" i="15"/>
  <c r="CU96" i="15"/>
  <c r="X98" i="15"/>
  <c r="BE103" i="15"/>
  <c r="DY3" i="15"/>
  <c r="K123" i="15"/>
  <c r="CH90" i="15"/>
  <c r="BO93" i="15"/>
  <c r="CW95" i="15"/>
  <c r="C98" i="15"/>
  <c r="F45" i="15"/>
  <c r="AM128" i="15"/>
  <c r="BJ130" i="15"/>
  <c r="DQ4" i="15"/>
  <c r="AR109" i="15"/>
  <c r="D44" i="15"/>
  <c r="AS95" i="15"/>
  <c r="DE124" i="15"/>
  <c r="I102" i="15"/>
  <c r="DM41" i="15"/>
  <c r="AH102" i="15"/>
  <c r="DJ104" i="15"/>
  <c r="BU91" i="15"/>
  <c r="CM35" i="15"/>
  <c r="BG84" i="15"/>
  <c r="BF124" i="15"/>
  <c r="AQ71" i="15"/>
  <c r="BY108" i="15"/>
  <c r="R99" i="15"/>
  <c r="DW31" i="15"/>
  <c r="C14" i="15"/>
  <c r="CM74" i="15"/>
  <c r="R116" i="15"/>
  <c r="BH69" i="15"/>
  <c r="AB68" i="15"/>
  <c r="AP121" i="15"/>
  <c r="BW45" i="15"/>
  <c r="AY70" i="15"/>
  <c r="DC51" i="15"/>
  <c r="M129" i="15"/>
  <c r="BC105" i="15"/>
  <c r="M102" i="15"/>
  <c r="DB74" i="15"/>
  <c r="R65" i="15"/>
  <c r="BY53" i="15"/>
  <c r="BB3" i="15"/>
  <c r="DX123" i="15"/>
  <c r="C76" i="15"/>
  <c r="T100" i="15"/>
  <c r="DY121" i="15"/>
  <c r="C131" i="15"/>
  <c r="CZ60" i="15"/>
  <c r="DI92" i="15"/>
  <c r="BD4" i="15"/>
  <c r="AT106" i="15"/>
  <c r="CV103" i="15"/>
  <c r="N87" i="15"/>
  <c r="AH105" i="15"/>
  <c r="BS118" i="15"/>
  <c r="DK102" i="15"/>
  <c r="CH129" i="15"/>
  <c r="Y128" i="15"/>
  <c r="P92" i="15"/>
  <c r="DN131" i="15"/>
  <c r="AO91" i="15"/>
  <c r="BL93" i="15"/>
  <c r="O84" i="15"/>
  <c r="AD96" i="15"/>
  <c r="BR108" i="15"/>
  <c r="BA101" i="15"/>
  <c r="CX63" i="15"/>
  <c r="CU100" i="15"/>
  <c r="AB101" i="15"/>
  <c r="AJ120" i="15"/>
  <c r="DO115" i="15"/>
  <c r="DM48" i="15"/>
  <c r="CL125" i="15"/>
  <c r="AH97" i="15"/>
  <c r="BE68" i="15"/>
  <c r="DM77" i="15"/>
  <c r="AG101" i="15"/>
  <c r="CY54" i="15"/>
  <c r="CT105" i="15"/>
  <c r="BV109" i="15"/>
  <c r="CO29" i="15"/>
  <c r="CA88" i="15"/>
  <c r="CB78" i="15"/>
  <c r="DM128" i="15"/>
  <c r="DP131" i="15"/>
  <c r="CO46" i="15"/>
  <c r="DG94" i="15"/>
  <c r="DF90" i="15"/>
  <c r="V96" i="15"/>
  <c r="AU114" i="15"/>
  <c r="DK122" i="15"/>
  <c r="CC101" i="15"/>
  <c r="AT79" i="15"/>
  <c r="CF125" i="15"/>
  <c r="BA54" i="15"/>
  <c r="Z4" i="15"/>
  <c r="CA81" i="15"/>
  <c r="CF107" i="15"/>
  <c r="CT113" i="15"/>
  <c r="AZ105" i="15"/>
  <c r="AW120" i="15"/>
  <c r="BN96" i="15"/>
  <c r="DD70" i="15"/>
  <c r="CM131" i="15"/>
  <c r="DC55" i="15"/>
  <c r="CR129" i="15"/>
  <c r="T122" i="15"/>
  <c r="DK37" i="15"/>
  <c r="S3" i="15"/>
  <c r="D113" i="15"/>
  <c r="K84" i="15"/>
  <c r="DX113" i="15"/>
  <c r="AX64" i="15"/>
  <c r="AF130" i="15"/>
  <c r="CU121" i="15"/>
  <c r="C69" i="15"/>
  <c r="N119" i="15"/>
  <c r="CJ118" i="15"/>
  <c r="AF128" i="15"/>
  <c r="AI98" i="15"/>
  <c r="BH119" i="15"/>
  <c r="CB99" i="15"/>
  <c r="DK126" i="15"/>
  <c r="DG66" i="15"/>
  <c r="CD119" i="15"/>
  <c r="BQ111" i="15"/>
  <c r="AL77" i="15"/>
  <c r="P90" i="15"/>
  <c r="BD112" i="15"/>
  <c r="CU82" i="15"/>
  <c r="BN109" i="15"/>
  <c r="CT110" i="15"/>
  <c r="DS110" i="15"/>
  <c r="BI71" i="15"/>
  <c r="AA126" i="15"/>
  <c r="BU130" i="15"/>
  <c r="P4" i="15"/>
  <c r="D60" i="15"/>
  <c r="CA84" i="15"/>
  <c r="BZ124" i="15"/>
  <c r="DZ75" i="15"/>
  <c r="BJ90" i="15"/>
  <c r="DW74" i="15"/>
  <c r="AM124" i="15"/>
  <c r="BT8" i="15"/>
  <c r="BT126" i="15"/>
  <c r="CA48" i="15"/>
  <c r="AJ73" i="15"/>
  <c r="AA90" i="15"/>
  <c r="CJ74" i="15"/>
  <c r="DS87" i="15"/>
  <c r="AH123" i="15"/>
  <c r="X108" i="15"/>
  <c r="DN56" i="15"/>
  <c r="C81" i="15"/>
  <c r="AZ91" i="15"/>
  <c r="DR81" i="15"/>
  <c r="AG91" i="15"/>
  <c r="DT3" i="15"/>
  <c r="AV79" i="15"/>
  <c r="CO115" i="15"/>
  <c r="H56" i="15"/>
  <c r="DE76" i="15"/>
  <c r="DL108" i="15"/>
  <c r="V119" i="15"/>
  <c r="BT48" i="15"/>
  <c r="CE99" i="15"/>
  <c r="CE52" i="15"/>
  <c r="T104" i="15"/>
  <c r="BM77" i="15"/>
  <c r="K98" i="15"/>
  <c r="BX121" i="15"/>
  <c r="DB105" i="15"/>
  <c r="DO128" i="15"/>
  <c r="DL99" i="15"/>
  <c r="CE107" i="15"/>
  <c r="J111" i="15"/>
  <c r="W118" i="15"/>
  <c r="P119" i="15"/>
  <c r="F58" i="15"/>
  <c r="U116" i="15"/>
  <c r="BN71" i="15"/>
  <c r="CB121" i="15"/>
  <c r="BL62" i="15"/>
  <c r="BL54" i="15"/>
  <c r="BY126" i="15"/>
  <c r="CQ79" i="15"/>
  <c r="DE102" i="15"/>
  <c r="L131" i="15"/>
  <c r="CT116" i="15"/>
  <c r="BU100" i="15"/>
  <c r="BA114" i="15"/>
  <c r="DB46" i="15"/>
  <c r="AL47" i="15"/>
  <c r="BK92" i="15"/>
  <c r="AQ97" i="15"/>
  <c r="BA53" i="15"/>
  <c r="AX98" i="15"/>
  <c r="BN114" i="15"/>
  <c r="AG123" i="15"/>
  <c r="AC122" i="15"/>
  <c r="Z129" i="15"/>
  <c r="AX122" i="15"/>
  <c r="DG129" i="15"/>
  <c r="AJ97" i="15"/>
  <c r="AL128" i="15"/>
  <c r="I120" i="15"/>
  <c r="BO118" i="15"/>
  <c r="CD101" i="15"/>
  <c r="CH97" i="15"/>
  <c r="CB110" i="15"/>
  <c r="CD95" i="15"/>
  <c r="BA3" i="15"/>
  <c r="BI117" i="15"/>
  <c r="N99" i="15"/>
  <c r="CA93" i="15"/>
  <c r="CJ122" i="15"/>
  <c r="EA67" i="15"/>
  <c r="BD115" i="15"/>
  <c r="X3" i="15"/>
  <c r="BE108" i="15"/>
  <c r="AK98" i="15"/>
  <c r="DF88" i="15"/>
  <c r="AO120" i="15"/>
  <c r="AR8" i="15"/>
  <c r="CU81" i="15"/>
  <c r="D49" i="15"/>
  <c r="BF91" i="15"/>
  <c r="S82" i="15"/>
  <c r="DT103" i="15"/>
  <c r="D12" i="15"/>
  <c r="BZ52" i="15"/>
  <c r="BJ80" i="15"/>
  <c r="R100" i="15"/>
  <c r="AL41" i="15"/>
  <c r="CG34" i="15"/>
  <c r="DN125" i="15"/>
  <c r="BQ115" i="15"/>
  <c r="AV59" i="15"/>
  <c r="AU44" i="15"/>
  <c r="BM115" i="15"/>
  <c r="BJ79" i="15"/>
  <c r="DL119" i="15"/>
  <c r="BP123" i="15"/>
  <c r="BJ56" i="15"/>
  <c r="DG117" i="15"/>
  <c r="DA77" i="15"/>
  <c r="E62" i="15"/>
  <c r="BX112" i="15"/>
  <c r="BA115" i="15"/>
  <c r="C67" i="15"/>
  <c r="BQ131" i="15"/>
  <c r="CC87" i="15"/>
  <c r="BX106" i="15"/>
  <c r="AG128" i="15"/>
  <c r="D59" i="15"/>
  <c r="CR78" i="15"/>
  <c r="S129" i="15"/>
  <c r="AM29" i="15"/>
  <c r="CG73" i="15"/>
  <c r="CX114" i="15"/>
  <c r="L124" i="15"/>
  <c r="L70" i="15"/>
  <c r="AU80" i="15"/>
  <c r="AF81" i="15"/>
  <c r="DF52" i="15"/>
  <c r="W4" i="15"/>
  <c r="DN98" i="15"/>
  <c r="BJ123" i="15"/>
  <c r="AN25" i="15"/>
  <c r="DB31" i="15"/>
  <c r="AX63" i="15"/>
  <c r="AI67" i="15"/>
  <c r="S121" i="15"/>
  <c r="C121" i="15"/>
  <c r="V98" i="15"/>
  <c r="J117" i="15"/>
  <c r="J104" i="15"/>
  <c r="BH70" i="15"/>
  <c r="DO112" i="15"/>
  <c r="CL71" i="15"/>
  <c r="BN91" i="15"/>
  <c r="W54" i="15"/>
  <c r="AW131" i="15"/>
  <c r="CW122" i="15"/>
  <c r="DQ113" i="15"/>
  <c r="AA83" i="15"/>
  <c r="DH43" i="15"/>
  <c r="K52" i="15"/>
  <c r="CO75" i="15"/>
  <c r="CK111" i="15"/>
  <c r="R4" i="15"/>
  <c r="BJ91" i="15"/>
  <c r="C55" i="15"/>
  <c r="CD90" i="15"/>
  <c r="CX71" i="15"/>
  <c r="CU85" i="15"/>
  <c r="BY81" i="15"/>
  <c r="AN3" i="15"/>
  <c r="DJ120" i="15"/>
  <c r="V123" i="15"/>
  <c r="CO94" i="15"/>
  <c r="AY84" i="15"/>
  <c r="DO107" i="15"/>
  <c r="BJ45" i="15"/>
  <c r="CN71" i="15"/>
  <c r="D61" i="15"/>
  <c r="DW112" i="15"/>
  <c r="DF119" i="15"/>
  <c r="BT101" i="15"/>
  <c r="AW15" i="15"/>
  <c r="DZ120" i="15"/>
  <c r="CW64" i="15"/>
  <c r="BG108" i="15"/>
  <c r="DW4" i="15"/>
  <c r="M112" i="15"/>
  <c r="CC67" i="15"/>
  <c r="J119" i="15"/>
  <c r="DR107" i="15"/>
  <c r="CK97" i="15"/>
  <c r="DO116" i="15"/>
  <c r="AH54" i="15"/>
  <c r="S23" i="15"/>
  <c r="AR81" i="15"/>
  <c r="BD81" i="15"/>
  <c r="CL106" i="15"/>
  <c r="BK112" i="15"/>
  <c r="AO92" i="15"/>
  <c r="CQ131" i="15"/>
  <c r="E79" i="15"/>
  <c r="BS116" i="15"/>
  <c r="CQ118" i="15"/>
  <c r="F44" i="15"/>
  <c r="BE79" i="15"/>
  <c r="BX128" i="15"/>
  <c r="I70" i="15"/>
  <c r="DK123" i="15"/>
  <c r="CG17" i="15"/>
  <c r="R127" i="15"/>
  <c r="CK114" i="15"/>
  <c r="DR99" i="15"/>
  <c r="CM102" i="15"/>
  <c r="AU103" i="15"/>
  <c r="K130" i="15"/>
  <c r="EA120" i="15"/>
  <c r="BV92" i="15"/>
  <c r="AH4" i="15"/>
  <c r="BU55" i="15"/>
  <c r="Y106" i="15"/>
  <c r="AV93" i="15"/>
  <c r="AG77" i="15"/>
  <c r="DP126" i="15"/>
  <c r="AT56" i="15"/>
  <c r="CE111" i="15"/>
  <c r="BK95" i="15"/>
  <c r="CR97" i="15"/>
  <c r="AF121" i="15"/>
  <c r="DC72" i="15"/>
  <c r="BZ103" i="15"/>
  <c r="BK87" i="15"/>
  <c r="DK88" i="15"/>
  <c r="DY106" i="15"/>
  <c r="C9" i="15"/>
  <c r="AX66" i="15"/>
  <c r="CC60" i="15"/>
  <c r="DU28" i="15"/>
  <c r="C79" i="15"/>
  <c r="DS124" i="15"/>
  <c r="CC115" i="15"/>
  <c r="CE121" i="15"/>
  <c r="BJ63" i="15"/>
  <c r="CG60" i="15"/>
  <c r="AZ122" i="15"/>
  <c r="BH129" i="15"/>
  <c r="O111" i="15"/>
  <c r="D94" i="15"/>
  <c r="DQ96" i="15"/>
  <c r="DS53" i="15"/>
  <c r="AP41" i="15"/>
  <c r="BD61" i="15"/>
  <c r="C27" i="15"/>
  <c r="BQ110" i="15"/>
  <c r="EA114" i="15"/>
  <c r="DG128" i="15"/>
  <c r="DI104" i="15"/>
  <c r="K120" i="15"/>
  <c r="DZ82" i="15"/>
  <c r="CX30" i="15"/>
  <c r="BJ95" i="15"/>
  <c r="BB45" i="15"/>
  <c r="BY61" i="15"/>
  <c r="CO120" i="15"/>
  <c r="CC126" i="15"/>
  <c r="BH38" i="15"/>
  <c r="BY43" i="15"/>
  <c r="AH101" i="15"/>
  <c r="DE104" i="15"/>
  <c r="DX79" i="15"/>
  <c r="BL86" i="15"/>
  <c r="BH123" i="15"/>
  <c r="EA106" i="15"/>
  <c r="AL116" i="15"/>
  <c r="CL108" i="15"/>
  <c r="CQ114" i="15"/>
  <c r="BW124" i="15"/>
  <c r="DQ114" i="15"/>
  <c r="DY57" i="15"/>
  <c r="AD103" i="15"/>
  <c r="BF122" i="15"/>
  <c r="BC63" i="15"/>
  <c r="DT71" i="15"/>
  <c r="AK130" i="15"/>
  <c r="BL8" i="15"/>
  <c r="DV4" i="15"/>
  <c r="P76" i="15"/>
  <c r="CR59" i="15"/>
  <c r="BO64" i="15"/>
  <c r="D54" i="15"/>
  <c r="DG98" i="15"/>
  <c r="CA117" i="15"/>
  <c r="AP80" i="15"/>
  <c r="DY58" i="15"/>
  <c r="DM95" i="15"/>
  <c r="CB83" i="15"/>
  <c r="DC84" i="15"/>
  <c r="D46" i="15"/>
  <c r="AA113" i="15"/>
  <c r="D8" i="15"/>
  <c r="CX101" i="15"/>
  <c r="BB71" i="15"/>
  <c r="DW108" i="15"/>
  <c r="BY122" i="15"/>
  <c r="C126" i="15"/>
  <c r="BA129" i="15"/>
  <c r="DF78" i="15"/>
  <c r="CY111" i="15"/>
  <c r="BA92" i="15"/>
  <c r="DL3" i="15"/>
  <c r="DY119" i="15"/>
  <c r="BZ113" i="15"/>
  <c r="CY109" i="15"/>
  <c r="BJ75" i="15"/>
  <c r="CS98" i="15"/>
  <c r="BB55" i="15"/>
  <c r="AC93" i="15"/>
  <c r="DQ125" i="15"/>
  <c r="S59" i="15"/>
  <c r="DN75" i="15"/>
  <c r="CD106" i="15"/>
  <c r="D19" i="15"/>
  <c r="CC92" i="15"/>
  <c r="CW34" i="15"/>
  <c r="C80" i="15"/>
  <c r="M38" i="15"/>
  <c r="BQ91" i="15"/>
  <c r="DK114" i="15"/>
  <c r="BN105" i="15"/>
  <c r="BW67" i="15"/>
  <c r="BP63" i="15"/>
  <c r="AO122" i="15"/>
  <c r="BY107" i="15"/>
  <c r="CE118" i="15"/>
  <c r="R113" i="15"/>
  <c r="G119" i="15"/>
  <c r="CH74" i="15"/>
  <c r="BY117" i="15"/>
  <c r="AV73" i="15"/>
  <c r="AD120" i="15"/>
  <c r="CQ104" i="15"/>
  <c r="DP107" i="15"/>
  <c r="D83" i="15"/>
  <c r="BH120" i="15"/>
  <c r="DB83" i="15"/>
  <c r="DE112" i="15"/>
  <c r="CJ90" i="15"/>
  <c r="CI108" i="15"/>
  <c r="AW4" i="15"/>
  <c r="BD105" i="15"/>
  <c r="F118" i="15"/>
  <c r="AJ112" i="15"/>
  <c r="D57" i="15"/>
  <c r="AV103" i="15"/>
  <c r="BZ131" i="15"/>
  <c r="AM116" i="15"/>
  <c r="N6" i="15"/>
  <c r="D130" i="15"/>
  <c r="AI4" i="15"/>
  <c r="DP72" i="15"/>
  <c r="R110" i="15"/>
  <c r="BV127" i="15"/>
  <c r="BO113" i="15"/>
  <c r="CY68" i="15"/>
  <c r="BS3" i="15"/>
  <c r="CO111" i="15"/>
  <c r="AN107" i="15"/>
  <c r="N76" i="15"/>
  <c r="CF119" i="15"/>
  <c r="AR117" i="15"/>
  <c r="P59" i="15"/>
  <c r="CU131" i="15"/>
  <c r="DE103" i="15"/>
  <c r="BN119" i="15"/>
  <c r="DC18" i="15"/>
  <c r="BB70" i="15"/>
  <c r="CX120" i="15"/>
  <c r="BY124" i="15"/>
  <c r="DW68" i="15"/>
  <c r="BV131" i="15"/>
  <c r="DM108" i="15"/>
  <c r="T110" i="15"/>
  <c r="CK84" i="15"/>
  <c r="DL39" i="15"/>
  <c r="AC94" i="15"/>
  <c r="CC121" i="15"/>
  <c r="DI121" i="15"/>
  <c r="I124" i="15"/>
  <c r="DO121" i="15"/>
  <c r="DT15" i="15"/>
  <c r="CR15" i="15"/>
  <c r="CJ115" i="15"/>
  <c r="L120" i="15"/>
  <c r="D15" i="15"/>
  <c r="BC59" i="15"/>
  <c r="DR113" i="15"/>
  <c r="CT91" i="15"/>
  <c r="CV129" i="15"/>
  <c r="AU116" i="15"/>
  <c r="AJ72" i="15"/>
  <c r="BO34" i="15"/>
  <c r="BT112" i="15"/>
  <c r="R53" i="15"/>
  <c r="AD69" i="15"/>
  <c r="V114" i="15"/>
  <c r="DA58" i="15"/>
  <c r="DO117" i="15"/>
  <c r="BF94" i="15"/>
  <c r="AZ77" i="15"/>
  <c r="E117" i="15"/>
  <c r="DP70" i="15"/>
  <c r="AQ100" i="15"/>
  <c r="DT120" i="15"/>
  <c r="T131" i="15"/>
  <c r="J68" i="15"/>
  <c r="CS57" i="15"/>
  <c r="CJ111" i="15"/>
  <c r="BF96" i="15"/>
  <c r="D55" i="15"/>
  <c r="D109" i="15"/>
  <c r="BC100" i="15"/>
  <c r="BA130" i="15"/>
  <c r="CI3" i="15"/>
  <c r="BN4" i="15"/>
  <c r="O78" i="15"/>
  <c r="P3" i="15"/>
  <c r="DG62" i="15"/>
  <c r="D81" i="15"/>
  <c r="AR108" i="15"/>
  <c r="AM125" i="15"/>
  <c r="DV101" i="15"/>
  <c r="CY101" i="15"/>
  <c r="G81" i="15"/>
  <c r="Y118" i="15"/>
  <c r="D45" i="15"/>
  <c r="AZ113" i="15"/>
  <c r="DC98" i="15"/>
  <c r="DB93" i="15"/>
  <c r="AQ123" i="15"/>
  <c r="DT102" i="15"/>
  <c r="I101" i="15"/>
  <c r="D17" i="15"/>
  <c r="BH117" i="15"/>
  <c r="AI122" i="15"/>
  <c r="H62" i="15"/>
  <c r="C96" i="15"/>
  <c r="BS111" i="15"/>
  <c r="AI54" i="15"/>
  <c r="D52" i="15"/>
  <c r="C15" i="15"/>
  <c r="AN89" i="15"/>
  <c r="DK124" i="15"/>
  <c r="BY69" i="15"/>
  <c r="AI118" i="15"/>
  <c r="DA110" i="15"/>
  <c r="CA121" i="15"/>
  <c r="CJ131" i="15"/>
  <c r="AJ90" i="15"/>
  <c r="CG114" i="15"/>
  <c r="BY83" i="15"/>
  <c r="DB45" i="15"/>
  <c r="CG74" i="15"/>
  <c r="C54" i="15"/>
  <c r="BO110" i="15"/>
  <c r="CO116" i="15"/>
  <c r="CD121" i="15"/>
  <c r="AX60" i="15"/>
  <c r="BE122" i="15"/>
  <c r="CB122" i="15"/>
  <c r="R120" i="15"/>
  <c r="CK81" i="15"/>
  <c r="DD105" i="15"/>
  <c r="DX131" i="15"/>
  <c r="CD113" i="15"/>
  <c r="CN3" i="15"/>
  <c r="CB81" i="15"/>
  <c r="AM130" i="15"/>
  <c r="CS77" i="15"/>
  <c r="DB49" i="15"/>
  <c r="AQ104" i="15"/>
  <c r="AP27" i="15"/>
  <c r="AI84" i="15"/>
  <c r="O105" i="15"/>
  <c r="DT97" i="15"/>
  <c r="CE128" i="15"/>
  <c r="DP45" i="15"/>
  <c r="DN112" i="15"/>
  <c r="CE9" i="15"/>
  <c r="AY78" i="15"/>
  <c r="DR95" i="15"/>
  <c r="AK51" i="15"/>
  <c r="DH105" i="15"/>
  <c r="BU124" i="15"/>
  <c r="DN120" i="15"/>
  <c r="CD18" i="15"/>
  <c r="CG128" i="15"/>
  <c r="DA72" i="15"/>
  <c r="AX102" i="15"/>
  <c r="DV121" i="15"/>
  <c r="AH80" i="15"/>
  <c r="DB95" i="15"/>
  <c r="CJ100" i="15"/>
  <c r="CM78" i="15"/>
  <c r="CZ65" i="15"/>
  <c r="AQ84" i="15"/>
  <c r="J83" i="15"/>
  <c r="G46" i="15"/>
  <c r="DL100" i="15"/>
  <c r="Z110" i="15"/>
  <c r="DC107" i="15"/>
  <c r="H67" i="15"/>
  <c r="G60" i="15"/>
  <c r="BQ22" i="15"/>
  <c r="E103" i="15"/>
  <c r="AQ93" i="15"/>
  <c r="DF89" i="15"/>
  <c r="V95" i="15"/>
  <c r="V121" i="15"/>
  <c r="DG95" i="15"/>
  <c r="CA112" i="15"/>
  <c r="CG4" i="15"/>
  <c r="AH121" i="15"/>
  <c r="CI100" i="15"/>
  <c r="DD117" i="15"/>
  <c r="AZ121" i="15"/>
  <c r="R93" i="15"/>
  <c r="AC89" i="15"/>
  <c r="AQ110" i="15"/>
  <c r="CW114" i="15"/>
  <c r="E63" i="15"/>
  <c r="AK73" i="15"/>
  <c r="BR117" i="15"/>
  <c r="AY91" i="15"/>
  <c r="L88" i="15"/>
  <c r="CX89" i="15"/>
  <c r="J131" i="15"/>
  <c r="BJ71" i="15"/>
  <c r="CL103" i="15"/>
  <c r="F92" i="15"/>
  <c r="DP99" i="15"/>
  <c r="AK64" i="15"/>
  <c r="Y50" i="15"/>
  <c r="CZ122" i="15"/>
  <c r="EA105" i="15"/>
  <c r="DG47" i="15"/>
  <c r="N130" i="15"/>
  <c r="BF108" i="15"/>
  <c r="CD57" i="15"/>
  <c r="Q41" i="15"/>
  <c r="AC18" i="15"/>
  <c r="H77" i="15"/>
  <c r="DK72" i="15"/>
  <c r="CX103" i="15"/>
  <c r="W39" i="15"/>
  <c r="DD68" i="15"/>
  <c r="G92" i="15"/>
  <c r="CZ117" i="15"/>
  <c r="L125" i="15"/>
  <c r="U85" i="15"/>
  <c r="CX112" i="15"/>
  <c r="DX82" i="15"/>
  <c r="Z109" i="15"/>
  <c r="X123" i="15"/>
  <c r="BK117" i="15"/>
  <c r="DQ90" i="15"/>
  <c r="CO3" i="15"/>
  <c r="AW122" i="15"/>
  <c r="BD77" i="15"/>
  <c r="C89" i="15"/>
  <c r="BL107" i="15"/>
  <c r="DJ65" i="15"/>
  <c r="X85" i="15"/>
  <c r="F99" i="15"/>
  <c r="AO94" i="15"/>
  <c r="BB86" i="15"/>
  <c r="CE92" i="15"/>
  <c r="BK102" i="15"/>
  <c r="DG121" i="15"/>
  <c r="AY122" i="15"/>
  <c r="BR125" i="15"/>
  <c r="DD100" i="15"/>
  <c r="AO107" i="15"/>
  <c r="BA99" i="15"/>
  <c r="T33" i="15"/>
  <c r="BU123" i="15"/>
  <c r="BA123" i="15"/>
  <c r="CS123" i="15"/>
  <c r="BB99" i="15"/>
  <c r="AI65" i="15"/>
  <c r="CA55" i="15"/>
  <c r="D92" i="15"/>
  <c r="AS104" i="15"/>
  <c r="BF121" i="15"/>
  <c r="CQ54" i="15"/>
  <c r="AO106" i="15"/>
  <c r="D114" i="15"/>
  <c r="CE119" i="15"/>
  <c r="AU100" i="15"/>
  <c r="DB91" i="15"/>
  <c r="CY125" i="15"/>
  <c r="X111" i="15"/>
  <c r="BP104" i="15"/>
  <c r="DH6" i="15"/>
  <c r="BV129" i="15"/>
  <c r="DJ77" i="15"/>
  <c r="U40" i="15"/>
  <c r="AO103" i="15"/>
  <c r="Q97" i="15"/>
  <c r="U61" i="15"/>
  <c r="U76" i="15"/>
  <c r="EA111" i="15"/>
  <c r="S53" i="15"/>
  <c r="BA119" i="15"/>
  <c r="BO90" i="15"/>
  <c r="R79" i="15"/>
  <c r="CO89" i="15"/>
  <c r="D127" i="15"/>
  <c r="BK51" i="15"/>
  <c r="CF116" i="15"/>
  <c r="CR105" i="15"/>
  <c r="DX126" i="15"/>
  <c r="BE120" i="15"/>
  <c r="DL101" i="15"/>
  <c r="AQ4" i="15"/>
  <c r="CF101" i="15"/>
  <c r="AU112" i="15"/>
  <c r="R117" i="15"/>
  <c r="BU117" i="15"/>
  <c r="K89" i="15"/>
  <c r="BQ82" i="15"/>
  <c r="DB120" i="15"/>
  <c r="CA125" i="15"/>
  <c r="BE74" i="15"/>
  <c r="DZ123" i="15"/>
  <c r="BW61" i="15"/>
  <c r="L44" i="15"/>
  <c r="DF117" i="15"/>
  <c r="BF92" i="15"/>
  <c r="BK85" i="15"/>
  <c r="Q52" i="15"/>
  <c r="CN42" i="15"/>
  <c r="T71" i="15"/>
  <c r="DZ102" i="15"/>
  <c r="BX93" i="15"/>
  <c r="DX106" i="15"/>
  <c r="BI72" i="15"/>
  <c r="DH66" i="15"/>
  <c r="CJ129" i="15"/>
  <c r="CP125" i="15"/>
  <c r="CQ68" i="15"/>
  <c r="CZ6" i="15"/>
  <c r="D86" i="15"/>
  <c r="CK107" i="15"/>
  <c r="CI117" i="15"/>
  <c r="DE99" i="15"/>
  <c r="DS96" i="15"/>
  <c r="DI103" i="15"/>
  <c r="D23" i="15"/>
  <c r="BG34" i="15"/>
  <c r="DV127" i="15"/>
  <c r="DU114" i="15"/>
  <c r="K116" i="15"/>
  <c r="BK3" i="15"/>
  <c r="AP128" i="15"/>
  <c r="DX75" i="15"/>
  <c r="CR71" i="15"/>
  <c r="T87" i="15"/>
  <c r="M4" i="15"/>
  <c r="BA64" i="15"/>
  <c r="DU110" i="15"/>
  <c r="AY76" i="15"/>
  <c r="AV91" i="15"/>
  <c r="CL110" i="15"/>
  <c r="D24" i="15"/>
  <c r="AW78" i="15"/>
  <c r="CI83" i="15"/>
  <c r="AU88" i="15"/>
  <c r="AU115" i="15"/>
  <c r="DS122" i="15"/>
  <c r="D31" i="15"/>
  <c r="AX131" i="15"/>
  <c r="AT75" i="15"/>
  <c r="DH68" i="15"/>
  <c r="BV124" i="15"/>
  <c r="AJ131" i="15"/>
  <c r="BG99" i="15"/>
  <c r="AR110" i="15"/>
  <c r="DF87" i="15"/>
  <c r="BW118" i="15"/>
  <c r="AB98" i="15"/>
  <c r="BL103" i="15"/>
  <c r="DM88" i="15"/>
  <c r="DR109" i="15"/>
  <c r="DB113" i="15"/>
  <c r="EA122" i="15"/>
  <c r="BD78" i="15"/>
  <c r="C49" i="15"/>
  <c r="BC84" i="15"/>
  <c r="BY85" i="15"/>
  <c r="CH87" i="15"/>
  <c r="H66" i="15"/>
  <c r="C114" i="15"/>
  <c r="DC73" i="15"/>
  <c r="I90" i="15"/>
  <c r="V124" i="15"/>
  <c r="D33" i="15"/>
  <c r="DW82" i="15"/>
  <c r="CZ115" i="15"/>
  <c r="D64" i="15"/>
  <c r="BU95" i="15"/>
  <c r="BP4" i="15"/>
  <c r="BO78" i="15"/>
  <c r="J118" i="15"/>
  <c r="J71" i="15"/>
  <c r="T118" i="15"/>
  <c r="CJ88" i="15"/>
  <c r="EA62" i="15"/>
  <c r="DA93" i="15"/>
  <c r="DA109" i="15"/>
  <c r="CL100" i="15"/>
  <c r="BO71" i="15"/>
  <c r="G69" i="15"/>
  <c r="CQ130" i="15"/>
  <c r="AD90" i="15"/>
  <c r="DZ93" i="15"/>
  <c r="CA99" i="15"/>
  <c r="DS88" i="15"/>
  <c r="DZ115" i="15"/>
  <c r="BA95" i="15"/>
  <c r="AR113" i="15"/>
  <c r="DU98" i="15"/>
  <c r="BV99" i="15"/>
  <c r="CW72" i="15"/>
  <c r="Q124" i="15"/>
  <c r="EA64" i="15"/>
  <c r="AR79" i="15"/>
  <c r="DG96" i="15"/>
  <c r="BO80" i="15"/>
  <c r="CG93" i="15"/>
  <c r="O48" i="15"/>
  <c r="DM123" i="15"/>
  <c r="X83" i="15"/>
  <c r="AD110" i="15"/>
  <c r="AE121" i="15"/>
  <c r="F75" i="15"/>
  <c r="Y113" i="15"/>
  <c r="R88" i="15"/>
  <c r="CV124" i="15"/>
  <c r="CB61" i="15"/>
  <c r="BE130" i="15"/>
  <c r="O4" i="15"/>
  <c r="C37" i="15"/>
  <c r="DI113" i="15"/>
  <c r="BU84" i="15"/>
  <c r="AK109" i="15"/>
  <c r="AB38" i="15"/>
  <c r="DZ3" i="15"/>
  <c r="DC81" i="15"/>
  <c r="O3" i="15"/>
  <c r="DJ102" i="15"/>
  <c r="DC131" i="15"/>
  <c r="BA125" i="15"/>
  <c r="BC125" i="15"/>
  <c r="DD115" i="15"/>
  <c r="BP62" i="15"/>
  <c r="AM118" i="15"/>
  <c r="CS110" i="15"/>
  <c r="DN110" i="15"/>
  <c r="D101" i="15"/>
  <c r="DE126" i="15"/>
  <c r="DX77" i="15"/>
  <c r="AN113" i="15"/>
  <c r="DL9" i="15"/>
  <c r="C24" i="15"/>
  <c r="D112" i="15"/>
  <c r="T105" i="15"/>
  <c r="D108" i="15"/>
  <c r="M131" i="15"/>
  <c r="DU109" i="15"/>
  <c r="D4" i="15"/>
  <c r="BE117" i="15"/>
  <c r="BR89" i="15"/>
  <c r="DR64" i="15"/>
  <c r="G76" i="15"/>
  <c r="DH83" i="15"/>
  <c r="BE81" i="15"/>
  <c r="C103" i="15"/>
  <c r="DV105" i="15"/>
  <c r="AE110" i="15"/>
  <c r="CF63" i="15"/>
  <c r="DO101" i="15"/>
  <c r="CB23" i="15"/>
  <c r="DW111" i="15"/>
  <c r="CE3" i="15"/>
  <c r="Z96" i="15"/>
  <c r="DC123" i="15"/>
  <c r="M70" i="15"/>
  <c r="BN79" i="15"/>
  <c r="Z126" i="15"/>
  <c r="W78" i="15"/>
  <c r="AY120" i="15"/>
  <c r="S93" i="15"/>
  <c r="AW130" i="15"/>
  <c r="DZ29" i="15"/>
  <c r="AF129" i="15"/>
  <c r="H88" i="15"/>
  <c r="BQ127" i="15"/>
  <c r="AG106" i="15"/>
  <c r="DW114" i="15"/>
  <c r="F109" i="15"/>
  <c r="DP83" i="15"/>
  <c r="CV123" i="15"/>
  <c r="CE113" i="15"/>
  <c r="DN108" i="15"/>
  <c r="I4" i="15"/>
  <c r="DA96" i="15"/>
  <c r="CI119" i="15"/>
  <c r="BD19" i="15"/>
  <c r="CN93" i="15"/>
  <c r="DZ117" i="15"/>
  <c r="R126" i="15"/>
  <c r="BX81" i="15"/>
  <c r="DD96" i="15"/>
  <c r="J41" i="15"/>
  <c r="U108" i="15"/>
  <c r="AZ87" i="15"/>
  <c r="Z131" i="15"/>
  <c r="CR54" i="15"/>
  <c r="M94" i="15"/>
  <c r="CO119" i="15"/>
  <c r="AQ72" i="15"/>
  <c r="K65" i="15"/>
  <c r="DV67" i="15"/>
  <c r="DL21" i="15"/>
  <c r="AC50" i="15"/>
  <c r="H78" i="15"/>
  <c r="L77" i="15"/>
  <c r="BK78" i="15"/>
  <c r="DR126" i="15"/>
  <c r="T76" i="15"/>
  <c r="H128" i="15"/>
  <c r="AY4" i="15"/>
  <c r="CG124" i="15"/>
  <c r="D39" i="15"/>
  <c r="C100" i="15"/>
  <c r="DJ128" i="15"/>
  <c r="BA45" i="15"/>
  <c r="DM130" i="15"/>
  <c r="CV79" i="15"/>
  <c r="AC97" i="15"/>
  <c r="U109" i="15"/>
  <c r="C56" i="15"/>
  <c r="CX115" i="15"/>
  <c r="O124" i="15"/>
  <c r="C119" i="15"/>
  <c r="S107" i="15"/>
  <c r="CM123" i="15"/>
  <c r="DX108" i="15"/>
  <c r="DN3" i="15"/>
  <c r="DD86" i="15"/>
  <c r="I126" i="15"/>
  <c r="C34" i="15"/>
  <c r="CG115" i="15"/>
  <c r="W124" i="15"/>
  <c r="CV76" i="15"/>
  <c r="U83" i="15"/>
  <c r="BA74" i="15"/>
  <c r="BI50" i="15"/>
  <c r="CG3" i="15"/>
  <c r="D102" i="15"/>
  <c r="DN67" i="15"/>
  <c r="AB60" i="15"/>
  <c r="DJ123" i="15"/>
  <c r="CL109" i="15"/>
  <c r="BA126" i="15"/>
  <c r="AC120" i="15"/>
  <c r="AG118" i="15"/>
  <c r="DG83" i="15"/>
  <c r="AU92" i="15"/>
  <c r="AD129" i="15"/>
  <c r="BO102" i="15"/>
  <c r="DZ63" i="15"/>
  <c r="AI68" i="15"/>
  <c r="AE106" i="15"/>
  <c r="DN18" i="15"/>
  <c r="DM4" i="15"/>
  <c r="AC106" i="15"/>
  <c r="AG53" i="15"/>
  <c r="AA97" i="15"/>
  <c r="F100" i="15"/>
  <c r="CB45" i="15"/>
  <c r="AY90" i="15"/>
  <c r="AF120" i="15"/>
  <c r="AH111" i="15"/>
  <c r="BC4" i="15"/>
  <c r="DJ111" i="15"/>
  <c r="J69" i="15"/>
  <c r="CK71" i="15"/>
  <c r="BL83" i="15"/>
  <c r="BF66" i="15"/>
  <c r="CI4" i="15"/>
  <c r="AC13" i="15"/>
  <c r="U92" i="15"/>
  <c r="T108" i="15"/>
  <c r="AS107" i="15"/>
  <c r="CX61" i="15"/>
  <c r="AN76" i="15"/>
  <c r="K71" i="15"/>
  <c r="AO124" i="15"/>
  <c r="AZ92" i="15"/>
  <c r="AE104" i="15"/>
  <c r="AS33" i="15"/>
  <c r="D51" i="15"/>
  <c r="DF101" i="15"/>
  <c r="BQ69" i="15"/>
  <c r="EA82" i="15"/>
  <c r="BT120" i="15"/>
  <c r="DJ124" i="15"/>
  <c r="BL120" i="15"/>
  <c r="BZ107" i="15"/>
  <c r="CD45" i="15"/>
  <c r="AY118" i="15"/>
  <c r="CY99" i="15"/>
  <c r="DT94" i="15"/>
  <c r="AS77" i="15"/>
  <c r="BB109" i="15"/>
  <c r="AS126" i="15"/>
  <c r="BD125" i="15"/>
  <c r="AB105" i="15"/>
  <c r="DW117" i="15"/>
  <c r="DL75" i="15"/>
  <c r="F85" i="15"/>
  <c r="AN117" i="15"/>
  <c r="W117" i="15"/>
  <c r="Q80" i="15"/>
  <c r="DR124" i="15"/>
  <c r="E76" i="15"/>
  <c r="N94" i="15"/>
  <c r="DA120" i="15"/>
  <c r="BF104" i="15"/>
  <c r="AE114" i="15"/>
  <c r="K102" i="15"/>
  <c r="BU67" i="15"/>
  <c r="AP83" i="15"/>
  <c r="DH91" i="15"/>
  <c r="D56" i="15"/>
  <c r="CZ87" i="15"/>
  <c r="DQ123" i="15"/>
  <c r="AK89" i="15"/>
  <c r="DW100" i="15"/>
  <c r="CU122" i="15"/>
  <c r="CR83" i="15"/>
  <c r="DU55" i="15"/>
  <c r="C63" i="15"/>
  <c r="CL119" i="15"/>
  <c r="DW86" i="15"/>
  <c r="EA70" i="15"/>
  <c r="C127" i="15"/>
  <c r="DX91" i="15"/>
  <c r="BX86" i="15"/>
  <c r="DN114" i="15"/>
  <c r="DP128" i="15"/>
  <c r="BP68" i="15"/>
  <c r="DV87" i="15"/>
  <c r="CU105" i="15"/>
  <c r="BL84" i="15"/>
  <c r="V115" i="15"/>
  <c r="CT69" i="15"/>
  <c r="AS115" i="15"/>
  <c r="AH81" i="15"/>
  <c r="BS103" i="15"/>
  <c r="R59" i="15"/>
  <c r="CP45" i="15"/>
  <c r="L81" i="15"/>
  <c r="AE96" i="15"/>
  <c r="CA111" i="15"/>
  <c r="DA123" i="15"/>
  <c r="AK104" i="15"/>
  <c r="DD94" i="15"/>
  <c r="DN92" i="15"/>
  <c r="Z86" i="15"/>
  <c r="DY104" i="15"/>
  <c r="AH127" i="15"/>
  <c r="DO71" i="15"/>
  <c r="L60" i="15"/>
  <c r="AT7" i="15"/>
  <c r="CM92" i="15"/>
  <c r="CY80" i="15"/>
  <c r="BI13" i="15"/>
  <c r="CL114" i="15"/>
  <c r="C60" i="15"/>
  <c r="DO93" i="15"/>
  <c r="DR67" i="15"/>
  <c r="AR115" i="15"/>
  <c r="BT98" i="15"/>
  <c r="DW124" i="15"/>
  <c r="AY119" i="15"/>
  <c r="AR67" i="15"/>
  <c r="AS3" i="15"/>
  <c r="CD93" i="15"/>
  <c r="AK114" i="15"/>
  <c r="AZ97" i="15"/>
  <c r="DL62" i="15"/>
  <c r="CR86" i="15"/>
  <c r="CY3" i="15"/>
  <c r="CF127" i="15"/>
  <c r="DT91" i="15"/>
  <c r="F4" i="15"/>
  <c r="DG97" i="15"/>
  <c r="BS107" i="15"/>
  <c r="DD53" i="15"/>
  <c r="DI62" i="15"/>
  <c r="AT127" i="15"/>
  <c r="BW40" i="15"/>
  <c r="DL82" i="15"/>
  <c r="DE118" i="15"/>
  <c r="BC130" i="15"/>
  <c r="G93" i="15"/>
  <c r="W12" i="15"/>
  <c r="BU110" i="15"/>
  <c r="CF106" i="15"/>
  <c r="CN50" i="15"/>
  <c r="CM87" i="15"/>
  <c r="DS85" i="15"/>
  <c r="CO85" i="15"/>
  <c r="CI98" i="15"/>
  <c r="AM89" i="15"/>
  <c r="AF79" i="15"/>
  <c r="DB123" i="15"/>
  <c r="BL59" i="15"/>
  <c r="DM68" i="15"/>
  <c r="DB111" i="15"/>
  <c r="CH63" i="15"/>
  <c r="AR124" i="15"/>
  <c r="BT57" i="15"/>
  <c r="DJ98" i="15"/>
  <c r="J49" i="15"/>
  <c r="DU122" i="15"/>
  <c r="AN73" i="15"/>
  <c r="BY57" i="15"/>
  <c r="Q101" i="15"/>
  <c r="DK130" i="15"/>
  <c r="AP107" i="15"/>
  <c r="AX71" i="15"/>
  <c r="BK113" i="15"/>
  <c r="X115" i="15"/>
  <c r="CW123" i="15"/>
  <c r="DF124" i="15"/>
  <c r="AO109" i="15"/>
  <c r="DF110" i="15"/>
  <c r="CB84" i="15"/>
  <c r="AC78" i="15"/>
  <c r="CM94" i="15"/>
  <c r="Y101" i="15"/>
  <c r="C20" i="15"/>
  <c r="CR130" i="15"/>
  <c r="M123" i="15"/>
  <c r="M85" i="15"/>
  <c r="AQ91" i="15"/>
  <c r="BH68" i="15"/>
  <c r="G8" i="15"/>
  <c r="L64" i="15"/>
  <c r="BL53" i="15"/>
  <c r="DS107" i="15"/>
  <c r="CN113" i="15"/>
  <c r="D117" i="15"/>
  <c r="BV76" i="15"/>
  <c r="DP108" i="15"/>
  <c r="BX115" i="15"/>
  <c r="BM108" i="15"/>
  <c r="I131" i="15"/>
  <c r="M110" i="15"/>
  <c r="DL71" i="15"/>
  <c r="DC112" i="15"/>
  <c r="CI107" i="15"/>
  <c r="DX129" i="15"/>
  <c r="AS120" i="15"/>
  <c r="Y15" i="15"/>
  <c r="K129" i="15"/>
  <c r="EA94" i="15"/>
  <c r="AW117" i="15"/>
  <c r="U80" i="15"/>
  <c r="BU99" i="15"/>
  <c r="AQ46" i="15"/>
  <c r="L59" i="15"/>
  <c r="DF130" i="15"/>
  <c r="DS130" i="15"/>
  <c r="AJ92" i="15"/>
  <c r="CB118" i="15"/>
  <c r="DJ67" i="15"/>
  <c r="K105" i="15"/>
  <c r="BX85" i="15"/>
  <c r="Z53" i="15"/>
  <c r="AF84" i="15"/>
  <c r="F74" i="15"/>
  <c r="DM106" i="15"/>
  <c r="C105" i="15"/>
  <c r="K59" i="15"/>
  <c r="D65" i="15"/>
  <c r="J115" i="15"/>
  <c r="CX4" i="15"/>
  <c r="AZ70" i="15"/>
  <c r="CQ90" i="15"/>
  <c r="BW122" i="15"/>
  <c r="BS51" i="15"/>
  <c r="CM107" i="15"/>
  <c r="BV66" i="15"/>
  <c r="CB93" i="15"/>
  <c r="AT123" i="15"/>
  <c r="BI49" i="15"/>
  <c r="AK99" i="15"/>
  <c r="BZ105" i="15"/>
  <c r="AT63" i="15"/>
  <c r="BO81" i="15"/>
  <c r="K81" i="15"/>
  <c r="DA3" i="15"/>
  <c r="AQ125" i="15"/>
  <c r="BE45" i="15"/>
  <c r="AB109" i="15"/>
  <c r="AK112" i="15"/>
  <c r="BT81" i="15"/>
  <c r="EA48" i="15"/>
  <c r="DG106" i="15"/>
  <c r="AT59" i="15"/>
  <c r="DF31" i="15"/>
  <c r="CL82" i="15"/>
  <c r="L102" i="15"/>
  <c r="CF3" i="15"/>
  <c r="EA119" i="15"/>
  <c r="CS76" i="15"/>
  <c r="CX78" i="15"/>
  <c r="F91" i="15"/>
  <c r="DE95" i="15"/>
  <c r="C35" i="15"/>
  <c r="CO57" i="15"/>
  <c r="DN119" i="15"/>
  <c r="BT76" i="15"/>
  <c r="CT3" i="15"/>
  <c r="CQ51" i="15"/>
  <c r="BS115" i="15"/>
  <c r="DI118" i="15"/>
  <c r="BT3" i="15"/>
  <c r="AL3" i="15"/>
  <c r="BI102" i="15"/>
  <c r="DV131" i="15"/>
  <c r="CI113" i="15"/>
  <c r="W128" i="15"/>
  <c r="DN79" i="15"/>
  <c r="AE70" i="15"/>
  <c r="CT74" i="15"/>
  <c r="H118" i="15"/>
  <c r="K122" i="15"/>
  <c r="DU113" i="15"/>
  <c r="AP106" i="15"/>
  <c r="AT71" i="15"/>
  <c r="DM118" i="15"/>
  <c r="CR80" i="15"/>
  <c r="DY105" i="15"/>
  <c r="CH71" i="15"/>
  <c r="AY85" i="15"/>
  <c r="G91" i="15"/>
  <c r="DM122" i="15"/>
  <c r="CO51" i="15"/>
  <c r="AR54" i="15"/>
  <c r="BR124" i="15"/>
  <c r="K107" i="15"/>
  <c r="BH62" i="15"/>
  <c r="DP129" i="15"/>
  <c r="BN121" i="15"/>
  <c r="BP51" i="15"/>
  <c r="BT45" i="15"/>
  <c r="DR4" i="15"/>
  <c r="O71" i="15"/>
  <c r="CH115" i="15"/>
  <c r="CN111" i="15"/>
  <c r="H95" i="15"/>
  <c r="CJ87" i="15"/>
  <c r="BX68" i="15"/>
  <c r="AJ52" i="15"/>
  <c r="AZ89" i="15"/>
  <c r="BI88" i="15"/>
  <c r="W70" i="15"/>
  <c r="AC4" i="15"/>
  <c r="CC86" i="15"/>
  <c r="DO89" i="15"/>
  <c r="S125" i="15"/>
  <c r="BK126" i="15"/>
  <c r="CF94" i="15"/>
  <c r="BR121" i="15"/>
  <c r="D40" i="15"/>
  <c r="DV108" i="15"/>
  <c r="AN46" i="15"/>
  <c r="DB77" i="15"/>
  <c r="BJ100" i="15"/>
  <c r="BB111" i="15"/>
  <c r="DA73" i="15"/>
  <c r="AP117" i="15"/>
  <c r="AU125" i="15"/>
  <c r="T125" i="15"/>
  <c r="CD131" i="15"/>
  <c r="CT94" i="15"/>
  <c r="DH118" i="15"/>
  <c r="DA83" i="15"/>
  <c r="CR117" i="15"/>
  <c r="DX109" i="15"/>
  <c r="BT83" i="15"/>
  <c r="CD86" i="15"/>
  <c r="AO121" i="15"/>
  <c r="CW100" i="15"/>
  <c r="O119" i="15"/>
  <c r="AA112" i="15"/>
  <c r="CC84" i="15"/>
  <c r="AA3" i="15"/>
  <c r="AY3" i="15"/>
  <c r="CW104" i="15"/>
  <c r="AQ128" i="15"/>
  <c r="AP34" i="15"/>
  <c r="CA108" i="15"/>
  <c r="DY97" i="15"/>
  <c r="CY77" i="15"/>
  <c r="CN112" i="15"/>
  <c r="CZ76" i="15"/>
  <c r="BP66" i="15"/>
  <c r="CQ58" i="15"/>
  <c r="DO77" i="15"/>
  <c r="EA65" i="15"/>
  <c r="EA116" i="15"/>
  <c r="AN95" i="15"/>
  <c r="DS109" i="15"/>
  <c r="CN99" i="15"/>
  <c r="BW131" i="15"/>
  <c r="Q131" i="15"/>
  <c r="AE98" i="15"/>
  <c r="M76" i="15"/>
  <c r="BG131" i="15"/>
  <c r="AU62" i="15"/>
  <c r="DT34" i="15"/>
  <c r="DH115" i="15"/>
  <c r="BI93" i="15"/>
  <c r="DN48" i="15"/>
  <c r="AO126" i="15"/>
  <c r="G86" i="15"/>
  <c r="AI102" i="15"/>
  <c r="DP121" i="15"/>
  <c r="T65" i="15"/>
  <c r="DN5" i="23" l="1"/>
  <c r="CX5" i="23"/>
  <c r="CV12" i="23"/>
  <c r="AX13" i="23"/>
  <c r="Z13" i="23"/>
  <c r="S11" i="23"/>
  <c r="AT11" i="23"/>
  <c r="DA5" i="23"/>
  <c r="R11" i="23"/>
  <c r="AB3" i="23"/>
  <c r="DQ3" i="23"/>
  <c r="BQ14" i="23"/>
  <c r="F10" i="23"/>
  <c r="AK13" i="23"/>
  <c r="BS13" i="23"/>
  <c r="CS13" i="23"/>
  <c r="L37" i="17" a="1"/>
  <c r="L37" i="17" s="1"/>
  <c r="N37" i="17" a="1"/>
  <c r="N37" i="17" s="1"/>
  <c r="Q37" i="17"/>
  <c r="J37" i="22" a="1"/>
  <c r="J37" i="22" s="1"/>
  <c r="M37" i="17" a="1"/>
  <c r="M37" i="17" s="1"/>
  <c r="U37" i="22" a="1"/>
  <c r="U37" i="22" s="1"/>
  <c r="X37" i="22" s="1" a="1"/>
  <c r="X37" i="22" s="1"/>
  <c r="AL37" i="22"/>
  <c r="W37" i="22" a="1"/>
  <c r="W37" i="22" s="1"/>
  <c r="F37" i="22" a="1"/>
  <c r="F37" i="22" s="1"/>
  <c r="I37" i="22" a="1"/>
  <c r="I37" i="22" s="1"/>
  <c r="O37" i="22" a="1"/>
  <c r="O37" i="22" s="1"/>
  <c r="AK37" i="22"/>
  <c r="M37" i="22" a="1"/>
  <c r="M37" i="22" s="1"/>
  <c r="E37" i="22"/>
  <c r="K37" i="17" a="1"/>
  <c r="K37" i="17" s="1"/>
  <c r="Q37" i="22"/>
  <c r="D37" i="22" a="1"/>
  <c r="D37" i="22" s="1"/>
  <c r="T37" i="22"/>
  <c r="R37" i="22" a="1"/>
  <c r="R37" i="22" s="1"/>
  <c r="G37" i="22" a="1"/>
  <c r="G37" i="22" s="1"/>
  <c r="H37" i="22"/>
  <c r="AM37" i="22"/>
  <c r="K37" i="22"/>
  <c r="O37" i="17" a="1"/>
  <c r="O37" i="17" s="1"/>
  <c r="V37" i="22"/>
  <c r="L37" i="22" a="1"/>
  <c r="L37" i="22" s="1"/>
  <c r="N37" i="22"/>
  <c r="P37" i="22" a="1"/>
  <c r="P37" i="22" s="1"/>
  <c r="E10" i="23"/>
  <c r="CE13" i="23"/>
  <c r="AP11" i="23"/>
  <c r="CZ13" i="23"/>
  <c r="CW3" i="23"/>
  <c r="AM107" i="22"/>
  <c r="L107" i="17" a="1"/>
  <c r="L107" i="17" s="1"/>
  <c r="O107" i="22" a="1"/>
  <c r="O107" i="22" s="1"/>
  <c r="M107" i="17" a="1"/>
  <c r="M107" i="17" s="1"/>
  <c r="D107" i="22" a="1"/>
  <c r="D107" i="22" s="1"/>
  <c r="AL107" i="22"/>
  <c r="Q107" i="17"/>
  <c r="M107" i="22" a="1"/>
  <c r="M107" i="22" s="1"/>
  <c r="H107" i="22"/>
  <c r="F107" i="22" a="1"/>
  <c r="F107" i="22" s="1"/>
  <c r="V107" i="22"/>
  <c r="T107" i="22"/>
  <c r="W107" i="22" a="1"/>
  <c r="W107" i="22" s="1"/>
  <c r="N107" i="22"/>
  <c r="U107" i="22" a="1"/>
  <c r="U107" i="22" s="1"/>
  <c r="X107" i="22" s="1" a="1"/>
  <c r="X107" i="22" s="1"/>
  <c r="K107" i="22"/>
  <c r="I107" i="22" a="1"/>
  <c r="I107" i="22" s="1"/>
  <c r="E107" i="22"/>
  <c r="AK107" i="22"/>
  <c r="K107" i="17" a="1"/>
  <c r="K107" i="17" s="1"/>
  <c r="P107" i="22" a="1"/>
  <c r="P107" i="22" s="1"/>
  <c r="L107" i="22" a="1"/>
  <c r="L107" i="22" s="1"/>
  <c r="G107" i="22" a="1"/>
  <c r="G107" i="22" s="1"/>
  <c r="Q107" i="22"/>
  <c r="O107" i="17" a="1"/>
  <c r="O107" i="17" s="1"/>
  <c r="N107" i="17" a="1"/>
  <c r="N107" i="17" s="1"/>
  <c r="R107" i="22" a="1"/>
  <c r="R107" i="22" s="1"/>
  <c r="J107" i="22" a="1"/>
  <c r="J107" i="22" s="1"/>
  <c r="AP10" i="23"/>
  <c r="V22" i="22"/>
  <c r="W22" i="22" a="1"/>
  <c r="W22" i="22" s="1"/>
  <c r="M22" i="17" a="1"/>
  <c r="M22" i="17" s="1"/>
  <c r="D22" i="22" a="1"/>
  <c r="D22" i="22" s="1"/>
  <c r="R22" i="22" a="1"/>
  <c r="R22" i="22" s="1"/>
  <c r="U22" i="22" a="1"/>
  <c r="U22" i="22" s="1"/>
  <c r="X22" i="22" s="1" a="1"/>
  <c r="X22" i="22" s="1"/>
  <c r="AK22" i="22"/>
  <c r="G22" i="22" a="1"/>
  <c r="G22" i="22" s="1"/>
  <c r="K22" i="22"/>
  <c r="P22" i="22" a="1"/>
  <c r="P22" i="22" s="1"/>
  <c r="J22" i="22" a="1"/>
  <c r="J22" i="22" s="1"/>
  <c r="K22" i="17" a="1"/>
  <c r="K22" i="17" s="1"/>
  <c r="AL22" i="22"/>
  <c r="AM22" i="22"/>
  <c r="E22" i="22"/>
  <c r="H22" i="22"/>
  <c r="O22" i="17" a="1"/>
  <c r="O22" i="17" s="1"/>
  <c r="L22" i="17" a="1"/>
  <c r="L22" i="17" s="1"/>
  <c r="L22" i="22" a="1"/>
  <c r="L22" i="22" s="1"/>
  <c r="N22" i="17" a="1"/>
  <c r="N22" i="17" s="1"/>
  <c r="T22" i="22"/>
  <c r="N22" i="22"/>
  <c r="F22" i="22" a="1"/>
  <c r="F22" i="22" s="1"/>
  <c r="O22" i="22" a="1"/>
  <c r="O22" i="22" s="1"/>
  <c r="Q22" i="22"/>
  <c r="Q22" i="17"/>
  <c r="I22" i="22" a="1"/>
  <c r="I22" i="22" s="1"/>
  <c r="M22" i="22" a="1"/>
  <c r="M22" i="22" s="1"/>
  <c r="DE14" i="23"/>
  <c r="AQ14" i="23"/>
  <c r="E3" i="23"/>
  <c r="DS10" i="23"/>
  <c r="CX13" i="23"/>
  <c r="AR13" i="23"/>
  <c r="DV14" i="23"/>
  <c r="AK62" i="22"/>
  <c r="F62" i="22" a="1"/>
  <c r="F62" i="22" s="1"/>
  <c r="T62" i="22"/>
  <c r="D62" i="22" a="1"/>
  <c r="D62" i="22" s="1"/>
  <c r="N62" i="17" a="1"/>
  <c r="N62" i="17" s="1"/>
  <c r="M62" i="17" a="1"/>
  <c r="M62" i="17" s="1"/>
  <c r="L62" i="17" a="1"/>
  <c r="L62" i="17" s="1"/>
  <c r="P62" i="22" a="1"/>
  <c r="P62" i="22" s="1"/>
  <c r="U62" i="22" a="1"/>
  <c r="U62" i="22" s="1"/>
  <c r="X62" i="22" s="1" a="1"/>
  <c r="X62" i="22" s="1"/>
  <c r="O62" i="22" a="1"/>
  <c r="O62" i="22" s="1"/>
  <c r="Q62" i="17"/>
  <c r="K62" i="22"/>
  <c r="W62" i="22" a="1"/>
  <c r="W62" i="22" s="1"/>
  <c r="R62" i="22" a="1"/>
  <c r="R62" i="22" s="1"/>
  <c r="AM62" i="22"/>
  <c r="N62" i="22"/>
  <c r="V62" i="22"/>
  <c r="L62" i="22" a="1"/>
  <c r="L62" i="22" s="1"/>
  <c r="J62" i="22" a="1"/>
  <c r="J62" i="22" s="1"/>
  <c r="G62" i="22" a="1"/>
  <c r="G62" i="22" s="1"/>
  <c r="AL62" i="22"/>
  <c r="I62" i="22" a="1"/>
  <c r="I62" i="22" s="1"/>
  <c r="Q62" i="22"/>
  <c r="M62" i="22" a="1"/>
  <c r="M62" i="22" s="1"/>
  <c r="K62" i="17" a="1"/>
  <c r="K62" i="17" s="1"/>
  <c r="O62" i="17" a="1"/>
  <c r="O62" i="17" s="1"/>
  <c r="E62" i="22"/>
  <c r="H62" i="22"/>
  <c r="AS8" i="23"/>
  <c r="DX12" i="23"/>
  <c r="AJ12" i="23"/>
  <c r="DW10" i="23"/>
  <c r="L129" i="22" a="1"/>
  <c r="L129" i="22" s="1"/>
  <c r="R129" i="22" a="1"/>
  <c r="R129" i="22" s="1"/>
  <c r="I129" i="22" a="1"/>
  <c r="I129" i="22" s="1"/>
  <c r="Q129" i="17"/>
  <c r="AK129" i="22"/>
  <c r="P129" i="22" a="1"/>
  <c r="P129" i="22" s="1"/>
  <c r="Q129" i="22"/>
  <c r="W129" i="22" a="1"/>
  <c r="W129" i="22" s="1"/>
  <c r="AM129" i="22"/>
  <c r="AL129" i="22"/>
  <c r="M129" i="17" a="1"/>
  <c r="M129" i="17" s="1"/>
  <c r="J129" i="22" a="1"/>
  <c r="J129" i="22" s="1"/>
  <c r="G129" i="22" a="1"/>
  <c r="G129" i="22" s="1"/>
  <c r="V129" i="22"/>
  <c r="N129" i="22"/>
  <c r="O129" i="17" a="1"/>
  <c r="O129" i="17" s="1"/>
  <c r="M129" i="22" a="1"/>
  <c r="M129" i="22" s="1"/>
  <c r="K129" i="22"/>
  <c r="L129" i="17" a="1"/>
  <c r="L129" i="17" s="1"/>
  <c r="O129" i="22" a="1"/>
  <c r="O129" i="22" s="1"/>
  <c r="E129" i="22"/>
  <c r="U129" i="22" a="1"/>
  <c r="U129" i="22" s="1"/>
  <c r="X129" i="22" s="1" a="1"/>
  <c r="X129" i="22" s="1"/>
  <c r="K129" i="17" a="1"/>
  <c r="K129" i="17" s="1"/>
  <c r="H129" i="22"/>
  <c r="F129" i="22" a="1"/>
  <c r="F129" i="22" s="1"/>
  <c r="N129" i="17" a="1"/>
  <c r="N129" i="17" s="1"/>
  <c r="T129" i="22"/>
  <c r="D129" i="22" a="1"/>
  <c r="D129" i="22" s="1"/>
  <c r="O65" i="17" a="1"/>
  <c r="O65" i="17" s="1"/>
  <c r="K65" i="17" a="1"/>
  <c r="K65" i="17" s="1"/>
  <c r="M65" i="17" a="1"/>
  <c r="M65" i="17" s="1"/>
  <c r="AL65" i="22"/>
  <c r="U65" i="22" a="1"/>
  <c r="U65" i="22" s="1"/>
  <c r="X65" i="22" s="1" a="1"/>
  <c r="X65" i="22" s="1"/>
  <c r="L65" i="17" a="1"/>
  <c r="L65" i="17" s="1"/>
  <c r="J65" i="22" a="1"/>
  <c r="J65" i="22" s="1"/>
  <c r="E65" i="22"/>
  <c r="AM65" i="22"/>
  <c r="P65" i="22" a="1"/>
  <c r="P65" i="22" s="1"/>
  <c r="M65" i="22" a="1"/>
  <c r="M65" i="22" s="1"/>
  <c r="H65" i="22"/>
  <c r="F65" i="22" a="1"/>
  <c r="F65" i="22" s="1"/>
  <c r="L65" i="22" a="1"/>
  <c r="L65" i="22" s="1"/>
  <c r="W65" i="22" a="1"/>
  <c r="W65" i="22" s="1"/>
  <c r="I65" i="22" a="1"/>
  <c r="I65" i="22" s="1"/>
  <c r="Q65" i="22"/>
  <c r="K65" i="22"/>
  <c r="R65" i="22" a="1"/>
  <c r="R65" i="22" s="1"/>
  <c r="V65" i="22"/>
  <c r="AK65" i="22"/>
  <c r="D65" i="22" a="1"/>
  <c r="D65" i="22" s="1"/>
  <c r="N65" i="22"/>
  <c r="N65" i="17" a="1"/>
  <c r="N65" i="17" s="1"/>
  <c r="O65" i="22" a="1"/>
  <c r="O65" i="22" s="1"/>
  <c r="T65" i="22"/>
  <c r="G65" i="22" a="1"/>
  <c r="G65" i="22" s="1"/>
  <c r="Q65" i="17"/>
  <c r="DG10" i="23"/>
  <c r="BE12" i="23"/>
  <c r="DQ14" i="23"/>
  <c r="BC11" i="23"/>
  <c r="AR5" i="23"/>
  <c r="DI14" i="23"/>
  <c r="AR7" i="23"/>
  <c r="AD12" i="23"/>
  <c r="AN14" i="23"/>
  <c r="CH3" i="23"/>
  <c r="BB3" i="23"/>
  <c r="DL3" i="23"/>
  <c r="CF13" i="23"/>
  <c r="V14" i="23"/>
  <c r="AK36" i="22"/>
  <c r="L36" i="17" a="1"/>
  <c r="L36" i="17" s="1"/>
  <c r="K36" i="17" a="1"/>
  <c r="K36" i="17" s="1"/>
  <c r="J36" i="22" a="1"/>
  <c r="J36" i="22" s="1"/>
  <c r="E36" i="22"/>
  <c r="D36" i="22" a="1"/>
  <c r="D36" i="22" s="1"/>
  <c r="F36" i="22" a="1"/>
  <c r="F36" i="22" s="1"/>
  <c r="AM36" i="22"/>
  <c r="I36" i="22" a="1"/>
  <c r="I36" i="22" s="1"/>
  <c r="H36" i="22"/>
  <c r="Q36" i="22"/>
  <c r="O36" i="22" a="1"/>
  <c r="O36" i="22" s="1"/>
  <c r="V36" i="22"/>
  <c r="W36" i="22" a="1"/>
  <c r="W36" i="22" s="1"/>
  <c r="AL36" i="22"/>
  <c r="O36" i="17" a="1"/>
  <c r="O36" i="17" s="1"/>
  <c r="M36" i="22" a="1"/>
  <c r="M36" i="22" s="1"/>
  <c r="N36" i="17" a="1"/>
  <c r="N36" i="17" s="1"/>
  <c r="K36" i="22"/>
  <c r="P36" i="22" a="1"/>
  <c r="P36" i="22" s="1"/>
  <c r="G36" i="22" a="1"/>
  <c r="G36" i="22" s="1"/>
  <c r="L36" i="22" a="1"/>
  <c r="L36" i="22" s="1"/>
  <c r="N36" i="22"/>
  <c r="R36" i="22" a="1"/>
  <c r="R36" i="22" s="1"/>
  <c r="T36" i="22"/>
  <c r="U36" i="22" a="1"/>
  <c r="U36" i="22" s="1"/>
  <c r="X36" i="22" s="1" a="1"/>
  <c r="X36" i="22" s="1"/>
  <c r="Q36" i="17"/>
  <c r="M36" i="17" a="1"/>
  <c r="M36" i="17" s="1"/>
  <c r="DM13" i="23"/>
  <c r="K121" i="17" a="1"/>
  <c r="K121" i="17" s="1"/>
  <c r="AK121" i="22"/>
  <c r="G121" i="22" a="1"/>
  <c r="G121" i="22" s="1"/>
  <c r="Q121" i="17"/>
  <c r="R121" i="22" a="1"/>
  <c r="R121" i="22" s="1"/>
  <c r="D121" i="22" a="1"/>
  <c r="D121" i="22" s="1"/>
  <c r="O121" i="17" a="1"/>
  <c r="O121" i="17" s="1"/>
  <c r="K121" i="22"/>
  <c r="L121" i="17" a="1"/>
  <c r="L121" i="17" s="1"/>
  <c r="AL121" i="22"/>
  <c r="E121" i="22"/>
  <c r="N121" i="22"/>
  <c r="I121" i="22" a="1"/>
  <c r="I121" i="22" s="1"/>
  <c r="V121" i="22"/>
  <c r="O121" i="22" a="1"/>
  <c r="O121" i="22" s="1"/>
  <c r="F121" i="22" a="1"/>
  <c r="F121" i="22" s="1"/>
  <c r="L121" i="22" a="1"/>
  <c r="L121" i="22" s="1"/>
  <c r="J121" i="22" a="1"/>
  <c r="J121" i="22" s="1"/>
  <c r="W121" i="22" a="1"/>
  <c r="W121" i="22" s="1"/>
  <c r="M121" i="22" a="1"/>
  <c r="M121" i="22" s="1"/>
  <c r="M121" i="17" a="1"/>
  <c r="M121" i="17" s="1"/>
  <c r="N121" i="17" a="1"/>
  <c r="N121" i="17" s="1"/>
  <c r="P121" i="22" a="1"/>
  <c r="P121" i="22" s="1"/>
  <c r="AM121" i="22"/>
  <c r="T121" i="22"/>
  <c r="H121" i="22"/>
  <c r="Q121" i="22"/>
  <c r="U121" i="22" a="1"/>
  <c r="U121" i="22" s="1"/>
  <c r="X121" i="22" s="1" a="1"/>
  <c r="X121" i="22" s="1"/>
  <c r="N14" i="23"/>
  <c r="E58" i="22"/>
  <c r="N58" i="17" a="1"/>
  <c r="N58" i="17" s="1"/>
  <c r="AL58" i="22"/>
  <c r="R58" i="22" a="1"/>
  <c r="R58" i="22" s="1"/>
  <c r="K58" i="22"/>
  <c r="M58" i="17" a="1"/>
  <c r="M58" i="17" s="1"/>
  <c r="F58" i="22" a="1"/>
  <c r="F58" i="22" s="1"/>
  <c r="W58" i="22" a="1"/>
  <c r="W58" i="22" s="1"/>
  <c r="O58" i="17" a="1"/>
  <c r="O58" i="17" s="1"/>
  <c r="U58" i="22" a="1"/>
  <c r="U58" i="22" s="1"/>
  <c r="X58" i="22" s="1" a="1"/>
  <c r="X58" i="22" s="1"/>
  <c r="P58" i="22" a="1"/>
  <c r="P58" i="22" s="1"/>
  <c r="L58" i="17" a="1"/>
  <c r="L58" i="17" s="1"/>
  <c r="J58" i="22" a="1"/>
  <c r="J58" i="22" s="1"/>
  <c r="T58" i="22"/>
  <c r="G58" i="22" a="1"/>
  <c r="G58" i="22" s="1"/>
  <c r="Q58" i="17"/>
  <c r="H58" i="22"/>
  <c r="O58" i="22" a="1"/>
  <c r="O58" i="22" s="1"/>
  <c r="K58" i="17" a="1"/>
  <c r="K58" i="17" s="1"/>
  <c r="L58" i="22" a="1"/>
  <c r="L58" i="22" s="1"/>
  <c r="M58" i="22" a="1"/>
  <c r="M58" i="22" s="1"/>
  <c r="V58" i="22"/>
  <c r="AM58" i="22"/>
  <c r="AK58" i="22"/>
  <c r="Q58" i="22"/>
  <c r="D58" i="22" a="1"/>
  <c r="D58" i="22" s="1"/>
  <c r="N58" i="22"/>
  <c r="I58" i="22" a="1"/>
  <c r="I58" i="22" s="1"/>
  <c r="G102" i="22" a="1"/>
  <c r="G102" i="22" s="1"/>
  <c r="M102" i="17" a="1"/>
  <c r="M102" i="17" s="1"/>
  <c r="AK102" i="22"/>
  <c r="Q102" i="22"/>
  <c r="L102" i="17" a="1"/>
  <c r="L102" i="17" s="1"/>
  <c r="J102" i="22" a="1"/>
  <c r="J102" i="22" s="1"/>
  <c r="O102" i="17" a="1"/>
  <c r="O102" i="17" s="1"/>
  <c r="H102" i="22"/>
  <c r="M102" i="22" a="1"/>
  <c r="M102" i="22" s="1"/>
  <c r="AL102" i="22"/>
  <c r="L102" i="22" a="1"/>
  <c r="L102" i="22" s="1"/>
  <c r="K102" i="22"/>
  <c r="Q102" i="17"/>
  <c r="I102" i="22" a="1"/>
  <c r="I102" i="22" s="1"/>
  <c r="D102" i="22" a="1"/>
  <c r="D102" i="22" s="1"/>
  <c r="W102" i="22" a="1"/>
  <c r="W102" i="22" s="1"/>
  <c r="U102" i="22" a="1"/>
  <c r="U102" i="22" s="1"/>
  <c r="X102" i="22" s="1" a="1"/>
  <c r="X102" i="22" s="1"/>
  <c r="N102" i="17" a="1"/>
  <c r="N102" i="17" s="1"/>
  <c r="AM102" i="22"/>
  <c r="P102" i="22" a="1"/>
  <c r="P102" i="22" s="1"/>
  <c r="N102" i="22"/>
  <c r="V102" i="22"/>
  <c r="F102" i="22" a="1"/>
  <c r="F102" i="22" s="1"/>
  <c r="T102" i="22"/>
  <c r="E102" i="22"/>
  <c r="K102" i="17" a="1"/>
  <c r="K102" i="17" s="1"/>
  <c r="O102" i="22" a="1"/>
  <c r="O102" i="22" s="1"/>
  <c r="R102" i="22" a="1"/>
  <c r="R102" i="22" s="1"/>
  <c r="CF14" i="23"/>
  <c r="AX3" i="23"/>
  <c r="K5" i="23"/>
  <c r="H3" i="23"/>
  <c r="DY2" i="23"/>
  <c r="CD13" i="23"/>
  <c r="G105" i="22" a="1"/>
  <c r="G105" i="22" s="1"/>
  <c r="D105" i="22" a="1"/>
  <c r="D105" i="22" s="1"/>
  <c r="T105" i="22"/>
  <c r="K105" i="22"/>
  <c r="I105" i="22" a="1"/>
  <c r="I105" i="22" s="1"/>
  <c r="L105" i="17" a="1"/>
  <c r="L105" i="17" s="1"/>
  <c r="J105" i="22" a="1"/>
  <c r="J105" i="22" s="1"/>
  <c r="F105" i="22" a="1"/>
  <c r="F105" i="22" s="1"/>
  <c r="L105" i="22" a="1"/>
  <c r="L105" i="22" s="1"/>
  <c r="N105" i="22"/>
  <c r="K105" i="17" a="1"/>
  <c r="K105" i="17" s="1"/>
  <c r="O105" i="17" a="1"/>
  <c r="O105" i="17" s="1"/>
  <c r="AM105" i="22"/>
  <c r="U105" i="22" a="1"/>
  <c r="U105" i="22" s="1"/>
  <c r="X105" i="22" s="1" a="1"/>
  <c r="X105" i="22" s="1"/>
  <c r="Q105" i="17"/>
  <c r="M105" i="22" a="1"/>
  <c r="M105" i="22" s="1"/>
  <c r="Q105" i="22"/>
  <c r="W105" i="22" a="1"/>
  <c r="W105" i="22" s="1"/>
  <c r="P105" i="22" a="1"/>
  <c r="P105" i="22" s="1"/>
  <c r="V105" i="22"/>
  <c r="R105" i="22" a="1"/>
  <c r="R105" i="22" s="1"/>
  <c r="E105" i="22"/>
  <c r="N105" i="17" a="1"/>
  <c r="N105" i="17" s="1"/>
  <c r="AK105" i="22"/>
  <c r="AL105" i="22"/>
  <c r="M105" i="17" a="1"/>
  <c r="M105" i="17" s="1"/>
  <c r="H105" i="22"/>
  <c r="O105" i="22" a="1"/>
  <c r="O105" i="22" s="1"/>
  <c r="C3" i="23"/>
  <c r="J26" i="22" a="1"/>
  <c r="J26" i="22" s="1"/>
  <c r="N26" i="17" a="1"/>
  <c r="N26" i="17" s="1"/>
  <c r="O26" i="17" a="1"/>
  <c r="O26" i="17" s="1"/>
  <c r="AM26" i="22"/>
  <c r="V26" i="22"/>
  <c r="U26" i="22" a="1"/>
  <c r="U26" i="22" s="1"/>
  <c r="X26" i="22" s="1" a="1"/>
  <c r="X26" i="22" s="1"/>
  <c r="G26" i="22" a="1"/>
  <c r="G26" i="22" s="1"/>
  <c r="E26" i="22"/>
  <c r="O26" i="22" a="1"/>
  <c r="O26" i="22" s="1"/>
  <c r="N26" i="22"/>
  <c r="R26" i="22" a="1"/>
  <c r="R26" i="22" s="1"/>
  <c r="Q26" i="22"/>
  <c r="K26" i="17" a="1"/>
  <c r="K26" i="17" s="1"/>
  <c r="L26" i="22" a="1"/>
  <c r="L26" i="22" s="1"/>
  <c r="D26" i="22" a="1"/>
  <c r="D26" i="22" s="1"/>
  <c r="K26" i="22"/>
  <c r="P26" i="22" a="1"/>
  <c r="P26" i="22" s="1"/>
  <c r="M26" i="22" a="1"/>
  <c r="M26" i="22" s="1"/>
  <c r="M26" i="17" a="1"/>
  <c r="M26" i="17" s="1"/>
  <c r="Q26" i="17"/>
  <c r="AL26" i="22"/>
  <c r="T26" i="22"/>
  <c r="AK26" i="22"/>
  <c r="H26" i="22"/>
  <c r="F26" i="22" a="1"/>
  <c r="F26" i="22" s="1"/>
  <c r="L26" i="17" a="1"/>
  <c r="L26" i="17" s="1"/>
  <c r="I26" i="22" a="1"/>
  <c r="I26" i="22" s="1"/>
  <c r="W26" i="22" a="1"/>
  <c r="W26" i="22" s="1"/>
  <c r="DW5" i="23"/>
  <c r="BB11" i="23"/>
  <c r="AZ11" i="23"/>
  <c r="N13" i="23"/>
  <c r="DY13" i="23"/>
  <c r="T39" i="22"/>
  <c r="J39" i="22" a="1"/>
  <c r="J39" i="22" s="1"/>
  <c r="D39" i="22" a="1"/>
  <c r="D39" i="22" s="1"/>
  <c r="AM39" i="22"/>
  <c r="K39" i="17" a="1"/>
  <c r="K39" i="17" s="1"/>
  <c r="Q39" i="17"/>
  <c r="I39" i="22" a="1"/>
  <c r="I39" i="22" s="1"/>
  <c r="AK39" i="22"/>
  <c r="P39" i="22" a="1"/>
  <c r="P39" i="22" s="1"/>
  <c r="V39" i="22"/>
  <c r="M39" i="22" a="1"/>
  <c r="M39" i="22" s="1"/>
  <c r="L39" i="17" a="1"/>
  <c r="L39" i="17" s="1"/>
  <c r="U39" i="22" a="1"/>
  <c r="U39" i="22" s="1"/>
  <c r="X39" i="22" s="1" a="1"/>
  <c r="X39" i="22" s="1"/>
  <c r="AL39" i="22"/>
  <c r="W39" i="22" a="1"/>
  <c r="W39" i="22" s="1"/>
  <c r="M39" i="17" a="1"/>
  <c r="M39" i="17" s="1"/>
  <c r="O39" i="22" a="1"/>
  <c r="O39" i="22" s="1"/>
  <c r="O39" i="17" a="1"/>
  <c r="O39" i="17" s="1"/>
  <c r="F39" i="22" a="1"/>
  <c r="F39" i="22" s="1"/>
  <c r="H39" i="22"/>
  <c r="N39" i="22"/>
  <c r="N39" i="17" a="1"/>
  <c r="N39" i="17" s="1"/>
  <c r="K39" i="22"/>
  <c r="R39" i="22" a="1"/>
  <c r="R39" i="22" s="1"/>
  <c r="Q39" i="22"/>
  <c r="G39" i="22" a="1"/>
  <c r="G39" i="22" s="1"/>
  <c r="L39" i="22" a="1"/>
  <c r="L39" i="22" s="1"/>
  <c r="E39" i="22"/>
  <c r="N3" i="23"/>
  <c r="CU14" i="23"/>
  <c r="P14" i="23"/>
  <c r="BO3" i="23"/>
  <c r="C7" i="23"/>
  <c r="U14" i="23"/>
  <c r="L116" i="22" a="1"/>
  <c r="L116" i="22" s="1"/>
  <c r="T116" i="22"/>
  <c r="Q116" i="22"/>
  <c r="K116" i="17" a="1"/>
  <c r="K116" i="17" s="1"/>
  <c r="AL116" i="22"/>
  <c r="AM116" i="22"/>
  <c r="P116" i="22" a="1"/>
  <c r="P116" i="22" s="1"/>
  <c r="D116" i="22" a="1"/>
  <c r="D116" i="22" s="1"/>
  <c r="O116" i="17" a="1"/>
  <c r="O116" i="17" s="1"/>
  <c r="N116" i="17" a="1"/>
  <c r="N116" i="17" s="1"/>
  <c r="F116" i="22" a="1"/>
  <c r="F116" i="22" s="1"/>
  <c r="AK116" i="22"/>
  <c r="L116" i="17" a="1"/>
  <c r="L116" i="17" s="1"/>
  <c r="K116" i="22"/>
  <c r="H116" i="22"/>
  <c r="W116" i="22" a="1"/>
  <c r="W116" i="22" s="1"/>
  <c r="N116" i="22"/>
  <c r="E116" i="22"/>
  <c r="Q116" i="17"/>
  <c r="M116" i="22" a="1"/>
  <c r="M116" i="22" s="1"/>
  <c r="R116" i="22" a="1"/>
  <c r="R116" i="22" s="1"/>
  <c r="I116" i="22" a="1"/>
  <c r="I116" i="22" s="1"/>
  <c r="U116" i="22" a="1"/>
  <c r="U116" i="22" s="1"/>
  <c r="X116" i="22" s="1" a="1"/>
  <c r="X116" i="22" s="1"/>
  <c r="O116" i="22" a="1"/>
  <c r="O116" i="22" s="1"/>
  <c r="V116" i="22"/>
  <c r="J116" i="22" a="1"/>
  <c r="J116" i="22" s="1"/>
  <c r="G116" i="22" a="1"/>
  <c r="G116" i="22" s="1"/>
  <c r="M116" i="17" a="1"/>
  <c r="M116" i="17" s="1"/>
  <c r="U51" i="22" a="1"/>
  <c r="U51" i="22" s="1"/>
  <c r="X51" i="22" s="1" a="1"/>
  <c r="X51" i="22" s="1"/>
  <c r="M51" i="22" a="1"/>
  <c r="M51" i="22" s="1"/>
  <c r="H51" i="22"/>
  <c r="O51" i="17" a="1"/>
  <c r="O51" i="17" s="1"/>
  <c r="E51" i="22"/>
  <c r="M51" i="17" a="1"/>
  <c r="M51" i="17" s="1"/>
  <c r="K51" i="22"/>
  <c r="J51" i="22" a="1"/>
  <c r="J51" i="22" s="1"/>
  <c r="T51" i="22"/>
  <c r="N51" i="17" a="1"/>
  <c r="N51" i="17" s="1"/>
  <c r="I51" i="22" a="1"/>
  <c r="I51" i="22" s="1"/>
  <c r="O51" i="22" a="1"/>
  <c r="O51" i="22" s="1"/>
  <c r="F51" i="22" a="1"/>
  <c r="F51" i="22" s="1"/>
  <c r="Q51" i="17"/>
  <c r="L51" i="22" a="1"/>
  <c r="L51" i="22" s="1"/>
  <c r="N51" i="22"/>
  <c r="AK51" i="22"/>
  <c r="V51" i="22"/>
  <c r="D51" i="22" a="1"/>
  <c r="D51" i="22" s="1"/>
  <c r="Q51" i="22"/>
  <c r="AM51" i="22"/>
  <c r="AL51" i="22"/>
  <c r="K51" i="17" a="1"/>
  <c r="K51" i="17" s="1"/>
  <c r="R51" i="22" a="1"/>
  <c r="R51" i="22" s="1"/>
  <c r="P51" i="22" a="1"/>
  <c r="P51" i="22" s="1"/>
  <c r="L51" i="17" a="1"/>
  <c r="L51" i="17" s="1"/>
  <c r="G51" i="22" a="1"/>
  <c r="G51" i="22" s="1"/>
  <c r="W51" i="22" a="1"/>
  <c r="W51" i="22" s="1"/>
  <c r="BU14" i="23"/>
  <c r="AU10" i="23"/>
  <c r="L3" i="23"/>
  <c r="BJ13" i="23"/>
  <c r="CO11" i="23"/>
  <c r="BZ11" i="23"/>
  <c r="AP3" i="23"/>
  <c r="DI5" i="23"/>
  <c r="BO12" i="23"/>
  <c r="CX11" i="23"/>
  <c r="DA10" i="23"/>
  <c r="AR12" i="23"/>
  <c r="S7" i="23"/>
  <c r="BQ11" i="23"/>
  <c r="T91" i="22"/>
  <c r="AM91" i="22"/>
  <c r="K91" i="17" a="1"/>
  <c r="K91" i="17" s="1"/>
  <c r="L91" i="17" a="1"/>
  <c r="L91" i="17" s="1"/>
  <c r="L91" i="22" a="1"/>
  <c r="L91" i="22" s="1"/>
  <c r="N91" i="22"/>
  <c r="AL91" i="22"/>
  <c r="I91" i="22" a="1"/>
  <c r="I91" i="22" s="1"/>
  <c r="O91" i="22" a="1"/>
  <c r="O91" i="22" s="1"/>
  <c r="E91" i="22"/>
  <c r="M91" i="22" a="1"/>
  <c r="M91" i="22" s="1"/>
  <c r="K91" i="22"/>
  <c r="W91" i="22" a="1"/>
  <c r="W91" i="22" s="1"/>
  <c r="AK91" i="22"/>
  <c r="U91" i="22" a="1"/>
  <c r="U91" i="22" s="1"/>
  <c r="X91" i="22" s="1" a="1"/>
  <c r="X91" i="22" s="1"/>
  <c r="H91" i="22"/>
  <c r="P91" i="22" a="1"/>
  <c r="P91" i="22" s="1"/>
  <c r="G91" i="22" a="1"/>
  <c r="G91" i="22" s="1"/>
  <c r="D91" i="22" a="1"/>
  <c r="D91" i="22" s="1"/>
  <c r="F91" i="22" a="1"/>
  <c r="F91" i="22" s="1"/>
  <c r="J91" i="22" a="1"/>
  <c r="J91" i="22" s="1"/>
  <c r="M91" i="17" a="1"/>
  <c r="M91" i="17" s="1"/>
  <c r="R91" i="22" a="1"/>
  <c r="R91" i="22" s="1"/>
  <c r="N91" i="17" a="1"/>
  <c r="N91" i="17" s="1"/>
  <c r="Q91" i="17"/>
  <c r="O91" i="17" a="1"/>
  <c r="O91" i="17" s="1"/>
  <c r="Q91" i="22"/>
  <c r="V91" i="22"/>
  <c r="BC5" i="23"/>
  <c r="CN13" i="23"/>
  <c r="K11" i="23"/>
  <c r="G5" i="23"/>
  <c r="AX10" i="23"/>
  <c r="CF3" i="23"/>
  <c r="BT14" i="23"/>
  <c r="AP12" i="23"/>
  <c r="CR5" i="23"/>
  <c r="CM13" i="23"/>
  <c r="D56" i="22" a="1"/>
  <c r="D56" i="22" s="1"/>
  <c r="U56" i="22" a="1"/>
  <c r="U56" i="22" s="1"/>
  <c r="X56" i="22" s="1" a="1"/>
  <c r="X56" i="22" s="1"/>
  <c r="R56" i="22" a="1"/>
  <c r="R56" i="22" s="1"/>
  <c r="W56" i="22" a="1"/>
  <c r="W56" i="22" s="1"/>
  <c r="O56" i="17" a="1"/>
  <c r="O56" i="17" s="1"/>
  <c r="L56" i="17" a="1"/>
  <c r="L56" i="17" s="1"/>
  <c r="I56" i="22" a="1"/>
  <c r="I56" i="22" s="1"/>
  <c r="F56" i="22" a="1"/>
  <c r="F56" i="22" s="1"/>
  <c r="Q56" i="22"/>
  <c r="E56" i="22"/>
  <c r="G56" i="22" a="1"/>
  <c r="G56" i="22" s="1"/>
  <c r="AK56" i="22"/>
  <c r="F81" i="29" s="1"/>
  <c r="P56" i="22" a="1"/>
  <c r="P56" i="22" s="1"/>
  <c r="M56" i="22" a="1"/>
  <c r="M56" i="22" s="1"/>
  <c r="L56" i="22" a="1"/>
  <c r="L56" i="22" s="1"/>
  <c r="K56" i="22"/>
  <c r="Q56" i="17"/>
  <c r="AM56" i="22"/>
  <c r="V56" i="22"/>
  <c r="N56" i="22"/>
  <c r="AL56" i="22"/>
  <c r="G81" i="29" s="1"/>
  <c r="O56" i="22" a="1"/>
  <c r="O56" i="22" s="1"/>
  <c r="T56" i="22"/>
  <c r="N56" i="17" a="1"/>
  <c r="N56" i="17" s="1"/>
  <c r="J56" i="22" a="1"/>
  <c r="J56" i="22" s="1"/>
  <c r="H56" i="22"/>
  <c r="M56" i="17" a="1"/>
  <c r="M56" i="17" s="1"/>
  <c r="K56" i="17" a="1"/>
  <c r="K56" i="17" s="1"/>
  <c r="DJ14" i="23"/>
  <c r="U17" i="22" a="1"/>
  <c r="U17" i="22" s="1"/>
  <c r="X17" i="22" s="1" a="1"/>
  <c r="X17" i="22" s="1"/>
  <c r="J17" i="22" a="1"/>
  <c r="J17" i="22" s="1"/>
  <c r="L17" i="22" a="1"/>
  <c r="L17" i="22" s="1"/>
  <c r="AK17" i="22"/>
  <c r="P17" i="22" a="1"/>
  <c r="P17" i="22" s="1"/>
  <c r="V17" i="22"/>
  <c r="R17" i="22" a="1"/>
  <c r="R17" i="22" s="1"/>
  <c r="Q17" i="22"/>
  <c r="O17" i="22" a="1"/>
  <c r="O17" i="22" s="1"/>
  <c r="AM17" i="22"/>
  <c r="M17" i="17" a="1"/>
  <c r="M17" i="17" s="1"/>
  <c r="D17" i="22" a="1"/>
  <c r="D17" i="22" s="1"/>
  <c r="H17" i="22"/>
  <c r="M17" i="22" a="1"/>
  <c r="M17" i="22" s="1"/>
  <c r="O17" i="17" a="1"/>
  <c r="O17" i="17" s="1"/>
  <c r="K17" i="22"/>
  <c r="AL17" i="22"/>
  <c r="G17" i="22" a="1"/>
  <c r="G17" i="22" s="1"/>
  <c r="E17" i="22"/>
  <c r="N17" i="17" a="1"/>
  <c r="N17" i="17" s="1"/>
  <c r="N17" i="22"/>
  <c r="Q17" i="17"/>
  <c r="K17" i="17" a="1"/>
  <c r="K17" i="17" s="1"/>
  <c r="F17" i="22" a="1"/>
  <c r="F17" i="22" s="1"/>
  <c r="I17" i="22" a="1"/>
  <c r="I17" i="22" s="1"/>
  <c r="L17" i="17" a="1"/>
  <c r="L17" i="17" s="1"/>
  <c r="T17" i="22"/>
  <c r="W17" i="22" a="1"/>
  <c r="W17" i="22" s="1"/>
  <c r="K98" i="22"/>
  <c r="H98" i="22"/>
  <c r="K98" i="17" a="1"/>
  <c r="K98" i="17" s="1"/>
  <c r="M98" i="17" a="1"/>
  <c r="M98" i="17" s="1"/>
  <c r="F98" i="22" a="1"/>
  <c r="F98" i="22" s="1"/>
  <c r="G98" i="22" a="1"/>
  <c r="G98" i="22" s="1"/>
  <c r="N98" i="22"/>
  <c r="P98" i="22" a="1"/>
  <c r="P98" i="22" s="1"/>
  <c r="Q98" i="17"/>
  <c r="V98" i="22"/>
  <c r="AK98" i="22"/>
  <c r="AM98" i="22"/>
  <c r="R98" i="22" a="1"/>
  <c r="R98" i="22" s="1"/>
  <c r="M98" i="22" a="1"/>
  <c r="M98" i="22" s="1"/>
  <c r="W98" i="22" a="1"/>
  <c r="W98" i="22" s="1"/>
  <c r="D98" i="22" a="1"/>
  <c r="D98" i="22" s="1"/>
  <c r="T98" i="22"/>
  <c r="O98" i="22" a="1"/>
  <c r="O98" i="22" s="1"/>
  <c r="E98" i="22"/>
  <c r="Q98" i="22"/>
  <c r="L98" i="17" a="1"/>
  <c r="L98" i="17" s="1"/>
  <c r="O98" i="17" a="1"/>
  <c r="O98" i="17" s="1"/>
  <c r="L98" i="22" a="1"/>
  <c r="L98" i="22" s="1"/>
  <c r="U98" i="22" a="1"/>
  <c r="U98" i="22" s="1"/>
  <c r="X98" i="22" s="1" a="1"/>
  <c r="X98" i="22" s="1"/>
  <c r="N98" i="17" a="1"/>
  <c r="N98" i="17" s="1"/>
  <c r="I98" i="22" a="1"/>
  <c r="I98" i="22" s="1"/>
  <c r="J98" i="22" a="1"/>
  <c r="J98" i="22" s="1"/>
  <c r="AL98" i="22"/>
  <c r="AL11" i="23"/>
  <c r="O13" i="23"/>
  <c r="BM3" i="23"/>
  <c r="CH13" i="23"/>
  <c r="AY5" i="23"/>
  <c r="CS10" i="23"/>
  <c r="H14" i="23"/>
  <c r="BX14" i="23"/>
  <c r="BR13" i="23"/>
  <c r="AH3" i="23"/>
  <c r="AV3" i="23"/>
  <c r="CP12" i="23"/>
  <c r="BP10" i="23"/>
  <c r="L82" i="22" a="1"/>
  <c r="L82" i="22" s="1"/>
  <c r="W82" i="22" a="1"/>
  <c r="W82" i="22" s="1"/>
  <c r="N82" i="17" a="1"/>
  <c r="N82" i="17" s="1"/>
  <c r="U82" i="22" a="1"/>
  <c r="U82" i="22" s="1"/>
  <c r="X82" i="22" s="1" a="1"/>
  <c r="X82" i="22" s="1"/>
  <c r="G82" i="22" a="1"/>
  <c r="G82" i="22" s="1"/>
  <c r="H82" i="22"/>
  <c r="M82" i="22" a="1"/>
  <c r="M82" i="22" s="1"/>
  <c r="T82" i="22"/>
  <c r="R82" i="22" a="1"/>
  <c r="R82" i="22" s="1"/>
  <c r="O82" i="17" a="1"/>
  <c r="O82" i="17" s="1"/>
  <c r="L82" i="17" a="1"/>
  <c r="L82" i="17" s="1"/>
  <c r="Q82" i="17"/>
  <c r="AK82" i="22"/>
  <c r="F83" i="29" s="1"/>
  <c r="P82" i="22" a="1"/>
  <c r="P82" i="22" s="1"/>
  <c r="J82" i="22" a="1"/>
  <c r="J82" i="22" s="1"/>
  <c r="E82" i="22"/>
  <c r="F82" i="22" a="1"/>
  <c r="F82" i="22" s="1"/>
  <c r="M82" i="17" a="1"/>
  <c r="M82" i="17" s="1"/>
  <c r="V82" i="22"/>
  <c r="I82" i="22" a="1"/>
  <c r="I82" i="22" s="1"/>
  <c r="O82" i="22" a="1"/>
  <c r="O82" i="22" s="1"/>
  <c r="AM82" i="22"/>
  <c r="D82" i="22" a="1"/>
  <c r="D82" i="22" s="1"/>
  <c r="Q82" i="22"/>
  <c r="K82" i="17" a="1"/>
  <c r="K82" i="17" s="1"/>
  <c r="K82" i="22"/>
  <c r="N82" i="22"/>
  <c r="AL82" i="22"/>
  <c r="G83" i="29" s="1"/>
  <c r="DP11" i="23"/>
  <c r="DK13" i="23"/>
  <c r="H128" i="22"/>
  <c r="Q128" i="22"/>
  <c r="K128" i="22"/>
  <c r="G128" i="22" a="1"/>
  <c r="G128" i="22" s="1"/>
  <c r="AM128" i="22"/>
  <c r="W128" i="22" a="1"/>
  <c r="W128" i="22" s="1"/>
  <c r="Q128" i="17"/>
  <c r="M128" i="17" a="1"/>
  <c r="M128" i="17" s="1"/>
  <c r="R128" i="22" a="1"/>
  <c r="R128" i="22" s="1"/>
  <c r="M128" i="22" a="1"/>
  <c r="M128" i="22" s="1"/>
  <c r="I128" i="22" a="1"/>
  <c r="I128" i="22" s="1"/>
  <c r="AL128" i="22"/>
  <c r="N128" i="22"/>
  <c r="J128" i="22" a="1"/>
  <c r="J128" i="22" s="1"/>
  <c r="D128" i="22" a="1"/>
  <c r="D128" i="22" s="1"/>
  <c r="O128" i="17" a="1"/>
  <c r="O128" i="17" s="1"/>
  <c r="E128" i="22"/>
  <c r="V128" i="22"/>
  <c r="T128" i="22"/>
  <c r="F128" i="22" a="1"/>
  <c r="F128" i="22" s="1"/>
  <c r="L128" i="17" a="1"/>
  <c r="L128" i="17" s="1"/>
  <c r="AK128" i="22"/>
  <c r="U128" i="22" a="1"/>
  <c r="U128" i="22" s="1"/>
  <c r="X128" i="22" s="1" a="1"/>
  <c r="X128" i="22" s="1"/>
  <c r="K128" i="17" a="1"/>
  <c r="K128" i="17" s="1"/>
  <c r="P128" i="22" a="1"/>
  <c r="P128" i="22" s="1"/>
  <c r="O128" i="22" a="1"/>
  <c r="O128" i="22" s="1"/>
  <c r="N128" i="17" a="1"/>
  <c r="N128" i="17" s="1"/>
  <c r="L128" i="22" a="1"/>
  <c r="L128" i="22" s="1"/>
  <c r="DU3" i="23"/>
  <c r="BV14" i="23"/>
  <c r="DD12" i="23"/>
  <c r="DH12" i="23"/>
  <c r="F29" i="22" a="1"/>
  <c r="F29" i="22" s="1"/>
  <c r="O29" i="17" a="1"/>
  <c r="O29" i="17" s="1"/>
  <c r="M29" i="17" a="1"/>
  <c r="M29" i="17" s="1"/>
  <c r="K29" i="22"/>
  <c r="D29" i="22" a="1"/>
  <c r="D29" i="22" s="1"/>
  <c r="N29" i="17" a="1"/>
  <c r="N29" i="17" s="1"/>
  <c r="M29" i="22" a="1"/>
  <c r="M29" i="22" s="1"/>
  <c r="H29" i="22"/>
  <c r="N29" i="22"/>
  <c r="AM29" i="22"/>
  <c r="E29" i="22"/>
  <c r="AK29" i="22"/>
  <c r="I29" i="22" a="1"/>
  <c r="I29" i="22" s="1"/>
  <c r="V29" i="22"/>
  <c r="T29" i="22"/>
  <c r="R29" i="22" a="1"/>
  <c r="R29" i="22" s="1"/>
  <c r="G29" i="22" a="1"/>
  <c r="G29" i="22" s="1"/>
  <c r="AL29" i="22"/>
  <c r="L29" i="22" a="1"/>
  <c r="L29" i="22" s="1"/>
  <c r="J29" i="22" a="1"/>
  <c r="J29" i="22" s="1"/>
  <c r="Q29" i="17"/>
  <c r="U29" i="22" a="1"/>
  <c r="U29" i="22" s="1"/>
  <c r="X29" i="22" s="1" a="1"/>
  <c r="X29" i="22" s="1"/>
  <c r="O29" i="22" a="1"/>
  <c r="O29" i="22" s="1"/>
  <c r="W29" i="22" a="1"/>
  <c r="W29" i="22" s="1"/>
  <c r="Q29" i="22"/>
  <c r="L29" i="17" a="1"/>
  <c r="L29" i="17" s="1"/>
  <c r="P29" i="22" a="1"/>
  <c r="P29" i="22" s="1"/>
  <c r="K29" i="17" a="1"/>
  <c r="K29" i="17" s="1"/>
  <c r="DR14" i="23"/>
  <c r="I81" i="22" a="1"/>
  <c r="I81" i="22" s="1"/>
  <c r="N81" i="22"/>
  <c r="AM81" i="22"/>
  <c r="L81" i="17" a="1"/>
  <c r="L81" i="17" s="1"/>
  <c r="F81" i="22" a="1"/>
  <c r="F81" i="22" s="1"/>
  <c r="O81" i="17" a="1"/>
  <c r="O81" i="17" s="1"/>
  <c r="R81" i="22" a="1"/>
  <c r="R81" i="22" s="1"/>
  <c r="J81" i="22" a="1"/>
  <c r="J81" i="22" s="1"/>
  <c r="E81" i="22"/>
  <c r="G81" i="22" a="1"/>
  <c r="G81" i="22" s="1"/>
  <c r="T81" i="22"/>
  <c r="H81" i="22"/>
  <c r="N81" i="17" a="1"/>
  <c r="N81" i="17" s="1"/>
  <c r="L81" i="22" a="1"/>
  <c r="L81" i="22" s="1"/>
  <c r="K81" i="17" a="1"/>
  <c r="K81" i="17" s="1"/>
  <c r="M81" i="17" a="1"/>
  <c r="M81" i="17" s="1"/>
  <c r="V81" i="22"/>
  <c r="D81" i="22" a="1"/>
  <c r="D81" i="22" s="1"/>
  <c r="Q81" i="17"/>
  <c r="AL81" i="22"/>
  <c r="O81" i="22" a="1"/>
  <c r="O81" i="22" s="1"/>
  <c r="U81" i="22" a="1"/>
  <c r="U81" i="22" s="1"/>
  <c r="X81" i="22" s="1" a="1"/>
  <c r="X81" i="22" s="1"/>
  <c r="Q81" i="22"/>
  <c r="AK81" i="22"/>
  <c r="P81" i="22" a="1"/>
  <c r="P81" i="22" s="1"/>
  <c r="K81" i="22"/>
  <c r="M81" i="22" a="1"/>
  <c r="M81" i="22" s="1"/>
  <c r="W81" i="22" a="1"/>
  <c r="W81" i="22" s="1"/>
  <c r="DT4" i="23"/>
  <c r="L11" i="22" a="1"/>
  <c r="L11" i="22" s="1"/>
  <c r="M11" i="22" a="1"/>
  <c r="M11" i="22" s="1"/>
  <c r="AM11" i="22"/>
  <c r="N11" i="17" a="1"/>
  <c r="N11" i="17" s="1"/>
  <c r="H11" i="22"/>
  <c r="O11" i="22" a="1"/>
  <c r="O11" i="22" s="1"/>
  <c r="AK11" i="22"/>
  <c r="N11" i="22"/>
  <c r="K11" i="17" a="1"/>
  <c r="K11" i="17" s="1"/>
  <c r="I11" i="22" a="1"/>
  <c r="I11" i="22" s="1"/>
  <c r="T11" i="22"/>
  <c r="L11" i="17" a="1"/>
  <c r="L11" i="17" s="1"/>
  <c r="AL11" i="22"/>
  <c r="J11" i="22" a="1"/>
  <c r="J11" i="22" s="1"/>
  <c r="Q11" i="17"/>
  <c r="D11" i="22" a="1"/>
  <c r="D11" i="22" s="1"/>
  <c r="U11" i="22" a="1"/>
  <c r="U11" i="22" s="1"/>
  <c r="X11" i="22" s="1" a="1"/>
  <c r="X11" i="22" s="1"/>
  <c r="G11" i="22" a="1"/>
  <c r="G11" i="22" s="1"/>
  <c r="Q11" i="22"/>
  <c r="M11" i="17" a="1"/>
  <c r="M11" i="17" s="1"/>
  <c r="V11" i="22"/>
  <c r="P11" i="22" a="1"/>
  <c r="P11" i="22" s="1"/>
  <c r="K11" i="22"/>
  <c r="O11" i="17" a="1"/>
  <c r="O11" i="17" s="1"/>
  <c r="E11" i="22"/>
  <c r="F11" i="22" a="1"/>
  <c r="F11" i="22" s="1"/>
  <c r="W11" i="22" a="1"/>
  <c r="W11" i="22" s="1"/>
  <c r="R11" i="22" a="1"/>
  <c r="R11" i="22" s="1"/>
  <c r="AF5" i="23"/>
  <c r="AG3" i="23"/>
  <c r="DV3" i="23"/>
  <c r="AM13" i="23"/>
  <c r="L57" i="17" a="1"/>
  <c r="L57" i="17" s="1"/>
  <c r="N57" i="22"/>
  <c r="AM57" i="22"/>
  <c r="AL57" i="22"/>
  <c r="D57" i="22" a="1"/>
  <c r="D57" i="22" s="1"/>
  <c r="I57" i="22" a="1"/>
  <c r="I57" i="22" s="1"/>
  <c r="P57" i="22" a="1"/>
  <c r="P57" i="22" s="1"/>
  <c r="Q57" i="17"/>
  <c r="E57" i="22"/>
  <c r="J57" i="22" a="1"/>
  <c r="J57" i="22" s="1"/>
  <c r="R57" i="22" a="1"/>
  <c r="R57" i="22" s="1"/>
  <c r="T57" i="22"/>
  <c r="V57" i="22"/>
  <c r="L57" i="22" a="1"/>
  <c r="L57" i="22" s="1"/>
  <c r="W57" i="22" a="1"/>
  <c r="W57" i="22" s="1"/>
  <c r="K57" i="22"/>
  <c r="G57" i="22" a="1"/>
  <c r="G57" i="22" s="1"/>
  <c r="F57" i="22" a="1"/>
  <c r="F57" i="22" s="1"/>
  <c r="O57" i="22" a="1"/>
  <c r="O57" i="22" s="1"/>
  <c r="H57" i="22"/>
  <c r="K57" i="17" a="1"/>
  <c r="K57" i="17" s="1"/>
  <c r="O57" i="17" a="1"/>
  <c r="O57" i="17" s="1"/>
  <c r="AK57" i="22"/>
  <c r="N57" i="17" a="1"/>
  <c r="N57" i="17" s="1"/>
  <c r="M57" i="22" a="1"/>
  <c r="M57" i="22" s="1"/>
  <c r="U57" i="22" a="1"/>
  <c r="U57" i="22" s="1"/>
  <c r="X57" i="22" s="1" a="1"/>
  <c r="X57" i="22" s="1"/>
  <c r="M57" i="17" a="1"/>
  <c r="M57" i="17" s="1"/>
  <c r="Q57" i="22"/>
  <c r="BI10" i="23"/>
  <c r="Q3" i="23"/>
  <c r="BM10" i="23"/>
  <c r="I12" i="23"/>
  <c r="V123" i="22"/>
  <c r="AK123" i="22"/>
  <c r="H123" i="22"/>
  <c r="O123" i="22" a="1"/>
  <c r="O123" i="22" s="1"/>
  <c r="Q123" i="22"/>
  <c r="F123" i="22" a="1"/>
  <c r="F123" i="22" s="1"/>
  <c r="AL123" i="22"/>
  <c r="E123" i="22"/>
  <c r="W123" i="22" a="1"/>
  <c r="W123" i="22" s="1"/>
  <c r="I123" i="22" a="1"/>
  <c r="I123" i="22" s="1"/>
  <c r="M123" i="22" a="1"/>
  <c r="M123" i="22" s="1"/>
  <c r="K123" i="17" a="1"/>
  <c r="K123" i="17" s="1"/>
  <c r="R123" i="22" a="1"/>
  <c r="R123" i="22" s="1"/>
  <c r="Q123" i="17"/>
  <c r="G123" i="22" a="1"/>
  <c r="G123" i="22" s="1"/>
  <c r="N123" i="17" a="1"/>
  <c r="N123" i="17" s="1"/>
  <c r="T123" i="22"/>
  <c r="N123" i="22"/>
  <c r="M123" i="17" a="1"/>
  <c r="M123" i="17" s="1"/>
  <c r="P123" i="22" a="1"/>
  <c r="P123" i="22" s="1"/>
  <c r="L123" i="17" a="1"/>
  <c r="L123" i="17" s="1"/>
  <c r="AM123" i="22"/>
  <c r="U123" i="22" a="1"/>
  <c r="U123" i="22" s="1"/>
  <c r="X123" i="22" s="1" a="1"/>
  <c r="X123" i="22" s="1"/>
  <c r="K123" i="22"/>
  <c r="D123" i="22" a="1"/>
  <c r="D123" i="22" s="1"/>
  <c r="J123" i="22" a="1"/>
  <c r="J123" i="22" s="1"/>
  <c r="O123" i="17" a="1"/>
  <c r="O123" i="17" s="1"/>
  <c r="L123" i="22" a="1"/>
  <c r="L123" i="22" s="1"/>
  <c r="V3" i="23"/>
  <c r="K14" i="23"/>
  <c r="AL2" i="23"/>
  <c r="Q69" i="22"/>
  <c r="F69" i="22" a="1"/>
  <c r="F69" i="22" s="1"/>
  <c r="O69" i="17" a="1"/>
  <c r="O69" i="17" s="1"/>
  <c r="R69" i="22" a="1"/>
  <c r="R69" i="22" s="1"/>
  <c r="N69" i="22"/>
  <c r="E69" i="22"/>
  <c r="M69" i="22" a="1"/>
  <c r="M69" i="22" s="1"/>
  <c r="M69" i="17" a="1"/>
  <c r="M69" i="17" s="1"/>
  <c r="I69" i="22" a="1"/>
  <c r="I69" i="22" s="1"/>
  <c r="G69" i="22" a="1"/>
  <c r="G69" i="22" s="1"/>
  <c r="AK69" i="22"/>
  <c r="U69" i="22" a="1"/>
  <c r="U69" i="22" s="1"/>
  <c r="X69" i="22" s="1" a="1"/>
  <c r="X69" i="22" s="1"/>
  <c r="K69" i="22"/>
  <c r="J69" i="22" a="1"/>
  <c r="J69" i="22" s="1"/>
  <c r="W69" i="22" a="1"/>
  <c r="W69" i="22" s="1"/>
  <c r="N69" i="17" a="1"/>
  <c r="N69" i="17" s="1"/>
  <c r="H69" i="22"/>
  <c r="V69" i="22"/>
  <c r="K69" i="17" a="1"/>
  <c r="K69" i="17" s="1"/>
  <c r="AL69" i="22"/>
  <c r="P69" i="22" a="1"/>
  <c r="P69" i="22" s="1"/>
  <c r="L69" i="22" a="1"/>
  <c r="L69" i="22" s="1"/>
  <c r="L69" i="17" a="1"/>
  <c r="L69" i="17" s="1"/>
  <c r="Q69" i="17"/>
  <c r="O69" i="22" a="1"/>
  <c r="O69" i="22" s="1"/>
  <c r="D69" i="22" a="1"/>
  <c r="D69" i="22" s="1"/>
  <c r="T69" i="22"/>
  <c r="AM69" i="22"/>
  <c r="CZ5" i="23"/>
  <c r="DM11" i="23"/>
  <c r="BE10" i="23"/>
  <c r="W13" i="23"/>
  <c r="AZ13" i="23"/>
  <c r="BL5" i="23"/>
  <c r="S12" i="23"/>
  <c r="DS13" i="23"/>
  <c r="AF10" i="23"/>
  <c r="AY10" i="23"/>
  <c r="E83" i="22"/>
  <c r="N83" i="22"/>
  <c r="K83" i="22"/>
  <c r="Q83" i="17"/>
  <c r="L83" i="22" a="1"/>
  <c r="L83" i="22" s="1"/>
  <c r="L83" i="17" a="1"/>
  <c r="L83" i="17" s="1"/>
  <c r="N83" i="17" a="1"/>
  <c r="N83" i="17" s="1"/>
  <c r="O83" i="17" a="1"/>
  <c r="O83" i="17" s="1"/>
  <c r="D83" i="22" a="1"/>
  <c r="D83" i="22" s="1"/>
  <c r="AM83" i="22"/>
  <c r="J83" i="22" a="1"/>
  <c r="J83" i="22" s="1"/>
  <c r="U83" i="22" a="1"/>
  <c r="U83" i="22" s="1"/>
  <c r="X83" i="22" s="1" a="1"/>
  <c r="X83" i="22" s="1"/>
  <c r="K83" i="17" a="1"/>
  <c r="K83" i="17" s="1"/>
  <c r="T83" i="22"/>
  <c r="AK83" i="22"/>
  <c r="P83" i="22" a="1"/>
  <c r="P83" i="22" s="1"/>
  <c r="H83" i="22"/>
  <c r="M83" i="22" a="1"/>
  <c r="M83" i="22" s="1"/>
  <c r="R83" i="22" a="1"/>
  <c r="R83" i="22" s="1"/>
  <c r="AL83" i="22"/>
  <c r="Q83" i="22"/>
  <c r="I83" i="22" a="1"/>
  <c r="I83" i="22" s="1"/>
  <c r="V83" i="22"/>
  <c r="O83" i="22" a="1"/>
  <c r="O83" i="22" s="1"/>
  <c r="W83" i="22" a="1"/>
  <c r="W83" i="22" s="1"/>
  <c r="F83" i="22" a="1"/>
  <c r="F83" i="22" s="1"/>
  <c r="G83" i="22" a="1"/>
  <c r="G83" i="22" s="1"/>
  <c r="M83" i="17" a="1"/>
  <c r="M83" i="17" s="1"/>
  <c r="AL14" i="23"/>
  <c r="BY14" i="23"/>
  <c r="O3" i="23"/>
  <c r="AK5" i="23"/>
  <c r="Q71" i="17"/>
  <c r="H71" i="22"/>
  <c r="K71" i="22"/>
  <c r="E71" i="22"/>
  <c r="AK71" i="22"/>
  <c r="F82" i="29" s="1"/>
  <c r="M71" i="22" a="1"/>
  <c r="M71" i="22" s="1"/>
  <c r="P71" i="22" a="1"/>
  <c r="P71" i="22" s="1"/>
  <c r="L71" i="17" a="1"/>
  <c r="L71" i="17" s="1"/>
  <c r="I71" i="22" a="1"/>
  <c r="I71" i="22" s="1"/>
  <c r="N71" i="17" a="1"/>
  <c r="N71" i="17" s="1"/>
  <c r="G71" i="22" a="1"/>
  <c r="G71" i="22" s="1"/>
  <c r="AM71" i="22"/>
  <c r="V71" i="22"/>
  <c r="Q71" i="22"/>
  <c r="D71" i="22" a="1"/>
  <c r="D71" i="22" s="1"/>
  <c r="R71" i="22" a="1"/>
  <c r="R71" i="22" s="1"/>
  <c r="N71" i="22"/>
  <c r="T71" i="22"/>
  <c r="K71" i="17" a="1"/>
  <c r="K71" i="17" s="1"/>
  <c r="J71" i="22" a="1"/>
  <c r="J71" i="22" s="1"/>
  <c r="U71" i="22" a="1"/>
  <c r="U71" i="22" s="1"/>
  <c r="X71" i="22" s="1" a="1"/>
  <c r="X71" i="22" s="1"/>
  <c r="AL71" i="22"/>
  <c r="G82" i="29" s="1"/>
  <c r="M71" i="17" a="1"/>
  <c r="M71" i="17" s="1"/>
  <c r="W71" i="22" a="1"/>
  <c r="W71" i="22" s="1"/>
  <c r="O71" i="22" a="1"/>
  <c r="O71" i="22" s="1"/>
  <c r="L71" i="22" a="1"/>
  <c r="L71" i="22" s="1"/>
  <c r="O71" i="17" a="1"/>
  <c r="O71" i="17" s="1"/>
  <c r="F71" i="22" a="1"/>
  <c r="F71" i="22" s="1"/>
  <c r="R13" i="23"/>
  <c r="Y3" i="23"/>
  <c r="CE11" i="23"/>
  <c r="CN2" i="23"/>
  <c r="DL5" i="23"/>
  <c r="CK11" i="23"/>
  <c r="AN10" i="23"/>
  <c r="BC3" i="23"/>
  <c r="AK133" i="22"/>
  <c r="V133" i="22"/>
  <c r="K133" i="22"/>
  <c r="I133" i="22" a="1"/>
  <c r="I133" i="22" s="1"/>
  <c r="K133" i="17" a="1"/>
  <c r="K133" i="17" s="1"/>
  <c r="H133" i="22"/>
  <c r="N133" i="22"/>
  <c r="G133" i="22" a="1"/>
  <c r="G133" i="22" s="1"/>
  <c r="D133" i="22" a="1"/>
  <c r="D133" i="22" s="1"/>
  <c r="W133" i="22" a="1"/>
  <c r="W133" i="22" s="1"/>
  <c r="Q133" i="17"/>
  <c r="O133" i="17" a="1"/>
  <c r="O133" i="17" s="1"/>
  <c r="L133" i="17" a="1"/>
  <c r="L133" i="17" s="1"/>
  <c r="J133" i="22" a="1"/>
  <c r="J133" i="22" s="1"/>
  <c r="P133" i="22" a="1"/>
  <c r="P133" i="22" s="1"/>
  <c r="O133" i="22" a="1"/>
  <c r="O133" i="22" s="1"/>
  <c r="F133" i="22" a="1"/>
  <c r="F133" i="22" s="1"/>
  <c r="Q133" i="22"/>
  <c r="AM133" i="22"/>
  <c r="R133" i="22" a="1"/>
  <c r="R133" i="22" s="1"/>
  <c r="M133" i="22" a="1"/>
  <c r="M133" i="22" s="1"/>
  <c r="U133" i="22" a="1"/>
  <c r="U133" i="22" s="1"/>
  <c r="X133" i="22" s="1" a="1"/>
  <c r="X133" i="22" s="1"/>
  <c r="T133" i="22"/>
  <c r="L133" i="22" a="1"/>
  <c r="L133" i="22" s="1"/>
  <c r="AL133" i="22"/>
  <c r="N133" i="17" a="1"/>
  <c r="N133" i="17" s="1"/>
  <c r="E133" i="22"/>
  <c r="M133" i="17" a="1"/>
  <c r="M133" i="17" s="1"/>
  <c r="K78" i="22"/>
  <c r="K78" i="17" a="1"/>
  <c r="K78" i="17" s="1"/>
  <c r="L78" i="17" a="1"/>
  <c r="L78" i="17" s="1"/>
  <c r="AM78" i="22"/>
  <c r="O78" i="22" a="1"/>
  <c r="O78" i="22" s="1"/>
  <c r="I78" i="22" a="1"/>
  <c r="I78" i="22" s="1"/>
  <c r="D78" i="22" a="1"/>
  <c r="D78" i="22" s="1"/>
  <c r="U78" i="22" a="1"/>
  <c r="U78" i="22" s="1"/>
  <c r="X78" i="22" s="1" a="1"/>
  <c r="X78" i="22" s="1"/>
  <c r="AK78" i="22"/>
  <c r="V78" i="22"/>
  <c r="R78" i="22" a="1"/>
  <c r="R78" i="22" s="1"/>
  <c r="W78" i="22" a="1"/>
  <c r="W78" i="22" s="1"/>
  <c r="O78" i="17" a="1"/>
  <c r="O78" i="17" s="1"/>
  <c r="T78" i="22"/>
  <c r="M78" i="17" a="1"/>
  <c r="M78" i="17" s="1"/>
  <c r="Q78" i="22"/>
  <c r="E78" i="22"/>
  <c r="N78" i="22"/>
  <c r="G78" i="22" a="1"/>
  <c r="G78" i="22" s="1"/>
  <c r="H78" i="22"/>
  <c r="J78" i="22" a="1"/>
  <c r="J78" i="22" s="1"/>
  <c r="L78" i="22" a="1"/>
  <c r="L78" i="22" s="1"/>
  <c r="M78" i="22" a="1"/>
  <c r="M78" i="22" s="1"/>
  <c r="N78" i="17" a="1"/>
  <c r="N78" i="17" s="1"/>
  <c r="AL78" i="22"/>
  <c r="F78" i="22" a="1"/>
  <c r="F78" i="22" s="1"/>
  <c r="Q78" i="17"/>
  <c r="P78" i="22" a="1"/>
  <c r="P78" i="22" s="1"/>
  <c r="BA13" i="23"/>
  <c r="R16" i="22" a="1"/>
  <c r="R16" i="22" s="1"/>
  <c r="O16" i="17" a="1"/>
  <c r="O16" i="17" s="1"/>
  <c r="N16" i="22"/>
  <c r="L16" i="22" a="1"/>
  <c r="L16" i="22" s="1"/>
  <c r="E16" i="22"/>
  <c r="G16" i="22" a="1"/>
  <c r="G16" i="22" s="1"/>
  <c r="P16" i="22" a="1"/>
  <c r="P16" i="22" s="1"/>
  <c r="O16" i="22" a="1"/>
  <c r="O16" i="22" s="1"/>
  <c r="V16" i="22"/>
  <c r="W16" i="22" a="1"/>
  <c r="W16" i="22" s="1"/>
  <c r="L16" i="17" a="1"/>
  <c r="L16" i="17" s="1"/>
  <c r="AL16" i="22"/>
  <c r="AK16" i="22"/>
  <c r="T16" i="22"/>
  <c r="AM16" i="22"/>
  <c r="I16" i="22" a="1"/>
  <c r="I16" i="22" s="1"/>
  <c r="M16" i="22" a="1"/>
  <c r="M16" i="22" s="1"/>
  <c r="K16" i="17" a="1"/>
  <c r="K16" i="17" s="1"/>
  <c r="M16" i="17" a="1"/>
  <c r="M16" i="17" s="1"/>
  <c r="K16" i="22"/>
  <c r="D16" i="22" a="1"/>
  <c r="D16" i="22" s="1"/>
  <c r="U16" i="22" a="1"/>
  <c r="U16" i="22" s="1"/>
  <c r="X16" i="22" s="1" a="1"/>
  <c r="X16" i="22" s="1"/>
  <c r="N16" i="17" a="1"/>
  <c r="N16" i="17" s="1"/>
  <c r="Q16" i="17"/>
  <c r="Q16" i="22"/>
  <c r="F16" i="22" a="1"/>
  <c r="F16" i="22" s="1"/>
  <c r="J16" i="22" a="1"/>
  <c r="J16" i="22" s="1"/>
  <c r="H16" i="22"/>
  <c r="BE14" i="23"/>
  <c r="BT10" i="23"/>
  <c r="DI12" i="23"/>
  <c r="DD14" i="23"/>
  <c r="DP3" i="23"/>
  <c r="AM100" i="22"/>
  <c r="K100" i="22"/>
  <c r="N100" i="22"/>
  <c r="M100" i="17" a="1"/>
  <c r="M100" i="17" s="1"/>
  <c r="AK100" i="22"/>
  <c r="W100" i="22" a="1"/>
  <c r="W100" i="22" s="1"/>
  <c r="I100" i="22" a="1"/>
  <c r="I100" i="22" s="1"/>
  <c r="T100" i="22"/>
  <c r="D100" i="22" a="1"/>
  <c r="D100" i="22" s="1"/>
  <c r="E100" i="22"/>
  <c r="V100" i="22"/>
  <c r="M100" i="22" a="1"/>
  <c r="M100" i="22" s="1"/>
  <c r="P100" i="22" a="1"/>
  <c r="P100" i="22" s="1"/>
  <c r="K100" i="17" a="1"/>
  <c r="K100" i="17" s="1"/>
  <c r="J100" i="22" a="1"/>
  <c r="J100" i="22" s="1"/>
  <c r="N100" i="17" a="1"/>
  <c r="N100" i="17" s="1"/>
  <c r="G100" i="22" a="1"/>
  <c r="G100" i="22" s="1"/>
  <c r="Q100" i="17"/>
  <c r="F100" i="22" a="1"/>
  <c r="F100" i="22" s="1"/>
  <c r="U100" i="22" a="1"/>
  <c r="U100" i="22" s="1"/>
  <c r="X100" i="22" s="1" a="1"/>
  <c r="X100" i="22" s="1"/>
  <c r="AL100" i="22"/>
  <c r="O100" i="17" a="1"/>
  <c r="O100" i="17" s="1"/>
  <c r="L100" i="17" a="1"/>
  <c r="L100" i="17" s="1"/>
  <c r="R100" i="22" a="1"/>
  <c r="R100" i="22" s="1"/>
  <c r="L100" i="22" a="1"/>
  <c r="L100" i="22" s="1"/>
  <c r="H100" i="22"/>
  <c r="Q100" i="22"/>
  <c r="O100" i="22" a="1"/>
  <c r="O100" i="22" s="1"/>
  <c r="DX13" i="23"/>
  <c r="L109" i="22" a="1"/>
  <c r="L109" i="22" s="1"/>
  <c r="AL109" i="22"/>
  <c r="O109" i="17" a="1"/>
  <c r="O109" i="17" s="1"/>
  <c r="U109" i="22" a="1"/>
  <c r="U109" i="22" s="1"/>
  <c r="X109" i="22" s="1" a="1"/>
  <c r="X109" i="22" s="1"/>
  <c r="V109" i="22"/>
  <c r="K109" i="22"/>
  <c r="H109" i="22"/>
  <c r="W109" i="22" a="1"/>
  <c r="W109" i="22" s="1"/>
  <c r="N109" i="17" a="1"/>
  <c r="N109" i="17" s="1"/>
  <c r="M109" i="17" a="1"/>
  <c r="M109" i="17" s="1"/>
  <c r="J109" i="22" a="1"/>
  <c r="J109" i="22" s="1"/>
  <c r="L109" i="17" a="1"/>
  <c r="L109" i="17" s="1"/>
  <c r="Q109" i="17"/>
  <c r="E109" i="22"/>
  <c r="I109" i="22" a="1"/>
  <c r="I109" i="22" s="1"/>
  <c r="R109" i="22" a="1"/>
  <c r="R109" i="22" s="1"/>
  <c r="O109" i="22" a="1"/>
  <c r="O109" i="22" s="1"/>
  <c r="P109" i="22" a="1"/>
  <c r="P109" i="22" s="1"/>
  <c r="T109" i="22"/>
  <c r="F109" i="22" a="1"/>
  <c r="F109" i="22" s="1"/>
  <c r="D109" i="22" a="1"/>
  <c r="D109" i="22" s="1"/>
  <c r="M109" i="22" a="1"/>
  <c r="M109" i="22" s="1"/>
  <c r="G109" i="22" a="1"/>
  <c r="G109" i="22" s="1"/>
  <c r="N109" i="22"/>
  <c r="Q109" i="22"/>
  <c r="AK109" i="22"/>
  <c r="K109" i="17" a="1"/>
  <c r="K109" i="17" s="1"/>
  <c r="AM109" i="22"/>
  <c r="DC11" i="23"/>
  <c r="AS3" i="23"/>
  <c r="AT3" i="23"/>
  <c r="BJ12" i="23"/>
  <c r="AK95" i="22"/>
  <c r="K95" i="17" a="1"/>
  <c r="K95" i="17" s="1"/>
  <c r="F95" i="22" a="1"/>
  <c r="F95" i="22" s="1"/>
  <c r="M95" i="17" a="1"/>
  <c r="M95" i="17" s="1"/>
  <c r="T95" i="22"/>
  <c r="N95" i="22"/>
  <c r="W95" i="22" a="1"/>
  <c r="W95" i="22" s="1"/>
  <c r="U95" i="22" a="1"/>
  <c r="U95" i="22" s="1"/>
  <c r="X95" i="22" s="1" a="1"/>
  <c r="X95" i="22" s="1"/>
  <c r="M95" i="22" a="1"/>
  <c r="M95" i="22" s="1"/>
  <c r="AM95" i="22"/>
  <c r="N95" i="17" a="1"/>
  <c r="N95" i="17" s="1"/>
  <c r="L95" i="22" a="1"/>
  <c r="L95" i="22" s="1"/>
  <c r="D95" i="22" a="1"/>
  <c r="D95" i="22" s="1"/>
  <c r="Q95" i="22"/>
  <c r="H95" i="22"/>
  <c r="Q95" i="17"/>
  <c r="V95" i="22"/>
  <c r="G95" i="22" a="1"/>
  <c r="G95" i="22" s="1"/>
  <c r="R95" i="22" a="1"/>
  <c r="R95" i="22" s="1"/>
  <c r="I95" i="22" a="1"/>
  <c r="I95" i="22" s="1"/>
  <c r="O95" i="22" a="1"/>
  <c r="O95" i="22" s="1"/>
  <c r="P95" i="22" a="1"/>
  <c r="P95" i="22" s="1"/>
  <c r="E95" i="22"/>
  <c r="L95" i="17" a="1"/>
  <c r="L95" i="17" s="1"/>
  <c r="J95" i="22" a="1"/>
  <c r="J95" i="22" s="1"/>
  <c r="O95" i="17" a="1"/>
  <c r="O95" i="17" s="1"/>
  <c r="K95" i="22"/>
  <c r="AL95" i="22"/>
  <c r="Z14" i="23"/>
  <c r="DA11" i="23"/>
  <c r="G14" i="23"/>
  <c r="BG13" i="23"/>
  <c r="CV11" i="23"/>
  <c r="CR10" i="23"/>
  <c r="E9" i="23"/>
  <c r="W52" i="22" a="1"/>
  <c r="W52" i="22" s="1"/>
  <c r="E52" i="22"/>
  <c r="AK52" i="22"/>
  <c r="T52" i="22"/>
  <c r="V52" i="22"/>
  <c r="L52" i="22" a="1"/>
  <c r="L52" i="22" s="1"/>
  <c r="M52" i="22" a="1"/>
  <c r="M52" i="22" s="1"/>
  <c r="J52" i="22" a="1"/>
  <c r="J52" i="22" s="1"/>
  <c r="O52" i="22" a="1"/>
  <c r="O52" i="22" s="1"/>
  <c r="Q52" i="22"/>
  <c r="P52" i="22" a="1"/>
  <c r="P52" i="22" s="1"/>
  <c r="U52" i="22" a="1"/>
  <c r="U52" i="22" s="1"/>
  <c r="X52" i="22" s="1" a="1"/>
  <c r="X52" i="22" s="1"/>
  <c r="G52" i="22" a="1"/>
  <c r="G52" i="22" s="1"/>
  <c r="L52" i="17" a="1"/>
  <c r="L52" i="17" s="1"/>
  <c r="Q52" i="17"/>
  <c r="F52" i="22" a="1"/>
  <c r="F52" i="22" s="1"/>
  <c r="D52" i="22" a="1"/>
  <c r="D52" i="22" s="1"/>
  <c r="AM52" i="22"/>
  <c r="K52" i="22"/>
  <c r="AL52" i="22"/>
  <c r="O52" i="17" a="1"/>
  <c r="O52" i="17" s="1"/>
  <c r="N52" i="17" a="1"/>
  <c r="N52" i="17" s="1"/>
  <c r="K52" i="17" a="1"/>
  <c r="K52" i="17" s="1"/>
  <c r="N52" i="22"/>
  <c r="H52" i="22"/>
  <c r="R52" i="22" a="1"/>
  <c r="R52" i="22" s="1"/>
  <c r="I52" i="22" a="1"/>
  <c r="I52" i="22" s="1"/>
  <c r="M52" i="17" a="1"/>
  <c r="M52" i="17" s="1"/>
  <c r="DZ5" i="23"/>
  <c r="P5" i="23"/>
  <c r="AV14" i="23"/>
  <c r="AR11" i="23"/>
  <c r="E54" i="22"/>
  <c r="AK54" i="22"/>
  <c r="N54" i="17" a="1"/>
  <c r="N54" i="17" s="1"/>
  <c r="U54" i="22" a="1"/>
  <c r="U54" i="22" s="1"/>
  <c r="X54" i="22" s="1" a="1"/>
  <c r="X54" i="22" s="1"/>
  <c r="O54" i="22" a="1"/>
  <c r="O54" i="22" s="1"/>
  <c r="H54" i="22"/>
  <c r="P54" i="22" a="1"/>
  <c r="P54" i="22" s="1"/>
  <c r="F54" i="22" a="1"/>
  <c r="F54" i="22" s="1"/>
  <c r="AM54" i="22"/>
  <c r="L54" i="22" a="1"/>
  <c r="L54" i="22" s="1"/>
  <c r="W54" i="22" a="1"/>
  <c r="W54" i="22" s="1"/>
  <c r="N54" i="22"/>
  <c r="I54" i="22" a="1"/>
  <c r="I54" i="22" s="1"/>
  <c r="R54" i="22" a="1"/>
  <c r="R54" i="22" s="1"/>
  <c r="O54" i="17" a="1"/>
  <c r="O54" i="17" s="1"/>
  <c r="M54" i="22" a="1"/>
  <c r="M54" i="22" s="1"/>
  <c r="AL54" i="22"/>
  <c r="L54" i="17" a="1"/>
  <c r="L54" i="17" s="1"/>
  <c r="K54" i="17" a="1"/>
  <c r="K54" i="17" s="1"/>
  <c r="Q54" i="17"/>
  <c r="V54" i="22"/>
  <c r="J54" i="22" a="1"/>
  <c r="J54" i="22" s="1"/>
  <c r="D54" i="22" a="1"/>
  <c r="D54" i="22" s="1"/>
  <c r="K54" i="22"/>
  <c r="Q54" i="22"/>
  <c r="M54" i="17" a="1"/>
  <c r="M54" i="17" s="1"/>
  <c r="T54" i="22"/>
  <c r="G54" i="22" a="1"/>
  <c r="G54" i="22" s="1"/>
  <c r="DJ11" i="23"/>
  <c r="AL14" i="22"/>
  <c r="Q14" i="17"/>
  <c r="O14" i="17" a="1"/>
  <c r="O14" i="17" s="1"/>
  <c r="L14" i="22" a="1"/>
  <c r="L14" i="22" s="1"/>
  <c r="Q14" i="22"/>
  <c r="O14" i="22" a="1"/>
  <c r="O14" i="22" s="1"/>
  <c r="R14" i="22" a="1"/>
  <c r="R14" i="22" s="1"/>
  <c r="N14" i="22"/>
  <c r="D14" i="22" a="1"/>
  <c r="D14" i="22" s="1"/>
  <c r="AM14" i="22"/>
  <c r="M14" i="17" a="1"/>
  <c r="M14" i="17" s="1"/>
  <c r="I14" i="22" a="1"/>
  <c r="I14" i="22" s="1"/>
  <c r="L14" i="17" a="1"/>
  <c r="L14" i="17" s="1"/>
  <c r="M14" i="22" a="1"/>
  <c r="M14" i="22" s="1"/>
  <c r="J14" i="22" a="1"/>
  <c r="J14" i="22" s="1"/>
  <c r="F14" i="22" a="1"/>
  <c r="F14" i="22" s="1"/>
  <c r="T14" i="22"/>
  <c r="AK14" i="22"/>
  <c r="W14" i="22" a="1"/>
  <c r="W14" i="22" s="1"/>
  <c r="G14" i="22" a="1"/>
  <c r="G14" i="22" s="1"/>
  <c r="U14" i="22" a="1"/>
  <c r="U14" i="22" s="1"/>
  <c r="X14" i="22" s="1" a="1"/>
  <c r="X14" i="22" s="1"/>
  <c r="N14" i="17" a="1"/>
  <c r="N14" i="17" s="1"/>
  <c r="K14" i="22"/>
  <c r="P14" i="22" a="1"/>
  <c r="P14" i="22" s="1"/>
  <c r="K14" i="17" a="1"/>
  <c r="K14" i="17" s="1"/>
  <c r="E14" i="22"/>
  <c r="V14" i="22"/>
  <c r="H14" i="22"/>
  <c r="AL9" i="23"/>
  <c r="DR11" i="23"/>
  <c r="BB10" i="23"/>
  <c r="BH11" i="23"/>
  <c r="AF11" i="23"/>
  <c r="CY14" i="23"/>
  <c r="AR14" i="23"/>
  <c r="D111" i="22" a="1"/>
  <c r="D111" i="22" s="1"/>
  <c r="W111" i="22" a="1"/>
  <c r="W111" i="22" s="1"/>
  <c r="E111" i="22"/>
  <c r="U111" i="22" a="1"/>
  <c r="U111" i="22" s="1"/>
  <c r="X111" i="22" s="1" a="1"/>
  <c r="X111" i="22" s="1"/>
  <c r="AM111" i="22"/>
  <c r="G111" i="22" a="1"/>
  <c r="G111" i="22" s="1"/>
  <c r="J111" i="22" a="1"/>
  <c r="J111" i="22" s="1"/>
  <c r="N111" i="22"/>
  <c r="R111" i="22" a="1"/>
  <c r="R111" i="22" s="1"/>
  <c r="K111" i="17" a="1"/>
  <c r="K111" i="17" s="1"/>
  <c r="K111" i="22"/>
  <c r="O111" i="22" a="1"/>
  <c r="O111" i="22" s="1"/>
  <c r="M111" i="17" a="1"/>
  <c r="M111" i="17" s="1"/>
  <c r="P111" i="22" a="1"/>
  <c r="P111" i="22" s="1"/>
  <c r="AL111" i="22"/>
  <c r="V111" i="22"/>
  <c r="O111" i="17" a="1"/>
  <c r="O111" i="17" s="1"/>
  <c r="L111" i="22" a="1"/>
  <c r="L111" i="22" s="1"/>
  <c r="L111" i="17" a="1"/>
  <c r="L111" i="17" s="1"/>
  <c r="F111" i="22" a="1"/>
  <c r="F111" i="22" s="1"/>
  <c r="Q111" i="17"/>
  <c r="T111" i="22"/>
  <c r="N111" i="17" a="1"/>
  <c r="N111" i="17" s="1"/>
  <c r="AK111" i="22"/>
  <c r="M111" i="22" a="1"/>
  <c r="M111" i="22" s="1"/>
  <c r="H111" i="22"/>
  <c r="I111" i="22" a="1"/>
  <c r="I111" i="22" s="1"/>
  <c r="Q111" i="22"/>
  <c r="CT3" i="23"/>
  <c r="D110" i="22" a="1"/>
  <c r="D110" i="22" s="1"/>
  <c r="K110" i="17" a="1"/>
  <c r="K110" i="17" s="1"/>
  <c r="F110" i="22" a="1"/>
  <c r="F110" i="22" s="1"/>
  <c r="W110" i="22" a="1"/>
  <c r="W110" i="22" s="1"/>
  <c r="H110" i="22"/>
  <c r="O110" i="17" a="1"/>
  <c r="O110" i="17" s="1"/>
  <c r="I110" i="22" a="1"/>
  <c r="I110" i="22" s="1"/>
  <c r="O110" i="22" a="1"/>
  <c r="O110" i="22" s="1"/>
  <c r="V110" i="22"/>
  <c r="R110" i="22" a="1"/>
  <c r="R110" i="22" s="1"/>
  <c r="N110" i="17" a="1"/>
  <c r="N110" i="17" s="1"/>
  <c r="AK110" i="22"/>
  <c r="L110" i="22" a="1"/>
  <c r="L110" i="22" s="1"/>
  <c r="K110" i="22"/>
  <c r="AL110" i="22"/>
  <c r="N110" i="22"/>
  <c r="U110" i="22" a="1"/>
  <c r="U110" i="22" s="1"/>
  <c r="X110" i="22" s="1" a="1"/>
  <c r="X110" i="22" s="1"/>
  <c r="M110" i="17" a="1"/>
  <c r="M110" i="17" s="1"/>
  <c r="G110" i="22" a="1"/>
  <c r="G110" i="22" s="1"/>
  <c r="E110" i="22"/>
  <c r="AM110" i="22"/>
  <c r="Q110" i="22"/>
  <c r="Q110" i="17"/>
  <c r="T110" i="22"/>
  <c r="L110" i="17" a="1"/>
  <c r="L110" i="17" s="1"/>
  <c r="J110" i="22" a="1"/>
  <c r="J110" i="22" s="1"/>
  <c r="M110" i="22" a="1"/>
  <c r="M110" i="22" s="1"/>
  <c r="P110" i="22" a="1"/>
  <c r="P110" i="22" s="1"/>
  <c r="N34" i="22"/>
  <c r="K34" i="22"/>
  <c r="O34" i="22" a="1"/>
  <c r="O34" i="22" s="1"/>
  <c r="W34" i="22" a="1"/>
  <c r="W34" i="22" s="1"/>
  <c r="P34" i="22" a="1"/>
  <c r="P34" i="22" s="1"/>
  <c r="AM34" i="22"/>
  <c r="E34" i="22"/>
  <c r="B9" i="23"/>
  <c r="V34" i="22"/>
  <c r="AL34" i="22"/>
  <c r="H34" i="22"/>
  <c r="K34" i="17" a="1"/>
  <c r="K34" i="17" s="1"/>
  <c r="Q34" i="22"/>
  <c r="D34" i="22" a="1"/>
  <c r="D34" i="22" s="1"/>
  <c r="J34" i="22" a="1"/>
  <c r="J34" i="22" s="1"/>
  <c r="U34" i="22" a="1"/>
  <c r="U34" i="22" s="1"/>
  <c r="X34" i="22" s="1" a="1"/>
  <c r="X34" i="22" s="1"/>
  <c r="R34" i="22" a="1"/>
  <c r="R34" i="22" s="1"/>
  <c r="T34" i="22"/>
  <c r="I34" i="22" a="1"/>
  <c r="I34" i="22" s="1"/>
  <c r="G34" i="22" a="1"/>
  <c r="G34" i="22" s="1"/>
  <c r="L34" i="17" a="1"/>
  <c r="L34" i="17" s="1"/>
  <c r="AK34" i="22"/>
  <c r="L34" i="22" a="1"/>
  <c r="L34" i="22" s="1"/>
  <c r="M34" i="22" a="1"/>
  <c r="M34" i="22" s="1"/>
  <c r="O34" i="17" a="1"/>
  <c r="O34" i="17" s="1"/>
  <c r="M34" i="17" a="1"/>
  <c r="M34" i="17" s="1"/>
  <c r="N34" i="17" a="1"/>
  <c r="N34" i="17" s="1"/>
  <c r="F34" i="22" a="1"/>
  <c r="F34" i="22" s="1"/>
  <c r="Q34" i="17"/>
  <c r="CQ12" i="23"/>
  <c r="R126" i="22" a="1"/>
  <c r="R126" i="22" s="1"/>
  <c r="K126" i="17" a="1"/>
  <c r="K126" i="17" s="1"/>
  <c r="M126" i="22" a="1"/>
  <c r="M126" i="22" s="1"/>
  <c r="U126" i="22" a="1"/>
  <c r="U126" i="22" s="1"/>
  <c r="X126" i="22" s="1" a="1"/>
  <c r="X126" i="22" s="1"/>
  <c r="V126" i="22"/>
  <c r="F126" i="22" a="1"/>
  <c r="F126" i="22" s="1"/>
  <c r="J126" i="22" a="1"/>
  <c r="J126" i="22" s="1"/>
  <c r="B14" i="23"/>
  <c r="M126" i="17" a="1"/>
  <c r="M126" i="17" s="1"/>
  <c r="T126" i="22"/>
  <c r="L126" i="17" a="1"/>
  <c r="L126" i="17" s="1"/>
  <c r="W126" i="22" a="1"/>
  <c r="W126" i="22" s="1"/>
  <c r="L126" i="22" a="1"/>
  <c r="L126" i="22" s="1"/>
  <c r="N126" i="22"/>
  <c r="O126" i="17" a="1"/>
  <c r="O126" i="17" s="1"/>
  <c r="Q126" i="17"/>
  <c r="P126" i="22" a="1"/>
  <c r="P126" i="22" s="1"/>
  <c r="AM126" i="22"/>
  <c r="AL126" i="22"/>
  <c r="AK126" i="22"/>
  <c r="E126" i="22"/>
  <c r="H126" i="22"/>
  <c r="Q126" i="22"/>
  <c r="I126" i="22" a="1"/>
  <c r="I126" i="22" s="1"/>
  <c r="G126" i="22" a="1"/>
  <c r="G126" i="22" s="1"/>
  <c r="K126" i="22"/>
  <c r="O126" i="22" a="1"/>
  <c r="O126" i="22" s="1"/>
  <c r="D126" i="22" a="1"/>
  <c r="D126" i="22" s="1"/>
  <c r="N126" i="17" a="1"/>
  <c r="N126" i="17" s="1"/>
  <c r="I94" i="22" a="1"/>
  <c r="I94" i="22" s="1"/>
  <c r="O94" i="17" a="1"/>
  <c r="O94" i="17" s="1"/>
  <c r="N94" i="22"/>
  <c r="AL94" i="22"/>
  <c r="G94" i="22" a="1"/>
  <c r="G94" i="22" s="1"/>
  <c r="U94" i="22" a="1"/>
  <c r="U94" i="22" s="1"/>
  <c r="X94" i="22" s="1" a="1"/>
  <c r="X94" i="22" s="1"/>
  <c r="F94" i="22" a="1"/>
  <c r="F94" i="22" s="1"/>
  <c r="Q94" i="17"/>
  <c r="J94" i="22" a="1"/>
  <c r="J94" i="22" s="1"/>
  <c r="V94" i="22"/>
  <c r="D94" i="22" a="1"/>
  <c r="D94" i="22" s="1"/>
  <c r="N94" i="17" a="1"/>
  <c r="N94" i="17" s="1"/>
  <c r="O94" i="22" a="1"/>
  <c r="O94" i="22" s="1"/>
  <c r="L94" i="17" a="1"/>
  <c r="L94" i="17" s="1"/>
  <c r="L94" i="22" a="1"/>
  <c r="L94" i="22" s="1"/>
  <c r="AK94" i="22"/>
  <c r="T94" i="22"/>
  <c r="E94" i="22"/>
  <c r="K94" i="22"/>
  <c r="AM94" i="22"/>
  <c r="Q94" i="22"/>
  <c r="H94" i="22"/>
  <c r="M94" i="17" a="1"/>
  <c r="M94" i="17" s="1"/>
  <c r="K94" i="17" a="1"/>
  <c r="K94" i="17" s="1"/>
  <c r="M94" i="22" a="1"/>
  <c r="M94" i="22" s="1"/>
  <c r="W94" i="22" a="1"/>
  <c r="W94" i="22" s="1"/>
  <c r="R94" i="22" a="1"/>
  <c r="R94" i="22" s="1"/>
  <c r="P94" i="22" a="1"/>
  <c r="P94" i="22" s="1"/>
  <c r="D66" i="22" a="1"/>
  <c r="D66" i="22" s="1"/>
  <c r="Q66" i="22"/>
  <c r="K66" i="22"/>
  <c r="M66" i="17" a="1"/>
  <c r="M66" i="17" s="1"/>
  <c r="N66" i="17" a="1"/>
  <c r="N66" i="17" s="1"/>
  <c r="R66" i="22" a="1"/>
  <c r="R66" i="22" s="1"/>
  <c r="AL66" i="22"/>
  <c r="AK66" i="22"/>
  <c r="E66" i="22"/>
  <c r="I66" i="22" a="1"/>
  <c r="I66" i="22" s="1"/>
  <c r="K66" i="17" a="1"/>
  <c r="K66" i="17" s="1"/>
  <c r="J66" i="22" a="1"/>
  <c r="J66" i="22" s="1"/>
  <c r="N66" i="22"/>
  <c r="AM66" i="22"/>
  <c r="F66" i="22" a="1"/>
  <c r="F66" i="22" s="1"/>
  <c r="T66" i="22"/>
  <c r="V66" i="22"/>
  <c r="P66" i="22" a="1"/>
  <c r="P66" i="22" s="1"/>
  <c r="G66" i="22" a="1"/>
  <c r="G66" i="22" s="1"/>
  <c r="L66" i="17" a="1"/>
  <c r="L66" i="17" s="1"/>
  <c r="O66" i="17" a="1"/>
  <c r="O66" i="17" s="1"/>
  <c r="O66" i="22" a="1"/>
  <c r="O66" i="22" s="1"/>
  <c r="W66" i="22" a="1"/>
  <c r="W66" i="22" s="1"/>
  <c r="H66" i="22"/>
  <c r="M66" i="22" a="1"/>
  <c r="M66" i="22" s="1"/>
  <c r="U66" i="22" a="1"/>
  <c r="U66" i="22" s="1"/>
  <c r="X66" i="22" s="1" a="1"/>
  <c r="X66" i="22" s="1"/>
  <c r="L66" i="22" a="1"/>
  <c r="L66" i="22" s="1"/>
  <c r="Q66" i="17"/>
  <c r="K24" i="22"/>
  <c r="O24" i="22" a="1"/>
  <c r="O24" i="22" s="1"/>
  <c r="I24" i="22" a="1"/>
  <c r="I24" i="22" s="1"/>
  <c r="AM24" i="22"/>
  <c r="N24" i="17" a="1"/>
  <c r="N24" i="17" s="1"/>
  <c r="H24" i="22"/>
  <c r="N24" i="22"/>
  <c r="J24" i="22" a="1"/>
  <c r="J24" i="22" s="1"/>
  <c r="M24" i="22" a="1"/>
  <c r="M24" i="22" s="1"/>
  <c r="Q24" i="17"/>
  <c r="F24" i="22" a="1"/>
  <c r="F24" i="22" s="1"/>
  <c r="M24" i="17" a="1"/>
  <c r="M24" i="17" s="1"/>
  <c r="Q24" i="22"/>
  <c r="K24" i="17" a="1"/>
  <c r="K24" i="17" s="1"/>
  <c r="AK24" i="22"/>
  <c r="F23" i="29" s="1"/>
  <c r="T24" i="22"/>
  <c r="AL24" i="22"/>
  <c r="G23" i="29" s="1"/>
  <c r="G24" i="22" a="1"/>
  <c r="G24" i="22" s="1"/>
  <c r="W24" i="22" a="1"/>
  <c r="W24" i="22" s="1"/>
  <c r="R24" i="22" a="1"/>
  <c r="R24" i="22" s="1"/>
  <c r="U24" i="22" a="1"/>
  <c r="U24" i="22" s="1"/>
  <c r="X24" i="22" s="1" a="1"/>
  <c r="X24" i="22" s="1"/>
  <c r="E24" i="22"/>
  <c r="L24" i="22" a="1"/>
  <c r="L24" i="22" s="1"/>
  <c r="D24" i="22" a="1"/>
  <c r="D24" i="22" s="1"/>
  <c r="O24" i="17" a="1"/>
  <c r="O24" i="17" s="1"/>
  <c r="L24" i="17" a="1"/>
  <c r="L24" i="17" s="1"/>
  <c r="P24" i="22" a="1"/>
  <c r="P24" i="22" s="1"/>
  <c r="V24" i="22"/>
  <c r="DK3" i="23"/>
  <c r="CL3" i="23"/>
  <c r="BJ3" i="23"/>
  <c r="H11" i="23"/>
  <c r="AE13" i="23"/>
  <c r="AN13" i="23"/>
  <c r="M79" i="17" a="1"/>
  <c r="M79" i="17" s="1"/>
  <c r="AM79" i="22"/>
  <c r="K79" i="17" a="1"/>
  <c r="K79" i="17" s="1"/>
  <c r="N79" i="17" a="1"/>
  <c r="N79" i="17" s="1"/>
  <c r="AL79" i="22"/>
  <c r="L79" i="22" a="1"/>
  <c r="L79" i="22" s="1"/>
  <c r="I79" i="22" a="1"/>
  <c r="I79" i="22" s="1"/>
  <c r="V79" i="22"/>
  <c r="J79" i="22" a="1"/>
  <c r="J79" i="22" s="1"/>
  <c r="Q79" i="17"/>
  <c r="O79" i="17" a="1"/>
  <c r="O79" i="17" s="1"/>
  <c r="N79" i="22"/>
  <c r="E79" i="22"/>
  <c r="U79" i="22" a="1"/>
  <c r="U79" i="22" s="1"/>
  <c r="X79" i="22" s="1" a="1"/>
  <c r="X79" i="22" s="1"/>
  <c r="H79" i="22"/>
  <c r="T79" i="22"/>
  <c r="W79" i="22" a="1"/>
  <c r="W79" i="22" s="1"/>
  <c r="F79" i="22" a="1"/>
  <c r="F79" i="22" s="1"/>
  <c r="M79" i="22" a="1"/>
  <c r="M79" i="22" s="1"/>
  <c r="O79" i="22" a="1"/>
  <c r="O79" i="22" s="1"/>
  <c r="R79" i="22" a="1"/>
  <c r="R79" i="22" s="1"/>
  <c r="B5" i="23"/>
  <c r="Q79" i="22"/>
  <c r="P79" i="22" a="1"/>
  <c r="P79" i="22" s="1"/>
  <c r="AK79" i="22"/>
  <c r="D79" i="22" a="1"/>
  <c r="D79" i="22" s="1"/>
  <c r="K79" i="22"/>
  <c r="G79" i="22" a="1"/>
  <c r="G79" i="22" s="1"/>
  <c r="L79" i="17" a="1"/>
  <c r="L79" i="17" s="1"/>
  <c r="G13" i="23"/>
  <c r="CY11" i="23"/>
  <c r="DN13" i="23"/>
  <c r="DS5" i="23"/>
  <c r="Q20" i="17"/>
  <c r="N20" i="17" a="1"/>
  <c r="N20" i="17" s="1"/>
  <c r="J20" i="22" a="1"/>
  <c r="J20" i="22" s="1"/>
  <c r="E20" i="22"/>
  <c r="AM20" i="22"/>
  <c r="N20" i="22"/>
  <c r="H20" i="22"/>
  <c r="P20" i="22" a="1"/>
  <c r="P20" i="22" s="1"/>
  <c r="AK20" i="22"/>
  <c r="W20" i="22" a="1"/>
  <c r="W20" i="22" s="1"/>
  <c r="F20" i="22" a="1"/>
  <c r="F20" i="22" s="1"/>
  <c r="T20" i="22"/>
  <c r="K20" i="22"/>
  <c r="Q20" i="22"/>
  <c r="G20" i="22" a="1"/>
  <c r="G20" i="22" s="1"/>
  <c r="R20" i="22" a="1"/>
  <c r="R20" i="22" s="1"/>
  <c r="L20" i="17" a="1"/>
  <c r="L20" i="17" s="1"/>
  <c r="L20" i="22" a="1"/>
  <c r="L20" i="22" s="1"/>
  <c r="M20" i="17" a="1"/>
  <c r="M20" i="17" s="1"/>
  <c r="V20" i="22"/>
  <c r="I20" i="22" a="1"/>
  <c r="I20" i="22" s="1"/>
  <c r="M20" i="22" a="1"/>
  <c r="M20" i="22" s="1"/>
  <c r="D20" i="22" a="1"/>
  <c r="D20" i="22" s="1"/>
  <c r="AL20" i="22"/>
  <c r="U20" i="22" a="1"/>
  <c r="U20" i="22" s="1"/>
  <c r="X20" i="22" s="1" a="1"/>
  <c r="X20" i="22" s="1"/>
  <c r="K20" i="17" a="1"/>
  <c r="K20" i="17" s="1"/>
  <c r="O20" i="22" a="1"/>
  <c r="O20" i="22" s="1"/>
  <c r="O20" i="17" a="1"/>
  <c r="O20" i="17" s="1"/>
  <c r="DX3" i="23"/>
  <c r="BC13" i="23"/>
  <c r="DX10" i="23"/>
  <c r="DN12" i="23"/>
  <c r="R3" i="23"/>
  <c r="DE11" i="23"/>
  <c r="BP12" i="23"/>
  <c r="AI10" i="23"/>
  <c r="CU10" i="23"/>
  <c r="W93" i="22" a="1"/>
  <c r="W93" i="22" s="1"/>
  <c r="H93" i="22"/>
  <c r="B10" i="23"/>
  <c r="D93" i="22" a="1"/>
  <c r="D93" i="22" s="1"/>
  <c r="V93" i="22"/>
  <c r="L93" i="22" a="1"/>
  <c r="L93" i="22" s="1"/>
  <c r="P93" i="22" a="1"/>
  <c r="P93" i="22" s="1"/>
  <c r="Q93" i="17"/>
  <c r="I93" i="22" a="1"/>
  <c r="I93" i="22" s="1"/>
  <c r="F93" i="22" a="1"/>
  <c r="F93" i="22" s="1"/>
  <c r="R93" i="22" a="1"/>
  <c r="R93" i="22" s="1"/>
  <c r="T93" i="22"/>
  <c r="Q93" i="22"/>
  <c r="M93" i="17" a="1"/>
  <c r="M93" i="17" s="1"/>
  <c r="K93" i="22"/>
  <c r="N93" i="22"/>
  <c r="N93" i="17" a="1"/>
  <c r="N93" i="17" s="1"/>
  <c r="K93" i="17" a="1"/>
  <c r="K93" i="17" s="1"/>
  <c r="L93" i="17" a="1"/>
  <c r="L93" i="17" s="1"/>
  <c r="O93" i="17" a="1"/>
  <c r="O93" i="17" s="1"/>
  <c r="E93" i="22"/>
  <c r="AK93" i="22"/>
  <c r="AL93" i="22"/>
  <c r="M93" i="22" a="1"/>
  <c r="M93" i="22" s="1"/>
  <c r="U93" i="22" a="1"/>
  <c r="U93" i="22" s="1"/>
  <c r="X93" i="22" s="1" a="1"/>
  <c r="X93" i="22" s="1"/>
  <c r="J93" i="22" a="1"/>
  <c r="J93" i="22" s="1"/>
  <c r="AM93" i="22"/>
  <c r="O93" i="22" a="1"/>
  <c r="O93" i="22" s="1"/>
  <c r="G93" i="22" a="1"/>
  <c r="G93" i="22" s="1"/>
  <c r="D10" i="23"/>
  <c r="AD14" i="23"/>
  <c r="CZ11" i="23"/>
  <c r="G113" i="22" a="1"/>
  <c r="G113" i="22" s="1"/>
  <c r="Q113" i="17"/>
  <c r="N113" i="22"/>
  <c r="D113" i="22" a="1"/>
  <c r="D113" i="22" s="1"/>
  <c r="K113" i="17" a="1"/>
  <c r="K113" i="17" s="1"/>
  <c r="AM113" i="22"/>
  <c r="E113" i="22"/>
  <c r="W113" i="22" a="1"/>
  <c r="W113" i="22" s="1"/>
  <c r="O113" i="22" a="1"/>
  <c r="O113" i="22" s="1"/>
  <c r="N113" i="17" a="1"/>
  <c r="N113" i="17" s="1"/>
  <c r="F113" i="22" a="1"/>
  <c r="F113" i="22" s="1"/>
  <c r="Q113" i="22"/>
  <c r="K113" i="22"/>
  <c r="M113" i="22" a="1"/>
  <c r="M113" i="22" s="1"/>
  <c r="I113" i="22" a="1"/>
  <c r="I113" i="22" s="1"/>
  <c r="J113" i="22" a="1"/>
  <c r="J113" i="22" s="1"/>
  <c r="H113" i="22"/>
  <c r="AK113" i="22"/>
  <c r="M113" i="17" a="1"/>
  <c r="M113" i="17" s="1"/>
  <c r="L113" i="22" a="1"/>
  <c r="L113" i="22" s="1"/>
  <c r="O113" i="17" a="1"/>
  <c r="O113" i="17" s="1"/>
  <c r="P113" i="22" a="1"/>
  <c r="P113" i="22" s="1"/>
  <c r="R113" i="22" a="1"/>
  <c r="R113" i="22" s="1"/>
  <c r="T113" i="22"/>
  <c r="U113" i="22" a="1"/>
  <c r="U113" i="22" s="1"/>
  <c r="X113" i="22" s="1" a="1"/>
  <c r="X113" i="22" s="1"/>
  <c r="AL113" i="22"/>
  <c r="L113" i="17" a="1"/>
  <c r="L113" i="17" s="1"/>
  <c r="V113" i="22"/>
  <c r="O7" i="23"/>
  <c r="DN14" i="23"/>
  <c r="CO12" i="23"/>
  <c r="C8" i="23"/>
  <c r="CS12" i="23"/>
  <c r="BH7" i="23"/>
  <c r="F25" i="22" a="1"/>
  <c r="F25" i="22" s="1"/>
  <c r="T25" i="22"/>
  <c r="Q25" i="17"/>
  <c r="K25" i="17" a="1"/>
  <c r="K25" i="17" s="1"/>
  <c r="G25" i="22" a="1"/>
  <c r="G25" i="22" s="1"/>
  <c r="AM25" i="22"/>
  <c r="J25" i="22" a="1"/>
  <c r="J25" i="22" s="1"/>
  <c r="N25" i="22"/>
  <c r="L25" i="22" a="1"/>
  <c r="L25" i="22" s="1"/>
  <c r="N25" i="17" a="1"/>
  <c r="N25" i="17" s="1"/>
  <c r="AL25" i="22"/>
  <c r="I25" i="22" a="1"/>
  <c r="I25" i="22" s="1"/>
  <c r="L25" i="17" a="1"/>
  <c r="L25" i="17" s="1"/>
  <c r="P25" i="22" a="1"/>
  <c r="P25" i="22" s="1"/>
  <c r="K25" i="22"/>
  <c r="M25" i="22" a="1"/>
  <c r="M25" i="22" s="1"/>
  <c r="O25" i="17" a="1"/>
  <c r="O25" i="17" s="1"/>
  <c r="AK25" i="22"/>
  <c r="E25" i="22"/>
  <c r="R25" i="22" a="1"/>
  <c r="R25" i="22" s="1"/>
  <c r="D25" i="22" a="1"/>
  <c r="D25" i="22" s="1"/>
  <c r="O25" i="22" a="1"/>
  <c r="O25" i="22" s="1"/>
  <c r="U25" i="22" a="1"/>
  <c r="U25" i="22" s="1"/>
  <c r="X25" i="22" s="1" a="1"/>
  <c r="X25" i="22" s="1"/>
  <c r="H25" i="22"/>
  <c r="Q25" i="22"/>
  <c r="M25" i="17" a="1"/>
  <c r="M25" i="17" s="1"/>
  <c r="V25" i="22"/>
  <c r="W25" i="22" a="1"/>
  <c r="W25" i="22" s="1"/>
  <c r="AL3" i="23"/>
  <c r="W3" i="23"/>
  <c r="BK14" i="23"/>
  <c r="AO13" i="23"/>
  <c r="W108" i="22" a="1"/>
  <c r="W108" i="22" s="1"/>
  <c r="AK108" i="22"/>
  <c r="F108" i="22" a="1"/>
  <c r="F108" i="22" s="1"/>
  <c r="U108" i="22" a="1"/>
  <c r="U108" i="22" s="1"/>
  <c r="X108" i="22" s="1" a="1"/>
  <c r="X108" i="22" s="1"/>
  <c r="E108" i="22"/>
  <c r="Q108" i="22"/>
  <c r="N108" i="22"/>
  <c r="P108" i="22" a="1"/>
  <c r="P108" i="22" s="1"/>
  <c r="I108" i="22" a="1"/>
  <c r="I108" i="22" s="1"/>
  <c r="D108" i="22" a="1"/>
  <c r="D108" i="22" s="1"/>
  <c r="N108" i="17" a="1"/>
  <c r="N108" i="17" s="1"/>
  <c r="M108" i="17" a="1"/>
  <c r="M108" i="17" s="1"/>
  <c r="O108" i="17" a="1"/>
  <c r="O108" i="17" s="1"/>
  <c r="V108" i="22"/>
  <c r="AL108" i="22"/>
  <c r="Q108" i="17"/>
  <c r="M108" i="22" a="1"/>
  <c r="M108" i="22" s="1"/>
  <c r="K108" i="22"/>
  <c r="R108" i="22" a="1"/>
  <c r="R108" i="22" s="1"/>
  <c r="H108" i="22"/>
  <c r="O108" i="22" a="1"/>
  <c r="O108" i="22" s="1"/>
  <c r="L108" i="17" a="1"/>
  <c r="L108" i="17" s="1"/>
  <c r="L108" i="22" a="1"/>
  <c r="L108" i="22" s="1"/>
  <c r="T108" i="22"/>
  <c r="J108" i="22" a="1"/>
  <c r="J108" i="22" s="1"/>
  <c r="K108" i="17" a="1"/>
  <c r="K108" i="17" s="1"/>
  <c r="G108" i="22" a="1"/>
  <c r="G108" i="22" s="1"/>
  <c r="AM108" i="22"/>
  <c r="T3" i="23"/>
  <c r="BO5" i="23"/>
  <c r="AS13" i="23"/>
  <c r="DU13" i="23"/>
  <c r="CY13" i="23"/>
  <c r="BS3" i="23"/>
  <c r="M14" i="23"/>
  <c r="AG2" i="23"/>
  <c r="AJ5" i="23"/>
  <c r="T12" i="23"/>
  <c r="DK5" i="23"/>
  <c r="DF11" i="23"/>
  <c r="AW13" i="23"/>
  <c r="CU3" i="23"/>
  <c r="CF11" i="23"/>
  <c r="AK55" i="22"/>
  <c r="T55" i="22"/>
  <c r="V55" i="22"/>
  <c r="D55" i="22" a="1"/>
  <c r="D55" i="22" s="1"/>
  <c r="Q55" i="17"/>
  <c r="J55" i="22" a="1"/>
  <c r="J55" i="22" s="1"/>
  <c r="F55" i="22" a="1"/>
  <c r="F55" i="22" s="1"/>
  <c r="Q55" i="22"/>
  <c r="L55" i="22" a="1"/>
  <c r="L55" i="22" s="1"/>
  <c r="M55" i="22" a="1"/>
  <c r="M55" i="22" s="1"/>
  <c r="H55" i="22"/>
  <c r="K55" i="22"/>
  <c r="O55" i="17" a="1"/>
  <c r="O55" i="17" s="1"/>
  <c r="M55" i="17" a="1"/>
  <c r="M55" i="17" s="1"/>
  <c r="I55" i="22" a="1"/>
  <c r="I55" i="22" s="1"/>
  <c r="AL55" i="22"/>
  <c r="G55" i="22" a="1"/>
  <c r="G55" i="22" s="1"/>
  <c r="U55" i="22" a="1"/>
  <c r="U55" i="22" s="1"/>
  <c r="X55" i="22" s="1" a="1"/>
  <c r="X55" i="22" s="1"/>
  <c r="K55" i="17" a="1"/>
  <c r="K55" i="17" s="1"/>
  <c r="L55" i="17" a="1"/>
  <c r="L55" i="17" s="1"/>
  <c r="E55" i="22"/>
  <c r="W55" i="22" a="1"/>
  <c r="W55" i="22" s="1"/>
  <c r="O55" i="22" a="1"/>
  <c r="O55" i="22" s="1"/>
  <c r="AM55" i="22"/>
  <c r="R55" i="22" a="1"/>
  <c r="R55" i="22" s="1"/>
  <c r="N55" i="22"/>
  <c r="N55" i="17" a="1"/>
  <c r="N55" i="17" s="1"/>
  <c r="P55" i="22" a="1"/>
  <c r="P55" i="22" s="1"/>
  <c r="G96" i="22" a="1"/>
  <c r="G96" i="22" s="1"/>
  <c r="E96" i="22"/>
  <c r="L96" i="17" a="1"/>
  <c r="L96" i="17" s="1"/>
  <c r="Q96" i="17"/>
  <c r="K96" i="17" a="1"/>
  <c r="K96" i="17" s="1"/>
  <c r="L96" i="22" a="1"/>
  <c r="L96" i="22" s="1"/>
  <c r="AL96" i="22"/>
  <c r="AK96" i="22"/>
  <c r="K96" i="22"/>
  <c r="V96" i="22"/>
  <c r="Q96" i="22"/>
  <c r="M96" i="22" a="1"/>
  <c r="M96" i="22" s="1"/>
  <c r="I96" i="22" a="1"/>
  <c r="I96" i="22" s="1"/>
  <c r="D96" i="22" a="1"/>
  <c r="D96" i="22" s="1"/>
  <c r="W96" i="22" a="1"/>
  <c r="W96" i="22" s="1"/>
  <c r="R96" i="22" a="1"/>
  <c r="R96" i="22" s="1"/>
  <c r="N96" i="22"/>
  <c r="AM96" i="22"/>
  <c r="F96" i="22" a="1"/>
  <c r="F96" i="22" s="1"/>
  <c r="N96" i="17" a="1"/>
  <c r="N96" i="17" s="1"/>
  <c r="T96" i="22"/>
  <c r="O96" i="17" a="1"/>
  <c r="O96" i="17" s="1"/>
  <c r="M96" i="17" a="1"/>
  <c r="M96" i="17" s="1"/>
  <c r="H96" i="22"/>
  <c r="O96" i="22" a="1"/>
  <c r="O96" i="22" s="1"/>
  <c r="P96" i="22" a="1"/>
  <c r="P96" i="22" s="1"/>
  <c r="U96" i="22" a="1"/>
  <c r="U96" i="22" s="1"/>
  <c r="X96" i="22" s="1" a="1"/>
  <c r="X96" i="22" s="1"/>
  <c r="J96" i="22" a="1"/>
  <c r="J96" i="22" s="1"/>
  <c r="CM11" i="23"/>
  <c r="CV3" i="23"/>
  <c r="BX13" i="23"/>
  <c r="I11" i="23"/>
  <c r="BQ13" i="23"/>
  <c r="W89" i="22" a="1"/>
  <c r="W89" i="22" s="1"/>
  <c r="M89" i="22" a="1"/>
  <c r="M89" i="22" s="1"/>
  <c r="H89" i="22"/>
  <c r="Q89" i="22"/>
  <c r="L89" i="17" a="1"/>
  <c r="L89" i="17" s="1"/>
  <c r="O89" i="17" a="1"/>
  <c r="O89" i="17" s="1"/>
  <c r="N89" i="22"/>
  <c r="J89" i="22" a="1"/>
  <c r="J89" i="22" s="1"/>
  <c r="T89" i="22"/>
  <c r="V89" i="22"/>
  <c r="L89" i="22" a="1"/>
  <c r="L89" i="22" s="1"/>
  <c r="N89" i="17" a="1"/>
  <c r="N89" i="17" s="1"/>
  <c r="O89" i="22" a="1"/>
  <c r="O89" i="22" s="1"/>
  <c r="I89" i="22" a="1"/>
  <c r="I89" i="22" s="1"/>
  <c r="AK89" i="22"/>
  <c r="AM89" i="22"/>
  <c r="U89" i="22" a="1"/>
  <c r="U89" i="22" s="1"/>
  <c r="X89" i="22" s="1" a="1"/>
  <c r="X89" i="22" s="1"/>
  <c r="P89" i="22" a="1"/>
  <c r="P89" i="22" s="1"/>
  <c r="AL89" i="22"/>
  <c r="G89" i="22" a="1"/>
  <c r="G89" i="22" s="1"/>
  <c r="Q89" i="17"/>
  <c r="K89" i="17" a="1"/>
  <c r="K89" i="17" s="1"/>
  <c r="R89" i="22" a="1"/>
  <c r="R89" i="22" s="1"/>
  <c r="K89" i="22"/>
  <c r="D89" i="22" a="1"/>
  <c r="D89" i="22" s="1"/>
  <c r="M89" i="17" a="1"/>
  <c r="M89" i="17" s="1"/>
  <c r="F89" i="22" a="1"/>
  <c r="F89" i="22" s="1"/>
  <c r="E89" i="22"/>
  <c r="AN12" i="23"/>
  <c r="AI5" i="23"/>
  <c r="AB11" i="23"/>
  <c r="BZ5" i="23"/>
  <c r="AC11" i="23"/>
  <c r="DS12" i="23"/>
  <c r="G10" i="23"/>
  <c r="DW12" i="23"/>
  <c r="R7" i="23"/>
  <c r="DQ12" i="23"/>
  <c r="BJ4" i="23"/>
  <c r="DZ11" i="23"/>
  <c r="CX14" i="23"/>
  <c r="AN6" i="23"/>
  <c r="CQ3" i="23"/>
  <c r="P88" i="22" a="1"/>
  <c r="P88" i="22" s="1"/>
  <c r="D88" i="22" a="1"/>
  <c r="D88" i="22" s="1"/>
  <c r="G88" i="22" a="1"/>
  <c r="G88" i="22" s="1"/>
  <c r="J88" i="22" a="1"/>
  <c r="J88" i="22" s="1"/>
  <c r="K88" i="22"/>
  <c r="I88" i="22" a="1"/>
  <c r="I88" i="22" s="1"/>
  <c r="O88" i="17" a="1"/>
  <c r="O88" i="17" s="1"/>
  <c r="U88" i="22" a="1"/>
  <c r="U88" i="22" s="1"/>
  <c r="X88" i="22" s="1" a="1"/>
  <c r="X88" i="22" s="1"/>
  <c r="M88" i="22" a="1"/>
  <c r="M88" i="22" s="1"/>
  <c r="V88" i="22"/>
  <c r="N88" i="17" a="1"/>
  <c r="N88" i="17" s="1"/>
  <c r="W88" i="22" a="1"/>
  <c r="W88" i="22" s="1"/>
  <c r="T88" i="22"/>
  <c r="K88" i="17" a="1"/>
  <c r="K88" i="17" s="1"/>
  <c r="L88" i="22" a="1"/>
  <c r="L88" i="22" s="1"/>
  <c r="H88" i="22"/>
  <c r="F88" i="22" a="1"/>
  <c r="F88" i="22" s="1"/>
  <c r="E88" i="22"/>
  <c r="Q88" i="22"/>
  <c r="AK88" i="22"/>
  <c r="AL88" i="22"/>
  <c r="M88" i="17" a="1"/>
  <c r="M88" i="17" s="1"/>
  <c r="N88" i="22"/>
  <c r="L88" i="17" a="1"/>
  <c r="L88" i="17" s="1"/>
  <c r="AM88" i="22"/>
  <c r="R88" i="22" a="1"/>
  <c r="R88" i="22" s="1"/>
  <c r="Q88" i="17"/>
  <c r="O88" i="22" a="1"/>
  <c r="O88" i="22" s="1"/>
  <c r="DD10" i="23"/>
  <c r="BK11" i="23"/>
  <c r="DB11" i="23"/>
  <c r="T13" i="23"/>
  <c r="H5" i="23"/>
  <c r="C14" i="23"/>
  <c r="BD11" i="23"/>
  <c r="M3" i="23"/>
  <c r="Y14" i="23"/>
  <c r="X13" i="23"/>
  <c r="AB14" i="23"/>
  <c r="DR3" i="23"/>
  <c r="DG14" i="23"/>
  <c r="CL11" i="23"/>
  <c r="T67" i="22"/>
  <c r="K67" i="17" a="1"/>
  <c r="K67" i="17" s="1"/>
  <c r="D67" i="22" a="1"/>
  <c r="D67" i="22" s="1"/>
  <c r="L67" i="22" a="1"/>
  <c r="L67" i="22" s="1"/>
  <c r="AL67" i="22"/>
  <c r="G84" i="29" s="1"/>
  <c r="V67" i="22"/>
  <c r="Q67" i="22"/>
  <c r="U67" i="22" a="1"/>
  <c r="U67" i="22" s="1"/>
  <c r="X67" i="22" s="1" a="1"/>
  <c r="X67" i="22" s="1"/>
  <c r="Q67" i="17"/>
  <c r="F67" i="22" a="1"/>
  <c r="F67" i="22" s="1"/>
  <c r="J67" i="22" a="1"/>
  <c r="J67" i="22" s="1"/>
  <c r="AM67" i="22"/>
  <c r="AK67" i="22"/>
  <c r="F84" i="29" s="1"/>
  <c r="H67" i="22"/>
  <c r="P67" i="22" a="1"/>
  <c r="P67" i="22" s="1"/>
  <c r="M67" i="17" a="1"/>
  <c r="M67" i="17" s="1"/>
  <c r="R67" i="22" a="1"/>
  <c r="R67" i="22" s="1"/>
  <c r="L67" i="17" a="1"/>
  <c r="L67" i="17" s="1"/>
  <c r="G67" i="22" a="1"/>
  <c r="G67" i="22" s="1"/>
  <c r="W67" i="22" a="1"/>
  <c r="W67" i="22" s="1"/>
  <c r="O67" i="22" a="1"/>
  <c r="O67" i="22" s="1"/>
  <c r="M67" i="22" a="1"/>
  <c r="M67" i="22" s="1"/>
  <c r="N67" i="22"/>
  <c r="K67" i="22"/>
  <c r="I67" i="22" a="1"/>
  <c r="I67" i="22" s="1"/>
  <c r="E67" i="22"/>
  <c r="O67" i="17" a="1"/>
  <c r="O67" i="17" s="1"/>
  <c r="N67" i="17" a="1"/>
  <c r="N67" i="17" s="1"/>
  <c r="K87" i="22"/>
  <c r="E87" i="22"/>
  <c r="F87" i="22" a="1"/>
  <c r="F87" i="22" s="1"/>
  <c r="AK87" i="22"/>
  <c r="T87" i="22"/>
  <c r="AM87" i="22"/>
  <c r="P87" i="22" a="1"/>
  <c r="P87" i="22" s="1"/>
  <c r="I87" i="22" a="1"/>
  <c r="I87" i="22" s="1"/>
  <c r="N87" i="22"/>
  <c r="AL87" i="22"/>
  <c r="J87" i="22" a="1"/>
  <c r="J87" i="22" s="1"/>
  <c r="M87" i="17" a="1"/>
  <c r="M87" i="17" s="1"/>
  <c r="U87" i="22" a="1"/>
  <c r="U87" i="22" s="1"/>
  <c r="X87" i="22" s="1" a="1"/>
  <c r="X87" i="22" s="1"/>
  <c r="R87" i="22" a="1"/>
  <c r="R87" i="22" s="1"/>
  <c r="Q87" i="17"/>
  <c r="O87" i="17" a="1"/>
  <c r="O87" i="17" s="1"/>
  <c r="K87" i="17" a="1"/>
  <c r="K87" i="17" s="1"/>
  <c r="Q87" i="22"/>
  <c r="L87" i="22" a="1"/>
  <c r="L87" i="22" s="1"/>
  <c r="L87" i="17" a="1"/>
  <c r="L87" i="17" s="1"/>
  <c r="M87" i="22" a="1"/>
  <c r="M87" i="22" s="1"/>
  <c r="W87" i="22" a="1"/>
  <c r="W87" i="22" s="1"/>
  <c r="N87" i="17" a="1"/>
  <c r="N87" i="17" s="1"/>
  <c r="V87" i="22"/>
  <c r="D87" i="22" a="1"/>
  <c r="D87" i="22" s="1"/>
  <c r="O87" i="22" a="1"/>
  <c r="O87" i="22" s="1"/>
  <c r="G87" i="22" a="1"/>
  <c r="G87" i="22" s="1"/>
  <c r="H87" i="22"/>
  <c r="AY12" i="23"/>
  <c r="DV12" i="23"/>
  <c r="CR3" i="23"/>
  <c r="T97" i="22"/>
  <c r="E97" i="22"/>
  <c r="F97" i="22" a="1"/>
  <c r="F97" i="22" s="1"/>
  <c r="AM97" i="22"/>
  <c r="L97" i="22" a="1"/>
  <c r="L97" i="22" s="1"/>
  <c r="N97" i="22"/>
  <c r="N97" i="17" a="1"/>
  <c r="N97" i="17" s="1"/>
  <c r="P97" i="22" a="1"/>
  <c r="P97" i="22" s="1"/>
  <c r="AL97" i="22"/>
  <c r="W97" i="22" a="1"/>
  <c r="W97" i="22" s="1"/>
  <c r="O97" i="17" a="1"/>
  <c r="O97" i="17" s="1"/>
  <c r="R97" i="22" a="1"/>
  <c r="R97" i="22" s="1"/>
  <c r="AK97" i="22"/>
  <c r="K97" i="17" a="1"/>
  <c r="K97" i="17" s="1"/>
  <c r="V97" i="22"/>
  <c r="J97" i="22" a="1"/>
  <c r="J97" i="22" s="1"/>
  <c r="M97" i="22" a="1"/>
  <c r="M97" i="22" s="1"/>
  <c r="K97" i="22"/>
  <c r="O97" i="22" a="1"/>
  <c r="O97" i="22" s="1"/>
  <c r="M97" i="17" a="1"/>
  <c r="M97" i="17" s="1"/>
  <c r="Q97" i="17"/>
  <c r="Q97" i="22"/>
  <c r="U97" i="22" a="1"/>
  <c r="U97" i="22" s="1"/>
  <c r="X97" i="22" s="1" a="1"/>
  <c r="X97" i="22" s="1"/>
  <c r="H97" i="22"/>
  <c r="L97" i="17" a="1"/>
  <c r="L97" i="17" s="1"/>
  <c r="I97" i="22" a="1"/>
  <c r="I97" i="22" s="1"/>
  <c r="G97" i="22" a="1"/>
  <c r="G97" i="22" s="1"/>
  <c r="D97" i="22" a="1"/>
  <c r="D97" i="22" s="1"/>
  <c r="DY10" i="23"/>
  <c r="CN14" i="23"/>
  <c r="L10" i="23"/>
  <c r="AZ10" i="23"/>
  <c r="CW13" i="23"/>
  <c r="D7" i="22" a="1"/>
  <c r="D7" i="22" s="1"/>
  <c r="G7" i="22" a="1"/>
  <c r="G7" i="22" s="1"/>
  <c r="N7" i="17" a="1"/>
  <c r="N7" i="17" s="1"/>
  <c r="T7" i="22"/>
  <c r="M7" i="22" a="1"/>
  <c r="M7" i="22" s="1"/>
  <c r="L7" i="17" a="1"/>
  <c r="L7" i="17" s="1"/>
  <c r="E7" i="22"/>
  <c r="B6" i="23"/>
  <c r="AL7" i="22"/>
  <c r="R7" i="22" a="1"/>
  <c r="R7" i="22" s="1"/>
  <c r="K7" i="17" a="1"/>
  <c r="K7" i="17" s="1"/>
  <c r="N7" i="22"/>
  <c r="W7" i="22" a="1"/>
  <c r="W7" i="22" s="1"/>
  <c r="H7" i="22"/>
  <c r="AM7" i="22"/>
  <c r="J7" i="22" a="1"/>
  <c r="J7" i="22" s="1"/>
  <c r="V7" i="22"/>
  <c r="U7" i="22" a="1"/>
  <c r="U7" i="22" s="1"/>
  <c r="X7" i="22" s="1" a="1"/>
  <c r="X7" i="22" s="1"/>
  <c r="Q7" i="22"/>
  <c r="P7" i="22" a="1"/>
  <c r="P7" i="22" s="1"/>
  <c r="L7" i="22" a="1"/>
  <c r="L7" i="22" s="1"/>
  <c r="K7" i="22"/>
  <c r="M7" i="17" a="1"/>
  <c r="M7" i="17" s="1"/>
  <c r="F7" i="22" a="1"/>
  <c r="F7" i="22" s="1"/>
  <c r="O7" i="17" a="1"/>
  <c r="O7" i="17" s="1"/>
  <c r="AK7" i="22"/>
  <c r="O7" i="22" a="1"/>
  <c r="O7" i="22" s="1"/>
  <c r="I7" i="22" a="1"/>
  <c r="I7" i="22" s="1"/>
  <c r="Q7" i="17"/>
  <c r="DO11" i="23"/>
  <c r="DE10" i="23"/>
  <c r="AD6" i="23"/>
  <c r="BC10" i="23"/>
  <c r="D3" i="23"/>
  <c r="I5" i="23"/>
  <c r="AW3" i="23"/>
  <c r="DB3" i="23"/>
  <c r="M122" i="22" a="1"/>
  <c r="M122" i="22" s="1"/>
  <c r="W122" i="22" a="1"/>
  <c r="W122" i="22" s="1"/>
  <c r="I122" i="22" a="1"/>
  <c r="I122" i="22" s="1"/>
  <c r="L122" i="22" a="1"/>
  <c r="L122" i="22" s="1"/>
  <c r="N122" i="22"/>
  <c r="AL122" i="22"/>
  <c r="R122" i="22" a="1"/>
  <c r="R122" i="22" s="1"/>
  <c r="F122" i="22" a="1"/>
  <c r="F122" i="22" s="1"/>
  <c r="L122" i="17" a="1"/>
  <c r="L122" i="17" s="1"/>
  <c r="H122" i="22"/>
  <c r="V122" i="22"/>
  <c r="O122" i="22" a="1"/>
  <c r="O122" i="22" s="1"/>
  <c r="G122" i="22" a="1"/>
  <c r="G122" i="22" s="1"/>
  <c r="J122" i="22" a="1"/>
  <c r="J122" i="22" s="1"/>
  <c r="Q122" i="17"/>
  <c r="M122" i="17" a="1"/>
  <c r="M122" i="17" s="1"/>
  <c r="O122" i="17" a="1"/>
  <c r="O122" i="17" s="1"/>
  <c r="P122" i="22" a="1"/>
  <c r="P122" i="22" s="1"/>
  <c r="AM122" i="22"/>
  <c r="D122" i="22" a="1"/>
  <c r="D122" i="22" s="1"/>
  <c r="K122" i="17" a="1"/>
  <c r="K122" i="17" s="1"/>
  <c r="N122" i="17" a="1"/>
  <c r="N122" i="17" s="1"/>
  <c r="U122" i="22" a="1"/>
  <c r="U122" i="22" s="1"/>
  <c r="X122" i="22" s="1" a="1"/>
  <c r="X122" i="22" s="1"/>
  <c r="AK122" i="22"/>
  <c r="Q122" i="22"/>
  <c r="E122" i="22"/>
  <c r="T122" i="22"/>
  <c r="K122" i="22"/>
  <c r="O125" i="22" a="1"/>
  <c r="O125" i="22" s="1"/>
  <c r="F125" i="22" a="1"/>
  <c r="F125" i="22" s="1"/>
  <c r="T125" i="22"/>
  <c r="M125" i="17" a="1"/>
  <c r="M125" i="17" s="1"/>
  <c r="K125" i="17" a="1"/>
  <c r="K125" i="17" s="1"/>
  <c r="O125" i="17" a="1"/>
  <c r="O125" i="17" s="1"/>
  <c r="K125" i="22"/>
  <c r="N125" i="17" a="1"/>
  <c r="N125" i="17" s="1"/>
  <c r="AK125" i="22"/>
  <c r="L125" i="17" a="1"/>
  <c r="L125" i="17" s="1"/>
  <c r="D125" i="22" a="1"/>
  <c r="D125" i="22" s="1"/>
  <c r="L125" i="22" a="1"/>
  <c r="L125" i="22" s="1"/>
  <c r="J125" i="22" a="1"/>
  <c r="J125" i="22" s="1"/>
  <c r="E125" i="22"/>
  <c r="P125" i="22" a="1"/>
  <c r="P125" i="22" s="1"/>
  <c r="V125" i="22"/>
  <c r="Q125" i="17"/>
  <c r="U125" i="22" a="1"/>
  <c r="U125" i="22" s="1"/>
  <c r="X125" i="22" s="1" a="1"/>
  <c r="X125" i="22" s="1"/>
  <c r="M125" i="22" a="1"/>
  <c r="M125" i="22" s="1"/>
  <c r="G125" i="22" a="1"/>
  <c r="G125" i="22" s="1"/>
  <c r="I125" i="22" a="1"/>
  <c r="I125" i="22" s="1"/>
  <c r="R125" i="22" a="1"/>
  <c r="R125" i="22" s="1"/>
  <c r="W125" i="22" a="1"/>
  <c r="W125" i="22" s="1"/>
  <c r="AL125" i="22"/>
  <c r="N125" i="22"/>
  <c r="AM125" i="22"/>
  <c r="H125" i="22"/>
  <c r="Q125" i="22"/>
  <c r="DC3" i="23"/>
  <c r="AT14" i="23"/>
  <c r="R13" i="22" a="1"/>
  <c r="R13" i="22" s="1"/>
  <c r="N13" i="17" a="1"/>
  <c r="N13" i="17" s="1"/>
  <c r="H13" i="22"/>
  <c r="O13" i="17" a="1"/>
  <c r="O13" i="17" s="1"/>
  <c r="G13" i="22" a="1"/>
  <c r="G13" i="22" s="1"/>
  <c r="J13" i="22" a="1"/>
  <c r="J13" i="22" s="1"/>
  <c r="M13" i="22" a="1"/>
  <c r="M13" i="22" s="1"/>
  <c r="AK13" i="22"/>
  <c r="M13" i="17" a="1"/>
  <c r="M13" i="17" s="1"/>
  <c r="AL13" i="22"/>
  <c r="AM13" i="22"/>
  <c r="L13" i="22" a="1"/>
  <c r="L13" i="22" s="1"/>
  <c r="Q13" i="22"/>
  <c r="D13" i="22" a="1"/>
  <c r="D13" i="22" s="1"/>
  <c r="K13" i="17" a="1"/>
  <c r="K13" i="17" s="1"/>
  <c r="L13" i="17" a="1"/>
  <c r="L13" i="17" s="1"/>
  <c r="Q13" i="17"/>
  <c r="U13" i="22" a="1"/>
  <c r="U13" i="22" s="1"/>
  <c r="X13" i="22" s="1" a="1"/>
  <c r="X13" i="22" s="1"/>
  <c r="V13" i="22"/>
  <c r="I13" i="22" a="1"/>
  <c r="I13" i="22" s="1"/>
  <c r="F13" i="22" a="1"/>
  <c r="F13" i="22" s="1"/>
  <c r="N13" i="22"/>
  <c r="K13" i="22"/>
  <c r="P13" i="22" a="1"/>
  <c r="P13" i="22" s="1"/>
  <c r="O13" i="22" a="1"/>
  <c r="O13" i="22" s="1"/>
  <c r="T13" i="22"/>
  <c r="E13" i="22"/>
  <c r="W13" i="22" a="1"/>
  <c r="W13" i="22" s="1"/>
  <c r="AE14" i="23"/>
  <c r="BE3" i="23"/>
  <c r="DQ13" i="23"/>
  <c r="BT12" i="23"/>
  <c r="CB13" i="23"/>
  <c r="DP12" i="23"/>
  <c r="O42" i="17" a="1"/>
  <c r="O42" i="17" s="1"/>
  <c r="W42" i="22" a="1"/>
  <c r="W42" i="22" s="1"/>
  <c r="N42" i="17" a="1"/>
  <c r="N42" i="17" s="1"/>
  <c r="M42" i="17" a="1"/>
  <c r="M42" i="17" s="1"/>
  <c r="Q42" i="17"/>
  <c r="AK42" i="22"/>
  <c r="O42" i="22" a="1"/>
  <c r="O42" i="22" s="1"/>
  <c r="L42" i="22" a="1"/>
  <c r="L42" i="22" s="1"/>
  <c r="AL42" i="22"/>
  <c r="P42" i="22" a="1"/>
  <c r="P42" i="22" s="1"/>
  <c r="F42" i="22" a="1"/>
  <c r="F42" i="22" s="1"/>
  <c r="N42" i="22"/>
  <c r="I42" i="22" a="1"/>
  <c r="I42" i="22" s="1"/>
  <c r="T42" i="22"/>
  <c r="V42" i="22"/>
  <c r="K42" i="22"/>
  <c r="G42" i="22" a="1"/>
  <c r="G42" i="22" s="1"/>
  <c r="J42" i="22" a="1"/>
  <c r="J42" i="22" s="1"/>
  <c r="R42" i="22" a="1"/>
  <c r="R42" i="22" s="1"/>
  <c r="K42" i="17" a="1"/>
  <c r="K42" i="17" s="1"/>
  <c r="AM42" i="22"/>
  <c r="L42" i="17" a="1"/>
  <c r="L42" i="17" s="1"/>
  <c r="H42" i="22"/>
  <c r="E42" i="22"/>
  <c r="D42" i="22" a="1"/>
  <c r="D42" i="22" s="1"/>
  <c r="Q42" i="22"/>
  <c r="M42" i="22" a="1"/>
  <c r="M42" i="22" s="1"/>
  <c r="U42" i="22" a="1"/>
  <c r="U42" i="22" s="1"/>
  <c r="X42" i="22" s="1" a="1"/>
  <c r="X42" i="22" s="1"/>
  <c r="AQ13" i="23"/>
  <c r="CW11" i="23"/>
  <c r="CL13" i="23"/>
  <c r="BI7" i="23"/>
  <c r="AK112" i="22"/>
  <c r="I112" i="22" a="1"/>
  <c r="I112" i="22" s="1"/>
  <c r="Q112" i="17"/>
  <c r="N112" i="17" a="1"/>
  <c r="N112" i="17" s="1"/>
  <c r="E112" i="22"/>
  <c r="M112" i="22" a="1"/>
  <c r="M112" i="22" s="1"/>
  <c r="L112" i="22" a="1"/>
  <c r="L112" i="22" s="1"/>
  <c r="Q112" i="22"/>
  <c r="N112" i="22"/>
  <c r="O112" i="17" a="1"/>
  <c r="O112" i="17" s="1"/>
  <c r="AL112" i="22"/>
  <c r="G112" i="22" a="1"/>
  <c r="G112" i="22" s="1"/>
  <c r="W112" i="22" a="1"/>
  <c r="W112" i="22" s="1"/>
  <c r="AM112" i="22"/>
  <c r="U112" i="22" a="1"/>
  <c r="U112" i="22" s="1"/>
  <c r="X112" i="22" s="1" a="1"/>
  <c r="X112" i="22" s="1"/>
  <c r="L112" i="17" a="1"/>
  <c r="L112" i="17" s="1"/>
  <c r="P112" i="22" a="1"/>
  <c r="P112" i="22" s="1"/>
  <c r="J112" i="22" a="1"/>
  <c r="J112" i="22" s="1"/>
  <c r="K112" i="17" a="1"/>
  <c r="K112" i="17" s="1"/>
  <c r="M112" i="17" a="1"/>
  <c r="M112" i="17" s="1"/>
  <c r="K112" i="22"/>
  <c r="F112" i="22" a="1"/>
  <c r="F112" i="22" s="1"/>
  <c r="V112" i="22"/>
  <c r="H112" i="22"/>
  <c r="T112" i="22"/>
  <c r="D112" i="22" a="1"/>
  <c r="D112" i="22" s="1"/>
  <c r="R112" i="22" a="1"/>
  <c r="R112" i="22" s="1"/>
  <c r="O112" i="22" a="1"/>
  <c r="O112" i="22" s="1"/>
  <c r="K13" i="23"/>
  <c r="M5" i="23"/>
  <c r="DE12" i="23"/>
  <c r="DP13" i="23"/>
  <c r="AL13" i="23"/>
  <c r="L41" i="17" a="1"/>
  <c r="L41" i="17" s="1"/>
  <c r="J41" i="22" a="1"/>
  <c r="J41" i="22" s="1"/>
  <c r="AK41" i="22"/>
  <c r="P41" i="22" a="1"/>
  <c r="P41" i="22" s="1"/>
  <c r="K41" i="17" a="1"/>
  <c r="K41" i="17" s="1"/>
  <c r="D41" i="22" a="1"/>
  <c r="D41" i="22" s="1"/>
  <c r="N41" i="17" a="1"/>
  <c r="N41" i="17" s="1"/>
  <c r="Q41" i="17"/>
  <c r="N41" i="22"/>
  <c r="AM41" i="22"/>
  <c r="Q41" i="22"/>
  <c r="L41" i="22" a="1"/>
  <c r="L41" i="22" s="1"/>
  <c r="F41" i="22" a="1"/>
  <c r="F41" i="22" s="1"/>
  <c r="I41" i="22" a="1"/>
  <c r="I41" i="22" s="1"/>
  <c r="W41" i="22" a="1"/>
  <c r="W41" i="22" s="1"/>
  <c r="M41" i="17" a="1"/>
  <c r="M41" i="17" s="1"/>
  <c r="G41" i="22" a="1"/>
  <c r="G41" i="22" s="1"/>
  <c r="H41" i="22"/>
  <c r="R41" i="22" a="1"/>
  <c r="R41" i="22" s="1"/>
  <c r="U41" i="22" a="1"/>
  <c r="U41" i="22" s="1"/>
  <c r="X41" i="22" s="1" a="1"/>
  <c r="X41" i="22" s="1"/>
  <c r="K41" i="22"/>
  <c r="O41" i="17" a="1"/>
  <c r="O41" i="17" s="1"/>
  <c r="V41" i="22"/>
  <c r="M41" i="22" a="1"/>
  <c r="M41" i="22" s="1"/>
  <c r="O41" i="22" a="1"/>
  <c r="O41" i="22" s="1"/>
  <c r="AL41" i="22"/>
  <c r="T41" i="22"/>
  <c r="E41" i="22"/>
  <c r="BY11" i="23"/>
  <c r="AQ12" i="23"/>
  <c r="CU12" i="23"/>
  <c r="AH7" i="23"/>
  <c r="AM12" i="23"/>
  <c r="AC3" i="23"/>
  <c r="AH13" i="23"/>
  <c r="K119" i="22"/>
  <c r="T119" i="22"/>
  <c r="D119" i="22" a="1"/>
  <c r="D119" i="22" s="1"/>
  <c r="V119" i="22"/>
  <c r="N119" i="22"/>
  <c r="AK119" i="22"/>
  <c r="P119" i="22" a="1"/>
  <c r="P119" i="22" s="1"/>
  <c r="M119" i="17" a="1"/>
  <c r="M119" i="17" s="1"/>
  <c r="M119" i="22" a="1"/>
  <c r="M119" i="22" s="1"/>
  <c r="I119" i="22" a="1"/>
  <c r="I119" i="22" s="1"/>
  <c r="N119" i="17" a="1"/>
  <c r="N119" i="17" s="1"/>
  <c r="L119" i="22" a="1"/>
  <c r="L119" i="22" s="1"/>
  <c r="K119" i="17" a="1"/>
  <c r="K119" i="17" s="1"/>
  <c r="Q119" i="22"/>
  <c r="Q119" i="17"/>
  <c r="G119" i="22" a="1"/>
  <c r="G119" i="22" s="1"/>
  <c r="E119" i="22"/>
  <c r="O119" i="22" a="1"/>
  <c r="O119" i="22" s="1"/>
  <c r="AM119" i="22"/>
  <c r="J119" i="22" a="1"/>
  <c r="J119" i="22" s="1"/>
  <c r="U119" i="22" a="1"/>
  <c r="U119" i="22" s="1"/>
  <c r="X119" i="22" s="1" a="1"/>
  <c r="X119" i="22" s="1"/>
  <c r="F119" i="22" a="1"/>
  <c r="F119" i="22" s="1"/>
  <c r="O119" i="17" a="1"/>
  <c r="O119" i="17" s="1"/>
  <c r="R119" i="22" a="1"/>
  <c r="R119" i="22" s="1"/>
  <c r="H119" i="22"/>
  <c r="L119" i="17" a="1"/>
  <c r="L119" i="17" s="1"/>
  <c r="AL119" i="22"/>
  <c r="W119" i="22" a="1"/>
  <c r="W119" i="22" s="1"/>
  <c r="AQ10" i="23"/>
  <c r="AR9" i="23"/>
  <c r="CK14" i="23"/>
  <c r="H28" i="22"/>
  <c r="I28" i="22" a="1"/>
  <c r="I28" i="22" s="1"/>
  <c r="N28" i="17" a="1"/>
  <c r="N28" i="17" s="1"/>
  <c r="L28" i="17" a="1"/>
  <c r="L28" i="17" s="1"/>
  <c r="Q28" i="22"/>
  <c r="P28" i="22" a="1"/>
  <c r="P28" i="22" s="1"/>
  <c r="V28" i="22"/>
  <c r="T28" i="22"/>
  <c r="D28" i="22" a="1"/>
  <c r="D28" i="22" s="1"/>
  <c r="E28" i="22"/>
  <c r="R28" i="22" a="1"/>
  <c r="R28" i="22" s="1"/>
  <c r="K28" i="17" a="1"/>
  <c r="K28" i="17" s="1"/>
  <c r="M28" i="22" a="1"/>
  <c r="M28" i="22" s="1"/>
  <c r="N28" i="22"/>
  <c r="AK28" i="22"/>
  <c r="K28" i="22"/>
  <c r="Q28" i="17"/>
  <c r="L28" i="22" a="1"/>
  <c r="L28" i="22" s="1"/>
  <c r="J28" i="22" a="1"/>
  <c r="J28" i="22" s="1"/>
  <c r="M28" i="17" a="1"/>
  <c r="M28" i="17" s="1"/>
  <c r="AL28" i="22"/>
  <c r="F28" i="22" a="1"/>
  <c r="F28" i="22" s="1"/>
  <c r="AM28" i="22"/>
  <c r="O28" i="17" a="1"/>
  <c r="O28" i="17" s="1"/>
  <c r="G28" i="22" a="1"/>
  <c r="G28" i="22" s="1"/>
  <c r="O28" i="22" a="1"/>
  <c r="O28" i="22" s="1"/>
  <c r="W28" i="22" a="1"/>
  <c r="W28" i="22" s="1"/>
  <c r="U28" i="22" a="1"/>
  <c r="U28" i="22" s="1"/>
  <c r="X28" i="22" s="1" a="1"/>
  <c r="X28" i="22" s="1"/>
  <c r="CH14" i="23"/>
  <c r="S5" i="23"/>
  <c r="H132" i="22"/>
  <c r="K132" i="22"/>
  <c r="O132" i="22" a="1"/>
  <c r="O132" i="22" s="1"/>
  <c r="K132" i="17" a="1"/>
  <c r="K132" i="17" s="1"/>
  <c r="T132" i="22"/>
  <c r="F132" i="22" a="1"/>
  <c r="F132" i="22" s="1"/>
  <c r="Q132" i="22"/>
  <c r="M132" i="17" a="1"/>
  <c r="M132" i="17" s="1"/>
  <c r="G132" i="22" a="1"/>
  <c r="G132" i="22" s="1"/>
  <c r="D132" i="22" a="1"/>
  <c r="D132" i="22" s="1"/>
  <c r="W132" i="22" a="1"/>
  <c r="W132" i="22" s="1"/>
  <c r="R132" i="22" a="1"/>
  <c r="R132" i="22" s="1"/>
  <c r="V132" i="22"/>
  <c r="E132" i="22"/>
  <c r="J132" i="22" a="1"/>
  <c r="J132" i="22" s="1"/>
  <c r="AM132" i="22"/>
  <c r="M132" i="22" a="1"/>
  <c r="M132" i="22" s="1"/>
  <c r="AL132" i="22"/>
  <c r="N132" i="22"/>
  <c r="U132" i="22" a="1"/>
  <c r="U132" i="22" s="1"/>
  <c r="X132" i="22" s="1" a="1"/>
  <c r="X132" i="22" s="1"/>
  <c r="L132" i="17" a="1"/>
  <c r="L132" i="17" s="1"/>
  <c r="N132" i="17" a="1"/>
  <c r="N132" i="17" s="1"/>
  <c r="Q132" i="17"/>
  <c r="AK132" i="22"/>
  <c r="I132" i="22" a="1"/>
  <c r="I132" i="22" s="1"/>
  <c r="O132" i="17" a="1"/>
  <c r="O132" i="17" s="1"/>
  <c r="P132" i="22" a="1"/>
  <c r="P132" i="22" s="1"/>
  <c r="L132" i="22" a="1"/>
  <c r="L132" i="22" s="1"/>
  <c r="BT11" i="23"/>
  <c r="M40" i="17" a="1"/>
  <c r="M40" i="17" s="1"/>
  <c r="Q40" i="17"/>
  <c r="W40" i="22" a="1"/>
  <c r="W40" i="22" s="1"/>
  <c r="AL40" i="22"/>
  <c r="F40" i="22" a="1"/>
  <c r="F40" i="22" s="1"/>
  <c r="T40" i="22"/>
  <c r="L40" i="17" a="1"/>
  <c r="L40" i="17" s="1"/>
  <c r="K40" i="22"/>
  <c r="I40" i="22" a="1"/>
  <c r="I40" i="22" s="1"/>
  <c r="E40" i="22"/>
  <c r="N40" i="17" a="1"/>
  <c r="N40" i="17" s="1"/>
  <c r="AK40" i="22"/>
  <c r="AM40" i="22"/>
  <c r="H40" i="22"/>
  <c r="D40" i="22" a="1"/>
  <c r="D40" i="22" s="1"/>
  <c r="N40" i="22"/>
  <c r="L40" i="22" a="1"/>
  <c r="L40" i="22" s="1"/>
  <c r="O40" i="17" a="1"/>
  <c r="O40" i="17" s="1"/>
  <c r="V40" i="22"/>
  <c r="Q40" i="22"/>
  <c r="U40" i="22" a="1"/>
  <c r="U40" i="22" s="1"/>
  <c r="X40" i="22" s="1" a="1"/>
  <c r="X40" i="22" s="1"/>
  <c r="R40" i="22" a="1"/>
  <c r="R40" i="22" s="1"/>
  <c r="M40" i="22" a="1"/>
  <c r="M40" i="22" s="1"/>
  <c r="G40" i="22" a="1"/>
  <c r="G40" i="22" s="1"/>
  <c r="J40" i="22" a="1"/>
  <c r="J40" i="22" s="1"/>
  <c r="P40" i="22" a="1"/>
  <c r="P40" i="22" s="1"/>
  <c r="K40" i="17" a="1"/>
  <c r="K40" i="17" s="1"/>
  <c r="O40" i="22" a="1"/>
  <c r="O40" i="22" s="1"/>
  <c r="AK14" i="23"/>
  <c r="BR3" i="23"/>
  <c r="BO14" i="23"/>
  <c r="CS3" i="23"/>
  <c r="CO14" i="23"/>
  <c r="BO13" i="23"/>
  <c r="DK12" i="23"/>
  <c r="BQ10" i="23"/>
  <c r="AW14" i="23"/>
  <c r="R10" i="23"/>
  <c r="K3" i="23"/>
  <c r="AX11" i="23"/>
  <c r="AE3" i="23"/>
  <c r="BL4" i="23"/>
  <c r="DS3" i="23"/>
  <c r="R9" i="22" a="1"/>
  <c r="R9" i="22" s="1"/>
  <c r="K9" i="17" a="1"/>
  <c r="K9" i="17" s="1"/>
  <c r="AM9" i="22"/>
  <c r="H9" i="22"/>
  <c r="D9" i="22" a="1"/>
  <c r="D9" i="22" s="1"/>
  <c r="K9" i="22"/>
  <c r="O9" i="22" a="1"/>
  <c r="O9" i="22" s="1"/>
  <c r="F9" i="22" a="1"/>
  <c r="F9" i="22" s="1"/>
  <c r="M9" i="17" a="1"/>
  <c r="M9" i="17" s="1"/>
  <c r="B8" i="23"/>
  <c r="L9" i="22" a="1"/>
  <c r="L9" i="22" s="1"/>
  <c r="J9" i="22" a="1"/>
  <c r="J9" i="22" s="1"/>
  <c r="V9" i="22"/>
  <c r="N9" i="22"/>
  <c r="I9" i="22" a="1"/>
  <c r="I9" i="22" s="1"/>
  <c r="Q9" i="17"/>
  <c r="T9" i="22"/>
  <c r="Q9" i="22"/>
  <c r="O9" i="17" a="1"/>
  <c r="O9" i="17" s="1"/>
  <c r="M9" i="22" a="1"/>
  <c r="M9" i="22" s="1"/>
  <c r="U9" i="22" a="1"/>
  <c r="U9" i="22" s="1"/>
  <c r="X9" i="22" s="1" a="1"/>
  <c r="X9" i="22" s="1"/>
  <c r="P9" i="22" a="1"/>
  <c r="P9" i="22" s="1"/>
  <c r="N9" i="17" a="1"/>
  <c r="N9" i="17" s="1"/>
  <c r="G9" i="22" a="1"/>
  <c r="G9" i="22" s="1"/>
  <c r="E9" i="22"/>
  <c r="AL9" i="22"/>
  <c r="AK9" i="22"/>
  <c r="W9" i="22" a="1"/>
  <c r="W9" i="22" s="1"/>
  <c r="L9" i="17" a="1"/>
  <c r="L9" i="17" s="1"/>
  <c r="DV11" i="23"/>
  <c r="CU13" i="23"/>
  <c r="CG3" i="23"/>
  <c r="BP5" i="23"/>
  <c r="AL68" i="22"/>
  <c r="G85" i="29" s="1"/>
  <c r="N68" i="22"/>
  <c r="Q68" i="22"/>
  <c r="E68" i="22"/>
  <c r="U68" i="22" a="1"/>
  <c r="U68" i="22" s="1"/>
  <c r="X68" i="22" s="1" a="1"/>
  <c r="X68" i="22" s="1"/>
  <c r="L68" i="17" a="1"/>
  <c r="L68" i="17" s="1"/>
  <c r="K68" i="17" a="1"/>
  <c r="K68" i="17" s="1"/>
  <c r="O68" i="22" a="1"/>
  <c r="O68" i="22" s="1"/>
  <c r="G68" i="22" a="1"/>
  <c r="G68" i="22" s="1"/>
  <c r="F68" i="22" a="1"/>
  <c r="F68" i="22" s="1"/>
  <c r="AM68" i="22"/>
  <c r="W68" i="22" a="1"/>
  <c r="W68" i="22" s="1"/>
  <c r="N68" i="17" a="1"/>
  <c r="N68" i="17" s="1"/>
  <c r="J68" i="22" a="1"/>
  <c r="J68" i="22" s="1"/>
  <c r="I68" i="22" a="1"/>
  <c r="I68" i="22" s="1"/>
  <c r="L68" i="22" a="1"/>
  <c r="L68" i="22" s="1"/>
  <c r="D68" i="22" a="1"/>
  <c r="D68" i="22" s="1"/>
  <c r="T68" i="22"/>
  <c r="O68" i="17" a="1"/>
  <c r="O68" i="17" s="1"/>
  <c r="R68" i="22" a="1"/>
  <c r="R68" i="22" s="1"/>
  <c r="P68" i="22" a="1"/>
  <c r="P68" i="22" s="1"/>
  <c r="M68" i="17" a="1"/>
  <c r="M68" i="17" s="1"/>
  <c r="AK68" i="22"/>
  <c r="F85" i="29" s="1"/>
  <c r="M68" i="22" a="1"/>
  <c r="M68" i="22" s="1"/>
  <c r="K68" i="22"/>
  <c r="V68" i="22"/>
  <c r="H68" i="22"/>
  <c r="Q68" i="17"/>
  <c r="CV13" i="23"/>
  <c r="DA13" i="23"/>
  <c r="CE12" i="23"/>
  <c r="BF10" i="23"/>
  <c r="P124" i="22" a="1"/>
  <c r="P124" i="22" s="1"/>
  <c r="Q124" i="22"/>
  <c r="AM124" i="22"/>
  <c r="L124" i="17" a="1"/>
  <c r="L124" i="17" s="1"/>
  <c r="N124" i="17" a="1"/>
  <c r="N124" i="17" s="1"/>
  <c r="T124" i="22"/>
  <c r="D124" i="22" a="1"/>
  <c r="D124" i="22" s="1"/>
  <c r="M124" i="17" a="1"/>
  <c r="M124" i="17" s="1"/>
  <c r="O124" i="22" a="1"/>
  <c r="O124" i="22" s="1"/>
  <c r="F124" i="22" a="1"/>
  <c r="F124" i="22" s="1"/>
  <c r="K124" i="17" a="1"/>
  <c r="K124" i="17" s="1"/>
  <c r="O124" i="17" a="1"/>
  <c r="O124" i="17" s="1"/>
  <c r="I124" i="22" a="1"/>
  <c r="I124" i="22" s="1"/>
  <c r="N124" i="22"/>
  <c r="Q124" i="17"/>
  <c r="K124" i="22"/>
  <c r="AK124" i="22"/>
  <c r="V124" i="22"/>
  <c r="H124" i="22"/>
  <c r="L124" i="22" a="1"/>
  <c r="L124" i="22" s="1"/>
  <c r="U124" i="22" a="1"/>
  <c r="U124" i="22" s="1"/>
  <c r="X124" i="22" s="1" a="1"/>
  <c r="X124" i="22" s="1"/>
  <c r="G124" i="22" a="1"/>
  <c r="G124" i="22" s="1"/>
  <c r="E124" i="22"/>
  <c r="AL124" i="22"/>
  <c r="M124" i="22" a="1"/>
  <c r="M124" i="22" s="1"/>
  <c r="J124" i="22" a="1"/>
  <c r="J124" i="22" s="1"/>
  <c r="W124" i="22" a="1"/>
  <c r="W124" i="22" s="1"/>
  <c r="R124" i="22" a="1"/>
  <c r="R124" i="22" s="1"/>
  <c r="CQ13" i="23"/>
  <c r="BD13" i="23"/>
  <c r="AV7" i="23"/>
  <c r="U44" i="22" a="1"/>
  <c r="U44" i="22" s="1"/>
  <c r="X44" i="22" s="1" a="1"/>
  <c r="X44" i="22" s="1"/>
  <c r="Q44" i="22"/>
  <c r="AM44" i="22"/>
  <c r="W44" i="22" a="1"/>
  <c r="W44" i="22" s="1"/>
  <c r="M44" i="17" a="1"/>
  <c r="M44" i="17" s="1"/>
  <c r="O44" i="17" a="1"/>
  <c r="O44" i="17" s="1"/>
  <c r="O44" i="22" a="1"/>
  <c r="O44" i="22" s="1"/>
  <c r="D44" i="22" a="1"/>
  <c r="D44" i="22" s="1"/>
  <c r="L44" i="22" a="1"/>
  <c r="L44" i="22" s="1"/>
  <c r="R44" i="22" a="1"/>
  <c r="R44" i="22" s="1"/>
  <c r="AK44" i="22"/>
  <c r="T44" i="22"/>
  <c r="K44" i="17" a="1"/>
  <c r="K44" i="17" s="1"/>
  <c r="E44" i="22"/>
  <c r="K44" i="22"/>
  <c r="Q44" i="17"/>
  <c r="N44" i="22"/>
  <c r="AL44" i="22"/>
  <c r="L44" i="17" a="1"/>
  <c r="L44" i="17" s="1"/>
  <c r="H44" i="22"/>
  <c r="F44" i="22" a="1"/>
  <c r="F44" i="22" s="1"/>
  <c r="J44" i="22" a="1"/>
  <c r="J44" i="22" s="1"/>
  <c r="G44" i="22" a="1"/>
  <c r="G44" i="22" s="1"/>
  <c r="N44" i="17" a="1"/>
  <c r="N44" i="17" s="1"/>
  <c r="I44" i="22" a="1"/>
  <c r="I44" i="22" s="1"/>
  <c r="M44" i="22" a="1"/>
  <c r="M44" i="22" s="1"/>
  <c r="P44" i="22" a="1"/>
  <c r="P44" i="22" s="1"/>
  <c r="V44" i="22"/>
  <c r="L13" i="23"/>
  <c r="DX14" i="23"/>
  <c r="N5" i="23"/>
  <c r="BL13" i="23"/>
  <c r="CC14" i="23"/>
  <c r="DN10" i="23"/>
  <c r="DH13" i="23"/>
  <c r="AK33" i="22"/>
  <c r="O33" i="22" a="1"/>
  <c r="O33" i="22" s="1"/>
  <c r="M33" i="17" a="1"/>
  <c r="M33" i="17" s="1"/>
  <c r="K33" i="22"/>
  <c r="D33" i="22" a="1"/>
  <c r="D33" i="22" s="1"/>
  <c r="Q33" i="17"/>
  <c r="E33" i="22"/>
  <c r="O33" i="17" a="1"/>
  <c r="O33" i="17" s="1"/>
  <c r="N33" i="22"/>
  <c r="L33" i="17" a="1"/>
  <c r="L33" i="17" s="1"/>
  <c r="Q33" i="22"/>
  <c r="I33" i="22" a="1"/>
  <c r="I33" i="22" s="1"/>
  <c r="G33" i="22" a="1"/>
  <c r="G33" i="22" s="1"/>
  <c r="F33" i="22" a="1"/>
  <c r="F33" i="22" s="1"/>
  <c r="AM33" i="22"/>
  <c r="U33" i="22" a="1"/>
  <c r="U33" i="22" s="1"/>
  <c r="X33" i="22" s="1" a="1"/>
  <c r="X33" i="22" s="1"/>
  <c r="N33" i="17" a="1"/>
  <c r="N33" i="17" s="1"/>
  <c r="M33" i="22" a="1"/>
  <c r="M33" i="22" s="1"/>
  <c r="T33" i="22"/>
  <c r="J33" i="22" a="1"/>
  <c r="J33" i="22" s="1"/>
  <c r="R33" i="22" a="1"/>
  <c r="R33" i="22" s="1"/>
  <c r="H33" i="22"/>
  <c r="V33" i="22"/>
  <c r="W33" i="22" a="1"/>
  <c r="W33" i="22" s="1"/>
  <c r="K33" i="17" a="1"/>
  <c r="K33" i="17" s="1"/>
  <c r="L33" i="22" a="1"/>
  <c r="L33" i="22" s="1"/>
  <c r="P33" i="22" a="1"/>
  <c r="P33" i="22" s="1"/>
  <c r="AL33" i="22"/>
  <c r="CL14" i="23"/>
  <c r="BN13" i="23"/>
  <c r="BX12" i="23"/>
  <c r="CM3" i="23"/>
  <c r="AM106" i="22"/>
  <c r="T106" i="22"/>
  <c r="O106" i="22" a="1"/>
  <c r="O106" i="22" s="1"/>
  <c r="N106" i="17" a="1"/>
  <c r="N106" i="17" s="1"/>
  <c r="O106" i="17" a="1"/>
  <c r="O106" i="17" s="1"/>
  <c r="Q106" i="22"/>
  <c r="L106" i="22" a="1"/>
  <c r="L106" i="22" s="1"/>
  <c r="D106" i="22" a="1"/>
  <c r="D106" i="22" s="1"/>
  <c r="W106" i="22" a="1"/>
  <c r="W106" i="22" s="1"/>
  <c r="I106" i="22" a="1"/>
  <c r="I106" i="22" s="1"/>
  <c r="V106" i="22"/>
  <c r="B12" i="23"/>
  <c r="K106" i="22"/>
  <c r="K106" i="17" a="1"/>
  <c r="K106" i="17" s="1"/>
  <c r="AL106" i="22"/>
  <c r="M106" i="17" a="1"/>
  <c r="M106" i="17" s="1"/>
  <c r="G106" i="22" a="1"/>
  <c r="G106" i="22" s="1"/>
  <c r="P106" i="22" a="1"/>
  <c r="P106" i="22" s="1"/>
  <c r="L106" i="17" a="1"/>
  <c r="L106" i="17" s="1"/>
  <c r="M106" i="22" a="1"/>
  <c r="M106" i="22" s="1"/>
  <c r="E106" i="22"/>
  <c r="R106" i="22" a="1"/>
  <c r="R106" i="22" s="1"/>
  <c r="N106" i="22"/>
  <c r="J106" i="22" a="1"/>
  <c r="J106" i="22" s="1"/>
  <c r="U106" i="22" a="1"/>
  <c r="U106" i="22" s="1"/>
  <c r="X106" i="22" s="1" a="1"/>
  <c r="X106" i="22" s="1"/>
  <c r="F106" i="22" a="1"/>
  <c r="F106" i="22" s="1"/>
  <c r="H106" i="22"/>
  <c r="AK106" i="22"/>
  <c r="Q106" i="17"/>
  <c r="CP3" i="23"/>
  <c r="U73" i="22" a="1"/>
  <c r="U73" i="22" s="1"/>
  <c r="X73" i="22" s="1" a="1"/>
  <c r="X73" i="22" s="1"/>
  <c r="Q73" i="22"/>
  <c r="AK73" i="22"/>
  <c r="E73" i="22"/>
  <c r="M73" i="22" a="1"/>
  <c r="M73" i="22" s="1"/>
  <c r="O73" i="22" a="1"/>
  <c r="O73" i="22" s="1"/>
  <c r="N73" i="22"/>
  <c r="M73" i="17" a="1"/>
  <c r="M73" i="17" s="1"/>
  <c r="T73" i="22"/>
  <c r="R73" i="22" a="1"/>
  <c r="R73" i="22" s="1"/>
  <c r="H73" i="22"/>
  <c r="AL73" i="22"/>
  <c r="G73" i="22" a="1"/>
  <c r="G73" i="22" s="1"/>
  <c r="L73" i="17" a="1"/>
  <c r="L73" i="17" s="1"/>
  <c r="I73" i="22" a="1"/>
  <c r="I73" i="22" s="1"/>
  <c r="F73" i="22" a="1"/>
  <c r="F73" i="22" s="1"/>
  <c r="K73" i="17" a="1"/>
  <c r="K73" i="17" s="1"/>
  <c r="V73" i="22"/>
  <c r="O73" i="17" a="1"/>
  <c r="O73" i="17" s="1"/>
  <c r="K73" i="22"/>
  <c r="Q73" i="17"/>
  <c r="L73" i="22" a="1"/>
  <c r="L73" i="22" s="1"/>
  <c r="P73" i="22" a="1"/>
  <c r="P73" i="22" s="1"/>
  <c r="J73" i="22" a="1"/>
  <c r="J73" i="22" s="1"/>
  <c r="N73" i="17" a="1"/>
  <c r="N73" i="17" s="1"/>
  <c r="AM73" i="22"/>
  <c r="D73" i="22" a="1"/>
  <c r="D73" i="22" s="1"/>
  <c r="W73" i="22" a="1"/>
  <c r="W73" i="22" s="1"/>
  <c r="AL76" i="22"/>
  <c r="F76" i="22" a="1"/>
  <c r="F76" i="22" s="1"/>
  <c r="L76" i="22" a="1"/>
  <c r="L76" i="22" s="1"/>
  <c r="U76" i="22" a="1"/>
  <c r="U76" i="22" s="1"/>
  <c r="X76" i="22" s="1" a="1"/>
  <c r="X76" i="22" s="1"/>
  <c r="I76" i="22" a="1"/>
  <c r="I76" i="22" s="1"/>
  <c r="G76" i="22" a="1"/>
  <c r="G76" i="22" s="1"/>
  <c r="H76" i="22"/>
  <c r="P76" i="22" a="1"/>
  <c r="P76" i="22" s="1"/>
  <c r="Q76" i="17"/>
  <c r="AM76" i="22"/>
  <c r="M76" i="22" a="1"/>
  <c r="M76" i="22" s="1"/>
  <c r="V76" i="22"/>
  <c r="D76" i="22" a="1"/>
  <c r="D76" i="22" s="1"/>
  <c r="AK76" i="22"/>
  <c r="E76" i="22"/>
  <c r="M76" i="17" a="1"/>
  <c r="M76" i="17" s="1"/>
  <c r="W76" i="22" a="1"/>
  <c r="W76" i="22" s="1"/>
  <c r="L76" i="17" a="1"/>
  <c r="L76" i="17" s="1"/>
  <c r="N76" i="22"/>
  <c r="K76" i="17" a="1"/>
  <c r="K76" i="17" s="1"/>
  <c r="R76" i="22" a="1"/>
  <c r="R76" i="22" s="1"/>
  <c r="O76" i="17" a="1"/>
  <c r="O76" i="17" s="1"/>
  <c r="T76" i="22"/>
  <c r="Q76" i="22"/>
  <c r="K76" i="22"/>
  <c r="N76" i="17" a="1"/>
  <c r="N76" i="17" s="1"/>
  <c r="J76" i="22" a="1"/>
  <c r="J76" i="22" s="1"/>
  <c r="O76" i="22" a="1"/>
  <c r="O76" i="22" s="1"/>
  <c r="H13" i="23"/>
  <c r="AV13" i="23"/>
  <c r="CV14" i="23"/>
  <c r="Q32" i="22"/>
  <c r="N32" i="17" a="1"/>
  <c r="N32" i="17" s="1"/>
  <c r="K32" i="22"/>
  <c r="AL32" i="22"/>
  <c r="R32" i="22" a="1"/>
  <c r="R32" i="22" s="1"/>
  <c r="K32" i="17" a="1"/>
  <c r="K32" i="17" s="1"/>
  <c r="J32" i="22" a="1"/>
  <c r="J32" i="22" s="1"/>
  <c r="E32" i="22"/>
  <c r="W32" i="22" a="1"/>
  <c r="W32" i="22" s="1"/>
  <c r="T32" i="22"/>
  <c r="L32" i="17" a="1"/>
  <c r="L32" i="17" s="1"/>
  <c r="AM32" i="22"/>
  <c r="F32" i="22" a="1"/>
  <c r="F32" i="22" s="1"/>
  <c r="U32" i="22" a="1"/>
  <c r="U32" i="22" s="1"/>
  <c r="X32" i="22" s="1" a="1"/>
  <c r="X32" i="22" s="1"/>
  <c r="D32" i="22" a="1"/>
  <c r="D32" i="22" s="1"/>
  <c r="O32" i="22" a="1"/>
  <c r="O32" i="22" s="1"/>
  <c r="I32" i="22" a="1"/>
  <c r="I32" i="22" s="1"/>
  <c r="H32" i="22"/>
  <c r="M32" i="17" a="1"/>
  <c r="M32" i="17" s="1"/>
  <c r="V32" i="22"/>
  <c r="G32" i="22" a="1"/>
  <c r="G32" i="22" s="1"/>
  <c r="O32" i="17" a="1"/>
  <c r="O32" i="17" s="1"/>
  <c r="L32" i="22" a="1"/>
  <c r="L32" i="22" s="1"/>
  <c r="M32" i="22" a="1"/>
  <c r="M32" i="22" s="1"/>
  <c r="AK32" i="22"/>
  <c r="P32" i="22" a="1"/>
  <c r="P32" i="22" s="1"/>
  <c r="N32" i="22"/>
  <c r="Q32" i="17"/>
  <c r="AG13" i="23"/>
  <c r="I13" i="23"/>
  <c r="DN3" i="23"/>
  <c r="DX11" i="23"/>
  <c r="L50" i="17" a="1"/>
  <c r="L50" i="17" s="1"/>
  <c r="AK50" i="22"/>
  <c r="G50" i="22" a="1"/>
  <c r="G50" i="22" s="1"/>
  <c r="L50" i="22" a="1"/>
  <c r="L50" i="22" s="1"/>
  <c r="M50" i="17" a="1"/>
  <c r="M50" i="17" s="1"/>
  <c r="O50" i="22" a="1"/>
  <c r="O50" i="22" s="1"/>
  <c r="P50" i="22" a="1"/>
  <c r="P50" i="22" s="1"/>
  <c r="F50" i="22" a="1"/>
  <c r="F50" i="22" s="1"/>
  <c r="K50" i="22"/>
  <c r="Q50" i="17"/>
  <c r="E50" i="22"/>
  <c r="V50" i="22"/>
  <c r="O50" i="17" a="1"/>
  <c r="O50" i="17" s="1"/>
  <c r="H50" i="22"/>
  <c r="AM50" i="22"/>
  <c r="T50" i="22"/>
  <c r="M50" i="22" a="1"/>
  <c r="M50" i="22" s="1"/>
  <c r="N50" i="17" a="1"/>
  <c r="N50" i="17" s="1"/>
  <c r="Q50" i="22"/>
  <c r="D50" i="22" a="1"/>
  <c r="D50" i="22" s="1"/>
  <c r="K50" i="17" a="1"/>
  <c r="K50" i="17" s="1"/>
  <c r="AL50" i="22"/>
  <c r="I50" i="22" a="1"/>
  <c r="I50" i="22" s="1"/>
  <c r="U50" i="22" a="1"/>
  <c r="U50" i="22" s="1"/>
  <c r="X50" i="22" s="1" a="1"/>
  <c r="X50" i="22" s="1"/>
  <c r="R50" i="22" a="1"/>
  <c r="R50" i="22" s="1"/>
  <c r="N50" i="22"/>
  <c r="J50" i="22" a="1"/>
  <c r="J50" i="22" s="1"/>
  <c r="W50" i="22" a="1"/>
  <c r="W50" i="22" s="1"/>
  <c r="X11" i="23"/>
  <c r="AK48" i="22"/>
  <c r="K48" i="17" a="1"/>
  <c r="K48" i="17" s="1"/>
  <c r="R48" i="22" a="1"/>
  <c r="R48" i="22" s="1"/>
  <c r="AM48" i="22"/>
  <c r="F48" i="22" a="1"/>
  <c r="F48" i="22" s="1"/>
  <c r="J48" i="22" a="1"/>
  <c r="J48" i="22" s="1"/>
  <c r="O48" i="22" a="1"/>
  <c r="O48" i="22" s="1"/>
  <c r="O48" i="17" a="1"/>
  <c r="O48" i="17" s="1"/>
  <c r="G48" i="22" a="1"/>
  <c r="G48" i="22" s="1"/>
  <c r="U48" i="22" a="1"/>
  <c r="U48" i="22" s="1"/>
  <c r="X48" i="22" s="1" a="1"/>
  <c r="X48" i="22" s="1"/>
  <c r="W48" i="22" a="1"/>
  <c r="W48" i="22" s="1"/>
  <c r="H48" i="22"/>
  <c r="T48" i="22"/>
  <c r="E48" i="22"/>
  <c r="N48" i="22"/>
  <c r="L48" i="22" a="1"/>
  <c r="L48" i="22" s="1"/>
  <c r="I48" i="22" a="1"/>
  <c r="I48" i="22" s="1"/>
  <c r="M48" i="17" a="1"/>
  <c r="M48" i="17" s="1"/>
  <c r="Q48" i="17"/>
  <c r="V48" i="22"/>
  <c r="M48" i="22" a="1"/>
  <c r="M48" i="22" s="1"/>
  <c r="D48" i="22" a="1"/>
  <c r="D48" i="22" s="1"/>
  <c r="L48" i="17" a="1"/>
  <c r="L48" i="17" s="1"/>
  <c r="P48" i="22" a="1"/>
  <c r="P48" i="22" s="1"/>
  <c r="N48" i="17" a="1"/>
  <c r="N48" i="17" s="1"/>
  <c r="Q48" i="22"/>
  <c r="AL48" i="22"/>
  <c r="K48" i="22"/>
  <c r="AZ12" i="23"/>
  <c r="DY12" i="23"/>
  <c r="AY14" i="23"/>
  <c r="CK13" i="23"/>
  <c r="CF5" i="23"/>
  <c r="P11" i="23"/>
  <c r="BG3" i="23"/>
  <c r="DO14" i="23"/>
  <c r="E104" i="22"/>
  <c r="Q104" i="17"/>
  <c r="AK104" i="22"/>
  <c r="M104" i="22" a="1"/>
  <c r="M104" i="22" s="1"/>
  <c r="D104" i="22" a="1"/>
  <c r="D104" i="22" s="1"/>
  <c r="L104" i="22" a="1"/>
  <c r="L104" i="22" s="1"/>
  <c r="Q104" i="22"/>
  <c r="V104" i="22"/>
  <c r="O104" i="17" a="1"/>
  <c r="O104" i="17" s="1"/>
  <c r="H104" i="22"/>
  <c r="I104" i="22" a="1"/>
  <c r="I104" i="22" s="1"/>
  <c r="W104" i="22" a="1"/>
  <c r="W104" i="22" s="1"/>
  <c r="J104" i="22" a="1"/>
  <c r="J104" i="22" s="1"/>
  <c r="AL104" i="22"/>
  <c r="K104" i="17" a="1"/>
  <c r="K104" i="17" s="1"/>
  <c r="U104" i="22" a="1"/>
  <c r="U104" i="22" s="1"/>
  <c r="X104" i="22" s="1" a="1"/>
  <c r="X104" i="22" s="1"/>
  <c r="P104" i="22" a="1"/>
  <c r="P104" i="22" s="1"/>
  <c r="F104" i="22" a="1"/>
  <c r="F104" i="22" s="1"/>
  <c r="N104" i="22"/>
  <c r="L104" i="17" a="1"/>
  <c r="L104" i="17" s="1"/>
  <c r="T104" i="22"/>
  <c r="O104" i="22" a="1"/>
  <c r="O104" i="22" s="1"/>
  <c r="M104" i="17" a="1"/>
  <c r="M104" i="17" s="1"/>
  <c r="G104" i="22" a="1"/>
  <c r="G104" i="22" s="1"/>
  <c r="K104" i="22"/>
  <c r="R104" i="22" a="1"/>
  <c r="R104" i="22" s="1"/>
  <c r="AM104" i="22"/>
  <c r="N104" i="17" a="1"/>
  <c r="N104" i="17" s="1"/>
  <c r="Q7" i="23"/>
  <c r="AZ3" i="23"/>
  <c r="AN5" i="23"/>
  <c r="AJ3" i="23"/>
  <c r="BB13" i="23"/>
  <c r="Q13" i="23"/>
  <c r="BN3" i="23"/>
  <c r="AU11" i="23"/>
  <c r="D14" i="23"/>
  <c r="W14" i="23"/>
  <c r="AV11" i="23"/>
  <c r="BE11" i="23"/>
  <c r="CM14" i="23"/>
  <c r="DR5" i="23"/>
  <c r="CL5" i="23"/>
  <c r="CL10" i="23"/>
  <c r="BF12" i="23"/>
  <c r="BV11" i="23"/>
  <c r="AC13" i="23"/>
  <c r="DV2" i="23"/>
  <c r="DO13" i="23"/>
  <c r="G59" i="22" a="1"/>
  <c r="G59" i="22" s="1"/>
  <c r="K59" i="17" a="1"/>
  <c r="K59" i="17" s="1"/>
  <c r="T59" i="22"/>
  <c r="W59" i="22" a="1"/>
  <c r="W59" i="22" s="1"/>
  <c r="F59" i="22" a="1"/>
  <c r="F59" i="22" s="1"/>
  <c r="O59" i="17" a="1"/>
  <c r="O59" i="17" s="1"/>
  <c r="R59" i="22" a="1"/>
  <c r="R59" i="22" s="1"/>
  <c r="L59" i="17" a="1"/>
  <c r="L59" i="17" s="1"/>
  <c r="AL59" i="22"/>
  <c r="M59" i="22" a="1"/>
  <c r="M59" i="22" s="1"/>
  <c r="L59" i="22" a="1"/>
  <c r="L59" i="22" s="1"/>
  <c r="I59" i="22" a="1"/>
  <c r="I59" i="22" s="1"/>
  <c r="Q59" i="17"/>
  <c r="H59" i="22"/>
  <c r="E59" i="22"/>
  <c r="V59" i="22"/>
  <c r="N59" i="22"/>
  <c r="P59" i="22" a="1"/>
  <c r="P59" i="22" s="1"/>
  <c r="N59" i="17" a="1"/>
  <c r="N59" i="17" s="1"/>
  <c r="AK59" i="22"/>
  <c r="Q59" i="22"/>
  <c r="U59" i="22" a="1"/>
  <c r="U59" i="22" s="1"/>
  <c r="X59" i="22" s="1" a="1"/>
  <c r="X59" i="22" s="1"/>
  <c r="M59" i="17" a="1"/>
  <c r="M59" i="17" s="1"/>
  <c r="O59" i="22" a="1"/>
  <c r="O59" i="22" s="1"/>
  <c r="J59" i="22" a="1"/>
  <c r="J59" i="22" s="1"/>
  <c r="AM59" i="22"/>
  <c r="K59" i="22"/>
  <c r="D59" i="22" a="1"/>
  <c r="D59" i="22" s="1"/>
  <c r="BF11" i="23"/>
  <c r="BM12" i="23"/>
  <c r="X10" i="23"/>
  <c r="AF13" i="23"/>
  <c r="AG14" i="23"/>
  <c r="BJ2" i="23"/>
  <c r="CW14" i="23"/>
  <c r="CP13" i="23"/>
  <c r="AH14" i="23"/>
  <c r="AT13" i="23"/>
  <c r="CO3" i="23"/>
  <c r="AJ14" i="23"/>
  <c r="BF3" i="23"/>
  <c r="CJ3" i="23"/>
  <c r="BA12" i="23"/>
  <c r="AL5" i="23"/>
  <c r="DI13" i="23"/>
  <c r="K75" i="22"/>
  <c r="AL75" i="22"/>
  <c r="L75" i="22" a="1"/>
  <c r="L75" i="22" s="1"/>
  <c r="P75" i="22" a="1"/>
  <c r="P75" i="22" s="1"/>
  <c r="E75" i="22"/>
  <c r="L75" i="17" a="1"/>
  <c r="L75" i="17" s="1"/>
  <c r="O75" i="17" a="1"/>
  <c r="O75" i="17" s="1"/>
  <c r="M75" i="22" a="1"/>
  <c r="M75" i="22" s="1"/>
  <c r="H75" i="22"/>
  <c r="Q75" i="22"/>
  <c r="T75" i="22"/>
  <c r="N75" i="17" a="1"/>
  <c r="N75" i="17" s="1"/>
  <c r="AM75" i="22"/>
  <c r="AK75" i="22"/>
  <c r="J75" i="22" a="1"/>
  <c r="J75" i="22" s="1"/>
  <c r="I75" i="22" a="1"/>
  <c r="I75" i="22" s="1"/>
  <c r="D75" i="22" a="1"/>
  <c r="D75" i="22" s="1"/>
  <c r="W75" i="22" a="1"/>
  <c r="W75" i="22" s="1"/>
  <c r="N75" i="22"/>
  <c r="R75" i="22" a="1"/>
  <c r="R75" i="22" s="1"/>
  <c r="G75" i="22" a="1"/>
  <c r="G75" i="22" s="1"/>
  <c r="Q75" i="17"/>
  <c r="O75" i="22" a="1"/>
  <c r="O75" i="22" s="1"/>
  <c r="V75" i="22"/>
  <c r="K75" i="17" a="1"/>
  <c r="K75" i="17" s="1"/>
  <c r="F75" i="22" a="1"/>
  <c r="F75" i="22" s="1"/>
  <c r="M75" i="17" a="1"/>
  <c r="M75" i="17" s="1"/>
  <c r="U75" i="22" a="1"/>
  <c r="U75" i="22" s="1"/>
  <c r="X75" i="22" s="1" a="1"/>
  <c r="X75" i="22" s="1"/>
  <c r="DT3" i="23"/>
  <c r="DY4" i="23"/>
  <c r="AA14" i="23"/>
  <c r="E14" i="23"/>
  <c r="Q90" i="22"/>
  <c r="D90" i="22" a="1"/>
  <c r="D90" i="22" s="1"/>
  <c r="O90" i="22" a="1"/>
  <c r="O90" i="22" s="1"/>
  <c r="J90" i="22" a="1"/>
  <c r="J90" i="22" s="1"/>
  <c r="Q90" i="17"/>
  <c r="V90" i="22"/>
  <c r="G90" i="22" a="1"/>
  <c r="G90" i="22" s="1"/>
  <c r="K90" i="17" a="1"/>
  <c r="K90" i="17" s="1"/>
  <c r="E90" i="22"/>
  <c r="N90" i="17" a="1"/>
  <c r="N90" i="17" s="1"/>
  <c r="L90" i="22" a="1"/>
  <c r="L90" i="22" s="1"/>
  <c r="M90" i="22" a="1"/>
  <c r="M90" i="22" s="1"/>
  <c r="L90" i="17" a="1"/>
  <c r="L90" i="17" s="1"/>
  <c r="AM90" i="22"/>
  <c r="U90" i="22" a="1"/>
  <c r="U90" i="22" s="1"/>
  <c r="X90" i="22" s="1" a="1"/>
  <c r="X90" i="22" s="1"/>
  <c r="AL90" i="22"/>
  <c r="G86" i="29" s="1"/>
  <c r="F90" i="22" a="1"/>
  <c r="F90" i="22" s="1"/>
  <c r="K90" i="22"/>
  <c r="AK90" i="22"/>
  <c r="F86" i="29" s="1"/>
  <c r="T90" i="22"/>
  <c r="M90" i="17" a="1"/>
  <c r="M90" i="17" s="1"/>
  <c r="W90" i="22" a="1"/>
  <c r="W90" i="22" s="1"/>
  <c r="I90" i="22" a="1"/>
  <c r="I90" i="22" s="1"/>
  <c r="O90" i="17" a="1"/>
  <c r="O90" i="17" s="1"/>
  <c r="R90" i="22" a="1"/>
  <c r="R90" i="22" s="1"/>
  <c r="N90" i="22"/>
  <c r="P90" i="22" a="1"/>
  <c r="P90" i="22" s="1"/>
  <c r="H90" i="22"/>
  <c r="BF13" i="23"/>
  <c r="BQ3" i="23"/>
  <c r="Z10" i="23"/>
  <c r="CI3" i="23"/>
  <c r="N77" i="17" a="1"/>
  <c r="N77" i="17" s="1"/>
  <c r="U77" i="22" a="1"/>
  <c r="U77" i="22" s="1"/>
  <c r="X77" i="22" s="1" a="1"/>
  <c r="X77" i="22" s="1"/>
  <c r="M77" i="17" a="1"/>
  <c r="M77" i="17" s="1"/>
  <c r="H77" i="22"/>
  <c r="F77" i="22" a="1"/>
  <c r="F77" i="22" s="1"/>
  <c r="P77" i="22" a="1"/>
  <c r="P77" i="22" s="1"/>
  <c r="Q77" i="17"/>
  <c r="J77" i="22" a="1"/>
  <c r="J77" i="22" s="1"/>
  <c r="M77" i="22" a="1"/>
  <c r="M77" i="22" s="1"/>
  <c r="R77" i="22" a="1"/>
  <c r="R77" i="22" s="1"/>
  <c r="G77" i="22" a="1"/>
  <c r="G77" i="22" s="1"/>
  <c r="O77" i="17" a="1"/>
  <c r="O77" i="17" s="1"/>
  <c r="V77" i="22"/>
  <c r="N77" i="22"/>
  <c r="AL77" i="22"/>
  <c r="W77" i="22" a="1"/>
  <c r="W77" i="22" s="1"/>
  <c r="E77" i="22"/>
  <c r="Q77" i="22"/>
  <c r="D77" i="22" a="1"/>
  <c r="D77" i="22" s="1"/>
  <c r="K77" i="17" a="1"/>
  <c r="K77" i="17" s="1"/>
  <c r="T77" i="22"/>
  <c r="K77" i="22"/>
  <c r="O77" i="22" a="1"/>
  <c r="O77" i="22" s="1"/>
  <c r="I77" i="22" a="1"/>
  <c r="I77" i="22" s="1"/>
  <c r="L77" i="22" a="1"/>
  <c r="L77" i="22" s="1"/>
  <c r="AK77" i="22"/>
  <c r="L77" i="17" a="1"/>
  <c r="L77" i="17" s="1"/>
  <c r="AM77" i="22"/>
  <c r="DG11" i="23"/>
  <c r="T14" i="23"/>
  <c r="CA14" i="23"/>
  <c r="BO2" i="23"/>
  <c r="AP13" i="23"/>
  <c r="DH14" i="23"/>
  <c r="P3" i="23"/>
  <c r="CR13" i="23"/>
  <c r="L117" i="22" a="1"/>
  <c r="L117" i="22" s="1"/>
  <c r="N117" i="17" a="1"/>
  <c r="N117" i="17" s="1"/>
  <c r="AL117" i="22"/>
  <c r="J117" i="22" a="1"/>
  <c r="J117" i="22" s="1"/>
  <c r="O117" i="22" a="1"/>
  <c r="O117" i="22" s="1"/>
  <c r="V117" i="22"/>
  <c r="F117" i="22" a="1"/>
  <c r="F117" i="22" s="1"/>
  <c r="N117" i="22"/>
  <c r="H117" i="22"/>
  <c r="Q117" i="22"/>
  <c r="Q117" i="17"/>
  <c r="P117" i="22" a="1"/>
  <c r="P117" i="22" s="1"/>
  <c r="AM117" i="22"/>
  <c r="W117" i="22" a="1"/>
  <c r="W117" i="22" s="1"/>
  <c r="G117" i="22" a="1"/>
  <c r="G117" i="22" s="1"/>
  <c r="R117" i="22" a="1"/>
  <c r="R117" i="22" s="1"/>
  <c r="D117" i="22" a="1"/>
  <c r="D117" i="22" s="1"/>
  <c r="L117" i="17" a="1"/>
  <c r="L117" i="17" s="1"/>
  <c r="M117" i="22" a="1"/>
  <c r="M117" i="22" s="1"/>
  <c r="I117" i="22" a="1"/>
  <c r="I117" i="22" s="1"/>
  <c r="U117" i="22" a="1"/>
  <c r="U117" i="22" s="1"/>
  <c r="X117" i="22" s="1" a="1"/>
  <c r="X117" i="22" s="1"/>
  <c r="AK117" i="22"/>
  <c r="E117" i="22"/>
  <c r="T117" i="22"/>
  <c r="O117" i="17" a="1"/>
  <c r="O117" i="17" s="1"/>
  <c r="K117" i="22"/>
  <c r="M117" i="17" a="1"/>
  <c r="M117" i="17" s="1"/>
  <c r="K117" i="17" a="1"/>
  <c r="K117" i="17" s="1"/>
  <c r="L99" i="22" a="1"/>
  <c r="L99" i="22" s="1"/>
  <c r="M99" i="17" a="1"/>
  <c r="M99" i="17" s="1"/>
  <c r="O99" i="22" a="1"/>
  <c r="O99" i="22" s="1"/>
  <c r="I99" i="22" a="1"/>
  <c r="I99" i="22" s="1"/>
  <c r="D99" i="22" a="1"/>
  <c r="D99" i="22" s="1"/>
  <c r="K99" i="17" a="1"/>
  <c r="K99" i="17" s="1"/>
  <c r="U99" i="22" a="1"/>
  <c r="U99" i="22" s="1"/>
  <c r="X99" i="22" s="1" a="1"/>
  <c r="X99" i="22" s="1"/>
  <c r="K99" i="22"/>
  <c r="T99" i="22"/>
  <c r="Q99" i="22"/>
  <c r="AM99" i="22"/>
  <c r="AK99" i="22"/>
  <c r="L99" i="17" a="1"/>
  <c r="L99" i="17" s="1"/>
  <c r="N99" i="17" a="1"/>
  <c r="N99" i="17" s="1"/>
  <c r="V99" i="22"/>
  <c r="R99" i="22" a="1"/>
  <c r="R99" i="22" s="1"/>
  <c r="H99" i="22"/>
  <c r="AL99" i="22"/>
  <c r="F99" i="22" a="1"/>
  <c r="F99" i="22" s="1"/>
  <c r="M99" i="22" a="1"/>
  <c r="M99" i="22" s="1"/>
  <c r="N99" i="22"/>
  <c r="G99" i="22" a="1"/>
  <c r="G99" i="22" s="1"/>
  <c r="Q99" i="17"/>
  <c r="P99" i="22" a="1"/>
  <c r="P99" i="22" s="1"/>
  <c r="J99" i="22" a="1"/>
  <c r="J99" i="22" s="1"/>
  <c r="O99" i="17" a="1"/>
  <c r="O99" i="17" s="1"/>
  <c r="E99" i="22"/>
  <c r="W99" i="22" a="1"/>
  <c r="W99" i="22" s="1"/>
  <c r="C2" i="23"/>
  <c r="AD3" i="23"/>
  <c r="AM131" i="22"/>
  <c r="N131" i="17" a="1"/>
  <c r="N131" i="17" s="1"/>
  <c r="L131" i="22" a="1"/>
  <c r="L131" i="22" s="1"/>
  <c r="O131" i="22" a="1"/>
  <c r="O131" i="22" s="1"/>
  <c r="Q131" i="17"/>
  <c r="M131" i="17" a="1"/>
  <c r="M131" i="17" s="1"/>
  <c r="K131" i="17" a="1"/>
  <c r="K131" i="17" s="1"/>
  <c r="H131" i="22"/>
  <c r="K131" i="22"/>
  <c r="O131" i="17" a="1"/>
  <c r="O131" i="17" s="1"/>
  <c r="W131" i="22" a="1"/>
  <c r="W131" i="22" s="1"/>
  <c r="R131" i="22" a="1"/>
  <c r="R131" i="22" s="1"/>
  <c r="L131" i="17" a="1"/>
  <c r="L131" i="17" s="1"/>
  <c r="T131" i="22"/>
  <c r="Q131" i="22"/>
  <c r="F131" i="22" a="1"/>
  <c r="F131" i="22" s="1"/>
  <c r="N131" i="22"/>
  <c r="I131" i="22" a="1"/>
  <c r="I131" i="22" s="1"/>
  <c r="M131" i="22" a="1"/>
  <c r="M131" i="22" s="1"/>
  <c r="AK131" i="22"/>
  <c r="U131" i="22" a="1"/>
  <c r="U131" i="22" s="1"/>
  <c r="X131" i="22" s="1" a="1"/>
  <c r="X131" i="22" s="1"/>
  <c r="AL131" i="22"/>
  <c r="G131" i="22" a="1"/>
  <c r="G131" i="22" s="1"/>
  <c r="P131" i="22" a="1"/>
  <c r="P131" i="22" s="1"/>
  <c r="J131" i="22" a="1"/>
  <c r="J131" i="22" s="1"/>
  <c r="V131" i="22"/>
  <c r="E131" i="22"/>
  <c r="D131" i="22" a="1"/>
  <c r="D131" i="22" s="1"/>
  <c r="P10" i="23"/>
  <c r="AI13" i="23"/>
  <c r="L118" i="17" a="1"/>
  <c r="L118" i="17" s="1"/>
  <c r="Q118" i="22"/>
  <c r="H118" i="22"/>
  <c r="W118" i="22" a="1"/>
  <c r="W118" i="22" s="1"/>
  <c r="I118" i="22" a="1"/>
  <c r="I118" i="22" s="1"/>
  <c r="M118" i="22" a="1"/>
  <c r="M118" i="22" s="1"/>
  <c r="J118" i="22" a="1"/>
  <c r="J118" i="22" s="1"/>
  <c r="AK118" i="22"/>
  <c r="N118" i="22"/>
  <c r="K118" i="22"/>
  <c r="V118" i="22"/>
  <c r="U118" i="22" a="1"/>
  <c r="U118" i="22" s="1"/>
  <c r="X118" i="22" s="1" a="1"/>
  <c r="X118" i="22" s="1"/>
  <c r="AL118" i="22"/>
  <c r="N118" i="17" a="1"/>
  <c r="N118" i="17" s="1"/>
  <c r="P118" i="22" a="1"/>
  <c r="P118" i="22" s="1"/>
  <c r="G118" i="22" a="1"/>
  <c r="G118" i="22" s="1"/>
  <c r="D118" i="22" a="1"/>
  <c r="D118" i="22" s="1"/>
  <c r="M118" i="17" a="1"/>
  <c r="M118" i="17" s="1"/>
  <c r="T118" i="22"/>
  <c r="O118" i="22" a="1"/>
  <c r="O118" i="22" s="1"/>
  <c r="AM118" i="22"/>
  <c r="E118" i="22"/>
  <c r="O118" i="17" a="1"/>
  <c r="O118" i="17" s="1"/>
  <c r="K118" i="17" a="1"/>
  <c r="K118" i="17" s="1"/>
  <c r="Q118" i="17"/>
  <c r="L118" i="22" a="1"/>
  <c r="L118" i="22" s="1"/>
  <c r="R118" i="22" a="1"/>
  <c r="R118" i="22" s="1"/>
  <c r="F118" i="22" a="1"/>
  <c r="F118" i="22" s="1"/>
  <c r="X3" i="23"/>
  <c r="AU13" i="23"/>
  <c r="D13" i="23"/>
  <c r="CN12" i="23"/>
  <c r="AE11" i="23"/>
  <c r="BQ12" i="23"/>
  <c r="DJ13" i="23"/>
  <c r="DT11" i="23"/>
  <c r="BO10" i="23"/>
  <c r="Z3" i="23"/>
  <c r="Y13" i="23"/>
  <c r="AQ3" i="23"/>
  <c r="CD5" i="23"/>
  <c r="DQ11" i="23"/>
  <c r="AF3" i="23"/>
  <c r="BH14" i="23"/>
  <c r="S3" i="23"/>
  <c r="DA3" i="23"/>
  <c r="AT5" i="23"/>
  <c r="C6" i="23"/>
  <c r="AY3" i="23"/>
  <c r="BU10" i="23"/>
  <c r="M13" i="23"/>
  <c r="CY10" i="23"/>
  <c r="W85" i="22" a="1"/>
  <c r="W85" i="22" s="1"/>
  <c r="AM85" i="22"/>
  <c r="M85" i="17" a="1"/>
  <c r="M85" i="17" s="1"/>
  <c r="M85" i="22" a="1"/>
  <c r="M85" i="22" s="1"/>
  <c r="K85" i="17" a="1"/>
  <c r="K85" i="17" s="1"/>
  <c r="V85" i="22"/>
  <c r="P85" i="22" a="1"/>
  <c r="P85" i="22" s="1"/>
  <c r="Q85" i="22"/>
  <c r="N85" i="22"/>
  <c r="H85" i="22"/>
  <c r="AL85" i="22"/>
  <c r="J85" i="22" a="1"/>
  <c r="J85" i="22" s="1"/>
  <c r="N85" i="17" a="1"/>
  <c r="N85" i="17" s="1"/>
  <c r="L85" i="22" a="1"/>
  <c r="L85" i="22" s="1"/>
  <c r="T85" i="22"/>
  <c r="D85" i="22" a="1"/>
  <c r="D85" i="22" s="1"/>
  <c r="AK85" i="22"/>
  <c r="O85" i="22" a="1"/>
  <c r="O85" i="22" s="1"/>
  <c r="Q85" i="17"/>
  <c r="O85" i="17" a="1"/>
  <c r="O85" i="17" s="1"/>
  <c r="E85" i="22"/>
  <c r="K85" i="22"/>
  <c r="R85" i="22" a="1"/>
  <c r="R85" i="22" s="1"/>
  <c r="G85" i="22" a="1"/>
  <c r="G85" i="22" s="1"/>
  <c r="I85" i="22" a="1"/>
  <c r="I85" i="22" s="1"/>
  <c r="F85" i="22" a="1"/>
  <c r="F85" i="22" s="1"/>
  <c r="U85" i="22" a="1"/>
  <c r="U85" i="22" s="1"/>
  <c r="X85" i="22" s="1" a="1"/>
  <c r="X85" i="22" s="1"/>
  <c r="L85" i="17" a="1"/>
  <c r="L85" i="17" s="1"/>
  <c r="AK3" i="23"/>
  <c r="CE3" i="23"/>
  <c r="H101" i="22"/>
  <c r="E101" i="22"/>
  <c r="Q101" i="17"/>
  <c r="F101" i="22" a="1"/>
  <c r="F101" i="22" s="1"/>
  <c r="K101" i="17" a="1"/>
  <c r="K101" i="17" s="1"/>
  <c r="U101" i="22" a="1"/>
  <c r="U101" i="22" s="1"/>
  <c r="X101" i="22" s="1" a="1"/>
  <c r="X101" i="22" s="1"/>
  <c r="AK101" i="22"/>
  <c r="O101" i="17" a="1"/>
  <c r="O101" i="17" s="1"/>
  <c r="P101" i="22" a="1"/>
  <c r="P101" i="22" s="1"/>
  <c r="M101" i="22" a="1"/>
  <c r="M101" i="22" s="1"/>
  <c r="M101" i="17" a="1"/>
  <c r="M101" i="17" s="1"/>
  <c r="J101" i="22" a="1"/>
  <c r="J101" i="22" s="1"/>
  <c r="N101" i="22"/>
  <c r="W101" i="22" a="1"/>
  <c r="W101" i="22" s="1"/>
  <c r="Q101" i="22"/>
  <c r="L101" i="17" a="1"/>
  <c r="L101" i="17" s="1"/>
  <c r="L101" i="22" a="1"/>
  <c r="L101" i="22" s="1"/>
  <c r="D101" i="22" a="1"/>
  <c r="D101" i="22" s="1"/>
  <c r="O101" i="22" a="1"/>
  <c r="O101" i="22" s="1"/>
  <c r="V101" i="22"/>
  <c r="G101" i="22" a="1"/>
  <c r="G101" i="22" s="1"/>
  <c r="R101" i="22" a="1"/>
  <c r="R101" i="22" s="1"/>
  <c r="I101" i="22" a="1"/>
  <c r="I101" i="22" s="1"/>
  <c r="AL101" i="22"/>
  <c r="N101" i="17" a="1"/>
  <c r="N101" i="17" s="1"/>
  <c r="AM101" i="22"/>
  <c r="T101" i="22"/>
  <c r="K101" i="22"/>
  <c r="P13" i="23"/>
  <c r="AD11" i="23"/>
  <c r="DS14" i="23"/>
  <c r="M49" i="17" a="1"/>
  <c r="M49" i="17" s="1"/>
  <c r="Q49" i="17"/>
  <c r="T49" i="22"/>
  <c r="U49" i="22" a="1"/>
  <c r="U49" i="22" s="1"/>
  <c r="X49" i="22" s="1" a="1"/>
  <c r="X49" i="22" s="1"/>
  <c r="L49" i="17" a="1"/>
  <c r="L49" i="17" s="1"/>
  <c r="I49" i="22" a="1"/>
  <c r="I49" i="22" s="1"/>
  <c r="AL49" i="22"/>
  <c r="AK49" i="22"/>
  <c r="Q49" i="22"/>
  <c r="H49" i="22"/>
  <c r="G49" i="22" a="1"/>
  <c r="G49" i="22" s="1"/>
  <c r="AM49" i="22"/>
  <c r="P49" i="22" a="1"/>
  <c r="P49" i="22" s="1"/>
  <c r="L49" i="22" a="1"/>
  <c r="L49" i="22" s="1"/>
  <c r="R49" i="22" a="1"/>
  <c r="R49" i="22" s="1"/>
  <c r="V49" i="22"/>
  <c r="D49" i="22" a="1"/>
  <c r="D49" i="22" s="1"/>
  <c r="M49" i="22" a="1"/>
  <c r="M49" i="22" s="1"/>
  <c r="J49" i="22" a="1"/>
  <c r="J49" i="22" s="1"/>
  <c r="K49" i="17" a="1"/>
  <c r="K49" i="17" s="1"/>
  <c r="O49" i="22" a="1"/>
  <c r="O49" i="22" s="1"/>
  <c r="E49" i="22"/>
  <c r="N49" i="22"/>
  <c r="W49" i="22" a="1"/>
  <c r="W49" i="22" s="1"/>
  <c r="K49" i="22"/>
  <c r="N49" i="17" a="1"/>
  <c r="N49" i="17" s="1"/>
  <c r="O49" i="17" a="1"/>
  <c r="O49" i="17" s="1"/>
  <c r="F49" i="22" a="1"/>
  <c r="F49" i="22" s="1"/>
  <c r="AD13" i="23"/>
  <c r="DG13" i="23"/>
  <c r="M120" i="17" a="1"/>
  <c r="M120" i="17" s="1"/>
  <c r="AL120" i="22"/>
  <c r="M120" i="22" a="1"/>
  <c r="M120" i="22" s="1"/>
  <c r="W120" i="22" a="1"/>
  <c r="W120" i="22" s="1"/>
  <c r="E120" i="22"/>
  <c r="T120" i="22"/>
  <c r="O120" i="22" a="1"/>
  <c r="O120" i="22" s="1"/>
  <c r="L120" i="17" a="1"/>
  <c r="L120" i="17" s="1"/>
  <c r="AK120" i="22"/>
  <c r="N120" i="22"/>
  <c r="Q120" i="17"/>
  <c r="AM120" i="22"/>
  <c r="L120" i="22" a="1"/>
  <c r="L120" i="22" s="1"/>
  <c r="G120" i="22" a="1"/>
  <c r="G120" i="22" s="1"/>
  <c r="P120" i="22" a="1"/>
  <c r="P120" i="22" s="1"/>
  <c r="U120" i="22" a="1"/>
  <c r="U120" i="22" s="1"/>
  <c r="X120" i="22" s="1" a="1"/>
  <c r="X120" i="22" s="1"/>
  <c r="N120" i="17" a="1"/>
  <c r="N120" i="17" s="1"/>
  <c r="O120" i="17" a="1"/>
  <c r="O120" i="17" s="1"/>
  <c r="J120" i="22" a="1"/>
  <c r="J120" i="22" s="1"/>
  <c r="I120" i="22" a="1"/>
  <c r="I120" i="22" s="1"/>
  <c r="K120" i="22"/>
  <c r="K120" i="17" a="1"/>
  <c r="K120" i="17" s="1"/>
  <c r="R120" i="22" a="1"/>
  <c r="R120" i="22" s="1"/>
  <c r="F120" i="22" a="1"/>
  <c r="F120" i="22" s="1"/>
  <c r="V120" i="22"/>
  <c r="H120" i="22"/>
  <c r="D120" i="22" a="1"/>
  <c r="D120" i="22" s="1"/>
  <c r="Q120" i="22"/>
  <c r="DF13" i="23"/>
  <c r="J12" i="22" a="1"/>
  <c r="J12" i="22" s="1"/>
  <c r="G12" i="22" a="1"/>
  <c r="G12" i="22" s="1"/>
  <c r="N12" i="22"/>
  <c r="Q12" i="17"/>
  <c r="F12" i="22" a="1"/>
  <c r="F12" i="22" s="1"/>
  <c r="V12" i="22"/>
  <c r="Q12" i="22"/>
  <c r="I12" i="22" a="1"/>
  <c r="I12" i="22" s="1"/>
  <c r="W12" i="22" a="1"/>
  <c r="W12" i="22" s="1"/>
  <c r="O12" i="17" a="1"/>
  <c r="O12" i="17" s="1"/>
  <c r="L12" i="22" a="1"/>
  <c r="L12" i="22" s="1"/>
  <c r="O12" i="22" a="1"/>
  <c r="O12" i="22" s="1"/>
  <c r="U12" i="22" a="1"/>
  <c r="U12" i="22" s="1"/>
  <c r="X12" i="22" s="1" a="1"/>
  <c r="X12" i="22" s="1"/>
  <c r="AK12" i="22"/>
  <c r="E12" i="22"/>
  <c r="T12" i="22"/>
  <c r="K12" i="17" a="1"/>
  <c r="K12" i="17" s="1"/>
  <c r="M12" i="22" a="1"/>
  <c r="M12" i="22" s="1"/>
  <c r="M12" i="17" a="1"/>
  <c r="M12" i="17" s="1"/>
  <c r="D12" i="22" a="1"/>
  <c r="D12" i="22" s="1"/>
  <c r="P12" i="22" a="1"/>
  <c r="P12" i="22" s="1"/>
  <c r="R12" i="22" a="1"/>
  <c r="R12" i="22" s="1"/>
  <c r="AM12" i="22"/>
  <c r="N12" i="17" a="1"/>
  <c r="N12" i="17" s="1"/>
  <c r="K12" i="22"/>
  <c r="L12" i="17" a="1"/>
  <c r="L12" i="17" s="1"/>
  <c r="AL12" i="22"/>
  <c r="H12" i="22"/>
  <c r="DC14" i="23"/>
  <c r="U92" i="22" a="1"/>
  <c r="U92" i="22" s="1"/>
  <c r="X92" i="22" s="1" a="1"/>
  <c r="X92" i="22" s="1"/>
  <c r="O92" i="22" a="1"/>
  <c r="O92" i="22" s="1"/>
  <c r="Q92" i="22"/>
  <c r="F92" i="22" a="1"/>
  <c r="F92" i="22" s="1"/>
  <c r="E92" i="22"/>
  <c r="AK92" i="22"/>
  <c r="W92" i="22" a="1"/>
  <c r="W92" i="22" s="1"/>
  <c r="L92" i="17" a="1"/>
  <c r="L92" i="17" s="1"/>
  <c r="H92" i="22"/>
  <c r="AL92" i="22"/>
  <c r="P92" i="22" a="1"/>
  <c r="P92" i="22" s="1"/>
  <c r="J92" i="22" a="1"/>
  <c r="J92" i="22" s="1"/>
  <c r="M92" i="22" a="1"/>
  <c r="M92" i="22" s="1"/>
  <c r="O92" i="17" a="1"/>
  <c r="O92" i="17" s="1"/>
  <c r="L92" i="22" a="1"/>
  <c r="L92" i="22" s="1"/>
  <c r="Q92" i="17"/>
  <c r="I92" i="22" a="1"/>
  <c r="I92" i="22" s="1"/>
  <c r="R92" i="22" a="1"/>
  <c r="R92" i="22" s="1"/>
  <c r="V92" i="22"/>
  <c r="K92" i="17" a="1"/>
  <c r="K92" i="17" s="1"/>
  <c r="D92" i="22" a="1"/>
  <c r="D92" i="22" s="1"/>
  <c r="AM92" i="22"/>
  <c r="N92" i="22"/>
  <c r="N92" i="17" a="1"/>
  <c r="N92" i="17" s="1"/>
  <c r="T92" i="22"/>
  <c r="K92" i="22"/>
  <c r="G92" i="22" a="1"/>
  <c r="G92" i="22" s="1"/>
  <c r="M92" i="17" a="1"/>
  <c r="M92" i="17" s="1"/>
  <c r="N12" i="23"/>
  <c r="B2" i="23"/>
  <c r="P31" i="22" a="1"/>
  <c r="P31" i="22" s="1"/>
  <c r="K31" i="22"/>
  <c r="W31" i="22" a="1"/>
  <c r="W31" i="22" s="1"/>
  <c r="AL31" i="22"/>
  <c r="AM31" i="22"/>
  <c r="J31" i="22" a="1"/>
  <c r="J31" i="22" s="1"/>
  <c r="U31" i="22" a="1"/>
  <c r="U31" i="22" s="1"/>
  <c r="X31" i="22" s="1" a="1"/>
  <c r="X31" i="22" s="1"/>
  <c r="M31" i="17" a="1"/>
  <c r="M31" i="17" s="1"/>
  <c r="I31" i="22" a="1"/>
  <c r="I31" i="22" s="1"/>
  <c r="T31" i="22"/>
  <c r="Q31" i="17"/>
  <c r="V31" i="22"/>
  <c r="O31" i="22" a="1"/>
  <c r="O31" i="22" s="1"/>
  <c r="N31" i="22"/>
  <c r="F31" i="22" a="1"/>
  <c r="F31" i="22" s="1"/>
  <c r="N31" i="17" a="1"/>
  <c r="N31" i="17" s="1"/>
  <c r="L31" i="17" a="1"/>
  <c r="L31" i="17" s="1"/>
  <c r="O31" i="17" a="1"/>
  <c r="O31" i="17" s="1"/>
  <c r="H31" i="22"/>
  <c r="D31" i="22" a="1"/>
  <c r="D31" i="22" s="1"/>
  <c r="Q31" i="22"/>
  <c r="M31" i="22" a="1"/>
  <c r="M31" i="22" s="1"/>
  <c r="L31" i="22" a="1"/>
  <c r="L31" i="22" s="1"/>
  <c r="AK31" i="22"/>
  <c r="K31" i="17" a="1"/>
  <c r="K31" i="17" s="1"/>
  <c r="R31" i="22" a="1"/>
  <c r="R31" i="22" s="1"/>
  <c r="E31" i="22"/>
  <c r="G31" i="22" a="1"/>
  <c r="G31" i="22" s="1"/>
  <c r="G3" i="23"/>
  <c r="CI5" i="23"/>
  <c r="Q27" i="22"/>
  <c r="G27" i="22" a="1"/>
  <c r="G27" i="22" s="1"/>
  <c r="N27" i="22"/>
  <c r="AM27" i="22"/>
  <c r="AL27" i="22"/>
  <c r="M27" i="17" a="1"/>
  <c r="M27" i="17" s="1"/>
  <c r="F27" i="22" a="1"/>
  <c r="F27" i="22" s="1"/>
  <c r="D27" i="22" a="1"/>
  <c r="D27" i="22" s="1"/>
  <c r="L27" i="17" a="1"/>
  <c r="L27" i="17" s="1"/>
  <c r="O27" i="22" a="1"/>
  <c r="O27" i="22" s="1"/>
  <c r="I27" i="22" a="1"/>
  <c r="I27" i="22" s="1"/>
  <c r="H27" i="22"/>
  <c r="P27" i="22" a="1"/>
  <c r="P27" i="22" s="1"/>
  <c r="U27" i="22" a="1"/>
  <c r="U27" i="22" s="1"/>
  <c r="X27" i="22" s="1" a="1"/>
  <c r="X27" i="22" s="1"/>
  <c r="E27" i="22"/>
  <c r="Q27" i="17"/>
  <c r="V27" i="22"/>
  <c r="M27" i="22" a="1"/>
  <c r="M27" i="22" s="1"/>
  <c r="T27" i="22"/>
  <c r="J27" i="22" a="1"/>
  <c r="J27" i="22" s="1"/>
  <c r="N27" i="17" a="1"/>
  <c r="N27" i="17" s="1"/>
  <c r="L27" i="22" a="1"/>
  <c r="L27" i="22" s="1"/>
  <c r="R27" i="22" a="1"/>
  <c r="R27" i="22" s="1"/>
  <c r="K27" i="17" a="1"/>
  <c r="K27" i="17" s="1"/>
  <c r="W27" i="22" a="1"/>
  <c r="W27" i="22" s="1"/>
  <c r="AK27" i="22"/>
  <c r="O27" i="17" a="1"/>
  <c r="O27" i="17" s="1"/>
  <c r="K27" i="22"/>
  <c r="DC13" i="23"/>
  <c r="BG14" i="23"/>
  <c r="H130" i="22"/>
  <c r="N130" i="17" a="1"/>
  <c r="N130" i="17" s="1"/>
  <c r="N130" i="22"/>
  <c r="D130" i="22" a="1"/>
  <c r="D130" i="22" s="1"/>
  <c r="AM130" i="22"/>
  <c r="AK130" i="22"/>
  <c r="L130" i="22" a="1"/>
  <c r="L130" i="22" s="1"/>
  <c r="E130" i="22"/>
  <c r="K130" i="17" a="1"/>
  <c r="K130" i="17" s="1"/>
  <c r="O130" i="17" a="1"/>
  <c r="O130" i="17" s="1"/>
  <c r="R130" i="22" a="1"/>
  <c r="R130" i="22" s="1"/>
  <c r="O130" i="22" a="1"/>
  <c r="O130" i="22" s="1"/>
  <c r="AL130" i="22"/>
  <c r="P130" i="22" a="1"/>
  <c r="P130" i="22" s="1"/>
  <c r="W130" i="22" a="1"/>
  <c r="W130" i="22" s="1"/>
  <c r="M130" i="17" a="1"/>
  <c r="M130" i="17" s="1"/>
  <c r="V130" i="22"/>
  <c r="G130" i="22" a="1"/>
  <c r="G130" i="22" s="1"/>
  <c r="F130" i="22" a="1"/>
  <c r="F130" i="22" s="1"/>
  <c r="Q130" i="17"/>
  <c r="I130" i="22" a="1"/>
  <c r="I130" i="22" s="1"/>
  <c r="Q130" i="22"/>
  <c r="K130" i="22"/>
  <c r="J130" i="22" a="1"/>
  <c r="J130" i="22" s="1"/>
  <c r="T130" i="22"/>
  <c r="M130" i="22" a="1"/>
  <c r="M130" i="22" s="1"/>
  <c r="U130" i="22" a="1"/>
  <c r="U130" i="22" s="1"/>
  <c r="X130" i="22" s="1" a="1"/>
  <c r="X130" i="22" s="1"/>
  <c r="L130" i="17" a="1"/>
  <c r="L130" i="17" s="1"/>
  <c r="CT7" i="23"/>
  <c r="AN4" i="23"/>
  <c r="AE12" i="23"/>
  <c r="T11" i="23"/>
  <c r="AX5" i="23"/>
  <c r="BE13" i="23"/>
  <c r="L18" i="22" a="1"/>
  <c r="L18" i="22" s="1"/>
  <c r="I18" i="22" a="1"/>
  <c r="I18" i="22" s="1"/>
  <c r="D18" i="22" a="1"/>
  <c r="D18" i="22" s="1"/>
  <c r="Q18" i="22"/>
  <c r="O18" i="22" a="1"/>
  <c r="O18" i="22" s="1"/>
  <c r="O18" i="17" a="1"/>
  <c r="O18" i="17" s="1"/>
  <c r="Q18" i="17"/>
  <c r="G18" i="22" a="1"/>
  <c r="G18" i="22" s="1"/>
  <c r="H18" i="22"/>
  <c r="E18" i="22"/>
  <c r="AK18" i="22"/>
  <c r="F24" i="29" s="1"/>
  <c r="F18" i="22" a="1"/>
  <c r="F18" i="22" s="1"/>
  <c r="U18" i="22" a="1"/>
  <c r="U18" i="22" s="1"/>
  <c r="X18" i="22" s="1" a="1"/>
  <c r="X18" i="22" s="1"/>
  <c r="AL18" i="22"/>
  <c r="G24" i="29" s="1"/>
  <c r="M18" i="22" a="1"/>
  <c r="M18" i="22" s="1"/>
  <c r="K18" i="22"/>
  <c r="P18" i="22" a="1"/>
  <c r="P18" i="22" s="1"/>
  <c r="M18" i="17" a="1"/>
  <c r="M18" i="17" s="1"/>
  <c r="N18" i="22"/>
  <c r="T18" i="22"/>
  <c r="L18" i="17" a="1"/>
  <c r="L18" i="17" s="1"/>
  <c r="V18" i="22"/>
  <c r="R18" i="22" a="1"/>
  <c r="R18" i="22" s="1"/>
  <c r="N18" i="17" a="1"/>
  <c r="N18" i="17" s="1"/>
  <c r="K18" i="17" a="1"/>
  <c r="K18" i="17" s="1"/>
  <c r="J18" i="22" a="1"/>
  <c r="J18" i="22" s="1"/>
  <c r="W18" i="22" a="1"/>
  <c r="W18" i="22" s="1"/>
  <c r="AM18" i="22"/>
  <c r="J3" i="23"/>
  <c r="C11" i="23"/>
  <c r="DR10" i="23"/>
  <c r="CT13" i="23"/>
  <c r="C5" i="23"/>
  <c r="O10" i="23"/>
  <c r="P8" i="22" a="1"/>
  <c r="P8" i="22" s="1"/>
  <c r="K8" i="22"/>
  <c r="G8" i="22" a="1"/>
  <c r="G8" i="22" s="1"/>
  <c r="D8" i="22" a="1"/>
  <c r="D8" i="22" s="1"/>
  <c r="O8" i="22" a="1"/>
  <c r="O8" i="22" s="1"/>
  <c r="AM8" i="22"/>
  <c r="R8" i="22" a="1"/>
  <c r="R8" i="22" s="1"/>
  <c r="L8" i="17" a="1"/>
  <c r="L8" i="17" s="1"/>
  <c r="W8" i="22" a="1"/>
  <c r="W8" i="22" s="1"/>
  <c r="AL8" i="22"/>
  <c r="AK8" i="22"/>
  <c r="M8" i="22" a="1"/>
  <c r="M8" i="22" s="1"/>
  <c r="N8" i="17" a="1"/>
  <c r="N8" i="17" s="1"/>
  <c r="Q8" i="17"/>
  <c r="E8" i="22"/>
  <c r="L8" i="22" a="1"/>
  <c r="L8" i="22" s="1"/>
  <c r="V8" i="22"/>
  <c r="J8" i="22" a="1"/>
  <c r="J8" i="22" s="1"/>
  <c r="T8" i="22"/>
  <c r="M8" i="17" a="1"/>
  <c r="M8" i="17" s="1"/>
  <c r="I8" i="22" a="1"/>
  <c r="I8" i="22" s="1"/>
  <c r="K8" i="17" a="1"/>
  <c r="K8" i="17" s="1"/>
  <c r="Q8" i="22"/>
  <c r="N8" i="22"/>
  <c r="H8" i="22"/>
  <c r="O8" i="17" a="1"/>
  <c r="O8" i="17" s="1"/>
  <c r="F8" i="22" a="1"/>
  <c r="F8" i="22" s="1"/>
  <c r="U8" i="22" a="1"/>
  <c r="U8" i="22" s="1"/>
  <c r="X8" i="22" s="1" a="1"/>
  <c r="X8" i="22" s="1"/>
  <c r="W11" i="23"/>
  <c r="M63" i="17" a="1"/>
  <c r="M63" i="17" s="1"/>
  <c r="N63" i="22"/>
  <c r="F63" i="22" a="1"/>
  <c r="F63" i="22" s="1"/>
  <c r="H63" i="22"/>
  <c r="O63" i="17" a="1"/>
  <c r="O63" i="17" s="1"/>
  <c r="M63" i="22" a="1"/>
  <c r="M63" i="22" s="1"/>
  <c r="U63" i="22" a="1"/>
  <c r="U63" i="22" s="1"/>
  <c r="X63" i="22" s="1" a="1"/>
  <c r="X63" i="22" s="1"/>
  <c r="E63" i="22"/>
  <c r="I63" i="22" a="1"/>
  <c r="I63" i="22" s="1"/>
  <c r="L63" i="17" a="1"/>
  <c r="L63" i="17" s="1"/>
  <c r="D63" i="22" a="1"/>
  <c r="D63" i="22" s="1"/>
  <c r="Q63" i="22"/>
  <c r="O63" i="22" a="1"/>
  <c r="O63" i="22" s="1"/>
  <c r="Q63" i="17"/>
  <c r="AK63" i="22"/>
  <c r="W63" i="22" a="1"/>
  <c r="W63" i="22" s="1"/>
  <c r="K63" i="17" a="1"/>
  <c r="K63" i="17" s="1"/>
  <c r="G63" i="22" a="1"/>
  <c r="G63" i="22" s="1"/>
  <c r="N63" i="17" a="1"/>
  <c r="N63" i="17" s="1"/>
  <c r="L63" i="22" a="1"/>
  <c r="L63" i="22" s="1"/>
  <c r="V63" i="22"/>
  <c r="AL63" i="22"/>
  <c r="P63" i="22" a="1"/>
  <c r="P63" i="22" s="1"/>
  <c r="T63" i="22"/>
  <c r="R63" i="22" a="1"/>
  <c r="R63" i="22" s="1"/>
  <c r="K63" i="22"/>
  <c r="AM63" i="22"/>
  <c r="J63" i="22" a="1"/>
  <c r="J63" i="22" s="1"/>
  <c r="DB13" i="23"/>
  <c r="BI3" i="23"/>
  <c r="AK11" i="23"/>
  <c r="AE10" i="23"/>
  <c r="CZ3" i="23"/>
  <c r="Q10" i="22"/>
  <c r="I10" i="22" a="1"/>
  <c r="I10" i="22" s="1"/>
  <c r="R10" i="22" a="1"/>
  <c r="R10" i="22" s="1"/>
  <c r="T10" i="22"/>
  <c r="L10" i="17" a="1"/>
  <c r="L10" i="17" s="1"/>
  <c r="P10" i="22" a="1"/>
  <c r="P10" i="22" s="1"/>
  <c r="AK10" i="22"/>
  <c r="W10" i="22" a="1"/>
  <c r="W10" i="22" s="1"/>
  <c r="AL10" i="22"/>
  <c r="U10" i="22" a="1"/>
  <c r="U10" i="22" s="1"/>
  <c r="X10" i="22" s="1" a="1"/>
  <c r="X10" i="22" s="1"/>
  <c r="G10" i="22" a="1"/>
  <c r="G10" i="22" s="1"/>
  <c r="K10" i="22"/>
  <c r="D10" i="22" a="1"/>
  <c r="D10" i="22" s="1"/>
  <c r="O10" i="22" a="1"/>
  <c r="O10" i="22" s="1"/>
  <c r="V10" i="22"/>
  <c r="M10" i="17" a="1"/>
  <c r="M10" i="17" s="1"/>
  <c r="E10" i="22"/>
  <c r="O10" i="17" a="1"/>
  <c r="O10" i="17" s="1"/>
  <c r="M10" i="22" a="1"/>
  <c r="M10" i="22" s="1"/>
  <c r="N10" i="22"/>
  <c r="Q10" i="17"/>
  <c r="F10" i="22" a="1"/>
  <c r="F10" i="22" s="1"/>
  <c r="L10" i="22" a="1"/>
  <c r="L10" i="22" s="1"/>
  <c r="H10" i="22"/>
  <c r="J10" i="22" a="1"/>
  <c r="J10" i="22" s="1"/>
  <c r="AM10" i="22"/>
  <c r="N10" i="17" a="1"/>
  <c r="N10" i="17" s="1"/>
  <c r="K10" i="17" a="1"/>
  <c r="K10" i="17" s="1"/>
  <c r="CC10" i="23"/>
  <c r="AJ13" i="23"/>
  <c r="BH5" i="23"/>
  <c r="AS11" i="23"/>
  <c r="DU9" i="23"/>
  <c r="BX11" i="23"/>
  <c r="AL35" i="22"/>
  <c r="R35" i="22" a="1"/>
  <c r="R35" i="22" s="1"/>
  <c r="M35" i="17" a="1"/>
  <c r="M35" i="17" s="1"/>
  <c r="L35" i="22" a="1"/>
  <c r="L35" i="22" s="1"/>
  <c r="L35" i="17" a="1"/>
  <c r="L35" i="17" s="1"/>
  <c r="U35" i="22" a="1"/>
  <c r="U35" i="22" s="1"/>
  <c r="X35" i="22" s="1" a="1"/>
  <c r="X35" i="22" s="1"/>
  <c r="M35" i="22" a="1"/>
  <c r="M35" i="22" s="1"/>
  <c r="O35" i="22" a="1"/>
  <c r="O35" i="22" s="1"/>
  <c r="E35" i="22"/>
  <c r="N35" i="22"/>
  <c r="V35" i="22"/>
  <c r="G35" i="22" a="1"/>
  <c r="G35" i="22" s="1"/>
  <c r="AM35" i="22"/>
  <c r="AK35" i="22"/>
  <c r="W35" i="22" a="1"/>
  <c r="W35" i="22" s="1"/>
  <c r="Q35" i="22"/>
  <c r="K35" i="22"/>
  <c r="P35" i="22" a="1"/>
  <c r="P35" i="22" s="1"/>
  <c r="D35" i="22" a="1"/>
  <c r="D35" i="22" s="1"/>
  <c r="I35" i="22" a="1"/>
  <c r="I35" i="22" s="1"/>
  <c r="H35" i="22"/>
  <c r="N35" i="17" a="1"/>
  <c r="N35" i="17" s="1"/>
  <c r="T35" i="22"/>
  <c r="B7" i="23"/>
  <c r="F35" i="22" a="1"/>
  <c r="F35" i="22" s="1"/>
  <c r="K35" i="17" a="1"/>
  <c r="K35" i="17" s="1"/>
  <c r="J35" i="22" a="1"/>
  <c r="J35" i="22" s="1"/>
  <c r="Q35" i="17"/>
  <c r="O35" i="17" a="1"/>
  <c r="O35" i="17" s="1"/>
  <c r="C10" i="23"/>
  <c r="AU5" i="23"/>
  <c r="BB12" i="23"/>
  <c r="Z12" i="23"/>
  <c r="BN14" i="23"/>
  <c r="BH12" i="23"/>
  <c r="BL11" i="23"/>
  <c r="M12" i="23"/>
  <c r="CC13" i="23"/>
  <c r="N86" i="17" a="1"/>
  <c r="N86" i="17" s="1"/>
  <c r="J86" i="22" a="1"/>
  <c r="J86" i="22" s="1"/>
  <c r="V86" i="22"/>
  <c r="K86" i="22"/>
  <c r="L86" i="17" a="1"/>
  <c r="L86" i="17" s="1"/>
  <c r="K86" i="17" a="1"/>
  <c r="K86" i="17" s="1"/>
  <c r="M86" i="17" a="1"/>
  <c r="M86" i="17" s="1"/>
  <c r="R86" i="22" a="1"/>
  <c r="R86" i="22" s="1"/>
  <c r="I86" i="22" a="1"/>
  <c r="I86" i="22" s="1"/>
  <c r="U86" i="22" a="1"/>
  <c r="U86" i="22" s="1"/>
  <c r="X86" i="22" s="1" a="1"/>
  <c r="X86" i="22" s="1"/>
  <c r="E86" i="22"/>
  <c r="D86" i="22" a="1"/>
  <c r="D86" i="22" s="1"/>
  <c r="AL86" i="22"/>
  <c r="M86" i="22" a="1"/>
  <c r="M86" i="22" s="1"/>
  <c r="O86" i="22" a="1"/>
  <c r="O86" i="22" s="1"/>
  <c r="H86" i="22"/>
  <c r="G86" i="22" a="1"/>
  <c r="G86" i="22" s="1"/>
  <c r="Q86" i="17"/>
  <c r="AK86" i="22"/>
  <c r="L86" i="22" a="1"/>
  <c r="L86" i="22" s="1"/>
  <c r="W86" i="22" a="1"/>
  <c r="W86" i="22" s="1"/>
  <c r="N86" i="22"/>
  <c r="O86" i="17" a="1"/>
  <c r="O86" i="17" s="1"/>
  <c r="Q86" i="22"/>
  <c r="T86" i="22"/>
  <c r="F86" i="22" a="1"/>
  <c r="F86" i="22" s="1"/>
  <c r="P86" i="22" a="1"/>
  <c r="P86" i="22" s="1"/>
  <c r="AM86" i="22"/>
  <c r="E11" i="23"/>
  <c r="DH4" i="23"/>
  <c r="BZ14" i="23"/>
  <c r="DP10" i="23"/>
  <c r="DY3" i="23"/>
  <c r="AM23" i="22"/>
  <c r="G23" i="22" a="1"/>
  <c r="G23" i="22" s="1"/>
  <c r="L23" i="22" a="1"/>
  <c r="L23" i="22" s="1"/>
  <c r="H23" i="22"/>
  <c r="O23" i="22" a="1"/>
  <c r="O23" i="22" s="1"/>
  <c r="V23" i="22"/>
  <c r="L23" i="17" a="1"/>
  <c r="L23" i="17" s="1"/>
  <c r="J23" i="22" a="1"/>
  <c r="J23" i="22" s="1"/>
  <c r="AK23" i="22"/>
  <c r="E23" i="22"/>
  <c r="K23" i="22"/>
  <c r="N23" i="22"/>
  <c r="I23" i="22" a="1"/>
  <c r="I23" i="22" s="1"/>
  <c r="M23" i="22" a="1"/>
  <c r="M23" i="22" s="1"/>
  <c r="F23" i="22" a="1"/>
  <c r="F23" i="22" s="1"/>
  <c r="K23" i="17" a="1"/>
  <c r="K23" i="17" s="1"/>
  <c r="M23" i="17" a="1"/>
  <c r="M23" i="17" s="1"/>
  <c r="P23" i="22" a="1"/>
  <c r="P23" i="22" s="1"/>
  <c r="N23" i="17" a="1"/>
  <c r="N23" i="17" s="1"/>
  <c r="R23" i="22" a="1"/>
  <c r="R23" i="22" s="1"/>
  <c r="Q23" i="22"/>
  <c r="U23" i="22" a="1"/>
  <c r="U23" i="22" s="1"/>
  <c r="X23" i="22" s="1" a="1"/>
  <c r="X23" i="22" s="1"/>
  <c r="W23" i="22" a="1"/>
  <c r="W23" i="22" s="1"/>
  <c r="Q23" i="17"/>
  <c r="T23" i="22"/>
  <c r="AL23" i="22"/>
  <c r="D23" i="22" a="1"/>
  <c r="D23" i="22" s="1"/>
  <c r="O23" i="17" a="1"/>
  <c r="O23" i="17" s="1"/>
  <c r="AK74" i="22"/>
  <c r="F87" i="29" s="1"/>
  <c r="V74" i="22"/>
  <c r="M74" i="22" a="1"/>
  <c r="M74" i="22" s="1"/>
  <c r="G74" i="22" a="1"/>
  <c r="G74" i="22" s="1"/>
  <c r="Q74" i="22"/>
  <c r="O74" i="22" a="1"/>
  <c r="O74" i="22" s="1"/>
  <c r="AM74" i="22"/>
  <c r="J74" i="22" a="1"/>
  <c r="J74" i="22" s="1"/>
  <c r="E74" i="22"/>
  <c r="N74" i="22"/>
  <c r="L74" i="22" a="1"/>
  <c r="L74" i="22" s="1"/>
  <c r="T74" i="22"/>
  <c r="M74" i="17" a="1"/>
  <c r="M74" i="17" s="1"/>
  <c r="W74" i="22" a="1"/>
  <c r="W74" i="22" s="1"/>
  <c r="O74" i="17" a="1"/>
  <c r="O74" i="17" s="1"/>
  <c r="R74" i="22" a="1"/>
  <c r="R74" i="22" s="1"/>
  <c r="AL74" i="22"/>
  <c r="G87" i="29" s="1"/>
  <c r="Q74" i="17"/>
  <c r="K74" i="17" a="1"/>
  <c r="K74" i="17" s="1"/>
  <c r="D74" i="22" a="1"/>
  <c r="D74" i="22" s="1"/>
  <c r="K74" i="22"/>
  <c r="L74" i="17" a="1"/>
  <c r="L74" i="17" s="1"/>
  <c r="N74" i="17" a="1"/>
  <c r="N74" i="17" s="1"/>
  <c r="U74" i="22" a="1"/>
  <c r="U74" i="22" s="1"/>
  <c r="X74" i="22" s="1" a="1"/>
  <c r="X74" i="22" s="1"/>
  <c r="P74" i="22" a="1"/>
  <c r="P74" i="22" s="1"/>
  <c r="I74" i="22" a="1"/>
  <c r="I74" i="22" s="1"/>
  <c r="H74" i="22"/>
  <c r="F74" i="22" a="1"/>
  <c r="F74" i="22" s="1"/>
  <c r="BK10" i="23"/>
  <c r="AI12" i="23"/>
  <c r="AG11" i="23"/>
  <c r="CG13" i="23"/>
  <c r="BV12" i="23"/>
  <c r="DI3" i="23"/>
  <c r="I38" i="22" a="1"/>
  <c r="I38" i="22" s="1"/>
  <c r="T38" i="22"/>
  <c r="H38" i="22"/>
  <c r="AM38" i="22"/>
  <c r="W38" i="22" a="1"/>
  <c r="W38" i="22" s="1"/>
  <c r="Q38" i="17"/>
  <c r="K38" i="17" a="1"/>
  <c r="K38" i="17" s="1"/>
  <c r="P38" i="22" a="1"/>
  <c r="P38" i="22" s="1"/>
  <c r="U38" i="22" a="1"/>
  <c r="U38" i="22" s="1"/>
  <c r="X38" i="22" s="1" a="1"/>
  <c r="X38" i="22" s="1"/>
  <c r="D38" i="22" a="1"/>
  <c r="D38" i="22" s="1"/>
  <c r="G38" i="22" a="1"/>
  <c r="G38" i="22" s="1"/>
  <c r="O38" i="22" a="1"/>
  <c r="O38" i="22" s="1"/>
  <c r="V38" i="22"/>
  <c r="N38" i="22"/>
  <c r="K38" i="22"/>
  <c r="M38" i="17" a="1"/>
  <c r="M38" i="17" s="1"/>
  <c r="Q38" i="22"/>
  <c r="L38" i="17" a="1"/>
  <c r="L38" i="17" s="1"/>
  <c r="AL38" i="22"/>
  <c r="M38" i="22" a="1"/>
  <c r="M38" i="22" s="1"/>
  <c r="O38" i="17" a="1"/>
  <c r="O38" i="17" s="1"/>
  <c r="F38" i="22" a="1"/>
  <c r="F38" i="22" s="1"/>
  <c r="L38" i="22" a="1"/>
  <c r="L38" i="22" s="1"/>
  <c r="E38" i="22"/>
  <c r="N38" i="17" a="1"/>
  <c r="N38" i="17" s="1"/>
  <c r="AK38" i="22"/>
  <c r="R38" i="22" a="1"/>
  <c r="R38" i="22" s="1"/>
  <c r="J38" i="22" a="1"/>
  <c r="J38" i="22" s="1"/>
  <c r="J11" i="23"/>
  <c r="AY13" i="23"/>
  <c r="T6" i="22"/>
  <c r="R6" i="22" a="1"/>
  <c r="R6" i="22" s="1"/>
  <c r="B3" i="23"/>
  <c r="J6" i="22" a="1"/>
  <c r="J6" i="22" s="1"/>
  <c r="F6" i="22" a="1"/>
  <c r="F6" i="22" s="1"/>
  <c r="V6" i="22"/>
  <c r="P6" i="22" a="1"/>
  <c r="P6" i="22" s="1"/>
  <c r="AM6" i="22"/>
  <c r="N6" i="17" a="1"/>
  <c r="N6" i="17" s="1"/>
  <c r="E6" i="22"/>
  <c r="H6" i="22"/>
  <c r="N6" i="22"/>
  <c r="Q6" i="17"/>
  <c r="O6" i="17" a="1"/>
  <c r="O6" i="17" s="1"/>
  <c r="L6" i="17" a="1"/>
  <c r="L6" i="17" s="1"/>
  <c r="K6" i="22"/>
  <c r="AK6" i="22"/>
  <c r="O6" i="22" a="1"/>
  <c r="O6" i="22" s="1"/>
  <c r="M6" i="22" a="1"/>
  <c r="M6" i="22" s="1"/>
  <c r="K6" i="17" a="1"/>
  <c r="K6" i="17" s="1"/>
  <c r="G6" i="22" a="1"/>
  <c r="G6" i="22" s="1"/>
  <c r="D6" i="22" a="1"/>
  <c r="D6" i="22" s="1"/>
  <c r="I6" i="22" a="1"/>
  <c r="I6" i="22" s="1"/>
  <c r="AL6" i="22"/>
  <c r="W6" i="22" a="1"/>
  <c r="W6" i="22" s="1"/>
  <c r="L6" i="22" a="1"/>
  <c r="L6" i="22" s="1"/>
  <c r="M6" i="17" a="1"/>
  <c r="M6" i="17" s="1"/>
  <c r="Q6" i="22"/>
  <c r="U6" i="22" a="1"/>
  <c r="U6" i="22" s="1"/>
  <c r="X6" i="22" s="1" a="1"/>
  <c r="X6" i="22" s="1"/>
  <c r="CI12" i="23"/>
  <c r="DW13" i="23"/>
  <c r="BG12" i="23"/>
  <c r="BO9" i="23"/>
  <c r="AB13" i="23"/>
  <c r="Q5" i="23"/>
  <c r="AR3" i="23"/>
  <c r="DH3" i="23"/>
  <c r="AL12" i="23"/>
  <c r="BP14" i="23"/>
  <c r="AI14" i="23"/>
  <c r="O11" i="23"/>
  <c r="DT13" i="23"/>
  <c r="BK12" i="23"/>
  <c r="M61" i="17" a="1"/>
  <c r="M61" i="17" s="1"/>
  <c r="D61" i="22" a="1"/>
  <c r="D61" i="22" s="1"/>
  <c r="E61" i="22"/>
  <c r="G61" i="22" a="1"/>
  <c r="G61" i="22" s="1"/>
  <c r="L61" i="22" a="1"/>
  <c r="L61" i="22" s="1"/>
  <c r="Q61" i="17"/>
  <c r="L61" i="17" a="1"/>
  <c r="L61" i="17" s="1"/>
  <c r="K61" i="22"/>
  <c r="R61" i="22" a="1"/>
  <c r="R61" i="22" s="1"/>
  <c r="M61" i="22" a="1"/>
  <c r="M61" i="22" s="1"/>
  <c r="H61" i="22"/>
  <c r="F61" i="22" a="1"/>
  <c r="F61" i="22" s="1"/>
  <c r="N61" i="22"/>
  <c r="U61" i="22" a="1"/>
  <c r="U61" i="22" s="1"/>
  <c r="X61" i="22" s="1" a="1"/>
  <c r="X61" i="22" s="1"/>
  <c r="N61" i="17" a="1"/>
  <c r="N61" i="17" s="1"/>
  <c r="K61" i="17" a="1"/>
  <c r="K61" i="17" s="1"/>
  <c r="J61" i="22" a="1"/>
  <c r="J61" i="22" s="1"/>
  <c r="V61" i="22"/>
  <c r="AK61" i="22"/>
  <c r="O61" i="22" a="1"/>
  <c r="O61" i="22" s="1"/>
  <c r="T61" i="22"/>
  <c r="I61" i="22" a="1"/>
  <c r="I61" i="22" s="1"/>
  <c r="P61" i="22" a="1"/>
  <c r="P61" i="22" s="1"/>
  <c r="AM61" i="22"/>
  <c r="O61" i="17" a="1"/>
  <c r="O61" i="17" s="1"/>
  <c r="Q61" i="22"/>
  <c r="W61" i="22" a="1"/>
  <c r="W61" i="22" s="1"/>
  <c r="AL61" i="22"/>
  <c r="DT5" i="23"/>
  <c r="BY13" i="23"/>
  <c r="CA10" i="23"/>
  <c r="CP14" i="23"/>
  <c r="CJ11" i="23"/>
  <c r="AF2" i="23"/>
  <c r="CN10" i="23"/>
  <c r="BR10" i="23"/>
  <c r="AM14" i="23"/>
  <c r="DB10" i="23"/>
  <c r="AO14" i="23"/>
  <c r="BR11" i="23"/>
  <c r="N127" i="17" a="1"/>
  <c r="N127" i="17" s="1"/>
  <c r="AK127" i="22"/>
  <c r="H127" i="22"/>
  <c r="V127" i="22"/>
  <c r="E127" i="22"/>
  <c r="R127" i="22" a="1"/>
  <c r="R127" i="22" s="1"/>
  <c r="W127" i="22" a="1"/>
  <c r="W127" i="22" s="1"/>
  <c r="K127" i="22"/>
  <c r="B11" i="23"/>
  <c r="M127" i="22" a="1"/>
  <c r="M127" i="22" s="1"/>
  <c r="AM127" i="22"/>
  <c r="G127" i="22" a="1"/>
  <c r="G127" i="22" s="1"/>
  <c r="L127" i="22" a="1"/>
  <c r="L127" i="22" s="1"/>
  <c r="T127" i="22"/>
  <c r="O127" i="17" a="1"/>
  <c r="O127" i="17" s="1"/>
  <c r="J127" i="22" a="1"/>
  <c r="J127" i="22" s="1"/>
  <c r="N127" i="22"/>
  <c r="I127" i="22" a="1"/>
  <c r="I127" i="22" s="1"/>
  <c r="D127" i="22" a="1"/>
  <c r="D127" i="22" s="1"/>
  <c r="M127" i="17" a="1"/>
  <c r="M127" i="17" s="1"/>
  <c r="Q127" i="22"/>
  <c r="F127" i="22" a="1"/>
  <c r="F127" i="22" s="1"/>
  <c r="U127" i="22" a="1"/>
  <c r="U127" i="22" s="1"/>
  <c r="X127" i="22" s="1" a="1"/>
  <c r="X127" i="22" s="1"/>
  <c r="P127" i="22" a="1"/>
  <c r="P127" i="22" s="1"/>
  <c r="O127" i="22" a="1"/>
  <c r="O127" i="22" s="1"/>
  <c r="L127" i="17" a="1"/>
  <c r="L127" i="17" s="1"/>
  <c r="Q127" i="17"/>
  <c r="AL127" i="22"/>
  <c r="K127" i="17" a="1"/>
  <c r="K127" i="17" s="1"/>
  <c r="CX10" i="23"/>
  <c r="DT14" i="23"/>
  <c r="L47" i="17" a="1"/>
  <c r="L47" i="17" s="1"/>
  <c r="G47" i="22" a="1"/>
  <c r="G47" i="22" s="1"/>
  <c r="O47" i="17" a="1"/>
  <c r="O47" i="17" s="1"/>
  <c r="AM47" i="22"/>
  <c r="M47" i="22" a="1"/>
  <c r="M47" i="22" s="1"/>
  <c r="W47" i="22" a="1"/>
  <c r="W47" i="22" s="1"/>
  <c r="U47" i="22" a="1"/>
  <c r="U47" i="22" s="1"/>
  <c r="X47" i="22" s="1" a="1"/>
  <c r="X47" i="22" s="1"/>
  <c r="D47" i="22" a="1"/>
  <c r="D47" i="22" s="1"/>
  <c r="J47" i="22" a="1"/>
  <c r="J47" i="22" s="1"/>
  <c r="O47" i="22" a="1"/>
  <c r="O47" i="22" s="1"/>
  <c r="T47" i="22"/>
  <c r="AK47" i="22"/>
  <c r="K47" i="22"/>
  <c r="K47" i="17" a="1"/>
  <c r="K47" i="17" s="1"/>
  <c r="I47" i="22" a="1"/>
  <c r="I47" i="22" s="1"/>
  <c r="L47" i="22" a="1"/>
  <c r="L47" i="22" s="1"/>
  <c r="R47" i="22" a="1"/>
  <c r="R47" i="22" s="1"/>
  <c r="AL47" i="22"/>
  <c r="F47" i="22" a="1"/>
  <c r="F47" i="22" s="1"/>
  <c r="Q47" i="17"/>
  <c r="H47" i="22"/>
  <c r="M47" i="17" a="1"/>
  <c r="M47" i="17" s="1"/>
  <c r="Q47" i="22"/>
  <c r="V47" i="22"/>
  <c r="N47" i="22"/>
  <c r="N47" i="17" a="1"/>
  <c r="N47" i="17" s="1"/>
  <c r="P47" i="22" a="1"/>
  <c r="P47" i="22" s="1"/>
  <c r="E47" i="22"/>
  <c r="CG10" i="23"/>
  <c r="M46" i="17" a="1"/>
  <c r="M46" i="17" s="1"/>
  <c r="AL46" i="22"/>
  <c r="H46" i="22"/>
  <c r="V46" i="22"/>
  <c r="Q46" i="17"/>
  <c r="N46" i="17" a="1"/>
  <c r="N46" i="17" s="1"/>
  <c r="AM46" i="22"/>
  <c r="L46" i="17" a="1"/>
  <c r="L46" i="17" s="1"/>
  <c r="J46" i="22" a="1"/>
  <c r="J46" i="22" s="1"/>
  <c r="U46" i="22" a="1"/>
  <c r="U46" i="22" s="1"/>
  <c r="X46" i="22" s="1" a="1"/>
  <c r="X46" i="22" s="1"/>
  <c r="F46" i="22" a="1"/>
  <c r="F46" i="22" s="1"/>
  <c r="R46" i="22" a="1"/>
  <c r="R46" i="22" s="1"/>
  <c r="W46" i="22" a="1"/>
  <c r="W46" i="22" s="1"/>
  <c r="P46" i="22" a="1"/>
  <c r="P46" i="22" s="1"/>
  <c r="L46" i="22" a="1"/>
  <c r="L46" i="22" s="1"/>
  <c r="AK46" i="22"/>
  <c r="G46" i="22" a="1"/>
  <c r="G46" i="22" s="1"/>
  <c r="Q46" i="22"/>
  <c r="O46" i="17" a="1"/>
  <c r="O46" i="17" s="1"/>
  <c r="T46" i="22"/>
  <c r="O46" i="22" a="1"/>
  <c r="O46" i="22" s="1"/>
  <c r="I46" i="22" a="1"/>
  <c r="I46" i="22" s="1"/>
  <c r="D46" i="22" a="1"/>
  <c r="D46" i="22" s="1"/>
  <c r="K46" i="17" a="1"/>
  <c r="K46" i="17" s="1"/>
  <c r="N46" i="22"/>
  <c r="K46" i="22"/>
  <c r="M46" i="22" a="1"/>
  <c r="M46" i="22" s="1"/>
  <c r="E46" i="22"/>
  <c r="BI13" i="23"/>
  <c r="BN5" i="23"/>
  <c r="CU5" i="23"/>
  <c r="S14" i="23"/>
  <c r="H70" i="22"/>
  <c r="Q70" i="17"/>
  <c r="M70" i="22" a="1"/>
  <c r="M70" i="22" s="1"/>
  <c r="F70" i="22" a="1"/>
  <c r="F70" i="22" s="1"/>
  <c r="G70" i="22" a="1"/>
  <c r="G70" i="22" s="1"/>
  <c r="N70" i="17" a="1"/>
  <c r="N70" i="17" s="1"/>
  <c r="AM70" i="22"/>
  <c r="D70" i="22" a="1"/>
  <c r="D70" i="22" s="1"/>
  <c r="K70" i="17" a="1"/>
  <c r="K70" i="17" s="1"/>
  <c r="O70" i="22" a="1"/>
  <c r="O70" i="22" s="1"/>
  <c r="L70" i="22" a="1"/>
  <c r="L70" i="22" s="1"/>
  <c r="M70" i="17" a="1"/>
  <c r="M70" i="17" s="1"/>
  <c r="J70" i="22" a="1"/>
  <c r="J70" i="22" s="1"/>
  <c r="R70" i="22" a="1"/>
  <c r="R70" i="22" s="1"/>
  <c r="T70" i="22"/>
  <c r="N70" i="22"/>
  <c r="U70" i="22" a="1"/>
  <c r="U70" i="22" s="1"/>
  <c r="X70" i="22" s="1" a="1"/>
  <c r="X70" i="22" s="1"/>
  <c r="AL70" i="22"/>
  <c r="O70" i="17" a="1"/>
  <c r="O70" i="17" s="1"/>
  <c r="Q70" i="22"/>
  <c r="AK70" i="22"/>
  <c r="W70" i="22" a="1"/>
  <c r="W70" i="22" s="1"/>
  <c r="P70" i="22" a="1"/>
  <c r="P70" i="22" s="1"/>
  <c r="I70" i="22" a="1"/>
  <c r="I70" i="22" s="1"/>
  <c r="E70" i="22"/>
  <c r="K70" i="22"/>
  <c r="L70" i="17" a="1"/>
  <c r="L70" i="17" s="1"/>
  <c r="V70" i="22"/>
  <c r="BC12" i="23"/>
  <c r="CM10" i="23"/>
  <c r="AY11" i="23"/>
  <c r="DZ12" i="23"/>
  <c r="BK13" i="23"/>
  <c r="CB14" i="23"/>
  <c r="W12" i="23"/>
  <c r="BA3" i="23"/>
  <c r="DU6" i="23"/>
  <c r="BI14" i="23"/>
  <c r="D21" i="22" a="1"/>
  <c r="D21" i="22" s="1"/>
  <c r="N21" i="17" a="1"/>
  <c r="N21" i="17" s="1"/>
  <c r="AK21" i="22"/>
  <c r="F25" i="29" s="1"/>
  <c r="P21" i="22" a="1"/>
  <c r="P21" i="22" s="1"/>
  <c r="L21" i="22" a="1"/>
  <c r="L21" i="22" s="1"/>
  <c r="AL21" i="22"/>
  <c r="G25" i="29" s="1"/>
  <c r="O21" i="22" a="1"/>
  <c r="O21" i="22" s="1"/>
  <c r="N21" i="22"/>
  <c r="Q21" i="22"/>
  <c r="AM21" i="22"/>
  <c r="H21" i="22"/>
  <c r="F21" i="22" a="1"/>
  <c r="F21" i="22" s="1"/>
  <c r="K21" i="17" a="1"/>
  <c r="K21" i="17" s="1"/>
  <c r="Q21" i="17"/>
  <c r="R21" i="22" a="1"/>
  <c r="R21" i="22" s="1"/>
  <c r="J21" i="22" a="1"/>
  <c r="J21" i="22" s="1"/>
  <c r="L21" i="17" a="1"/>
  <c r="L21" i="17" s="1"/>
  <c r="V21" i="22"/>
  <c r="M21" i="17" a="1"/>
  <c r="M21" i="17" s="1"/>
  <c r="I21" i="22" a="1"/>
  <c r="I21" i="22" s="1"/>
  <c r="E21" i="22"/>
  <c r="O21" i="17" a="1"/>
  <c r="O21" i="17" s="1"/>
  <c r="T21" i="22"/>
  <c r="G21" i="22" a="1"/>
  <c r="G21" i="22" s="1"/>
  <c r="W21" i="22" a="1"/>
  <c r="W21" i="22" s="1"/>
  <c r="U21" i="22" a="1"/>
  <c r="U21" i="22" s="1"/>
  <c r="X21" i="22" s="1" a="1"/>
  <c r="X21" i="22" s="1"/>
  <c r="K21" i="22"/>
  <c r="M21" i="22" a="1"/>
  <c r="M21" i="22" s="1"/>
  <c r="DZ3" i="23"/>
  <c r="AO3" i="23"/>
  <c r="K103" i="17" a="1"/>
  <c r="K103" i="17" s="1"/>
  <c r="P103" i="22" a="1"/>
  <c r="P103" i="22" s="1"/>
  <c r="N103" i="17" a="1"/>
  <c r="N103" i="17" s="1"/>
  <c r="H103" i="22"/>
  <c r="O103" i="22" a="1"/>
  <c r="O103" i="22" s="1"/>
  <c r="G103" i="22" a="1"/>
  <c r="G103" i="22" s="1"/>
  <c r="V103" i="22"/>
  <c r="AM103" i="22"/>
  <c r="N103" i="22"/>
  <c r="M103" i="22" a="1"/>
  <c r="M103" i="22" s="1"/>
  <c r="Q103" i="22"/>
  <c r="O103" i="17" a="1"/>
  <c r="O103" i="17" s="1"/>
  <c r="Q103" i="17"/>
  <c r="E103" i="22"/>
  <c r="R103" i="22" a="1"/>
  <c r="R103" i="22" s="1"/>
  <c r="D103" i="22" a="1"/>
  <c r="D103" i="22" s="1"/>
  <c r="AL103" i="22"/>
  <c r="T103" i="22"/>
  <c r="W103" i="22" a="1"/>
  <c r="W103" i="22" s="1"/>
  <c r="U103" i="22" a="1"/>
  <c r="U103" i="22" s="1"/>
  <c r="X103" i="22" s="1" a="1"/>
  <c r="X103" i="22" s="1"/>
  <c r="AK103" i="22"/>
  <c r="M103" i="17" a="1"/>
  <c r="M103" i="17" s="1"/>
  <c r="I103" i="22" a="1"/>
  <c r="I103" i="22" s="1"/>
  <c r="J103" i="22" a="1"/>
  <c r="J103" i="22" s="1"/>
  <c r="F103" i="22" a="1"/>
  <c r="F103" i="22" s="1"/>
  <c r="K103" i="22"/>
  <c r="L103" i="22" a="1"/>
  <c r="L103" i="22" s="1"/>
  <c r="L103" i="17" a="1"/>
  <c r="L103" i="17" s="1"/>
  <c r="CN3" i="23"/>
  <c r="Y11" i="23"/>
  <c r="DZ14" i="23"/>
  <c r="BR12" i="23"/>
  <c r="H10" i="23"/>
  <c r="DZ13" i="23"/>
  <c r="BW12" i="23"/>
  <c r="CD11" i="23"/>
  <c r="AJ11" i="23"/>
  <c r="DC10" i="23"/>
  <c r="W5" i="23"/>
  <c r="U3" i="23"/>
  <c r="DU10" i="23"/>
  <c r="C12" i="23"/>
  <c r="DO3" i="23"/>
  <c r="CY5" i="23"/>
  <c r="CY3" i="23"/>
  <c r="F13" i="23"/>
  <c r="DC2" i="23"/>
  <c r="BP11" i="23"/>
  <c r="DG3" i="23"/>
  <c r="M11" i="23"/>
  <c r="I3" i="23"/>
  <c r="I72" i="22" a="1"/>
  <c r="I72" i="22" s="1"/>
  <c r="O72" i="22" a="1"/>
  <c r="O72" i="22" s="1"/>
  <c r="L72" i="17" a="1"/>
  <c r="L72" i="17" s="1"/>
  <c r="AM72" i="22"/>
  <c r="J72" i="22" a="1"/>
  <c r="J72" i="22" s="1"/>
  <c r="M72" i="22" a="1"/>
  <c r="M72" i="22" s="1"/>
  <c r="K72" i="22"/>
  <c r="U72" i="22" a="1"/>
  <c r="U72" i="22" s="1"/>
  <c r="X72" i="22" s="1" a="1"/>
  <c r="X72" i="22" s="1"/>
  <c r="M72" i="17" a="1"/>
  <c r="M72" i="17" s="1"/>
  <c r="N72" i="17" a="1"/>
  <c r="N72" i="17" s="1"/>
  <c r="N72" i="22"/>
  <c r="AL72" i="22"/>
  <c r="R72" i="22" a="1"/>
  <c r="R72" i="22" s="1"/>
  <c r="L72" i="22" a="1"/>
  <c r="L72" i="22" s="1"/>
  <c r="K72" i="17" a="1"/>
  <c r="K72" i="17" s="1"/>
  <c r="Q72" i="22"/>
  <c r="AK72" i="22"/>
  <c r="H72" i="22"/>
  <c r="V72" i="22"/>
  <c r="W72" i="22" a="1"/>
  <c r="W72" i="22" s="1"/>
  <c r="P72" i="22" a="1"/>
  <c r="P72" i="22" s="1"/>
  <c r="O72" i="17" a="1"/>
  <c r="O72" i="17" s="1"/>
  <c r="E72" i="22"/>
  <c r="D72" i="22" a="1"/>
  <c r="D72" i="22" s="1"/>
  <c r="T72" i="22"/>
  <c r="F72" i="22" a="1"/>
  <c r="F72" i="22" s="1"/>
  <c r="G72" i="22" a="1"/>
  <c r="G72" i="22" s="1"/>
  <c r="Q72" i="17"/>
  <c r="U13" i="23"/>
  <c r="O114" i="17" a="1"/>
  <c r="O114" i="17" s="1"/>
  <c r="AK114" i="22"/>
  <c r="Q114" i="17"/>
  <c r="P114" i="22" a="1"/>
  <c r="P114" i="22" s="1"/>
  <c r="W114" i="22" a="1"/>
  <c r="W114" i="22" s="1"/>
  <c r="J114" i="22" a="1"/>
  <c r="J114" i="22" s="1"/>
  <c r="I114" i="22" a="1"/>
  <c r="I114" i="22" s="1"/>
  <c r="K114" i="17" a="1"/>
  <c r="K114" i="17" s="1"/>
  <c r="G114" i="22" a="1"/>
  <c r="G114" i="22" s="1"/>
  <c r="O114" i="22" a="1"/>
  <c r="O114" i="22" s="1"/>
  <c r="D114" i="22" a="1"/>
  <c r="D114" i="22" s="1"/>
  <c r="F114" i="22" a="1"/>
  <c r="F114" i="22" s="1"/>
  <c r="L114" i="17" a="1"/>
  <c r="L114" i="17" s="1"/>
  <c r="H114" i="22"/>
  <c r="N114" i="17" a="1"/>
  <c r="N114" i="17" s="1"/>
  <c r="R114" i="22" a="1"/>
  <c r="R114" i="22" s="1"/>
  <c r="T114" i="22"/>
  <c r="E114" i="22"/>
  <c r="N114" i="22"/>
  <c r="M114" i="17" a="1"/>
  <c r="M114" i="17" s="1"/>
  <c r="V114" i="22"/>
  <c r="M114" i="22" a="1"/>
  <c r="M114" i="22" s="1"/>
  <c r="U114" i="22" a="1"/>
  <c r="U114" i="22" s="1"/>
  <c r="X114" i="22" s="1" a="1"/>
  <c r="X114" i="22" s="1"/>
  <c r="AL114" i="22"/>
  <c r="AM114" i="22"/>
  <c r="K114" i="22"/>
  <c r="L114" i="22" a="1"/>
  <c r="L114" i="22" s="1"/>
  <c r="Q114" i="22"/>
  <c r="AI3" i="23"/>
  <c r="DM12" i="23"/>
  <c r="AT10" i="23"/>
  <c r="CJ9" i="23"/>
  <c r="DV13" i="23"/>
  <c r="T10" i="23"/>
  <c r="CA11" i="23"/>
  <c r="CR12" i="23"/>
  <c r="BY9" i="23"/>
  <c r="DX5" i="23"/>
  <c r="CC9" i="23"/>
  <c r="AW10" i="23"/>
  <c r="DQ10" i="23"/>
  <c r="O14" i="23"/>
  <c r="BR14" i="23"/>
  <c r="X7" i="23"/>
  <c r="X12" i="23"/>
  <c r="N5" i="22"/>
  <c r="L5" i="17" a="1"/>
  <c r="L5" i="17" s="1"/>
  <c r="U5" i="22" a="1"/>
  <c r="U5" i="22" s="1"/>
  <c r="X5" i="22" s="1" a="1"/>
  <c r="X5" i="22" s="1"/>
  <c r="Z5" i="22" s="1"/>
  <c r="AM5" i="22"/>
  <c r="AK5" i="22"/>
  <c r="B13" i="23"/>
  <c r="T5" i="22"/>
  <c r="O5" i="17" a="1"/>
  <c r="O5" i="17" s="1"/>
  <c r="M5" i="17" a="1"/>
  <c r="M5" i="17" s="1"/>
  <c r="I5" i="22" a="1"/>
  <c r="I5" i="22" s="1"/>
  <c r="K5" i="22"/>
  <c r="K5" i="17" a="1"/>
  <c r="K5" i="17" s="1"/>
  <c r="V5" i="22"/>
  <c r="G5" i="22" a="1"/>
  <c r="G5" i="22" s="1"/>
  <c r="J5" i="22" a="1"/>
  <c r="J5" i="22" s="1"/>
  <c r="D5" i="22" a="1"/>
  <c r="D5" i="22" s="1"/>
  <c r="M5" i="22" a="1"/>
  <c r="M5" i="22" s="1"/>
  <c r="L5" i="22" a="1"/>
  <c r="L5" i="22" s="1"/>
  <c r="N5" i="17" a="1"/>
  <c r="N5" i="17" s="1"/>
  <c r="F5" i="22" a="1"/>
  <c r="F5" i="22" s="1"/>
  <c r="E5" i="22"/>
  <c r="P5" i="22" a="1"/>
  <c r="P5" i="22" s="1"/>
  <c r="W5" i="22" a="1"/>
  <c r="W5" i="22" s="1"/>
  <c r="R5" i="22" a="1"/>
  <c r="R5" i="22" s="1"/>
  <c r="O5" i="22" a="1"/>
  <c r="O5" i="22" s="1"/>
  <c r="AL5" i="22"/>
  <c r="Q5" i="22"/>
  <c r="Q5" i="17"/>
  <c r="H5" i="22"/>
  <c r="AA5" i="23"/>
  <c r="AW5" i="23"/>
  <c r="AO10" i="23"/>
  <c r="N10" i="23"/>
  <c r="CA13" i="23"/>
  <c r="DO10" i="23"/>
  <c r="L14" i="23"/>
  <c r="BR9" i="23"/>
  <c r="BW13" i="23"/>
  <c r="BM13" i="23"/>
  <c r="BF14" i="23"/>
  <c r="CR11" i="23"/>
  <c r="DV4" i="23"/>
  <c r="DQ6" i="23"/>
  <c r="AP5" i="23"/>
  <c r="BP3" i="23"/>
  <c r="CH11" i="23"/>
  <c r="CQ14" i="23"/>
  <c r="Z11" i="23"/>
  <c r="BU2" i="23"/>
  <c r="BA4" i="23"/>
  <c r="V12" i="23"/>
  <c r="CZ12" i="23"/>
  <c r="F14" i="23"/>
  <c r="CE14" i="23"/>
  <c r="DT10" i="23"/>
  <c r="AO4" i="23"/>
  <c r="Y10" i="23"/>
  <c r="L60" i="17" a="1"/>
  <c r="L60" i="17" s="1"/>
  <c r="N60" i="22"/>
  <c r="O60" i="17" a="1"/>
  <c r="O60" i="17" s="1"/>
  <c r="Q60" i="22"/>
  <c r="L60" i="22" a="1"/>
  <c r="L60" i="22" s="1"/>
  <c r="J60" i="22" a="1"/>
  <c r="J60" i="22" s="1"/>
  <c r="T60" i="22"/>
  <c r="K60" i="22"/>
  <c r="F60" i="22" a="1"/>
  <c r="F60" i="22" s="1"/>
  <c r="W60" i="22" a="1"/>
  <c r="W60" i="22" s="1"/>
  <c r="M60" i="22" a="1"/>
  <c r="M60" i="22" s="1"/>
  <c r="H60" i="22"/>
  <c r="V60" i="22"/>
  <c r="Q60" i="17"/>
  <c r="AL60" i="22"/>
  <c r="P60" i="22" a="1"/>
  <c r="P60" i="22" s="1"/>
  <c r="R60" i="22" a="1"/>
  <c r="R60" i="22" s="1"/>
  <c r="U60" i="22" a="1"/>
  <c r="U60" i="22" s="1"/>
  <c r="X60" i="22" s="1" a="1"/>
  <c r="X60" i="22" s="1"/>
  <c r="I60" i="22" a="1"/>
  <c r="I60" i="22" s="1"/>
  <c r="M60" i="17" a="1"/>
  <c r="M60" i="17" s="1"/>
  <c r="K60" i="17" a="1"/>
  <c r="K60" i="17" s="1"/>
  <c r="G60" i="22" a="1"/>
  <c r="G60" i="22" s="1"/>
  <c r="E60" i="22"/>
  <c r="D60" i="22" a="1"/>
  <c r="D60" i="22" s="1"/>
  <c r="AM60" i="22"/>
  <c r="AK60" i="22"/>
  <c r="F54" i="29" s="1"/>
  <c r="O60" i="22" a="1"/>
  <c r="O60" i="22" s="1"/>
  <c r="N60" i="17" a="1"/>
  <c r="N60" i="17" s="1"/>
  <c r="DP14" i="23"/>
  <c r="BY12" i="23"/>
  <c r="DT12" i="23"/>
  <c r="DS11" i="23"/>
  <c r="BW11" i="23"/>
  <c r="BM14" i="23"/>
  <c r="AD7" i="23"/>
  <c r="DH11" i="23"/>
  <c r="DA14" i="23"/>
  <c r="AF14" i="23"/>
  <c r="DM3" i="23"/>
  <c r="AJ10" i="23"/>
  <c r="BK5" i="23"/>
  <c r="CI9" i="23"/>
  <c r="CM12" i="23"/>
  <c r="AV12" i="23"/>
  <c r="BQ9" i="23"/>
  <c r="I10" i="23"/>
  <c r="DF3" i="23"/>
  <c r="DN2" i="23"/>
  <c r="AM11" i="23"/>
  <c r="DJ3" i="23"/>
  <c r="U11" i="23"/>
  <c r="BH10" i="23"/>
  <c r="S4" i="23"/>
  <c r="BD14" i="23"/>
  <c r="L19" i="17" a="1"/>
  <c r="L19" i="17" s="1"/>
  <c r="N19" i="17" a="1"/>
  <c r="N19" i="17" s="1"/>
  <c r="Q19" i="17"/>
  <c r="M19" i="22" a="1"/>
  <c r="M19" i="22" s="1"/>
  <c r="U19" i="22" a="1"/>
  <c r="U19" i="22" s="1"/>
  <c r="X19" i="22" s="1" a="1"/>
  <c r="X19" i="22" s="1"/>
  <c r="N19" i="22"/>
  <c r="M19" i="17" a="1"/>
  <c r="M19" i="17" s="1"/>
  <c r="K19" i="17" a="1"/>
  <c r="K19" i="17" s="1"/>
  <c r="AM19" i="22"/>
  <c r="T19" i="22"/>
  <c r="I19" i="22" a="1"/>
  <c r="I19" i="22" s="1"/>
  <c r="F19" i="22" a="1"/>
  <c r="F19" i="22" s="1"/>
  <c r="V19" i="22"/>
  <c r="J19" i="22" a="1"/>
  <c r="J19" i="22" s="1"/>
  <c r="W19" i="22" a="1"/>
  <c r="W19" i="22" s="1"/>
  <c r="AL19" i="22"/>
  <c r="D19" i="22" a="1"/>
  <c r="D19" i="22" s="1"/>
  <c r="R19" i="22" a="1"/>
  <c r="R19" i="22" s="1"/>
  <c r="O19" i="17" a="1"/>
  <c r="O19" i="17" s="1"/>
  <c r="E19" i="22"/>
  <c r="AK19" i="22"/>
  <c r="H19" i="22"/>
  <c r="O19" i="22" a="1"/>
  <c r="O19" i="22" s="1"/>
  <c r="Q19" i="22"/>
  <c r="K19" i="22"/>
  <c r="P19" i="22" a="1"/>
  <c r="P19" i="22" s="1"/>
  <c r="G19" i="22" a="1"/>
  <c r="G19" i="22" s="1"/>
  <c r="L19" i="22" a="1"/>
  <c r="L19" i="22" s="1"/>
  <c r="BA11" i="23"/>
  <c r="DW3" i="23"/>
  <c r="C13" i="23"/>
  <c r="N45" i="22"/>
  <c r="P45" i="22" a="1"/>
  <c r="P45" i="22" s="1"/>
  <c r="L45" i="22" a="1"/>
  <c r="L45" i="22" s="1"/>
  <c r="AL45" i="22"/>
  <c r="I45" i="22" a="1"/>
  <c r="I45" i="22" s="1"/>
  <c r="O45" i="22" a="1"/>
  <c r="O45" i="22" s="1"/>
  <c r="N45" i="17" a="1"/>
  <c r="N45" i="17" s="1"/>
  <c r="V45" i="22"/>
  <c r="E45" i="22"/>
  <c r="AM45" i="22"/>
  <c r="Q45" i="22"/>
  <c r="K45" i="17" a="1"/>
  <c r="K45" i="17" s="1"/>
  <c r="F45" i="22" a="1"/>
  <c r="F45" i="22" s="1"/>
  <c r="T45" i="22"/>
  <c r="M45" i="17" a="1"/>
  <c r="M45" i="17" s="1"/>
  <c r="AK45" i="22"/>
  <c r="O45" i="17" a="1"/>
  <c r="O45" i="17" s="1"/>
  <c r="D45" i="22" a="1"/>
  <c r="D45" i="22" s="1"/>
  <c r="Q45" i="17"/>
  <c r="H45" i="22"/>
  <c r="K45" i="22"/>
  <c r="R45" i="22" a="1"/>
  <c r="R45" i="22" s="1"/>
  <c r="G45" i="22" a="1"/>
  <c r="G45" i="22" s="1"/>
  <c r="J45" i="22" a="1"/>
  <c r="J45" i="22" s="1"/>
  <c r="L45" i="17" a="1"/>
  <c r="L45" i="17" s="1"/>
  <c r="U45" i="22" a="1"/>
  <c r="U45" i="22" s="1"/>
  <c r="X45" i="22" s="1" a="1"/>
  <c r="X45" i="22" s="1"/>
  <c r="W45" i="22" a="1"/>
  <c r="W45" i="22" s="1"/>
  <c r="M45" i="22" a="1"/>
  <c r="M45" i="22" s="1"/>
  <c r="CJ12" i="23"/>
  <c r="CB5" i="23"/>
  <c r="DR6" i="23"/>
  <c r="BH3" i="23"/>
  <c r="V11" i="23"/>
  <c r="DR12" i="23"/>
  <c r="CA5" i="23"/>
  <c r="DL10" i="23"/>
  <c r="CD14" i="23"/>
  <c r="CH12" i="23"/>
  <c r="Q115" i="22"/>
  <c r="AM115" i="22"/>
  <c r="H115" i="22"/>
  <c r="N115" i="17" a="1"/>
  <c r="N115" i="17" s="1"/>
  <c r="P115" i="22" a="1"/>
  <c r="P115" i="22" s="1"/>
  <c r="AK115" i="22"/>
  <c r="D115" i="22" a="1"/>
  <c r="D115" i="22" s="1"/>
  <c r="G115" i="22" a="1"/>
  <c r="G115" i="22" s="1"/>
  <c r="Q115" i="17"/>
  <c r="J115" i="22" a="1"/>
  <c r="J115" i="22" s="1"/>
  <c r="V115" i="22"/>
  <c r="E115" i="22"/>
  <c r="L115" i="22" a="1"/>
  <c r="L115" i="22" s="1"/>
  <c r="T115" i="22"/>
  <c r="R115" i="22" a="1"/>
  <c r="R115" i="22" s="1"/>
  <c r="W115" i="22" a="1"/>
  <c r="W115" i="22" s="1"/>
  <c r="N115" i="22"/>
  <c r="K115" i="22"/>
  <c r="K115" i="17" a="1"/>
  <c r="K115" i="17" s="1"/>
  <c r="M115" i="17" a="1"/>
  <c r="M115" i="17" s="1"/>
  <c r="O115" i="17" a="1"/>
  <c r="O115" i="17" s="1"/>
  <c r="O115" i="22" a="1"/>
  <c r="O115" i="22" s="1"/>
  <c r="I115" i="22" a="1"/>
  <c r="I115" i="22" s="1"/>
  <c r="M115" i="22" a="1"/>
  <c r="M115" i="22" s="1"/>
  <c r="L115" i="17" a="1"/>
  <c r="L115" i="17" s="1"/>
  <c r="U115" i="22" a="1"/>
  <c r="U115" i="22" s="1"/>
  <c r="X115" i="22" s="1" a="1"/>
  <c r="X115" i="22" s="1"/>
  <c r="AL115" i="22"/>
  <c r="F115" i="22" a="1"/>
  <c r="F115" i="22" s="1"/>
  <c r="AK12" i="23"/>
  <c r="CT5" i="23"/>
  <c r="CX7" i="23"/>
  <c r="CO4" i="23"/>
  <c r="AM5" i="23"/>
  <c r="DA12" i="23"/>
  <c r="BI12" i="23"/>
  <c r="C9" i="23"/>
  <c r="AM3" i="23"/>
  <c r="G43" i="22" a="1"/>
  <c r="G43" i="22" s="1"/>
  <c r="R43" i="22" a="1"/>
  <c r="R43" i="22" s="1"/>
  <c r="E43" i="22"/>
  <c r="I43" i="22" a="1"/>
  <c r="I43" i="22" s="1"/>
  <c r="W43" i="22" a="1"/>
  <c r="W43" i="22" s="1"/>
  <c r="AM43" i="22"/>
  <c r="U43" i="22" a="1"/>
  <c r="U43" i="22" s="1"/>
  <c r="X43" i="22" s="1" a="1"/>
  <c r="X43" i="22" s="1"/>
  <c r="K43" i="17" a="1"/>
  <c r="K43" i="17" s="1"/>
  <c r="F43" i="22" a="1"/>
  <c r="F43" i="22" s="1"/>
  <c r="P43" i="22" a="1"/>
  <c r="P43" i="22" s="1"/>
  <c r="T43" i="22"/>
  <c r="O43" i="22" a="1"/>
  <c r="O43" i="22" s="1"/>
  <c r="J43" i="22" a="1"/>
  <c r="J43" i="22" s="1"/>
  <c r="V43" i="22"/>
  <c r="D43" i="22" a="1"/>
  <c r="D43" i="22" s="1"/>
  <c r="N43" i="22"/>
  <c r="L43" i="22" a="1"/>
  <c r="L43" i="22" s="1"/>
  <c r="Q43" i="17"/>
  <c r="R64" i="17" s="1"/>
  <c r="M43" i="22" a="1"/>
  <c r="M43" i="22" s="1"/>
  <c r="M43" i="17" a="1"/>
  <c r="M43" i="17" s="1"/>
  <c r="Q43" i="22"/>
  <c r="AK43" i="22"/>
  <c r="K43" i="22"/>
  <c r="N43" i="17" a="1"/>
  <c r="N43" i="17" s="1"/>
  <c r="L43" i="17" a="1"/>
  <c r="L43" i="17" s="1"/>
  <c r="O43" i="17" a="1"/>
  <c r="O43" i="17" s="1"/>
  <c r="AL43" i="22"/>
  <c r="H43" i="22"/>
  <c r="AX12" i="23"/>
  <c r="Q12" i="23"/>
  <c r="BW5" i="23"/>
  <c r="V10" i="23"/>
  <c r="I14" i="23"/>
  <c r="DR13" i="23"/>
  <c r="DU12" i="23"/>
  <c r="BA9" i="23"/>
  <c r="DD5" i="23"/>
  <c r="BN11" i="23"/>
  <c r="BV13" i="23"/>
  <c r="BD3" i="23"/>
  <c r="AN3" i="23"/>
  <c r="BP13" i="23"/>
  <c r="CZ10" i="23"/>
  <c r="DD11" i="23"/>
  <c r="AE5" i="23"/>
  <c r="DK14" i="23"/>
  <c r="CG5" i="23"/>
  <c r="BX5" i="23"/>
  <c r="E13" i="23"/>
  <c r="S8" i="23"/>
  <c r="CQ7" i="23"/>
  <c r="BG11" i="23"/>
  <c r="AO11" i="23"/>
  <c r="CS14" i="23"/>
  <c r="D12" i="23"/>
  <c r="CR14" i="23"/>
  <c r="X14" i="23"/>
  <c r="CX12" i="23"/>
  <c r="U12" i="23"/>
  <c r="R64" i="22" a="1"/>
  <c r="R64" i="22" s="1"/>
  <c r="M64" i="22" a="1"/>
  <c r="M64" i="22" s="1"/>
  <c r="L64" i="17" a="1"/>
  <c r="L64" i="17" s="1"/>
  <c r="D64" i="22" a="1"/>
  <c r="D64" i="22" s="1"/>
  <c r="N64" i="22"/>
  <c r="K64" i="22"/>
  <c r="O64" i="22" a="1"/>
  <c r="O64" i="22" s="1"/>
  <c r="T64" i="22"/>
  <c r="K64" i="17" a="1"/>
  <c r="K64" i="17" s="1"/>
  <c r="V64" i="22"/>
  <c r="W64" i="22" a="1"/>
  <c r="W64" i="22" s="1"/>
  <c r="O64" i="17" a="1"/>
  <c r="O64" i="17" s="1"/>
  <c r="U64" i="22" a="1"/>
  <c r="U64" i="22" s="1"/>
  <c r="X64" i="22" s="1" a="1"/>
  <c r="X64" i="22" s="1"/>
  <c r="AK64" i="22"/>
  <c r="Q64" i="22"/>
  <c r="J64" i="22" a="1"/>
  <c r="J64" i="22" s="1"/>
  <c r="F64" i="22" a="1"/>
  <c r="F64" i="22" s="1"/>
  <c r="P64" i="22" a="1"/>
  <c r="P64" i="22" s="1"/>
  <c r="Q64" i="17"/>
  <c r="M64" i="17" a="1"/>
  <c r="M64" i="17" s="1"/>
  <c r="E64" i="22"/>
  <c r="H64" i="22"/>
  <c r="N64" i="17" a="1"/>
  <c r="N64" i="17" s="1"/>
  <c r="I64" i="22" a="1"/>
  <c r="I64" i="22" s="1"/>
  <c r="G64" i="22" a="1"/>
  <c r="G64" i="22" s="1"/>
  <c r="AL64" i="22"/>
  <c r="AM64" i="22"/>
  <c r="L64" i="22" a="1"/>
  <c r="L64" i="22" s="1"/>
  <c r="BT13" i="23"/>
  <c r="P12" i="23"/>
  <c r="CJ2" i="23"/>
  <c r="BX10" i="23"/>
  <c r="CX3" i="23"/>
  <c r="BA7" i="23"/>
  <c r="CB12" i="23"/>
  <c r="I15" i="22" a="1"/>
  <c r="I15" i="22" s="1"/>
  <c r="L15" i="22" a="1"/>
  <c r="L15" i="22" s="1"/>
  <c r="AL15" i="22"/>
  <c r="Q15" i="22"/>
  <c r="E15" i="22"/>
  <c r="U15" i="22" a="1"/>
  <c r="U15" i="22" s="1"/>
  <c r="X15" i="22" s="1" a="1"/>
  <c r="X15" i="22" s="1"/>
  <c r="N15" i="17" a="1"/>
  <c r="N15" i="17" s="1"/>
  <c r="O15" i="22" a="1"/>
  <c r="O15" i="22" s="1"/>
  <c r="W15" i="22" a="1"/>
  <c r="W15" i="22" s="1"/>
  <c r="T15" i="22"/>
  <c r="Q15" i="17"/>
  <c r="P15" i="22" a="1"/>
  <c r="P15" i="22" s="1"/>
  <c r="M15" i="22" a="1"/>
  <c r="M15" i="22" s="1"/>
  <c r="G15" i="22" a="1"/>
  <c r="G15" i="22" s="1"/>
  <c r="R15" i="22" a="1"/>
  <c r="R15" i="22" s="1"/>
  <c r="M15" i="17" a="1"/>
  <c r="M15" i="17" s="1"/>
  <c r="L15" i="17" a="1"/>
  <c r="L15" i="17" s="1"/>
  <c r="AK15" i="22"/>
  <c r="J15" i="22" a="1"/>
  <c r="J15" i="22" s="1"/>
  <c r="F15" i="22" a="1"/>
  <c r="F15" i="22" s="1"/>
  <c r="N15" i="22"/>
  <c r="D15" i="22" a="1"/>
  <c r="D15" i="22" s="1"/>
  <c r="H15" i="22"/>
  <c r="K15" i="17" a="1"/>
  <c r="K15" i="17" s="1"/>
  <c r="AM15" i="22"/>
  <c r="O15" i="17" a="1"/>
  <c r="O15" i="17" s="1"/>
  <c r="V15" i="22"/>
  <c r="K15" i="22"/>
  <c r="BC14" i="23"/>
  <c r="BI11" i="23"/>
  <c r="AI11" i="23"/>
  <c r="BF9" i="23"/>
  <c r="DL11" i="23"/>
  <c r="AB12" i="23"/>
  <c r="BJ14" i="23"/>
  <c r="CB7" i="23"/>
  <c r="BF5" i="23"/>
  <c r="P53" i="22" a="1"/>
  <c r="P53" i="22" s="1"/>
  <c r="M53" i="22" a="1"/>
  <c r="M53" i="22" s="1"/>
  <c r="D53" i="22" a="1"/>
  <c r="D53" i="22" s="1"/>
  <c r="L53" i="22" a="1"/>
  <c r="L53" i="22" s="1"/>
  <c r="W53" i="22" a="1"/>
  <c r="W53" i="22" s="1"/>
  <c r="U53" i="22" a="1"/>
  <c r="U53" i="22" s="1"/>
  <c r="X53" i="22" s="1" a="1"/>
  <c r="X53" i="22" s="1"/>
  <c r="K53" i="17" a="1"/>
  <c r="K53" i="17" s="1"/>
  <c r="I53" i="22" a="1"/>
  <c r="I53" i="22" s="1"/>
  <c r="T53" i="22"/>
  <c r="O53" i="17" a="1"/>
  <c r="O53" i="17" s="1"/>
  <c r="AM53" i="22"/>
  <c r="F53" i="22" a="1"/>
  <c r="F53" i="22" s="1"/>
  <c r="N53" i="17" a="1"/>
  <c r="N53" i="17" s="1"/>
  <c r="V53" i="22"/>
  <c r="O53" i="22" a="1"/>
  <c r="O53" i="22" s="1"/>
  <c r="H53" i="22"/>
  <c r="R53" i="22" a="1"/>
  <c r="R53" i="22" s="1"/>
  <c r="K53" i="22"/>
  <c r="AL53" i="22"/>
  <c r="J53" i="22" a="1"/>
  <c r="J53" i="22" s="1"/>
  <c r="Q53" i="22"/>
  <c r="Q53" i="17"/>
  <c r="M53" i="17" a="1"/>
  <c r="M53" i="17" s="1"/>
  <c r="N53" i="22"/>
  <c r="E53" i="22"/>
  <c r="AK53" i="22"/>
  <c r="G53" i="22" a="1"/>
  <c r="G53" i="22" s="1"/>
  <c r="L53" i="17" a="1"/>
  <c r="L53" i="17" s="1"/>
  <c r="DH10" i="23"/>
  <c r="M80" i="17" a="1"/>
  <c r="M80" i="17" s="1"/>
  <c r="K80" i="17" a="1"/>
  <c r="K80" i="17" s="1"/>
  <c r="Q80" i="17"/>
  <c r="U80" i="22" a="1"/>
  <c r="U80" i="22" s="1"/>
  <c r="X80" i="22" s="1" a="1"/>
  <c r="X80" i="22" s="1"/>
  <c r="N80" i="22"/>
  <c r="M80" i="22" a="1"/>
  <c r="M80" i="22" s="1"/>
  <c r="L80" i="17" a="1"/>
  <c r="L80" i="17" s="1"/>
  <c r="K80" i="22"/>
  <c r="V80" i="22"/>
  <c r="I80" i="22" a="1"/>
  <c r="I80" i="22" s="1"/>
  <c r="H80" i="22"/>
  <c r="L80" i="22" a="1"/>
  <c r="L80" i="22" s="1"/>
  <c r="AK80" i="22"/>
  <c r="AM80" i="22"/>
  <c r="J80" i="22" a="1"/>
  <c r="J80" i="22" s="1"/>
  <c r="R80" i="22" a="1"/>
  <c r="R80" i="22" s="1"/>
  <c r="F80" i="22" a="1"/>
  <c r="F80" i="22" s="1"/>
  <c r="Q80" i="22"/>
  <c r="T80" i="22"/>
  <c r="G80" i="22" a="1"/>
  <c r="G80" i="22" s="1"/>
  <c r="O80" i="22" a="1"/>
  <c r="O80" i="22" s="1"/>
  <c r="N80" i="17" a="1"/>
  <c r="N80" i="17" s="1"/>
  <c r="E80" i="22"/>
  <c r="P80" i="22" a="1"/>
  <c r="P80" i="22" s="1"/>
  <c r="AL80" i="22"/>
  <c r="D80" i="22" a="1"/>
  <c r="D80" i="22" s="1"/>
  <c r="O80" i="17" a="1"/>
  <c r="O80" i="17" s="1"/>
  <c r="W80" i="22" a="1"/>
  <c r="W80" i="22" s="1"/>
  <c r="AU3" i="23"/>
  <c r="BL3" i="23"/>
  <c r="CJ14" i="23"/>
  <c r="CP11" i="23"/>
  <c r="AW11" i="23"/>
  <c r="DL14" i="23"/>
  <c r="CO13" i="23"/>
  <c r="CT14" i="23"/>
  <c r="R14" i="23"/>
  <c r="BZ10" i="23"/>
  <c r="D4" i="23"/>
  <c r="CN11" i="23"/>
  <c r="T5" i="23"/>
  <c r="J14" i="23"/>
  <c r="DI29" i="23" s="1"/>
  <c r="CD12" i="23"/>
  <c r="AA11" i="23"/>
  <c r="BM11" i="23"/>
  <c r="DU14" i="23"/>
  <c r="DI11" i="23"/>
  <c r="G84" i="22" a="1"/>
  <c r="G84" i="22" s="1"/>
  <c r="D84" i="22" a="1"/>
  <c r="D84" i="22" s="1"/>
  <c r="L84" i="22" a="1"/>
  <c r="L84" i="22" s="1"/>
  <c r="AL84" i="22"/>
  <c r="AK84" i="22"/>
  <c r="P84" i="22" a="1"/>
  <c r="P84" i="22" s="1"/>
  <c r="W84" i="22" a="1"/>
  <c r="W84" i="22" s="1"/>
  <c r="N84" i="22"/>
  <c r="I84" i="22" a="1"/>
  <c r="I84" i="22" s="1"/>
  <c r="K84" i="17" a="1"/>
  <c r="K84" i="17" s="1"/>
  <c r="H84" i="22"/>
  <c r="AM84" i="22"/>
  <c r="K84" i="22"/>
  <c r="T84" i="22"/>
  <c r="Q84" i="17"/>
  <c r="Q84" i="22"/>
  <c r="O84" i="17" a="1"/>
  <c r="O84" i="17" s="1"/>
  <c r="M84" i="22" a="1"/>
  <c r="M84" i="22" s="1"/>
  <c r="M84" i="17" a="1"/>
  <c r="M84" i="17" s="1"/>
  <c r="O84" i="22" a="1"/>
  <c r="O84" i="22" s="1"/>
  <c r="F84" i="22" a="1"/>
  <c r="F84" i="22" s="1"/>
  <c r="J84" i="22" a="1"/>
  <c r="J84" i="22" s="1"/>
  <c r="V84" i="22"/>
  <c r="R84" i="22" a="1"/>
  <c r="R84" i="22" s="1"/>
  <c r="U84" i="22" a="1"/>
  <c r="U84" i="22" s="1"/>
  <c r="X84" i="22" s="1" a="1"/>
  <c r="X84" i="22" s="1"/>
  <c r="E84" i="22"/>
  <c r="N84" i="17" a="1"/>
  <c r="N84" i="17" s="1"/>
  <c r="L84" i="17" a="1"/>
  <c r="L84" i="17" s="1"/>
  <c r="DE13" i="23"/>
  <c r="AQ4" i="23"/>
  <c r="DY7" i="23"/>
  <c r="CF4" i="23"/>
  <c r="AC12" i="23"/>
  <c r="W10" i="23"/>
  <c r="DD13" i="23"/>
  <c r="S9" i="23"/>
  <c r="BU12" i="23"/>
  <c r="DF10" i="23"/>
  <c r="DF12" i="23"/>
  <c r="BH13" i="23"/>
  <c r="BD12" i="23"/>
  <c r="BG10" i="23"/>
  <c r="BV2" i="23"/>
  <c r="BV17" i="23" s="1"/>
  <c r="CL12" i="23"/>
  <c r="AP14" i="23"/>
  <c r="DK11" i="23"/>
  <c r="DO5" i="23"/>
  <c r="CT12" i="23"/>
  <c r="CE4" i="23"/>
  <c r="AZ14" i="23"/>
  <c r="G9" i="23"/>
  <c r="P54" i="23" s="1"/>
  <c r="BH4" i="23"/>
  <c r="DL2" i="23"/>
  <c r="BO7" i="23"/>
  <c r="BU5" i="23"/>
  <c r="CT11" i="23"/>
  <c r="CE6" i="23"/>
  <c r="BS12" i="23"/>
  <c r="DB7" i="23"/>
  <c r="BM7" i="23"/>
  <c r="BO11" i="23"/>
  <c r="AH12" i="23"/>
  <c r="AU12" i="23"/>
  <c r="DN11" i="23"/>
  <c r="CI13" i="23"/>
  <c r="CT4" i="23"/>
  <c r="AA13" i="23"/>
  <c r="AF28" i="23" s="1"/>
  <c r="CM5" i="23"/>
  <c r="BG9" i="23"/>
  <c r="CC11" i="23"/>
  <c r="BE7" i="23"/>
  <c r="BW14" i="23"/>
  <c r="CB11" i="23"/>
  <c r="DK7" i="23"/>
  <c r="CS11" i="23"/>
  <c r="S13" i="23"/>
  <c r="AY2" i="23"/>
  <c r="V5" i="23"/>
  <c r="AG10" i="23"/>
  <c r="J13" i="23"/>
  <c r="CO5" i="23"/>
  <c r="AC5" i="23"/>
  <c r="CF10" i="23"/>
  <c r="CV10" i="23"/>
  <c r="DM6" i="23"/>
  <c r="DN7" i="23"/>
  <c r="DX2" i="23"/>
  <c r="DL12" i="23"/>
  <c r="DB14" i="23"/>
  <c r="AW12" i="23"/>
  <c r="BA10" i="23"/>
  <c r="H12" i="23"/>
  <c r="AV6" i="23"/>
  <c r="DJ9" i="23"/>
  <c r="BU13" i="23"/>
  <c r="DB12" i="23"/>
  <c r="DL13" i="23"/>
  <c r="AC10" i="23"/>
  <c r="D11" i="23"/>
  <c r="CN26" i="23" s="1"/>
  <c r="CJ13" i="23"/>
  <c r="CC5" i="23"/>
  <c r="CK3" i="23"/>
  <c r="DX8" i="23"/>
  <c r="AT12" i="23"/>
  <c r="AA4" i="23"/>
  <c r="DB4" i="23"/>
  <c r="DM10" i="23"/>
  <c r="CG14" i="23"/>
  <c r="CH10" i="23"/>
  <c r="V13" i="23"/>
  <c r="BY10" i="23"/>
  <c r="AM10" i="23"/>
  <c r="U9" i="23"/>
  <c r="BW10" i="23"/>
  <c r="CG9" i="23"/>
  <c r="F11" i="23"/>
  <c r="BC4" i="23"/>
  <c r="BL14" i="23"/>
  <c r="R12" i="23"/>
  <c r="BK3" i="23"/>
  <c r="DN9" i="23"/>
  <c r="BI5" i="23"/>
  <c r="DV10" i="23"/>
  <c r="AH11" i="23"/>
  <c r="Q11" i="23"/>
  <c r="L5" i="23"/>
  <c r="AZ4" i="23"/>
  <c r="J12" i="23"/>
  <c r="DY14" i="23"/>
  <c r="AR10" i="23"/>
  <c r="DG7" i="23"/>
  <c r="DF5" i="23"/>
  <c r="DI10" i="23"/>
  <c r="CS8" i="23"/>
  <c r="CO10" i="23"/>
  <c r="CI10" i="23"/>
  <c r="BH9" i="23"/>
  <c r="CW5" i="23"/>
  <c r="AK2" i="23"/>
  <c r="AK17" i="23" s="1"/>
  <c r="BJ10" i="23"/>
  <c r="N11" i="23"/>
  <c r="BZ2" i="23"/>
  <c r="DO7" i="23"/>
  <c r="BB9" i="23"/>
  <c r="G12" i="23"/>
  <c r="BA14" i="23"/>
  <c r="BS10" i="23"/>
  <c r="AQ11" i="23"/>
  <c r="BZ12" i="23"/>
  <c r="DK10" i="23"/>
  <c r="BU9" i="23"/>
  <c r="BD5" i="23"/>
  <c r="BL12" i="23"/>
  <c r="M10" i="23"/>
  <c r="F12" i="23"/>
  <c r="CR27" i="23" s="1"/>
  <c r="BB5" i="23"/>
  <c r="BT3" i="23"/>
  <c r="CC12" i="23"/>
  <c r="AX14" i="23"/>
  <c r="BB2" i="23"/>
  <c r="I6" i="23"/>
  <c r="BY8" i="23"/>
  <c r="DW14" i="23"/>
  <c r="AT9" i="23"/>
  <c r="L2" i="23"/>
  <c r="DO8" i="23"/>
  <c r="DZ4" i="23"/>
  <c r="DA6" i="23"/>
  <c r="DH5" i="23"/>
  <c r="CZ14" i="23"/>
  <c r="AL10" i="23"/>
  <c r="BX3" i="23"/>
  <c r="CA12" i="23"/>
  <c r="BZ13" i="23"/>
  <c r="DZ9" i="23"/>
  <c r="AH10" i="23"/>
  <c r="CH9" i="23"/>
  <c r="AS14" i="23"/>
  <c r="DM4" i="23"/>
  <c r="X5" i="23"/>
  <c r="Q14" i="23"/>
  <c r="BV3" i="23"/>
  <c r="BS9" i="23"/>
  <c r="DG5" i="23"/>
  <c r="Y5" i="23"/>
  <c r="AK10" i="23"/>
  <c r="BK9" i="23"/>
  <c r="BN12" i="23"/>
  <c r="BE4" i="23"/>
  <c r="G11" i="23"/>
  <c r="BT7" i="23"/>
  <c r="DK2" i="23"/>
  <c r="CO6" i="23"/>
  <c r="CS4" i="23"/>
  <c r="AB10" i="23"/>
  <c r="D5" i="23"/>
  <c r="BI9" i="23"/>
  <c r="J10" i="23"/>
  <c r="CP2" i="23"/>
  <c r="DY5" i="23"/>
  <c r="U8" i="23"/>
  <c r="CN8" i="23"/>
  <c r="BB14" i="23"/>
  <c r="BB29" i="23" s="1"/>
  <c r="DY11" i="23"/>
  <c r="DI9" i="23"/>
  <c r="BC2" i="23"/>
  <c r="AY7" i="23"/>
  <c r="CB10" i="23"/>
  <c r="CJ5" i="23"/>
  <c r="BJ5" i="23"/>
  <c r="CI2" i="23"/>
  <c r="DR8" i="23"/>
  <c r="CN5" i="23"/>
  <c r="AZ7" i="23"/>
  <c r="CW10" i="23"/>
  <c r="AZ5" i="23"/>
  <c r="AT4" i="23"/>
  <c r="DJ6" i="23"/>
  <c r="CE5" i="23"/>
  <c r="CP5" i="23"/>
  <c r="BT5" i="23"/>
  <c r="D2" i="23"/>
  <c r="CW12" i="23"/>
  <c r="O5" i="23"/>
  <c r="DJ12" i="23"/>
  <c r="AO5" i="23"/>
  <c r="CJ8" i="23"/>
  <c r="BX7" i="23"/>
  <c r="DS7" i="23"/>
  <c r="BQ6" i="23"/>
  <c r="CZ9" i="23"/>
  <c r="BN2" i="23"/>
  <c r="BU4" i="23"/>
  <c r="BN10" i="23"/>
  <c r="CQ11" i="23"/>
  <c r="CV26" i="23" s="1"/>
  <c r="DC4" i="23"/>
  <c r="CG2" i="23"/>
  <c r="AB6" i="23"/>
  <c r="BR5" i="23"/>
  <c r="DB5" i="23"/>
  <c r="AD5" i="23"/>
  <c r="CK10" i="23"/>
  <c r="AW4" i="23"/>
  <c r="AO12" i="23"/>
  <c r="E4" i="23"/>
  <c r="H8" i="23"/>
  <c r="V7" i="23"/>
  <c r="J7" i="23"/>
  <c r="U10" i="23"/>
  <c r="CJ10" i="23"/>
  <c r="H7" i="23"/>
  <c r="AV10" i="23"/>
  <c r="L11" i="23"/>
  <c r="DF2" i="23"/>
  <c r="AE9" i="23"/>
  <c r="DM9" i="23"/>
  <c r="Y12" i="23"/>
  <c r="AT8" i="23"/>
  <c r="AW2" i="23"/>
  <c r="N4" i="23"/>
  <c r="BN6" i="23"/>
  <c r="AQ5" i="23"/>
  <c r="BA5" i="23"/>
  <c r="DT9" i="23"/>
  <c r="AG9" i="23"/>
  <c r="DW9" i="23"/>
  <c r="BW3" i="23"/>
  <c r="AO18" i="23" s="1"/>
  <c r="DW6" i="23"/>
  <c r="DG9" i="23"/>
  <c r="AC7" i="23"/>
  <c r="K9" i="23"/>
  <c r="X8" i="23"/>
  <c r="DX7" i="23"/>
  <c r="DE5" i="23"/>
  <c r="BV7" i="23"/>
  <c r="BV4" i="23"/>
  <c r="DK4" i="23"/>
  <c r="CV6" i="23"/>
  <c r="BI4" i="23"/>
  <c r="CC7" i="23"/>
  <c r="DD7" i="23"/>
  <c r="BD4" i="23"/>
  <c r="AP2" i="23"/>
  <c r="AP17" i="23" s="1"/>
  <c r="BG5" i="23"/>
  <c r="BL10" i="23"/>
  <c r="BP2" i="23"/>
  <c r="CB9" i="23"/>
  <c r="AN9" i="23"/>
  <c r="L12" i="23"/>
  <c r="AM2" i="23"/>
  <c r="DD2" i="23"/>
  <c r="DD17" i="23" s="1"/>
  <c r="CL9" i="23"/>
  <c r="BZ7" i="23"/>
  <c r="CI11" i="23"/>
  <c r="CG12" i="23"/>
  <c r="E12" i="23"/>
  <c r="AN11" i="23"/>
  <c r="F5" i="23"/>
  <c r="AF12" i="23"/>
  <c r="AF27" i="23" s="1"/>
  <c r="DC5" i="23"/>
  <c r="S2" i="23"/>
  <c r="CE10" i="23"/>
  <c r="DP9" i="23"/>
  <c r="AS5" i="23"/>
  <c r="BC7" i="23"/>
  <c r="L8" i="23"/>
  <c r="AV5" i="23"/>
  <c r="BC20" i="23" s="1"/>
  <c r="BQ5" i="23"/>
  <c r="CM7" i="23"/>
  <c r="CE8" i="23"/>
  <c r="CX4" i="23"/>
  <c r="DJ7" i="23"/>
  <c r="DP7" i="23"/>
  <c r="K12" i="23"/>
  <c r="CY12" i="23"/>
  <c r="CY27" i="23" s="1"/>
  <c r="W4" i="23"/>
  <c r="Q10" i="23"/>
  <c r="BE8" i="23"/>
  <c r="O12" i="23"/>
  <c r="R5" i="23"/>
  <c r="CI14" i="23"/>
  <c r="DO12" i="23"/>
  <c r="CF7" i="23"/>
  <c r="AS12" i="23"/>
  <c r="DM14" i="23"/>
  <c r="AS2" i="23"/>
  <c r="CQ10" i="23"/>
  <c r="BU7" i="23"/>
  <c r="CN9" i="23"/>
  <c r="CQ2" i="23"/>
  <c r="BD10" i="23"/>
  <c r="CT8" i="23"/>
  <c r="BJ9" i="23"/>
  <c r="DG12" i="23"/>
  <c r="AJ7" i="23"/>
  <c r="L4" i="23"/>
  <c r="BY5" i="23"/>
  <c r="BT2" i="23"/>
  <c r="CO2" i="23"/>
  <c r="CF2" i="23"/>
  <c r="DW11" i="23"/>
  <c r="AK4" i="23"/>
  <c r="O8" i="23"/>
  <c r="DC6" i="23"/>
  <c r="BJ11" i="23"/>
  <c r="AB5" i="23"/>
  <c r="AS6" i="23"/>
  <c r="W7" i="23"/>
  <c r="AC8" i="23"/>
  <c r="AG12" i="23"/>
  <c r="CD7" i="23"/>
  <c r="CW9" i="23"/>
  <c r="AW9" i="23"/>
  <c r="DW8" i="23"/>
  <c r="R9" i="23"/>
  <c r="R54" i="23" s="1"/>
  <c r="CA9" i="23"/>
  <c r="DC9" i="23"/>
  <c r="BN9" i="23"/>
  <c r="BX2" i="23"/>
  <c r="BD7" i="23"/>
  <c r="AK8" i="23"/>
  <c r="BE5" i="23"/>
  <c r="DB9" i="23"/>
  <c r="AB9" i="23"/>
  <c r="CM2" i="23"/>
  <c r="DZ10" i="23"/>
  <c r="CG11" i="23"/>
  <c r="L9" i="23"/>
  <c r="E6" i="23"/>
  <c r="S10" i="23"/>
  <c r="BX9" i="23"/>
  <c r="AN2" i="23"/>
  <c r="V6" i="23"/>
  <c r="AK7" i="23"/>
  <c r="CW6" i="23"/>
  <c r="AQ6" i="23"/>
  <c r="DO9" i="23"/>
  <c r="W6" i="23"/>
  <c r="CA6" i="23"/>
  <c r="BL2" i="23"/>
  <c r="BS2" i="23"/>
  <c r="DL7" i="23"/>
  <c r="AS9" i="23"/>
  <c r="AF6" i="23"/>
  <c r="BS11" i="23"/>
  <c r="DA7" i="23"/>
  <c r="DU11" i="23"/>
  <c r="DU26" i="23" s="1"/>
  <c r="BS14" i="23"/>
  <c r="Z5" i="23"/>
  <c r="AF9" i="23"/>
  <c r="E2" i="23"/>
  <c r="BA2" i="23"/>
  <c r="Z2" i="23"/>
  <c r="CF12" i="23"/>
  <c r="AV9" i="23"/>
  <c r="T7" i="23"/>
  <c r="DE8" i="23"/>
  <c r="U7" i="23"/>
  <c r="BV9" i="23"/>
  <c r="DN4" i="23"/>
  <c r="AA10" i="23"/>
  <c r="AP6" i="23"/>
  <c r="DS8" i="23"/>
  <c r="DT7" i="23"/>
  <c r="BU11" i="23"/>
  <c r="DS9" i="23"/>
  <c r="H6" i="23"/>
  <c r="I9" i="23"/>
  <c r="AC14" i="23"/>
  <c r="DJ2" i="23"/>
  <c r="AX2" i="23"/>
  <c r="CK9" i="23"/>
  <c r="Q2" i="23"/>
  <c r="DZ7" i="23"/>
  <c r="DH9" i="23"/>
  <c r="CD3" i="23"/>
  <c r="Q6" i="23"/>
  <c r="K6" i="23"/>
  <c r="CB2" i="23"/>
  <c r="DP5" i="23"/>
  <c r="CR7" i="23"/>
  <c r="DK6" i="23"/>
  <c r="AD10" i="23"/>
  <c r="BS5" i="23"/>
  <c r="CD10" i="23"/>
  <c r="M4" i="23"/>
  <c r="AT6" i="23"/>
  <c r="BC9" i="23"/>
  <c r="AB4" i="23"/>
  <c r="CI7" i="23"/>
  <c r="CV7" i="23"/>
  <c r="AU14" i="23"/>
  <c r="DJ10" i="23"/>
  <c r="BG6" i="23"/>
  <c r="AY8" i="23"/>
  <c r="CZ2" i="23"/>
  <c r="D6" i="23"/>
  <c r="D8" i="23"/>
  <c r="BM9" i="23"/>
  <c r="AA6" i="23"/>
  <c r="CA7" i="23"/>
  <c r="CK8" i="23"/>
  <c r="AI9" i="23"/>
  <c r="AI24" i="23" s="1"/>
  <c r="DO4" i="23"/>
  <c r="CL7" i="23"/>
  <c r="J5" i="23"/>
  <c r="DA2" i="23"/>
  <c r="H2" i="23"/>
  <c r="BE2" i="23"/>
  <c r="AT2" i="23"/>
  <c r="CX2" i="23"/>
  <c r="CY9" i="23"/>
  <c r="W2" i="23"/>
  <c r="DF14" i="23"/>
  <c r="AT7" i="23"/>
  <c r="CU11" i="23"/>
  <c r="F6" i="23"/>
  <c r="CK5" i="23"/>
  <c r="DQ4" i="23"/>
  <c r="DQ19" i="23" s="1"/>
  <c r="BB4" i="23"/>
  <c r="CM4" i="23"/>
  <c r="CT10" i="23"/>
  <c r="H4" i="23"/>
  <c r="T6" i="23"/>
  <c r="X6" i="23"/>
  <c r="AI6" i="23"/>
  <c r="BO6" i="23"/>
  <c r="AG7" i="23"/>
  <c r="K8" i="23"/>
  <c r="DL8" i="23"/>
  <c r="P8" i="23"/>
  <c r="CB8" i="23"/>
  <c r="DU5" i="23"/>
  <c r="CV2" i="23"/>
  <c r="K10" i="23"/>
  <c r="BK25" i="23" s="1"/>
  <c r="BZ9" i="23"/>
  <c r="AC4" i="23"/>
  <c r="AA9" i="23"/>
  <c r="BY2" i="23"/>
  <c r="BI2" i="23"/>
  <c r="Q4" i="23"/>
  <c r="CC2" i="23"/>
  <c r="DS2" i="23"/>
  <c r="J2" i="23"/>
  <c r="CK7" i="23"/>
  <c r="CV5" i="23"/>
  <c r="BZ3" i="23"/>
  <c r="DO2" i="23"/>
  <c r="DM8" i="23"/>
  <c r="AE2" i="23"/>
  <c r="DF4" i="23"/>
  <c r="AS4" i="23"/>
  <c r="DG4" i="23"/>
  <c r="BK7" i="23"/>
  <c r="AB8" i="23"/>
  <c r="CS5" i="23"/>
  <c r="H9" i="23"/>
  <c r="W8" i="23"/>
  <c r="BV6" i="23"/>
  <c r="AM7" i="23"/>
  <c r="G7" i="23"/>
  <c r="AN7" i="23"/>
  <c r="CO7" i="23"/>
  <c r="BL7" i="23"/>
  <c r="X2" i="23"/>
  <c r="AZ8" i="23"/>
  <c r="BY6" i="23"/>
  <c r="P30" i="22" a="1"/>
  <c r="P30" i="22" s="1"/>
  <c r="R30" i="22" a="1"/>
  <c r="R30" i="22" s="1"/>
  <c r="M30" i="17" a="1"/>
  <c r="M30" i="17" s="1"/>
  <c r="T30" i="22"/>
  <c r="E30" i="22"/>
  <c r="K30" i="22"/>
  <c r="V30" i="22"/>
  <c r="Q30" i="22"/>
  <c r="I30" i="22" a="1"/>
  <c r="I30" i="22" s="1"/>
  <c r="W30" i="22" a="1"/>
  <c r="W30" i="22" s="1"/>
  <c r="H30" i="22"/>
  <c r="AL30" i="22"/>
  <c r="G30" i="22" a="1"/>
  <c r="G30" i="22" s="1"/>
  <c r="D30" i="22" a="1"/>
  <c r="D30" i="22" s="1"/>
  <c r="U30" i="22" a="1"/>
  <c r="U30" i="22" s="1"/>
  <c r="X30" i="22" s="1" a="1"/>
  <c r="X30" i="22" s="1"/>
  <c r="L30" i="17" a="1"/>
  <c r="L30" i="17" s="1"/>
  <c r="Q30" i="17"/>
  <c r="B4" i="23"/>
  <c r="J30" i="22" a="1"/>
  <c r="J30" i="22" s="1"/>
  <c r="L30" i="22" a="1"/>
  <c r="L30" i="22" s="1"/>
  <c r="K30" i="17" a="1"/>
  <c r="K30" i="17" s="1"/>
  <c r="N30" i="17" a="1"/>
  <c r="N30" i="17" s="1"/>
  <c r="AK30" i="22"/>
  <c r="AM30" i="22"/>
  <c r="O30" i="17" a="1"/>
  <c r="O30" i="17" s="1"/>
  <c r="O30" i="22" a="1"/>
  <c r="O30" i="22" s="1"/>
  <c r="N30" i="22"/>
  <c r="M30" i="22" a="1"/>
  <c r="M30" i="22" s="1"/>
  <c r="F30" i="22" a="1"/>
  <c r="F30" i="22" s="1"/>
  <c r="DJ5" i="23"/>
  <c r="CA4" i="23"/>
  <c r="DQ2" i="23"/>
  <c r="DQ17" i="23" s="1"/>
  <c r="BR7" i="23"/>
  <c r="CE2" i="23"/>
  <c r="CW4" i="23"/>
  <c r="AC2" i="23"/>
  <c r="CC4" i="23"/>
  <c r="AV4" i="23"/>
  <c r="E7" i="23"/>
  <c r="CW2" i="23"/>
  <c r="CW17" i="23" s="1"/>
  <c r="DT2" i="23"/>
  <c r="AF8" i="23"/>
  <c r="AX7" i="23"/>
  <c r="K7" i="23"/>
  <c r="BI8" i="23"/>
  <c r="M2" i="23"/>
  <c r="V9" i="23"/>
  <c r="AL7" i="23"/>
  <c r="AL22" i="23" s="1"/>
  <c r="CG4" i="23"/>
  <c r="T8" i="23"/>
  <c r="P9" i="23"/>
  <c r="G6" i="23"/>
  <c r="DP2" i="23"/>
  <c r="CJ4" i="23"/>
  <c r="AA8" i="23"/>
  <c r="AD2" i="23"/>
  <c r="DL17" i="23" s="1"/>
  <c r="DR2" i="23"/>
  <c r="E5" i="23"/>
  <c r="J8" i="23"/>
  <c r="AP8" i="23"/>
  <c r="BV5" i="23"/>
  <c r="I7" i="23"/>
  <c r="BF8" i="23"/>
  <c r="DL4" i="23"/>
  <c r="AC9" i="23"/>
  <c r="AS10" i="23"/>
  <c r="AV8" i="23"/>
  <c r="M7" i="23"/>
  <c r="N8" i="23"/>
  <c r="AW8" i="23"/>
  <c r="DD8" i="23"/>
  <c r="DK9" i="23"/>
  <c r="DK24" i="23" s="1"/>
  <c r="AQ9" i="23"/>
  <c r="BM2" i="23"/>
  <c r="CT9" i="23"/>
  <c r="AP7" i="23"/>
  <c r="X4" i="23"/>
  <c r="BQ7" i="23"/>
  <c r="CF6" i="23"/>
  <c r="AU7" i="23"/>
  <c r="CL6" i="23"/>
  <c r="BZ4" i="23"/>
  <c r="DI8" i="23"/>
  <c r="CD2" i="23"/>
  <c r="O4" i="23"/>
  <c r="CN7" i="23"/>
  <c r="M6" i="23"/>
  <c r="DU2" i="23"/>
  <c r="DU17" i="23" s="1"/>
  <c r="BK2" i="23"/>
  <c r="AB7" i="23"/>
  <c r="BM5" i="23"/>
  <c r="CV4" i="23"/>
  <c r="CT6" i="23"/>
  <c r="BV8" i="23"/>
  <c r="AR4" i="23"/>
  <c r="DN6" i="23"/>
  <c r="Y2" i="23"/>
  <c r="DB6" i="23"/>
  <c r="AM4" i="23"/>
  <c r="DM5" i="23"/>
  <c r="J9" i="23"/>
  <c r="G2" i="23"/>
  <c r="DX9" i="23"/>
  <c r="V8" i="23"/>
  <c r="CU23" i="23" s="1"/>
  <c r="V4" i="23"/>
  <c r="BS4" i="23"/>
  <c r="DV5" i="23"/>
  <c r="DD9" i="23"/>
  <c r="AA12" i="23"/>
  <c r="AW7" i="23"/>
  <c r="DA4" i="23"/>
  <c r="AX9" i="23"/>
  <c r="CV8" i="23"/>
  <c r="DI7" i="23"/>
  <c r="J4" i="23"/>
  <c r="DJ8" i="23"/>
  <c r="BN4" i="23"/>
  <c r="AV2" i="23"/>
  <c r="CK12" i="23"/>
  <c r="DY9" i="23"/>
  <c r="DW7" i="23"/>
  <c r="U5" i="23"/>
  <c r="DK8" i="23"/>
  <c r="U6" i="23"/>
  <c r="CS2" i="23"/>
  <c r="C4" i="23"/>
  <c r="CP4" i="23"/>
  <c r="BO8" i="23"/>
  <c r="BO23" i="23" s="1"/>
  <c r="DM7" i="23"/>
  <c r="AO8" i="23"/>
  <c r="CQ6" i="23"/>
  <c r="AO6" i="23"/>
  <c r="X9" i="23"/>
  <c r="DE7" i="23"/>
  <c r="R4" i="23"/>
  <c r="AO2" i="23"/>
  <c r="AG4" i="23"/>
  <c r="DY8" i="23"/>
  <c r="CA3" i="23"/>
  <c r="CS6" i="23"/>
  <c r="K4" i="23"/>
  <c r="BD8" i="23"/>
  <c r="DC7" i="23"/>
  <c r="DA8" i="23"/>
  <c r="CE7" i="23"/>
  <c r="CN4" i="23"/>
  <c r="Y9" i="23"/>
  <c r="CH4" i="23"/>
  <c r="CH2" i="23"/>
  <c r="BK6" i="23"/>
  <c r="BV10" i="23"/>
  <c r="F7" i="23"/>
  <c r="DN22" i="23" s="1"/>
  <c r="DH2" i="23"/>
  <c r="BX4" i="23"/>
  <c r="BZ6" i="23"/>
  <c r="CV9" i="23"/>
  <c r="BS7" i="23"/>
  <c r="CK4" i="23"/>
  <c r="CF9" i="23"/>
  <c r="CU2" i="23"/>
  <c r="CU17" i="23" s="1"/>
  <c r="DQ7" i="23"/>
  <c r="CR9" i="23"/>
  <c r="CH7" i="23"/>
  <c r="DL6" i="23"/>
  <c r="CJ6" i="23"/>
  <c r="DH8" i="23"/>
  <c r="G8" i="23"/>
  <c r="BM8" i="23"/>
  <c r="Y7" i="23"/>
  <c r="AH4" i="23"/>
  <c r="BG7" i="23"/>
  <c r="I8" i="23"/>
  <c r="AJ9" i="23"/>
  <c r="AG8" i="23"/>
  <c r="K2" i="23"/>
  <c r="BB6" i="23"/>
  <c r="BF6" i="23"/>
  <c r="DM2" i="23"/>
  <c r="BE9" i="23"/>
  <c r="AE7" i="23"/>
  <c r="CF8" i="23"/>
  <c r="BG4" i="23"/>
  <c r="BW9" i="23"/>
  <c r="AM8" i="23"/>
  <c r="BC8" i="23"/>
  <c r="AU9" i="23"/>
  <c r="Y4" i="23"/>
  <c r="BG2" i="23"/>
  <c r="AZ6" i="23"/>
  <c r="BA6" i="23"/>
  <c r="O9" i="23"/>
  <c r="BN7" i="23"/>
  <c r="T4" i="23"/>
  <c r="I4" i="23"/>
  <c r="DE9" i="23"/>
  <c r="AG5" i="23"/>
  <c r="CZ6" i="23"/>
  <c r="Z6" i="23"/>
  <c r="CC6" i="23"/>
  <c r="DC12" i="23"/>
  <c r="DC27" i="23" s="1"/>
  <c r="BD6" i="23"/>
  <c r="CU4" i="23"/>
  <c r="AH9" i="23"/>
  <c r="T9" i="23"/>
  <c r="Q8" i="23"/>
  <c r="CY7" i="23"/>
  <c r="CU8" i="23"/>
  <c r="AX8" i="23"/>
  <c r="DB2" i="23"/>
  <c r="BW6" i="23"/>
  <c r="AY9" i="23"/>
  <c r="CY2" i="23"/>
  <c r="BE6" i="23"/>
  <c r="CQ9" i="23"/>
  <c r="W9" i="23"/>
  <c r="AQ8" i="23"/>
  <c r="CO9" i="23"/>
  <c r="CQ5" i="23"/>
  <c r="BR2" i="23"/>
  <c r="P6" i="23"/>
  <c r="BW8" i="23"/>
  <c r="AW6" i="23"/>
  <c r="DG6" i="23"/>
  <c r="BD2" i="23"/>
  <c r="DP4" i="23"/>
  <c r="AY4" i="23"/>
  <c r="DP6" i="23"/>
  <c r="AL8" i="23"/>
  <c r="DX4" i="23"/>
  <c r="BW2" i="23"/>
  <c r="AP4" i="23"/>
  <c r="DX6" i="23"/>
  <c r="DX21" i="23" s="1"/>
  <c r="DC8" i="23"/>
  <c r="AF7" i="23"/>
  <c r="O6" i="23"/>
  <c r="BH2" i="23"/>
  <c r="DW4" i="23"/>
  <c r="DJ4" i="23"/>
  <c r="CD8" i="23"/>
  <c r="DV7" i="23"/>
  <c r="DE2" i="23"/>
  <c r="DZ2" i="23"/>
  <c r="BT6" i="23"/>
  <c r="CM6" i="23"/>
  <c r="CX6" i="23"/>
  <c r="DY6" i="23"/>
  <c r="AH5" i="23"/>
  <c r="CB6" i="23"/>
  <c r="CH6" i="23"/>
  <c r="DA9" i="23"/>
  <c r="CD9" i="23"/>
  <c r="CY8" i="23"/>
  <c r="O2" i="23"/>
  <c r="BI6" i="23"/>
  <c r="CK6" i="23"/>
  <c r="DQ5" i="23"/>
  <c r="DQ20" i="23" s="1"/>
  <c r="DF7" i="23"/>
  <c r="BP6" i="23"/>
  <c r="DV9" i="23"/>
  <c r="AI8" i="23"/>
  <c r="CY4" i="23"/>
  <c r="P2" i="23"/>
  <c r="AU2" i="23"/>
  <c r="DF6" i="23"/>
  <c r="CR2" i="23"/>
  <c r="DG2" i="23"/>
  <c r="BY7" i="23"/>
  <c r="F2" i="23"/>
  <c r="CG6" i="23"/>
  <c r="R2" i="23"/>
  <c r="AH2" i="23"/>
  <c r="BB7" i="23"/>
  <c r="C22" i="23" s="1"/>
  <c r="BX6" i="23"/>
  <c r="AQ7" i="23"/>
  <c r="CR8" i="23"/>
  <c r="DB8" i="23"/>
  <c r="DQ8" i="23"/>
  <c r="CP7" i="23"/>
  <c r="BU8" i="23"/>
  <c r="DV6" i="23"/>
  <c r="BN8" i="23"/>
  <c r="DF8" i="23"/>
  <c r="BR8" i="23"/>
  <c r="DV8" i="23"/>
  <c r="AI7" i="23"/>
  <c r="AZ9" i="23"/>
  <c r="L7" i="23"/>
  <c r="BR4" i="23"/>
  <c r="Q9" i="23"/>
  <c r="CL2" i="23"/>
  <c r="BS8" i="23"/>
  <c r="AA7" i="23"/>
  <c r="BL8" i="23"/>
  <c r="BM4" i="23"/>
  <c r="CP10" i="23"/>
  <c r="BF2" i="23"/>
  <c r="AR8" i="23"/>
  <c r="AA3" i="23"/>
  <c r="AB2" i="23"/>
  <c r="CZ8" i="23"/>
  <c r="DD3" i="23"/>
  <c r="CD4" i="23"/>
  <c r="AK6" i="23"/>
  <c r="AJ6" i="23"/>
  <c r="R8" i="23"/>
  <c r="Z4" i="23"/>
  <c r="BP4" i="23"/>
  <c r="CR6" i="23"/>
  <c r="DT8" i="23"/>
  <c r="Z9" i="23"/>
  <c r="CS9" i="23"/>
  <c r="DR9" i="23"/>
  <c r="U4" i="23"/>
  <c r="BA8" i="23"/>
  <c r="CX9" i="23"/>
  <c r="Y6" i="23"/>
  <c r="D7" i="23"/>
  <c r="DH7" i="23"/>
  <c r="CA2" i="23"/>
  <c r="BQ4" i="23"/>
  <c r="CL8" i="23"/>
  <c r="CZ7" i="23"/>
  <c r="V2" i="23"/>
  <c r="BQ8" i="23"/>
  <c r="BQ2" i="23"/>
  <c r="N6" i="23"/>
  <c r="F9" i="23"/>
  <c r="BJ8" i="23"/>
  <c r="DI4" i="23"/>
  <c r="BF4" i="23"/>
  <c r="AU6" i="23"/>
  <c r="N7" i="23"/>
  <c r="AU8" i="23"/>
  <c r="CE9" i="23"/>
  <c r="DO6" i="23"/>
  <c r="DU4" i="23"/>
  <c r="DT6" i="23"/>
  <c r="AE8" i="23"/>
  <c r="CH5" i="23"/>
  <c r="CD6" i="23"/>
  <c r="M9" i="23"/>
  <c r="BM6" i="23"/>
  <c r="BJ6" i="23"/>
  <c r="CC3" i="23"/>
  <c r="CC18" i="23" s="1"/>
  <c r="AD8" i="23"/>
  <c r="CP6" i="23"/>
  <c r="CZ4" i="23"/>
  <c r="F8" i="23"/>
  <c r="BZ8" i="23"/>
  <c r="DF9" i="23"/>
  <c r="AH6" i="23"/>
  <c r="AO9" i="23"/>
  <c r="BT8" i="23"/>
  <c r="DU7" i="23"/>
  <c r="BU3" i="23"/>
  <c r="CO8" i="23"/>
  <c r="DH6" i="23"/>
  <c r="BL9" i="23"/>
  <c r="BB8" i="23"/>
  <c r="CW7" i="23"/>
  <c r="CW22" i="23" s="1"/>
  <c r="DL9" i="23"/>
  <c r="AD4" i="23"/>
  <c r="CS7" i="23"/>
  <c r="AX6" i="23"/>
  <c r="J6" i="23"/>
  <c r="L6" i="23"/>
  <c r="DQ9" i="23"/>
  <c r="AE6" i="23"/>
  <c r="CI4" i="23"/>
  <c r="CU7" i="23"/>
  <c r="AR6" i="23"/>
  <c r="BX8" i="23"/>
  <c r="BY3" i="23"/>
  <c r="N9" i="23"/>
  <c r="CI6" i="23"/>
  <c r="CC8" i="23"/>
  <c r="CW8" i="23"/>
  <c r="AK9" i="23"/>
  <c r="AJ8" i="23"/>
  <c r="CB4" i="23"/>
  <c r="BS6" i="23"/>
  <c r="G4" i="23"/>
  <c r="BK8" i="23"/>
  <c r="DI2" i="23"/>
  <c r="DP8" i="23"/>
  <c r="CT2" i="23"/>
  <c r="DR4" i="23"/>
  <c r="CA8" i="23"/>
  <c r="AH8" i="23"/>
  <c r="AM6" i="23"/>
  <c r="DR7" i="23"/>
  <c r="CI8" i="23"/>
  <c r="CG8" i="23"/>
  <c r="CM9" i="23"/>
  <c r="P4" i="23"/>
  <c r="CP9" i="23"/>
  <c r="CJ7" i="23"/>
  <c r="D9" i="23"/>
  <c r="DZ8" i="23"/>
  <c r="AE4" i="23"/>
  <c r="BU19" i="23" s="1"/>
  <c r="CH8" i="23"/>
  <c r="AA2" i="23"/>
  <c r="BR6" i="23"/>
  <c r="AX4" i="23"/>
  <c r="CQ8" i="23"/>
  <c r="U2" i="23"/>
  <c r="CX8" i="23"/>
  <c r="AI4" i="23"/>
  <c r="P7" i="23"/>
  <c r="BL6" i="23"/>
  <c r="CB3" i="23"/>
  <c r="AL4" i="23"/>
  <c r="F4" i="23"/>
  <c r="CU9" i="23"/>
  <c r="N2" i="23"/>
  <c r="AP9" i="23"/>
  <c r="AP24" i="23" s="1"/>
  <c r="AY6" i="23"/>
  <c r="CR4" i="23"/>
  <c r="Z8" i="23"/>
  <c r="DW2" i="23"/>
  <c r="CP8" i="23"/>
  <c r="AF4" i="23"/>
  <c r="CY6" i="23"/>
  <c r="AQ2" i="23"/>
  <c r="BP9" i="23"/>
  <c r="CL4" i="23"/>
  <c r="BJ7" i="23"/>
  <c r="BW4" i="23"/>
  <c r="AD9" i="23"/>
  <c r="CK2" i="23"/>
  <c r="BP8" i="23"/>
  <c r="Y8" i="23"/>
  <c r="BK4" i="23"/>
  <c r="BT9" i="23"/>
  <c r="DU8" i="23"/>
  <c r="AN8" i="23"/>
  <c r="AR2" i="23"/>
  <c r="AC6" i="23"/>
  <c r="BO4" i="23"/>
  <c r="AJ4" i="23"/>
  <c r="AS7" i="23"/>
  <c r="AI2" i="23"/>
  <c r="CQ4" i="23"/>
  <c r="BU6" i="23"/>
  <c r="M8" i="23"/>
  <c r="DE3" i="23"/>
  <c r="BG8" i="23"/>
  <c r="R6" i="23"/>
  <c r="DD6" i="23"/>
  <c r="DS6" i="23"/>
  <c r="BC6" i="23"/>
  <c r="DD4" i="23"/>
  <c r="I2" i="23"/>
  <c r="BP7" i="23"/>
  <c r="CN6" i="23"/>
  <c r="BY4" i="23"/>
  <c r="E8" i="23"/>
  <c r="AM9" i="23"/>
  <c r="DE4" i="23"/>
  <c r="DE6" i="23"/>
  <c r="T2" i="23"/>
  <c r="BH6" i="23"/>
  <c r="DS4" i="23"/>
  <c r="BT4" i="23"/>
  <c r="BT19" i="23" s="1"/>
  <c r="BD9" i="23"/>
  <c r="AO7" i="23"/>
  <c r="CU6" i="23"/>
  <c r="DN8" i="23"/>
  <c r="AG6" i="23"/>
  <c r="Z7" i="23"/>
  <c r="BF7" i="23"/>
  <c r="AZ2" i="23"/>
  <c r="AZ17" i="23" s="1"/>
  <c r="DI6" i="23"/>
  <c r="AU4" i="23"/>
  <c r="DZ6" i="23"/>
  <c r="AL6" i="23"/>
  <c r="DG8" i="23"/>
  <c r="BW7" i="23"/>
  <c r="S6" i="23"/>
  <c r="BH8" i="23"/>
  <c r="BH23" i="23" s="1"/>
  <c r="CM8" i="23"/>
  <c r="AJ2" i="23"/>
  <c r="CG7" i="23"/>
  <c r="F65" i="29"/>
  <c r="M65" i="29"/>
  <c r="G65" i="29"/>
  <c r="N65" i="29"/>
  <c r="AA15" i="22" a="1"/>
  <c r="AA15" i="22" s="1"/>
  <c r="Z15" i="22"/>
  <c r="Y15" i="22"/>
  <c r="Z53" i="22"/>
  <c r="Y53" i="22"/>
  <c r="AA53" i="22" a="1"/>
  <c r="AA53" i="22" s="1"/>
  <c r="Y43" i="22"/>
  <c r="AA43" i="22" a="1"/>
  <c r="AA43" i="22" s="1"/>
  <c r="Z43" i="22"/>
  <c r="Z19" i="22"/>
  <c r="AA19" i="22" a="1"/>
  <c r="AA19" i="22" s="1"/>
  <c r="Y19" i="22"/>
  <c r="Z35" i="22"/>
  <c r="Y35" i="22"/>
  <c r="AA35" i="22" a="1"/>
  <c r="AA35" i="22" s="1"/>
  <c r="Z72" i="22"/>
  <c r="AA72" i="22" a="1"/>
  <c r="AA72" i="22" s="1"/>
  <c r="Y72" i="22"/>
  <c r="Z68" i="22"/>
  <c r="Y68" i="22"/>
  <c r="AA68" i="22" a="1"/>
  <c r="AA68" i="22" s="1"/>
  <c r="Z99" i="22"/>
  <c r="AA99" i="22" a="1"/>
  <c r="AA99" i="22" s="1"/>
  <c r="Y99" i="22"/>
  <c r="Z50" i="22"/>
  <c r="Y50" i="22"/>
  <c r="AA50" i="22" a="1"/>
  <c r="AA50" i="22" s="1"/>
  <c r="Z23" i="22"/>
  <c r="AA23" i="22" a="1"/>
  <c r="AA23" i="22" s="1"/>
  <c r="Y23" i="22"/>
  <c r="Y75" i="22"/>
  <c r="Z75" i="22"/>
  <c r="AA75" i="22" a="1"/>
  <c r="AA75" i="22" s="1"/>
  <c r="G21" i="29"/>
  <c r="N21" i="29"/>
  <c r="Z96" i="22"/>
  <c r="Y96" i="22"/>
  <c r="AA96" i="22" a="1"/>
  <c r="AA96" i="22" s="1"/>
  <c r="Z85" i="22"/>
  <c r="AA85" i="22" a="1"/>
  <c r="AA85" i="22" s="1"/>
  <c r="Y85" i="22"/>
  <c r="AA66" i="22" a="1"/>
  <c r="AA66" i="22" s="1"/>
  <c r="Y66" i="22"/>
  <c r="Z66" i="22"/>
  <c r="Z121" i="22"/>
  <c r="AA121" i="22" a="1"/>
  <c r="AA121" i="22" s="1"/>
  <c r="Y121" i="22"/>
  <c r="AA36" i="22" a="1"/>
  <c r="AA36" i="22" s="1"/>
  <c r="Z36" i="22"/>
  <c r="Y36" i="22"/>
  <c r="Y113" i="22"/>
  <c r="Z113" i="22"/>
  <c r="AA113" i="22" a="1"/>
  <c r="AA113" i="22" s="1"/>
  <c r="AA57" i="22" a="1"/>
  <c r="AA57" i="22" s="1"/>
  <c r="Z57" i="22"/>
  <c r="Y57" i="22"/>
  <c r="G4" i="29"/>
  <c r="U4" i="29"/>
  <c r="N4" i="29"/>
  <c r="Y5" i="22"/>
  <c r="AA80" i="22" a="1"/>
  <c r="AA80" i="22" s="1"/>
  <c r="Y80" i="22"/>
  <c r="Z80" i="22"/>
  <c r="AA44" i="22" a="1"/>
  <c r="AA44" i="22" s="1"/>
  <c r="Y44" i="22"/>
  <c r="Z44" i="22"/>
  <c r="F70" i="29"/>
  <c r="M70" i="29"/>
  <c r="M57" i="29"/>
  <c r="F57" i="29"/>
  <c r="Z117" i="22"/>
  <c r="AA117" i="22" a="1"/>
  <c r="AA117" i="22" s="1"/>
  <c r="Y117" i="22"/>
  <c r="AA48" i="22" a="1"/>
  <c r="AA48" i="22" s="1"/>
  <c r="Y48" i="22"/>
  <c r="Z48" i="22"/>
  <c r="F52" i="29"/>
  <c r="M52" i="29"/>
  <c r="Z106" i="22"/>
  <c r="AA106" i="22" a="1"/>
  <c r="AA106" i="22" s="1"/>
  <c r="Y106" i="22"/>
  <c r="F72" i="29"/>
  <c r="M72" i="29"/>
  <c r="F58" i="29"/>
  <c r="M58" i="29"/>
  <c r="Z81" i="22"/>
  <c r="Y81" i="22"/>
  <c r="AA81" i="22" a="1"/>
  <c r="AA81" i="22" s="1"/>
  <c r="M14" i="29"/>
  <c r="T14" i="29"/>
  <c r="F14" i="29"/>
  <c r="AA59" i="22" a="1"/>
  <c r="AA59" i="22" s="1"/>
  <c r="Z59" i="22"/>
  <c r="Y59" i="22"/>
  <c r="AA24" i="22" a="1"/>
  <c r="AA24" i="22" s="1"/>
  <c r="Z24" i="22"/>
  <c r="Y24" i="22"/>
  <c r="Z128" i="22"/>
  <c r="Y128" i="22"/>
  <c r="AA128" i="22" a="1"/>
  <c r="AA128" i="22" s="1"/>
  <c r="M64" i="29"/>
  <c r="F64" i="29"/>
  <c r="AA25" i="22" a="1"/>
  <c r="AA25" i="22" s="1"/>
  <c r="Y25" i="22"/>
  <c r="Z25" i="22"/>
  <c r="Y93" i="22"/>
  <c r="AA93" i="22" a="1"/>
  <c r="AA93" i="22" s="1"/>
  <c r="Z93" i="22"/>
  <c r="Y16" i="22"/>
  <c r="Z16" i="22"/>
  <c r="AA16" i="22" a="1"/>
  <c r="AA16" i="22" s="1"/>
  <c r="Y123" i="22"/>
  <c r="Z123" i="22"/>
  <c r="AA123" i="22" a="1"/>
  <c r="AA123" i="22" s="1"/>
  <c r="G76" i="29"/>
  <c r="N76" i="29"/>
  <c r="Y133" i="22"/>
  <c r="AA133" i="22" a="1"/>
  <c r="AA133" i="22" s="1"/>
  <c r="Z133" i="22"/>
  <c r="F73" i="29"/>
  <c r="M73" i="29"/>
  <c r="M63" i="29"/>
  <c r="F63" i="29"/>
  <c r="Y129" i="22"/>
  <c r="Z129" i="22"/>
  <c r="AA129" i="22" a="1"/>
  <c r="AA129" i="22" s="1"/>
  <c r="Z98" i="22"/>
  <c r="Y98" i="22"/>
  <c r="AA98" i="22" a="1"/>
  <c r="AA98" i="22" s="1"/>
  <c r="Y115" i="22"/>
  <c r="Z115" i="22"/>
  <c r="AA115" i="22" a="1"/>
  <c r="AA115" i="22" s="1"/>
  <c r="N59" i="29"/>
  <c r="G59" i="29"/>
  <c r="G56" i="29"/>
  <c r="N56" i="29"/>
  <c r="Z45" i="22"/>
  <c r="Y45" i="22"/>
  <c r="AA45" i="22" a="1"/>
  <c r="AA45" i="22" s="1"/>
  <c r="M66" i="29"/>
  <c r="F66" i="29"/>
  <c r="G77" i="29"/>
  <c r="N77" i="29"/>
  <c r="M20" i="29"/>
  <c r="F20" i="29"/>
  <c r="Y28" i="22"/>
  <c r="Z28" i="22"/>
  <c r="AA28" i="22" a="1"/>
  <c r="AA28" i="22" s="1"/>
  <c r="M3" i="29"/>
  <c r="T3" i="29"/>
  <c r="F3" i="29"/>
  <c r="Z8" i="22"/>
  <c r="AA8" i="22" a="1"/>
  <c r="AA8" i="22" s="1"/>
  <c r="Y8" i="22"/>
  <c r="Z6" i="22"/>
  <c r="AA6" i="22" a="1"/>
  <c r="AA6" i="22" s="1"/>
  <c r="Y6" i="22"/>
  <c r="Y21" i="22"/>
  <c r="Z21" i="22"/>
  <c r="AA21" i="22" a="1"/>
  <c r="AA21" i="22" s="1"/>
  <c r="AA88" i="22" a="1"/>
  <c r="AA88" i="22" s="1"/>
  <c r="Z88" i="22"/>
  <c r="Y88" i="22"/>
  <c r="AA62" i="22" a="1"/>
  <c r="AA62" i="22" s="1"/>
  <c r="Y62" i="22"/>
  <c r="Z62" i="22"/>
  <c r="Z27" i="22"/>
  <c r="AA27" i="22" a="1"/>
  <c r="AA27" i="22" s="1"/>
  <c r="Y27" i="22"/>
  <c r="G67" i="29"/>
  <c r="N67" i="29"/>
  <c r="Y32" i="22"/>
  <c r="Z32" i="22"/>
  <c r="AA32" i="22" a="1"/>
  <c r="AA32" i="22" s="1"/>
  <c r="AA90" i="22" a="1"/>
  <c r="AA90" i="22" s="1"/>
  <c r="Z90" i="22"/>
  <c r="Y90" i="22"/>
  <c r="G52" i="29"/>
  <c r="N52" i="29"/>
  <c r="N68" i="29"/>
  <c r="G68" i="29"/>
  <c r="AA14" i="22" a="1"/>
  <c r="AA14" i="22" s="1"/>
  <c r="Z14" i="22"/>
  <c r="Y14" i="22"/>
  <c r="Z125" i="22"/>
  <c r="AA125" i="22" a="1"/>
  <c r="AA125" i="22" s="1"/>
  <c r="Y125" i="22"/>
  <c r="Y127" i="22"/>
  <c r="AA127" i="22" a="1"/>
  <c r="AA127" i="22" s="1"/>
  <c r="Z127" i="22"/>
  <c r="G49" i="29"/>
  <c r="N49" i="29"/>
  <c r="N58" i="29"/>
  <c r="G58" i="29"/>
  <c r="N14" i="29"/>
  <c r="G14" i="29"/>
  <c r="U14" i="29"/>
  <c r="Y71" i="22"/>
  <c r="AA71" i="22" a="1"/>
  <c r="AA71" i="22" s="1"/>
  <c r="Z71" i="22"/>
  <c r="Y29" i="22"/>
  <c r="Z29" i="22"/>
  <c r="AA29" i="22" a="1"/>
  <c r="AA29" i="22" s="1"/>
  <c r="N78" i="29"/>
  <c r="G78" i="29"/>
  <c r="F51" i="29"/>
  <c r="M51" i="29"/>
  <c r="N71" i="29"/>
  <c r="G71" i="29"/>
  <c r="AA100" i="22" a="1"/>
  <c r="AA100" i="22" s="1"/>
  <c r="Y100" i="22"/>
  <c r="Z100" i="22"/>
  <c r="N61" i="29"/>
  <c r="G61" i="29"/>
  <c r="AA84" i="22" a="1"/>
  <c r="AA84" i="22" s="1"/>
  <c r="Y84" i="22"/>
  <c r="Z84" i="22"/>
  <c r="Y122" i="22"/>
  <c r="AA122" i="22" a="1"/>
  <c r="AA122" i="22" s="1"/>
  <c r="Z122" i="22"/>
  <c r="AA114" i="22" a="1"/>
  <c r="AA114" i="22" s="1"/>
  <c r="Y114" i="22"/>
  <c r="Z114" i="22"/>
  <c r="Z97" i="22"/>
  <c r="Y97" i="22"/>
  <c r="AA97" i="22" a="1"/>
  <c r="AA97" i="22" s="1"/>
  <c r="N19" i="29"/>
  <c r="G19" i="29"/>
  <c r="AA119" i="22" a="1"/>
  <c r="AA119" i="22" s="1"/>
  <c r="Z119" i="22"/>
  <c r="Y119" i="22"/>
  <c r="U3" i="29"/>
  <c r="N3" i="29"/>
  <c r="G3" i="29"/>
  <c r="G55" i="29"/>
  <c r="N55" i="29"/>
  <c r="Z70" i="22"/>
  <c r="Y70" i="22"/>
  <c r="AA70" i="22" a="1"/>
  <c r="AA70" i="22" s="1"/>
  <c r="Z89" i="22"/>
  <c r="Y89" i="22"/>
  <c r="AA89" i="22" a="1"/>
  <c r="AA89" i="22" s="1"/>
  <c r="M68" i="29"/>
  <c r="F68" i="29"/>
  <c r="Y13" i="22"/>
  <c r="Z13" i="22"/>
  <c r="AA13" i="22" a="1"/>
  <c r="AA13" i="22" s="1"/>
  <c r="Y120" i="22"/>
  <c r="AA120" i="22" a="1"/>
  <c r="AA120" i="22" s="1"/>
  <c r="Z120" i="22"/>
  <c r="T18" i="29"/>
  <c r="M18" i="29"/>
  <c r="F18" i="29"/>
  <c r="AA33" i="22" a="1"/>
  <c r="AA33" i="22" s="1"/>
  <c r="Y33" i="22"/>
  <c r="Z33" i="22"/>
  <c r="Y11" i="22"/>
  <c r="Z11" i="22"/>
  <c r="AA11" i="22" a="1"/>
  <c r="AA11" i="22" s="1"/>
  <c r="N10" i="29"/>
  <c r="U10" i="29"/>
  <c r="G10" i="29"/>
  <c r="Y105" i="22"/>
  <c r="AA105" i="22" a="1"/>
  <c r="AA105" i="22" s="1"/>
  <c r="Z105" i="22"/>
  <c r="M53" i="29"/>
  <c r="F53" i="29"/>
  <c r="Z91" i="22"/>
  <c r="AA91" i="22" a="1"/>
  <c r="AA91" i="22" s="1"/>
  <c r="Y91" i="22"/>
  <c r="Z107" i="22"/>
  <c r="Y107" i="22"/>
  <c r="AA107" i="22" a="1"/>
  <c r="AA107" i="22" s="1"/>
  <c r="Z34" i="22"/>
  <c r="AA34" i="22" a="1"/>
  <c r="AA34" i="22" s="1"/>
  <c r="Y34" i="22"/>
  <c r="AA102" i="22" a="1"/>
  <c r="AA102" i="22" s="1"/>
  <c r="Y102" i="22"/>
  <c r="Z102" i="22"/>
  <c r="T13" i="29"/>
  <c r="M13" i="29"/>
  <c r="F13" i="29"/>
  <c r="Y110" i="22"/>
  <c r="Z110" i="22"/>
  <c r="AA110" i="22" a="1"/>
  <c r="AA110" i="22" s="1"/>
  <c r="R100" i="17"/>
  <c r="G17" i="29"/>
  <c r="N17" i="29"/>
  <c r="U17" i="29"/>
  <c r="Q21" i="23"/>
  <c r="CI24" i="23"/>
  <c r="M75" i="29"/>
  <c r="F75" i="29"/>
  <c r="R86" i="17"/>
  <c r="R45" i="17"/>
  <c r="R53" i="17"/>
  <c r="G66" i="29"/>
  <c r="N66" i="29"/>
  <c r="M15" i="29"/>
  <c r="T15" i="29"/>
  <c r="F15" i="29"/>
  <c r="F77" i="29"/>
  <c r="M77" i="29"/>
  <c r="Y40" i="22"/>
  <c r="Z40" i="22"/>
  <c r="AA40" i="22" a="1"/>
  <c r="AA40" i="22" s="1"/>
  <c r="Y124" i="22"/>
  <c r="Z124" i="22"/>
  <c r="AA124" i="22" a="1"/>
  <c r="AA124" i="22" s="1"/>
  <c r="AA132" i="22" a="1"/>
  <c r="AA132" i="22" s="1"/>
  <c r="Y132" i="22"/>
  <c r="Z132" i="22"/>
  <c r="R97" i="17"/>
  <c r="Y9" i="22"/>
  <c r="Z9" i="22"/>
  <c r="AA9" i="22" a="1"/>
  <c r="AA9" i="22" s="1"/>
  <c r="AA41" i="22" a="1"/>
  <c r="AA41" i="22" s="1"/>
  <c r="Y41" i="22"/>
  <c r="Z41" i="22"/>
  <c r="Y103" i="22"/>
  <c r="Z103" i="22"/>
  <c r="AA103" i="22" a="1"/>
  <c r="AA103" i="22" s="1"/>
  <c r="Y131" i="22"/>
  <c r="AA131" i="22" a="1"/>
  <c r="AA131" i="22" s="1"/>
  <c r="Z131" i="22"/>
  <c r="Y55" i="22"/>
  <c r="Z55" i="22"/>
  <c r="AA55" i="22" a="1"/>
  <c r="AA55" i="22" s="1"/>
  <c r="Y20" i="22"/>
  <c r="Z20" i="22"/>
  <c r="AA20" i="22" a="1"/>
  <c r="AA20" i="22" s="1"/>
  <c r="F7" i="29"/>
  <c r="M7" i="29"/>
  <c r="T7" i="29"/>
  <c r="R74" i="17"/>
  <c r="R50" i="17"/>
  <c r="M6" i="29"/>
  <c r="T6" i="29"/>
  <c r="F6" i="29"/>
  <c r="R31" i="17"/>
  <c r="F79" i="29"/>
  <c r="M79" i="29"/>
  <c r="F62" i="29"/>
  <c r="M62" i="29"/>
  <c r="F21" i="29"/>
  <c r="M21" i="29"/>
  <c r="Y12" i="22"/>
  <c r="AA12" i="22" a="1"/>
  <c r="AA12" i="22" s="1"/>
  <c r="Z12" i="22"/>
  <c r="Y39" i="22"/>
  <c r="AA39" i="22" a="1"/>
  <c r="AA39" i="22" s="1"/>
  <c r="Z39" i="22"/>
  <c r="R120" i="17"/>
  <c r="Z46" i="22"/>
  <c r="AA46" i="22" a="1"/>
  <c r="AA46" i="22" s="1"/>
  <c r="Y46" i="22"/>
  <c r="Z79" i="22"/>
  <c r="AA79" i="22" a="1"/>
  <c r="AA79" i="22" s="1"/>
  <c r="Y79" i="22"/>
  <c r="G9" i="29"/>
  <c r="U9" i="29"/>
  <c r="N9" i="29"/>
  <c r="T10" i="29"/>
  <c r="F10" i="29"/>
  <c r="M10" i="29"/>
  <c r="G53" i="29"/>
  <c r="N53" i="29"/>
  <c r="Y52" i="22"/>
  <c r="AA52" i="22" a="1"/>
  <c r="AA52" i="22" s="1"/>
  <c r="Z52" i="22"/>
  <c r="N5" i="29"/>
  <c r="U5" i="29"/>
  <c r="G5" i="29"/>
  <c r="R59" i="17"/>
  <c r="R24" i="17"/>
  <c r="F71" i="29"/>
  <c r="M71" i="29"/>
  <c r="Y83" i="22"/>
  <c r="Z83" i="22"/>
  <c r="AA83" i="22" a="1"/>
  <c r="AA83" i="22" s="1"/>
  <c r="R126" i="17"/>
  <c r="R102" i="17"/>
  <c r="AK28" i="23"/>
  <c r="R109" i="17"/>
  <c r="AA69" i="22" a="1"/>
  <c r="AA69" i="22" s="1"/>
  <c r="Z69" i="22"/>
  <c r="Y69" i="22"/>
  <c r="F11" i="29"/>
  <c r="M11" i="29"/>
  <c r="T11" i="29"/>
  <c r="G11" i="29"/>
  <c r="N11" i="29"/>
  <c r="U11" i="29"/>
  <c r="R133" i="17"/>
  <c r="R51" i="17"/>
  <c r="R17" i="23"/>
  <c r="Y30" i="22"/>
  <c r="Z30" i="22"/>
  <c r="AA30" i="22" a="1"/>
  <c r="AA30" i="22" s="1"/>
  <c r="CG20" i="23"/>
  <c r="M4" i="29"/>
  <c r="T4" i="29"/>
  <c r="F4" i="29"/>
  <c r="R122" i="17"/>
  <c r="Z60" i="22"/>
  <c r="Y60" i="22"/>
  <c r="AA60" i="22" a="1"/>
  <c r="AA60" i="22" s="1"/>
  <c r="G54" i="29"/>
  <c r="N54" i="29"/>
  <c r="BT28" i="23"/>
  <c r="M59" i="29"/>
  <c r="F59" i="29"/>
  <c r="R43" i="17"/>
  <c r="U15" i="29"/>
  <c r="N15" i="29"/>
  <c r="G15" i="29"/>
  <c r="R44" i="17"/>
  <c r="F50" i="29"/>
  <c r="M50" i="29"/>
  <c r="AA7" i="22" a="1"/>
  <c r="AA7" i="22" s="1"/>
  <c r="Y7" i="22"/>
  <c r="Z7" i="22"/>
  <c r="M19" i="29"/>
  <c r="F19" i="29"/>
  <c r="R119" i="17"/>
  <c r="R9" i="17"/>
  <c r="F55" i="29"/>
  <c r="M55" i="29"/>
  <c r="R63" i="17"/>
  <c r="G57" i="29"/>
  <c r="N57" i="29"/>
  <c r="G69" i="29"/>
  <c r="N69" i="29"/>
  <c r="R117" i="17"/>
  <c r="R48" i="17"/>
  <c r="M60" i="29"/>
  <c r="F60" i="29"/>
  <c r="G8" i="29"/>
  <c r="N8" i="29"/>
  <c r="U8" i="29"/>
  <c r="R42" i="17"/>
  <c r="R77" i="17"/>
  <c r="BF28" i="23"/>
  <c r="R90" i="17"/>
  <c r="Z31" i="22"/>
  <c r="AA31" i="22" a="1"/>
  <c r="AA31" i="22" s="1"/>
  <c r="Y31" i="22"/>
  <c r="R76" i="17"/>
  <c r="N80" i="29"/>
  <c r="G80" i="29"/>
  <c r="N12" i="29"/>
  <c r="G12" i="29"/>
  <c r="U12" i="29"/>
  <c r="T12" i="29"/>
  <c r="M12" i="29"/>
  <c r="F12" i="29"/>
  <c r="P56" i="23"/>
  <c r="R79" i="17"/>
  <c r="T9" i="29"/>
  <c r="M9" i="29"/>
  <c r="F9" i="29"/>
  <c r="P28" i="23"/>
  <c r="M5" i="29"/>
  <c r="F5" i="29"/>
  <c r="T5" i="29"/>
  <c r="N51" i="29"/>
  <c r="G51" i="29"/>
  <c r="AS28" i="23"/>
  <c r="R94" i="17"/>
  <c r="R107" i="17"/>
  <c r="EF24" i="23"/>
  <c r="Z58" i="22"/>
  <c r="AA58" i="22" a="1"/>
  <c r="AA58" i="22" s="1"/>
  <c r="Y58" i="22"/>
  <c r="N13" i="29"/>
  <c r="U13" i="29"/>
  <c r="G13" i="29"/>
  <c r="R82" i="17"/>
  <c r="CE28" i="23"/>
  <c r="AA95" i="22" a="1"/>
  <c r="AA95" i="22" s="1"/>
  <c r="Y95" i="22"/>
  <c r="Z95" i="22"/>
  <c r="F61" i="29"/>
  <c r="M61" i="29"/>
  <c r="R93" i="17"/>
  <c r="M76" i="29"/>
  <c r="F76" i="29"/>
  <c r="R57" i="17"/>
  <c r="R98" i="17"/>
  <c r="BM17" i="23"/>
  <c r="CC21" i="23"/>
  <c r="AX17" i="23"/>
  <c r="AT22" i="23"/>
  <c r="CI29" i="23"/>
  <c r="AU27" i="23"/>
  <c r="DY29" i="23"/>
  <c r="DK22" i="23"/>
  <c r="BL29" i="23"/>
  <c r="R84" i="17"/>
  <c r="D19" i="23"/>
  <c r="R60" i="17"/>
  <c r="Z26" i="23"/>
  <c r="Y64" i="22"/>
  <c r="AA64" i="22" a="1"/>
  <c r="AA64" i="22" s="1"/>
  <c r="Z64" i="22"/>
  <c r="M56" i="29"/>
  <c r="F56" i="29"/>
  <c r="DH25" i="23"/>
  <c r="N75" i="29"/>
  <c r="G75" i="29"/>
  <c r="CD20" i="23"/>
  <c r="AA61" i="22" a="1"/>
  <c r="AA61" i="22" s="1"/>
  <c r="Z61" i="22"/>
  <c r="Y61" i="22"/>
  <c r="R124" i="17"/>
  <c r="DT28" i="23"/>
  <c r="Z10" i="22"/>
  <c r="Y10" i="22"/>
  <c r="AA10" i="22" a="1"/>
  <c r="AA10" i="22" s="1"/>
  <c r="R87" i="17"/>
  <c r="Z87" i="22"/>
  <c r="AA87" i="22" a="1"/>
  <c r="AA87" i="22" s="1"/>
  <c r="Y87" i="22"/>
  <c r="Y118" i="22"/>
  <c r="AA118" i="22" a="1"/>
  <c r="AA118" i="22" s="1"/>
  <c r="Z118" i="22"/>
  <c r="R8" i="17"/>
  <c r="R6" i="17"/>
  <c r="AA104" i="22" a="1"/>
  <c r="AA104" i="22" s="1"/>
  <c r="Y104" i="22"/>
  <c r="Z104" i="22"/>
  <c r="R103" i="17"/>
  <c r="Z18" i="22"/>
  <c r="Y18" i="22"/>
  <c r="AA18" i="22" a="1"/>
  <c r="AA18" i="22" s="1"/>
  <c r="R21" i="17"/>
  <c r="M69" i="29"/>
  <c r="F69" i="29"/>
  <c r="Y112" i="22"/>
  <c r="Z112" i="22"/>
  <c r="AA112" i="22" a="1"/>
  <c r="AA112" i="22" s="1"/>
  <c r="N7" i="29"/>
  <c r="G7" i="29"/>
  <c r="U7" i="29"/>
  <c r="AA77" i="22" a="1"/>
  <c r="AA77" i="22" s="1"/>
  <c r="Y77" i="22"/>
  <c r="Z77" i="22"/>
  <c r="AA29" i="23"/>
  <c r="R12" i="17"/>
  <c r="R39" i="17"/>
  <c r="R46" i="17"/>
  <c r="AA47" i="22" a="1"/>
  <c r="AA47" i="22" s="1"/>
  <c r="Z47" i="22"/>
  <c r="Y47" i="22"/>
  <c r="R96" i="17"/>
  <c r="R33" i="17"/>
  <c r="G72" i="29"/>
  <c r="N72" i="29"/>
  <c r="BB26" i="23"/>
  <c r="Y54" i="22"/>
  <c r="Z54" i="22"/>
  <c r="AA54" i="22" a="1"/>
  <c r="AA54" i="22" s="1"/>
  <c r="Z101" i="22"/>
  <c r="Y101" i="22"/>
  <c r="AA101" i="22" a="1"/>
  <c r="AA101" i="22" s="1"/>
  <c r="Y26" i="22"/>
  <c r="Z26" i="22"/>
  <c r="AA26" i="22" a="1"/>
  <c r="AA26" i="22" s="1"/>
  <c r="DE29" i="23"/>
  <c r="Y22" i="22"/>
  <c r="AA22" i="22" a="1"/>
  <c r="AA22" i="22" s="1"/>
  <c r="Z22" i="22"/>
  <c r="H18" i="23"/>
  <c r="Y108" i="22"/>
  <c r="Z108" i="22"/>
  <c r="AA108" i="22" a="1"/>
  <c r="AA108" i="22" s="1"/>
  <c r="F74" i="29"/>
  <c r="M74" i="29"/>
  <c r="G74" i="29"/>
  <c r="N74" i="29"/>
  <c r="R83" i="17"/>
  <c r="AA94" i="22" a="1"/>
  <c r="AA94" i="22" s="1"/>
  <c r="Z94" i="22"/>
  <c r="Y94" i="22"/>
  <c r="R128" i="17"/>
  <c r="EF29" i="23"/>
  <c r="EE29" i="23"/>
  <c r="EG29" i="23"/>
  <c r="AL18" i="23"/>
  <c r="R121" i="17"/>
  <c r="Y37" i="22"/>
  <c r="Z37" i="22"/>
  <c r="AA37" i="22" a="1"/>
  <c r="AA37" i="22" s="1"/>
  <c r="AP18" i="23"/>
  <c r="Y111" i="22"/>
  <c r="Z111" i="22"/>
  <c r="AA111" i="22" a="1"/>
  <c r="AA111" i="22" s="1"/>
  <c r="DX28" i="23"/>
  <c r="BJ28" i="23"/>
  <c r="Z78" i="22"/>
  <c r="AA78" i="22" a="1"/>
  <c r="AA78" i="22" s="1"/>
  <c r="Y78" i="22"/>
  <c r="CH28" i="23"/>
  <c r="AA65" i="22" a="1"/>
  <c r="AA65" i="22" s="1"/>
  <c r="Z65" i="22"/>
  <c r="Y65" i="22"/>
  <c r="N63" i="29"/>
  <c r="G63" i="29"/>
  <c r="T17" i="29"/>
  <c r="M17" i="29"/>
  <c r="F17" i="29"/>
  <c r="DQ24" i="23"/>
  <c r="CL17" i="23"/>
  <c r="U21" i="23"/>
  <c r="K17" i="23"/>
  <c r="CA19" i="23"/>
  <c r="BV21" i="23"/>
  <c r="CL24" i="23"/>
  <c r="AN24" i="23"/>
  <c r="K24" i="23"/>
  <c r="CP20" i="23"/>
  <c r="AG25" i="23"/>
  <c r="DF27" i="23"/>
  <c r="CJ28" i="23"/>
  <c r="DL28" i="23"/>
  <c r="R15" i="17"/>
  <c r="R115" i="17"/>
  <c r="CA20" i="23"/>
  <c r="T25" i="23"/>
  <c r="Z86" i="22"/>
  <c r="AA86" i="22" a="1"/>
  <c r="AA86" i="22" s="1"/>
  <c r="Y86" i="22"/>
  <c r="BL28" i="23"/>
  <c r="G50" i="29"/>
  <c r="N50" i="29"/>
  <c r="N20" i="29"/>
  <c r="G20" i="29"/>
  <c r="F28" i="23"/>
  <c r="DJ28" i="23"/>
  <c r="N16" i="29"/>
  <c r="G16" i="29"/>
  <c r="U16" i="29"/>
  <c r="T16" i="29"/>
  <c r="M16" i="29"/>
  <c r="F16" i="29"/>
  <c r="AI29" i="23"/>
  <c r="N70" i="29"/>
  <c r="G70" i="29"/>
  <c r="R67" i="17"/>
  <c r="Y67" i="22"/>
  <c r="AA67" i="22" a="1"/>
  <c r="AA67" i="22" s="1"/>
  <c r="Z67" i="22"/>
  <c r="O53" i="23"/>
  <c r="EC23" i="23"/>
  <c r="Y63" i="22"/>
  <c r="AA63" i="22" a="1"/>
  <c r="AA63" i="22" s="1"/>
  <c r="Z63" i="22"/>
  <c r="AB29" i="23"/>
  <c r="F22" i="29"/>
  <c r="M22" i="29"/>
  <c r="N22" i="29"/>
  <c r="G22" i="29"/>
  <c r="AA38" i="22" a="1"/>
  <c r="AA38" i="22" s="1"/>
  <c r="Z38" i="22"/>
  <c r="Y38" i="22"/>
  <c r="R18" i="17"/>
  <c r="BE28" i="23"/>
  <c r="BK26" i="23"/>
  <c r="BH26" i="23"/>
  <c r="Y130" i="22"/>
  <c r="Z130" i="22"/>
  <c r="AA130" i="22" a="1"/>
  <c r="AA130" i="22" s="1"/>
  <c r="G60" i="29"/>
  <c r="N60" i="29"/>
  <c r="Z74" i="22"/>
  <c r="Y74" i="22"/>
  <c r="AA74" i="22" a="1"/>
  <c r="AA74" i="22" s="1"/>
  <c r="T8" i="29"/>
  <c r="M8" i="29"/>
  <c r="F8" i="29"/>
  <c r="G6" i="29"/>
  <c r="N6" i="29"/>
  <c r="U6" i="29"/>
  <c r="Y42" i="22"/>
  <c r="Z42" i="22"/>
  <c r="AA42" i="22" a="1"/>
  <c r="AA42" i="22" s="1"/>
  <c r="M67" i="29"/>
  <c r="F67" i="29"/>
  <c r="CI18" i="23"/>
  <c r="R32" i="17"/>
  <c r="R70" i="17"/>
  <c r="EC17" i="23"/>
  <c r="AV28" i="23"/>
  <c r="AA92" i="22" a="1"/>
  <c r="AA92" i="22" s="1"/>
  <c r="Y92" i="22"/>
  <c r="Z92" i="22"/>
  <c r="AA76" i="22" a="1"/>
  <c r="AA76" i="22" s="1"/>
  <c r="Z76" i="22"/>
  <c r="Y76" i="22"/>
  <c r="G79" i="29"/>
  <c r="N79" i="29"/>
  <c r="F80" i="29"/>
  <c r="M80" i="29"/>
  <c r="AA73" i="22" a="1"/>
  <c r="AA73" i="22" s="1"/>
  <c r="Y73" i="22"/>
  <c r="Z73" i="22"/>
  <c r="G62" i="29"/>
  <c r="N62" i="29"/>
  <c r="DN28" i="23"/>
  <c r="I26" i="23"/>
  <c r="R14" i="17"/>
  <c r="U18" i="29"/>
  <c r="N18" i="29"/>
  <c r="G18" i="29"/>
  <c r="AF20" i="23"/>
  <c r="R49" i="17"/>
  <c r="AJ29" i="23"/>
  <c r="AD26" i="23"/>
  <c r="F49" i="29"/>
  <c r="M49" i="29"/>
  <c r="R101" i="17"/>
  <c r="CP28" i="23"/>
  <c r="AQ29" i="23"/>
  <c r="R71" i="17"/>
  <c r="M29" i="23"/>
  <c r="F78" i="29"/>
  <c r="M78" i="29"/>
  <c r="BU25" i="23"/>
  <c r="K26" i="23"/>
  <c r="AA126" i="22" a="1"/>
  <c r="AA126" i="22" s="1"/>
  <c r="Z126" i="22"/>
  <c r="Y126" i="22"/>
  <c r="CF29" i="23"/>
  <c r="G64" i="29"/>
  <c r="N64" i="29"/>
  <c r="R25" i="17"/>
  <c r="N29" i="23"/>
  <c r="AA82" i="22" a="1"/>
  <c r="AA82" i="22" s="1"/>
  <c r="Y82" i="22"/>
  <c r="Z82" i="22"/>
  <c r="DA25" i="23"/>
  <c r="R37" i="17"/>
  <c r="Z29" i="23"/>
  <c r="Y109" i="22"/>
  <c r="AA109" i="22" a="1"/>
  <c r="AA109" i="22" s="1"/>
  <c r="Z109" i="22"/>
  <c r="BX29" i="23"/>
  <c r="AD27" i="23"/>
  <c r="R113" i="17"/>
  <c r="H29" i="23"/>
  <c r="BC28" i="23"/>
  <c r="D25" i="23"/>
  <c r="ED25" i="23"/>
  <c r="R55" i="23"/>
  <c r="B25" i="23"/>
  <c r="S55" i="23"/>
  <c r="EE25" i="23"/>
  <c r="CU25" i="23"/>
  <c r="G73" i="29"/>
  <c r="N73" i="29"/>
  <c r="R129" i="17"/>
  <c r="CY29" i="23"/>
  <c r="Y51" i="22"/>
  <c r="AA51" i="22" a="1"/>
  <c r="AA51" i="22" s="1"/>
  <c r="Z51" i="22"/>
  <c r="AN25" i="23"/>
  <c r="Z56" i="22"/>
  <c r="Y56" i="22"/>
  <c r="AA56" i="22" a="1"/>
  <c r="AA56" i="22" s="1"/>
  <c r="Y17" i="22"/>
  <c r="Z17" i="22"/>
  <c r="AA17" i="22" a="1"/>
  <c r="AA17" i="22" s="1"/>
  <c r="DJ29" i="23"/>
  <c r="AD137" i="22" a="1"/>
  <c r="AD137" i="22" s="1"/>
  <c r="AB137" i="22"/>
  <c r="AC137" i="22"/>
  <c r="AB134" i="22"/>
  <c r="AC134" i="22"/>
  <c r="AD134" i="22" a="1"/>
  <c r="AD134" i="22" s="1"/>
  <c r="AC139" i="22"/>
  <c r="AB139" i="22"/>
  <c r="AD139" i="22" a="1"/>
  <c r="AD139" i="22" s="1"/>
  <c r="AD140" i="22" a="1"/>
  <c r="AD140" i="22" s="1"/>
  <c r="AB140" i="22"/>
  <c r="AC140" i="22"/>
  <c r="AB135" i="22"/>
  <c r="AC135" i="22"/>
  <c r="AD135" i="22" a="1"/>
  <c r="AD135" i="22" s="1"/>
  <c r="AC138" i="22"/>
  <c r="AB138" i="22"/>
  <c r="AD138" i="22" a="1"/>
  <c r="AD138" i="22" s="1"/>
  <c r="AB136" i="22"/>
  <c r="AD136" i="22" a="1"/>
  <c r="AD136" i="22" s="1"/>
  <c r="AC136" i="22"/>
  <c r="AW21" i="23" l="1"/>
  <c r="O51" i="23"/>
  <c r="DL21" i="23"/>
  <c r="EF21" i="23"/>
  <c r="CI21" i="23"/>
  <c r="Q51" i="23"/>
  <c r="M21" i="23"/>
  <c r="BM21" i="23"/>
  <c r="I21" i="23"/>
  <c r="AC21" i="23"/>
  <c r="N21" i="23"/>
  <c r="CQ21" i="23"/>
  <c r="H21" i="23"/>
  <c r="DS21" i="23"/>
  <c r="O21" i="23"/>
  <c r="BS21" i="23"/>
  <c r="AR21" i="23"/>
  <c r="DC21" i="23"/>
  <c r="CW21" i="23"/>
  <c r="DA21" i="23"/>
  <c r="DM21" i="23"/>
  <c r="BI21" i="23"/>
  <c r="CK21" i="23"/>
  <c r="BF21" i="23"/>
  <c r="AN21" i="23"/>
  <c r="ED21" i="23"/>
  <c r="CO21" i="23"/>
  <c r="DR21" i="23"/>
  <c r="DB21" i="23"/>
  <c r="CL21" i="23"/>
  <c r="AI21" i="23"/>
  <c r="DT21" i="23"/>
  <c r="CV21" i="23"/>
  <c r="D21" i="23"/>
  <c r="C21" i="23"/>
  <c r="BK21" i="23"/>
  <c r="AV21" i="23"/>
  <c r="AU21" i="23"/>
  <c r="R21" i="23"/>
  <c r="F21" i="23"/>
  <c r="AF21" i="23"/>
  <c r="Z21" i="23"/>
  <c r="E21" i="23"/>
  <c r="AH21" i="23"/>
  <c r="BJ21" i="23"/>
  <c r="DJ21" i="23"/>
  <c r="DE21" i="23"/>
  <c r="AX21" i="23"/>
  <c r="DY21" i="23"/>
  <c r="CT21" i="23"/>
  <c r="DD21" i="23"/>
  <c r="CR21" i="23"/>
  <c r="L21" i="23"/>
  <c r="CZ21" i="23"/>
  <c r="DP21" i="23"/>
  <c r="CP21" i="23"/>
  <c r="X21" i="23"/>
  <c r="AY21" i="23"/>
  <c r="BW21" i="23"/>
  <c r="DK21" i="23"/>
  <c r="BN21" i="23"/>
  <c r="BE21" i="23"/>
  <c r="CY21" i="23"/>
  <c r="AK21" i="23"/>
  <c r="AQ21" i="23"/>
  <c r="BU21" i="23"/>
  <c r="CS21" i="23"/>
  <c r="CE21" i="23"/>
  <c r="BH21" i="23"/>
  <c r="BL21" i="23"/>
  <c r="DG21" i="23"/>
  <c r="AO21" i="23"/>
  <c r="S21" i="23"/>
  <c r="J21" i="23"/>
  <c r="BA21" i="23"/>
  <c r="AB21" i="23"/>
  <c r="AL21" i="23"/>
  <c r="AG21" i="23"/>
  <c r="AP21" i="23"/>
  <c r="BQ21" i="23"/>
  <c r="DU19" i="23"/>
  <c r="O18" i="23"/>
  <c r="BF18" i="23"/>
  <c r="S53" i="23"/>
  <c r="AD20" i="23"/>
  <c r="CK26" i="23"/>
  <c r="CC24" i="23"/>
  <c r="CJ17" i="23"/>
  <c r="CG17" i="23"/>
  <c r="CX19" i="23"/>
  <c r="CM17" i="23"/>
  <c r="DV20" i="23"/>
  <c r="AR20" i="23"/>
  <c r="S22" i="23"/>
  <c r="EA26" i="23"/>
  <c r="P26" i="23"/>
  <c r="CZ18" i="23"/>
  <c r="AF17" i="23"/>
  <c r="CM19" i="23"/>
  <c r="CS22" i="23"/>
  <c r="AE24" i="23"/>
  <c r="CC23" i="23"/>
  <c r="DF21" i="23"/>
  <c r="AZ25" i="23"/>
  <c r="AD21" i="23"/>
  <c r="BA24" i="23"/>
  <c r="CJ23" i="23"/>
  <c r="CY26" i="23"/>
  <c r="EG25" i="23"/>
  <c r="EA25" i="23"/>
  <c r="BE25" i="23"/>
  <c r="BM27" i="23"/>
  <c r="DS25" i="23"/>
  <c r="EF17" i="23"/>
  <c r="CQ18" i="23"/>
  <c r="K18" i="23"/>
  <c r="DR18" i="23"/>
  <c r="EF23" i="23"/>
  <c r="CO29" i="23"/>
  <c r="V26" i="23"/>
  <c r="DS26" i="23"/>
  <c r="CT26" i="23"/>
  <c r="CL27" i="23"/>
  <c r="CZ29" i="23"/>
  <c r="DP24" i="23"/>
  <c r="AT24" i="23"/>
  <c r="DT22" i="23"/>
  <c r="S25" i="23"/>
  <c r="AG20" i="23"/>
  <c r="BE17" i="23"/>
  <c r="CY17" i="23"/>
  <c r="CQ20" i="23"/>
  <c r="DB23" i="23"/>
  <c r="Q18" i="23"/>
  <c r="AT26" i="23"/>
  <c r="V29" i="23"/>
  <c r="EC29" i="23"/>
  <c r="DI28" i="23"/>
  <c r="BJ19" i="23"/>
  <c r="BA18" i="23"/>
  <c r="AC18" i="23"/>
  <c r="DT20" i="23"/>
  <c r="DO20" i="23"/>
  <c r="BR20" i="23"/>
  <c r="DP20" i="23"/>
  <c r="L24" i="23"/>
  <c r="AA27" i="23"/>
  <c r="CE22" i="23"/>
  <c r="AI25" i="23"/>
  <c r="S54" i="23"/>
  <c r="S27" i="23"/>
  <c r="R56" i="23"/>
  <c r="CS20" i="23"/>
  <c r="P17" i="23"/>
  <c r="DN18" i="23"/>
  <c r="U23" i="23"/>
  <c r="DI17" i="23"/>
  <c r="EB17" i="23"/>
  <c r="R47" i="23"/>
  <c r="CF20" i="23"/>
  <c r="CF25" i="23"/>
  <c r="CH25" i="23"/>
  <c r="CW24" i="23"/>
  <c r="CA22" i="23"/>
  <c r="W21" i="23"/>
  <c r="CH21" i="23"/>
  <c r="BZ21" i="23"/>
  <c r="N24" i="23"/>
  <c r="BH22" i="23"/>
  <c r="DC18" i="23"/>
  <c r="O55" i="23"/>
  <c r="EF25" i="23"/>
  <c r="CO26" i="23"/>
  <c r="C23" i="23"/>
  <c r="CM26" i="23"/>
  <c r="AL24" i="23"/>
  <c r="Q47" i="23"/>
  <c r="AE27" i="23"/>
  <c r="EE23" i="23"/>
  <c r="EG23" i="23"/>
  <c r="DQ26" i="23"/>
  <c r="V27" i="23"/>
  <c r="DU29" i="23"/>
  <c r="BW29" i="23"/>
  <c r="BY25" i="23"/>
  <c r="Q25" i="23"/>
  <c r="BN27" i="23"/>
  <c r="DF17" i="23"/>
  <c r="CV22" i="23"/>
  <c r="H24" i="23"/>
  <c r="DW21" i="23"/>
  <c r="AJ24" i="23"/>
  <c r="AU24" i="23"/>
  <c r="Q24" i="23"/>
  <c r="CV24" i="23"/>
  <c r="AU25" i="23"/>
  <c r="B29" i="23"/>
  <c r="X25" i="23"/>
  <c r="AH29" i="23"/>
  <c r="BE26" i="23"/>
  <c r="DP29" i="23"/>
  <c r="CH24" i="23"/>
  <c r="BI24" i="23"/>
  <c r="AW24" i="23"/>
  <c r="Y27" i="23"/>
  <c r="DX27" i="23"/>
  <c r="EC26" i="23"/>
  <c r="AN19" i="23"/>
  <c r="AU19" i="23"/>
  <c r="O49" i="23"/>
  <c r="DR24" i="23"/>
  <c r="BR19" i="23"/>
  <c r="BD17" i="23"/>
  <c r="AM23" i="23"/>
  <c r="BR22" i="23"/>
  <c r="BL22" i="23"/>
  <c r="DZ22" i="23"/>
  <c r="AY22" i="23"/>
  <c r="X22" i="23"/>
  <c r="CG22" i="23"/>
  <c r="AP22" i="23"/>
  <c r="DC22" i="23"/>
  <c r="DL22" i="23"/>
  <c r="DJ22" i="23"/>
  <c r="CZ22" i="23"/>
  <c r="AN22" i="23"/>
  <c r="CK22" i="23"/>
  <c r="DS22" i="23"/>
  <c r="DQ22" i="23"/>
  <c r="BU22" i="23"/>
  <c r="CY22" i="23"/>
  <c r="CT22" i="23"/>
  <c r="V22" i="23"/>
  <c r="P22" i="23"/>
  <c r="CI22" i="23"/>
  <c r="DO22" i="23"/>
  <c r="BI22" i="23"/>
  <c r="AI22" i="23"/>
  <c r="EC22" i="23"/>
  <c r="EE22" i="23"/>
  <c r="AH22" i="23"/>
  <c r="J22" i="23"/>
  <c r="BO22" i="23"/>
  <c r="EB22" i="23"/>
  <c r="EF22" i="23"/>
  <c r="CO22" i="23"/>
  <c r="CJ22" i="23"/>
  <c r="BC22" i="23"/>
  <c r="DD22" i="23"/>
  <c r="DU22" i="23"/>
  <c r="BQ22" i="23"/>
  <c r="ED22" i="23"/>
  <c r="Q52" i="23"/>
  <c r="O52" i="23"/>
  <c r="EG22" i="23"/>
  <c r="G22" i="23"/>
  <c r="CH22" i="23"/>
  <c r="AE22" i="23"/>
  <c r="BA22" i="23"/>
  <c r="AD22" i="23"/>
  <c r="EA22" i="23"/>
  <c r="AW22" i="23"/>
  <c r="DM22" i="23"/>
  <c r="AQ22" i="23"/>
  <c r="M22" i="23"/>
  <c r="BZ22" i="23"/>
  <c r="BM22" i="23"/>
  <c r="B22" i="23"/>
  <c r="W22" i="23"/>
  <c r="R22" i="23"/>
  <c r="O22" i="23"/>
  <c r="AO22" i="23"/>
  <c r="BJ22" i="23"/>
  <c r="DW22" i="23"/>
  <c r="R52" i="23"/>
  <c r="P52" i="23"/>
  <c r="F22" i="23"/>
  <c r="CL22" i="23"/>
  <c r="E22" i="23"/>
  <c r="DX22" i="23"/>
  <c r="BX22" i="23"/>
  <c r="DI22" i="23"/>
  <c r="S52" i="23"/>
  <c r="Y22" i="23"/>
  <c r="CN22" i="23"/>
  <c r="BT22" i="23"/>
  <c r="AV22" i="23"/>
  <c r="BK22" i="23"/>
  <c r="BD22" i="23"/>
  <c r="CM22" i="23"/>
  <c r="DR22" i="23"/>
  <c r="AA22" i="23"/>
  <c r="U22" i="23"/>
  <c r="D22" i="23"/>
  <c r="DE22" i="23"/>
  <c r="K22" i="23"/>
  <c r="T22" i="23"/>
  <c r="CC22" i="23"/>
  <c r="AS22" i="23"/>
  <c r="Z22" i="23"/>
  <c r="AB22" i="23"/>
  <c r="BS22" i="23"/>
  <c r="DP22" i="23"/>
  <c r="CX22" i="23"/>
  <c r="CQ22" i="23"/>
  <c r="Q22" i="23"/>
  <c r="AO17" i="23"/>
  <c r="CR17" i="23"/>
  <c r="W17" i="23"/>
  <c r="CA17" i="23"/>
  <c r="AE17" i="23"/>
  <c r="L17" i="23"/>
  <c r="Q17" i="23"/>
  <c r="G17" i="23"/>
  <c r="AS17" i="23"/>
  <c r="DC17" i="23"/>
  <c r="DJ17" i="23"/>
  <c r="AA17" i="23"/>
  <c r="BH17" i="23"/>
  <c r="DH17" i="23"/>
  <c r="DP17" i="23"/>
  <c r="DO17" i="23"/>
  <c r="S17" i="23"/>
  <c r="DA17" i="23"/>
  <c r="BZ17" i="23"/>
  <c r="CS17" i="23"/>
  <c r="BR17" i="23"/>
  <c r="AV17" i="23"/>
  <c r="H17" i="23"/>
  <c r="BL17" i="23"/>
  <c r="AM17" i="23"/>
  <c r="AG17" i="23"/>
  <c r="DB17" i="23"/>
  <c r="AL17" i="23"/>
  <c r="CH17" i="23"/>
  <c r="BS17" i="23"/>
  <c r="DM17" i="23"/>
  <c r="DE17" i="23"/>
  <c r="BI17" i="23"/>
  <c r="CV17" i="23"/>
  <c r="C17" i="23"/>
  <c r="I17" i="23"/>
  <c r="BX17" i="23"/>
  <c r="DN17" i="23"/>
  <c r="CT17" i="23"/>
  <c r="BW17" i="23"/>
  <c r="CC17" i="23"/>
  <c r="BK17" i="23"/>
  <c r="BC17" i="23"/>
  <c r="DZ17" i="23"/>
  <c r="BA17" i="23"/>
  <c r="AT17" i="23"/>
  <c r="AY17" i="23"/>
  <c r="BN17" i="23"/>
  <c r="CQ17" i="23"/>
  <c r="CZ17" i="23"/>
  <c r="BU17" i="23"/>
  <c r="CN17" i="23"/>
  <c r="DV17" i="23"/>
  <c r="DW17" i="23"/>
  <c r="AB17" i="23"/>
  <c r="O17" i="23"/>
  <c r="BY17" i="23"/>
  <c r="BB17" i="23"/>
  <c r="F17" i="23"/>
  <c r="AC17" i="23"/>
  <c r="DT17" i="23"/>
  <c r="E17" i="23"/>
  <c r="DS17" i="23"/>
  <c r="CB17" i="23"/>
  <c r="BX24" i="23"/>
  <c r="AS21" i="23"/>
  <c r="BD25" i="23"/>
  <c r="CF22" i="23"/>
  <c r="AN20" i="23"/>
  <c r="DM20" i="23"/>
  <c r="BU20" i="23"/>
  <c r="AX20" i="23"/>
  <c r="Q50" i="23"/>
  <c r="O50" i="23"/>
  <c r="T20" i="23"/>
  <c r="AP20" i="23"/>
  <c r="AK20" i="23"/>
  <c r="CK20" i="23"/>
  <c r="R20" i="23"/>
  <c r="AC20" i="23"/>
  <c r="BW20" i="23"/>
  <c r="DY20" i="23"/>
  <c r="AL20" i="23"/>
  <c r="AW20" i="23"/>
  <c r="CL20" i="23"/>
  <c r="C20" i="23"/>
  <c r="EF20" i="23"/>
  <c r="AV20" i="23"/>
  <c r="BI20" i="23"/>
  <c r="EC20" i="23"/>
  <c r="ED20" i="23"/>
  <c r="P20" i="23"/>
  <c r="CH20" i="23"/>
  <c r="AS20" i="23"/>
  <c r="AE20" i="23"/>
  <c r="R50" i="23"/>
  <c r="EA20" i="23"/>
  <c r="CC20" i="23"/>
  <c r="P50" i="23"/>
  <c r="DG20" i="23"/>
  <c r="CN20" i="23"/>
  <c r="AZ20" i="23"/>
  <c r="N20" i="23"/>
  <c r="DS20" i="23"/>
  <c r="BN20" i="23"/>
  <c r="EE20" i="23"/>
  <c r="AH20" i="23"/>
  <c r="Q20" i="23"/>
  <c r="DK20" i="23"/>
  <c r="BQ20" i="23"/>
  <c r="D20" i="23"/>
  <c r="CY20" i="23"/>
  <c r="DI20" i="23"/>
  <c r="EB20" i="23"/>
  <c r="DW20" i="23"/>
  <c r="CW20" i="23"/>
  <c r="AU20" i="23"/>
  <c r="G20" i="23"/>
  <c r="BM20" i="23"/>
  <c r="BS20" i="23"/>
  <c r="AQ20" i="23"/>
  <c r="BY20" i="23"/>
  <c r="BZ20" i="23"/>
  <c r="EG20" i="23"/>
  <c r="BF20" i="23"/>
  <c r="I20" i="23"/>
  <c r="AY20" i="23"/>
  <c r="AO20" i="23"/>
  <c r="DR20" i="23"/>
  <c r="CJ20" i="23"/>
  <c r="DF20" i="23"/>
  <c r="AT20" i="23"/>
  <c r="DL20" i="23"/>
  <c r="AI20" i="23"/>
  <c r="BA20" i="23"/>
  <c r="DC20" i="23"/>
  <c r="CM20" i="23"/>
  <c r="S50" i="23"/>
  <c r="K20" i="23"/>
  <c r="M20" i="23"/>
  <c r="E20" i="23"/>
  <c r="B20" i="23"/>
  <c r="DE20" i="23"/>
  <c r="CT20" i="23"/>
  <c r="Z20" i="23"/>
  <c r="BX20" i="23"/>
  <c r="L20" i="23"/>
  <c r="W20" i="23"/>
  <c r="CR20" i="23"/>
  <c r="DJ20" i="23"/>
  <c r="BD20" i="23"/>
  <c r="X20" i="23"/>
  <c r="DD20" i="23"/>
  <c r="BH20" i="23"/>
  <c r="S20" i="23"/>
  <c r="O20" i="23"/>
  <c r="J20" i="23"/>
  <c r="F20" i="23"/>
  <c r="CI20" i="23"/>
  <c r="DU20" i="23"/>
  <c r="BT20" i="23"/>
  <c r="AM20" i="23"/>
  <c r="CO20" i="23"/>
  <c r="CU20" i="23"/>
  <c r="BE20" i="23"/>
  <c r="BO20" i="23"/>
  <c r="BV20" i="23"/>
  <c r="V20" i="23"/>
  <c r="BP20" i="23"/>
  <c r="DA20" i="23"/>
  <c r="DN20" i="23"/>
  <c r="BV22" i="23"/>
  <c r="CA18" i="23"/>
  <c r="BH18" i="23"/>
  <c r="AJ18" i="23"/>
  <c r="BU18" i="23"/>
  <c r="BI18" i="23"/>
  <c r="EG18" i="23"/>
  <c r="DD18" i="23"/>
  <c r="R48" i="23"/>
  <c r="AB18" i="23"/>
  <c r="DB18" i="23"/>
  <c r="L18" i="23"/>
  <c r="V18" i="23"/>
  <c r="DO18" i="23"/>
  <c r="CD18" i="23"/>
  <c r="AN18" i="23"/>
  <c r="F18" i="23"/>
  <c r="M18" i="23"/>
  <c r="Y18" i="23"/>
  <c r="DP18" i="23"/>
  <c r="Q48" i="23"/>
  <c r="BE18" i="23"/>
  <c r="AS18" i="23"/>
  <c r="AQ18" i="23"/>
  <c r="BX18" i="23"/>
  <c r="BG18" i="23"/>
  <c r="DV18" i="23"/>
  <c r="BC18" i="23"/>
  <c r="EE18" i="23"/>
  <c r="CH18" i="23"/>
  <c r="AM18" i="23"/>
  <c r="DH18" i="23"/>
  <c r="DT18" i="23"/>
  <c r="EA18" i="23"/>
  <c r="CL18" i="23"/>
  <c r="DG18" i="23"/>
  <c r="AR18" i="23"/>
  <c r="CV18" i="23"/>
  <c r="DM18" i="23"/>
  <c r="DZ18" i="23"/>
  <c r="CP18" i="23"/>
  <c r="J18" i="23"/>
  <c r="Z18" i="23"/>
  <c r="BW18" i="23"/>
  <c r="DY18" i="23"/>
  <c r="BB18" i="23"/>
  <c r="U18" i="23"/>
  <c r="CO18" i="23"/>
  <c r="D18" i="23"/>
  <c r="O48" i="23"/>
  <c r="CN18" i="23"/>
  <c r="DQ18" i="23"/>
  <c r="R18" i="23"/>
  <c r="BP18" i="23"/>
  <c r="BQ18" i="23"/>
  <c r="DJ18" i="23"/>
  <c r="AW18" i="23"/>
  <c r="I18" i="23"/>
  <c r="AA18" i="23"/>
  <c r="AD18" i="23"/>
  <c r="BJ18" i="23"/>
  <c r="BO18" i="23"/>
  <c r="DA18" i="23"/>
  <c r="AF18" i="23"/>
  <c r="DS18" i="23"/>
  <c r="BM18" i="23"/>
  <c r="P18" i="23"/>
  <c r="E18" i="23"/>
  <c r="AH18" i="23"/>
  <c r="CM18" i="23"/>
  <c r="AW17" i="23"/>
  <c r="H22" i="23"/>
  <c r="AW19" i="23"/>
  <c r="CQ26" i="23"/>
  <c r="CE20" i="23"/>
  <c r="AB25" i="23"/>
  <c r="BK24" i="23"/>
  <c r="DM19" i="23"/>
  <c r="AL25" i="23"/>
  <c r="DW29" i="23"/>
  <c r="CQ27" i="23"/>
  <c r="DV27" i="23"/>
  <c r="DO27" i="23"/>
  <c r="H27" i="23"/>
  <c r="BU27" i="23"/>
  <c r="CA27" i="23"/>
  <c r="AX27" i="23"/>
  <c r="CH27" i="23"/>
  <c r="CK27" i="23"/>
  <c r="AR27" i="23"/>
  <c r="CF27" i="23"/>
  <c r="AS27" i="23"/>
  <c r="DB27" i="23"/>
  <c r="AV27" i="23"/>
  <c r="DE27" i="23"/>
  <c r="BL27" i="23"/>
  <c r="CM27" i="23"/>
  <c r="DS27" i="23"/>
  <c r="DI27" i="23"/>
  <c r="DT27" i="23"/>
  <c r="DK27" i="23"/>
  <c r="AY27" i="23"/>
  <c r="BA27" i="23"/>
  <c r="AK27" i="23"/>
  <c r="BY27" i="23"/>
  <c r="CE27" i="23"/>
  <c r="AZ27" i="23"/>
  <c r="BG27" i="23"/>
  <c r="DW27" i="23"/>
  <c r="E27" i="23"/>
  <c r="BH27" i="23"/>
  <c r="EC27" i="23"/>
  <c r="B27" i="23"/>
  <c r="BF27" i="23"/>
  <c r="CI27" i="23"/>
  <c r="BO27" i="23"/>
  <c r="CN27" i="23"/>
  <c r="N27" i="23"/>
  <c r="CS27" i="23"/>
  <c r="CC27" i="23"/>
  <c r="BS27" i="23"/>
  <c r="CU27" i="23"/>
  <c r="BT27" i="23"/>
  <c r="L27" i="23"/>
  <c r="F27" i="23"/>
  <c r="M27" i="23"/>
  <c r="AI27" i="23"/>
  <c r="DP27" i="23"/>
  <c r="BJ27" i="23"/>
  <c r="X27" i="23"/>
  <c r="K27" i="23"/>
  <c r="CO27" i="23"/>
  <c r="BX27" i="23"/>
  <c r="U27" i="23"/>
  <c r="DU27" i="23"/>
  <c r="AW27" i="23"/>
  <c r="DM27" i="23"/>
  <c r="DQ27" i="23"/>
  <c r="AG27" i="23"/>
  <c r="CG27" i="23"/>
  <c r="BB27" i="23"/>
  <c r="ED27" i="23"/>
  <c r="P57" i="23"/>
  <c r="DJ27" i="23"/>
  <c r="CD27" i="23"/>
  <c r="BK27" i="23"/>
  <c r="BR27" i="23"/>
  <c r="R57" i="23"/>
  <c r="EA27" i="23"/>
  <c r="BD27" i="23"/>
  <c r="AB27" i="23"/>
  <c r="T27" i="23"/>
  <c r="DG27" i="23"/>
  <c r="BP27" i="23"/>
  <c r="G27" i="23"/>
  <c r="DR27" i="23"/>
  <c r="BQ27" i="23"/>
  <c r="EG27" i="23"/>
  <c r="CT27" i="23"/>
  <c r="CZ27" i="23"/>
  <c r="AC27" i="23"/>
  <c r="AO27" i="23"/>
  <c r="EF27" i="23"/>
  <c r="CP27" i="23"/>
  <c r="BI27" i="23"/>
  <c r="P27" i="23"/>
  <c r="BC27" i="23"/>
  <c r="EB27" i="23"/>
  <c r="BE27" i="23"/>
  <c r="R27" i="23"/>
  <c r="C27" i="23"/>
  <c r="AP27" i="23"/>
  <c r="EE27" i="23"/>
  <c r="J27" i="23"/>
  <c r="S57" i="23"/>
  <c r="Q57" i="23"/>
  <c r="DY27" i="23"/>
  <c r="AN27" i="23"/>
  <c r="BZ27" i="23"/>
  <c r="BS25" i="23"/>
  <c r="DG22" i="23"/>
  <c r="DV25" i="23"/>
  <c r="CG24" i="23"/>
  <c r="DM25" i="23"/>
  <c r="BO26" i="23"/>
  <c r="BU26" i="23"/>
  <c r="Q26" i="23"/>
  <c r="DO26" i="23"/>
  <c r="CD26" i="23"/>
  <c r="AG26" i="23"/>
  <c r="CG26" i="23"/>
  <c r="U26" i="23"/>
  <c r="DW26" i="23"/>
  <c r="DB26" i="23"/>
  <c r="DX26" i="23"/>
  <c r="CX26" i="23"/>
  <c r="AH26" i="23"/>
  <c r="CC26" i="23"/>
  <c r="BR26" i="23"/>
  <c r="DV26" i="23"/>
  <c r="T26" i="23"/>
  <c r="DR26" i="23"/>
  <c r="R26" i="23"/>
  <c r="BA26" i="23"/>
  <c r="BZ26" i="23"/>
  <c r="F26" i="23"/>
  <c r="BW26" i="23"/>
  <c r="BV26" i="23"/>
  <c r="BS26" i="23"/>
  <c r="X26" i="23"/>
  <c r="DF26" i="23"/>
  <c r="DA26" i="23"/>
  <c r="AJ26" i="23"/>
  <c r="DJ26" i="23"/>
  <c r="L26" i="23"/>
  <c r="DI26" i="23"/>
  <c r="CH26" i="23"/>
  <c r="AU26" i="23"/>
  <c r="DY26" i="23"/>
  <c r="DM26" i="23"/>
  <c r="BY26" i="23"/>
  <c r="BM26" i="23"/>
  <c r="AV26" i="23"/>
  <c r="C26" i="23"/>
  <c r="DE26" i="23"/>
  <c r="N26" i="23"/>
  <c r="BX26" i="23"/>
  <c r="AO26" i="23"/>
  <c r="AM26" i="23"/>
  <c r="DT26" i="23"/>
  <c r="CW26" i="23"/>
  <c r="BL26" i="23"/>
  <c r="CJ26" i="23"/>
  <c r="M26" i="23"/>
  <c r="S26" i="23"/>
  <c r="BJ26" i="23"/>
  <c r="AK26" i="23"/>
  <c r="AR26" i="23"/>
  <c r="BQ26" i="23"/>
  <c r="CZ26" i="23"/>
  <c r="DN26" i="23"/>
  <c r="BP26" i="23"/>
  <c r="AZ26" i="23"/>
  <c r="AB26" i="23"/>
  <c r="G26" i="23"/>
  <c r="W26" i="23"/>
  <c r="BG26" i="23"/>
  <c r="DP26" i="23"/>
  <c r="AN26" i="23"/>
  <c r="DZ26" i="23"/>
  <c r="CE26" i="23"/>
  <c r="EE26" i="23"/>
  <c r="BI26" i="23"/>
  <c r="AS26" i="23"/>
  <c r="Y26" i="23"/>
  <c r="AP26" i="23"/>
  <c r="AF26" i="23"/>
  <c r="DH26" i="23"/>
  <c r="BT26" i="23"/>
  <c r="J26" i="23"/>
  <c r="EF26" i="23"/>
  <c r="CP26" i="23"/>
  <c r="H26" i="23"/>
  <c r="O26" i="23"/>
  <c r="BD26" i="23"/>
  <c r="DG26" i="23"/>
  <c r="CI26" i="23"/>
  <c r="CB26" i="23"/>
  <c r="CR26" i="23"/>
  <c r="AY26" i="23"/>
  <c r="BC26" i="23"/>
  <c r="DK26" i="23"/>
  <c r="DD26" i="23"/>
  <c r="CL26" i="23"/>
  <c r="S56" i="23"/>
  <c r="ED26" i="23"/>
  <c r="AC26" i="23"/>
  <c r="EB26" i="23"/>
  <c r="O56" i="23"/>
  <c r="AE26" i="23"/>
  <c r="CF26" i="23"/>
  <c r="CS26" i="23"/>
  <c r="AU28" i="23"/>
  <c r="DM28" i="23"/>
  <c r="AB28" i="23"/>
  <c r="T28" i="23"/>
  <c r="CD28" i="23"/>
  <c r="BG28" i="23"/>
  <c r="BO28" i="23"/>
  <c r="CU28" i="23"/>
  <c r="CF28" i="23"/>
  <c r="AX28" i="23"/>
  <c r="C28" i="23"/>
  <c r="CV28" i="23"/>
  <c r="K28" i="23"/>
  <c r="CB28" i="23"/>
  <c r="CC28" i="23"/>
  <c r="BX28" i="23"/>
  <c r="Y28" i="23"/>
  <c r="AI28" i="23"/>
  <c r="DE28" i="23"/>
  <c r="H28" i="23"/>
  <c r="AA28" i="23"/>
  <c r="DO28" i="23"/>
  <c r="DK28" i="23"/>
  <c r="CS28" i="23"/>
  <c r="BV28" i="23"/>
  <c r="CK28" i="23"/>
  <c r="AQ28" i="23"/>
  <c r="BQ28" i="23"/>
  <c r="BS28" i="23"/>
  <c r="BB28" i="23"/>
  <c r="CT28" i="23"/>
  <c r="BU28" i="23"/>
  <c r="AP28" i="23"/>
  <c r="CZ28" i="23"/>
  <c r="U28" i="23"/>
  <c r="CR28" i="23"/>
  <c r="CA28" i="23"/>
  <c r="CQ28" i="23"/>
  <c r="CL28" i="23"/>
  <c r="E28" i="23"/>
  <c r="I28" i="23"/>
  <c r="BZ28" i="23"/>
  <c r="BW28" i="23"/>
  <c r="DA28" i="23"/>
  <c r="DB28" i="23"/>
  <c r="CI28" i="23"/>
  <c r="DW28" i="23"/>
  <c r="CM28" i="23"/>
  <c r="CW28" i="23"/>
  <c r="AR28" i="23"/>
  <c r="BA28" i="23"/>
  <c r="CO28" i="23"/>
  <c r="DF28" i="23"/>
  <c r="BD28" i="23"/>
  <c r="CX28" i="23"/>
  <c r="DG28" i="23"/>
  <c r="N28" i="23"/>
  <c r="DS28" i="23"/>
  <c r="L28" i="23"/>
  <c r="BN28" i="23"/>
  <c r="DH28" i="23"/>
  <c r="DC28" i="23"/>
  <c r="AN28" i="23"/>
  <c r="AO28" i="23"/>
  <c r="BR28" i="23"/>
  <c r="V28" i="23"/>
  <c r="R28" i="23"/>
  <c r="AL28" i="23"/>
  <c r="AW28" i="23"/>
  <c r="AE28" i="23"/>
  <c r="CN28" i="23"/>
  <c r="DQ28" i="23"/>
  <c r="AJ28" i="23"/>
  <c r="CG28" i="23"/>
  <c r="CY28" i="23"/>
  <c r="DB22" i="23"/>
  <c r="BR24" i="23"/>
  <c r="BC24" i="23"/>
  <c r="J24" i="23"/>
  <c r="BE24" i="23"/>
  <c r="BH24" i="23"/>
  <c r="DT24" i="23"/>
  <c r="DJ24" i="23"/>
  <c r="AM24" i="23"/>
  <c r="CR24" i="23"/>
  <c r="AG24" i="23"/>
  <c r="DD24" i="23"/>
  <c r="V24" i="23"/>
  <c r="AC24" i="23"/>
  <c r="BJ24" i="23"/>
  <c r="CS24" i="23"/>
  <c r="U24" i="23"/>
  <c r="AB24" i="23"/>
  <c r="P24" i="23"/>
  <c r="AA24" i="23"/>
  <c r="DA24" i="23"/>
  <c r="BZ24" i="23"/>
  <c r="T24" i="23"/>
  <c r="DU24" i="23"/>
  <c r="CZ24" i="23"/>
  <c r="F24" i="23"/>
  <c r="DC24" i="23"/>
  <c r="BY24" i="23"/>
  <c r="CK24" i="23"/>
  <c r="BS24" i="23"/>
  <c r="BU24" i="23"/>
  <c r="DW24" i="23"/>
  <c r="CF24" i="23"/>
  <c r="BM24" i="23"/>
  <c r="CE24" i="23"/>
  <c r="BQ24" i="23"/>
  <c r="BF24" i="23"/>
  <c r="AD24" i="23"/>
  <c r="DV24" i="23"/>
  <c r="Q54" i="23"/>
  <c r="EG24" i="23"/>
  <c r="BL24" i="23"/>
  <c r="DZ24" i="23"/>
  <c r="DE24" i="23"/>
  <c r="DH24" i="23"/>
  <c r="DN24" i="23"/>
  <c r="CJ24" i="23"/>
  <c r="EB24" i="23"/>
  <c r="EA24" i="23"/>
  <c r="AR24" i="23"/>
  <c r="CT24" i="23"/>
  <c r="BB24" i="23"/>
  <c r="CA24" i="23"/>
  <c r="DX24" i="23"/>
  <c r="DM24" i="23"/>
  <c r="CY24" i="23"/>
  <c r="S24" i="23"/>
  <c r="BT24" i="23"/>
  <c r="CN24" i="23"/>
  <c r="D24" i="23"/>
  <c r="O24" i="23"/>
  <c r="X24" i="23"/>
  <c r="CB24" i="23"/>
  <c r="DI24" i="23"/>
  <c r="EE24" i="23"/>
  <c r="ED24" i="23"/>
  <c r="BV24" i="23"/>
  <c r="DD28" i="23"/>
  <c r="BD29" i="23"/>
  <c r="DR29" i="23"/>
  <c r="BK29" i="23"/>
  <c r="BU29" i="23"/>
  <c r="DT29" i="23"/>
  <c r="J29" i="23"/>
  <c r="CG29" i="23"/>
  <c r="BH29" i="23"/>
  <c r="BG29" i="23"/>
  <c r="Q29" i="23"/>
  <c r="CB29" i="23"/>
  <c r="E29" i="23"/>
  <c r="CQ29" i="23"/>
  <c r="D29" i="23"/>
  <c r="AS29" i="23"/>
  <c r="AN29" i="23"/>
  <c r="BO29" i="23"/>
  <c r="AG29" i="23"/>
  <c r="BQ29" i="23"/>
  <c r="DF29" i="23"/>
  <c r="L29" i="23"/>
  <c r="CL29" i="23"/>
  <c r="CS29" i="23"/>
  <c r="BI29" i="23"/>
  <c r="CH29" i="23"/>
  <c r="G29" i="23"/>
  <c r="P29" i="23"/>
  <c r="AL29" i="23"/>
  <c r="BS29" i="23"/>
  <c r="BA29" i="23"/>
  <c r="R29" i="23"/>
  <c r="BV29" i="23"/>
  <c r="DB29" i="23"/>
  <c r="F29" i="23"/>
  <c r="T29" i="23"/>
  <c r="BF29" i="23"/>
  <c r="BE29" i="23"/>
  <c r="CJ29" i="23"/>
  <c r="CX29" i="23"/>
  <c r="AV29" i="23"/>
  <c r="BC29" i="23"/>
  <c r="O29" i="23"/>
  <c r="S29" i="23"/>
  <c r="AM29" i="23"/>
  <c r="CP29" i="23"/>
  <c r="CV29" i="23"/>
  <c r="CE29" i="23"/>
  <c r="DV29" i="23"/>
  <c r="CU29" i="23"/>
  <c r="DN29" i="23"/>
  <c r="CR29" i="23"/>
  <c r="CK29" i="23"/>
  <c r="I29" i="23"/>
  <c r="BP29" i="23"/>
  <c r="DM29" i="23"/>
  <c r="CC29" i="23"/>
  <c r="X29" i="23"/>
  <c r="DZ29" i="23"/>
  <c r="DC29" i="23"/>
  <c r="DX29" i="23"/>
  <c r="BM29" i="23"/>
  <c r="DH29" i="23"/>
  <c r="BN29" i="23"/>
  <c r="DG29" i="23"/>
  <c r="DO29" i="23"/>
  <c r="DK29" i="23"/>
  <c r="AC29" i="23"/>
  <c r="BT29" i="23"/>
  <c r="AO29" i="23"/>
  <c r="CM29" i="23"/>
  <c r="BJ29" i="23"/>
  <c r="CA29" i="23"/>
  <c r="Y29" i="23"/>
  <c r="CW29" i="23"/>
  <c r="AR29" i="23"/>
  <c r="CT29" i="23"/>
  <c r="BZ29" i="23"/>
  <c r="DS29" i="23"/>
  <c r="DL29" i="23"/>
  <c r="CB22" i="23"/>
  <c r="DV23" i="23"/>
  <c r="Y23" i="23"/>
  <c r="CI23" i="23"/>
  <c r="AO24" i="23"/>
  <c r="BJ23" i="23"/>
  <c r="DV21" i="23"/>
  <c r="AX24" i="23"/>
  <c r="V23" i="23"/>
  <c r="AZ23" i="23"/>
  <c r="AU23" i="23"/>
  <c r="CF23" i="23"/>
  <c r="DI23" i="23"/>
  <c r="BG23" i="23"/>
  <c r="DC23" i="23"/>
  <c r="CW23" i="23"/>
  <c r="DH23" i="23"/>
  <c r="D23" i="23"/>
  <c r="CL23" i="23"/>
  <c r="O23" i="23"/>
  <c r="DD23" i="23"/>
  <c r="AU22" i="23"/>
  <c r="BY21" i="23"/>
  <c r="J25" i="23"/>
  <c r="P25" i="23"/>
  <c r="BV25" i="23"/>
  <c r="CE25" i="23"/>
  <c r="BX25" i="23"/>
  <c r="BB25" i="23"/>
  <c r="K25" i="23"/>
  <c r="O25" i="23"/>
  <c r="BW25" i="23"/>
  <c r="AO25" i="23"/>
  <c r="DX25" i="23"/>
  <c r="CQ25" i="23"/>
  <c r="AJ25" i="23"/>
  <c r="BR25" i="23"/>
  <c r="L25" i="23"/>
  <c r="DC25" i="23"/>
  <c r="BL25" i="23"/>
  <c r="AR25" i="23"/>
  <c r="AS25" i="23"/>
  <c r="DG25" i="23"/>
  <c r="AK25" i="23"/>
  <c r="CB25" i="23"/>
  <c r="Z25" i="23"/>
  <c r="BM25" i="23"/>
  <c r="I25" i="23"/>
  <c r="Y25" i="23"/>
  <c r="CG25" i="23"/>
  <c r="M25" i="23"/>
  <c r="AC25" i="23"/>
  <c r="DL25" i="23"/>
  <c r="DF25" i="23"/>
  <c r="DZ25" i="23"/>
  <c r="H25" i="23"/>
  <c r="BZ25" i="23"/>
  <c r="DP25" i="23"/>
  <c r="CX25" i="23"/>
  <c r="CN25" i="23"/>
  <c r="CO25" i="23"/>
  <c r="BF25" i="23"/>
  <c r="AF25" i="23"/>
  <c r="AX25" i="23"/>
  <c r="AQ25" i="23"/>
  <c r="AH25" i="23"/>
  <c r="BJ25" i="23"/>
  <c r="AE25" i="23"/>
  <c r="AY25" i="23"/>
  <c r="DU25" i="23"/>
  <c r="CZ25" i="23"/>
  <c r="AA25" i="23"/>
  <c r="DT25" i="23"/>
  <c r="CY25" i="23"/>
  <c r="DW25" i="23"/>
  <c r="CD25" i="23"/>
  <c r="U25" i="23"/>
  <c r="C25" i="23"/>
  <c r="AM25" i="23"/>
  <c r="DI25" i="23"/>
  <c r="BO25" i="23"/>
  <c r="CR25" i="23"/>
  <c r="BN25" i="23"/>
  <c r="BH25" i="23"/>
  <c r="DD25" i="23"/>
  <c r="CM25" i="23"/>
  <c r="CC25" i="23"/>
  <c r="DN25" i="23"/>
  <c r="DK25" i="23"/>
  <c r="CL25" i="23"/>
  <c r="BT25" i="23"/>
  <c r="CT25" i="23"/>
  <c r="BC25" i="23"/>
  <c r="BP25" i="23"/>
  <c r="CS25" i="23"/>
  <c r="N25" i="23"/>
  <c r="W25" i="23"/>
  <c r="DE25" i="23"/>
  <c r="AP25" i="23"/>
  <c r="CV25" i="23"/>
  <c r="AY23" i="23"/>
  <c r="AT21" i="23"/>
  <c r="DS23" i="23"/>
  <c r="DB24" i="23"/>
  <c r="CO17" i="23"/>
  <c r="Q55" i="23"/>
  <c r="P55" i="23"/>
  <c r="AY18" i="23"/>
  <c r="BJ17" i="23"/>
  <c r="EE17" i="23"/>
  <c r="P47" i="23"/>
  <c r="AM27" i="23"/>
  <c r="ED23" i="23"/>
  <c r="Q53" i="23"/>
  <c r="C24" i="23"/>
  <c r="CB20" i="23"/>
  <c r="CD29" i="23"/>
  <c r="S19" i="23"/>
  <c r="DX23" i="23"/>
  <c r="CW27" i="23"/>
  <c r="BT17" i="23"/>
  <c r="D17" i="23"/>
  <c r="BN24" i="23"/>
  <c r="I24" i="23"/>
  <c r="CJ19" i="23"/>
  <c r="Z24" i="23"/>
  <c r="CY23" i="23"/>
  <c r="U29" i="23"/>
  <c r="K29" i="23"/>
  <c r="CT18" i="23"/>
  <c r="AX18" i="23"/>
  <c r="EB29" i="23"/>
  <c r="E24" i="23"/>
  <c r="DH27" i="23"/>
  <c r="CJ18" i="23"/>
  <c r="G18" i="23"/>
  <c r="DU21" i="23"/>
  <c r="BV27" i="23"/>
  <c r="AE18" i="23"/>
  <c r="CN29" i="23"/>
  <c r="Z27" i="23"/>
  <c r="BR29" i="23"/>
  <c r="AT27" i="23"/>
  <c r="AX29" i="23"/>
  <c r="N19" i="23"/>
  <c r="AD25" i="23"/>
  <c r="BF23" i="23"/>
  <c r="CH19" i="23"/>
  <c r="F25" i="23"/>
  <c r="O54" i="23"/>
  <c r="Q56" i="23"/>
  <c r="W29" i="23"/>
  <c r="AP29" i="23"/>
  <c r="AM21" i="23"/>
  <c r="AA26" i="23"/>
  <c r="AQ24" i="23"/>
  <c r="DC26" i="23"/>
  <c r="H20" i="23"/>
  <c r="BQ19" i="23"/>
  <c r="BB22" i="23"/>
  <c r="CB21" i="23"/>
  <c r="AQ23" i="23"/>
  <c r="BM23" i="23"/>
  <c r="DA23" i="23"/>
  <c r="DL19" i="23"/>
  <c r="DF19" i="23"/>
  <c r="CA21" i="23"/>
  <c r="BI25" i="23"/>
  <c r="EB25" i="23"/>
  <c r="EC25" i="23"/>
  <c r="DN27" i="23"/>
  <c r="E25" i="23"/>
  <c r="T18" i="23"/>
  <c r="DZ20" i="23"/>
  <c r="AJ20" i="23"/>
  <c r="EG17" i="23"/>
  <c r="S47" i="23"/>
  <c r="AY29" i="23"/>
  <c r="AQ27" i="23"/>
  <c r="X18" i="23"/>
  <c r="EA23" i="23"/>
  <c r="P53" i="23"/>
  <c r="AK29" i="23"/>
  <c r="DW18" i="23"/>
  <c r="DQ25" i="23"/>
  <c r="CX18" i="23"/>
  <c r="DY22" i="23"/>
  <c r="BG25" i="23"/>
  <c r="AZ22" i="23"/>
  <c r="CF17" i="23"/>
  <c r="AC23" i="23"/>
  <c r="DJ25" i="23"/>
  <c r="CD17" i="23"/>
  <c r="AM22" i="23"/>
  <c r="BI23" i="23"/>
  <c r="CM21" i="23"/>
  <c r="V17" i="23"/>
  <c r="CI19" i="23"/>
  <c r="CX20" i="23"/>
  <c r="DD29" i="23"/>
  <c r="ED29" i="23"/>
  <c r="BY29" i="23"/>
  <c r="DK18" i="23"/>
  <c r="C29" i="23"/>
  <c r="X28" i="23"/>
  <c r="BW27" i="23"/>
  <c r="AT25" i="23"/>
  <c r="AW26" i="23"/>
  <c r="G24" i="23"/>
  <c r="DH20" i="23"/>
  <c r="AN17" i="23"/>
  <c r="BD23" i="23"/>
  <c r="I27" i="23"/>
  <c r="EC24" i="23"/>
  <c r="B26" i="23"/>
  <c r="BO17" i="23"/>
  <c r="DB25" i="23"/>
  <c r="AZ29" i="23"/>
  <c r="CJ21" i="23"/>
  <c r="CU18" i="23"/>
  <c r="DX17" i="23"/>
  <c r="AL23" i="23"/>
  <c r="DB20" i="23"/>
  <c r="DV28" i="23"/>
  <c r="AJ19" i="23"/>
  <c r="AI19" i="23"/>
  <c r="AJ21" i="23"/>
  <c r="ED17" i="23"/>
  <c r="EA17" i="23"/>
  <c r="AX26" i="23"/>
  <c r="R53" i="23"/>
  <c r="EB23" i="23"/>
  <c r="CG18" i="23"/>
  <c r="BR18" i="23"/>
  <c r="Q27" i="23"/>
  <c r="CA26" i="23"/>
  <c r="CI25" i="23"/>
  <c r="DL26" i="23"/>
  <c r="DZ19" i="23"/>
  <c r="BJ20" i="23"/>
  <c r="AV25" i="23"/>
  <c r="CB23" i="23"/>
  <c r="BG21" i="23"/>
  <c r="AG22" i="23"/>
  <c r="CE17" i="23"/>
  <c r="Y24" i="23"/>
  <c r="CX24" i="23"/>
  <c r="DF23" i="23"/>
  <c r="AL26" i="23"/>
  <c r="CZ20" i="23"/>
  <c r="BL20" i="23"/>
  <c r="DD27" i="23"/>
  <c r="C18" i="23"/>
  <c r="DT19" i="23"/>
  <c r="DR25" i="23"/>
  <c r="CR18" i="23"/>
  <c r="BQ25" i="23"/>
  <c r="DA29" i="23"/>
  <c r="BD18" i="23"/>
  <c r="AI26" i="23"/>
  <c r="AQ26" i="23"/>
  <c r="BG20" i="23"/>
  <c r="AF24" i="23"/>
  <c r="X17" i="23"/>
  <c r="AV23" i="23"/>
  <c r="AS23" i="23"/>
  <c r="BF26" i="23"/>
  <c r="EG26" i="23"/>
  <c r="AE29" i="23"/>
  <c r="AB20" i="23"/>
  <c r="M17" i="23"/>
  <c r="AJ27" i="23"/>
  <c r="DY28" i="23"/>
  <c r="O57" i="23"/>
  <c r="CW25" i="23"/>
  <c r="BD24" i="23"/>
  <c r="W27" i="23"/>
  <c r="DL27" i="23"/>
  <c r="DL18" i="23"/>
  <c r="AQ17" i="23"/>
  <c r="AE19" i="23"/>
  <c r="AL19" i="23"/>
  <c r="AZ19" i="23"/>
  <c r="CR19" i="23"/>
  <c r="AD19" i="23"/>
  <c r="DO19" i="23"/>
  <c r="CC19" i="23"/>
  <c r="AT19" i="23"/>
  <c r="AQ19" i="23"/>
  <c r="AF19" i="23"/>
  <c r="CU19" i="23"/>
  <c r="DH19" i="23"/>
  <c r="DY19" i="23"/>
  <c r="DN19" i="23"/>
  <c r="CD19" i="23"/>
  <c r="M19" i="23"/>
  <c r="CO19" i="23"/>
  <c r="CT19" i="23"/>
  <c r="BD19" i="23"/>
  <c r="BF19" i="23"/>
  <c r="AM19" i="23"/>
  <c r="EB19" i="23"/>
  <c r="EF19" i="23"/>
  <c r="BI19" i="23"/>
  <c r="W19" i="23"/>
  <c r="BM19" i="23"/>
  <c r="C19" i="23"/>
  <c r="CZ19" i="23"/>
  <c r="AC19" i="23"/>
  <c r="BH19" i="23"/>
  <c r="DE19" i="23"/>
  <c r="EG19" i="23"/>
  <c r="S49" i="23"/>
  <c r="CK19" i="23"/>
  <c r="CV19" i="23"/>
  <c r="DI19" i="23"/>
  <c r="AB19" i="23"/>
  <c r="DK19" i="23"/>
  <c r="X19" i="23"/>
  <c r="B19" i="23"/>
  <c r="R49" i="23"/>
  <c r="CW19" i="23"/>
  <c r="BV19" i="23"/>
  <c r="DC19" i="23"/>
  <c r="O19" i="23"/>
  <c r="DX19" i="23"/>
  <c r="AG19" i="23"/>
  <c r="F19" i="23"/>
  <c r="Z19" i="23"/>
  <c r="ED19" i="23"/>
  <c r="AO19" i="23"/>
  <c r="DV19" i="23"/>
  <c r="CF19" i="23"/>
  <c r="P19" i="23"/>
  <c r="BG19" i="23"/>
  <c r="K19" i="23"/>
  <c r="EE19" i="23"/>
  <c r="DB19" i="23"/>
  <c r="T19" i="23"/>
  <c r="CB19" i="23"/>
  <c r="AV19" i="23"/>
  <c r="Q49" i="23"/>
  <c r="BX19" i="23"/>
  <c r="BN19" i="23"/>
  <c r="DG19" i="23"/>
  <c r="AK19" i="23"/>
  <c r="EA19" i="23"/>
  <c r="CP19" i="23"/>
  <c r="R19" i="23"/>
  <c r="BE19" i="23"/>
  <c r="AY19" i="23"/>
  <c r="AH19" i="23"/>
  <c r="EC19" i="23"/>
  <c r="Q19" i="23"/>
  <c r="CE19" i="23"/>
  <c r="H19" i="23"/>
  <c r="DP19" i="23"/>
  <c r="P49" i="23"/>
  <c r="BS19" i="23"/>
  <c r="BC19" i="23"/>
  <c r="BL19" i="23"/>
  <c r="BA19" i="23"/>
  <c r="AE21" i="23"/>
  <c r="BF17" i="23"/>
  <c r="DY17" i="23"/>
  <c r="B17" i="23"/>
  <c r="O47" i="23"/>
  <c r="DZ27" i="23"/>
  <c r="R25" i="23"/>
  <c r="B23" i="23"/>
  <c r="AL27" i="23"/>
  <c r="CA25" i="23"/>
  <c r="V25" i="23"/>
  <c r="E26" i="23"/>
  <c r="CB27" i="23"/>
  <c r="BA25" i="23"/>
  <c r="BV18" i="23"/>
  <c r="CD22" i="23"/>
  <c r="CV20" i="23"/>
  <c r="T21" i="23"/>
  <c r="I19" i="23"/>
  <c r="G23" i="23"/>
  <c r="U20" i="23"/>
  <c r="Y21" i="23"/>
  <c r="BY18" i="23"/>
  <c r="EA29" i="23"/>
  <c r="CE18" i="23"/>
  <c r="N18" i="23"/>
  <c r="DY25" i="23"/>
  <c r="DX20" i="23"/>
  <c r="AF29" i="23"/>
  <c r="AA20" i="23"/>
  <c r="D26" i="23"/>
  <c r="DA27" i="23"/>
  <c r="L19" i="23"/>
  <c r="CJ25" i="23"/>
  <c r="BB19" i="23"/>
  <c r="AK22" i="23"/>
  <c r="DG24" i="23"/>
  <c r="CV27" i="23"/>
  <c r="AD29" i="23"/>
  <c r="B24" i="23"/>
  <c r="AT29" i="23"/>
  <c r="G25" i="23"/>
  <c r="AW29" i="23"/>
  <c r="AS24" i="23"/>
  <c r="CQ24" i="23"/>
  <c r="DQ29" i="23"/>
  <c r="CK25" i="23"/>
  <c r="BO19" i="23"/>
  <c r="BN26" i="23"/>
  <c r="BG22" i="23"/>
  <c r="R28" i="17"/>
  <c r="CE23" i="23"/>
  <c r="R52" i="17"/>
  <c r="AJ23" i="23"/>
  <c r="BY23" i="23"/>
  <c r="AG23" i="23"/>
  <c r="CX27" i="23"/>
  <c r="Z23" i="23"/>
  <c r="CX23" i="23"/>
  <c r="BC23" i="23"/>
  <c r="DU23" i="23"/>
  <c r="BL23" i="23"/>
  <c r="S23" i="23"/>
  <c r="CK23" i="23"/>
  <c r="AK23" i="23"/>
  <c r="AP23" i="23"/>
  <c r="AB23" i="23"/>
  <c r="CO23" i="23"/>
  <c r="AA23" i="23"/>
  <c r="CS23" i="23"/>
  <c r="CR23" i="23"/>
  <c r="BE23" i="23"/>
  <c r="BB23" i="23"/>
  <c r="W23" i="23"/>
  <c r="L23" i="23"/>
  <c r="Q23" i="23"/>
  <c r="BS23" i="23"/>
  <c r="CN23" i="23"/>
  <c r="BZ23" i="23"/>
  <c r="I23" i="23"/>
  <c r="CD23" i="23"/>
  <c r="DM23" i="23"/>
  <c r="BN23" i="23"/>
  <c r="CV23" i="23"/>
  <c r="P23" i="23"/>
  <c r="DZ23" i="23"/>
  <c r="DQ23" i="23"/>
  <c r="N23" i="23"/>
  <c r="BU23" i="23"/>
  <c r="AE23" i="23"/>
  <c r="AN23" i="23"/>
  <c r="DL23" i="23"/>
  <c r="AF23" i="23"/>
  <c r="BK23" i="23"/>
  <c r="R23" i="23"/>
  <c r="DE23" i="23"/>
  <c r="BR23" i="23"/>
  <c r="BV23" i="23"/>
  <c r="CM23" i="23"/>
  <c r="AT23" i="23"/>
  <c r="BP28" i="23"/>
  <c r="DR28" i="23"/>
  <c r="R80" i="17"/>
  <c r="R75" i="17"/>
  <c r="R91" i="17"/>
  <c r="R69" i="17"/>
  <c r="R34" i="17"/>
  <c r="R40" i="17"/>
  <c r="R130" i="17"/>
  <c r="R19" i="17"/>
  <c r="R110" i="17"/>
  <c r="R139" i="17"/>
  <c r="R89" i="17"/>
  <c r="R47" i="17"/>
  <c r="R38" i="17"/>
  <c r="R137" i="17"/>
  <c r="R72" i="17"/>
  <c r="R54" i="17"/>
  <c r="R99" i="17"/>
  <c r="R13" i="17"/>
  <c r="R105" i="17"/>
  <c r="R58" i="17"/>
  <c r="R104" i="17"/>
  <c r="R140" i="17"/>
  <c r="R116" i="17"/>
  <c r="R10" i="17"/>
  <c r="R88" i="17"/>
  <c r="R55" i="17"/>
  <c r="R106" i="17"/>
  <c r="R136" i="17"/>
  <c r="R68" i="17"/>
  <c r="R26" i="17"/>
  <c r="R29" i="17"/>
  <c r="R56" i="17"/>
  <c r="R132" i="17"/>
  <c r="R92" i="17"/>
  <c r="R125" i="17"/>
  <c r="R11" i="17"/>
  <c r="R134" i="17"/>
  <c r="R112" i="17"/>
  <c r="R73" i="17"/>
  <c r="R17" i="17"/>
  <c r="R62" i="17"/>
  <c r="R16" i="17"/>
  <c r="R138" i="17"/>
  <c r="R35" i="17"/>
  <c r="R27" i="17"/>
  <c r="R81" i="17"/>
  <c r="R111" i="17"/>
  <c r="R5" i="17"/>
  <c r="R20" i="17"/>
  <c r="R118" i="17"/>
  <c r="EC28" i="23"/>
  <c r="DW23" i="23"/>
  <c r="J23" i="23"/>
  <c r="CP23" i="23"/>
  <c r="R95" i="17"/>
  <c r="DN23" i="23"/>
  <c r="R85" i="17"/>
  <c r="R135" i="17"/>
  <c r="DR23" i="23"/>
  <c r="CT23" i="23"/>
  <c r="BQ23" i="23"/>
  <c r="AH23" i="23"/>
  <c r="H23" i="23"/>
  <c r="R7" i="17"/>
  <c r="T23" i="23"/>
  <c r="BW23" i="23"/>
  <c r="R123" i="17"/>
  <c r="R108" i="17"/>
  <c r="M54" i="29"/>
  <c r="Q58" i="23"/>
  <c r="AJ17" i="23"/>
  <c r="AG28" i="23"/>
  <c r="CJ27" i="23"/>
  <c r="DO25" i="23"/>
  <c r="AW25" i="23"/>
  <c r="EF28" i="23"/>
  <c r="EA28" i="23"/>
  <c r="BY28" i="23"/>
  <c r="AD28" i="23"/>
  <c r="DU28" i="23"/>
  <c r="B28" i="23"/>
  <c r="EG28" i="23"/>
  <c r="M28" i="23"/>
  <c r="J28" i="23"/>
  <c r="AZ28" i="23"/>
  <c r="S28" i="23"/>
  <c r="ED28" i="23"/>
  <c r="EB28" i="23"/>
  <c r="BK28" i="23"/>
  <c r="AC28" i="23"/>
  <c r="O28" i="23"/>
  <c r="BM28" i="23"/>
  <c r="O58" i="23"/>
  <c r="S58" i="23"/>
  <c r="Q28" i="23"/>
  <c r="AY28" i="23"/>
  <c r="DZ28" i="23"/>
  <c r="R58" i="23"/>
  <c r="W28" i="23"/>
  <c r="AM28" i="23"/>
  <c r="EE28" i="23"/>
  <c r="P58" i="23"/>
  <c r="D28" i="23"/>
  <c r="DP28" i="23"/>
  <c r="BI28" i="23"/>
  <c r="AT28" i="23"/>
  <c r="AH28" i="23"/>
  <c r="Z28" i="23"/>
  <c r="BS18" i="23"/>
  <c r="R131" i="17"/>
  <c r="AA5" i="22" a="1"/>
  <c r="AA5" i="22" s="1"/>
  <c r="BH28" i="23"/>
  <c r="G28" i="23"/>
  <c r="DD19" i="23"/>
  <c r="CW18" i="23"/>
  <c r="DU18" i="23"/>
  <c r="ED18" i="23"/>
  <c r="EB18" i="23"/>
  <c r="CY18" i="23"/>
  <c r="BK18" i="23"/>
  <c r="R78" i="17"/>
  <c r="R36" i="17"/>
  <c r="R22" i="17"/>
  <c r="R23" i="17"/>
  <c r="BN18" i="23"/>
  <c r="CS18" i="23"/>
  <c r="BL18" i="23"/>
  <c r="CL19" i="23"/>
  <c r="CM24" i="23"/>
  <c r="BA23" i="23"/>
  <c r="W18" i="23"/>
  <c r="DI18" i="23"/>
  <c r="P48" i="23"/>
  <c r="B18" i="23"/>
  <c r="R114" i="17"/>
  <c r="R127" i="17"/>
  <c r="AG18" i="23"/>
  <c r="R41" i="17"/>
  <c r="R61" i="17"/>
  <c r="DI21" i="23"/>
  <c r="BX23" i="23"/>
  <c r="BK19" i="23"/>
  <c r="DP23" i="23"/>
  <c r="R30" i="17"/>
  <c r="EC18" i="23"/>
  <c r="R66" i="17"/>
  <c r="CK18" i="23"/>
  <c r="DX18" i="23"/>
  <c r="BW22" i="23"/>
  <c r="BP22" i="23"/>
  <c r="DE18" i="23"/>
  <c r="CK17" i="23"/>
  <c r="CU24" i="23"/>
  <c r="U17" i="23"/>
  <c r="CO24" i="23"/>
  <c r="DF24" i="23"/>
  <c r="AZ24" i="23"/>
  <c r="CP22" i="23"/>
  <c r="EF18" i="23"/>
  <c r="S48" i="23"/>
  <c r="AZ18" i="23"/>
  <c r="R65" i="17"/>
  <c r="DG23" i="23"/>
  <c r="DN21" i="23"/>
  <c r="T17" i="23"/>
  <c r="AU17" i="23"/>
  <c r="DK23" i="23"/>
  <c r="AR17" i="23"/>
  <c r="CD24" i="23"/>
  <c r="AP19" i="23"/>
  <c r="CQ23" i="23"/>
  <c r="AR22" i="23"/>
  <c r="CB18" i="23"/>
  <c r="BR21" i="23"/>
  <c r="DH21" i="23"/>
  <c r="BP24" i="23"/>
  <c r="CR22" i="23"/>
  <c r="DT23" i="23"/>
  <c r="CX21" i="23"/>
  <c r="DW19" i="23"/>
  <c r="O27" i="23"/>
  <c r="Y20" i="23"/>
  <c r="CU26" i="23"/>
  <c r="AU29" i="23"/>
  <c r="BB21" i="23"/>
  <c r="CF21" i="23"/>
  <c r="CF18" i="23"/>
  <c r="EE21" i="23"/>
  <c r="P51" i="23"/>
  <c r="D27" i="23"/>
  <c r="AH27" i="23"/>
  <c r="BT18" i="23"/>
  <c r="E19" i="23"/>
  <c r="R24" i="23"/>
  <c r="V21" i="23"/>
  <c r="BD21" i="23"/>
  <c r="Y17" i="23"/>
  <c r="AC22" i="23"/>
  <c r="AF22" i="23"/>
  <c r="BC21" i="23"/>
  <c r="DS19" i="23"/>
  <c r="P21" i="23"/>
  <c r="G21" i="23"/>
  <c r="EA21" i="23"/>
  <c r="EG21" i="23"/>
  <c r="BE22" i="23"/>
  <c r="AJ22" i="23"/>
  <c r="CI17" i="23"/>
  <c r="BZ18" i="23"/>
  <c r="AO23" i="23"/>
  <c r="I22" i="23"/>
  <c r="AX22" i="23"/>
  <c r="U19" i="23"/>
  <c r="CN21" i="23"/>
  <c r="CQ19" i="23"/>
  <c r="CG19" i="23"/>
  <c r="AH17" i="23"/>
  <c r="BP19" i="23"/>
  <c r="BZ19" i="23"/>
  <c r="M23" i="23"/>
  <c r="DH22" i="23"/>
  <c r="BP21" i="23"/>
  <c r="CU21" i="23"/>
  <c r="AI17" i="23"/>
  <c r="AX23" i="23"/>
  <c r="K23" i="23"/>
  <c r="M24" i="23"/>
  <c r="AT18" i="23"/>
  <c r="AK18" i="23"/>
  <c r="BO24" i="23"/>
  <c r="R51" i="23"/>
  <c r="EB21" i="23"/>
  <c r="S18" i="23"/>
  <c r="DQ21" i="23"/>
  <c r="AU18" i="23"/>
  <c r="DK17" i="23"/>
  <c r="X23" i="23"/>
  <c r="DA22" i="23"/>
  <c r="Z17" i="23"/>
  <c r="AD17" i="23"/>
  <c r="AH24" i="23"/>
  <c r="DY24" i="23"/>
  <c r="W24" i="23"/>
  <c r="BY22" i="23"/>
  <c r="BG17" i="23"/>
  <c r="DJ19" i="23"/>
  <c r="CH23" i="23"/>
  <c r="DR19" i="23"/>
  <c r="E23" i="23"/>
  <c r="AR23" i="23"/>
  <c r="AA116" i="22" a="1"/>
  <c r="AA116" i="22" s="1"/>
  <c r="Z116" i="22"/>
  <c r="Y116" i="22"/>
  <c r="CN19" i="23"/>
  <c r="BP23" i="23"/>
  <c r="BY19" i="23"/>
  <c r="BT23" i="23"/>
  <c r="BT21" i="23"/>
  <c r="AZ21" i="23"/>
  <c r="CZ23" i="23"/>
  <c r="F23" i="23"/>
  <c r="AK24" i="23"/>
  <c r="DO21" i="23"/>
  <c r="AI23" i="23"/>
  <c r="CG23" i="23"/>
  <c r="CG21" i="23"/>
  <c r="Y49" i="22"/>
  <c r="AA49" i="22" a="1"/>
  <c r="AA49" i="22" s="1"/>
  <c r="Z49" i="22"/>
  <c r="AA21" i="23"/>
  <c r="DJ23" i="23"/>
  <c r="K21" i="23"/>
  <c r="L22" i="23"/>
  <c r="BQ17" i="23"/>
  <c r="AV18" i="23"/>
  <c r="B21" i="23"/>
  <c r="EC21" i="23"/>
  <c r="BK20" i="23"/>
  <c r="AA19" i="23"/>
  <c r="BB20" i="23"/>
  <c r="BP17" i="23"/>
  <c r="J17" i="23"/>
  <c r="AV24" i="23"/>
  <c r="DR17" i="23"/>
  <c r="J19" i="23"/>
  <c r="AY24" i="23"/>
  <c r="N22" i="23"/>
  <c r="BF22" i="23"/>
  <c r="CD21" i="23"/>
  <c r="CX17" i="23"/>
  <c r="BX21" i="23"/>
  <c r="CP24" i="23"/>
  <c r="V19" i="23"/>
  <c r="CP25" i="23"/>
  <c r="CS19" i="23"/>
  <c r="CP17" i="23"/>
  <c r="DO23" i="23"/>
  <c r="AS19" i="23"/>
  <c r="DY23" i="23"/>
  <c r="DY16" i="23" s="1"/>
  <c r="AW23" i="23"/>
  <c r="BW24" i="23"/>
  <c r="DV22" i="23"/>
  <c r="G19" i="23"/>
  <c r="DZ21" i="23"/>
  <c r="DF22" i="23"/>
  <c r="BW19" i="23"/>
  <c r="BN22" i="23"/>
  <c r="CU22" i="23"/>
  <c r="N17" i="23"/>
  <c r="DL24" i="23"/>
  <c r="CA23" i="23"/>
  <c r="DS24" i="23"/>
  <c r="DA19" i="23"/>
  <c r="CY19" i="23"/>
  <c r="S51" i="23"/>
  <c r="AI18" i="23"/>
  <c r="DF18" i="23"/>
  <c r="BG24" i="23"/>
  <c r="BO21" i="23"/>
  <c r="DO24" i="23"/>
  <c r="AR19" i="23"/>
  <c r="Y19" i="23"/>
  <c r="AD23" i="23"/>
  <c r="DG17" i="23"/>
  <c r="AX19" i="23"/>
  <c r="T50" i="23"/>
  <c r="CE16" i="23"/>
  <c r="DI16" i="23"/>
  <c r="T47" i="23"/>
  <c r="AK16" i="23"/>
  <c r="CW16" i="23"/>
  <c r="AD31" i="22" a="1"/>
  <c r="AD31" i="22" s="1"/>
  <c r="AB31" i="22"/>
  <c r="AC31" i="22"/>
  <c r="AD60" i="22" a="1"/>
  <c r="AD60" i="22" s="1"/>
  <c r="AC60" i="22"/>
  <c r="AB60" i="22"/>
  <c r="I16" i="23"/>
  <c r="AB69" i="22"/>
  <c r="AC69" i="22"/>
  <c r="AD69" i="22" a="1"/>
  <c r="AD69" i="22" s="1"/>
  <c r="AC46" i="22"/>
  <c r="AD46" i="22" a="1"/>
  <c r="AD46" i="22" s="1"/>
  <c r="AB46" i="22"/>
  <c r="AB131" i="22"/>
  <c r="AD131" i="22" a="1"/>
  <c r="AD131" i="22" s="1"/>
  <c r="AC131" i="22"/>
  <c r="AD9" i="22" a="1"/>
  <c r="AD9" i="22" s="1"/>
  <c r="AC9" i="22"/>
  <c r="AB9" i="22"/>
  <c r="AD124" i="22" a="1"/>
  <c r="AD124" i="22" s="1"/>
  <c r="AC124" i="22"/>
  <c r="AB124" i="22"/>
  <c r="DX16" i="23"/>
  <c r="BW16" i="23"/>
  <c r="BD16" i="23"/>
  <c r="AB11" i="22"/>
  <c r="AD11" i="22" a="1"/>
  <c r="AD11" i="22" s="1"/>
  <c r="AC11" i="22"/>
  <c r="T52" i="23"/>
  <c r="AD114" i="22" a="1"/>
  <c r="AD114" i="22" s="1"/>
  <c r="AC114" i="22"/>
  <c r="AB114" i="22"/>
  <c r="AC84" i="22"/>
  <c r="AD84" i="22" a="1"/>
  <c r="AD84" i="22" s="1"/>
  <c r="AB84" i="22"/>
  <c r="AC100" i="22"/>
  <c r="AD100" i="22" a="1"/>
  <c r="AD100" i="22" s="1"/>
  <c r="AB100" i="22"/>
  <c r="AC27" i="22"/>
  <c r="AD27" i="22" a="1"/>
  <c r="AD27" i="22" s="1"/>
  <c r="AB27" i="22"/>
  <c r="DC16" i="23"/>
  <c r="BR16" i="23"/>
  <c r="AC98" i="22"/>
  <c r="AB98" i="22"/>
  <c r="AD98" i="22" a="1"/>
  <c r="AD98" i="22" s="1"/>
  <c r="AC59" i="22"/>
  <c r="AB59" i="22"/>
  <c r="AD59" i="22" a="1"/>
  <c r="AD59" i="22" s="1"/>
  <c r="AD106" i="22" a="1"/>
  <c r="AD106" i="22" s="1"/>
  <c r="AB106" i="22"/>
  <c r="AC106" i="22"/>
  <c r="AC44" i="22"/>
  <c r="AD44" i="22" a="1"/>
  <c r="AD44" i="22" s="1"/>
  <c r="AB44" i="22"/>
  <c r="AC5" i="22"/>
  <c r="AB5" i="22"/>
  <c r="AD5" i="22" a="1"/>
  <c r="AD5" i="22" s="1"/>
  <c r="BN16" i="23"/>
  <c r="AE16" i="23"/>
  <c r="AC23" i="22"/>
  <c r="AB23" i="22"/>
  <c r="AD23" i="22" a="1"/>
  <c r="AD23" i="22" s="1"/>
  <c r="AC68" i="22"/>
  <c r="AB68" i="22"/>
  <c r="AD68" i="22" a="1"/>
  <c r="AD68" i="22" s="1"/>
  <c r="AC72" i="22"/>
  <c r="AD72" i="22" a="1"/>
  <c r="AD72" i="22" s="1"/>
  <c r="AB72" i="22"/>
  <c r="BP16" i="23"/>
  <c r="J16" i="23"/>
  <c r="Y16" i="23"/>
  <c r="U16" i="23"/>
  <c r="AC42" i="22"/>
  <c r="AB42" i="22"/>
  <c r="AD42" i="22" a="1"/>
  <c r="AD42" i="22" s="1"/>
  <c r="EC16" i="23"/>
  <c r="AB63" i="22"/>
  <c r="AD63" i="22" a="1"/>
  <c r="AD63" i="22" s="1"/>
  <c r="AC63" i="22"/>
  <c r="K16" i="23"/>
  <c r="CL16" i="23"/>
  <c r="AC54" i="22"/>
  <c r="AD54" i="22" a="1"/>
  <c r="AD54" i="22" s="1"/>
  <c r="AB54" i="22"/>
  <c r="AB64" i="22"/>
  <c r="AC64" i="22"/>
  <c r="AD64" i="22" a="1"/>
  <c r="AD64" i="22" s="1"/>
  <c r="AX16" i="23"/>
  <c r="DT16" i="23"/>
  <c r="AC79" i="22"/>
  <c r="AD79" i="22" a="1"/>
  <c r="AD79" i="22" s="1"/>
  <c r="AB79" i="22"/>
  <c r="DP16" i="23"/>
  <c r="DH16" i="23"/>
  <c r="AB107" i="22"/>
  <c r="AD107" i="22" a="1"/>
  <c r="AD107" i="22" s="1"/>
  <c r="AC107" i="22"/>
  <c r="AB70" i="22"/>
  <c r="AD70" i="22" a="1"/>
  <c r="AD70" i="22" s="1"/>
  <c r="AC70" i="22"/>
  <c r="AB122" i="22"/>
  <c r="AC122" i="22"/>
  <c r="AD122" i="22" a="1"/>
  <c r="AD122" i="22" s="1"/>
  <c r="DE16" i="23"/>
  <c r="AC21" i="22"/>
  <c r="AB21" i="22"/>
  <c r="AD21" i="22" a="1"/>
  <c r="AD21" i="22" s="1"/>
  <c r="AB6" i="22"/>
  <c r="AC6" i="22"/>
  <c r="AD6" i="22" a="1"/>
  <c r="AD6" i="22" s="1"/>
  <c r="AC45" i="22"/>
  <c r="AD45" i="22" a="1"/>
  <c r="AD45" i="22" s="1"/>
  <c r="AB45" i="22"/>
  <c r="AC115" i="22"/>
  <c r="AD115" i="22" a="1"/>
  <c r="AD115" i="22" s="1"/>
  <c r="AB115" i="22"/>
  <c r="G16" i="23"/>
  <c r="AB81" i="22"/>
  <c r="AD81" i="22" a="1"/>
  <c r="AD81" i="22" s="1"/>
  <c r="AC81" i="22"/>
  <c r="DJ16" i="23"/>
  <c r="AD57" i="22" a="1"/>
  <c r="AD57" i="22" s="1"/>
  <c r="AB57" i="22"/>
  <c r="AC57" i="22"/>
  <c r="AC43" i="22"/>
  <c r="AB43" i="22"/>
  <c r="AD43" i="22" a="1"/>
  <c r="AD43" i="22" s="1"/>
  <c r="CP16" i="23"/>
  <c r="AH16" i="23"/>
  <c r="AB17" i="22"/>
  <c r="AC17" i="22"/>
  <c r="AD17" i="22" a="1"/>
  <c r="AD17" i="22" s="1"/>
  <c r="BJ16" i="23"/>
  <c r="EE16" i="23"/>
  <c r="AD74" i="22" a="1"/>
  <c r="AD74" i="22" s="1"/>
  <c r="AB74" i="22"/>
  <c r="AC74" i="22"/>
  <c r="DQ16" i="23"/>
  <c r="AB65" i="22"/>
  <c r="AD65" i="22" a="1"/>
  <c r="AD65" i="22" s="1"/>
  <c r="AC65" i="22"/>
  <c r="AC108" i="22"/>
  <c r="AB108" i="22"/>
  <c r="AD108" i="22" a="1"/>
  <c r="AD108" i="22" s="1"/>
  <c r="AB22" i="22"/>
  <c r="AC22" i="22"/>
  <c r="AD22" i="22" a="1"/>
  <c r="AD22" i="22" s="1"/>
  <c r="AB26" i="22"/>
  <c r="AD26" i="22" a="1"/>
  <c r="AD26" i="22" s="1"/>
  <c r="AC26" i="22"/>
  <c r="AB118" i="22"/>
  <c r="AC118" i="22"/>
  <c r="AD118" i="22" a="1"/>
  <c r="AD118" i="22" s="1"/>
  <c r="CJ16" i="23"/>
  <c r="BA16" i="23"/>
  <c r="AD52" i="22" a="1"/>
  <c r="AD52" i="22" s="1"/>
  <c r="AB52" i="22"/>
  <c r="AC52" i="22"/>
  <c r="AC55" i="22"/>
  <c r="AD55" i="22" a="1"/>
  <c r="AD55" i="22" s="1"/>
  <c r="AB55" i="22"/>
  <c r="AD41" i="22" a="1"/>
  <c r="AD41" i="22" s="1"/>
  <c r="AC41" i="22"/>
  <c r="AB41" i="22"/>
  <c r="BI16" i="23"/>
  <c r="CT16" i="23"/>
  <c r="AB110" i="22"/>
  <c r="AD110" i="22" a="1"/>
  <c r="AD110" i="22" s="1"/>
  <c r="AC110" i="22"/>
  <c r="AC13" i="22"/>
  <c r="AD13" i="22" a="1"/>
  <c r="AD13" i="22" s="1"/>
  <c r="AB13" i="22"/>
  <c r="BZ16" i="23"/>
  <c r="CH16" i="23"/>
  <c r="AL16" i="23"/>
  <c r="AC71" i="22"/>
  <c r="AB71" i="22"/>
  <c r="AD71" i="22" a="1"/>
  <c r="AD71" i="22" s="1"/>
  <c r="AB127" i="22"/>
  <c r="AC127" i="22"/>
  <c r="AD127" i="22" a="1"/>
  <c r="AD127" i="22" s="1"/>
  <c r="AB28" i="22"/>
  <c r="AD28" i="22" a="1"/>
  <c r="AD28" i="22" s="1"/>
  <c r="AC28" i="22"/>
  <c r="CQ16" i="23"/>
  <c r="AB123" i="22"/>
  <c r="AC123" i="22"/>
  <c r="AD123" i="22" a="1"/>
  <c r="AD123" i="22" s="1"/>
  <c r="AD93" i="22" a="1"/>
  <c r="AD93" i="22" s="1"/>
  <c r="AC93" i="22"/>
  <c r="AB93" i="22"/>
  <c r="DL16" i="23"/>
  <c r="AB113" i="22"/>
  <c r="AD113" i="22" a="1"/>
  <c r="AD113" i="22" s="1"/>
  <c r="AC113" i="22"/>
  <c r="AC96" i="22"/>
  <c r="AD96" i="22" a="1"/>
  <c r="AD96" i="22" s="1"/>
  <c r="AB96" i="22"/>
  <c r="AB99" i="22"/>
  <c r="AD99" i="22" a="1"/>
  <c r="AD99" i="22" s="1"/>
  <c r="AC99" i="22"/>
  <c r="DK16" i="23"/>
  <c r="Q16" i="23"/>
  <c r="AJ16" i="23"/>
  <c r="BG16" i="23"/>
  <c r="N16" i="23"/>
  <c r="AB92" i="22"/>
  <c r="AC92" i="22"/>
  <c r="AD92" i="22" a="1"/>
  <c r="AD92" i="22" s="1"/>
  <c r="AC51" i="22"/>
  <c r="AB51" i="22"/>
  <c r="AD51" i="22" a="1"/>
  <c r="AD51" i="22" s="1"/>
  <c r="EG16" i="23"/>
  <c r="AB67" i="22"/>
  <c r="AC67" i="22"/>
  <c r="AD67" i="22" a="1"/>
  <c r="AD67" i="22" s="1"/>
  <c r="AD86" i="22" a="1"/>
  <c r="AD86" i="22" s="1"/>
  <c r="AB86" i="22"/>
  <c r="AC86" i="22"/>
  <c r="CD16" i="23"/>
  <c r="V16" i="23"/>
  <c r="AB37" i="22"/>
  <c r="AC37" i="22"/>
  <c r="AD37" i="22" a="1"/>
  <c r="AD37" i="22" s="1"/>
  <c r="AB94" i="22"/>
  <c r="AD94" i="22" a="1"/>
  <c r="AD94" i="22" s="1"/>
  <c r="AC94" i="22"/>
  <c r="AB112" i="22"/>
  <c r="AC112" i="22"/>
  <c r="AD112" i="22" a="1"/>
  <c r="AD112" i="22" s="1"/>
  <c r="AD104" i="22" a="1"/>
  <c r="AD104" i="22" s="1"/>
  <c r="AB104" i="22"/>
  <c r="AC104" i="22"/>
  <c r="AB58" i="22"/>
  <c r="AD58" i="22" a="1"/>
  <c r="AD58" i="22" s="1"/>
  <c r="AC58" i="22"/>
  <c r="DN16" i="23"/>
  <c r="BX16" i="23"/>
  <c r="O16" i="23"/>
  <c r="AB16" i="23"/>
  <c r="AZ16" i="23"/>
  <c r="DW16" i="23"/>
  <c r="DV16" i="23"/>
  <c r="AB103" i="22"/>
  <c r="AC103" i="22"/>
  <c r="AD103" i="22" a="1"/>
  <c r="AD103" i="22" s="1"/>
  <c r="AC16" i="23"/>
  <c r="CC16" i="23"/>
  <c r="AD97" i="22" a="1"/>
  <c r="AD97" i="22" s="1"/>
  <c r="AB97" i="22"/>
  <c r="AC97" i="22"/>
  <c r="CO16" i="23"/>
  <c r="H16" i="23"/>
  <c r="AV16" i="23"/>
  <c r="DS16" i="23"/>
  <c r="BF16" i="23"/>
  <c r="CA16" i="23"/>
  <c r="L16" i="23"/>
  <c r="AB121" i="22"/>
  <c r="AD121" i="22" a="1"/>
  <c r="AD121" i="22" s="1"/>
  <c r="AC121" i="22"/>
  <c r="AD66" i="22" a="1"/>
  <c r="AD66" i="22" s="1"/>
  <c r="AC66" i="22"/>
  <c r="AB66" i="22"/>
  <c r="AD85" i="22" a="1"/>
  <c r="AD85" i="22" s="1"/>
  <c r="AC85" i="22"/>
  <c r="AB85" i="22"/>
  <c r="AC50" i="22"/>
  <c r="AD50" i="22" a="1"/>
  <c r="AD50" i="22" s="1"/>
  <c r="AB50" i="22"/>
  <c r="AB35" i="22"/>
  <c r="AC35" i="22"/>
  <c r="AD35" i="22" a="1"/>
  <c r="AD35" i="22" s="1"/>
  <c r="T58" i="23"/>
  <c r="V58" i="23" s="1"/>
  <c r="DG16" i="23"/>
  <c r="CR16" i="23"/>
  <c r="T55" i="23"/>
  <c r="ED16" i="23"/>
  <c r="DF16" i="23"/>
  <c r="AB77" i="22"/>
  <c r="AD77" i="22" a="1"/>
  <c r="AD77" i="22" s="1"/>
  <c r="AC77" i="22"/>
  <c r="CG16" i="23"/>
  <c r="AN16" i="23"/>
  <c r="BM16" i="23"/>
  <c r="AB95" i="22"/>
  <c r="AC95" i="22"/>
  <c r="AD95" i="22" a="1"/>
  <c r="AD95" i="22" s="1"/>
  <c r="BO16" i="23"/>
  <c r="AF16" i="23"/>
  <c r="M16" i="23"/>
  <c r="P16" i="23"/>
  <c r="R16" i="23"/>
  <c r="AB83" i="22"/>
  <c r="AD83" i="22" a="1"/>
  <c r="AD83" i="22" s="1"/>
  <c r="AC83" i="22"/>
  <c r="AD39" i="22" a="1"/>
  <c r="AD39" i="22" s="1"/>
  <c r="AB39" i="22"/>
  <c r="AC39" i="22"/>
  <c r="AB132" i="22"/>
  <c r="AC132" i="22"/>
  <c r="AD132" i="22" a="1"/>
  <c r="AD132" i="22" s="1"/>
  <c r="BU16" i="23"/>
  <c r="CZ16" i="23"/>
  <c r="AD119" i="22" a="1"/>
  <c r="AD119" i="22" s="1"/>
  <c r="AC119" i="22"/>
  <c r="AB119" i="22"/>
  <c r="AC14" i="22"/>
  <c r="AB14" i="22"/>
  <c r="AD14" i="22" a="1"/>
  <c r="AD14" i="22" s="1"/>
  <c r="AD90" i="22" a="1"/>
  <c r="AD90" i="22" s="1"/>
  <c r="AC90" i="22"/>
  <c r="AB90" i="22"/>
  <c r="AD8" i="22" a="1"/>
  <c r="AD8" i="22" s="1"/>
  <c r="AB8" i="22"/>
  <c r="AC8" i="22"/>
  <c r="AS16" i="23"/>
  <c r="DM16" i="23"/>
  <c r="AB129" i="22"/>
  <c r="AD129" i="22" a="1"/>
  <c r="AD129" i="22" s="1"/>
  <c r="AC129" i="22"/>
  <c r="AB128" i="22"/>
  <c r="AD128" i="22" a="1"/>
  <c r="AD128" i="22" s="1"/>
  <c r="AC128" i="22"/>
  <c r="AD24" i="22" a="1"/>
  <c r="AD24" i="22" s="1"/>
  <c r="AB24" i="22"/>
  <c r="AC24" i="22"/>
  <c r="AG16" i="23"/>
  <c r="AC48" i="22"/>
  <c r="AB48" i="22"/>
  <c r="AD48" i="22" a="1"/>
  <c r="AD48" i="22" s="1"/>
  <c r="T51" i="23"/>
  <c r="DR16" i="23"/>
  <c r="CX16" i="23"/>
  <c r="T16" i="23"/>
  <c r="AU16" i="23"/>
  <c r="AR16" i="23"/>
  <c r="AC56" i="22"/>
  <c r="AD56" i="22" a="1"/>
  <c r="AD56" i="22" s="1"/>
  <c r="AB56" i="22"/>
  <c r="AB109" i="22"/>
  <c r="AC109" i="22"/>
  <c r="AD109" i="22" a="1"/>
  <c r="AD109" i="22" s="1"/>
  <c r="AC76" i="22"/>
  <c r="AD76" i="22" a="1"/>
  <c r="AD76" i="22" s="1"/>
  <c r="AB76" i="22"/>
  <c r="B16" i="23"/>
  <c r="T53" i="23"/>
  <c r="AC78" i="22"/>
  <c r="AD78" i="22" a="1"/>
  <c r="AD78" i="22" s="1"/>
  <c r="AB78" i="22"/>
  <c r="AD101" i="22" a="1"/>
  <c r="AD101" i="22" s="1"/>
  <c r="AC101" i="22"/>
  <c r="AB101" i="22"/>
  <c r="AB18" i="22"/>
  <c r="AC18" i="22"/>
  <c r="AD18" i="22" a="1"/>
  <c r="AD18" i="22" s="1"/>
  <c r="AD10" i="22" a="1"/>
  <c r="AD10" i="22" s="1"/>
  <c r="AC10" i="22"/>
  <c r="AB10" i="22"/>
  <c r="BV16" i="23"/>
  <c r="E16" i="23"/>
  <c r="T56" i="23"/>
  <c r="CN16" i="23"/>
  <c r="AB20" i="22"/>
  <c r="AC20" i="22"/>
  <c r="AD20" i="22" a="1"/>
  <c r="AD20" i="22" s="1"/>
  <c r="C16" i="23"/>
  <c r="AD40" i="22" a="1"/>
  <c r="AD40" i="22" s="1"/>
  <c r="AC40" i="22"/>
  <c r="AB40" i="22"/>
  <c r="BL16" i="23"/>
  <c r="AC102" i="22"/>
  <c r="AD102" i="22" a="1"/>
  <c r="AD102" i="22" s="1"/>
  <c r="AB102" i="22"/>
  <c r="AC91" i="22"/>
  <c r="AD91" i="22" a="1"/>
  <c r="AD91" i="22" s="1"/>
  <c r="AB91" i="22"/>
  <c r="DA16" i="23"/>
  <c r="AB125" i="22"/>
  <c r="AD125" i="22" a="1"/>
  <c r="AD125" i="22" s="1"/>
  <c r="AC125" i="22"/>
  <c r="AD32" i="22" a="1"/>
  <c r="AD32" i="22" s="1"/>
  <c r="AC32" i="22"/>
  <c r="AB32" i="22"/>
  <c r="DB16" i="23"/>
  <c r="AA16" i="23"/>
  <c r="AQ16" i="23"/>
  <c r="AD133" i="22" a="1"/>
  <c r="AD133" i="22" s="1"/>
  <c r="AB133" i="22"/>
  <c r="AC133" i="22"/>
  <c r="AC16" i="22"/>
  <c r="AB16" i="22"/>
  <c r="AD16" i="22" a="1"/>
  <c r="AD16" i="22" s="1"/>
  <c r="AO16" i="23"/>
  <c r="AC75" i="22"/>
  <c r="AD75" i="22" a="1"/>
  <c r="AD75" i="22" s="1"/>
  <c r="AB75" i="22"/>
  <c r="AD53" i="22" a="1"/>
  <c r="AD53" i="22" s="1"/>
  <c r="AB53" i="22"/>
  <c r="AC53" i="22"/>
  <c r="CI16" i="23"/>
  <c r="AD73" i="22" a="1"/>
  <c r="AD73" i="22" s="1"/>
  <c r="AC73" i="22"/>
  <c r="AB73" i="22"/>
  <c r="EB16" i="23"/>
  <c r="EA16" i="23"/>
  <c r="AB38" i="22"/>
  <c r="AD38" i="22" a="1"/>
  <c r="AD38" i="22" s="1"/>
  <c r="AC38" i="22"/>
  <c r="D16" i="23"/>
  <c r="CU16" i="23"/>
  <c r="AD111" i="22" a="1"/>
  <c r="AD111" i="22" s="1"/>
  <c r="AC111" i="22"/>
  <c r="AB111" i="22"/>
  <c r="AD47" i="22" a="1"/>
  <c r="AD47" i="22" s="1"/>
  <c r="AB47" i="22"/>
  <c r="AC47" i="22"/>
  <c r="AC61" i="22"/>
  <c r="AB61" i="22"/>
  <c r="AD61" i="22" a="1"/>
  <c r="AD61" i="22" s="1"/>
  <c r="AY16" i="23"/>
  <c r="CM16" i="23"/>
  <c r="X16" i="23"/>
  <c r="AT16" i="23"/>
  <c r="AD30" i="22" a="1"/>
  <c r="AD30" i="22" s="1"/>
  <c r="AB30" i="22"/>
  <c r="AC30" i="22"/>
  <c r="DZ16" i="23"/>
  <c r="T57" i="23"/>
  <c r="AC12" i="22"/>
  <c r="AB12" i="22"/>
  <c r="AD12" i="22" a="1"/>
  <c r="AD12" i="22" s="1"/>
  <c r="BC16" i="23"/>
  <c r="CV16" i="23"/>
  <c r="T49" i="23"/>
  <c r="BK16" i="23"/>
  <c r="F16" i="23"/>
  <c r="AC33" i="22"/>
  <c r="AB33" i="22"/>
  <c r="AD33" i="22" a="1"/>
  <c r="AD33" i="22" s="1"/>
  <c r="CB16" i="23"/>
  <c r="DO16" i="23"/>
  <c r="AD29" i="22" a="1"/>
  <c r="AD29" i="22" s="1"/>
  <c r="AB29" i="22"/>
  <c r="AC29" i="22"/>
  <c r="AD62" i="22" a="1"/>
  <c r="AD62" i="22" s="1"/>
  <c r="AB62" i="22"/>
  <c r="AC62" i="22"/>
  <c r="AC88" i="22"/>
  <c r="AB88" i="22"/>
  <c r="AD88" i="22" a="1"/>
  <c r="AD88" i="22" s="1"/>
  <c r="S16" i="23"/>
  <c r="BH16" i="23"/>
  <c r="AD25" i="22" a="1"/>
  <c r="AD25" i="22" s="1"/>
  <c r="AB25" i="22"/>
  <c r="AC25" i="22"/>
  <c r="AD80" i="22" a="1"/>
  <c r="AD80" i="22" s="1"/>
  <c r="AB80" i="22"/>
  <c r="AC80" i="22"/>
  <c r="BQ16" i="23"/>
  <c r="AD19" i="22" a="1"/>
  <c r="AD19" i="22" s="1"/>
  <c r="AB19" i="22"/>
  <c r="AC19" i="22"/>
  <c r="AB15" i="22"/>
  <c r="AC15" i="22"/>
  <c r="AD15" i="22" a="1"/>
  <c r="AD15" i="22" s="1"/>
  <c r="AW16" i="23"/>
  <c r="Z16" i="23"/>
  <c r="AD16" i="23"/>
  <c r="AI16" i="23"/>
  <c r="AC82" i="22"/>
  <c r="AB82" i="22"/>
  <c r="AD82" i="22" a="1"/>
  <c r="AD82" i="22" s="1"/>
  <c r="AB126" i="22"/>
  <c r="AD126" i="22" a="1"/>
  <c r="AD126" i="22" s="1"/>
  <c r="AC126" i="22"/>
  <c r="EF16" i="23"/>
  <c r="AD130" i="22" a="1"/>
  <c r="AD130" i="22" s="1"/>
  <c r="AC130" i="22"/>
  <c r="AB130" i="22"/>
  <c r="CF16" i="23"/>
  <c r="DD16" i="23"/>
  <c r="BE16" i="23"/>
  <c r="CY16" i="23"/>
  <c r="AB87" i="22"/>
  <c r="AD87" i="22" a="1"/>
  <c r="AD87" i="22" s="1"/>
  <c r="AC87" i="22"/>
  <c r="AP16" i="23"/>
  <c r="DU16" i="23"/>
  <c r="T54" i="23"/>
  <c r="AC7" i="22"/>
  <c r="AB7" i="22"/>
  <c r="AD7" i="22" a="1"/>
  <c r="AD7" i="22" s="1"/>
  <c r="BB16" i="23"/>
  <c r="BY16" i="23"/>
  <c r="CS16" i="23"/>
  <c r="AD34" i="22" a="1"/>
  <c r="AD34" i="22" s="1"/>
  <c r="AC34" i="22"/>
  <c r="AB34" i="22"/>
  <c r="AC105" i="22"/>
  <c r="AB105" i="22"/>
  <c r="AD105" i="22" a="1"/>
  <c r="AD105" i="22" s="1"/>
  <c r="AC120" i="22"/>
  <c r="AB120" i="22"/>
  <c r="AD120" i="22" a="1"/>
  <c r="AD120" i="22" s="1"/>
  <c r="AB89" i="22"/>
  <c r="AD89" i="22" a="1"/>
  <c r="AD89" i="22" s="1"/>
  <c r="AC89" i="22"/>
  <c r="BS16" i="23"/>
  <c r="AB117" i="22"/>
  <c r="AD117" i="22" a="1"/>
  <c r="AD117" i="22" s="1"/>
  <c r="AC117" i="22"/>
  <c r="T48" i="23"/>
  <c r="W16" i="23"/>
  <c r="AC36" i="22"/>
  <c r="AD36" i="22" a="1"/>
  <c r="AD36" i="22" s="1"/>
  <c r="AB36" i="22"/>
  <c r="AM16" i="23"/>
  <c r="CK16" i="23"/>
  <c r="AF135" i="22"/>
  <c r="AE135" i="22"/>
  <c r="AG135" i="22" a="1"/>
  <c r="AG135" i="22" s="1"/>
  <c r="AG134" i="22" a="1"/>
  <c r="AG134" i="22" s="1"/>
  <c r="AE134" i="22"/>
  <c r="AF134" i="22"/>
  <c r="AE136" i="22"/>
  <c r="AF136" i="22"/>
  <c r="AG136" i="22" a="1"/>
  <c r="AG136" i="22" s="1"/>
  <c r="AG138" i="22" a="1"/>
  <c r="AG138" i="22" s="1"/>
  <c r="AE138" i="22"/>
  <c r="AF138" i="22"/>
  <c r="AE140" i="22"/>
  <c r="AF140" i="22"/>
  <c r="AG140" i="22" a="1"/>
  <c r="AG140" i="22" s="1"/>
  <c r="AE139" i="22"/>
  <c r="AF139" i="22"/>
  <c r="AG139" i="22" a="1"/>
  <c r="AG139" i="22" s="1"/>
  <c r="AG137" i="22" a="1"/>
  <c r="AG137" i="22" s="1"/>
  <c r="AE137" i="22"/>
  <c r="AF137" i="22"/>
  <c r="BT16" i="23" l="1"/>
  <c r="AC49" i="22"/>
  <c r="AB49" i="22"/>
  <c r="AD49" i="22" a="1"/>
  <c r="AD49" i="22" s="1"/>
  <c r="AC116" i="22"/>
  <c r="AD116" i="22" a="1"/>
  <c r="AD116" i="22" s="1"/>
  <c r="AB116" i="22"/>
  <c r="AG89" i="22" a="1"/>
  <c r="AG89" i="22" s="1"/>
  <c r="AE89" i="22"/>
  <c r="AF89" i="22"/>
  <c r="AE126" i="22"/>
  <c r="AF126" i="22"/>
  <c r="AG126" i="22" a="1"/>
  <c r="AG126" i="22" s="1"/>
  <c r="AE88" i="22"/>
  <c r="AG88" i="22" a="1"/>
  <c r="AG88" i="22" s="1"/>
  <c r="AF88" i="22"/>
  <c r="AG29" i="22" a="1"/>
  <c r="AG29" i="22" s="1"/>
  <c r="AF29" i="22"/>
  <c r="AE29" i="22"/>
  <c r="AF121" i="22"/>
  <c r="AE121" i="22"/>
  <c r="AG121" i="22" a="1"/>
  <c r="AG121" i="22" s="1"/>
  <c r="AG51" i="22" a="1"/>
  <c r="AG51" i="22" s="1"/>
  <c r="AE51" i="22"/>
  <c r="AF51" i="22"/>
  <c r="AG123" i="22" a="1"/>
  <c r="AG123" i="22" s="1"/>
  <c r="AE123" i="22"/>
  <c r="AF123" i="22"/>
  <c r="AE52" i="22"/>
  <c r="AG52" i="22" a="1"/>
  <c r="AG52" i="22" s="1"/>
  <c r="AF52" i="22"/>
  <c r="AE65" i="22"/>
  <c r="AF65" i="22"/>
  <c r="AG65" i="22" a="1"/>
  <c r="AG65" i="22" s="1"/>
  <c r="AF17" i="22"/>
  <c r="AG17" i="22" a="1"/>
  <c r="AG17" i="22" s="1"/>
  <c r="AE17" i="22"/>
  <c r="AF100" i="22"/>
  <c r="AG100" i="22" a="1"/>
  <c r="AG100" i="22" s="1"/>
  <c r="AE100" i="22"/>
  <c r="AG15" i="22" a="1"/>
  <c r="AG15" i="22" s="1"/>
  <c r="AE15" i="22"/>
  <c r="AF15" i="22"/>
  <c r="AE73" i="22"/>
  <c r="AG73" i="22" a="1"/>
  <c r="AG73" i="22" s="1"/>
  <c r="AF73" i="22"/>
  <c r="F34" i="23"/>
  <c r="F49" i="23" s="1"/>
  <c r="I43" i="23"/>
  <c r="I58" i="23" s="1"/>
  <c r="C36" i="23"/>
  <c r="F41" i="23"/>
  <c r="G43" i="23"/>
  <c r="G58" i="23" s="1"/>
  <c r="D38" i="23"/>
  <c r="D53" i="23" s="1"/>
  <c r="B41" i="23"/>
  <c r="I32" i="23"/>
  <c r="I47" i="23" s="1"/>
  <c r="J36" i="23"/>
  <c r="J51" i="23" s="1"/>
  <c r="L37" i="23"/>
  <c r="L52" i="23" s="1"/>
  <c r="L41" i="23"/>
  <c r="L56" i="23" s="1"/>
  <c r="J37" i="23"/>
  <c r="J52" i="23" s="1"/>
  <c r="B39" i="23"/>
  <c r="E36" i="23"/>
  <c r="E43" i="23"/>
  <c r="B37" i="23"/>
  <c r="N43" i="23"/>
  <c r="C43" i="23"/>
  <c r="H40" i="23"/>
  <c r="H55" i="23" s="1"/>
  <c r="H42" i="23"/>
  <c r="H57" i="23" s="1"/>
  <c r="G42" i="23"/>
  <c r="G57" i="23" s="1"/>
  <c r="H41" i="23"/>
  <c r="H56" i="23" s="1"/>
  <c r="N34" i="23"/>
  <c r="F35" i="23"/>
  <c r="F50" i="23" s="1"/>
  <c r="M42" i="23"/>
  <c r="M57" i="23" s="1"/>
  <c r="I37" i="23"/>
  <c r="I52" i="23" s="1"/>
  <c r="E32" i="23"/>
  <c r="E47" i="23" s="1"/>
  <c r="N44" i="23"/>
  <c r="K37" i="23"/>
  <c r="K52" i="23" s="1"/>
  <c r="K41" i="23"/>
  <c r="J41" i="23"/>
  <c r="J56" i="23" s="1"/>
  <c r="K42" i="23"/>
  <c r="K57" i="23" s="1"/>
  <c r="M39" i="23"/>
  <c r="M54" i="23" s="1"/>
  <c r="D41" i="23"/>
  <c r="D56" i="23" s="1"/>
  <c r="F33" i="23"/>
  <c r="F48" i="23" s="1"/>
  <c r="M32" i="23"/>
  <c r="M47" i="23" s="1"/>
  <c r="C38" i="23"/>
  <c r="C34" i="23"/>
  <c r="C49" i="23" s="1"/>
  <c r="B33" i="23"/>
  <c r="B36" i="23"/>
  <c r="E34" i="23"/>
  <c r="E49" i="23" s="1"/>
  <c r="I44" i="23"/>
  <c r="E41" i="23"/>
  <c r="E56" i="23" s="1"/>
  <c r="K44" i="23"/>
  <c r="D36" i="23"/>
  <c r="D51" i="23" s="1"/>
  <c r="I35" i="23"/>
  <c r="I50" i="23" s="1"/>
  <c r="E39" i="23"/>
  <c r="E54" i="23" s="1"/>
  <c r="C41" i="23"/>
  <c r="C56" i="23" s="1"/>
  <c r="K35" i="23"/>
  <c r="K50" i="23" s="1"/>
  <c r="N39" i="23"/>
  <c r="L42" i="23"/>
  <c r="L44" i="23"/>
  <c r="J39" i="23"/>
  <c r="J54" i="23" s="1"/>
  <c r="M33" i="23"/>
  <c r="M48" i="23" s="1"/>
  <c r="G41" i="23"/>
  <c r="G56" i="23" s="1"/>
  <c r="J32" i="23"/>
  <c r="J47" i="23" s="1"/>
  <c r="I41" i="23"/>
  <c r="I56" i="23" s="1"/>
  <c r="F40" i="23"/>
  <c r="F55" i="23" s="1"/>
  <c r="N36" i="23"/>
  <c r="I36" i="23"/>
  <c r="I51" i="23" s="1"/>
  <c r="D39" i="23"/>
  <c r="C44" i="23"/>
  <c r="L34" i="23"/>
  <c r="L49" i="23" s="1"/>
  <c r="E38" i="23"/>
  <c r="C35" i="23"/>
  <c r="F44" i="23"/>
  <c r="D44" i="23"/>
  <c r="C39" i="23"/>
  <c r="C54" i="23" s="1"/>
  <c r="L35" i="23"/>
  <c r="L50" i="23" s="1"/>
  <c r="J44" i="23"/>
  <c r="L43" i="23"/>
  <c r="L58" i="23" s="1"/>
  <c r="U57" i="23" s="1"/>
  <c r="V57" i="23" s="1"/>
  <c r="K34" i="23"/>
  <c r="K49" i="23" s="1"/>
  <c r="G40" i="23"/>
  <c r="G55" i="23" s="1"/>
  <c r="B43" i="23"/>
  <c r="D42" i="23"/>
  <c r="N37" i="23"/>
  <c r="G32" i="23"/>
  <c r="G47" i="23" s="1"/>
  <c r="M38" i="23"/>
  <c r="M53" i="23" s="1"/>
  <c r="J34" i="23"/>
  <c r="J49" i="23" s="1"/>
  <c r="H36" i="23"/>
  <c r="H51" i="23" s="1"/>
  <c r="M36" i="23"/>
  <c r="M51" i="23" s="1"/>
  <c r="G39" i="23"/>
  <c r="G54" i="23" s="1"/>
  <c r="F39" i="23"/>
  <c r="F54" i="23" s="1"/>
  <c r="H32" i="23"/>
  <c r="H47" i="23" s="1"/>
  <c r="C32" i="23"/>
  <c r="C47" i="23" s="1"/>
  <c r="I42" i="23"/>
  <c r="I57" i="23" s="1"/>
  <c r="B40" i="23"/>
  <c r="G35" i="23"/>
  <c r="G50" i="23" s="1"/>
  <c r="K40" i="23"/>
  <c r="K55" i="23" s="1"/>
  <c r="K36" i="23"/>
  <c r="K51" i="23" s="1"/>
  <c r="N41" i="23"/>
  <c r="K38" i="23"/>
  <c r="K53" i="23" s="1"/>
  <c r="L32" i="23"/>
  <c r="L47" i="23" s="1"/>
  <c r="J43" i="23"/>
  <c r="J58" i="23" s="1"/>
  <c r="D43" i="23"/>
  <c r="I38" i="23"/>
  <c r="I53" i="23" s="1"/>
  <c r="E33" i="23"/>
  <c r="E48" i="23" s="1"/>
  <c r="C40" i="23"/>
  <c r="C55" i="23" s="1"/>
  <c r="B34" i="23"/>
  <c r="M34" i="23"/>
  <c r="M49" i="23" s="1"/>
  <c r="D33" i="23"/>
  <c r="D48" i="23" s="1"/>
  <c r="F37" i="23"/>
  <c r="F52" i="23" s="1"/>
  <c r="M40" i="23"/>
  <c r="M55" i="23" s="1"/>
  <c r="D34" i="23"/>
  <c r="B44" i="23"/>
  <c r="G36" i="23"/>
  <c r="G51" i="23" s="1"/>
  <c r="H33" i="23"/>
  <c r="H48" i="23" s="1"/>
  <c r="B35" i="23"/>
  <c r="E42" i="23"/>
  <c r="E57" i="23" s="1"/>
  <c r="K39" i="23"/>
  <c r="K54" i="23" s="1"/>
  <c r="L39" i="23"/>
  <c r="L54" i="23" s="1"/>
  <c r="J42" i="23"/>
  <c r="J57" i="23" s="1"/>
  <c r="J35" i="23"/>
  <c r="J50" i="23" s="1"/>
  <c r="I39" i="23"/>
  <c r="H34" i="23"/>
  <c r="H49" i="23" s="1"/>
  <c r="M37" i="23"/>
  <c r="M52" i="23" s="1"/>
  <c r="D32" i="23"/>
  <c r="D47" i="23" s="1"/>
  <c r="G38" i="23"/>
  <c r="E37" i="23"/>
  <c r="E52" i="23" s="1"/>
  <c r="G37" i="23"/>
  <c r="K43" i="23"/>
  <c r="K58" i="23" s="1"/>
  <c r="F43" i="23"/>
  <c r="C33" i="23"/>
  <c r="L33" i="23"/>
  <c r="L48" i="23" s="1"/>
  <c r="K32" i="23"/>
  <c r="K47" i="23" s="1"/>
  <c r="B32" i="23"/>
  <c r="H44" i="23"/>
  <c r="H43" i="23"/>
  <c r="H58" i="23" s="1"/>
  <c r="J33" i="23"/>
  <c r="J48" i="23" s="1"/>
  <c r="I33" i="23"/>
  <c r="I48" i="23" s="1"/>
  <c r="N42" i="23"/>
  <c r="F42" i="23"/>
  <c r="F57" i="23" s="1"/>
  <c r="H38" i="23"/>
  <c r="M41" i="23"/>
  <c r="M56" i="23" s="1"/>
  <c r="D35" i="23"/>
  <c r="D50" i="23" s="1"/>
  <c r="I40" i="23"/>
  <c r="I55" i="23" s="1"/>
  <c r="L38" i="23"/>
  <c r="L53" i="23" s="1"/>
  <c r="J38" i="23"/>
  <c r="J53" i="23" s="1"/>
  <c r="N40" i="23"/>
  <c r="B38" i="23"/>
  <c r="L40" i="23"/>
  <c r="L55" i="23" s="1"/>
  <c r="B42" i="23"/>
  <c r="M35" i="23"/>
  <c r="M50" i="23" s="1"/>
  <c r="D40" i="23"/>
  <c r="D55" i="23" s="1"/>
  <c r="L36" i="23"/>
  <c r="L51" i="23" s="1"/>
  <c r="H37" i="23"/>
  <c r="H52" i="23" s="1"/>
  <c r="D37" i="23"/>
  <c r="G34" i="23"/>
  <c r="G49" i="23" s="1"/>
  <c r="N38" i="23"/>
  <c r="K33" i="23"/>
  <c r="K48" i="23" s="1"/>
  <c r="C37" i="23"/>
  <c r="C52" i="23" s="1"/>
  <c r="N33" i="23"/>
  <c r="M43" i="23"/>
  <c r="M44" i="23"/>
  <c r="E40" i="23"/>
  <c r="E55" i="23" s="1"/>
  <c r="E44" i="23"/>
  <c r="C42" i="23"/>
  <c r="C57" i="23" s="1"/>
  <c r="H39" i="23"/>
  <c r="H54" i="23" s="1"/>
  <c r="G44" i="23"/>
  <c r="F38" i="23"/>
  <c r="F53" i="23" s="1"/>
  <c r="J40" i="23"/>
  <c r="F32" i="23"/>
  <c r="F47" i="23" s="1"/>
  <c r="G33" i="23"/>
  <c r="G48" i="23" s="1"/>
  <c r="E35" i="23"/>
  <c r="N35" i="23"/>
  <c r="H35" i="23"/>
  <c r="H50" i="23" s="1"/>
  <c r="F36" i="23"/>
  <c r="I34" i="23"/>
  <c r="I49" i="23" s="1"/>
  <c r="D54" i="23" s="1"/>
  <c r="N32" i="23"/>
  <c r="AE56" i="22"/>
  <c r="AG56" i="22" a="1"/>
  <c r="AG56" i="22" s="1"/>
  <c r="AF56" i="22"/>
  <c r="AE48" i="22"/>
  <c r="AF48" i="22"/>
  <c r="AG48" i="22" a="1"/>
  <c r="AG48" i="22" s="1"/>
  <c r="AE128" i="22"/>
  <c r="AF128" i="22"/>
  <c r="AG128" i="22" a="1"/>
  <c r="AG128" i="22" s="1"/>
  <c r="AF58" i="22"/>
  <c r="AE58" i="22"/>
  <c r="AG58" i="22" a="1"/>
  <c r="AG58" i="22" s="1"/>
  <c r="AG13" i="22" a="1"/>
  <c r="AG13" i="22" s="1"/>
  <c r="AE13" i="22"/>
  <c r="AF13" i="22"/>
  <c r="AE22" i="22"/>
  <c r="AG22" i="22" a="1"/>
  <c r="AG22" i="22" s="1"/>
  <c r="AF22" i="22"/>
  <c r="AF115" i="22"/>
  <c r="AE115" i="22"/>
  <c r="AG115" i="22" a="1"/>
  <c r="AG115" i="22" s="1"/>
  <c r="AE21" i="22"/>
  <c r="AF21" i="22"/>
  <c r="AG21" i="22" a="1"/>
  <c r="AG21" i="22" s="1"/>
  <c r="AF70" i="22"/>
  <c r="AE70" i="22"/>
  <c r="AG70" i="22" a="1"/>
  <c r="AG70" i="22" s="1"/>
  <c r="AE79" i="22"/>
  <c r="AF79" i="22"/>
  <c r="AG79" i="22" a="1"/>
  <c r="AG79" i="22" s="1"/>
  <c r="AF54" i="22"/>
  <c r="AG54" i="22" a="1"/>
  <c r="AG54" i="22" s="1"/>
  <c r="AE54" i="22"/>
  <c r="AF42" i="22"/>
  <c r="AG42" i="22" a="1"/>
  <c r="AG42" i="22" s="1"/>
  <c r="AE42" i="22"/>
  <c r="AG72" i="22" a="1"/>
  <c r="AG72" i="22" s="1"/>
  <c r="AF72" i="22"/>
  <c r="AE72" i="22"/>
  <c r="AF124" i="22"/>
  <c r="AE124" i="22"/>
  <c r="AG124" i="22" a="1"/>
  <c r="AG124" i="22" s="1"/>
  <c r="AG46" i="22" a="1"/>
  <c r="AG46" i="22" s="1"/>
  <c r="AE46" i="22"/>
  <c r="AF46" i="22"/>
  <c r="AG60" i="22" a="1"/>
  <c r="AG60" i="22" s="1"/>
  <c r="AE60" i="22"/>
  <c r="AF60" i="22"/>
  <c r="AF120" i="22"/>
  <c r="AG120" i="22" a="1"/>
  <c r="AG120" i="22" s="1"/>
  <c r="AE120" i="22"/>
  <c r="AE34" i="22"/>
  <c r="AG34" i="22" a="1"/>
  <c r="AG34" i="22" s="1"/>
  <c r="AF34" i="22"/>
  <c r="AF82" i="22"/>
  <c r="AG82" i="22" a="1"/>
  <c r="AG82" i="22" s="1"/>
  <c r="AE82" i="22"/>
  <c r="AF80" i="22"/>
  <c r="AE80" i="22"/>
  <c r="AG80" i="22" a="1"/>
  <c r="AG80" i="22" s="1"/>
  <c r="AF30" i="22"/>
  <c r="AE30" i="22"/>
  <c r="AG30" i="22" a="1"/>
  <c r="AG30" i="22" s="1"/>
  <c r="AG16" i="22" a="1"/>
  <c r="AG16" i="22" s="1"/>
  <c r="AF16" i="22"/>
  <c r="AE16" i="22"/>
  <c r="AF8" i="22"/>
  <c r="AE8" i="22"/>
  <c r="AG8" i="22" a="1"/>
  <c r="AG8" i="22" s="1"/>
  <c r="AE94" i="22"/>
  <c r="AF94" i="22"/>
  <c r="AG94" i="22" a="1"/>
  <c r="AG94" i="22" s="1"/>
  <c r="AF113" i="22"/>
  <c r="AG113" i="22" a="1"/>
  <c r="AG113" i="22" s="1"/>
  <c r="AE113" i="22"/>
  <c r="AF71" i="22"/>
  <c r="AE71" i="22"/>
  <c r="AG71" i="22" a="1"/>
  <c r="AG71" i="22" s="1"/>
  <c r="AG41" i="22" a="1"/>
  <c r="AG41" i="22" s="1"/>
  <c r="AE41" i="22"/>
  <c r="AF41" i="22"/>
  <c r="AF57" i="22"/>
  <c r="AG57" i="22" a="1"/>
  <c r="AG57" i="22" s="1"/>
  <c r="AE57" i="22"/>
  <c r="AE11" i="22"/>
  <c r="AF11" i="22"/>
  <c r="AG11" i="22" a="1"/>
  <c r="AG11" i="22" s="1"/>
  <c r="AE33" i="22"/>
  <c r="AF33" i="22"/>
  <c r="AG33" i="22" a="1"/>
  <c r="AG33" i="22" s="1"/>
  <c r="AE12" i="22"/>
  <c r="AG12" i="22" a="1"/>
  <c r="AG12" i="22" s="1"/>
  <c r="AF12" i="22"/>
  <c r="AE38" i="22"/>
  <c r="AG38" i="22" a="1"/>
  <c r="AG38" i="22" s="1"/>
  <c r="AF38" i="22"/>
  <c r="AE91" i="22"/>
  <c r="AF91" i="22"/>
  <c r="AG91" i="22" a="1"/>
  <c r="AG91" i="22" s="1"/>
  <c r="AF40" i="22"/>
  <c r="AG40" i="22" a="1"/>
  <c r="AG40" i="22" s="1"/>
  <c r="AE40" i="22"/>
  <c r="AE76" i="22"/>
  <c r="AF76" i="22"/>
  <c r="AG76" i="22" a="1"/>
  <c r="AG76" i="22" s="1"/>
  <c r="AE119" i="22"/>
  <c r="AF119" i="22"/>
  <c r="AG119" i="22" a="1"/>
  <c r="AG119" i="22" s="1"/>
  <c r="AE39" i="22"/>
  <c r="AG39" i="22" a="1"/>
  <c r="AG39" i="22" s="1"/>
  <c r="AF39" i="22"/>
  <c r="AF77" i="22"/>
  <c r="AG77" i="22" a="1"/>
  <c r="AG77" i="22" s="1"/>
  <c r="AE77" i="22"/>
  <c r="AE35" i="22"/>
  <c r="AG35" i="22" a="1"/>
  <c r="AG35" i="22" s="1"/>
  <c r="AF35" i="22"/>
  <c r="AE85" i="22"/>
  <c r="AG85" i="22" a="1"/>
  <c r="AG85" i="22" s="1"/>
  <c r="AF85" i="22"/>
  <c r="AG97" i="22" a="1"/>
  <c r="AG97" i="22" s="1"/>
  <c r="AE97" i="22"/>
  <c r="AF97" i="22"/>
  <c r="AG86" i="22" a="1"/>
  <c r="AG86" i="22" s="1"/>
  <c r="AE86" i="22"/>
  <c r="AF86" i="22"/>
  <c r="AE92" i="22"/>
  <c r="AF92" i="22"/>
  <c r="AG92" i="22" a="1"/>
  <c r="AG92" i="22" s="1"/>
  <c r="AG118" i="22" a="1"/>
  <c r="AG118" i="22" s="1"/>
  <c r="AE118" i="22"/>
  <c r="AF118" i="22"/>
  <c r="AG68" i="22" a="1"/>
  <c r="AG68" i="22" s="1"/>
  <c r="AF68" i="22"/>
  <c r="AE68" i="22"/>
  <c r="AF5" i="22"/>
  <c r="AG5" i="22" a="1"/>
  <c r="AG5" i="22" s="1"/>
  <c r="AE5" i="22"/>
  <c r="AE106" i="22"/>
  <c r="AF106" i="22"/>
  <c r="AG106" i="22" a="1"/>
  <c r="AG106" i="22" s="1"/>
  <c r="AE84" i="22"/>
  <c r="AF84" i="22"/>
  <c r="AG84" i="22" a="1"/>
  <c r="AG84" i="22" s="1"/>
  <c r="AG69" i="22" a="1"/>
  <c r="AG69" i="22" s="1"/>
  <c r="AE69" i="22"/>
  <c r="AF69" i="22"/>
  <c r="AG117" i="22" a="1"/>
  <c r="AG117" i="22" s="1"/>
  <c r="AF117" i="22"/>
  <c r="AE117" i="22"/>
  <c r="AE47" i="22"/>
  <c r="AF47" i="22"/>
  <c r="AG47" i="22" a="1"/>
  <c r="AG47" i="22" s="1"/>
  <c r="AG101" i="22" a="1"/>
  <c r="AG101" i="22" s="1"/>
  <c r="AF101" i="22"/>
  <c r="AE101" i="22"/>
  <c r="AG129" i="22" a="1"/>
  <c r="AG129" i="22" s="1"/>
  <c r="AE129" i="22"/>
  <c r="AF129" i="22"/>
  <c r="AF95" i="22"/>
  <c r="AG95" i="22" a="1"/>
  <c r="AG95" i="22" s="1"/>
  <c r="AE95" i="22"/>
  <c r="AE37" i="22"/>
  <c r="AF37" i="22"/>
  <c r="AG37" i="22" a="1"/>
  <c r="AG37" i="22" s="1"/>
  <c r="AE67" i="22"/>
  <c r="AF67" i="22"/>
  <c r="AG67" i="22" a="1"/>
  <c r="AG67" i="22" s="1"/>
  <c r="AE99" i="22"/>
  <c r="AG99" i="22" a="1"/>
  <c r="AG99" i="22" s="1"/>
  <c r="AF99" i="22"/>
  <c r="AG110" i="22" a="1"/>
  <c r="AG110" i="22" s="1"/>
  <c r="AE110" i="22"/>
  <c r="AF110" i="22"/>
  <c r="AE55" i="22"/>
  <c r="AF55" i="22"/>
  <c r="AG55" i="22" a="1"/>
  <c r="AG55" i="22" s="1"/>
  <c r="AE108" i="22"/>
  <c r="AF108" i="22"/>
  <c r="AG108" i="22" a="1"/>
  <c r="AG108" i="22" s="1"/>
  <c r="AE45" i="22"/>
  <c r="AG45" i="22" a="1"/>
  <c r="AG45" i="22" s="1"/>
  <c r="AF45" i="22"/>
  <c r="AG107" i="22" a="1"/>
  <c r="AG107" i="22" s="1"/>
  <c r="AE107" i="22"/>
  <c r="AF107" i="22"/>
  <c r="AF59" i="22"/>
  <c r="AG59" i="22" a="1"/>
  <c r="AG59" i="22" s="1"/>
  <c r="AE59" i="22"/>
  <c r="AG9" i="22" a="1"/>
  <c r="AG9" i="22" s="1"/>
  <c r="AE9" i="22"/>
  <c r="AF9" i="22"/>
  <c r="AE31" i="22"/>
  <c r="AF31" i="22"/>
  <c r="AG31" i="22" a="1"/>
  <c r="AG31" i="22" s="1"/>
  <c r="AE105" i="22"/>
  <c r="AG105" i="22" a="1"/>
  <c r="AG105" i="22" s="1"/>
  <c r="AF105" i="22"/>
  <c r="AE87" i="22"/>
  <c r="AG87" i="22" a="1"/>
  <c r="AG87" i="22" s="1"/>
  <c r="AF87" i="22"/>
  <c r="AF130" i="22"/>
  <c r="AG130" i="22" a="1"/>
  <c r="AG130" i="22" s="1"/>
  <c r="AE130" i="22"/>
  <c r="AE25" i="22"/>
  <c r="AF25" i="22"/>
  <c r="AG25" i="22" a="1"/>
  <c r="AG25" i="22" s="1"/>
  <c r="AF62" i="22"/>
  <c r="AE62" i="22"/>
  <c r="AG62" i="22" a="1"/>
  <c r="AG62" i="22" s="1"/>
  <c r="AE53" i="22"/>
  <c r="AF53" i="22"/>
  <c r="AG53" i="22" a="1"/>
  <c r="AG53" i="22" s="1"/>
  <c r="AE32" i="22"/>
  <c r="AG32" i="22" a="1"/>
  <c r="AG32" i="22" s="1"/>
  <c r="AF32" i="22"/>
  <c r="AE20" i="22"/>
  <c r="AF20" i="22"/>
  <c r="AG20" i="22" a="1"/>
  <c r="AG20" i="22" s="1"/>
  <c r="AE109" i="22"/>
  <c r="AG109" i="22" a="1"/>
  <c r="AG109" i="22" s="1"/>
  <c r="AF109" i="22"/>
  <c r="AE90" i="22"/>
  <c r="AF90" i="22"/>
  <c r="AG90" i="22" a="1"/>
  <c r="AG90" i="22" s="1"/>
  <c r="AF83" i="22"/>
  <c r="AE83" i="22"/>
  <c r="AG83" i="22" a="1"/>
  <c r="AG83" i="22" s="1"/>
  <c r="AF104" i="22"/>
  <c r="AE104" i="22"/>
  <c r="AG104" i="22" a="1"/>
  <c r="AG104" i="22" s="1"/>
  <c r="AE28" i="22"/>
  <c r="AF28" i="22"/>
  <c r="AG28" i="22" a="1"/>
  <c r="AG28" i="22" s="1"/>
  <c r="AG74" i="22" a="1"/>
  <c r="AG74" i="22" s="1"/>
  <c r="AF74" i="22"/>
  <c r="AE74" i="22"/>
  <c r="AE43" i="22"/>
  <c r="AG43" i="22" a="1"/>
  <c r="AG43" i="22" s="1"/>
  <c r="AF43" i="22"/>
  <c r="AG81" i="22" a="1"/>
  <c r="AG81" i="22" s="1"/>
  <c r="AF81" i="22"/>
  <c r="AE81" i="22"/>
  <c r="AG122" i="22" a="1"/>
  <c r="AG122" i="22" s="1"/>
  <c r="AE122" i="22"/>
  <c r="AF122" i="22"/>
  <c r="AG64" i="22" a="1"/>
  <c r="AG64" i="22" s="1"/>
  <c r="AF64" i="22"/>
  <c r="AE64" i="22"/>
  <c r="AG27" i="22" a="1"/>
  <c r="AG27" i="22" s="1"/>
  <c r="AF27" i="22"/>
  <c r="AE27" i="22"/>
  <c r="AE7" i="22"/>
  <c r="AF7" i="22"/>
  <c r="AG7" i="22" a="1"/>
  <c r="AG7" i="22" s="1"/>
  <c r="AF19" i="22"/>
  <c r="AE19" i="22"/>
  <c r="AG19" i="22" a="1"/>
  <c r="AG19" i="22" s="1"/>
  <c r="AE102" i="22"/>
  <c r="AF102" i="22"/>
  <c r="AG102" i="22" a="1"/>
  <c r="AG102" i="22" s="1"/>
  <c r="AF10" i="22"/>
  <c r="AG10" i="22" a="1"/>
  <c r="AG10" i="22" s="1"/>
  <c r="AE10" i="22"/>
  <c r="AE78" i="22"/>
  <c r="AG78" i="22" a="1"/>
  <c r="AG78" i="22" s="1"/>
  <c r="AF78" i="22"/>
  <c r="AE14" i="22"/>
  <c r="AG14" i="22" a="1"/>
  <c r="AG14" i="22" s="1"/>
  <c r="AF14" i="22"/>
  <c r="AE132" i="22"/>
  <c r="AG132" i="22" a="1"/>
  <c r="AG132" i="22" s="1"/>
  <c r="AF132" i="22"/>
  <c r="AE66" i="22"/>
  <c r="AG66" i="22" a="1"/>
  <c r="AG66" i="22" s="1"/>
  <c r="AF66" i="22"/>
  <c r="AE103" i="22"/>
  <c r="AF103" i="22"/>
  <c r="AG103" i="22" a="1"/>
  <c r="AG103" i="22" s="1"/>
  <c r="AG112" i="22" a="1"/>
  <c r="AG112" i="22" s="1"/>
  <c r="AE112" i="22"/>
  <c r="AF112" i="22"/>
  <c r="AE6" i="22"/>
  <c r="AG6" i="22" a="1"/>
  <c r="AG6" i="22" s="1"/>
  <c r="AF6" i="22"/>
  <c r="AE63" i="22"/>
  <c r="AG63" i="22" a="1"/>
  <c r="AG63" i="22" s="1"/>
  <c r="AF63" i="22"/>
  <c r="AF23" i="22"/>
  <c r="AE23" i="22"/>
  <c r="AG23" i="22" a="1"/>
  <c r="AG23" i="22" s="1"/>
  <c r="AF131" i="22"/>
  <c r="AE131" i="22"/>
  <c r="AG131" i="22" a="1"/>
  <c r="AG131" i="22" s="1"/>
  <c r="AE36" i="22"/>
  <c r="AG36" i="22" a="1"/>
  <c r="AG36" i="22" s="1"/>
  <c r="AF36" i="22"/>
  <c r="AF61" i="22"/>
  <c r="AG61" i="22" a="1"/>
  <c r="AG61" i="22" s="1"/>
  <c r="AE61" i="22"/>
  <c r="AF111" i="22"/>
  <c r="AE111" i="22"/>
  <c r="AG111" i="22" a="1"/>
  <c r="AG111" i="22" s="1"/>
  <c r="AF75" i="22"/>
  <c r="AE75" i="22"/>
  <c r="AG75" i="22" a="1"/>
  <c r="AG75" i="22" s="1"/>
  <c r="AG133" i="22" a="1"/>
  <c r="AG133" i="22" s="1"/>
  <c r="AE133" i="22"/>
  <c r="AF133" i="22"/>
  <c r="AF125" i="22"/>
  <c r="AG125" i="22" a="1"/>
  <c r="AG125" i="22" s="1"/>
  <c r="AE125" i="22"/>
  <c r="AG18" i="22" a="1"/>
  <c r="AG18" i="22" s="1"/>
  <c r="AF18" i="22"/>
  <c r="AE18" i="22"/>
  <c r="AG24" i="22" a="1"/>
  <c r="AG24" i="22" s="1"/>
  <c r="AF24" i="22"/>
  <c r="AE24" i="22"/>
  <c r="AF50" i="22"/>
  <c r="AE50" i="22"/>
  <c r="AG50" i="22" a="1"/>
  <c r="AG50" i="22" s="1"/>
  <c r="AE96" i="22"/>
  <c r="AG96" i="22" a="1"/>
  <c r="AG96" i="22" s="1"/>
  <c r="AF96" i="22"/>
  <c r="AG93" i="22" a="1"/>
  <c r="AG93" i="22" s="1"/>
  <c r="AE93" i="22"/>
  <c r="AF93" i="22"/>
  <c r="AF127" i="22"/>
  <c r="AG127" i="22" a="1"/>
  <c r="AG127" i="22" s="1"/>
  <c r="AE127" i="22"/>
  <c r="AE26" i="22"/>
  <c r="AF26" i="22"/>
  <c r="AG26" i="22" a="1"/>
  <c r="AG26" i="22" s="1"/>
  <c r="AF44" i="22"/>
  <c r="AE44" i="22"/>
  <c r="AG44" i="22" a="1"/>
  <c r="AG44" i="22" s="1"/>
  <c r="AF98" i="22"/>
  <c r="AG98" i="22" a="1"/>
  <c r="AG98" i="22" s="1"/>
  <c r="AE98" i="22"/>
  <c r="AF114" i="22"/>
  <c r="AE114" i="22"/>
  <c r="AG114" i="22" a="1"/>
  <c r="AG114" i="22" s="1"/>
  <c r="AH137" i="22"/>
  <c r="AI137" i="22"/>
  <c r="AI139" i="22"/>
  <c r="AH139" i="22"/>
  <c r="AI138" i="22"/>
  <c r="AH138" i="22"/>
  <c r="AH134" i="22"/>
  <c r="AI134" i="22"/>
  <c r="AH136" i="22"/>
  <c r="AI136" i="22"/>
  <c r="AH135" i="22"/>
  <c r="AI135" i="22"/>
  <c r="AI140" i="22"/>
  <c r="AH140" i="22"/>
  <c r="D52" i="23" l="1"/>
  <c r="AF116" i="22"/>
  <c r="AE116" i="22"/>
  <c r="AG116" i="22" a="1"/>
  <c r="AG116" i="22" s="1"/>
  <c r="AF49" i="22"/>
  <c r="AG49" i="22" a="1"/>
  <c r="AG49" i="22" s="1"/>
  <c r="AE49" i="22"/>
  <c r="D57" i="23"/>
  <c r="U54" i="23"/>
  <c r="V54" i="23" s="1"/>
  <c r="D58" i="23"/>
  <c r="F58" i="23"/>
  <c r="AH75" i="22"/>
  <c r="AI75" i="22"/>
  <c r="AH44" i="22"/>
  <c r="AI44" i="22"/>
  <c r="AH36" i="22"/>
  <c r="AI36" i="22"/>
  <c r="AH112" i="22"/>
  <c r="AI112" i="22"/>
  <c r="AH132" i="22"/>
  <c r="AI132" i="22"/>
  <c r="AI87" i="22"/>
  <c r="AH87" i="22"/>
  <c r="AI107" i="22"/>
  <c r="AH107" i="22"/>
  <c r="AI67" i="22"/>
  <c r="AH67" i="22"/>
  <c r="AH84" i="22"/>
  <c r="AI84" i="22"/>
  <c r="AH94" i="22"/>
  <c r="AI94" i="22"/>
  <c r="AH16" i="22"/>
  <c r="AI16" i="22"/>
  <c r="AH82" i="22"/>
  <c r="AI82" i="22"/>
  <c r="AI54" i="22"/>
  <c r="AH54" i="22"/>
  <c r="AI21" i="22"/>
  <c r="AH21" i="22"/>
  <c r="P44" i="23" a="1"/>
  <c r="P44" i="23" s="1"/>
  <c r="Q44" i="23" a="1"/>
  <c r="Q44" i="23" s="1"/>
  <c r="S44" i="23" a="1"/>
  <c r="S44" i="23" s="1"/>
  <c r="O44" i="23" a="1"/>
  <c r="O44" i="23" s="1"/>
  <c r="R44" i="23" a="1"/>
  <c r="R44" i="23" s="1"/>
  <c r="C50" i="23"/>
  <c r="AI100" i="22"/>
  <c r="AH100" i="22"/>
  <c r="AI51" i="22"/>
  <c r="AH51" i="22"/>
  <c r="AH88" i="22"/>
  <c r="AI88" i="22"/>
  <c r="AH98" i="22"/>
  <c r="AI98" i="22"/>
  <c r="AH125" i="22"/>
  <c r="AI125" i="22"/>
  <c r="AI63" i="22"/>
  <c r="AH63" i="22"/>
  <c r="AI10" i="22"/>
  <c r="AH10" i="22"/>
  <c r="AI7" i="22"/>
  <c r="AH7" i="22"/>
  <c r="AI64" i="22"/>
  <c r="AH64" i="22"/>
  <c r="AI43" i="22"/>
  <c r="AH43" i="22"/>
  <c r="AI104" i="22"/>
  <c r="AH104" i="22"/>
  <c r="AH32" i="22"/>
  <c r="AI32" i="22"/>
  <c r="AI25" i="22"/>
  <c r="AH25" i="22"/>
  <c r="AH85" i="22"/>
  <c r="AI85" i="22"/>
  <c r="AH38" i="22"/>
  <c r="AI38" i="22"/>
  <c r="AI11" i="22"/>
  <c r="AH11" i="22"/>
  <c r="AH41" i="22"/>
  <c r="AI41" i="22"/>
  <c r="AH30" i="22"/>
  <c r="AI30" i="22"/>
  <c r="E53" i="23"/>
  <c r="O36" i="23" a="1"/>
  <c r="O36" i="23" s="1"/>
  <c r="R36" i="23" a="1"/>
  <c r="R36" i="23" s="1"/>
  <c r="Q36" i="23" a="1"/>
  <c r="Q36" i="23" s="1"/>
  <c r="B51" i="23"/>
  <c r="P36" i="23" a="1"/>
  <c r="P36" i="23" s="1"/>
  <c r="S36" i="23" a="1"/>
  <c r="S36" i="23" s="1"/>
  <c r="U56" i="23"/>
  <c r="V56" i="23" s="1"/>
  <c r="Q37" i="23" a="1"/>
  <c r="Q37" i="23" s="1"/>
  <c r="P37" i="23" a="1"/>
  <c r="P37" i="23" s="1"/>
  <c r="R37" i="23" a="1"/>
  <c r="R37" i="23" s="1"/>
  <c r="O37" i="23" a="1"/>
  <c r="O37" i="23" s="1"/>
  <c r="S37" i="23" a="1"/>
  <c r="S37" i="23" s="1"/>
  <c r="B52" i="23"/>
  <c r="AH52" i="22"/>
  <c r="AI52" i="22"/>
  <c r="AI121" i="22"/>
  <c r="AH121" i="22"/>
  <c r="AI111" i="22"/>
  <c r="AH111" i="22"/>
  <c r="AI103" i="22"/>
  <c r="AH103" i="22"/>
  <c r="AH114" i="22"/>
  <c r="AI114" i="22"/>
  <c r="AH131" i="22"/>
  <c r="AI131" i="22"/>
  <c r="AH9" i="22"/>
  <c r="AI9" i="22"/>
  <c r="AH45" i="22"/>
  <c r="AI45" i="22"/>
  <c r="AI39" i="22"/>
  <c r="AH39" i="22"/>
  <c r="AH71" i="22"/>
  <c r="AI71" i="22"/>
  <c r="AI60" i="22"/>
  <c r="AH60" i="22"/>
  <c r="AI79" i="22"/>
  <c r="AH79" i="22"/>
  <c r="AI48" i="22"/>
  <c r="AH48" i="22"/>
  <c r="P40" i="23" a="1"/>
  <c r="P40" i="23" s="1"/>
  <c r="R40" i="23" a="1"/>
  <c r="R40" i="23" s="1"/>
  <c r="O40" i="23" a="1"/>
  <c r="O40" i="23" s="1"/>
  <c r="B55" i="23"/>
  <c r="S40" i="23" a="1"/>
  <c r="S40" i="23" s="1"/>
  <c r="Q40" i="23" a="1"/>
  <c r="Q40" i="23" s="1"/>
  <c r="S33" i="23" a="1"/>
  <c r="S33" i="23" s="1"/>
  <c r="R33" i="23" a="1"/>
  <c r="R33" i="23" s="1"/>
  <c r="B48" i="23"/>
  <c r="Q33" i="23" a="1"/>
  <c r="Q33" i="23" s="1"/>
  <c r="O33" i="23" a="1"/>
  <c r="O33" i="23" s="1"/>
  <c r="P33" i="23" a="1"/>
  <c r="P33" i="23" s="1"/>
  <c r="U55" i="23"/>
  <c r="V55" i="23" s="1"/>
  <c r="E58" i="23"/>
  <c r="S41" i="23" a="1"/>
  <c r="S41" i="23" s="1"/>
  <c r="R41" i="23" a="1"/>
  <c r="R41" i="23" s="1"/>
  <c r="P41" i="23" a="1"/>
  <c r="P41" i="23" s="1"/>
  <c r="O41" i="23" a="1"/>
  <c r="O41" i="23" s="1"/>
  <c r="Q41" i="23" a="1"/>
  <c r="Q41" i="23" s="1"/>
  <c r="B56" i="23"/>
  <c r="AH73" i="22"/>
  <c r="AI73" i="22"/>
  <c r="AI126" i="22"/>
  <c r="AH126" i="22"/>
  <c r="AI26" i="22"/>
  <c r="AH26" i="22"/>
  <c r="AH14" i="22"/>
  <c r="AI14" i="22"/>
  <c r="AI102" i="22"/>
  <c r="AH102" i="22"/>
  <c r="AH109" i="22"/>
  <c r="AI109" i="22"/>
  <c r="AI53" i="22"/>
  <c r="AH53" i="22"/>
  <c r="AI105" i="22"/>
  <c r="AH105" i="22"/>
  <c r="AH37" i="22"/>
  <c r="AI37" i="22"/>
  <c r="AI129" i="22"/>
  <c r="AH129" i="22"/>
  <c r="AI106" i="22"/>
  <c r="AH106" i="22"/>
  <c r="AH68" i="22"/>
  <c r="AI68" i="22"/>
  <c r="AH40" i="22"/>
  <c r="AI40" i="22"/>
  <c r="AH8" i="22"/>
  <c r="AI8" i="22"/>
  <c r="AI34" i="22"/>
  <c r="AH34" i="22"/>
  <c r="AI72" i="22"/>
  <c r="AH72" i="22"/>
  <c r="AI115" i="22"/>
  <c r="AH115" i="22"/>
  <c r="AI13" i="22"/>
  <c r="AH13" i="22"/>
  <c r="U53" i="23"/>
  <c r="V53" i="23" s="1"/>
  <c r="P42" i="23" a="1"/>
  <c r="P42" i="23" s="1"/>
  <c r="R42" i="23" a="1"/>
  <c r="R42" i="23" s="1"/>
  <c r="B57" i="23"/>
  <c r="O42" i="23" a="1"/>
  <c r="O42" i="23" s="1"/>
  <c r="Q42" i="23" a="1"/>
  <c r="Q42" i="23" s="1"/>
  <c r="S42" i="23" a="1"/>
  <c r="S42" i="23" s="1"/>
  <c r="P32" i="23" a="1"/>
  <c r="P32" i="23" s="1"/>
  <c r="O32" i="23" a="1"/>
  <c r="O32" i="23" s="1"/>
  <c r="Q32" i="23" a="1"/>
  <c r="Q32" i="23" s="1"/>
  <c r="S32" i="23" a="1"/>
  <c r="S32" i="23" s="1"/>
  <c r="R32" i="23" a="1"/>
  <c r="R32" i="23" s="1"/>
  <c r="G53" i="23"/>
  <c r="U52" i="23" s="1"/>
  <c r="V52" i="23" s="1"/>
  <c r="E51" i="23"/>
  <c r="AH17" i="22"/>
  <c r="AI17" i="22"/>
  <c r="AI93" i="22"/>
  <c r="AH93" i="22"/>
  <c r="AI24" i="22"/>
  <c r="AH24" i="22"/>
  <c r="AI6" i="22"/>
  <c r="AH6" i="22"/>
  <c r="AH122" i="22"/>
  <c r="AI122" i="22"/>
  <c r="AI83" i="22"/>
  <c r="AH83" i="22"/>
  <c r="AH59" i="22"/>
  <c r="AI59" i="22"/>
  <c r="AH108" i="22"/>
  <c r="AI108" i="22"/>
  <c r="AH110" i="22"/>
  <c r="AI110" i="22"/>
  <c r="AI117" i="22"/>
  <c r="AH117" i="22"/>
  <c r="AH86" i="22"/>
  <c r="AI86" i="22"/>
  <c r="AI35" i="22"/>
  <c r="AH35" i="22"/>
  <c r="AI119" i="22"/>
  <c r="AH119" i="22"/>
  <c r="AH12" i="22"/>
  <c r="AI12" i="22"/>
  <c r="AI80" i="22"/>
  <c r="AH80" i="22"/>
  <c r="AI58" i="22"/>
  <c r="AH58" i="22"/>
  <c r="C53" i="23"/>
  <c r="O39" i="23" a="1"/>
  <c r="O39" i="23" s="1"/>
  <c r="R39" i="23" a="1"/>
  <c r="R39" i="23" s="1"/>
  <c r="P39" i="23" a="1"/>
  <c r="P39" i="23" s="1"/>
  <c r="Q39" i="23" a="1"/>
  <c r="Q39" i="23" s="1"/>
  <c r="S39" i="23" a="1"/>
  <c r="S39" i="23" s="1"/>
  <c r="B54" i="23"/>
  <c r="AH78" i="22"/>
  <c r="AI78" i="22"/>
  <c r="AH96" i="22"/>
  <c r="AI96" i="22"/>
  <c r="AH133" i="22"/>
  <c r="AI133" i="22"/>
  <c r="AH61" i="22"/>
  <c r="AI61" i="22"/>
  <c r="AI23" i="22"/>
  <c r="AH23" i="22"/>
  <c r="AH66" i="22"/>
  <c r="AI66" i="22"/>
  <c r="AH74" i="22"/>
  <c r="AI74" i="22"/>
  <c r="AI20" i="22"/>
  <c r="AH20" i="22"/>
  <c r="AI130" i="22"/>
  <c r="AH130" i="22"/>
  <c r="AI31" i="22"/>
  <c r="AH31" i="22"/>
  <c r="AH91" i="22"/>
  <c r="AI91" i="22"/>
  <c r="AH57" i="22"/>
  <c r="AI57" i="22"/>
  <c r="AI46" i="22"/>
  <c r="AH46" i="22"/>
  <c r="AI42" i="22"/>
  <c r="AH42" i="22"/>
  <c r="AI70" i="22"/>
  <c r="AH70" i="22"/>
  <c r="P38" i="23" a="1"/>
  <c r="P38" i="23" s="1"/>
  <c r="S38" i="23" a="1"/>
  <c r="S38" i="23" s="1"/>
  <c r="B53" i="23"/>
  <c r="Q38" i="23" a="1"/>
  <c r="Q38" i="23" s="1"/>
  <c r="O38" i="23" a="1"/>
  <c r="O38" i="23" s="1"/>
  <c r="R38" i="23" a="1"/>
  <c r="R38" i="23" s="1"/>
  <c r="S35" i="23" a="1"/>
  <c r="S35" i="23" s="1"/>
  <c r="R35" i="23" a="1"/>
  <c r="R35" i="23" s="1"/>
  <c r="O35" i="23" a="1"/>
  <c r="O35" i="23" s="1"/>
  <c r="Q35" i="23" a="1"/>
  <c r="Q35" i="23" s="1"/>
  <c r="P35" i="23" a="1"/>
  <c r="P35" i="23" s="1"/>
  <c r="B50" i="23"/>
  <c r="F56" i="23"/>
  <c r="U51" i="23" s="1"/>
  <c r="V51" i="23" s="1"/>
  <c r="AI65" i="22"/>
  <c r="AH65" i="22"/>
  <c r="AI123" i="22"/>
  <c r="AH123" i="22"/>
  <c r="AI19" i="22"/>
  <c r="AH19" i="22"/>
  <c r="AI27" i="22"/>
  <c r="AH27" i="22"/>
  <c r="AH28" i="22"/>
  <c r="AI28" i="22"/>
  <c r="AI62" i="22"/>
  <c r="AH62" i="22"/>
  <c r="AH99" i="22"/>
  <c r="AI99" i="22"/>
  <c r="AH101" i="22"/>
  <c r="AI101" i="22"/>
  <c r="AI118" i="22"/>
  <c r="AH118" i="22"/>
  <c r="AH33" i="22"/>
  <c r="AI33" i="22"/>
  <c r="AH113" i="22"/>
  <c r="AI113" i="22"/>
  <c r="AI120" i="22"/>
  <c r="AH120" i="22"/>
  <c r="AH124" i="22"/>
  <c r="AI124" i="22"/>
  <c r="AH56" i="22"/>
  <c r="AI56" i="22"/>
  <c r="S34" i="23" a="1"/>
  <c r="S34" i="23" s="1"/>
  <c r="B49" i="23"/>
  <c r="R34" i="23" a="1"/>
  <c r="R34" i="23" s="1"/>
  <c r="P34" i="23" a="1"/>
  <c r="P34" i="23" s="1"/>
  <c r="Q34" i="23" a="1"/>
  <c r="Q34" i="23" s="1"/>
  <c r="O34" i="23" a="1"/>
  <c r="O34" i="23" s="1"/>
  <c r="C51" i="23"/>
  <c r="AH15" i="22"/>
  <c r="AI15" i="22"/>
  <c r="AH29" i="22"/>
  <c r="AI29" i="22"/>
  <c r="AI127" i="22"/>
  <c r="AH127" i="22"/>
  <c r="AH50" i="22"/>
  <c r="AI50" i="22"/>
  <c r="AH18" i="22"/>
  <c r="AI18" i="22"/>
  <c r="AI81" i="22"/>
  <c r="AH81" i="22"/>
  <c r="AI90" i="22"/>
  <c r="AH90" i="22"/>
  <c r="AH55" i="22"/>
  <c r="AI55" i="22"/>
  <c r="AI95" i="22"/>
  <c r="AH95" i="22"/>
  <c r="AH47" i="22"/>
  <c r="AI47" i="22"/>
  <c r="AI69" i="22"/>
  <c r="AH69" i="22"/>
  <c r="AH5" i="22"/>
  <c r="AI5" i="22"/>
  <c r="AH92" i="22"/>
  <c r="AI92" i="22"/>
  <c r="AH97" i="22"/>
  <c r="AI97" i="22"/>
  <c r="AI77" i="22"/>
  <c r="AH77" i="22"/>
  <c r="AH76" i="22"/>
  <c r="AI76" i="22"/>
  <c r="AH22" i="22"/>
  <c r="AI22" i="22"/>
  <c r="AH128" i="22"/>
  <c r="AI128" i="22"/>
  <c r="O43" i="23" a="1"/>
  <c r="O43" i="23" s="1"/>
  <c r="R43" i="23" a="1"/>
  <c r="R43" i="23" s="1"/>
  <c r="B58" i="23"/>
  <c r="Q43" i="23" a="1"/>
  <c r="Q43" i="23" s="1"/>
  <c r="P43" i="23" a="1"/>
  <c r="P43" i="23" s="1"/>
  <c r="S43" i="23" a="1"/>
  <c r="S43" i="23" s="1"/>
  <c r="C58" i="23"/>
  <c r="AI89" i="22"/>
  <c r="AH89" i="22"/>
  <c r="AI49" i="22" l="1"/>
  <c r="AH49" i="22"/>
  <c r="AI116" i="22"/>
  <c r="AH116" i="22"/>
  <c r="T34" i="23"/>
  <c r="U49" i="23"/>
  <c r="V49" i="23" s="1"/>
  <c r="T36" i="23"/>
  <c r="T41" i="23"/>
  <c r="T44" i="23"/>
  <c r="T32" i="23"/>
  <c r="U47" i="23"/>
  <c r="V47" i="23" s="1"/>
  <c r="T43" i="23"/>
  <c r="T38" i="23"/>
  <c r="T39" i="23"/>
  <c r="U50" i="23"/>
  <c r="V50" i="23" s="1"/>
  <c r="T42" i="23"/>
  <c r="T35" i="23"/>
  <c r="T37" i="23"/>
  <c r="U48" i="23"/>
  <c r="V48" i="23" s="1"/>
  <c r="T33" i="23"/>
  <c r="T40" i="2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<sst xmlns="http://schemas.openxmlformats.org/spreadsheetml/2006/main" count="5094" uniqueCount="512">
  <si>
    <t>R</t>
  </si>
  <si>
    <t>#</t>
  </si>
  <si>
    <t>Interview</t>
  </si>
  <si>
    <t>Users partially pay for the infrastructure</t>
  </si>
  <si>
    <t xml:space="preserve">Revenues for the company </t>
  </si>
  <si>
    <t>High costs to consumers and just transitions</t>
  </si>
  <si>
    <t>Laco of diversity</t>
  </si>
  <si>
    <t>Outsourcing workforce</t>
  </si>
  <si>
    <t xml:space="preserve">Environmental injustice </t>
  </si>
  <si>
    <t>Uncertain future of industries</t>
  </si>
  <si>
    <t>Increase in gas prices will increase cost of hydrogen</t>
  </si>
  <si>
    <t>Offshoring emissions</t>
  </si>
  <si>
    <t>Create unequeal income (CCS)</t>
  </si>
  <si>
    <t>People in the traditional industry could lose their jobs</t>
  </si>
  <si>
    <t>Users partially pay for the infrastrucute</t>
  </si>
  <si>
    <t>Scaling down the use of energy intensive indsutry</t>
  </si>
  <si>
    <t>Lobbying keeping energy intesnive indsutries alive</t>
  </si>
  <si>
    <t>Outsourcing jobs</t>
  </si>
  <si>
    <t>Facilitates that oil and gas companies continue with their business model</t>
  </si>
  <si>
    <t>Promotes environemtnal injustices (projects are built in poor zones)</t>
  </si>
  <si>
    <t xml:space="preserve">Unequal expenditure distribution to decarbonise </t>
  </si>
  <si>
    <t>State protectionism</t>
  </si>
  <si>
    <t>set_1001</t>
  </si>
  <si>
    <t>set_1002</t>
  </si>
  <si>
    <t>set_1003</t>
  </si>
  <si>
    <t>set_1004</t>
  </si>
  <si>
    <t>set_1005</t>
  </si>
  <si>
    <t>set_1006</t>
  </si>
  <si>
    <t>set_1007</t>
  </si>
  <si>
    <t>set_1008</t>
  </si>
  <si>
    <t>set_1009</t>
  </si>
  <si>
    <t>set_1010</t>
  </si>
  <si>
    <t>set_1011</t>
  </si>
  <si>
    <t>set_1012</t>
  </si>
  <si>
    <t>set_1013</t>
  </si>
  <si>
    <t>set_1014</t>
  </si>
  <si>
    <t>set_1015</t>
  </si>
  <si>
    <t>set_1016</t>
  </si>
  <si>
    <t>set_1017</t>
  </si>
  <si>
    <t>set_1018</t>
  </si>
  <si>
    <t>set_1019</t>
  </si>
  <si>
    <t>set_1020</t>
  </si>
  <si>
    <t>set_1021</t>
  </si>
  <si>
    <t>set_1022</t>
  </si>
  <si>
    <t>set_1023</t>
  </si>
  <si>
    <t>set_1024</t>
  </si>
  <si>
    <t>set_1025</t>
  </si>
  <si>
    <t>set_1026</t>
  </si>
  <si>
    <t>set_2001</t>
  </si>
  <si>
    <t>set_2002</t>
  </si>
  <si>
    <t>set_2003</t>
  </si>
  <si>
    <t>set_2004</t>
  </si>
  <si>
    <t>set_2005</t>
  </si>
  <si>
    <t>set_2006</t>
  </si>
  <si>
    <t>set_2007</t>
  </si>
  <si>
    <t>set_2008</t>
  </si>
  <si>
    <t>set_2009</t>
  </si>
  <si>
    <t>set_2010</t>
  </si>
  <si>
    <t>set_2011</t>
  </si>
  <si>
    <t>set_2012</t>
  </si>
  <si>
    <t>set_2013</t>
  </si>
  <si>
    <t>set_2014</t>
  </si>
  <si>
    <t>set_2015</t>
  </si>
  <si>
    <t>set_2016</t>
  </si>
  <si>
    <t>set_2017</t>
  </si>
  <si>
    <t>set_2018</t>
  </si>
  <si>
    <t>set_2019</t>
  </si>
  <si>
    <t>set_3001</t>
  </si>
  <si>
    <t>set_3002</t>
  </si>
  <si>
    <t>set_3003</t>
  </si>
  <si>
    <t>set_3004</t>
  </si>
  <si>
    <t>set_3005</t>
  </si>
  <si>
    <t>set_3006</t>
  </si>
  <si>
    <t>set_3007</t>
  </si>
  <si>
    <t>set_3008</t>
  </si>
  <si>
    <t>set_3009</t>
  </si>
  <si>
    <t>set_3010</t>
  </si>
  <si>
    <t>set_3011</t>
  </si>
  <si>
    <t>set_3012</t>
  </si>
  <si>
    <t>set_3013</t>
  </si>
  <si>
    <t>set_3014</t>
  </si>
  <si>
    <t>set_3015</t>
  </si>
  <si>
    <t>set_3016</t>
  </si>
  <si>
    <t>set_3017</t>
  </si>
  <si>
    <t>set_3018</t>
  </si>
  <si>
    <t>set_3019</t>
  </si>
  <si>
    <t>set_3020</t>
  </si>
  <si>
    <t>set_3021</t>
  </si>
  <si>
    <t>set_3022</t>
  </si>
  <si>
    <t>set_3023</t>
  </si>
  <si>
    <t>set_3024</t>
  </si>
  <si>
    <t>set_3025</t>
  </si>
  <si>
    <t>set_3026</t>
  </si>
  <si>
    <t>set_3027</t>
  </si>
  <si>
    <t>set_3028</t>
  </si>
  <si>
    <t>set_3029</t>
  </si>
  <si>
    <t>set_3030</t>
  </si>
  <si>
    <t>set_3031</t>
  </si>
  <si>
    <t>set_3032</t>
  </si>
  <si>
    <t>set_3033</t>
  </si>
  <si>
    <t>set_3034</t>
  </si>
  <si>
    <t>set_3035</t>
  </si>
  <si>
    <t>set_3036</t>
  </si>
  <si>
    <t>set_4001</t>
  </si>
  <si>
    <t>set_4002</t>
  </si>
  <si>
    <t>set_4003</t>
  </si>
  <si>
    <t>set_4004</t>
  </si>
  <si>
    <t>set_4005</t>
  </si>
  <si>
    <t>set_4006</t>
  </si>
  <si>
    <t>set_4007</t>
  </si>
  <si>
    <t>set_4008</t>
  </si>
  <si>
    <t>set_4009</t>
  </si>
  <si>
    <t>set_4010</t>
  </si>
  <si>
    <t>set_4011</t>
  </si>
  <si>
    <t>set_4012</t>
  </si>
  <si>
    <t>set_4013</t>
  </si>
  <si>
    <t>set_4014</t>
  </si>
  <si>
    <t>set_4015</t>
  </si>
  <si>
    <t>set_4016</t>
  </si>
  <si>
    <t>set_4017</t>
  </si>
  <si>
    <t>set_4018</t>
  </si>
  <si>
    <t>set_4019</t>
  </si>
  <si>
    <t>set_4020</t>
  </si>
  <si>
    <t>set_4021</t>
  </si>
  <si>
    <t>set_4022</t>
  </si>
  <si>
    <t>set_4023</t>
  </si>
  <si>
    <t>set_4024</t>
  </si>
  <si>
    <t>set_4025</t>
  </si>
  <si>
    <t>set_4026</t>
  </si>
  <si>
    <t>set_4027</t>
  </si>
  <si>
    <t>set_5001</t>
  </si>
  <si>
    <t>set_5002</t>
  </si>
  <si>
    <t>set_5003</t>
  </si>
  <si>
    <t>set_5004</t>
  </si>
  <si>
    <t>set_5005</t>
  </si>
  <si>
    <t>set_5006</t>
  </si>
  <si>
    <t>set_5007</t>
  </si>
  <si>
    <t>set_5008</t>
  </si>
  <si>
    <t>set_5009</t>
  </si>
  <si>
    <t>set_5010</t>
  </si>
  <si>
    <t>set_5011</t>
  </si>
  <si>
    <t>set_6001</t>
  </si>
  <si>
    <t>set_6002</t>
  </si>
  <si>
    <t>set_6003</t>
  </si>
  <si>
    <t>set_6004</t>
  </si>
  <si>
    <t>set_6005</t>
  </si>
  <si>
    <t>set_6006</t>
  </si>
  <si>
    <t>set_6007</t>
  </si>
  <si>
    <t>set_6008</t>
  </si>
  <si>
    <t>set_6009</t>
  </si>
  <si>
    <t>set_6010</t>
  </si>
  <si>
    <t>labels</t>
  </si>
  <si>
    <t>data</t>
  </si>
  <si>
    <t>H₂ is an enabler of industry clusters</t>
  </si>
  <si>
    <t>Grangemouth</t>
  </si>
  <si>
    <t>Humber</t>
  </si>
  <si>
    <t>Merseyside</t>
  </si>
  <si>
    <t>South Wales</t>
  </si>
  <si>
    <t>Teesside</t>
  </si>
  <si>
    <t>R1</t>
  </si>
  <si>
    <t>R2</t>
  </si>
  <si>
    <t>set_2020</t>
  </si>
  <si>
    <t>set_2021</t>
  </si>
  <si>
    <t>set_2022</t>
  </si>
  <si>
    <t>set_3037</t>
  </si>
  <si>
    <t>set_3038</t>
  </si>
  <si>
    <t>set_3039</t>
  </si>
  <si>
    <t>set_4028</t>
  </si>
  <si>
    <t>set_4029</t>
  </si>
  <si>
    <t>set_4030</t>
  </si>
  <si>
    <t>set_4031</t>
  </si>
  <si>
    <t>set_4032</t>
  </si>
  <si>
    <t>set_4033</t>
  </si>
  <si>
    <t>set_4034</t>
  </si>
  <si>
    <t>set_5012</t>
  </si>
  <si>
    <t>set_5013</t>
  </si>
  <si>
    <t>set_5014</t>
  </si>
  <si>
    <t>set_5015</t>
  </si>
  <si>
    <t>set_5016</t>
  </si>
  <si>
    <t>H₂ facilitates industries and society to reach net zero goals</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</si>
  <si>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</si>
  <si>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</si>
  <si>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</si>
  <si>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</si>
  <si>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</si>
  <si>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</si>
  <si>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</si>
  <si>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</si>
  <si>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</si>
  <si>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</si>
  <si>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</si>
  <si>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</si>
  <si>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</si>
  <si>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</si>
  <si>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</si>
  <si>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</si>
  <si>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</si>
  <si>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</si>
  <si>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</si>
  <si>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</si>
  <si>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</si>
  <si>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</si>
  <si>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</si>
  <si>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</si>
  <si>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</si>
  <si>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</si>
  <si>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</si>
  <si>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</si>
  <si>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</si>
  <si>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</si>
  <si>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</si>
  <si>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</si>
  <si>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</si>
  <si>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</si>
  <si>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</si>
  <si>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</si>
  <si>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</si>
  <si>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</si>
  <si>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</si>
  <si>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</si>
  <si>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</si>
  <si>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</si>
  <si>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</si>
  <si>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</si>
  <si>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</si>
  <si>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</si>
  <si>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</si>
  <si>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</si>
  <si>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</si>
  <si>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</si>
  <si>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</si>
  <si>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</si>
  <si>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</si>
  <si>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</si>
  <si>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</si>
  <si>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</si>
  <si>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</si>
  <si>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</si>
  <si>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</si>
  <si>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</si>
  <si>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</si>
  <si>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</si>
  <si>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</si>
  <si>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</si>
  <si>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</si>
  <si>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</si>
  <si>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</si>
  <si>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</si>
  <si>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</si>
  <si>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</si>
  <si>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</si>
  <si>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</si>
  <si>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</si>
  <si>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</si>
  <si>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</si>
  <si>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</si>
  <si>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</si>
  <si>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</si>
  <si>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</si>
  <si>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</si>
  <si>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</si>
  <si>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</si>
  <si>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</si>
  <si>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</si>
  <si>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</si>
  <si>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</si>
  <si>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</si>
  <si>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</si>
  <si>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</si>
  <si>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</si>
  <si>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</si>
  <si>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</si>
  <si>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</si>
  <si>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</si>
  <si>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</si>
  <si>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</si>
  <si>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</si>
  <si>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</si>
  <si>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</si>
  <si>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</si>
  <si>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</si>
  <si>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</si>
  <si>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</si>
  <si>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</si>
  <si>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</si>
  <si>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</si>
  <si>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</si>
  <si>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</si>
  <si>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</si>
  <si>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General</t>
  </si>
  <si>
    <t>H₂ can be produced via multiple technology value chains</t>
  </si>
  <si>
    <t>H₂ stimulates and supports cooperation and consensus among actors (industry, government, local authorities)</t>
  </si>
  <si>
    <t>H₂ production via conventional technologies is at high TRL</t>
  </si>
  <si>
    <t>H₂ adoption can lead to benefits to the wider economy (e.g., job creation and retainment)</t>
  </si>
  <si>
    <t>H₂ production enjoys political and policy support</t>
  </si>
  <si>
    <t xml:space="preserve">H₂ can reuse infrastructure that is already available  </t>
  </si>
  <si>
    <t>H₂ requirements for trained/skilled staff can be met by existing industries and initiatives</t>
  </si>
  <si>
    <t>H₂ can mitigate other environmental problems, e.g., air pollution</t>
  </si>
  <si>
    <t>H₂ can be used in multiple markets via chemical energy carriers (e.g., ammonia, methanol)</t>
  </si>
  <si>
    <t>H₂ can leverage public consultations and engagements to elicit public support and participation</t>
  </si>
  <si>
    <t>H₂ can leverage geographical proximity of industries and demand centers to expedite adoption</t>
  </si>
  <si>
    <t>H₂ can provide flexibility to electricity and power systems as an energy storage medium</t>
  </si>
  <si>
    <t>H₂ can enhance energy security and energy independence of nations</t>
  </si>
  <si>
    <t>H₂ can help avoid stranded assets</t>
  </si>
  <si>
    <t>H₂ can support fuel switching in industry</t>
  </si>
  <si>
    <t>H₂ will be a long-term business and can extend the operational lifetime of current industries (e.g., refining)</t>
  </si>
  <si>
    <t>H₂ can create opportunities across economic sectors ("hydrogen economy")</t>
  </si>
  <si>
    <t>H₂ can help decarbonise other sectors, e.g., domestic heating</t>
  </si>
  <si>
    <t>H₂ can result in cheaper energy prices for end-use consumers</t>
  </si>
  <si>
    <t>H₂ can increase the competitiveness of industries both nationally and internationally</t>
  </si>
  <si>
    <t>H₂ adoption is a relatively low-cost option for existing natural-gas based furnaces</t>
  </si>
  <si>
    <t>H₂ standards (e.g., classification as low-carbon H₂) can be used to enforce stringent CO₂ reduction targets</t>
  </si>
  <si>
    <t>H₂ adoption encourages broad innovation (technologies, practices and business models)</t>
  </si>
  <si>
    <t>sum</t>
  </si>
  <si>
    <t>rank</t>
  </si>
  <si>
    <t>CCUS is an enabler of industry clusters</t>
  </si>
  <si>
    <t>CCUS facilitates industries and society to reach net zero goals</t>
  </si>
  <si>
    <t>CCUS technologies are at high TRL</t>
  </si>
  <si>
    <t>CCUS enjoys political and policy support</t>
  </si>
  <si>
    <t>CCUS stimulates and supports cooperation and consensus among actors (industry, government, local authorities)</t>
  </si>
  <si>
    <t>CCUS adoption can lead to benefits to the wider economy (e.g., job creation and retainment)</t>
  </si>
  <si>
    <t>CCUS adoption can be economically self-sufficient or cost-effective</t>
  </si>
  <si>
    <t xml:space="preserve">CCUS can reuse infrastructure that is already available  </t>
  </si>
  <si>
    <t>CCUS requirements for trained/skilled staff can be met by existing industries and initiatives</t>
  </si>
  <si>
    <t>CCUS actors can instilled confidence and trust in institutional support</t>
  </si>
  <si>
    <t>CCUS can leverage geographical proximity of industries and demand centers to expedite adoption</t>
  </si>
  <si>
    <t>CCUS is a key technology to enable blue H₂ adoption</t>
  </si>
  <si>
    <t>CCUS can enhance energy security and energy independence of nations</t>
  </si>
  <si>
    <t>CCUS can leverage public consultations and engagements to elicit public support and participation</t>
  </si>
  <si>
    <t>CCUS enables negative emissions technologies</t>
  </si>
  <si>
    <t>CCUS will be a long-term business and can extend the operational lifetime of current industries (e.g., refining)</t>
  </si>
  <si>
    <t>CCUS enables the adoption of DAC technologies</t>
  </si>
  <si>
    <t>CCUS can support the integration of renewable energy sources</t>
  </si>
  <si>
    <t>CCUS adoption encourages broad innovation (technologies, practices and business models)</t>
  </si>
  <si>
    <t>CCUS can support the integration of small and medium enterprises (SMEs) in industrial value chains</t>
  </si>
  <si>
    <t>CCUS can mitigate other environmental problems, e.g., air pollution</t>
  </si>
  <si>
    <t>CCUS can increase the competitiveness of industries both nationally and internationally</t>
  </si>
  <si>
    <t>H₂  face uncertainties concerning the true scale and magnitude of feasible projects</t>
  </si>
  <si>
    <t>H₂ deployment can result in high implementation costs</t>
  </si>
  <si>
    <t>H₂ adoption will require replacement of boilers</t>
  </si>
  <si>
    <t>H₂ fuel switching opportunities may be limited depending on the industry</t>
  </si>
  <si>
    <t>H₂ may not receive sufficient government support</t>
  </si>
  <si>
    <t>H₂ may suffer from lacking regulatory frameworks</t>
  </si>
  <si>
    <t>H₂ investment may be delayed due to future market uncertainties</t>
  </si>
  <si>
    <t>H₂ adoption may be hindered due to lack of incentives to deployment</t>
  </si>
  <si>
    <t>H₂ storage and transmission infrastructure must deal with leakage risks</t>
  </si>
  <si>
    <t>H₂ projects may face tensions due to competition among companies for funding and resources</t>
  </si>
  <si>
    <t>H₂ projects may suffer from "spillover" lack of trust in O&amp;G industry from end consumers</t>
  </si>
  <si>
    <t>H₂ may face lack of sufficiently trained workforce</t>
  </si>
  <si>
    <t>H₂ may be opposed by end consumers as it is seen as allowing the O&amp;G industry to keep operating as usual</t>
  </si>
  <si>
    <t>H₂ may not address process emissions from certain industries and activities</t>
  </si>
  <si>
    <t>H₂ production and use may be less energy efficient than direct electrification</t>
  </si>
  <si>
    <t>H₂ storage in geological formations may not be reliable and result in leakage</t>
  </si>
  <si>
    <t>H₂ may be delayed due to bureaucracy and lack of political action</t>
  </si>
  <si>
    <t>H₂ may not have clear end users and market demand to stimulate investments from potential producers</t>
  </si>
  <si>
    <t>H₂ technologies may not be sufficiently proven at commercial scale</t>
  </si>
  <si>
    <t>H₂ projects may lack clear business models to justify investment</t>
  </si>
  <si>
    <t>H₂ technologies are still in the early stages of development (low TRL)</t>
  </si>
  <si>
    <t>H₂ production systems may lack sufficient flexibility to adjust to variable electricity supply and demand</t>
  </si>
  <si>
    <t>H₂ may be hindered by lack of continuity in political action and of harmonization in policy strategies</t>
  </si>
  <si>
    <t>H₂ may lead to safety risks</t>
  </si>
  <si>
    <t>H₂ may be hindered by mixed signals and wrong messaging resulting from misaligned policy action</t>
  </si>
  <si>
    <t>H₂ adoption will require wide-scale infrastructure changes</t>
  </si>
  <si>
    <t>H₂ may not be "colour"-agnostic and result in predilection for certain technology options (e.g., blue H₂ over green H₂)</t>
  </si>
  <si>
    <t>H₂ may face opposition from local stakeholders (i.e., "not-in-my-backyard" phenomenon, or NIMBY)</t>
  </si>
  <si>
    <t>H₂ may face lack of sufficient workforce (e.g., construction) to develop projects</t>
  </si>
  <si>
    <t>H₂ has different chemical properties (e.g., flame velocity, calorific value) from other gaseous fuels</t>
  </si>
  <si>
    <t>H₂ development may not be developed in a timely manner and face project delays</t>
  </si>
  <si>
    <t>H₂ projects may face collateral effects from geopolitical tensions</t>
  </si>
  <si>
    <t>H₂ projects may unable to forecast profitability of operations due to uncertainties in demand markets</t>
  </si>
  <si>
    <t>H₂ systems where purity is necessary cannot leverage blended distribution infrastructure (i.e., with natural gas)</t>
  </si>
  <si>
    <t>H₂ projects may face governability challenges from lack of clear govenrmental guidelines</t>
  </si>
  <si>
    <t>H₂ storage does not have specific policy frameworks to support it</t>
  </si>
  <si>
    <t>H₂ investment decisions may be delayed by lack of political stability at the national government level</t>
  </si>
  <si>
    <t xml:space="preserve">H₂ infrastructure may face technical challenges due to embrittlement </t>
  </si>
  <si>
    <t>H₂ supply security is threatened by variability of intermittent renewable energy sources</t>
  </si>
  <si>
    <t>CCUS deployment may be limited by physical constraints on CO₂ storage (e.g., geological)</t>
  </si>
  <si>
    <t>CCUS may face uncertainties concerning the true scale and magnitude of feasible projects</t>
  </si>
  <si>
    <t>CCUS deployment can result in high implementation costs</t>
  </si>
  <si>
    <t>CCUS may suffer from lacking regulatory frameworks</t>
  </si>
  <si>
    <t>CCUS may not receive sufficient government support</t>
  </si>
  <si>
    <t>CCUS projects may suffer from "spillover" lack of trust in O&amp;G industry from end consumers</t>
  </si>
  <si>
    <t>CCUS may face opposition from local stakeholders (i.e., "not-in-my-backyard" phenomenon, or NIMBY)</t>
  </si>
  <si>
    <t>CCUS projects may face tensions due to competition among companies for funding and resources</t>
  </si>
  <si>
    <t>CCUS will require massive infrastructure for transmission and transport of expected CO₂ volumes</t>
  </si>
  <si>
    <t>CCUS projects may be unreliable or inefficient depending on the type of industrial emissions</t>
  </si>
  <si>
    <t>CCUS may be hindered by lack of continuity in political action and of harmonization in policy strategies</t>
  </si>
  <si>
    <t>CCUS projects may fail to meet climate targets</t>
  </si>
  <si>
    <t>CCUS investment may be delayed due to future market uncertainties</t>
  </si>
  <si>
    <t>CCUS stakeholders may be unaligned and communicating poorly</t>
  </si>
  <si>
    <t>CCUS projects may lack clear business models to justify investment</t>
  </si>
  <si>
    <t>CCUS storage and transmission infrastructure must deal with leakage risks</t>
  </si>
  <si>
    <t>CCUS may face lack of sufficiently trained workforce</t>
  </si>
  <si>
    <t>CCUS may be opposed by end consumers as it is seen as allowing the O&amp;G industry to keep operating as usual</t>
  </si>
  <si>
    <t>CCUS technologies may not be sufficiently proven at commercial scale</t>
  </si>
  <si>
    <t>CCUS with biomass (BECCS) may result in additional environmental impacts</t>
  </si>
  <si>
    <t>CCUS projects may unable to forecast profitability of operations due to uncertainties in demand markets</t>
  </si>
  <si>
    <t>CCUS may face lack of sufficient workforce to develop projects</t>
  </si>
  <si>
    <t>CCUS may no tbe viable without appropriate carbon pricing mechanism</t>
  </si>
  <si>
    <t>CCUS subsidies may hinder the development of other projects needed for clean energy transition</t>
  </si>
  <si>
    <t>CCUS may not have clear application opportunities for CO₂ emissions, limiting CCU deployment</t>
  </si>
  <si>
    <t>CCUS may be hindered by uncertainties in geological storage sites</t>
  </si>
  <si>
    <t>CCUS may lack business models to financially support CO₂ permanent storage in geological sites</t>
  </si>
  <si>
    <t>CCUS projects may face lack of cooperation among stakeholders from different clusters</t>
  </si>
  <si>
    <t>CCUS may be delayed due to bureaucracy and lack of political action</t>
  </si>
  <si>
    <t>CCUS is hindered by a lack of clear markets for high-quality GHG removal credits</t>
  </si>
  <si>
    <t>CCUS investment decisions may be delayed by lack of political stability at the national government level</t>
  </si>
  <si>
    <t xml:space="preserve">CCUS does not address other non-carbon emissions, e.g., NOx and SOx </t>
  </si>
  <si>
    <t>CCUS via mineralisation (CCM) is still under development</t>
  </si>
  <si>
    <t>H₂ and CCUS infrastructure costs will be partially borne by end users</t>
  </si>
  <si>
    <t>H₂ and CCUS may largely favour big companies and corporations capable of sizable investments</t>
  </si>
  <si>
    <t>H₂ and CCUS adoption will result in higher energy costs for end consumers</t>
  </si>
  <si>
    <t>H₂ and CCUS additional costs may disproportionally impact low-income end consumers</t>
  </si>
  <si>
    <t>H₂ and CCUS may not address lack of diversity in the workforce</t>
  </si>
  <si>
    <t>H₂ and CCUS projects may lead to outsourcing of jobs due to required highly skilled personnel available elsewhere</t>
  </si>
  <si>
    <t>H₂ and CCUS projects may promote enfironmental injustices</t>
  </si>
  <si>
    <t>H₂ and CCUS adoption may erode demand for traditional workfoce and eliminate jobs</t>
  </si>
  <si>
    <t>H₂ and CCUS may result in "offshoring" of emissions to developing and underdeveloped nations</t>
  </si>
  <si>
    <t>H₂ and CCUS projects can distort local job markets and exacerbate income inequality in local communities</t>
  </si>
  <si>
    <t>H₂ and CCUS adoption to replace natural gas will burden end users with costs associated with equipment changes</t>
  </si>
  <si>
    <t>H₂ and CCUS development may be influenced by lobbying efforts from O&amp;G industry</t>
  </si>
  <si>
    <t>H₂ and CCUS are seen as "greenwashing" technologies to support O&amp;G industry towards "business-as-usual"</t>
  </si>
  <si>
    <t>H₂ and CCUS are not supported by heavy industries to the same extent that profit-generating activtities are</t>
  </si>
  <si>
    <t>H₂ and CCUS adoption may be distorted by state protectionism towards O&amp;G industry</t>
  </si>
  <si>
    <t>H₂ and CCUS projects may not address unemployment affecting local communities due to mismatch in job skills</t>
  </si>
  <si>
    <t>Cluster #1</t>
  </si>
  <si>
    <t>Cluster #2</t>
  </si>
  <si>
    <t>Cluster #3</t>
  </si>
  <si>
    <t>Cluster #4</t>
  </si>
  <si>
    <t>Cluster #5</t>
  </si>
  <si>
    <t>Code</t>
  </si>
  <si>
    <t>Expert insight</t>
  </si>
  <si>
    <t>Top 5 mentions</t>
  </si>
  <si>
    <t># mentions</t>
  </si>
  <si>
    <t>Other</t>
  </si>
  <si>
    <t xml:space="preserve"> Other 1</t>
  </si>
  <si>
    <t xml:space="preserve"> Other 2</t>
  </si>
  <si>
    <t xml:space="preserve"> Other 3</t>
  </si>
  <si>
    <t xml:space="preserve"> Other 4</t>
  </si>
  <si>
    <t xml:space="preserve"> Other 5</t>
  </si>
  <si>
    <t>Rank (# mentions)</t>
  </si>
  <si>
    <t>→</t>
  </si>
  <si>
    <t>The 13th (n=13) ranked insight (set_5002) is the first occurrence when the top 5 closest topics are not among the top n-1 higher ranked insghts, and thus represents the cutoff point for analysis</t>
  </si>
  <si>
    <t>↓</t>
  </si>
  <si>
    <t>plot of Jaccard coefficient (combined bands)</t>
  </si>
  <si>
    <t>add</t>
  </si>
  <si>
    <t>total top5</t>
  </si>
  <si>
    <t># Jd=1</t>
  </si>
  <si>
    <t>Rank</t>
  </si>
  <si>
    <t>Dissimilarity index</t>
  </si>
  <si>
    <t>Sheet name</t>
  </si>
  <si>
    <t>Explanation</t>
  </si>
  <si>
    <t># max distance (Jd=1)</t>
  </si>
  <si>
    <t>Least 5 mentions (only five of Jd=1 topical categories are shown if # max distance (Jd=1) column exceeds 5)</t>
  </si>
  <si>
    <t>Jaccard_distance Summary</t>
  </si>
  <si>
    <t>Synthesis of Jaccard coefficient and distance scores for topical categories. For each of the 136 topical categories (listed once per row), the number of mentions across interviews is listed. The top 5 related topical categories (as highest Jc or lowest Jd scores, which are complementary of each other and add to 1) are tabulated along with the Jd score for each pair. Next, the number of topical categories where Jd=1 (that is, maximum distance with the topical category) are counted, and the top 5 most distant topical categories are listed. If more than 5 topical cateogories reach Jd=1, only five are shown.</t>
  </si>
  <si>
    <t>Jaccard_export</t>
  </si>
  <si>
    <t>Jaccard top12</t>
  </si>
  <si>
    <t>Copy of the visualization diagram for the top 13 topical categories in number of mentions and their clustering. See the .pptx file for detailed explanation</t>
  </si>
  <si>
    <t>Topical category description</t>
  </si>
  <si>
    <t>Preparation of the top 13 ranked topical cateogories in number of mentions for generation of visualization. The top 13 topics are listed in descending order (per row), and include the Jd score for each pair-wise analysis. This score is then renormalized as an integer value between 0 and 1000 to generate the top 5 ranked topic pairs (as the lowest Jd values per row). These are then reordered column-wise to match the same row order (that is, ranked), and up to 5 Jd scores can be listed outside the ranked columns. Zeros are used here to denote not-top 5 pairs. As seen in row 44 (highlighted in red), the 13th ranked topical category (namely set_5002, "H₂ and CCUS may largely favour big companies and corporations capable of sizable investments") has all top 5 ranked topical categories outside the top ranked topics above it, and thus provides a clear cutoff point between the top ranked topics and the rest. A triangular matrix version of the top 12 ranked topical categories is generated using Jc values renormalized to 0-1000 range; non-zero values below the main diagonal representing cases where a topical category is among the top 5 ranked ones for a row, but the reverse is not true (that is, that particular Jc is only among the top 5 for one the the topical categories in the pair, but not the other).</t>
  </si>
  <si>
    <t>Jaccard_distance All</t>
  </si>
  <si>
    <t>H2 benefits</t>
  </si>
  <si>
    <t>Jaccard_distance H2 benefits</t>
  </si>
  <si>
    <t>Coding of the 111 expert interviews with the 25 topical categories in this group</t>
  </si>
  <si>
    <t>Full 136x136 Jaccard coefficient/distance similarity matrix for the expert interviews, tabulated using Jd values</t>
  </si>
  <si>
    <t>Partial Jaccard coefficient/distance similarity matrix, tabulated using Jd values among topical categories within this group only</t>
  </si>
  <si>
    <t>Coding of the 111 expert interviews with the 22 topical categories in this group</t>
  </si>
  <si>
    <t>CCUS benefits</t>
  </si>
  <si>
    <t>H2 risks</t>
  </si>
  <si>
    <t>CCUS risks</t>
  </si>
  <si>
    <t>Coding of the 111 expert interviews with the 39 topical categories in this group</t>
  </si>
  <si>
    <t>Coding of the 111 expert interviews with the 34 topical categories in this group</t>
  </si>
  <si>
    <t>Justice</t>
  </si>
  <si>
    <t>Jaccard_distance Justice</t>
  </si>
  <si>
    <t>Jaccard_distance CCUS benefits</t>
  </si>
  <si>
    <t>Jaccard_distance H2 risks</t>
  </si>
  <si>
    <t>Coding of the 111 expert interviews with the 16 topical categories in this group</t>
  </si>
  <si>
    <t>synthesis of topical categories and whether they are applicable to each of the clusters, or in general terms</t>
  </si>
  <si>
    <t>Jaccard top unique</t>
  </si>
  <si>
    <t xml:space="preserve">Ranking of the topical categories from most to least number of times a pair-wise Jd score equals 1 (that is, zero mentioning overlap between the two topical categories when at least one cateogy is mentioned in the interviews) </t>
  </si>
  <si>
    <t>count</t>
  </si>
  <si>
    <t>Clusters_interviews</t>
  </si>
  <si>
    <t>Clusters_insights</t>
  </si>
  <si>
    <t>synthesis of expert interviews on whether specific clusters were discussed, or in general terms</t>
  </si>
  <si>
    <t>Economic</t>
  </si>
  <si>
    <t>Socio-cultural</t>
  </si>
  <si>
    <t>Geographic and environmental</t>
  </si>
  <si>
    <t>Technical</t>
  </si>
  <si>
    <t>Political</t>
  </si>
  <si>
    <t>Benefits</t>
  </si>
  <si>
    <t>Challenges</t>
  </si>
  <si>
    <t>Type</t>
  </si>
  <si>
    <t>Environmental</t>
  </si>
  <si>
    <t>%</t>
  </si>
  <si>
    <t>Overall rank</t>
  </si>
  <si>
    <t>Jaccard coefficient</t>
  </si>
  <si>
    <t>Highest</t>
  </si>
  <si>
    <t>mean</t>
  </si>
  <si>
    <t>median</t>
  </si>
  <si>
    <t>Interview mentions</t>
  </si>
  <si>
    <t>Justice and equity considerations</t>
  </si>
  <si>
    <t>Themes</t>
  </si>
  <si>
    <t>Cluster</t>
  </si>
  <si>
    <t>G</t>
  </si>
  <si>
    <t>H</t>
  </si>
  <si>
    <t>M</t>
  </si>
  <si>
    <t>SW</t>
  </si>
  <si>
    <t>T</t>
  </si>
  <si>
    <t>H₂ and CCUS adoption may erode demand for traditional workforce and eliminate jobs</t>
  </si>
  <si>
    <t>H₂ and CCUS projects may promote environmental injustices</t>
  </si>
  <si>
    <t>H₂ and CCUS are not supported by heavy industries to the same extent that profit-generating activities 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</si>
</sst>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
    <numFmt numFmtId="165" formatCode="0.0000"/>
    <numFmt numFmtId="166" formatCode="0.0%"/>
  </numFmts>
  <fonts count="18" x14ac:knownFonts="1">
    <font>
      <sz val="11"/>
      <color theme="1"/>
      <name val="Calibri"/>
      <family val="2"/>
      <scheme val="minor"/>
    </font>
    <font>
      <sz val="10"/>
      <color theme="1"/>
      <name val="Calibri"/>
      <family val="2"/>
      <scheme val="minor"/>
    </font>
    <font>
      <sz val="11"/>
      <color theme="2" tint="-9.9978637043366805E-2"/>
      <name val="Calibri"/>
      <family val="2"/>
      <scheme val="minor"/>
    </font>
    <font>
      <sz val="8"/>
      <name val="Calibri"/>
      <family val="2"/>
      <scheme val="minor"/>
    </font>
    <font>
      <sz val="11"/>
      <color rgb="FFFF0000"/>
      <name val="Calibri"/>
      <family val="2"/>
      <scheme val="minor"/>
    </font>
    <font>
      <b/>
      <sz val="11"/>
      <color theme="1"/>
      <name val="Calibri"/>
      <family val="2"/>
      <scheme val="minor"/>
    </font>
    <font>
      <sz val="11"/>
      <color theme="2"/>
      <name val="Calibri"/>
      <family val="2"/>
      <scheme val="minor"/>
    </font>
    <font>
      <sz val="11"/>
      <color theme="1"/>
      <name val="Calibri"/>
      <family val="2"/>
    </font>
    <font>
      <i/>
      <sz val="11"/>
      <color theme="1"/>
      <name val="Calibri"/>
      <family val="2"/>
      <scheme val="minor"/>
    </font>
    <font>
      <i/>
      <sz val="11"/>
      <color rgb="FFFF0000"/>
      <name val="Calibri"/>
      <family val="2"/>
      <scheme val="minor"/>
    </font>
    <font>
      <b/>
      <sz val="11"/>
      <name val="Calibri"/>
      <family val="2"/>
      <scheme val="minor"/>
    </font>
    <font>
      <b/>
      <sz val="10"/>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b/>
      <sz val="8"/>
      <color rgb="FF000000"/>
      <name val="Calibri"/>
      <family val="2"/>
      <scheme val="minor"/>
    </font>
    <font>
      <sz val="8"/>
      <color rgb="FF000000"/>
      <name val="Calibri"/>
      <family val="2"/>
      <scheme val="minor"/>
    </font>
    <font>
      <sz val="10"/>
      <color rgb="FFFF0000"/>
      <name val="Calibri"/>
      <family val="2"/>
      <scheme val="minor"/>
    </font>
  </fonts>
  <fills count="4">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s>
  <borders count="24">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medium">
        <color indexed="64"/>
      </top>
      <bottom style="medium">
        <color indexed="64"/>
      </bottom>
      <diagonal/>
    </border>
    <border>
      <left/>
      <right/>
      <top style="medium">
        <color indexed="64"/>
      </top>
      <bottom/>
      <diagonal/>
    </border>
    <border>
      <left/>
      <right/>
      <top/>
      <bottom style="medium">
        <color rgb="FF000000"/>
      </bottom>
      <diagonal/>
    </border>
    <border>
      <left/>
      <right/>
      <top/>
      <bottom style="medium">
        <color indexed="64"/>
      </bottom>
      <diagonal/>
    </border>
  </borders>
  <cellStyleXfs count="2">
    <xf numFmtId="0" fontId="0" fillId="0" borderId="0"/>
    <xf numFmtId="9" fontId="12" fillId="0" borderId="0" applyFont="0" applyFill="0" applyBorder="0" applyAlignment="0" applyProtection="0"/>
  </cellStyleXfs>
  <cellXfs count="140">
    <xf numFmtId="0" fontId="0" fillId="0" borderId="0" xfId="0"/>
    <xf numFmtId="0" fontId="0" fillId="0" borderId="1" xfId="0" applyBorder="1"/>
    <xf numFmtId="0" fontId="1" fillId="0" borderId="1" xfId="0" applyFont="1" applyBorder="1" applyAlignment="1">
      <alignment horizontal="center" textRotation="90" wrapText="1"/>
    </xf>
    <xf numFmtId="0" fontId="1" fillId="0" borderId="0" xfId="0" applyFont="1" applyAlignment="1">
      <alignment horizontal="left" wrapText="1"/>
    </xf>
    <xf numFmtId="0" fontId="0" fillId="0" borderId="0" xfId="0" applyAlignment="1">
      <alignment horizontal="center"/>
    </xf>
    <xf numFmtId="0" fontId="2" fillId="0" borderId="0" xfId="0" applyFont="1" applyAlignment="1">
      <alignment horizontal="center"/>
    </xf>
    <xf numFmtId="0" fontId="1" fillId="0" borderId="2" xfId="0" applyFont="1" applyBorder="1" applyAlignment="1">
      <alignment horizontal="center" wrapText="1"/>
    </xf>
    <xf numFmtId="0" fontId="0" fillId="2" borderId="0" xfId="0" applyFill="1" applyAlignment="1">
      <alignment horizontal="center"/>
    </xf>
    <xf numFmtId="0" fontId="1" fillId="0" borderId="0" xfId="0" applyFont="1" applyAlignment="1">
      <alignment horizontal="center" textRotation="90" wrapText="1"/>
    </xf>
    <xf numFmtId="0" fontId="0" fillId="0" borderId="0" xfId="0" applyAlignment="1">
      <alignment wrapText="1"/>
    </xf>
    <xf numFmtId="0" fontId="0" fillId="0" borderId="3" xfId="0" applyBorder="1"/>
    <xf numFmtId="0" fontId="0" fillId="0" borderId="4" xfId="0" applyBorder="1"/>
    <xf numFmtId="0" fontId="0" fillId="0" borderId="5" xfId="0" applyBorder="1"/>
    <xf numFmtId="0" fontId="0" fillId="0" borderId="6" xfId="0" applyBorder="1"/>
    <xf numFmtId="0" fontId="0" fillId="0" borderId="2" xfId="0" applyBorder="1"/>
    <xf numFmtId="0" fontId="0" fillId="0" borderId="7" xfId="0" applyBorder="1"/>
    <xf numFmtId="0" fontId="0" fillId="0" borderId="8" xfId="0" applyBorder="1"/>
    <xf numFmtId="0" fontId="4" fillId="0" borderId="0" xfId="0" applyFont="1"/>
    <xf numFmtId="0" fontId="0" fillId="0" borderId="0" xfId="0" applyAlignment="1">
      <alignment vertical="top"/>
    </xf>
    <xf numFmtId="0" fontId="0" fillId="0" borderId="0" xfId="0" applyAlignment="1">
      <alignment horizontal="center" vertical="top"/>
    </xf>
    <xf numFmtId="0" fontId="4" fillId="2" borderId="0" xfId="0" applyFont="1" applyFill="1" applyAlignment="1">
      <alignment horizontal="center"/>
    </xf>
    <xf numFmtId="0" fontId="1" fillId="0" borderId="0" xfId="0" applyFont="1" applyAlignment="1">
      <alignment horizontal="left" vertical="top" wrapText="1"/>
    </xf>
    <xf numFmtId="0" fontId="1" fillId="0" borderId="2" xfId="0" applyFont="1" applyBorder="1" applyAlignment="1">
      <alignment horizontal="center" vertical="top" wrapText="1"/>
    </xf>
    <xf numFmtId="0" fontId="0" fillId="0" borderId="1" xfId="0" applyBorder="1" applyAlignment="1">
      <alignment vertical="top"/>
    </xf>
    <xf numFmtId="0" fontId="5" fillId="0" borderId="1" xfId="0" applyFont="1" applyBorder="1" applyAlignment="1">
      <alignment vertical="top"/>
    </xf>
    <xf numFmtId="0" fontId="5" fillId="0" borderId="1" xfId="0" applyFont="1" applyBorder="1" applyAlignment="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0" fillId="0" borderId="11" xfId="0" applyBorder="1" applyAlignment="1">
      <alignment vertical="top"/>
    </xf>
    <xf numFmtId="0" fontId="6" fillId="0" borderId="1" xfId="0" applyFont="1" applyBorder="1" applyAlignment="1">
      <alignment vertical="top"/>
    </xf>
    <xf numFmtId="0" fontId="0" fillId="0" borderId="3" xfId="0" applyBorder="1" applyAlignment="1">
      <alignment vertical="top"/>
    </xf>
    <xf numFmtId="0" fontId="0" fillId="0" borderId="4" xfId="0" applyBorder="1" applyAlignment="1">
      <alignment vertical="top"/>
    </xf>
    <xf numFmtId="0" fontId="0" fillId="0" borderId="7" xfId="0" applyBorder="1" applyAlignment="1">
      <alignment vertical="top"/>
    </xf>
    <xf numFmtId="0" fontId="6" fillId="0" borderId="8" xfId="0" applyFont="1" applyBorder="1" applyAlignment="1">
      <alignment vertical="top"/>
    </xf>
    <xf numFmtId="0" fontId="0" fillId="0" borderId="6" xfId="0" applyBorder="1" applyAlignment="1">
      <alignment vertical="top"/>
    </xf>
    <xf numFmtId="0" fontId="1" fillId="0" borderId="2" xfId="0" applyFont="1" applyBorder="1" applyAlignment="1">
      <alignment horizontal="left" vertical="top" wrapText="1"/>
    </xf>
    <xf numFmtId="0" fontId="1" fillId="0" borderId="1" xfId="0" applyFont="1" applyBorder="1" applyAlignment="1">
      <alignment horizontal="left" vertical="top" wrapText="1"/>
    </xf>
    <xf numFmtId="0" fontId="1" fillId="0" borderId="8" xfId="0" applyFont="1" applyBorder="1" applyAlignment="1">
      <alignment horizontal="left" vertical="top" wrapText="1"/>
    </xf>
    <xf numFmtId="0" fontId="6" fillId="0" borderId="0" xfId="0" applyFont="1"/>
    <xf numFmtId="0" fontId="5" fillId="0" borderId="6" xfId="0" applyFont="1" applyBorder="1"/>
    <xf numFmtId="0" fontId="0" fillId="3" borderId="0" xfId="0" applyFill="1"/>
    <xf numFmtId="0" fontId="0" fillId="0" borderId="4" xfId="0" applyBorder="1" applyAlignment="1">
      <alignment horizontal="center" vertical="top"/>
    </xf>
    <xf numFmtId="0" fontId="0" fillId="0" borderId="5" xfId="0" applyBorder="1" applyAlignment="1">
      <alignment horizontal="center" vertical="top"/>
    </xf>
    <xf numFmtId="0" fontId="7" fillId="0" borderId="0" xfId="0" applyFont="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7" fillId="0" borderId="0" xfId="0" applyFont="1" applyAlignment="1">
      <alignment horizontal="right" vertical="top"/>
    </xf>
    <xf numFmtId="0" fontId="8" fillId="0" borderId="0" xfId="0" applyFont="1"/>
    <xf numFmtId="0" fontId="9" fillId="0" borderId="0" xfId="0" applyFont="1"/>
    <xf numFmtId="0" fontId="0" fillId="3" borderId="19" xfId="0" applyFill="1" applyBorder="1"/>
    <xf numFmtId="0" fontId="0" fillId="0" borderId="2" xfId="0" applyBorder="1" applyAlignment="1">
      <alignment vertical="top"/>
    </xf>
    <xf numFmtId="0" fontId="0" fillId="0" borderId="8" xfId="0" applyBorder="1" applyAlignment="1">
      <alignment vertical="top"/>
    </xf>
    <xf numFmtId="0" fontId="0" fillId="0" borderId="7" xfId="0" applyBorder="1" applyAlignment="1">
      <alignment horizontal="center" vertical="top"/>
    </xf>
    <xf numFmtId="0" fontId="0" fillId="0" borderId="8" xfId="0" applyBorder="1" applyAlignment="1">
      <alignment horizontal="center" vertical="top"/>
    </xf>
    <xf numFmtId="0" fontId="10" fillId="0" borderId="1" xfId="0" applyFont="1" applyBorder="1" applyAlignment="1">
      <alignment vertical="top"/>
    </xf>
    <xf numFmtId="0" fontId="11" fillId="0" borderId="0" xfId="0" applyFont="1" applyAlignment="1">
      <alignment horizontal="center" vertical="top" wrapText="1"/>
    </xf>
    <xf numFmtId="0" fontId="0" fillId="0" borderId="0" xfId="0" applyAlignment="1">
      <alignment vertical="top" wrapText="1"/>
    </xf>
    <xf numFmtId="0" fontId="5" fillId="0" borderId="12" xfId="0" applyFont="1" applyBorder="1"/>
    <xf numFmtId="0" fontId="5" fillId="0" borderId="13" xfId="0" applyFont="1" applyBorder="1"/>
    <xf numFmtId="0" fontId="5" fillId="0" borderId="14" xfId="0" applyFont="1" applyBorder="1"/>
    <xf numFmtId="0" fontId="5" fillId="0" borderId="0" xfId="0" applyFont="1"/>
    <xf numFmtId="0" fontId="5" fillId="0" borderId="0" xfId="0" applyFont="1" applyAlignment="1">
      <alignment horizontal="center" vertical="top"/>
    </xf>
    <xf numFmtId="0" fontId="0" fillId="0" borderId="11" xfId="0" applyBorder="1" applyAlignment="1">
      <alignment horizontal="center" vertical="top"/>
    </xf>
    <xf numFmtId="0" fontId="13" fillId="0" borderId="0" xfId="0" applyFont="1"/>
    <xf numFmtId="0" fontId="14" fillId="0" borderId="0" xfId="0" applyFont="1"/>
    <xf numFmtId="0" fontId="13" fillId="0" borderId="0" xfId="0" applyFont="1" applyAlignment="1">
      <alignment wrapText="1"/>
    </xf>
    <xf numFmtId="0" fontId="13" fillId="0" borderId="0" xfId="0" applyFont="1" applyAlignment="1">
      <alignment vertical="top"/>
    </xf>
    <xf numFmtId="0" fontId="13" fillId="0" borderId="0" xfId="0" applyFont="1" applyAlignment="1">
      <alignment vertical="top" wrapText="1"/>
    </xf>
    <xf numFmtId="0" fontId="13" fillId="0" borderId="0" xfId="0" applyFont="1" applyAlignment="1">
      <alignment vertical="center"/>
    </xf>
    <xf numFmtId="0" fontId="14" fillId="0" borderId="1" xfId="0" applyFont="1" applyBorder="1" applyAlignment="1">
      <alignment horizontal="center" vertical="top"/>
    </xf>
    <xf numFmtId="0" fontId="13" fillId="0" borderId="1" xfId="0" applyFont="1" applyBorder="1"/>
    <xf numFmtId="0" fontId="13" fillId="0" borderId="4" xfId="0" applyFont="1" applyBorder="1"/>
    <xf numFmtId="0" fontId="13" fillId="0" borderId="4" xfId="0" applyFont="1" applyBorder="1" applyAlignment="1">
      <alignment vertical="top" wrapText="1"/>
    </xf>
    <xf numFmtId="0" fontId="13" fillId="0" borderId="4" xfId="0" applyFont="1" applyBorder="1" applyAlignment="1">
      <alignment vertical="center"/>
    </xf>
    <xf numFmtId="0" fontId="13" fillId="0" borderId="4" xfId="0" applyFont="1" applyBorder="1" applyAlignment="1">
      <alignment vertical="top"/>
    </xf>
    <xf numFmtId="0" fontId="13" fillId="0" borderId="1" xfId="0" applyFont="1" applyBorder="1" applyAlignment="1">
      <alignment vertical="top"/>
    </xf>
    <xf numFmtId="0" fontId="13" fillId="0" borderId="1" xfId="0" applyFont="1" applyBorder="1" applyAlignment="1">
      <alignment vertical="top" wrapText="1"/>
    </xf>
    <xf numFmtId="0" fontId="13" fillId="0" borderId="1" xfId="0" applyFont="1" applyBorder="1" applyAlignment="1">
      <alignment vertical="center"/>
    </xf>
    <xf numFmtId="0" fontId="14" fillId="0" borderId="1" xfId="0" applyFont="1" applyBorder="1" applyAlignment="1">
      <alignment horizontal="center" vertical="top" wrapText="1"/>
    </xf>
    <xf numFmtId="164" fontId="1" fillId="0" borderId="0" xfId="0" applyNumberFormat="1" applyFont="1" applyAlignment="1">
      <alignment horizontal="right" vertical="top" wrapText="1"/>
    </xf>
    <xf numFmtId="0" fontId="11" fillId="2" borderId="0" xfId="0" applyFont="1" applyFill="1" applyAlignment="1">
      <alignment horizontal="center" vertical="top" wrapText="1"/>
    </xf>
    <xf numFmtId="0" fontId="5" fillId="0" borderId="1" xfId="0" applyFont="1" applyBorder="1"/>
    <xf numFmtId="165" fontId="13" fillId="0" borderId="0" xfId="0" applyNumberFormat="1" applyFont="1" applyAlignment="1">
      <alignment vertical="center"/>
    </xf>
    <xf numFmtId="165" fontId="13" fillId="0" borderId="4" xfId="0" applyNumberFormat="1" applyFont="1" applyBorder="1" applyAlignment="1">
      <alignment vertical="center"/>
    </xf>
    <xf numFmtId="165" fontId="13" fillId="0" borderId="1" xfId="0" applyNumberFormat="1" applyFont="1" applyBorder="1" applyAlignment="1">
      <alignment vertical="center"/>
    </xf>
    <xf numFmtId="166" fontId="13" fillId="0" borderId="0" xfId="1" applyNumberFormat="1" applyFont="1" applyAlignment="1">
      <alignment vertical="center"/>
    </xf>
    <xf numFmtId="166" fontId="13" fillId="0" borderId="4" xfId="1" applyNumberFormat="1" applyFont="1" applyBorder="1" applyAlignment="1">
      <alignment vertical="center"/>
    </xf>
    <xf numFmtId="166" fontId="13" fillId="0" borderId="0" xfId="1" applyNumberFormat="1" applyFont="1" applyBorder="1" applyAlignment="1">
      <alignment vertical="center"/>
    </xf>
    <xf numFmtId="166" fontId="13" fillId="0" borderId="1" xfId="1" applyNumberFormat="1" applyFont="1" applyBorder="1" applyAlignment="1">
      <alignment vertical="center"/>
    </xf>
    <xf numFmtId="165" fontId="13" fillId="0" borderId="4" xfId="0" applyNumberFormat="1" applyFont="1" applyBorder="1"/>
    <xf numFmtId="165" fontId="13" fillId="0" borderId="0" xfId="0" applyNumberFormat="1" applyFont="1"/>
    <xf numFmtId="165" fontId="13" fillId="0" borderId="1" xfId="0" applyNumberFormat="1" applyFont="1" applyBorder="1"/>
    <xf numFmtId="165" fontId="13" fillId="0" borderId="4" xfId="0" applyNumberFormat="1" applyFont="1" applyBorder="1" applyAlignment="1">
      <alignment vertical="top"/>
    </xf>
    <xf numFmtId="165" fontId="13" fillId="0" borderId="0" xfId="0" applyNumberFormat="1" applyFont="1" applyAlignment="1">
      <alignment vertical="top"/>
    </xf>
    <xf numFmtId="165" fontId="13" fillId="0" borderId="1" xfId="0" applyNumberFormat="1" applyFont="1" applyBorder="1" applyAlignment="1">
      <alignment vertical="top"/>
    </xf>
    <xf numFmtId="166" fontId="13" fillId="0" borderId="4" xfId="1" applyNumberFormat="1" applyFont="1" applyBorder="1" applyAlignment="1">
      <alignment vertical="top"/>
    </xf>
    <xf numFmtId="0" fontId="13" fillId="0" borderId="10" xfId="0" applyFont="1" applyBorder="1" applyAlignment="1">
      <alignment vertical="top"/>
    </xf>
    <xf numFmtId="166" fontId="13" fillId="0" borderId="10" xfId="1" applyNumberFormat="1" applyFont="1" applyBorder="1" applyAlignment="1">
      <alignment vertical="top"/>
    </xf>
    <xf numFmtId="165" fontId="13" fillId="0" borderId="10" xfId="0" applyNumberFormat="1" applyFont="1" applyBorder="1" applyAlignment="1">
      <alignment vertical="top"/>
    </xf>
    <xf numFmtId="0" fontId="13" fillId="0" borderId="10" xfId="0" applyFont="1" applyBorder="1" applyAlignment="1">
      <alignment vertical="top" wrapText="1"/>
    </xf>
    <xf numFmtId="0" fontId="1" fillId="0" borderId="4" xfId="0" applyFont="1" applyBorder="1" applyAlignment="1">
      <alignment horizontal="left" vertical="top" wrapText="1"/>
    </xf>
    <xf numFmtId="0" fontId="0" fillId="0" borderId="1" xfId="0" applyBorder="1" applyAlignment="1">
      <alignment horizontal="center" vertical="top"/>
    </xf>
    <xf numFmtId="0" fontId="15" fillId="0" borderId="21" xfId="0" applyFont="1" applyBorder="1" applyAlignment="1">
      <alignment vertical="center" wrapText="1"/>
    </xf>
    <xf numFmtId="0" fontId="16" fillId="0" borderId="22" xfId="0" applyFont="1" applyBorder="1" applyAlignment="1">
      <alignment horizontal="center"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16" fillId="0" borderId="21" xfId="0" applyFont="1" applyBorder="1" applyAlignment="1">
      <alignment vertical="center" wrapText="1"/>
    </xf>
    <xf numFmtId="0" fontId="16" fillId="0" borderId="1" xfId="0" applyFont="1" applyBorder="1" applyAlignment="1">
      <alignment vertical="center" wrapText="1"/>
    </xf>
    <xf numFmtId="0" fontId="4" fillId="0" borderId="0" xfId="0" applyFont="1" applyAlignment="1">
      <alignment horizontal="center"/>
    </xf>
    <xf numFmtId="0" fontId="17" fillId="0" borderId="1" xfId="0" applyFont="1" applyBorder="1" applyAlignment="1">
      <alignment horizontal="center" textRotation="90" wrapText="1"/>
    </xf>
    <xf numFmtId="0" fontId="5" fillId="0" borderId="0" xfId="0" applyFont="1" applyAlignment="1">
      <alignment horizontal="center"/>
    </xf>
    <xf numFmtId="0" fontId="0" fillId="0" borderId="3" xfId="0" applyBorder="1" applyAlignment="1">
      <alignment horizontal="center" vertical="top"/>
    </xf>
    <xf numFmtId="0" fontId="0" fillId="0" borderId="5" xfId="0" applyBorder="1" applyAlignment="1">
      <alignment horizontal="center" vertical="top"/>
    </xf>
    <xf numFmtId="0" fontId="14" fillId="0" borderId="10" xfId="0" applyFont="1" applyBorder="1" applyAlignment="1">
      <alignment horizontal="center" vertical="top"/>
    </xf>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1" xfId="0" applyFont="1" applyBorder="1" applyAlignment="1">
      <alignment horizontal="left" vertical="top" wrapText="1"/>
    </xf>
    <xf numFmtId="0" fontId="15" fillId="0" borderId="20" xfId="0" applyFont="1" applyBorder="1" applyAlignment="1">
      <alignment horizontal="center" vertical="center" wrapText="1"/>
    </xf>
    <xf numFmtId="0" fontId="14" fillId="0" borderId="4" xfId="0" applyFont="1" applyBorder="1" applyAlignment="1">
      <alignment horizontal="left" vertical="top" wrapText="1"/>
    </xf>
    <xf numFmtId="0" fontId="14" fillId="0" borderId="1" xfId="0" applyFont="1" applyBorder="1" applyAlignment="1">
      <alignment horizontal="left" vertical="top" wrapText="1"/>
    </xf>
    <xf numFmtId="0" fontId="14" fillId="0" borderId="4" xfId="0" applyFont="1" applyBorder="1" applyAlignment="1">
      <alignment horizontal="center" vertical="top" wrapText="1"/>
    </xf>
    <xf numFmtId="0" fontId="14" fillId="0" borderId="1" xfId="0" applyFont="1" applyBorder="1" applyAlignment="1">
      <alignment horizontal="center" vertical="top" wrapText="1"/>
    </xf>
    <xf numFmtId="0" fontId="13" fillId="0" borderId="4" xfId="0" applyFont="1" applyBorder="1" applyAlignment="1">
      <alignment vertical="top" wrapText="1"/>
    </xf>
    <xf numFmtId="0" fontId="13" fillId="0" borderId="0" xfId="0" applyFont="1" applyAlignment="1">
      <alignment vertical="top" wrapText="1"/>
    </xf>
    <xf numFmtId="0" fontId="13" fillId="0" borderId="1" xfId="0" applyFont="1" applyBorder="1" applyAlignment="1">
      <alignment vertical="top" wrapText="1"/>
    </xf>
    <xf numFmtId="0" fontId="13" fillId="0" borderId="4" xfId="0" applyFont="1" applyBorder="1" applyAlignment="1">
      <alignment vertical="top"/>
    </xf>
    <xf numFmtId="0" fontId="13" fillId="0" borderId="0" xfId="0" applyFont="1" applyAlignment="1">
      <alignment vertical="top"/>
    </xf>
    <xf numFmtId="0" fontId="13" fillId="0" borderId="1" xfId="0" applyFont="1" applyBorder="1" applyAlignment="1">
      <alignment vertical="top"/>
    </xf>
    <xf numFmtId="0" fontId="14" fillId="0" borderId="4" xfId="0" applyFont="1" applyBorder="1" applyAlignment="1">
      <alignment horizontal="center" vertical="top"/>
    </xf>
    <xf numFmtId="0" fontId="14" fillId="0" borderId="4" xfId="0" applyFont="1" applyBorder="1" applyAlignment="1">
      <alignment horizontal="center"/>
    </xf>
    <xf numFmtId="0" fontId="14" fillId="0" borderId="4" xfId="0" applyFont="1" applyBorder="1" applyAlignment="1">
      <alignment horizontal="left" vertical="top"/>
    </xf>
    <xf numFmtId="0" fontId="14" fillId="0" borderId="1" xfId="0" applyFont="1" applyBorder="1" applyAlignment="1">
      <alignment horizontal="left" vertical="top"/>
    </xf>
    <xf numFmtId="0" fontId="13" fillId="0" borderId="4" xfId="0" applyFont="1" applyBorder="1" applyAlignment="1">
      <alignment horizontal="left" vertical="top"/>
    </xf>
    <xf numFmtId="0" fontId="13" fillId="0" borderId="0" xfId="0" applyFont="1" applyAlignment="1">
      <alignment horizontal="left" vertical="top"/>
    </xf>
  </cellXfs>
  <cellStyles count="2">
    <cellStyle name="Normal" xfId="0" builtinId="0"/>
    <cellStyle name="Per cent" xfId="1" builtinId="5"/>
  </cellStyles>
  <dxfs count="11">
    <dxf>
      <font>
        <color rgb="FF9C0006"/>
      </font>
      <fill>
        <patternFill>
          <bgColor rgb="FFFFC7CE"/>
        </patternFill>
      </fill>
    </dxf>
    <dxf>
      <font>
        <color theme="6"/>
      </font>
    </dxf>
    <dxf>
      <font>
        <b/>
        <i val="0"/>
        <color theme="9" tint="-0.499984740745262"/>
      </font>
    </dxf>
    <dxf>
      <font>
        <color theme="6"/>
      </font>
    </dxf>
    <dxf>
      <font>
        <b/>
        <i val="0"/>
        <color theme="9" tint="-0.499984740745262"/>
      </font>
    </dxf>
    <dxf>
      <font>
        <color theme="6"/>
      </font>
    </dxf>
    <dxf>
      <font>
        <b/>
        <i val="0"/>
        <color theme="9" tint="-0.499984740745262"/>
      </font>
    </dxf>
    <dxf>
      <font>
        <color theme="6"/>
      </font>
    </dxf>
    <dxf>
      <font>
        <b/>
        <i val="0"/>
        <color theme="9" tint="-0.499984740745262"/>
      </font>
    </dxf>
    <dxf>
      <font>
        <color theme="6"/>
      </font>
    </dxf>
    <dxf>
      <font>
        <b/>
        <i val="0"/>
        <color theme="9" tint="-0.499984740745262"/>
      </font>
    </dxf>
  </dxfs>
  <tableStyles count="0" defaultTableStyle="TableStyleMedium2" defaultPivotStyle="PivotStyleLight16"/>
  <colors>
    <mruColors>
      <color rgb="FF72C3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calcChain" Target="calcChain.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theme" Target="theme/theme1.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sheetMetadata" Target="metadata.xml"/><Relationship Id="rId4" Type="http://schemas.openxmlformats.org/officeDocument/2006/relationships/chartsheet" Target="chartsheets/sheet1.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sharedStrings" Target="sharedStrings.xml"/><Relationship Id="rId8" Type="http://schemas.openxmlformats.org/officeDocument/2006/relationships/worksheet" Target="worksheets/sheet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837844623"/>
        <c:axId val="701647327"/>
      </c:barChart>
      <c:catAx>
        <c:axId val="183784462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647327"/>
        <c:crosses val="autoZero"/>
        <c:auto val="1"/>
        <c:lblAlgn val="ctr"/>
        <c:lblOffset val="100"/>
        <c:noMultiLvlLbl val="0"/>
      </c:catAx>
      <c:valAx>
        <c:axId val="701647327"/>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78446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41D8473-3125-407B-B0E4-1787C0FB38D0}">
  <sheetPr/>
  <sheetViews>
    <sheetView zoomScale="108"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278056" cy="6041319"/>
    <xdr:graphicFrame macro="">
      <xdr:nvGraphicFramePr>
        <xdr:cNvPr id="2" name="Chart 1">
          <a:extLst>
            <a:ext uri="{FF2B5EF4-FFF2-40B4-BE49-F238E27FC236}">
              <a16:creationId xmlns:a16="http://schemas.microsoft.com/office/drawing/2014/main" id="{7C41825A-9E96-B315-30AA-8A9AFB2FEA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0.07192</cdr:x>
      <cdr:y>0</cdr:y>
    </cdr:from>
    <cdr:to>
      <cdr:x>0.93793</cdr:x>
      <cdr:y>1</cdr:y>
    </cdr:to>
    <cdr:pic>
      <cdr:nvPicPr>
        <cdr:cNvPr id="90" name="Picture 89">
          <a:extLst xmlns:a="http://schemas.openxmlformats.org/drawingml/2006/main">
            <a:ext uri="{FF2B5EF4-FFF2-40B4-BE49-F238E27FC236}">
              <a16:creationId xmlns:a16="http://schemas.microsoft.com/office/drawing/2014/main" id="{ECDF9AF7-ACAB-0788-EE36-9FD45DAA7E8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67600" y="0"/>
          <a:ext cx="8038821" cy="6046674"/>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7ED55-1C0E-4BA0-811C-2A5EA8796E07}">
  <dimension ref="A1:B19"/>
  <sheetViews>
    <sheetView tabSelected="1" workbookViewId="0">
      <selection activeCell="B21" sqref="B21"/>
    </sheetView>
  </sheetViews>
  <sheetFormatPr defaultColWidth="9" defaultRowHeight="14.25" x14ac:dyDescent="0.45"/>
  <cols>
    <col min="1" max="1" width="23.59765625" style="18" bestFit="1" customWidth="1"/>
    <col min="2" max="2" width="111" style="62" customWidth="1"/>
    <col min="3" max="16384" width="9" style="18"/>
  </cols>
  <sheetData>
    <row r="1" spans="1:2" x14ac:dyDescent="0.45">
      <c r="B1" s="18"/>
    </row>
    <row r="2" spans="1:2" x14ac:dyDescent="0.45">
      <c r="A2" s="24" t="s">
        <v>450</v>
      </c>
      <c r="B2" s="24" t="s">
        <v>451</v>
      </c>
    </row>
    <row r="3" spans="1:2" ht="71.25" x14ac:dyDescent="0.45">
      <c r="A3" s="18" t="s">
        <v>454</v>
      </c>
      <c r="B3" s="62" t="s">
        <v>455</v>
      </c>
    </row>
    <row r="4" spans="1:2" ht="142.5" x14ac:dyDescent="0.45">
      <c r="A4" s="18" t="s">
        <v>456</v>
      </c>
      <c r="B4" s="62" t="s">
        <v>460</v>
      </c>
    </row>
    <row r="5" spans="1:2" ht="28.5" x14ac:dyDescent="0.45">
      <c r="A5" s="18" t="s">
        <v>457</v>
      </c>
      <c r="B5" s="62" t="s">
        <v>458</v>
      </c>
    </row>
    <row r="6" spans="1:2" ht="28.5" x14ac:dyDescent="0.45">
      <c r="A6" s="18" t="s">
        <v>479</v>
      </c>
      <c r="B6" s="62" t="s">
        <v>480</v>
      </c>
    </row>
    <row r="7" spans="1:2" x14ac:dyDescent="0.45">
      <c r="A7" s="18" t="s">
        <v>461</v>
      </c>
      <c r="B7" s="62" t="s">
        <v>465</v>
      </c>
    </row>
    <row r="8" spans="1:2" x14ac:dyDescent="0.45">
      <c r="A8" s="18" t="s">
        <v>462</v>
      </c>
      <c r="B8" s="62" t="s">
        <v>464</v>
      </c>
    </row>
    <row r="9" spans="1:2" x14ac:dyDescent="0.45">
      <c r="A9" s="18" t="s">
        <v>463</v>
      </c>
      <c r="B9" s="62" t="s">
        <v>466</v>
      </c>
    </row>
    <row r="10" spans="1:2" x14ac:dyDescent="0.45">
      <c r="A10" s="18" t="s">
        <v>468</v>
      </c>
      <c r="B10" s="62" t="s">
        <v>467</v>
      </c>
    </row>
    <row r="11" spans="1:2" x14ac:dyDescent="0.45">
      <c r="A11" s="18" t="s">
        <v>475</v>
      </c>
      <c r="B11" s="62" t="s">
        <v>466</v>
      </c>
    </row>
    <row r="12" spans="1:2" x14ac:dyDescent="0.45">
      <c r="A12" s="18" t="s">
        <v>469</v>
      </c>
      <c r="B12" s="62" t="s">
        <v>471</v>
      </c>
    </row>
    <row r="13" spans="1:2" x14ac:dyDescent="0.45">
      <c r="A13" s="18" t="s">
        <v>476</v>
      </c>
      <c r="B13" s="62" t="s">
        <v>466</v>
      </c>
    </row>
    <row r="14" spans="1:2" x14ac:dyDescent="0.45">
      <c r="A14" s="18" t="s">
        <v>470</v>
      </c>
      <c r="B14" s="62" t="s">
        <v>472</v>
      </c>
    </row>
    <row r="15" spans="1:2" x14ac:dyDescent="0.45">
      <c r="A15" s="18" t="s">
        <v>476</v>
      </c>
      <c r="B15" s="62" t="s">
        <v>466</v>
      </c>
    </row>
    <row r="16" spans="1:2" x14ac:dyDescent="0.45">
      <c r="A16" s="18" t="s">
        <v>473</v>
      </c>
      <c r="B16" s="62" t="s">
        <v>477</v>
      </c>
    </row>
    <row r="17" spans="1:2" x14ac:dyDescent="0.45">
      <c r="A17" s="18" t="s">
        <v>474</v>
      </c>
      <c r="B17" s="62" t="s">
        <v>466</v>
      </c>
    </row>
    <row r="18" spans="1:2" x14ac:dyDescent="0.45">
      <c r="A18" s="18" t="s">
        <v>483</v>
      </c>
      <c r="B18" s="62" t="s">
        <v>478</v>
      </c>
    </row>
    <row r="19" spans="1:2" x14ac:dyDescent="0.45">
      <c r="A19" s="18" t="s">
        <v>482</v>
      </c>
      <c r="B19" s="62" t="s">
        <v>484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A8227-C750-41EB-A622-40D95F1F8980}">
  <dimension ref="A1:AR116"/>
  <sheetViews>
    <sheetView workbookViewId="0">
      <pane xSplit="5" ySplit="4" topLeftCell="F5" activePane="bottomRight" state="frozen"/>
      <selection pane="topRight" activeCell="F1" sqref="F1"/>
      <selection pane="bottomLeft" activeCell="A4" sqref="A4"/>
      <selection pane="bottomRight"/>
    </sheetView>
  </sheetViews>
  <sheetFormatPr defaultRowHeight="14.25" x14ac:dyDescent="0.45"/>
  <cols>
    <col min="1" max="1" width="2.1328125" bestFit="1" customWidth="1"/>
    <col min="2" max="2" width="4" bestFit="1" customWidth="1"/>
    <col min="3" max="3" width="3" bestFit="1" customWidth="1"/>
    <col min="4" max="4" width="9.59765625" bestFit="1" customWidth="1"/>
    <col min="5" max="5" width="2" bestFit="1" customWidth="1"/>
    <col min="6" max="31" width="10.73046875" customWidth="1"/>
  </cols>
  <sheetData>
    <row r="1" spans="1:44" x14ac:dyDescent="0.45">
      <c r="D1" s="5">
        <f>COUNTA(D6:D116)</f>
        <v>111</v>
      </c>
      <c r="F1" s="4">
        <f>COLUMN()</f>
        <v>6</v>
      </c>
      <c r="G1" s="4">
        <f>COLUMN()</f>
        <v>7</v>
      </c>
      <c r="H1" s="4">
        <f>COLUMN()</f>
        <v>8</v>
      </c>
      <c r="I1" s="4">
        <f>COLUMN()</f>
        <v>9</v>
      </c>
      <c r="J1" s="4">
        <f>COLUMN()</f>
        <v>10</v>
      </c>
      <c r="K1" s="4">
        <f>COLUMN()</f>
        <v>11</v>
      </c>
      <c r="L1" s="4">
        <f>COLUMN()</f>
        <v>12</v>
      </c>
      <c r="M1" s="4">
        <f>COLUMN()</f>
        <v>13</v>
      </c>
      <c r="N1" s="4">
        <f>COLUMN()</f>
        <v>14</v>
      </c>
      <c r="O1" s="4">
        <f>COLUMN()</f>
        <v>15</v>
      </c>
      <c r="P1" s="4">
        <f>COLUMN()</f>
        <v>16</v>
      </c>
      <c r="Q1" s="4">
        <f>COLUMN()</f>
        <v>17</v>
      </c>
      <c r="R1" s="4">
        <f>COLUMN()</f>
        <v>18</v>
      </c>
      <c r="S1" s="4">
        <f>COLUMN()</f>
        <v>19</v>
      </c>
      <c r="T1" s="4">
        <f>COLUMN()</f>
        <v>20</v>
      </c>
      <c r="U1" s="4">
        <f>COLUMN()</f>
        <v>21</v>
      </c>
      <c r="V1" s="4">
        <f>COLUMN()</f>
        <v>22</v>
      </c>
      <c r="W1" s="4">
        <f>COLUMN()</f>
        <v>23</v>
      </c>
      <c r="X1" s="4">
        <f>COLUMN()</f>
        <v>24</v>
      </c>
      <c r="Y1" s="4">
        <f>COLUMN()</f>
        <v>25</v>
      </c>
      <c r="Z1" s="4">
        <f>COLUMN()</f>
        <v>26</v>
      </c>
      <c r="AA1" s="4">
        <f>COLUMN()</f>
        <v>27</v>
      </c>
      <c r="AB1" s="4">
        <f>COLUMN()</f>
        <v>28</v>
      </c>
      <c r="AC1" s="4">
        <f>COLUMN()</f>
        <v>29</v>
      </c>
      <c r="AD1" s="4">
        <f>COLUMN()</f>
        <v>30</v>
      </c>
      <c r="AE1" s="4">
        <f>COLUMN()</f>
        <v>31</v>
      </c>
      <c r="AF1" s="4">
        <f>COLUMN()</f>
        <v>32</v>
      </c>
      <c r="AG1" s="4">
        <f>COLUMN()</f>
        <v>33</v>
      </c>
      <c r="AH1" s="4">
        <f>COLUMN()</f>
        <v>34</v>
      </c>
      <c r="AI1" s="4">
        <f>COLUMN()</f>
        <v>35</v>
      </c>
      <c r="AJ1" s="4">
        <f>COLUMN()</f>
        <v>36</v>
      </c>
      <c r="AK1" s="4">
        <f>COLUMN()</f>
        <v>37</v>
      </c>
      <c r="AL1" s="4">
        <f>COLUMN()</f>
        <v>38</v>
      </c>
      <c r="AM1" s="4">
        <f>COLUMN()</f>
        <v>39</v>
      </c>
      <c r="AN1" s="4">
        <f>COLUMN()</f>
        <v>40</v>
      </c>
      <c r="AO1" s="4">
        <f>COLUMN()</f>
        <v>41</v>
      </c>
      <c r="AP1" s="4">
        <f>COLUMN()</f>
        <v>42</v>
      </c>
      <c r="AQ1" s="4">
        <f>COLUMN()</f>
        <v>43</v>
      </c>
      <c r="AR1" s="4">
        <f>COLUMN()</f>
        <v>44</v>
      </c>
    </row>
    <row r="2" spans="1:44" x14ac:dyDescent="0.45">
      <c r="D2" s="5" t="s">
        <v>313</v>
      </c>
      <c r="F2" s="4">
        <f>COUNTIF(F6:F116,1)</f>
        <v>34</v>
      </c>
      <c r="G2" s="4">
        <f t="shared" ref="G2:AR2" si="0">COUNTIF(G6:G116,1)</f>
        <v>18</v>
      </c>
      <c r="H2" s="4">
        <f t="shared" si="0"/>
        <v>37</v>
      </c>
      <c r="I2" s="4">
        <f t="shared" si="0"/>
        <v>12</v>
      </c>
      <c r="J2" s="4">
        <f t="shared" si="0"/>
        <v>14</v>
      </c>
      <c r="K2" s="4">
        <f t="shared" si="0"/>
        <v>24</v>
      </c>
      <c r="L2" s="4">
        <f t="shared" si="0"/>
        <v>23</v>
      </c>
      <c r="M2" s="4">
        <f t="shared" si="0"/>
        <v>30</v>
      </c>
      <c r="N2" s="4">
        <f t="shared" si="0"/>
        <v>12</v>
      </c>
      <c r="O2" s="4">
        <f t="shared" si="0"/>
        <v>36</v>
      </c>
      <c r="P2" s="4">
        <f t="shared" si="0"/>
        <v>30</v>
      </c>
      <c r="Q2" s="4">
        <f t="shared" si="0"/>
        <v>20</v>
      </c>
      <c r="R2" s="4">
        <f t="shared" si="0"/>
        <v>10</v>
      </c>
      <c r="S2" s="4">
        <f t="shared" si="0"/>
        <v>25</v>
      </c>
      <c r="T2" s="4">
        <f t="shared" si="0"/>
        <v>20</v>
      </c>
      <c r="U2" s="4">
        <f t="shared" si="0"/>
        <v>9</v>
      </c>
      <c r="V2" s="4">
        <f t="shared" si="0"/>
        <v>8</v>
      </c>
      <c r="W2" s="4">
        <f t="shared" si="0"/>
        <v>29</v>
      </c>
      <c r="X2" s="4">
        <f t="shared" si="0"/>
        <v>16</v>
      </c>
      <c r="Y2" s="4">
        <f t="shared" si="0"/>
        <v>13</v>
      </c>
      <c r="Z2" s="4">
        <f t="shared" si="0"/>
        <v>35</v>
      </c>
      <c r="AA2" s="4">
        <f t="shared" si="0"/>
        <v>22</v>
      </c>
      <c r="AB2" s="4">
        <f t="shared" si="0"/>
        <v>1</v>
      </c>
      <c r="AC2" s="4">
        <f t="shared" si="0"/>
        <v>24</v>
      </c>
      <c r="AD2" s="4">
        <f t="shared" si="0"/>
        <v>25</v>
      </c>
      <c r="AE2" s="4">
        <f t="shared" si="0"/>
        <v>17</v>
      </c>
      <c r="AF2" s="4">
        <f t="shared" si="0"/>
        <v>37</v>
      </c>
      <c r="AG2" s="4">
        <f t="shared" si="0"/>
        <v>47</v>
      </c>
      <c r="AH2" s="4">
        <f t="shared" si="0"/>
        <v>13</v>
      </c>
      <c r="AI2" s="4">
        <f t="shared" si="0"/>
        <v>12</v>
      </c>
      <c r="AJ2" s="4">
        <f t="shared" si="0"/>
        <v>10</v>
      </c>
      <c r="AK2" s="4">
        <f t="shared" si="0"/>
        <v>15</v>
      </c>
      <c r="AL2" s="4">
        <f t="shared" si="0"/>
        <v>20</v>
      </c>
      <c r="AM2" s="4">
        <f t="shared" si="0"/>
        <v>14</v>
      </c>
      <c r="AN2" s="4">
        <f t="shared" si="0"/>
        <v>6</v>
      </c>
      <c r="AO2" s="4">
        <f t="shared" si="0"/>
        <v>15</v>
      </c>
      <c r="AP2" s="4">
        <f t="shared" si="0"/>
        <v>15</v>
      </c>
      <c r="AQ2" s="4">
        <f t="shared" si="0"/>
        <v>17</v>
      </c>
      <c r="AR2" s="4">
        <f t="shared" si="0"/>
        <v>4</v>
      </c>
    </row>
    <row r="3" spans="1:44" x14ac:dyDescent="0.45">
      <c r="D3" s="5" t="s">
        <v>314</v>
      </c>
      <c r="F3" s="4">
        <f>_xlfn.RANK.EQ(F2,$F$2:$AR$2)</f>
        <v>6</v>
      </c>
      <c r="G3" s="4">
        <f t="shared" ref="G3:AR3" si="1">_xlfn.RANK.EQ(G2,$F$2:$AR$2)</f>
        <v>19</v>
      </c>
      <c r="H3" s="4">
        <f t="shared" si="1"/>
        <v>2</v>
      </c>
      <c r="I3" s="4">
        <f t="shared" si="1"/>
        <v>30</v>
      </c>
      <c r="J3" s="4">
        <f t="shared" si="1"/>
        <v>26</v>
      </c>
      <c r="K3" s="4">
        <f t="shared" si="1"/>
        <v>12</v>
      </c>
      <c r="L3" s="4">
        <f t="shared" si="1"/>
        <v>14</v>
      </c>
      <c r="M3" s="4">
        <f t="shared" si="1"/>
        <v>7</v>
      </c>
      <c r="N3" s="4">
        <f t="shared" si="1"/>
        <v>30</v>
      </c>
      <c r="O3" s="4">
        <f t="shared" si="1"/>
        <v>4</v>
      </c>
      <c r="P3" s="4">
        <f t="shared" si="1"/>
        <v>7</v>
      </c>
      <c r="Q3" s="4">
        <f t="shared" si="1"/>
        <v>16</v>
      </c>
      <c r="R3" s="4">
        <f t="shared" si="1"/>
        <v>33</v>
      </c>
      <c r="S3" s="4">
        <f t="shared" si="1"/>
        <v>10</v>
      </c>
      <c r="T3" s="4">
        <f t="shared" si="1"/>
        <v>16</v>
      </c>
      <c r="U3" s="4">
        <f t="shared" si="1"/>
        <v>35</v>
      </c>
      <c r="V3" s="4">
        <f t="shared" si="1"/>
        <v>36</v>
      </c>
      <c r="W3" s="4">
        <f t="shared" si="1"/>
        <v>9</v>
      </c>
      <c r="X3" s="4">
        <f t="shared" si="1"/>
        <v>22</v>
      </c>
      <c r="Y3" s="4">
        <f t="shared" si="1"/>
        <v>28</v>
      </c>
      <c r="Z3" s="4">
        <f t="shared" si="1"/>
        <v>5</v>
      </c>
      <c r="AA3" s="4">
        <f t="shared" si="1"/>
        <v>15</v>
      </c>
      <c r="AB3" s="4">
        <f t="shared" si="1"/>
        <v>39</v>
      </c>
      <c r="AC3" s="4">
        <f t="shared" si="1"/>
        <v>12</v>
      </c>
      <c r="AD3" s="4">
        <f t="shared" si="1"/>
        <v>10</v>
      </c>
      <c r="AE3" s="4">
        <f t="shared" si="1"/>
        <v>20</v>
      </c>
      <c r="AF3" s="4">
        <f t="shared" si="1"/>
        <v>2</v>
      </c>
      <c r="AG3" s="4">
        <f t="shared" si="1"/>
        <v>1</v>
      </c>
      <c r="AH3" s="4">
        <f t="shared" si="1"/>
        <v>28</v>
      </c>
      <c r="AI3" s="4">
        <f t="shared" si="1"/>
        <v>30</v>
      </c>
      <c r="AJ3" s="4">
        <f t="shared" si="1"/>
        <v>33</v>
      </c>
      <c r="AK3" s="4">
        <f t="shared" si="1"/>
        <v>23</v>
      </c>
      <c r="AL3" s="4">
        <f t="shared" si="1"/>
        <v>16</v>
      </c>
      <c r="AM3" s="4">
        <f t="shared" si="1"/>
        <v>26</v>
      </c>
      <c r="AN3" s="4">
        <f t="shared" si="1"/>
        <v>37</v>
      </c>
      <c r="AO3" s="4">
        <f t="shared" si="1"/>
        <v>23</v>
      </c>
      <c r="AP3" s="4">
        <f t="shared" si="1"/>
        <v>23</v>
      </c>
      <c r="AQ3" s="4">
        <f t="shared" si="1"/>
        <v>20</v>
      </c>
      <c r="AR3" s="4">
        <f t="shared" si="1"/>
        <v>38</v>
      </c>
    </row>
    <row r="4" spans="1:44" ht="135" customHeight="1" x14ac:dyDescent="0.45">
      <c r="A4" s="1"/>
      <c r="B4" s="1"/>
      <c r="C4" s="1"/>
      <c r="D4" s="1" t="s">
        <v>2</v>
      </c>
      <c r="E4" s="1" t="s">
        <v>1</v>
      </c>
      <c r="F4" s="2" t="s">
        <v>375</v>
      </c>
      <c r="G4" s="2" t="s">
        <v>337</v>
      </c>
      <c r="H4" s="2" t="s">
        <v>338</v>
      </c>
      <c r="I4" s="2" t="s">
        <v>339</v>
      </c>
      <c r="J4" s="2" t="s">
        <v>340</v>
      </c>
      <c r="K4" s="2" t="s">
        <v>341</v>
      </c>
      <c r="L4" s="2" t="s">
        <v>342</v>
      </c>
      <c r="M4" s="2" t="s">
        <v>343</v>
      </c>
      <c r="N4" s="2" t="s">
        <v>344</v>
      </c>
      <c r="O4" s="2" t="s">
        <v>345</v>
      </c>
      <c r="P4" s="2" t="s">
        <v>346</v>
      </c>
      <c r="Q4" s="2" t="s">
        <v>347</v>
      </c>
      <c r="R4" s="2" t="s">
        <v>348</v>
      </c>
      <c r="S4" s="2" t="s">
        <v>349</v>
      </c>
      <c r="T4" s="2" t="s">
        <v>350</v>
      </c>
      <c r="U4" s="2" t="s">
        <v>351</v>
      </c>
      <c r="V4" s="2" t="s">
        <v>352</v>
      </c>
      <c r="W4" s="2" t="s">
        <v>353</v>
      </c>
      <c r="X4" s="2" t="s">
        <v>354</v>
      </c>
      <c r="Y4" s="2" t="s">
        <v>355</v>
      </c>
      <c r="Z4" s="2" t="s">
        <v>356</v>
      </c>
      <c r="AA4" s="2" t="s">
        <v>357</v>
      </c>
      <c r="AB4" s="2" t="s">
        <v>358</v>
      </c>
      <c r="AC4" s="2" t="s">
        <v>359</v>
      </c>
      <c r="AD4" s="2" t="s">
        <v>360</v>
      </c>
      <c r="AE4" s="2" t="s">
        <v>361</v>
      </c>
      <c r="AF4" s="2" t="s">
        <v>362</v>
      </c>
      <c r="AG4" s="2" t="s">
        <v>363</v>
      </c>
      <c r="AH4" s="2" t="s">
        <v>364</v>
      </c>
      <c r="AI4" s="2" t="s">
        <v>365</v>
      </c>
      <c r="AJ4" s="2" t="s">
        <v>366</v>
      </c>
      <c r="AK4" s="2" t="s">
        <v>367</v>
      </c>
      <c r="AL4" s="2" t="s">
        <v>368</v>
      </c>
      <c r="AM4" s="2" t="s">
        <v>369</v>
      </c>
      <c r="AN4" s="2" t="s">
        <v>370</v>
      </c>
      <c r="AO4" s="2" t="s">
        <v>371</v>
      </c>
      <c r="AP4" s="2" t="s">
        <v>372</v>
      </c>
      <c r="AQ4" s="2" t="s">
        <v>373</v>
      </c>
      <c r="AR4" s="2" t="s">
        <v>374</v>
      </c>
    </row>
    <row r="5" spans="1:44" x14ac:dyDescent="0.45">
      <c r="F5" s="4" t="s">
        <v>67</v>
      </c>
      <c r="G5" s="4" t="s">
        <v>68</v>
      </c>
      <c r="H5" s="4" t="s">
        <v>69</v>
      </c>
      <c r="I5" s="4" t="s">
        <v>70</v>
      </c>
      <c r="J5" s="4" t="s">
        <v>71</v>
      </c>
      <c r="K5" s="4" t="s">
        <v>72</v>
      </c>
      <c r="L5" s="4" t="s">
        <v>73</v>
      </c>
      <c r="M5" s="4" t="s">
        <v>74</v>
      </c>
      <c r="N5" s="4" t="s">
        <v>75</v>
      </c>
      <c r="O5" s="4" t="s">
        <v>76</v>
      </c>
      <c r="P5" s="4" t="s">
        <v>77</v>
      </c>
      <c r="Q5" s="4" t="s">
        <v>78</v>
      </c>
      <c r="R5" s="4" t="s">
        <v>79</v>
      </c>
      <c r="S5" s="4" t="s">
        <v>80</v>
      </c>
      <c r="T5" s="4" t="s">
        <v>81</v>
      </c>
      <c r="U5" s="4" t="s">
        <v>82</v>
      </c>
      <c r="V5" s="4" t="s">
        <v>83</v>
      </c>
      <c r="W5" s="4" t="s">
        <v>84</v>
      </c>
      <c r="X5" s="4" t="s">
        <v>85</v>
      </c>
      <c r="Y5" s="4" t="s">
        <v>86</v>
      </c>
      <c r="Z5" s="4" t="s">
        <v>87</v>
      </c>
      <c r="AA5" s="4" t="s">
        <v>88</v>
      </c>
      <c r="AB5" s="4" t="s">
        <v>89</v>
      </c>
      <c r="AC5" s="4" t="s">
        <v>90</v>
      </c>
      <c r="AD5" s="4" t="s">
        <v>91</v>
      </c>
      <c r="AE5" s="4" t="s">
        <v>92</v>
      </c>
      <c r="AF5" s="4" t="s">
        <v>93</v>
      </c>
      <c r="AG5" s="4" t="s">
        <v>94</v>
      </c>
      <c r="AH5" s="4" t="s">
        <v>95</v>
      </c>
      <c r="AI5" s="4" t="s">
        <v>96</v>
      </c>
      <c r="AJ5" s="4" t="s">
        <v>97</v>
      </c>
      <c r="AK5" s="4" t="s">
        <v>98</v>
      </c>
      <c r="AL5" s="4" t="s">
        <v>99</v>
      </c>
      <c r="AM5" s="4" t="s">
        <v>100</v>
      </c>
      <c r="AN5" s="4" t="s">
        <v>101</v>
      </c>
      <c r="AO5" s="4" t="s">
        <v>102</v>
      </c>
      <c r="AP5" s="4" t="s">
        <v>164</v>
      </c>
      <c r="AQ5" s="4" t="s">
        <v>165</v>
      </c>
      <c r="AR5" s="4" t="s">
        <v>166</v>
      </c>
    </row>
    <row r="6" spans="1:44" x14ac:dyDescent="0.45">
      <c r="A6" t="s">
        <v>0</v>
      </c>
      <c r="B6">
        <v>1</v>
      </c>
      <c r="D6" t="str">
        <f t="shared" ref="D6:D69" si="2">A6&amp;B6</f>
        <v>R1</v>
      </c>
      <c r="F6" s="20">
        <v>1</v>
      </c>
      <c r="G6" s="20">
        <v>0</v>
      </c>
      <c r="H6" s="20">
        <v>1</v>
      </c>
      <c r="I6" s="20">
        <v>1</v>
      </c>
      <c r="J6" s="20">
        <v>1</v>
      </c>
      <c r="K6" s="20">
        <v>1</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1</v>
      </c>
      <c r="AH6" s="20">
        <v>0</v>
      </c>
      <c r="AI6" s="20">
        <v>0</v>
      </c>
      <c r="AJ6" s="20">
        <v>0</v>
      </c>
      <c r="AK6" s="20">
        <v>0</v>
      </c>
      <c r="AL6" s="20">
        <v>0</v>
      </c>
      <c r="AM6" s="20">
        <v>0</v>
      </c>
      <c r="AN6" s="20">
        <v>0</v>
      </c>
      <c r="AO6" s="20">
        <v>0</v>
      </c>
      <c r="AP6" s="20">
        <v>0</v>
      </c>
      <c r="AQ6" s="20">
        <v>0</v>
      </c>
      <c r="AR6" s="20">
        <v>0</v>
      </c>
    </row>
    <row r="7" spans="1:44" x14ac:dyDescent="0.45">
      <c r="A7" t="s">
        <v>0</v>
      </c>
      <c r="B7">
        <v>2</v>
      </c>
      <c r="D7" t="str">
        <f t="shared" si="2"/>
        <v>R2</v>
      </c>
      <c r="F7" s="20">
        <v>1</v>
      </c>
      <c r="G7" s="20">
        <v>0</v>
      </c>
      <c r="H7" s="20">
        <v>0</v>
      </c>
      <c r="I7" s="20">
        <v>0</v>
      </c>
      <c r="J7" s="20">
        <v>0</v>
      </c>
      <c r="K7" s="20">
        <v>0</v>
      </c>
      <c r="L7" s="20">
        <v>1</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row>
    <row r="8" spans="1:44" x14ac:dyDescent="0.45">
      <c r="A8" t="s">
        <v>0</v>
      </c>
      <c r="B8">
        <v>3</v>
      </c>
      <c r="D8" t="str">
        <f t="shared" si="2"/>
        <v>R3</v>
      </c>
      <c r="F8" s="20">
        <v>1</v>
      </c>
      <c r="G8" s="20">
        <v>0</v>
      </c>
      <c r="H8" s="20">
        <v>1</v>
      </c>
      <c r="I8" s="20">
        <v>0</v>
      </c>
      <c r="J8" s="20">
        <v>0</v>
      </c>
      <c r="K8" s="20">
        <v>1</v>
      </c>
      <c r="L8" s="20">
        <v>1</v>
      </c>
      <c r="M8" s="20">
        <v>1</v>
      </c>
      <c r="N8" s="20">
        <v>1</v>
      </c>
      <c r="O8" s="20">
        <v>1</v>
      </c>
      <c r="P8" s="20">
        <v>1</v>
      </c>
      <c r="Q8" s="20">
        <v>1</v>
      </c>
      <c r="R8" s="20">
        <v>1</v>
      </c>
      <c r="S8" s="20">
        <v>1</v>
      </c>
      <c r="T8" s="20">
        <v>0</v>
      </c>
      <c r="U8" s="20">
        <v>0</v>
      </c>
      <c r="V8" s="20">
        <v>0</v>
      </c>
      <c r="W8" s="20">
        <v>0</v>
      </c>
      <c r="X8" s="20">
        <v>0</v>
      </c>
      <c r="Y8" s="20">
        <v>0</v>
      </c>
      <c r="Z8" s="20">
        <v>1</v>
      </c>
      <c r="AA8" s="20">
        <v>0</v>
      </c>
      <c r="AB8" s="20">
        <v>0</v>
      </c>
      <c r="AC8" s="20">
        <v>0</v>
      </c>
      <c r="AD8" s="20">
        <v>0</v>
      </c>
      <c r="AE8" s="20">
        <v>1</v>
      </c>
      <c r="AF8" s="20">
        <v>0</v>
      </c>
      <c r="AG8" s="20">
        <v>0</v>
      </c>
      <c r="AH8" s="20">
        <v>0</v>
      </c>
      <c r="AI8" s="20">
        <v>0</v>
      </c>
      <c r="AJ8" s="20">
        <v>0</v>
      </c>
      <c r="AK8" s="20">
        <v>0</v>
      </c>
      <c r="AL8" s="20">
        <v>0</v>
      </c>
      <c r="AM8" s="20">
        <v>0</v>
      </c>
      <c r="AN8" s="20">
        <v>0</v>
      </c>
      <c r="AO8" s="20">
        <v>0</v>
      </c>
      <c r="AP8" s="20">
        <v>0</v>
      </c>
      <c r="AQ8" s="20">
        <v>0</v>
      </c>
      <c r="AR8" s="20">
        <v>0</v>
      </c>
    </row>
    <row r="9" spans="1:44" x14ac:dyDescent="0.45">
      <c r="A9" t="s">
        <v>0</v>
      </c>
      <c r="B9">
        <v>4</v>
      </c>
      <c r="D9" t="str">
        <f t="shared" si="2"/>
        <v>R4</v>
      </c>
      <c r="F9" s="20">
        <v>0</v>
      </c>
      <c r="G9" s="20">
        <v>0</v>
      </c>
      <c r="H9" s="20">
        <v>0</v>
      </c>
      <c r="I9" s="20">
        <v>0</v>
      </c>
      <c r="J9" s="20">
        <v>0</v>
      </c>
      <c r="K9" s="20">
        <v>0</v>
      </c>
      <c r="L9" s="20">
        <v>0</v>
      </c>
      <c r="M9" s="20">
        <v>0</v>
      </c>
      <c r="N9" s="20">
        <v>0</v>
      </c>
      <c r="O9" s="20">
        <v>1</v>
      </c>
      <c r="P9" s="20">
        <v>0</v>
      </c>
      <c r="Q9" s="20">
        <v>0</v>
      </c>
      <c r="R9" s="20">
        <v>0</v>
      </c>
      <c r="S9" s="20">
        <v>1</v>
      </c>
      <c r="T9" s="20">
        <v>1</v>
      </c>
      <c r="U9" s="20">
        <v>0</v>
      </c>
      <c r="V9" s="20">
        <v>0</v>
      </c>
      <c r="W9" s="20">
        <v>0</v>
      </c>
      <c r="X9" s="20">
        <v>1</v>
      </c>
      <c r="Y9" s="20">
        <v>0</v>
      </c>
      <c r="Z9" s="20">
        <v>0</v>
      </c>
      <c r="AA9" s="20">
        <v>0</v>
      </c>
      <c r="AB9" s="20">
        <v>0</v>
      </c>
      <c r="AC9" s="20">
        <v>0</v>
      </c>
      <c r="AD9" s="20">
        <v>0</v>
      </c>
      <c r="AE9" s="20">
        <v>0</v>
      </c>
      <c r="AF9" s="20">
        <v>0</v>
      </c>
      <c r="AG9" s="20">
        <v>1</v>
      </c>
      <c r="AH9" s="20">
        <v>0</v>
      </c>
      <c r="AI9" s="20">
        <v>0</v>
      </c>
      <c r="AJ9" s="20">
        <v>0</v>
      </c>
      <c r="AK9" s="20">
        <v>0</v>
      </c>
      <c r="AL9" s="20">
        <v>0</v>
      </c>
      <c r="AM9" s="20">
        <v>0</v>
      </c>
      <c r="AN9" s="20">
        <v>0</v>
      </c>
      <c r="AO9" s="20">
        <v>0</v>
      </c>
      <c r="AP9" s="20">
        <v>0</v>
      </c>
      <c r="AQ9" s="20">
        <v>0</v>
      </c>
      <c r="AR9" s="20">
        <v>0</v>
      </c>
    </row>
    <row r="10" spans="1:44" x14ac:dyDescent="0.45">
      <c r="A10" t="s">
        <v>0</v>
      </c>
      <c r="B10">
        <v>5</v>
      </c>
      <c r="D10" t="str">
        <f t="shared" si="2"/>
        <v>R5</v>
      </c>
      <c r="F10" s="20">
        <v>0</v>
      </c>
      <c r="G10" s="20">
        <v>0</v>
      </c>
      <c r="H10" s="20">
        <v>0</v>
      </c>
      <c r="I10" s="20">
        <v>0</v>
      </c>
      <c r="J10" s="20">
        <v>0</v>
      </c>
      <c r="K10" s="20">
        <v>0</v>
      </c>
      <c r="L10" s="20">
        <v>0</v>
      </c>
      <c r="M10" s="20">
        <v>0</v>
      </c>
      <c r="N10" s="20">
        <v>0</v>
      </c>
      <c r="O10" s="20">
        <v>1</v>
      </c>
      <c r="P10" s="20">
        <v>0</v>
      </c>
      <c r="Q10" s="20">
        <v>0</v>
      </c>
      <c r="R10" s="20">
        <v>0</v>
      </c>
      <c r="S10" s="20">
        <v>1</v>
      </c>
      <c r="T10" s="20">
        <v>0</v>
      </c>
      <c r="U10" s="20">
        <v>1</v>
      </c>
      <c r="V10" s="20">
        <v>0</v>
      </c>
      <c r="W10" s="20">
        <v>0</v>
      </c>
      <c r="X10" s="20">
        <v>0</v>
      </c>
      <c r="Y10" s="20">
        <v>1</v>
      </c>
      <c r="Z10" s="20">
        <v>1</v>
      </c>
      <c r="AA10" s="20">
        <v>0</v>
      </c>
      <c r="AB10" s="20">
        <v>0</v>
      </c>
      <c r="AC10" s="20">
        <v>0</v>
      </c>
      <c r="AD10" s="20">
        <v>0</v>
      </c>
      <c r="AE10" s="20">
        <v>0</v>
      </c>
      <c r="AF10" s="20">
        <v>0</v>
      </c>
      <c r="AG10" s="20">
        <v>0</v>
      </c>
      <c r="AH10" s="20">
        <v>0</v>
      </c>
      <c r="AI10" s="20">
        <v>1</v>
      </c>
      <c r="AJ10" s="20">
        <v>0</v>
      </c>
      <c r="AK10" s="20">
        <v>0</v>
      </c>
      <c r="AL10" s="20">
        <v>0</v>
      </c>
      <c r="AM10" s="20">
        <v>1</v>
      </c>
      <c r="AN10" s="20">
        <v>0</v>
      </c>
      <c r="AO10" s="20">
        <v>0</v>
      </c>
      <c r="AP10" s="20">
        <v>0</v>
      </c>
      <c r="AQ10" s="20">
        <v>0</v>
      </c>
      <c r="AR10" s="20">
        <v>0</v>
      </c>
    </row>
    <row r="11" spans="1:44" x14ac:dyDescent="0.45">
      <c r="A11" t="s">
        <v>0</v>
      </c>
      <c r="B11">
        <v>6</v>
      </c>
      <c r="D11" t="str">
        <f t="shared" si="2"/>
        <v>R6</v>
      </c>
      <c r="F11" s="20">
        <v>1</v>
      </c>
      <c r="G11" s="20">
        <v>0</v>
      </c>
      <c r="H11" s="20">
        <v>1</v>
      </c>
      <c r="I11" s="20">
        <v>0</v>
      </c>
      <c r="J11" s="20">
        <v>1</v>
      </c>
      <c r="K11" s="20">
        <v>1</v>
      </c>
      <c r="L11" s="20">
        <v>1</v>
      </c>
      <c r="M11" s="20">
        <v>1</v>
      </c>
      <c r="N11" s="20">
        <v>1</v>
      </c>
      <c r="O11" s="20">
        <v>1</v>
      </c>
      <c r="P11" s="20">
        <v>1</v>
      </c>
      <c r="Q11" s="20">
        <v>1</v>
      </c>
      <c r="R11" s="20">
        <v>0</v>
      </c>
      <c r="S11" s="20">
        <v>1</v>
      </c>
      <c r="T11" s="20">
        <v>0</v>
      </c>
      <c r="U11" s="20">
        <v>1</v>
      </c>
      <c r="V11" s="20">
        <v>1</v>
      </c>
      <c r="W11" s="20">
        <v>1</v>
      </c>
      <c r="X11" s="20">
        <v>1</v>
      </c>
      <c r="Y11" s="20">
        <v>1</v>
      </c>
      <c r="Z11" s="20">
        <v>0</v>
      </c>
      <c r="AA11" s="20">
        <v>0</v>
      </c>
      <c r="AB11" s="20">
        <v>0</v>
      </c>
      <c r="AC11" s="20">
        <v>0</v>
      </c>
      <c r="AD11" s="20">
        <v>0</v>
      </c>
      <c r="AE11" s="20">
        <v>1</v>
      </c>
      <c r="AF11" s="20">
        <v>0</v>
      </c>
      <c r="AG11" s="20">
        <v>1</v>
      </c>
      <c r="AH11" s="20">
        <v>1</v>
      </c>
      <c r="AI11" s="20">
        <v>0</v>
      </c>
      <c r="AJ11" s="20">
        <v>0</v>
      </c>
      <c r="AK11" s="20">
        <v>0</v>
      </c>
      <c r="AL11" s="20">
        <v>0</v>
      </c>
      <c r="AM11" s="20">
        <v>0</v>
      </c>
      <c r="AN11" s="20">
        <v>0</v>
      </c>
      <c r="AO11" s="20">
        <v>0</v>
      </c>
      <c r="AP11" s="20">
        <v>0</v>
      </c>
      <c r="AQ11" s="20">
        <v>0</v>
      </c>
      <c r="AR11" s="20">
        <v>0</v>
      </c>
    </row>
    <row r="12" spans="1:44" x14ac:dyDescent="0.45">
      <c r="A12" t="s">
        <v>0</v>
      </c>
      <c r="B12">
        <v>7</v>
      </c>
      <c r="D12" t="str">
        <f t="shared" si="2"/>
        <v>R7</v>
      </c>
      <c r="F12" s="20">
        <v>0</v>
      </c>
      <c r="G12" s="20">
        <v>0</v>
      </c>
      <c r="H12" s="20">
        <v>0</v>
      </c>
      <c r="I12" s="20">
        <v>0</v>
      </c>
      <c r="J12" s="20">
        <v>0</v>
      </c>
      <c r="K12" s="20">
        <v>0</v>
      </c>
      <c r="L12" s="20">
        <v>0</v>
      </c>
      <c r="M12" s="20">
        <v>1</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row>
    <row r="13" spans="1:44" x14ac:dyDescent="0.45">
      <c r="A13" t="s">
        <v>0</v>
      </c>
      <c r="B13">
        <v>8</v>
      </c>
      <c r="D13" t="str">
        <f t="shared" si="2"/>
        <v>R8</v>
      </c>
      <c r="F13" s="20">
        <v>1</v>
      </c>
      <c r="G13" s="20">
        <v>1</v>
      </c>
      <c r="H13" s="20">
        <v>1</v>
      </c>
      <c r="I13" s="20">
        <v>0</v>
      </c>
      <c r="J13" s="20">
        <v>0</v>
      </c>
      <c r="K13" s="20">
        <v>1</v>
      </c>
      <c r="L13" s="20">
        <v>1</v>
      </c>
      <c r="M13" s="20">
        <v>1</v>
      </c>
      <c r="N13" s="20">
        <v>1</v>
      </c>
      <c r="O13" s="20">
        <v>1</v>
      </c>
      <c r="P13" s="20">
        <v>0</v>
      </c>
      <c r="Q13" s="20">
        <v>1</v>
      </c>
      <c r="R13" s="20">
        <v>1</v>
      </c>
      <c r="S13" s="20">
        <v>0</v>
      </c>
      <c r="T13" s="20">
        <v>0</v>
      </c>
      <c r="U13" s="20">
        <v>0</v>
      </c>
      <c r="V13" s="20">
        <v>1</v>
      </c>
      <c r="W13" s="20">
        <v>0</v>
      </c>
      <c r="X13" s="20">
        <v>0</v>
      </c>
      <c r="Y13" s="20">
        <v>0</v>
      </c>
      <c r="Z13" s="20">
        <v>0</v>
      </c>
      <c r="AA13" s="20">
        <v>0</v>
      </c>
      <c r="AB13" s="20">
        <v>0</v>
      </c>
      <c r="AC13" s="20">
        <v>0</v>
      </c>
      <c r="AD13" s="20">
        <v>0</v>
      </c>
      <c r="AE13" s="20">
        <v>0</v>
      </c>
      <c r="AF13" s="20">
        <v>1</v>
      </c>
      <c r="AG13" s="20">
        <v>1</v>
      </c>
      <c r="AH13" s="20">
        <v>0</v>
      </c>
      <c r="AI13" s="20">
        <v>0</v>
      </c>
      <c r="AJ13" s="20">
        <v>0</v>
      </c>
      <c r="AK13" s="20">
        <v>0</v>
      </c>
      <c r="AL13" s="20">
        <v>0</v>
      </c>
      <c r="AM13" s="20">
        <v>0</v>
      </c>
      <c r="AN13" s="20">
        <v>0</v>
      </c>
      <c r="AO13" s="20">
        <v>0</v>
      </c>
      <c r="AP13" s="20">
        <v>0</v>
      </c>
      <c r="AQ13" s="20">
        <v>0</v>
      </c>
      <c r="AR13" s="20">
        <v>0</v>
      </c>
    </row>
    <row r="14" spans="1:44" x14ac:dyDescent="0.45">
      <c r="A14" t="s">
        <v>0</v>
      </c>
      <c r="B14">
        <v>9</v>
      </c>
      <c r="D14" t="str">
        <f t="shared" si="2"/>
        <v>R9</v>
      </c>
      <c r="F14" s="20">
        <v>1</v>
      </c>
      <c r="G14" s="20">
        <v>0</v>
      </c>
      <c r="H14" s="20">
        <v>0</v>
      </c>
      <c r="I14" s="20">
        <v>0</v>
      </c>
      <c r="J14" s="20">
        <v>0</v>
      </c>
      <c r="K14" s="20">
        <v>1</v>
      </c>
      <c r="L14" s="20">
        <v>1</v>
      </c>
      <c r="M14" s="20">
        <v>1</v>
      </c>
      <c r="N14" s="20">
        <v>0</v>
      </c>
      <c r="O14" s="20">
        <v>1</v>
      </c>
      <c r="P14" s="20">
        <v>0</v>
      </c>
      <c r="Q14" s="20">
        <v>0</v>
      </c>
      <c r="R14" s="20">
        <v>0</v>
      </c>
      <c r="S14" s="20">
        <v>0</v>
      </c>
      <c r="T14" s="20">
        <v>0</v>
      </c>
      <c r="U14" s="20">
        <v>0</v>
      </c>
      <c r="V14" s="20">
        <v>0</v>
      </c>
      <c r="W14" s="20">
        <v>0</v>
      </c>
      <c r="X14" s="20">
        <v>0</v>
      </c>
      <c r="Y14" s="20">
        <v>0</v>
      </c>
      <c r="Z14" s="20">
        <v>0</v>
      </c>
      <c r="AA14" s="20">
        <v>1</v>
      </c>
      <c r="AB14" s="20">
        <v>0</v>
      </c>
      <c r="AC14" s="20">
        <v>0</v>
      </c>
      <c r="AD14" s="20">
        <v>0</v>
      </c>
      <c r="AE14" s="20">
        <v>0</v>
      </c>
      <c r="AF14" s="20">
        <v>1</v>
      </c>
      <c r="AG14" s="20">
        <v>0</v>
      </c>
      <c r="AH14" s="20">
        <v>0</v>
      </c>
      <c r="AI14" s="20">
        <v>0</v>
      </c>
      <c r="AJ14" s="20">
        <v>0</v>
      </c>
      <c r="AK14" s="20">
        <v>0</v>
      </c>
      <c r="AL14" s="20">
        <v>0</v>
      </c>
      <c r="AM14" s="20">
        <v>0</v>
      </c>
      <c r="AN14" s="20">
        <v>0</v>
      </c>
      <c r="AO14" s="20">
        <v>0</v>
      </c>
      <c r="AP14" s="20">
        <v>0</v>
      </c>
      <c r="AQ14" s="20">
        <v>0</v>
      </c>
      <c r="AR14" s="20">
        <v>0</v>
      </c>
    </row>
    <row r="15" spans="1:44" x14ac:dyDescent="0.45">
      <c r="A15" t="s">
        <v>0</v>
      </c>
      <c r="B15">
        <v>10</v>
      </c>
      <c r="D15" t="str">
        <f t="shared" si="2"/>
        <v>R10</v>
      </c>
      <c r="F15" s="20">
        <v>0</v>
      </c>
      <c r="G15" s="20">
        <v>0</v>
      </c>
      <c r="H15" s="20">
        <v>0</v>
      </c>
      <c r="I15" s="20">
        <v>0</v>
      </c>
      <c r="J15" s="20">
        <v>0</v>
      </c>
      <c r="K15" s="20">
        <v>0</v>
      </c>
      <c r="L15" s="20">
        <v>0</v>
      </c>
      <c r="M15" s="20">
        <v>0</v>
      </c>
      <c r="N15" s="20">
        <v>0</v>
      </c>
      <c r="O15" s="20">
        <v>1</v>
      </c>
      <c r="P15" s="20">
        <v>0</v>
      </c>
      <c r="Q15" s="20">
        <v>0</v>
      </c>
      <c r="R15" s="20">
        <v>0</v>
      </c>
      <c r="S15" s="20">
        <v>0</v>
      </c>
      <c r="T15" s="20">
        <v>0</v>
      </c>
      <c r="U15" s="20">
        <v>0</v>
      </c>
      <c r="V15" s="20">
        <v>0</v>
      </c>
      <c r="W15" s="20">
        <v>0</v>
      </c>
      <c r="X15" s="20">
        <v>0</v>
      </c>
      <c r="Y15" s="20">
        <v>0</v>
      </c>
      <c r="Z15" s="20">
        <v>1</v>
      </c>
      <c r="AA15" s="20">
        <v>1</v>
      </c>
      <c r="AB15" s="20">
        <v>0</v>
      </c>
      <c r="AC15" s="20">
        <v>0</v>
      </c>
      <c r="AD15" s="20">
        <v>0</v>
      </c>
      <c r="AE15" s="20">
        <v>0</v>
      </c>
      <c r="AF15" s="20">
        <v>1</v>
      </c>
      <c r="AG15" s="20">
        <v>1</v>
      </c>
      <c r="AH15" s="20">
        <v>0</v>
      </c>
      <c r="AI15" s="20">
        <v>0</v>
      </c>
      <c r="AJ15" s="20">
        <v>0</v>
      </c>
      <c r="AK15" s="20">
        <v>0</v>
      </c>
      <c r="AL15" s="20">
        <v>0</v>
      </c>
      <c r="AM15" s="20">
        <v>0</v>
      </c>
      <c r="AN15" s="20">
        <v>0</v>
      </c>
      <c r="AO15" s="20">
        <v>0</v>
      </c>
      <c r="AP15" s="20">
        <v>0</v>
      </c>
      <c r="AQ15" s="20">
        <v>0</v>
      </c>
      <c r="AR15" s="20">
        <v>0</v>
      </c>
    </row>
    <row r="16" spans="1:44" x14ac:dyDescent="0.45">
      <c r="A16" t="s">
        <v>0</v>
      </c>
      <c r="B16">
        <v>11</v>
      </c>
      <c r="D16" t="str">
        <f t="shared" si="2"/>
        <v>R11</v>
      </c>
      <c r="F16" s="20">
        <v>1</v>
      </c>
      <c r="G16" s="20">
        <v>0</v>
      </c>
      <c r="H16" s="20">
        <v>0</v>
      </c>
      <c r="I16" s="20">
        <v>1</v>
      </c>
      <c r="J16" s="20">
        <v>1</v>
      </c>
      <c r="K16" s="20">
        <v>0</v>
      </c>
      <c r="L16" s="20">
        <v>1</v>
      </c>
      <c r="M16" s="20">
        <v>1</v>
      </c>
      <c r="N16" s="20">
        <v>1</v>
      </c>
      <c r="O16" s="20">
        <v>0</v>
      </c>
      <c r="P16" s="20">
        <v>1</v>
      </c>
      <c r="Q16" s="20">
        <v>0</v>
      </c>
      <c r="R16" s="20">
        <v>0</v>
      </c>
      <c r="S16" s="20">
        <v>0</v>
      </c>
      <c r="T16" s="20">
        <v>0</v>
      </c>
      <c r="U16" s="20">
        <v>0</v>
      </c>
      <c r="V16" s="20">
        <v>0</v>
      </c>
      <c r="W16" s="20">
        <v>1</v>
      </c>
      <c r="X16" s="20">
        <v>0</v>
      </c>
      <c r="Y16" s="20">
        <v>0</v>
      </c>
      <c r="Z16" s="20">
        <v>0</v>
      </c>
      <c r="AA16" s="20">
        <v>0</v>
      </c>
      <c r="AB16" s="20">
        <v>1</v>
      </c>
      <c r="AC16" s="20">
        <v>1</v>
      </c>
      <c r="AD16" s="20">
        <v>1</v>
      </c>
      <c r="AE16" s="20">
        <v>0</v>
      </c>
      <c r="AF16" s="20">
        <v>0</v>
      </c>
      <c r="AG16" s="20">
        <v>0</v>
      </c>
      <c r="AH16" s="20">
        <v>0</v>
      </c>
      <c r="AI16" s="20">
        <v>0</v>
      </c>
      <c r="AJ16" s="20">
        <v>0</v>
      </c>
      <c r="AK16" s="20">
        <v>0</v>
      </c>
      <c r="AL16" s="20">
        <v>0</v>
      </c>
      <c r="AM16" s="20">
        <v>0</v>
      </c>
      <c r="AN16" s="20">
        <v>0</v>
      </c>
      <c r="AO16" s="20">
        <v>0</v>
      </c>
      <c r="AP16" s="20">
        <v>0</v>
      </c>
      <c r="AQ16" s="20">
        <v>0</v>
      </c>
      <c r="AR16" s="20">
        <v>0</v>
      </c>
    </row>
    <row r="17" spans="1:44" x14ac:dyDescent="0.45">
      <c r="A17" t="s">
        <v>0</v>
      </c>
      <c r="B17">
        <v>12</v>
      </c>
      <c r="D17" t="str">
        <f t="shared" si="2"/>
        <v>R12</v>
      </c>
      <c r="F17" s="20">
        <v>0</v>
      </c>
      <c r="G17" s="20">
        <v>0</v>
      </c>
      <c r="H17" s="20">
        <v>0</v>
      </c>
      <c r="I17" s="20">
        <v>0</v>
      </c>
      <c r="J17" s="20">
        <v>0</v>
      </c>
      <c r="K17" s="20">
        <v>0</v>
      </c>
      <c r="L17" s="20">
        <v>0</v>
      </c>
      <c r="M17" s="20">
        <v>0</v>
      </c>
      <c r="N17" s="20">
        <v>0</v>
      </c>
      <c r="O17" s="20">
        <v>1</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row>
    <row r="18" spans="1:44" x14ac:dyDescent="0.45">
      <c r="A18" t="s">
        <v>0</v>
      </c>
      <c r="B18">
        <v>13</v>
      </c>
      <c r="D18" t="str">
        <f t="shared" si="2"/>
        <v>R13</v>
      </c>
      <c r="F18" s="20">
        <v>0</v>
      </c>
      <c r="G18" s="20">
        <v>0</v>
      </c>
      <c r="H18" s="20">
        <v>1</v>
      </c>
      <c r="I18" s="20">
        <v>0</v>
      </c>
      <c r="J18" s="20">
        <v>0</v>
      </c>
      <c r="K18" s="20">
        <v>0</v>
      </c>
      <c r="L18" s="20">
        <v>1</v>
      </c>
      <c r="M18" s="20">
        <v>1</v>
      </c>
      <c r="N18" s="20">
        <v>0</v>
      </c>
      <c r="O18" s="20">
        <v>1</v>
      </c>
      <c r="P18" s="20">
        <v>0</v>
      </c>
      <c r="Q18" s="20">
        <v>0</v>
      </c>
      <c r="R18" s="20">
        <v>0</v>
      </c>
      <c r="S18" s="20">
        <v>0</v>
      </c>
      <c r="T18" s="20">
        <v>0</v>
      </c>
      <c r="U18" s="20">
        <v>0</v>
      </c>
      <c r="V18" s="20">
        <v>0</v>
      </c>
      <c r="W18" s="20">
        <v>0</v>
      </c>
      <c r="X18" s="20">
        <v>0</v>
      </c>
      <c r="Y18" s="20">
        <v>0</v>
      </c>
      <c r="Z18" s="20">
        <v>0</v>
      </c>
      <c r="AA18" s="20">
        <v>0</v>
      </c>
      <c r="AB18" s="20">
        <v>0</v>
      </c>
      <c r="AC18" s="20">
        <v>0</v>
      </c>
      <c r="AD18" s="20">
        <v>0</v>
      </c>
      <c r="AE18" s="20">
        <v>1</v>
      </c>
      <c r="AF18" s="20">
        <v>0</v>
      </c>
      <c r="AG18" s="20">
        <v>0</v>
      </c>
      <c r="AH18" s="20">
        <v>0</v>
      </c>
      <c r="AI18" s="20">
        <v>1</v>
      </c>
      <c r="AJ18" s="20">
        <v>0</v>
      </c>
      <c r="AK18" s="20">
        <v>0</v>
      </c>
      <c r="AL18" s="20">
        <v>0</v>
      </c>
      <c r="AM18" s="20">
        <v>0</v>
      </c>
      <c r="AN18" s="20">
        <v>0</v>
      </c>
      <c r="AO18" s="20">
        <v>0</v>
      </c>
      <c r="AP18" s="20">
        <v>0</v>
      </c>
      <c r="AQ18" s="20">
        <v>0</v>
      </c>
      <c r="AR18" s="20">
        <v>0</v>
      </c>
    </row>
    <row r="19" spans="1:44" x14ac:dyDescent="0.45">
      <c r="A19" t="s">
        <v>0</v>
      </c>
      <c r="B19">
        <v>14</v>
      </c>
      <c r="D19" s="17" t="str">
        <f t="shared" si="2"/>
        <v>R14</v>
      </c>
      <c r="F19" s="20">
        <v>0</v>
      </c>
      <c r="G19" s="20">
        <v>0</v>
      </c>
      <c r="H19" s="20">
        <v>0</v>
      </c>
      <c r="I19" s="20">
        <v>0</v>
      </c>
      <c r="J19" s="20">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0">
        <v>0</v>
      </c>
      <c r="AC19" s="20">
        <v>0</v>
      </c>
      <c r="AD19" s="20">
        <v>0</v>
      </c>
      <c r="AE19" s="20">
        <v>0</v>
      </c>
      <c r="AF19" s="20">
        <v>0</v>
      </c>
      <c r="AG19" s="20">
        <v>0</v>
      </c>
      <c r="AH19" s="20">
        <v>0</v>
      </c>
      <c r="AI19" s="20">
        <v>0</v>
      </c>
      <c r="AJ19" s="20">
        <v>0</v>
      </c>
      <c r="AK19" s="20">
        <v>0</v>
      </c>
      <c r="AL19" s="20">
        <v>0</v>
      </c>
      <c r="AM19" s="20">
        <v>0</v>
      </c>
      <c r="AN19" s="20">
        <v>0</v>
      </c>
      <c r="AO19" s="20">
        <v>0</v>
      </c>
      <c r="AP19" s="20">
        <v>0</v>
      </c>
      <c r="AQ19" s="20">
        <v>0</v>
      </c>
      <c r="AR19" s="20">
        <v>0</v>
      </c>
    </row>
    <row r="20" spans="1:44" x14ac:dyDescent="0.45">
      <c r="A20" t="s">
        <v>0</v>
      </c>
      <c r="B20">
        <v>15</v>
      </c>
      <c r="D20" t="str">
        <f t="shared" si="2"/>
        <v>R15</v>
      </c>
      <c r="F20" s="20">
        <v>0</v>
      </c>
      <c r="G20" s="20">
        <v>0</v>
      </c>
      <c r="H20" s="20">
        <v>0</v>
      </c>
      <c r="I20" s="20">
        <v>0</v>
      </c>
      <c r="J20" s="20">
        <v>0</v>
      </c>
      <c r="K20" s="20">
        <v>0</v>
      </c>
      <c r="L20" s="20">
        <v>0</v>
      </c>
      <c r="M20" s="20">
        <v>0</v>
      </c>
      <c r="N20" s="20">
        <v>0</v>
      </c>
      <c r="O20" s="20">
        <v>1</v>
      </c>
      <c r="P20" s="20">
        <v>0</v>
      </c>
      <c r="Q20" s="20">
        <v>1</v>
      </c>
      <c r="R20" s="20">
        <v>0</v>
      </c>
      <c r="S20" s="20">
        <v>1</v>
      </c>
      <c r="T20" s="20">
        <v>0</v>
      </c>
      <c r="U20" s="20">
        <v>0</v>
      </c>
      <c r="V20" s="20">
        <v>0</v>
      </c>
      <c r="W20" s="20">
        <v>0</v>
      </c>
      <c r="X20" s="20">
        <v>0</v>
      </c>
      <c r="Y20" s="20">
        <v>0</v>
      </c>
      <c r="Z20" s="20">
        <v>0</v>
      </c>
      <c r="AA20" s="20">
        <v>0</v>
      </c>
      <c r="AB20" s="20">
        <v>0</v>
      </c>
      <c r="AC20" s="20">
        <v>0</v>
      </c>
      <c r="AD20" s="20">
        <v>0</v>
      </c>
      <c r="AE20" s="20">
        <v>0</v>
      </c>
      <c r="AF20" s="20">
        <v>0</v>
      </c>
      <c r="AG20" s="20">
        <v>0</v>
      </c>
      <c r="AH20" s="20">
        <v>0</v>
      </c>
      <c r="AI20" s="20">
        <v>0</v>
      </c>
      <c r="AJ20" s="20">
        <v>0</v>
      </c>
      <c r="AK20" s="20">
        <v>0</v>
      </c>
      <c r="AL20" s="20">
        <v>0</v>
      </c>
      <c r="AM20" s="20">
        <v>0</v>
      </c>
      <c r="AN20" s="20">
        <v>0</v>
      </c>
      <c r="AO20" s="20">
        <v>0</v>
      </c>
      <c r="AP20" s="20">
        <v>0</v>
      </c>
      <c r="AQ20" s="20">
        <v>0</v>
      </c>
      <c r="AR20" s="20">
        <v>0</v>
      </c>
    </row>
    <row r="21" spans="1:44" x14ac:dyDescent="0.45">
      <c r="A21" t="s">
        <v>0</v>
      </c>
      <c r="B21">
        <v>16</v>
      </c>
      <c r="D21" t="str">
        <f t="shared" si="2"/>
        <v>R16</v>
      </c>
      <c r="F21" s="20">
        <v>1</v>
      </c>
      <c r="G21" s="20">
        <v>0</v>
      </c>
      <c r="H21" s="20">
        <v>0</v>
      </c>
      <c r="I21" s="20">
        <v>0</v>
      </c>
      <c r="J21" s="20">
        <v>0</v>
      </c>
      <c r="K21" s="20">
        <v>0</v>
      </c>
      <c r="L21" s="20">
        <v>1</v>
      </c>
      <c r="M21" s="20">
        <v>1</v>
      </c>
      <c r="N21" s="20">
        <v>0</v>
      </c>
      <c r="O21" s="20">
        <v>0</v>
      </c>
      <c r="P21" s="20">
        <v>0</v>
      </c>
      <c r="Q21" s="20">
        <v>0</v>
      </c>
      <c r="R21" s="20">
        <v>0</v>
      </c>
      <c r="S21" s="20">
        <v>0</v>
      </c>
      <c r="T21" s="20">
        <v>0</v>
      </c>
      <c r="U21" s="20">
        <v>0</v>
      </c>
      <c r="V21" s="20">
        <v>0</v>
      </c>
      <c r="W21" s="20">
        <v>0</v>
      </c>
      <c r="X21" s="20">
        <v>1</v>
      </c>
      <c r="Y21" s="20">
        <v>1</v>
      </c>
      <c r="Z21" s="20">
        <v>1</v>
      </c>
      <c r="AA21" s="20">
        <v>0</v>
      </c>
      <c r="AB21" s="20">
        <v>0</v>
      </c>
      <c r="AC21" s="20">
        <v>0</v>
      </c>
      <c r="AD21" s="20">
        <v>0</v>
      </c>
      <c r="AE21" s="20">
        <v>1</v>
      </c>
      <c r="AF21" s="20">
        <v>1</v>
      </c>
      <c r="AG21" s="20">
        <v>1</v>
      </c>
      <c r="AH21" s="20">
        <v>1</v>
      </c>
      <c r="AI21" s="20">
        <v>0</v>
      </c>
      <c r="AJ21" s="20">
        <v>1</v>
      </c>
      <c r="AK21" s="20">
        <v>1</v>
      </c>
      <c r="AL21" s="20">
        <v>0</v>
      </c>
      <c r="AM21" s="20">
        <v>1</v>
      </c>
      <c r="AN21" s="20">
        <v>0</v>
      </c>
      <c r="AO21" s="20">
        <v>0</v>
      </c>
      <c r="AP21" s="20">
        <v>0</v>
      </c>
      <c r="AQ21" s="20">
        <v>1</v>
      </c>
      <c r="AR21" s="20">
        <v>0</v>
      </c>
    </row>
    <row r="22" spans="1:44" x14ac:dyDescent="0.45">
      <c r="A22" t="s">
        <v>0</v>
      </c>
      <c r="B22">
        <v>17</v>
      </c>
      <c r="D22" t="str">
        <f t="shared" si="2"/>
        <v>R17</v>
      </c>
      <c r="F22" s="20">
        <v>0</v>
      </c>
      <c r="G22" s="20">
        <v>0</v>
      </c>
      <c r="H22" s="20">
        <v>0</v>
      </c>
      <c r="I22" s="20">
        <v>0</v>
      </c>
      <c r="J22" s="20">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0">
        <v>0</v>
      </c>
      <c r="AC22" s="20">
        <v>0</v>
      </c>
      <c r="AD22" s="20">
        <v>0</v>
      </c>
      <c r="AE22" s="20">
        <v>0</v>
      </c>
      <c r="AF22" s="20">
        <v>0</v>
      </c>
      <c r="AG22" s="20">
        <v>0</v>
      </c>
      <c r="AH22" s="20">
        <v>0</v>
      </c>
      <c r="AI22" s="20">
        <v>0</v>
      </c>
      <c r="AJ22" s="20">
        <v>0</v>
      </c>
      <c r="AK22" s="20">
        <v>0</v>
      </c>
      <c r="AL22" s="20">
        <v>0</v>
      </c>
      <c r="AM22" s="20">
        <v>0</v>
      </c>
      <c r="AN22" s="20">
        <v>0</v>
      </c>
      <c r="AO22" s="20">
        <v>0</v>
      </c>
      <c r="AP22" s="20">
        <v>0</v>
      </c>
      <c r="AQ22" s="20">
        <v>0</v>
      </c>
      <c r="AR22" s="20">
        <v>0</v>
      </c>
    </row>
    <row r="23" spans="1:44" x14ac:dyDescent="0.45">
      <c r="A23" t="s">
        <v>0</v>
      </c>
      <c r="B23">
        <v>18</v>
      </c>
      <c r="D23" t="str">
        <f t="shared" si="2"/>
        <v>R18</v>
      </c>
      <c r="F23" s="20">
        <v>0</v>
      </c>
      <c r="G23" s="20">
        <v>1</v>
      </c>
      <c r="H23" s="20">
        <v>1</v>
      </c>
      <c r="I23" s="20">
        <v>0</v>
      </c>
      <c r="J23" s="20">
        <v>0</v>
      </c>
      <c r="K23" s="20">
        <v>0</v>
      </c>
      <c r="L23" s="20">
        <v>0</v>
      </c>
      <c r="M23" s="20">
        <v>1</v>
      </c>
      <c r="N23" s="20">
        <v>0</v>
      </c>
      <c r="O23" s="20">
        <v>0</v>
      </c>
      <c r="P23" s="20">
        <v>1</v>
      </c>
      <c r="Q23" s="20">
        <v>1</v>
      </c>
      <c r="R23" s="20">
        <v>1</v>
      </c>
      <c r="S23" s="20">
        <v>0</v>
      </c>
      <c r="T23" s="20">
        <v>0</v>
      </c>
      <c r="U23" s="20">
        <v>0</v>
      </c>
      <c r="V23" s="20">
        <v>1</v>
      </c>
      <c r="W23" s="20">
        <v>0</v>
      </c>
      <c r="X23" s="20">
        <v>0</v>
      </c>
      <c r="Y23" s="20">
        <v>1</v>
      </c>
      <c r="Z23" s="20">
        <v>0</v>
      </c>
      <c r="AA23" s="20">
        <v>0</v>
      </c>
      <c r="AB23" s="20">
        <v>0</v>
      </c>
      <c r="AC23" s="20">
        <v>0</v>
      </c>
      <c r="AD23" s="20">
        <v>1</v>
      </c>
      <c r="AE23" s="20">
        <v>0</v>
      </c>
      <c r="AF23" s="20">
        <v>0</v>
      </c>
      <c r="AG23" s="20">
        <v>0</v>
      </c>
      <c r="AH23" s="20">
        <v>0</v>
      </c>
      <c r="AI23" s="20">
        <v>1</v>
      </c>
      <c r="AJ23" s="20">
        <v>1</v>
      </c>
      <c r="AK23" s="20">
        <v>0</v>
      </c>
      <c r="AL23" s="20">
        <v>0</v>
      </c>
      <c r="AM23" s="20">
        <v>0</v>
      </c>
      <c r="AN23" s="20">
        <v>0</v>
      </c>
      <c r="AO23" s="20">
        <v>0</v>
      </c>
      <c r="AP23" s="20">
        <v>0</v>
      </c>
      <c r="AQ23" s="20">
        <v>0</v>
      </c>
      <c r="AR23" s="20">
        <v>0</v>
      </c>
    </row>
    <row r="24" spans="1:44" x14ac:dyDescent="0.45">
      <c r="A24" t="s">
        <v>0</v>
      </c>
      <c r="B24">
        <v>19</v>
      </c>
      <c r="D24" t="str">
        <f t="shared" si="2"/>
        <v>R19</v>
      </c>
      <c r="F24" s="20">
        <v>1</v>
      </c>
      <c r="G24" s="20">
        <v>0</v>
      </c>
      <c r="H24" s="20">
        <v>0</v>
      </c>
      <c r="I24" s="20">
        <v>0</v>
      </c>
      <c r="J24" s="20">
        <v>1</v>
      </c>
      <c r="K24" s="20">
        <v>0</v>
      </c>
      <c r="L24" s="20">
        <v>0</v>
      </c>
      <c r="M24" s="20">
        <v>1</v>
      </c>
      <c r="N24" s="20">
        <v>0</v>
      </c>
      <c r="O24" s="20">
        <v>0</v>
      </c>
      <c r="P24" s="20">
        <v>1</v>
      </c>
      <c r="Q24" s="20">
        <v>0</v>
      </c>
      <c r="R24" s="20">
        <v>0</v>
      </c>
      <c r="S24" s="20">
        <v>0</v>
      </c>
      <c r="T24" s="20">
        <v>0</v>
      </c>
      <c r="U24" s="20">
        <v>0</v>
      </c>
      <c r="V24" s="20">
        <v>0</v>
      </c>
      <c r="W24" s="20">
        <v>1</v>
      </c>
      <c r="X24" s="20">
        <v>0</v>
      </c>
      <c r="Y24" s="20">
        <v>0</v>
      </c>
      <c r="Z24" s="20">
        <v>1</v>
      </c>
      <c r="AA24" s="20">
        <v>1</v>
      </c>
      <c r="AB24" s="20">
        <v>0</v>
      </c>
      <c r="AC24" s="20">
        <v>1</v>
      </c>
      <c r="AD24" s="20">
        <v>1</v>
      </c>
      <c r="AE24" s="20">
        <v>0</v>
      </c>
      <c r="AF24" s="20">
        <v>1</v>
      </c>
      <c r="AG24" s="20">
        <v>1</v>
      </c>
      <c r="AH24" s="20">
        <v>0</v>
      </c>
      <c r="AI24" s="20">
        <v>1</v>
      </c>
      <c r="AJ24" s="20">
        <v>0</v>
      </c>
      <c r="AK24" s="20">
        <v>0</v>
      </c>
      <c r="AL24" s="20">
        <v>0</v>
      </c>
      <c r="AM24" s="20">
        <v>0</v>
      </c>
      <c r="AN24" s="20">
        <v>0</v>
      </c>
      <c r="AO24" s="20">
        <v>0</v>
      </c>
      <c r="AP24" s="20">
        <v>0</v>
      </c>
      <c r="AQ24" s="20">
        <v>0</v>
      </c>
      <c r="AR24" s="20">
        <v>0</v>
      </c>
    </row>
    <row r="25" spans="1:44" x14ac:dyDescent="0.45">
      <c r="A25" t="s">
        <v>0</v>
      </c>
      <c r="B25">
        <v>20</v>
      </c>
      <c r="D25" t="str">
        <f t="shared" si="2"/>
        <v>R20</v>
      </c>
      <c r="F25" s="20">
        <v>0</v>
      </c>
      <c r="G25" s="20">
        <v>0</v>
      </c>
      <c r="H25" s="20">
        <v>0</v>
      </c>
      <c r="I25" s="20">
        <v>0</v>
      </c>
      <c r="J25" s="20">
        <v>0</v>
      </c>
      <c r="K25" s="20">
        <v>0</v>
      </c>
      <c r="L25" s="20">
        <v>0</v>
      </c>
      <c r="M25" s="20">
        <v>1</v>
      </c>
      <c r="N25" s="20">
        <v>0</v>
      </c>
      <c r="O25" s="20">
        <v>1</v>
      </c>
      <c r="P25" s="20">
        <v>1</v>
      </c>
      <c r="Q25" s="20">
        <v>0</v>
      </c>
      <c r="R25" s="20">
        <v>0</v>
      </c>
      <c r="S25" s="20">
        <v>0</v>
      </c>
      <c r="T25" s="20">
        <v>0</v>
      </c>
      <c r="U25" s="20">
        <v>0</v>
      </c>
      <c r="V25" s="20">
        <v>0</v>
      </c>
      <c r="W25" s="20">
        <v>0</v>
      </c>
      <c r="X25" s="20">
        <v>0</v>
      </c>
      <c r="Y25" s="20">
        <v>0</v>
      </c>
      <c r="Z25" s="20">
        <v>1</v>
      </c>
      <c r="AA25" s="20">
        <v>0</v>
      </c>
      <c r="AB25" s="20">
        <v>0</v>
      </c>
      <c r="AC25" s="20">
        <v>0</v>
      </c>
      <c r="AD25" s="20">
        <v>1</v>
      </c>
      <c r="AE25" s="20">
        <v>0</v>
      </c>
      <c r="AF25" s="20">
        <v>0</v>
      </c>
      <c r="AG25" s="20">
        <v>1</v>
      </c>
      <c r="AH25" s="20">
        <v>0</v>
      </c>
      <c r="AI25" s="20">
        <v>0</v>
      </c>
      <c r="AJ25" s="20">
        <v>0</v>
      </c>
      <c r="AK25" s="20">
        <v>0</v>
      </c>
      <c r="AL25" s="20">
        <v>0</v>
      </c>
      <c r="AM25" s="20">
        <v>0</v>
      </c>
      <c r="AN25" s="20">
        <v>0</v>
      </c>
      <c r="AO25" s="20">
        <v>0</v>
      </c>
      <c r="AP25" s="20">
        <v>0</v>
      </c>
      <c r="AQ25" s="20">
        <v>0</v>
      </c>
      <c r="AR25" s="20">
        <v>0</v>
      </c>
    </row>
    <row r="26" spans="1:44" x14ac:dyDescent="0.45">
      <c r="A26" t="s">
        <v>0</v>
      </c>
      <c r="B26">
        <v>21</v>
      </c>
      <c r="D26" t="str">
        <f t="shared" si="2"/>
        <v>R21</v>
      </c>
      <c r="F26" s="20">
        <v>1</v>
      </c>
      <c r="G26" s="20">
        <v>0</v>
      </c>
      <c r="H26" s="20">
        <v>0</v>
      </c>
      <c r="I26" s="20">
        <v>1</v>
      </c>
      <c r="J26" s="20">
        <v>1</v>
      </c>
      <c r="K26" s="20">
        <v>1</v>
      </c>
      <c r="L26" s="20">
        <v>0</v>
      </c>
      <c r="M26" s="20">
        <v>1</v>
      </c>
      <c r="N26" s="20">
        <v>0</v>
      </c>
      <c r="O26" s="20">
        <v>0</v>
      </c>
      <c r="P26" s="20">
        <v>1</v>
      </c>
      <c r="Q26" s="20">
        <v>1</v>
      </c>
      <c r="R26" s="20">
        <v>0</v>
      </c>
      <c r="S26" s="20">
        <v>1</v>
      </c>
      <c r="T26" s="20">
        <v>1</v>
      </c>
      <c r="U26" s="20">
        <v>1</v>
      </c>
      <c r="V26" s="20">
        <v>0</v>
      </c>
      <c r="W26" s="20">
        <v>1</v>
      </c>
      <c r="X26" s="20">
        <v>0</v>
      </c>
      <c r="Y26" s="20">
        <v>1</v>
      </c>
      <c r="Z26" s="20">
        <v>0</v>
      </c>
      <c r="AA26" s="20">
        <v>0</v>
      </c>
      <c r="AB26" s="20">
        <v>0</v>
      </c>
      <c r="AC26" s="20">
        <v>0</v>
      </c>
      <c r="AD26" s="20">
        <v>0</v>
      </c>
      <c r="AE26" s="20">
        <v>0</v>
      </c>
      <c r="AF26" s="20">
        <v>1</v>
      </c>
      <c r="AG26" s="20">
        <v>1</v>
      </c>
      <c r="AH26" s="20">
        <v>1</v>
      </c>
      <c r="AI26" s="20">
        <v>0</v>
      </c>
      <c r="AJ26" s="20">
        <v>1</v>
      </c>
      <c r="AK26" s="20">
        <v>1</v>
      </c>
      <c r="AL26" s="20">
        <v>1</v>
      </c>
      <c r="AM26" s="20">
        <v>1</v>
      </c>
      <c r="AN26" s="20">
        <v>0</v>
      </c>
      <c r="AO26" s="20">
        <v>0</v>
      </c>
      <c r="AP26" s="20">
        <v>1</v>
      </c>
      <c r="AQ26" s="20">
        <v>0</v>
      </c>
      <c r="AR26" s="20">
        <v>0</v>
      </c>
    </row>
    <row r="27" spans="1:44" x14ac:dyDescent="0.45">
      <c r="A27" t="s">
        <v>0</v>
      </c>
      <c r="B27">
        <v>22</v>
      </c>
      <c r="D27" t="str">
        <f t="shared" si="2"/>
        <v>R22</v>
      </c>
      <c r="F27" s="20">
        <v>0</v>
      </c>
      <c r="G27" s="20">
        <v>1</v>
      </c>
      <c r="H27" s="20">
        <v>1</v>
      </c>
      <c r="I27" s="20">
        <v>0</v>
      </c>
      <c r="J27" s="20">
        <v>0</v>
      </c>
      <c r="K27" s="20">
        <v>1</v>
      </c>
      <c r="L27" s="20">
        <v>0</v>
      </c>
      <c r="M27" s="20">
        <v>0</v>
      </c>
      <c r="N27" s="20">
        <v>0</v>
      </c>
      <c r="O27" s="20">
        <v>0</v>
      </c>
      <c r="P27" s="20">
        <v>0</v>
      </c>
      <c r="Q27" s="20">
        <v>0</v>
      </c>
      <c r="R27" s="20">
        <v>0</v>
      </c>
      <c r="S27" s="20">
        <v>0</v>
      </c>
      <c r="T27" s="20">
        <v>1</v>
      </c>
      <c r="U27" s="20">
        <v>0</v>
      </c>
      <c r="V27" s="20">
        <v>0</v>
      </c>
      <c r="W27" s="20">
        <v>0</v>
      </c>
      <c r="X27" s="20">
        <v>0</v>
      </c>
      <c r="Y27" s="20">
        <v>0</v>
      </c>
      <c r="Z27" s="20">
        <v>0</v>
      </c>
      <c r="AA27" s="20">
        <v>0</v>
      </c>
      <c r="AB27" s="20">
        <v>0</v>
      </c>
      <c r="AC27" s="20">
        <v>0</v>
      </c>
      <c r="AD27" s="20">
        <v>0</v>
      </c>
      <c r="AE27" s="20">
        <v>0</v>
      </c>
      <c r="AF27" s="20">
        <v>0</v>
      </c>
      <c r="AG27" s="20">
        <v>1</v>
      </c>
      <c r="AH27" s="20">
        <v>0</v>
      </c>
      <c r="AI27" s="20">
        <v>0</v>
      </c>
      <c r="AJ27" s="20">
        <v>0</v>
      </c>
      <c r="AK27" s="20">
        <v>1</v>
      </c>
      <c r="AL27" s="20">
        <v>0</v>
      </c>
      <c r="AM27" s="20">
        <v>0</v>
      </c>
      <c r="AN27" s="20">
        <v>0</v>
      </c>
      <c r="AO27" s="20">
        <v>0</v>
      </c>
      <c r="AP27" s="20">
        <v>0</v>
      </c>
      <c r="AQ27" s="20">
        <v>0</v>
      </c>
      <c r="AR27" s="20">
        <v>0</v>
      </c>
    </row>
    <row r="28" spans="1:44" x14ac:dyDescent="0.45">
      <c r="A28" t="s">
        <v>0</v>
      </c>
      <c r="B28">
        <v>23</v>
      </c>
      <c r="D28" t="str">
        <f t="shared" si="2"/>
        <v>R23</v>
      </c>
      <c r="F28" s="20">
        <v>0</v>
      </c>
      <c r="G28" s="20">
        <v>0</v>
      </c>
      <c r="H28" s="20">
        <v>1</v>
      </c>
      <c r="I28" s="20">
        <v>0</v>
      </c>
      <c r="J28" s="20">
        <v>0</v>
      </c>
      <c r="K28" s="20">
        <v>1</v>
      </c>
      <c r="L28" s="20">
        <v>0</v>
      </c>
      <c r="M28" s="20">
        <v>0</v>
      </c>
      <c r="N28" s="20">
        <v>0</v>
      </c>
      <c r="O28" s="20">
        <v>0</v>
      </c>
      <c r="P28" s="20">
        <v>1</v>
      </c>
      <c r="Q28" s="20">
        <v>1</v>
      </c>
      <c r="R28" s="20">
        <v>1</v>
      </c>
      <c r="S28" s="20">
        <v>1</v>
      </c>
      <c r="T28" s="20">
        <v>0</v>
      </c>
      <c r="U28" s="20">
        <v>0</v>
      </c>
      <c r="V28" s="20">
        <v>0</v>
      </c>
      <c r="W28" s="20">
        <v>0</v>
      </c>
      <c r="X28" s="20">
        <v>0</v>
      </c>
      <c r="Y28" s="20">
        <v>0</v>
      </c>
      <c r="Z28" s="20">
        <v>1</v>
      </c>
      <c r="AA28" s="20">
        <v>0</v>
      </c>
      <c r="AB28" s="20">
        <v>0</v>
      </c>
      <c r="AC28" s="20">
        <v>0</v>
      </c>
      <c r="AD28" s="20">
        <v>0</v>
      </c>
      <c r="AE28" s="20">
        <v>0</v>
      </c>
      <c r="AF28" s="20">
        <v>0</v>
      </c>
      <c r="AG28" s="20">
        <v>0</v>
      </c>
      <c r="AH28" s="20">
        <v>0</v>
      </c>
      <c r="AI28" s="20">
        <v>0</v>
      </c>
      <c r="AJ28" s="20">
        <v>0</v>
      </c>
      <c r="AK28" s="20">
        <v>0</v>
      </c>
      <c r="AL28" s="20">
        <v>0</v>
      </c>
      <c r="AM28" s="20">
        <v>0</v>
      </c>
      <c r="AN28" s="20">
        <v>0</v>
      </c>
      <c r="AO28" s="20">
        <v>0</v>
      </c>
      <c r="AP28" s="20">
        <v>0</v>
      </c>
      <c r="AQ28" s="20">
        <v>0</v>
      </c>
      <c r="AR28" s="20">
        <v>0</v>
      </c>
    </row>
    <row r="29" spans="1:44" x14ac:dyDescent="0.45">
      <c r="A29" t="s">
        <v>0</v>
      </c>
      <c r="B29">
        <v>24</v>
      </c>
      <c r="D29" t="str">
        <f t="shared" si="2"/>
        <v>R24</v>
      </c>
      <c r="F29" s="20">
        <v>0</v>
      </c>
      <c r="G29" s="20">
        <v>0</v>
      </c>
      <c r="H29" s="20">
        <v>0</v>
      </c>
      <c r="I29" s="20">
        <v>0</v>
      </c>
      <c r="J29" s="20">
        <v>0</v>
      </c>
      <c r="K29" s="20">
        <v>0</v>
      </c>
      <c r="L29" s="20">
        <v>1</v>
      </c>
      <c r="M29" s="20">
        <v>0</v>
      </c>
      <c r="N29" s="20">
        <v>0</v>
      </c>
      <c r="O29" s="20">
        <v>0</v>
      </c>
      <c r="P29" s="20">
        <v>0</v>
      </c>
      <c r="Q29" s="20">
        <v>0</v>
      </c>
      <c r="R29" s="20">
        <v>0</v>
      </c>
      <c r="S29" s="20">
        <v>0</v>
      </c>
      <c r="T29" s="20">
        <v>0</v>
      </c>
      <c r="U29" s="20">
        <v>0</v>
      </c>
      <c r="V29" s="20">
        <v>0</v>
      </c>
      <c r="W29" s="20">
        <v>0</v>
      </c>
      <c r="X29" s="20">
        <v>0</v>
      </c>
      <c r="Y29" s="20">
        <v>0</v>
      </c>
      <c r="Z29" s="20">
        <v>1</v>
      </c>
      <c r="AA29" s="20">
        <v>0</v>
      </c>
      <c r="AB29" s="20">
        <v>0</v>
      </c>
      <c r="AC29" s="20">
        <v>0</v>
      </c>
      <c r="AD29" s="20">
        <v>0</v>
      </c>
      <c r="AE29" s="20">
        <v>0</v>
      </c>
      <c r="AF29" s="20">
        <v>0</v>
      </c>
      <c r="AG29" s="20">
        <v>0</v>
      </c>
      <c r="AH29" s="20">
        <v>0</v>
      </c>
      <c r="AI29" s="20">
        <v>0</v>
      </c>
      <c r="AJ29" s="20">
        <v>0</v>
      </c>
      <c r="AK29" s="20">
        <v>0</v>
      </c>
      <c r="AL29" s="20">
        <v>0</v>
      </c>
      <c r="AM29" s="20">
        <v>0</v>
      </c>
      <c r="AN29" s="20">
        <v>0</v>
      </c>
      <c r="AO29" s="20">
        <v>0</v>
      </c>
      <c r="AP29" s="20">
        <v>0</v>
      </c>
      <c r="AQ29" s="20">
        <v>0</v>
      </c>
      <c r="AR29" s="20">
        <v>0</v>
      </c>
    </row>
    <row r="30" spans="1:44" x14ac:dyDescent="0.45">
      <c r="A30" t="s">
        <v>0</v>
      </c>
      <c r="B30">
        <v>25</v>
      </c>
      <c r="D30" t="str">
        <f t="shared" si="2"/>
        <v>R25</v>
      </c>
      <c r="F30" s="20">
        <v>1</v>
      </c>
      <c r="G30" s="20">
        <v>0</v>
      </c>
      <c r="H30" s="20">
        <v>0</v>
      </c>
      <c r="I30" s="20">
        <v>0</v>
      </c>
      <c r="J30" s="20">
        <v>1</v>
      </c>
      <c r="K30" s="20">
        <v>1</v>
      </c>
      <c r="L30" s="20">
        <v>0</v>
      </c>
      <c r="M30" s="20">
        <v>1</v>
      </c>
      <c r="N30" s="20">
        <v>0</v>
      </c>
      <c r="O30" s="20">
        <v>0</v>
      </c>
      <c r="P30" s="20">
        <v>0</v>
      </c>
      <c r="Q30" s="20">
        <v>0</v>
      </c>
      <c r="R30" s="20">
        <v>0</v>
      </c>
      <c r="S30" s="20">
        <v>1</v>
      </c>
      <c r="T30" s="20">
        <v>0</v>
      </c>
      <c r="U30" s="20">
        <v>0</v>
      </c>
      <c r="V30" s="20">
        <v>0</v>
      </c>
      <c r="W30" s="20">
        <v>0</v>
      </c>
      <c r="X30" s="20">
        <v>0</v>
      </c>
      <c r="Y30" s="20">
        <v>0</v>
      </c>
      <c r="Z30" s="20">
        <v>1</v>
      </c>
      <c r="AA30" s="20">
        <v>0</v>
      </c>
      <c r="AB30" s="20">
        <v>0</v>
      </c>
      <c r="AC30" s="20">
        <v>1</v>
      </c>
      <c r="AD30" s="20">
        <v>0</v>
      </c>
      <c r="AE30" s="20">
        <v>0</v>
      </c>
      <c r="AF30" s="20">
        <v>0</v>
      </c>
      <c r="AG30" s="20">
        <v>1</v>
      </c>
      <c r="AH30" s="20">
        <v>0</v>
      </c>
      <c r="AI30" s="20">
        <v>0</v>
      </c>
      <c r="AJ30" s="20">
        <v>0</v>
      </c>
      <c r="AK30" s="20">
        <v>0</v>
      </c>
      <c r="AL30" s="20">
        <v>0</v>
      </c>
      <c r="AM30" s="20">
        <v>0</v>
      </c>
      <c r="AN30" s="20">
        <v>0</v>
      </c>
      <c r="AO30" s="20">
        <v>0</v>
      </c>
      <c r="AP30" s="20">
        <v>0</v>
      </c>
      <c r="AQ30" s="20">
        <v>0</v>
      </c>
      <c r="AR30" s="20">
        <v>0</v>
      </c>
    </row>
    <row r="31" spans="1:44" x14ac:dyDescent="0.45">
      <c r="A31" t="s">
        <v>0</v>
      </c>
      <c r="B31">
        <v>26</v>
      </c>
      <c r="D31" t="str">
        <f t="shared" si="2"/>
        <v>R26</v>
      </c>
      <c r="F31" s="20">
        <v>1</v>
      </c>
      <c r="G31" s="20">
        <v>0</v>
      </c>
      <c r="H31" s="20">
        <v>1</v>
      </c>
      <c r="I31" s="20">
        <v>0</v>
      </c>
      <c r="J31" s="20">
        <v>0</v>
      </c>
      <c r="K31" s="20">
        <v>1</v>
      </c>
      <c r="L31" s="20">
        <v>0</v>
      </c>
      <c r="M31" s="20">
        <v>0</v>
      </c>
      <c r="N31" s="20">
        <v>0</v>
      </c>
      <c r="O31" s="20">
        <v>1</v>
      </c>
      <c r="P31" s="20">
        <v>0</v>
      </c>
      <c r="Q31" s="20">
        <v>0</v>
      </c>
      <c r="R31" s="20">
        <v>0</v>
      </c>
      <c r="S31" s="20">
        <v>1</v>
      </c>
      <c r="T31" s="20">
        <v>0</v>
      </c>
      <c r="U31" s="20">
        <v>0</v>
      </c>
      <c r="V31" s="20">
        <v>0</v>
      </c>
      <c r="W31" s="20">
        <v>0</v>
      </c>
      <c r="X31" s="20">
        <v>0</v>
      </c>
      <c r="Y31" s="20">
        <v>0</v>
      </c>
      <c r="Z31" s="20">
        <v>0</v>
      </c>
      <c r="AA31" s="20">
        <v>0</v>
      </c>
      <c r="AB31" s="20">
        <v>0</v>
      </c>
      <c r="AC31" s="20">
        <v>1</v>
      </c>
      <c r="AD31" s="20">
        <v>0</v>
      </c>
      <c r="AE31" s="20">
        <v>1</v>
      </c>
      <c r="AF31" s="20">
        <v>1</v>
      </c>
      <c r="AG31" s="20">
        <v>1</v>
      </c>
      <c r="AH31" s="20">
        <v>0</v>
      </c>
      <c r="AI31" s="20">
        <v>0</v>
      </c>
      <c r="AJ31" s="20">
        <v>0</v>
      </c>
      <c r="AK31" s="20">
        <v>0</v>
      </c>
      <c r="AL31" s="20">
        <v>0</v>
      </c>
      <c r="AM31" s="20">
        <v>1</v>
      </c>
      <c r="AN31" s="20">
        <v>0</v>
      </c>
      <c r="AO31" s="20">
        <v>0</v>
      </c>
      <c r="AP31" s="20">
        <v>0</v>
      </c>
      <c r="AQ31" s="20">
        <v>0</v>
      </c>
      <c r="AR31" s="20">
        <v>0</v>
      </c>
    </row>
    <row r="32" spans="1:44" x14ac:dyDescent="0.45">
      <c r="A32" t="s">
        <v>0</v>
      </c>
      <c r="B32">
        <v>27</v>
      </c>
      <c r="D32" t="str">
        <f t="shared" si="2"/>
        <v>R27</v>
      </c>
      <c r="F32" s="20">
        <v>0</v>
      </c>
      <c r="G32" s="20">
        <v>0</v>
      </c>
      <c r="H32" s="20">
        <v>1</v>
      </c>
      <c r="I32" s="20">
        <v>0</v>
      </c>
      <c r="J32" s="20">
        <v>1</v>
      </c>
      <c r="K32" s="20">
        <v>0</v>
      </c>
      <c r="L32" s="20">
        <v>1</v>
      </c>
      <c r="M32" s="20">
        <v>0</v>
      </c>
      <c r="N32" s="20">
        <v>0</v>
      </c>
      <c r="O32" s="20">
        <v>0</v>
      </c>
      <c r="P32" s="20">
        <v>1</v>
      </c>
      <c r="Q32" s="20">
        <v>1</v>
      </c>
      <c r="R32" s="20">
        <v>1</v>
      </c>
      <c r="S32" s="20">
        <v>0</v>
      </c>
      <c r="T32" s="20">
        <v>1</v>
      </c>
      <c r="U32" s="20">
        <v>0</v>
      </c>
      <c r="V32" s="20">
        <v>0</v>
      </c>
      <c r="W32" s="20">
        <v>0</v>
      </c>
      <c r="X32" s="20">
        <v>0</v>
      </c>
      <c r="Y32" s="20">
        <v>0</v>
      </c>
      <c r="Z32" s="20">
        <v>0</v>
      </c>
      <c r="AA32" s="20">
        <v>0</v>
      </c>
      <c r="AB32" s="20">
        <v>0</v>
      </c>
      <c r="AC32" s="20">
        <v>1</v>
      </c>
      <c r="AD32" s="20">
        <v>1</v>
      </c>
      <c r="AE32" s="20">
        <v>0</v>
      </c>
      <c r="AF32" s="20">
        <v>1</v>
      </c>
      <c r="AG32" s="20">
        <v>1</v>
      </c>
      <c r="AH32" s="20">
        <v>1</v>
      </c>
      <c r="AI32" s="20">
        <v>0</v>
      </c>
      <c r="AJ32" s="20">
        <v>1</v>
      </c>
      <c r="AK32" s="20">
        <v>1</v>
      </c>
      <c r="AL32" s="20">
        <v>0</v>
      </c>
      <c r="AM32" s="20">
        <v>0</v>
      </c>
      <c r="AN32" s="20">
        <v>0</v>
      </c>
      <c r="AO32" s="20">
        <v>0</v>
      </c>
      <c r="AP32" s="20">
        <v>0</v>
      </c>
      <c r="AQ32" s="20">
        <v>0</v>
      </c>
      <c r="AR32" s="20">
        <v>0</v>
      </c>
    </row>
    <row r="33" spans="1:44" x14ac:dyDescent="0.45">
      <c r="A33" t="s">
        <v>0</v>
      </c>
      <c r="B33">
        <v>28</v>
      </c>
      <c r="D33" t="str">
        <f t="shared" si="2"/>
        <v>R28</v>
      </c>
      <c r="F33" s="20">
        <v>0</v>
      </c>
      <c r="G33" s="20">
        <v>0</v>
      </c>
      <c r="H33" s="20">
        <v>1</v>
      </c>
      <c r="I33" s="20">
        <v>0</v>
      </c>
      <c r="J33" s="20">
        <v>1</v>
      </c>
      <c r="K33" s="20">
        <v>0</v>
      </c>
      <c r="L33" s="20">
        <v>0</v>
      </c>
      <c r="M33" s="20">
        <v>1</v>
      </c>
      <c r="N33" s="20">
        <v>0</v>
      </c>
      <c r="O33" s="20">
        <v>0</v>
      </c>
      <c r="P33" s="20">
        <v>1</v>
      </c>
      <c r="Q33" s="20">
        <v>0</v>
      </c>
      <c r="R33" s="20">
        <v>0</v>
      </c>
      <c r="S33" s="20">
        <v>0</v>
      </c>
      <c r="T33" s="20">
        <v>1</v>
      </c>
      <c r="U33" s="20">
        <v>0</v>
      </c>
      <c r="V33" s="20">
        <v>0</v>
      </c>
      <c r="W33" s="20">
        <v>0</v>
      </c>
      <c r="X33" s="20">
        <v>0</v>
      </c>
      <c r="Y33" s="20">
        <v>0</v>
      </c>
      <c r="Z33" s="20">
        <v>0</v>
      </c>
      <c r="AA33" s="20">
        <v>1</v>
      </c>
      <c r="AB33" s="20">
        <v>0</v>
      </c>
      <c r="AC33" s="20">
        <v>0</v>
      </c>
      <c r="AD33" s="20">
        <v>0</v>
      </c>
      <c r="AE33" s="20">
        <v>0</v>
      </c>
      <c r="AF33" s="20">
        <v>0</v>
      </c>
      <c r="AG33" s="20">
        <v>0</v>
      </c>
      <c r="AH33" s="20">
        <v>0</v>
      </c>
      <c r="AI33" s="20">
        <v>0</v>
      </c>
      <c r="AJ33" s="20">
        <v>1</v>
      </c>
      <c r="AK33" s="20">
        <v>1</v>
      </c>
      <c r="AL33" s="20">
        <v>0</v>
      </c>
      <c r="AM33" s="20">
        <v>1</v>
      </c>
      <c r="AN33" s="20">
        <v>0</v>
      </c>
      <c r="AO33" s="20">
        <v>0</v>
      </c>
      <c r="AP33" s="20">
        <v>0</v>
      </c>
      <c r="AQ33" s="20">
        <v>0</v>
      </c>
      <c r="AR33" s="20">
        <v>0</v>
      </c>
    </row>
    <row r="34" spans="1:44" x14ac:dyDescent="0.45">
      <c r="A34" t="s">
        <v>0</v>
      </c>
      <c r="B34">
        <v>29</v>
      </c>
      <c r="D34" t="str">
        <f t="shared" si="2"/>
        <v>R29</v>
      </c>
      <c r="F34" s="20">
        <v>0</v>
      </c>
      <c r="G34" s="20">
        <v>0</v>
      </c>
      <c r="H34" s="20">
        <v>0</v>
      </c>
      <c r="I34" s="20">
        <v>0</v>
      </c>
      <c r="J34" s="20">
        <v>0</v>
      </c>
      <c r="K34" s="20">
        <v>0</v>
      </c>
      <c r="L34" s="20">
        <v>0</v>
      </c>
      <c r="M34" s="20">
        <v>0</v>
      </c>
      <c r="N34" s="20">
        <v>0</v>
      </c>
      <c r="O34" s="20">
        <v>1</v>
      </c>
      <c r="P34" s="20">
        <v>1</v>
      </c>
      <c r="Q34" s="20">
        <v>0</v>
      </c>
      <c r="R34" s="20">
        <v>1</v>
      </c>
      <c r="S34" s="20">
        <v>1</v>
      </c>
      <c r="T34" s="20">
        <v>1</v>
      </c>
      <c r="U34" s="20">
        <v>0</v>
      </c>
      <c r="V34" s="20">
        <v>0</v>
      </c>
      <c r="W34" s="20">
        <v>1</v>
      </c>
      <c r="X34" s="20">
        <v>0</v>
      </c>
      <c r="Y34" s="20">
        <v>0</v>
      </c>
      <c r="Z34" s="20">
        <v>1</v>
      </c>
      <c r="AA34" s="20">
        <v>0</v>
      </c>
      <c r="AB34" s="20">
        <v>0</v>
      </c>
      <c r="AC34" s="20">
        <v>0</v>
      </c>
      <c r="AD34" s="20">
        <v>0</v>
      </c>
      <c r="AE34" s="20">
        <v>1</v>
      </c>
      <c r="AF34" s="20">
        <v>1</v>
      </c>
      <c r="AG34" s="20">
        <v>1</v>
      </c>
      <c r="AH34" s="20">
        <v>0</v>
      </c>
      <c r="AI34" s="20">
        <v>0</v>
      </c>
      <c r="AJ34" s="20">
        <v>1</v>
      </c>
      <c r="AK34" s="20">
        <v>0</v>
      </c>
      <c r="AL34" s="20">
        <v>0</v>
      </c>
      <c r="AM34" s="20">
        <v>0</v>
      </c>
      <c r="AN34" s="20">
        <v>1</v>
      </c>
      <c r="AO34" s="20">
        <v>0</v>
      </c>
      <c r="AP34" s="20">
        <v>0</v>
      </c>
      <c r="AQ34" s="20">
        <v>0</v>
      </c>
      <c r="AR34" s="20">
        <v>0</v>
      </c>
    </row>
    <row r="35" spans="1:44" x14ac:dyDescent="0.45">
      <c r="A35" t="s">
        <v>0</v>
      </c>
      <c r="B35">
        <v>30</v>
      </c>
      <c r="D35" t="str">
        <f t="shared" si="2"/>
        <v>R30</v>
      </c>
      <c r="F35" s="20">
        <v>1</v>
      </c>
      <c r="G35" s="20">
        <v>1</v>
      </c>
      <c r="H35" s="20">
        <v>1</v>
      </c>
      <c r="I35" s="20">
        <v>0</v>
      </c>
      <c r="J35" s="20">
        <v>0</v>
      </c>
      <c r="K35" s="20">
        <v>1</v>
      </c>
      <c r="L35" s="20">
        <v>0</v>
      </c>
      <c r="M35" s="20">
        <v>1</v>
      </c>
      <c r="N35" s="20">
        <v>1</v>
      </c>
      <c r="O35" s="20">
        <v>0</v>
      </c>
      <c r="P35" s="20">
        <v>1</v>
      </c>
      <c r="Q35" s="20">
        <v>0</v>
      </c>
      <c r="R35" s="20">
        <v>0</v>
      </c>
      <c r="S35" s="20">
        <v>0</v>
      </c>
      <c r="T35" s="20">
        <v>0</v>
      </c>
      <c r="U35" s="20">
        <v>1</v>
      </c>
      <c r="V35" s="20">
        <v>0</v>
      </c>
      <c r="W35" s="20">
        <v>1</v>
      </c>
      <c r="X35" s="20">
        <v>0</v>
      </c>
      <c r="Y35" s="20">
        <v>0</v>
      </c>
      <c r="Z35" s="20">
        <v>1</v>
      </c>
      <c r="AA35" s="20">
        <v>0</v>
      </c>
      <c r="AB35" s="20">
        <v>0</v>
      </c>
      <c r="AC35" s="20">
        <v>1</v>
      </c>
      <c r="AD35" s="20">
        <v>0</v>
      </c>
      <c r="AE35" s="20">
        <v>0</v>
      </c>
      <c r="AF35" s="20">
        <v>1</v>
      </c>
      <c r="AG35" s="20">
        <v>1</v>
      </c>
      <c r="AH35" s="20">
        <v>0</v>
      </c>
      <c r="AI35" s="20">
        <v>0</v>
      </c>
      <c r="AJ35" s="20">
        <v>0</v>
      </c>
      <c r="AK35" s="20">
        <v>1</v>
      </c>
      <c r="AL35" s="20">
        <v>0</v>
      </c>
      <c r="AM35" s="20">
        <v>0</v>
      </c>
      <c r="AN35" s="20">
        <v>1</v>
      </c>
      <c r="AO35" s="20">
        <v>0</v>
      </c>
      <c r="AP35" s="20">
        <v>0</v>
      </c>
      <c r="AQ35" s="20">
        <v>0</v>
      </c>
      <c r="AR35" s="20">
        <v>0</v>
      </c>
    </row>
    <row r="36" spans="1:44" x14ac:dyDescent="0.45">
      <c r="A36" t="s">
        <v>0</v>
      </c>
      <c r="B36">
        <v>31</v>
      </c>
      <c r="D36" t="str">
        <f t="shared" si="2"/>
        <v>R31</v>
      </c>
      <c r="F36" s="20">
        <v>0</v>
      </c>
      <c r="G36" s="20">
        <v>0</v>
      </c>
      <c r="H36" s="20">
        <v>0</v>
      </c>
      <c r="I36" s="20">
        <v>0</v>
      </c>
      <c r="J36" s="20">
        <v>0</v>
      </c>
      <c r="K36" s="20">
        <v>1</v>
      </c>
      <c r="L36" s="20">
        <v>0</v>
      </c>
      <c r="M36" s="20">
        <v>0</v>
      </c>
      <c r="N36" s="20">
        <v>0</v>
      </c>
      <c r="O36" s="20">
        <v>0</v>
      </c>
      <c r="P36" s="20">
        <v>0</v>
      </c>
      <c r="Q36" s="20">
        <v>0</v>
      </c>
      <c r="R36" s="20">
        <v>0</v>
      </c>
      <c r="S36" s="20">
        <v>0</v>
      </c>
      <c r="T36" s="20">
        <v>0</v>
      </c>
      <c r="U36" s="20">
        <v>0</v>
      </c>
      <c r="V36" s="20">
        <v>0</v>
      </c>
      <c r="W36" s="20">
        <v>0</v>
      </c>
      <c r="X36" s="20">
        <v>0</v>
      </c>
      <c r="Y36" s="20">
        <v>0</v>
      </c>
      <c r="Z36" s="20">
        <v>0</v>
      </c>
      <c r="AA36" s="20">
        <v>1</v>
      </c>
      <c r="AB36" s="20">
        <v>0</v>
      </c>
      <c r="AC36" s="20">
        <v>0</v>
      </c>
      <c r="AD36" s="20">
        <v>1</v>
      </c>
      <c r="AE36" s="20">
        <v>0</v>
      </c>
      <c r="AF36" s="20">
        <v>1</v>
      </c>
      <c r="AG36" s="20">
        <v>1</v>
      </c>
      <c r="AH36" s="20">
        <v>0</v>
      </c>
      <c r="AI36" s="20">
        <v>0</v>
      </c>
      <c r="AJ36" s="20">
        <v>0</v>
      </c>
      <c r="AK36" s="20">
        <v>1</v>
      </c>
      <c r="AL36" s="20">
        <v>0</v>
      </c>
      <c r="AM36" s="20">
        <v>0</v>
      </c>
      <c r="AN36" s="20">
        <v>0</v>
      </c>
      <c r="AO36" s="20">
        <v>0</v>
      </c>
      <c r="AP36" s="20">
        <v>0</v>
      </c>
      <c r="AQ36" s="20">
        <v>1</v>
      </c>
      <c r="AR36" s="20">
        <v>0</v>
      </c>
    </row>
    <row r="37" spans="1:44" x14ac:dyDescent="0.45">
      <c r="A37" t="s">
        <v>0</v>
      </c>
      <c r="B37">
        <v>32</v>
      </c>
      <c r="D37" t="str">
        <f t="shared" si="2"/>
        <v>R32</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row>
    <row r="38" spans="1:44" x14ac:dyDescent="0.45">
      <c r="A38" t="s">
        <v>0</v>
      </c>
      <c r="B38">
        <v>33</v>
      </c>
      <c r="D38" t="str">
        <f t="shared" si="2"/>
        <v>R33</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row>
    <row r="39" spans="1:44" x14ac:dyDescent="0.45">
      <c r="A39" t="s">
        <v>0</v>
      </c>
      <c r="B39">
        <v>34</v>
      </c>
      <c r="D39" t="str">
        <f t="shared" si="2"/>
        <v>R34</v>
      </c>
      <c r="F39" s="20">
        <v>1</v>
      </c>
      <c r="G39" s="20">
        <v>0</v>
      </c>
      <c r="H39" s="20">
        <v>1</v>
      </c>
      <c r="I39" s="20">
        <v>0</v>
      </c>
      <c r="J39" s="20">
        <v>1</v>
      </c>
      <c r="K39" s="20">
        <v>0</v>
      </c>
      <c r="L39" s="20">
        <v>1</v>
      </c>
      <c r="M39" s="20">
        <v>1</v>
      </c>
      <c r="N39" s="20">
        <v>1</v>
      </c>
      <c r="O39" s="20">
        <v>1</v>
      </c>
      <c r="P39" s="20">
        <v>1</v>
      </c>
      <c r="Q39" s="20">
        <v>0</v>
      </c>
      <c r="R39" s="20">
        <v>0</v>
      </c>
      <c r="S39" s="20">
        <v>0</v>
      </c>
      <c r="T39" s="20">
        <v>0</v>
      </c>
      <c r="U39" s="20">
        <v>0</v>
      </c>
      <c r="V39" s="20">
        <v>0</v>
      </c>
      <c r="W39" s="20">
        <v>1</v>
      </c>
      <c r="X39" s="20">
        <v>1</v>
      </c>
      <c r="Y39" s="20">
        <v>0</v>
      </c>
      <c r="Z39" s="20">
        <v>1</v>
      </c>
      <c r="AA39" s="20">
        <v>1</v>
      </c>
      <c r="AB39" s="20">
        <v>0</v>
      </c>
      <c r="AC39" s="20">
        <v>1</v>
      </c>
      <c r="AD39" s="20">
        <v>1</v>
      </c>
      <c r="AE39" s="20">
        <v>0</v>
      </c>
      <c r="AF39" s="20">
        <v>1</v>
      </c>
      <c r="AG39" s="20">
        <v>1</v>
      </c>
      <c r="AH39" s="20">
        <v>0</v>
      </c>
      <c r="AI39" s="20">
        <v>1</v>
      </c>
      <c r="AJ39" s="20">
        <v>0</v>
      </c>
      <c r="AK39" s="20">
        <v>1</v>
      </c>
      <c r="AL39" s="20">
        <v>0</v>
      </c>
      <c r="AM39" s="20">
        <v>1</v>
      </c>
      <c r="AN39" s="20">
        <v>1</v>
      </c>
      <c r="AO39" s="20">
        <v>0</v>
      </c>
      <c r="AP39" s="20">
        <v>1</v>
      </c>
      <c r="AQ39" s="20">
        <v>0</v>
      </c>
      <c r="AR39" s="20">
        <v>0</v>
      </c>
    </row>
    <row r="40" spans="1:44" x14ac:dyDescent="0.45">
      <c r="A40" t="s">
        <v>0</v>
      </c>
      <c r="B40">
        <v>35</v>
      </c>
      <c r="D40" t="str">
        <f t="shared" si="2"/>
        <v>R35</v>
      </c>
      <c r="F40" s="20">
        <v>1</v>
      </c>
      <c r="G40" s="20">
        <v>0</v>
      </c>
      <c r="H40" s="20">
        <v>1</v>
      </c>
      <c r="I40" s="20">
        <v>0</v>
      </c>
      <c r="J40" s="20">
        <v>0</v>
      </c>
      <c r="K40" s="20">
        <v>1</v>
      </c>
      <c r="L40" s="20">
        <v>0</v>
      </c>
      <c r="M40" s="20">
        <v>1</v>
      </c>
      <c r="N40" s="20">
        <v>0</v>
      </c>
      <c r="O40" s="20">
        <v>0</v>
      </c>
      <c r="P40" s="20">
        <v>0</v>
      </c>
      <c r="Q40" s="20">
        <v>0</v>
      </c>
      <c r="R40" s="20">
        <v>0</v>
      </c>
      <c r="S40" s="20">
        <v>0</v>
      </c>
      <c r="T40" s="20">
        <v>1</v>
      </c>
      <c r="U40" s="20">
        <v>0</v>
      </c>
      <c r="V40" s="20">
        <v>0</v>
      </c>
      <c r="W40" s="20">
        <v>0</v>
      </c>
      <c r="X40" s="20">
        <v>0</v>
      </c>
      <c r="Y40" s="20">
        <v>0</v>
      </c>
      <c r="Z40" s="20">
        <v>1</v>
      </c>
      <c r="AA40" s="20">
        <v>0</v>
      </c>
      <c r="AB40" s="20">
        <v>0</v>
      </c>
      <c r="AC40" s="20">
        <v>0</v>
      </c>
      <c r="AD40" s="20">
        <v>1</v>
      </c>
      <c r="AE40" s="20">
        <v>0</v>
      </c>
      <c r="AF40" s="20">
        <v>0</v>
      </c>
      <c r="AG40" s="20">
        <v>0</v>
      </c>
      <c r="AH40" s="20">
        <v>0</v>
      </c>
      <c r="AI40" s="20">
        <v>0</v>
      </c>
      <c r="AJ40" s="20">
        <v>0</v>
      </c>
      <c r="AK40" s="20">
        <v>0</v>
      </c>
      <c r="AL40" s="20">
        <v>0</v>
      </c>
      <c r="AM40" s="20">
        <v>0</v>
      </c>
      <c r="AN40" s="20">
        <v>0</v>
      </c>
      <c r="AO40" s="20">
        <v>0</v>
      </c>
      <c r="AP40" s="20">
        <v>0</v>
      </c>
      <c r="AQ40" s="20">
        <v>0</v>
      </c>
      <c r="AR40" s="20">
        <v>0</v>
      </c>
    </row>
    <row r="41" spans="1:44" x14ac:dyDescent="0.45">
      <c r="A41" t="s">
        <v>0</v>
      </c>
      <c r="B41">
        <v>36</v>
      </c>
      <c r="D41" t="str">
        <f t="shared" si="2"/>
        <v>R36</v>
      </c>
      <c r="F41" s="20">
        <v>0</v>
      </c>
      <c r="G41" s="20">
        <v>0</v>
      </c>
      <c r="H41" s="20">
        <v>0</v>
      </c>
      <c r="I41" s="20">
        <v>0</v>
      </c>
      <c r="J41" s="20">
        <v>0</v>
      </c>
      <c r="K41" s="20">
        <v>1</v>
      </c>
      <c r="L41" s="20">
        <v>0</v>
      </c>
      <c r="M41" s="20">
        <v>1</v>
      </c>
      <c r="N41" s="20">
        <v>1</v>
      </c>
      <c r="O41" s="20">
        <v>0</v>
      </c>
      <c r="P41" s="20">
        <v>0</v>
      </c>
      <c r="Q41" s="20">
        <v>0</v>
      </c>
      <c r="R41" s="20">
        <v>0</v>
      </c>
      <c r="S41" s="20">
        <v>0</v>
      </c>
      <c r="T41" s="20">
        <v>1</v>
      </c>
      <c r="U41" s="20">
        <v>0</v>
      </c>
      <c r="V41" s="20">
        <v>0</v>
      </c>
      <c r="W41" s="20">
        <v>1</v>
      </c>
      <c r="X41" s="20">
        <v>1</v>
      </c>
      <c r="Y41" s="20">
        <v>0</v>
      </c>
      <c r="Z41" s="20">
        <v>0</v>
      </c>
      <c r="AA41" s="20">
        <v>1</v>
      </c>
      <c r="AB41" s="20">
        <v>0</v>
      </c>
      <c r="AC41" s="20">
        <v>1</v>
      </c>
      <c r="AD41" s="20">
        <v>1</v>
      </c>
      <c r="AE41" s="20">
        <v>0</v>
      </c>
      <c r="AF41" s="20">
        <v>0</v>
      </c>
      <c r="AG41" s="20">
        <v>0</v>
      </c>
      <c r="AH41" s="20">
        <v>0</v>
      </c>
      <c r="AI41" s="20">
        <v>0</v>
      </c>
      <c r="AJ41" s="20">
        <v>0</v>
      </c>
      <c r="AK41" s="20">
        <v>0</v>
      </c>
      <c r="AL41" s="20">
        <v>0</v>
      </c>
      <c r="AM41" s="20">
        <v>0</v>
      </c>
      <c r="AN41" s="20">
        <v>0</v>
      </c>
      <c r="AO41" s="20">
        <v>0</v>
      </c>
      <c r="AP41" s="20">
        <v>0</v>
      </c>
      <c r="AQ41" s="20">
        <v>0</v>
      </c>
      <c r="AR41" s="20">
        <v>0</v>
      </c>
    </row>
    <row r="42" spans="1:44" x14ac:dyDescent="0.45">
      <c r="A42" t="s">
        <v>0</v>
      </c>
      <c r="B42">
        <v>37</v>
      </c>
      <c r="D42" t="str">
        <f t="shared" si="2"/>
        <v>R37</v>
      </c>
      <c r="F42" s="20">
        <v>1</v>
      </c>
      <c r="G42" s="20">
        <v>0</v>
      </c>
      <c r="H42" s="20">
        <v>0</v>
      </c>
      <c r="I42" s="20">
        <v>0</v>
      </c>
      <c r="J42" s="20">
        <v>0</v>
      </c>
      <c r="K42" s="20">
        <v>0</v>
      </c>
      <c r="L42" s="20">
        <v>1</v>
      </c>
      <c r="M42" s="20">
        <v>0</v>
      </c>
      <c r="N42" s="20">
        <v>0</v>
      </c>
      <c r="O42" s="20">
        <v>0</v>
      </c>
      <c r="P42" s="20">
        <v>0</v>
      </c>
      <c r="Q42" s="20">
        <v>1</v>
      </c>
      <c r="R42" s="20">
        <v>0</v>
      </c>
      <c r="S42" s="20">
        <v>0</v>
      </c>
      <c r="T42" s="20">
        <v>0</v>
      </c>
      <c r="U42" s="20">
        <v>1</v>
      </c>
      <c r="V42" s="20">
        <v>0</v>
      </c>
      <c r="W42" s="20">
        <v>1</v>
      </c>
      <c r="X42" s="20">
        <v>0</v>
      </c>
      <c r="Y42" s="20">
        <v>0</v>
      </c>
      <c r="Z42" s="20">
        <v>1</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row>
    <row r="43" spans="1:44" x14ac:dyDescent="0.45">
      <c r="A43" t="s">
        <v>0</v>
      </c>
      <c r="B43">
        <v>38</v>
      </c>
      <c r="D43" t="str">
        <f t="shared" si="2"/>
        <v>R38</v>
      </c>
      <c r="F43" s="20">
        <v>0</v>
      </c>
      <c r="G43" s="20">
        <v>0</v>
      </c>
      <c r="H43" s="20">
        <v>0</v>
      </c>
      <c r="I43" s="20">
        <v>0</v>
      </c>
      <c r="J43" s="20">
        <v>0</v>
      </c>
      <c r="K43" s="20">
        <v>1</v>
      </c>
      <c r="L43" s="20">
        <v>0</v>
      </c>
      <c r="M43" s="20">
        <v>0</v>
      </c>
      <c r="N43" s="20">
        <v>0</v>
      </c>
      <c r="O43" s="20">
        <v>0</v>
      </c>
      <c r="P43" s="20">
        <v>1</v>
      </c>
      <c r="Q43" s="20">
        <v>0</v>
      </c>
      <c r="R43" s="20">
        <v>0</v>
      </c>
      <c r="S43" s="20">
        <v>1</v>
      </c>
      <c r="T43" s="20">
        <v>0</v>
      </c>
      <c r="U43" s="20">
        <v>0</v>
      </c>
      <c r="V43" s="20">
        <v>0</v>
      </c>
      <c r="W43" s="20">
        <v>1</v>
      </c>
      <c r="X43" s="20">
        <v>0</v>
      </c>
      <c r="Y43" s="20">
        <v>0</v>
      </c>
      <c r="Z43" s="20">
        <v>0</v>
      </c>
      <c r="AA43" s="20">
        <v>0</v>
      </c>
      <c r="AB43" s="20">
        <v>0</v>
      </c>
      <c r="AC43" s="20">
        <v>1</v>
      </c>
      <c r="AD43" s="20">
        <v>0</v>
      </c>
      <c r="AE43" s="20">
        <v>1</v>
      </c>
      <c r="AF43" s="20">
        <v>0</v>
      </c>
      <c r="AG43" s="20">
        <v>1</v>
      </c>
      <c r="AH43" s="20">
        <v>0</v>
      </c>
      <c r="AI43" s="20">
        <v>0</v>
      </c>
      <c r="AJ43" s="20">
        <v>0</v>
      </c>
      <c r="AK43" s="20">
        <v>0</v>
      </c>
      <c r="AL43" s="20">
        <v>0</v>
      </c>
      <c r="AM43" s="20">
        <v>0</v>
      </c>
      <c r="AN43" s="20">
        <v>0</v>
      </c>
      <c r="AO43" s="20">
        <v>0</v>
      </c>
      <c r="AP43" s="20">
        <v>0</v>
      </c>
      <c r="AQ43" s="20">
        <v>0</v>
      </c>
      <c r="AR43" s="20">
        <v>0</v>
      </c>
    </row>
    <row r="44" spans="1:44" x14ac:dyDescent="0.45">
      <c r="A44" t="s">
        <v>0</v>
      </c>
      <c r="B44">
        <v>39</v>
      </c>
      <c r="D44" t="str">
        <f t="shared" si="2"/>
        <v>R39</v>
      </c>
      <c r="F44" s="20">
        <v>0</v>
      </c>
      <c r="G44" s="20">
        <v>0</v>
      </c>
      <c r="H44" s="20">
        <v>0</v>
      </c>
      <c r="I44" s="20">
        <v>0</v>
      </c>
      <c r="J44" s="20">
        <v>0</v>
      </c>
      <c r="K44" s="20">
        <v>0</v>
      </c>
      <c r="L44" s="20">
        <v>1</v>
      </c>
      <c r="M44" s="20">
        <v>0</v>
      </c>
      <c r="N44" s="20">
        <v>0</v>
      </c>
      <c r="O44" s="20">
        <v>0</v>
      </c>
      <c r="P44" s="20">
        <v>0</v>
      </c>
      <c r="Q44" s="20">
        <v>0</v>
      </c>
      <c r="R44" s="20">
        <v>0</v>
      </c>
      <c r="S44" s="20">
        <v>0</v>
      </c>
      <c r="T44" s="20">
        <v>0</v>
      </c>
      <c r="U44" s="20">
        <v>0</v>
      </c>
      <c r="V44" s="20">
        <v>0</v>
      </c>
      <c r="W44" s="20">
        <v>0</v>
      </c>
      <c r="X44" s="20">
        <v>0</v>
      </c>
      <c r="Y44" s="20">
        <v>0</v>
      </c>
      <c r="Z44" s="20">
        <v>1</v>
      </c>
      <c r="AA44" s="20">
        <v>0</v>
      </c>
      <c r="AB44" s="20">
        <v>0</v>
      </c>
      <c r="AC44" s="20">
        <v>0</v>
      </c>
      <c r="AD44" s="20">
        <v>0</v>
      </c>
      <c r="AE44" s="20">
        <v>0</v>
      </c>
      <c r="AF44" s="20">
        <v>0</v>
      </c>
      <c r="AG44" s="20">
        <v>0</v>
      </c>
      <c r="AH44" s="20">
        <v>0</v>
      </c>
      <c r="AI44" s="20">
        <v>0</v>
      </c>
      <c r="AJ44" s="20">
        <v>0</v>
      </c>
      <c r="AK44" s="20">
        <v>0</v>
      </c>
      <c r="AL44" s="20">
        <v>0</v>
      </c>
      <c r="AM44" s="20">
        <v>0</v>
      </c>
      <c r="AN44" s="20">
        <v>0</v>
      </c>
      <c r="AO44" s="20">
        <v>1</v>
      </c>
      <c r="AP44" s="20">
        <v>1</v>
      </c>
      <c r="AQ44" s="20">
        <v>0</v>
      </c>
      <c r="AR44" s="20">
        <v>0</v>
      </c>
    </row>
    <row r="45" spans="1:44" x14ac:dyDescent="0.45">
      <c r="A45" t="s">
        <v>0</v>
      </c>
      <c r="B45">
        <v>40</v>
      </c>
      <c r="D45" t="str">
        <f t="shared" si="2"/>
        <v>R40</v>
      </c>
      <c r="F45" s="20">
        <v>0</v>
      </c>
      <c r="G45" s="20">
        <v>0</v>
      </c>
      <c r="H45" s="20">
        <v>1</v>
      </c>
      <c r="I45" s="20">
        <v>0</v>
      </c>
      <c r="J45" s="20">
        <v>0</v>
      </c>
      <c r="K45" s="20">
        <v>0</v>
      </c>
      <c r="L45" s="20">
        <v>0</v>
      </c>
      <c r="M45" s="20">
        <v>0</v>
      </c>
      <c r="N45" s="20">
        <v>0</v>
      </c>
      <c r="O45" s="20">
        <v>1</v>
      </c>
      <c r="P45" s="20">
        <v>1</v>
      </c>
      <c r="Q45" s="20">
        <v>0</v>
      </c>
      <c r="R45" s="20">
        <v>0</v>
      </c>
      <c r="S45" s="20">
        <v>0</v>
      </c>
      <c r="T45" s="20">
        <v>0</v>
      </c>
      <c r="U45" s="20">
        <v>0</v>
      </c>
      <c r="V45" s="20">
        <v>0</v>
      </c>
      <c r="W45" s="20">
        <v>0</v>
      </c>
      <c r="X45" s="20">
        <v>0</v>
      </c>
      <c r="Y45" s="20">
        <v>0</v>
      </c>
      <c r="Z45" s="20">
        <v>0</v>
      </c>
      <c r="AA45" s="20">
        <v>1</v>
      </c>
      <c r="AB45" s="20">
        <v>0</v>
      </c>
      <c r="AC45" s="20">
        <v>0</v>
      </c>
      <c r="AD45" s="20">
        <v>1</v>
      </c>
      <c r="AE45" s="20">
        <v>0</v>
      </c>
      <c r="AF45" s="20">
        <v>1</v>
      </c>
      <c r="AG45" s="20">
        <v>1</v>
      </c>
      <c r="AH45" s="20">
        <v>0</v>
      </c>
      <c r="AI45" s="20">
        <v>1</v>
      </c>
      <c r="AJ45" s="20">
        <v>0</v>
      </c>
      <c r="AK45" s="20">
        <v>0</v>
      </c>
      <c r="AL45" s="20">
        <v>0</v>
      </c>
      <c r="AM45" s="20">
        <v>0</v>
      </c>
      <c r="AN45" s="20">
        <v>0</v>
      </c>
      <c r="AO45" s="20">
        <v>1</v>
      </c>
      <c r="AP45" s="20">
        <v>1</v>
      </c>
      <c r="AQ45" s="20">
        <v>0</v>
      </c>
      <c r="AR45" s="20">
        <v>0</v>
      </c>
    </row>
    <row r="46" spans="1:44" x14ac:dyDescent="0.45">
      <c r="A46" t="s">
        <v>0</v>
      </c>
      <c r="B46">
        <v>41</v>
      </c>
      <c r="D46" t="str">
        <f t="shared" si="2"/>
        <v>R41</v>
      </c>
      <c r="F46" s="20">
        <v>0</v>
      </c>
      <c r="G46" s="20">
        <v>0</v>
      </c>
      <c r="H46" s="20">
        <v>1</v>
      </c>
      <c r="I46" s="20">
        <v>0</v>
      </c>
      <c r="J46" s="20">
        <v>0</v>
      </c>
      <c r="K46" s="20">
        <v>0</v>
      </c>
      <c r="L46" s="20">
        <v>0</v>
      </c>
      <c r="M46" s="20">
        <v>0</v>
      </c>
      <c r="N46" s="20">
        <v>0</v>
      </c>
      <c r="O46" s="20">
        <v>1</v>
      </c>
      <c r="P46" s="20">
        <v>1</v>
      </c>
      <c r="Q46" s="20">
        <v>0</v>
      </c>
      <c r="R46" s="20">
        <v>0</v>
      </c>
      <c r="S46" s="20">
        <v>0</v>
      </c>
      <c r="T46" s="20">
        <v>0</v>
      </c>
      <c r="U46" s="20">
        <v>0</v>
      </c>
      <c r="V46" s="20">
        <v>0</v>
      </c>
      <c r="W46" s="20">
        <v>0</v>
      </c>
      <c r="X46" s="20">
        <v>0</v>
      </c>
      <c r="Y46" s="20">
        <v>0</v>
      </c>
      <c r="Z46" s="20">
        <v>0</v>
      </c>
      <c r="AA46" s="20">
        <v>1</v>
      </c>
      <c r="AB46" s="20">
        <v>0</v>
      </c>
      <c r="AC46" s="20">
        <v>0</v>
      </c>
      <c r="AD46" s="20">
        <v>1</v>
      </c>
      <c r="AE46" s="20">
        <v>0</v>
      </c>
      <c r="AF46" s="20">
        <v>1</v>
      </c>
      <c r="AG46" s="20">
        <v>1</v>
      </c>
      <c r="AH46" s="20">
        <v>0</v>
      </c>
      <c r="AI46" s="20">
        <v>0</v>
      </c>
      <c r="AJ46" s="20">
        <v>0</v>
      </c>
      <c r="AK46" s="20">
        <v>0</v>
      </c>
      <c r="AL46" s="20">
        <v>0</v>
      </c>
      <c r="AM46" s="20">
        <v>0</v>
      </c>
      <c r="AN46" s="20">
        <v>0</v>
      </c>
      <c r="AO46" s="20">
        <v>1</v>
      </c>
      <c r="AP46" s="20">
        <v>1</v>
      </c>
      <c r="AQ46" s="20">
        <v>0</v>
      </c>
      <c r="AR46" s="20">
        <v>0</v>
      </c>
    </row>
    <row r="47" spans="1:44" x14ac:dyDescent="0.45">
      <c r="A47" t="s">
        <v>0</v>
      </c>
      <c r="B47">
        <v>42</v>
      </c>
      <c r="D47" t="str">
        <f t="shared" si="2"/>
        <v>R42</v>
      </c>
      <c r="F47" s="20">
        <v>0</v>
      </c>
      <c r="G47" s="20">
        <v>0</v>
      </c>
      <c r="H47" s="20">
        <v>1</v>
      </c>
      <c r="I47" s="20">
        <v>0</v>
      </c>
      <c r="J47" s="20">
        <v>0</v>
      </c>
      <c r="K47" s="20">
        <v>0</v>
      </c>
      <c r="L47" s="20">
        <v>0</v>
      </c>
      <c r="M47" s="20">
        <v>0</v>
      </c>
      <c r="N47" s="20">
        <v>0</v>
      </c>
      <c r="O47" s="20">
        <v>0</v>
      </c>
      <c r="P47" s="20">
        <v>0</v>
      </c>
      <c r="Q47" s="20">
        <v>0</v>
      </c>
      <c r="R47" s="20">
        <v>0</v>
      </c>
      <c r="S47" s="20">
        <v>0</v>
      </c>
      <c r="T47" s="20">
        <v>0</v>
      </c>
      <c r="U47" s="20">
        <v>0</v>
      </c>
      <c r="V47" s="20">
        <v>0</v>
      </c>
      <c r="W47" s="20">
        <v>0</v>
      </c>
      <c r="X47" s="20">
        <v>0</v>
      </c>
      <c r="Y47" s="20">
        <v>0</v>
      </c>
      <c r="Z47" s="20">
        <v>0</v>
      </c>
      <c r="AA47" s="20">
        <v>0</v>
      </c>
      <c r="AB47" s="20">
        <v>0</v>
      </c>
      <c r="AC47" s="20">
        <v>0</v>
      </c>
      <c r="AD47" s="20">
        <v>0</v>
      </c>
      <c r="AE47" s="20">
        <v>0</v>
      </c>
      <c r="AF47" s="20">
        <v>0</v>
      </c>
      <c r="AG47" s="20">
        <v>0</v>
      </c>
      <c r="AH47" s="20">
        <v>0</v>
      </c>
      <c r="AI47" s="20">
        <v>0</v>
      </c>
      <c r="AJ47" s="20">
        <v>1</v>
      </c>
      <c r="AK47" s="20">
        <v>0</v>
      </c>
      <c r="AL47" s="20">
        <v>0</v>
      </c>
      <c r="AM47" s="20">
        <v>0</v>
      </c>
      <c r="AN47" s="20">
        <v>0</v>
      </c>
      <c r="AO47" s="20">
        <v>0</v>
      </c>
      <c r="AP47" s="20">
        <v>0</v>
      </c>
      <c r="AQ47" s="20">
        <v>0</v>
      </c>
      <c r="AR47" s="20">
        <v>0</v>
      </c>
    </row>
    <row r="48" spans="1:44" x14ac:dyDescent="0.45">
      <c r="A48" t="s">
        <v>0</v>
      </c>
      <c r="B48">
        <v>43</v>
      </c>
      <c r="D48" t="str">
        <f t="shared" si="2"/>
        <v>R43</v>
      </c>
      <c r="F48" s="20">
        <v>1</v>
      </c>
      <c r="G48" s="20">
        <v>1</v>
      </c>
      <c r="H48" s="20">
        <v>1</v>
      </c>
      <c r="I48" s="20">
        <v>0</v>
      </c>
      <c r="J48" s="20">
        <v>0</v>
      </c>
      <c r="K48" s="20">
        <v>1</v>
      </c>
      <c r="L48" s="20">
        <v>0</v>
      </c>
      <c r="M48" s="20">
        <v>0</v>
      </c>
      <c r="N48" s="20">
        <v>0</v>
      </c>
      <c r="O48" s="20">
        <v>0</v>
      </c>
      <c r="P48" s="20">
        <v>0</v>
      </c>
      <c r="Q48" s="20">
        <v>0</v>
      </c>
      <c r="R48" s="20">
        <v>0</v>
      </c>
      <c r="S48" s="20">
        <v>1</v>
      </c>
      <c r="T48" s="20">
        <v>0</v>
      </c>
      <c r="U48" s="20">
        <v>1</v>
      </c>
      <c r="V48" s="20">
        <v>0</v>
      </c>
      <c r="W48" s="20">
        <v>0</v>
      </c>
      <c r="X48" s="20">
        <v>1</v>
      </c>
      <c r="Y48" s="20">
        <v>0</v>
      </c>
      <c r="Z48" s="20">
        <v>1</v>
      </c>
      <c r="AA48" s="20">
        <v>0</v>
      </c>
      <c r="AB48" s="20">
        <v>0</v>
      </c>
      <c r="AC48" s="20">
        <v>0</v>
      </c>
      <c r="AD48" s="20">
        <v>0</v>
      </c>
      <c r="AE48" s="20">
        <v>0</v>
      </c>
      <c r="AF48" s="20">
        <v>0</v>
      </c>
      <c r="AG48" s="20">
        <v>1</v>
      </c>
      <c r="AH48" s="20">
        <v>0</v>
      </c>
      <c r="AI48" s="20">
        <v>0</v>
      </c>
      <c r="AJ48" s="20">
        <v>1</v>
      </c>
      <c r="AK48" s="20">
        <v>0</v>
      </c>
      <c r="AL48" s="20">
        <v>0</v>
      </c>
      <c r="AM48" s="20">
        <v>0</v>
      </c>
      <c r="AN48" s="20">
        <v>0</v>
      </c>
      <c r="AO48" s="20">
        <v>0</v>
      </c>
      <c r="AP48" s="20">
        <v>0</v>
      </c>
      <c r="AQ48" s="20">
        <v>0</v>
      </c>
      <c r="AR48" s="20">
        <v>0</v>
      </c>
    </row>
    <row r="49" spans="1:44" x14ac:dyDescent="0.45">
      <c r="A49" t="s">
        <v>0</v>
      </c>
      <c r="B49">
        <v>44</v>
      </c>
      <c r="D49" t="str">
        <f t="shared" si="2"/>
        <v>R44</v>
      </c>
      <c r="F49" s="20">
        <v>0</v>
      </c>
      <c r="G49" s="20">
        <v>0</v>
      </c>
      <c r="H49" s="20">
        <v>0</v>
      </c>
      <c r="I49" s="20">
        <v>0</v>
      </c>
      <c r="J49" s="20">
        <v>0</v>
      </c>
      <c r="K49" s="20">
        <v>0</v>
      </c>
      <c r="L49" s="20">
        <v>0</v>
      </c>
      <c r="M49" s="20">
        <v>0</v>
      </c>
      <c r="N49" s="20">
        <v>0</v>
      </c>
      <c r="O49" s="20">
        <v>0</v>
      </c>
      <c r="P49" s="20">
        <v>0</v>
      </c>
      <c r="Q49" s="20">
        <v>0</v>
      </c>
      <c r="R49" s="20">
        <v>0</v>
      </c>
      <c r="S49" s="20">
        <v>0</v>
      </c>
      <c r="T49" s="20">
        <v>0</v>
      </c>
      <c r="U49" s="20">
        <v>0</v>
      </c>
      <c r="V49" s="20">
        <v>0</v>
      </c>
      <c r="W49" s="20">
        <v>0</v>
      </c>
      <c r="X49" s="20">
        <v>0</v>
      </c>
      <c r="Y49" s="20">
        <v>0</v>
      </c>
      <c r="Z49" s="20">
        <v>0</v>
      </c>
      <c r="AA49" s="20">
        <v>0</v>
      </c>
      <c r="AB49" s="20">
        <v>0</v>
      </c>
      <c r="AC49" s="20">
        <v>0</v>
      </c>
      <c r="AD49" s="20">
        <v>0</v>
      </c>
      <c r="AE49" s="20">
        <v>0</v>
      </c>
      <c r="AF49" s="20">
        <v>0</v>
      </c>
      <c r="AG49" s="20">
        <v>0</v>
      </c>
      <c r="AH49" s="20">
        <v>0</v>
      </c>
      <c r="AI49" s="20">
        <v>0</v>
      </c>
      <c r="AJ49" s="20">
        <v>0</v>
      </c>
      <c r="AK49" s="20">
        <v>0</v>
      </c>
      <c r="AL49" s="20">
        <v>0</v>
      </c>
      <c r="AM49" s="20">
        <v>0</v>
      </c>
      <c r="AN49" s="20">
        <v>0</v>
      </c>
      <c r="AO49" s="20">
        <v>0</v>
      </c>
      <c r="AP49" s="20">
        <v>0</v>
      </c>
      <c r="AQ49" s="20">
        <v>0</v>
      </c>
      <c r="AR49" s="20">
        <v>0</v>
      </c>
    </row>
    <row r="50" spans="1:44" x14ac:dyDescent="0.45">
      <c r="A50" t="s">
        <v>0</v>
      </c>
      <c r="B50">
        <v>45</v>
      </c>
      <c r="D50" t="str">
        <f t="shared" si="2"/>
        <v>R45</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row>
    <row r="51" spans="1:44" x14ac:dyDescent="0.45">
      <c r="A51" t="s">
        <v>0</v>
      </c>
      <c r="B51">
        <v>46</v>
      </c>
      <c r="D51" t="str">
        <f t="shared" si="2"/>
        <v>R46</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0</v>
      </c>
      <c r="W51" s="20">
        <v>0</v>
      </c>
      <c r="X51" s="20">
        <v>0</v>
      </c>
      <c r="Y51" s="20">
        <v>0</v>
      </c>
      <c r="Z51" s="20">
        <v>0</v>
      </c>
      <c r="AA51" s="20">
        <v>0</v>
      </c>
      <c r="AB51" s="20">
        <v>0</v>
      </c>
      <c r="AC51" s="20">
        <v>0</v>
      </c>
      <c r="AD51" s="20">
        <v>0</v>
      </c>
      <c r="AE51" s="20">
        <v>0</v>
      </c>
      <c r="AF51" s="20">
        <v>0</v>
      </c>
      <c r="AG51" s="20">
        <v>0</v>
      </c>
      <c r="AH51" s="20">
        <v>0</v>
      </c>
      <c r="AI51" s="20">
        <v>0</v>
      </c>
      <c r="AJ51" s="20">
        <v>0</v>
      </c>
      <c r="AK51" s="20">
        <v>0</v>
      </c>
      <c r="AL51" s="20">
        <v>0</v>
      </c>
      <c r="AM51" s="20">
        <v>0</v>
      </c>
      <c r="AN51" s="20">
        <v>0</v>
      </c>
      <c r="AO51" s="20">
        <v>0</v>
      </c>
      <c r="AP51" s="20">
        <v>0</v>
      </c>
      <c r="AQ51" s="20">
        <v>0</v>
      </c>
      <c r="AR51" s="20">
        <v>0</v>
      </c>
    </row>
    <row r="52" spans="1:44" x14ac:dyDescent="0.45">
      <c r="A52" t="s">
        <v>0</v>
      </c>
      <c r="B52">
        <v>47</v>
      </c>
      <c r="D52" t="str">
        <f t="shared" si="2"/>
        <v>R47</v>
      </c>
      <c r="F52" s="20">
        <v>1</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row>
    <row r="53" spans="1:44" x14ac:dyDescent="0.45">
      <c r="A53" t="s">
        <v>0</v>
      </c>
      <c r="B53">
        <v>48</v>
      </c>
      <c r="D53" t="str">
        <f t="shared" si="2"/>
        <v>R48</v>
      </c>
      <c r="F53" s="20">
        <v>0</v>
      </c>
      <c r="G53" s="20">
        <v>0</v>
      </c>
      <c r="H53" s="20">
        <v>0</v>
      </c>
      <c r="I53" s="20">
        <v>0</v>
      </c>
      <c r="J53" s="20">
        <v>1</v>
      </c>
      <c r="K53" s="20">
        <v>0</v>
      </c>
      <c r="L53" s="20">
        <v>0</v>
      </c>
      <c r="M53" s="20">
        <v>1</v>
      </c>
      <c r="N53" s="20">
        <v>0</v>
      </c>
      <c r="O53" s="20">
        <v>0</v>
      </c>
      <c r="P53" s="20">
        <v>0</v>
      </c>
      <c r="Q53" s="20">
        <v>1</v>
      </c>
      <c r="R53" s="20">
        <v>0</v>
      </c>
      <c r="S53" s="20">
        <v>0</v>
      </c>
      <c r="T53" s="20">
        <v>0</v>
      </c>
      <c r="U53" s="20">
        <v>0</v>
      </c>
      <c r="V53" s="20">
        <v>0</v>
      </c>
      <c r="W53" s="20">
        <v>1</v>
      </c>
      <c r="X53" s="20">
        <v>0</v>
      </c>
      <c r="Y53" s="20">
        <v>0</v>
      </c>
      <c r="Z53" s="20">
        <v>1</v>
      </c>
      <c r="AA53" s="20">
        <v>0</v>
      </c>
      <c r="AB53" s="20">
        <v>0</v>
      </c>
      <c r="AC53" s="20">
        <v>1</v>
      </c>
      <c r="AD53" s="20">
        <v>0</v>
      </c>
      <c r="AE53" s="20">
        <v>0</v>
      </c>
      <c r="AF53" s="20">
        <v>1</v>
      </c>
      <c r="AG53" s="20">
        <v>1</v>
      </c>
      <c r="AH53" s="20">
        <v>0</v>
      </c>
      <c r="AI53" s="20">
        <v>0</v>
      </c>
      <c r="AJ53" s="20">
        <v>0</v>
      </c>
      <c r="AK53" s="20">
        <v>0</v>
      </c>
      <c r="AL53" s="20">
        <v>1</v>
      </c>
      <c r="AM53" s="20">
        <v>0</v>
      </c>
      <c r="AN53" s="20">
        <v>0</v>
      </c>
      <c r="AO53" s="20">
        <v>0</v>
      </c>
      <c r="AP53" s="20">
        <v>0</v>
      </c>
      <c r="AQ53" s="20">
        <v>1</v>
      </c>
      <c r="AR53" s="20">
        <v>0</v>
      </c>
    </row>
    <row r="54" spans="1:44" x14ac:dyDescent="0.45">
      <c r="A54" t="s">
        <v>0</v>
      </c>
      <c r="B54">
        <v>49</v>
      </c>
      <c r="D54" t="str">
        <f t="shared" si="2"/>
        <v>R49</v>
      </c>
      <c r="F54" s="20">
        <v>0</v>
      </c>
      <c r="G54" s="20">
        <v>0</v>
      </c>
      <c r="H54" s="20">
        <v>0</v>
      </c>
      <c r="I54" s="20">
        <v>1</v>
      </c>
      <c r="J54" s="20">
        <v>1</v>
      </c>
      <c r="K54" s="20">
        <v>0</v>
      </c>
      <c r="L54" s="20">
        <v>0</v>
      </c>
      <c r="M54" s="20">
        <v>1</v>
      </c>
      <c r="N54" s="20">
        <v>0</v>
      </c>
      <c r="O54" s="20">
        <v>0</v>
      </c>
      <c r="P54" s="20">
        <v>0</v>
      </c>
      <c r="Q54" s="20">
        <v>1</v>
      </c>
      <c r="R54" s="20">
        <v>0</v>
      </c>
      <c r="S54" s="20">
        <v>0</v>
      </c>
      <c r="T54" s="20">
        <v>0</v>
      </c>
      <c r="U54" s="20">
        <v>0</v>
      </c>
      <c r="V54" s="20">
        <v>0</v>
      </c>
      <c r="W54" s="20">
        <v>1</v>
      </c>
      <c r="X54" s="20">
        <v>0</v>
      </c>
      <c r="Y54" s="20">
        <v>0</v>
      </c>
      <c r="Z54" s="20">
        <v>1</v>
      </c>
      <c r="AA54" s="20">
        <v>0</v>
      </c>
      <c r="AB54" s="20">
        <v>0</v>
      </c>
      <c r="AC54" s="20">
        <v>1</v>
      </c>
      <c r="AD54" s="20">
        <v>0</v>
      </c>
      <c r="AE54" s="20">
        <v>0</v>
      </c>
      <c r="AF54" s="20">
        <v>1</v>
      </c>
      <c r="AG54" s="20">
        <v>1</v>
      </c>
      <c r="AH54" s="20">
        <v>0</v>
      </c>
      <c r="AI54" s="20">
        <v>0</v>
      </c>
      <c r="AJ54" s="20">
        <v>0</v>
      </c>
      <c r="AK54" s="20">
        <v>0</v>
      </c>
      <c r="AL54" s="20">
        <v>1</v>
      </c>
      <c r="AM54" s="20">
        <v>0</v>
      </c>
      <c r="AN54" s="20">
        <v>0</v>
      </c>
      <c r="AO54" s="20">
        <v>0</v>
      </c>
      <c r="AP54" s="20">
        <v>0</v>
      </c>
      <c r="AQ54" s="20">
        <v>1</v>
      </c>
      <c r="AR54" s="20">
        <v>0</v>
      </c>
    </row>
    <row r="55" spans="1:44" x14ac:dyDescent="0.45">
      <c r="A55" t="s">
        <v>0</v>
      </c>
      <c r="B55">
        <v>50</v>
      </c>
      <c r="D55" t="str">
        <f t="shared" si="2"/>
        <v>R50</v>
      </c>
      <c r="F55" s="20">
        <v>1</v>
      </c>
      <c r="G55" s="20">
        <v>1</v>
      </c>
      <c r="H55" s="20">
        <v>0</v>
      </c>
      <c r="I55" s="20">
        <v>0</v>
      </c>
      <c r="J55" s="20">
        <v>0</v>
      </c>
      <c r="K55" s="20">
        <v>0</v>
      </c>
      <c r="L55" s="20">
        <v>0</v>
      </c>
      <c r="M55" s="20">
        <v>0</v>
      </c>
      <c r="N55" s="20">
        <v>0</v>
      </c>
      <c r="O55" s="20">
        <v>0</v>
      </c>
      <c r="P55" s="20">
        <v>0</v>
      </c>
      <c r="Q55" s="20">
        <v>0</v>
      </c>
      <c r="R55" s="20">
        <v>0</v>
      </c>
      <c r="S55" s="20">
        <v>0</v>
      </c>
      <c r="T55" s="20">
        <v>0</v>
      </c>
      <c r="U55" s="20">
        <v>0</v>
      </c>
      <c r="V55" s="20">
        <v>0</v>
      </c>
      <c r="W55" s="20">
        <v>0</v>
      </c>
      <c r="X55" s="20">
        <v>0</v>
      </c>
      <c r="Y55" s="20">
        <v>0</v>
      </c>
      <c r="Z55" s="20">
        <v>1</v>
      </c>
      <c r="AA55" s="20">
        <v>0</v>
      </c>
      <c r="AB55" s="20">
        <v>0</v>
      </c>
      <c r="AC55" s="20">
        <v>0</v>
      </c>
      <c r="AD55" s="20">
        <v>1</v>
      </c>
      <c r="AE55" s="20">
        <v>0</v>
      </c>
      <c r="AF55" s="20">
        <v>0</v>
      </c>
      <c r="AG55" s="20">
        <v>0</v>
      </c>
      <c r="AH55" s="20">
        <v>0</v>
      </c>
      <c r="AI55" s="20">
        <v>0</v>
      </c>
      <c r="AJ55" s="20">
        <v>0</v>
      </c>
      <c r="AK55" s="20">
        <v>0</v>
      </c>
      <c r="AL55" s="20">
        <v>0</v>
      </c>
      <c r="AM55" s="20">
        <v>0</v>
      </c>
      <c r="AN55" s="20">
        <v>0</v>
      </c>
      <c r="AO55" s="20">
        <v>0</v>
      </c>
      <c r="AP55" s="20">
        <v>0</v>
      </c>
      <c r="AQ55" s="20">
        <v>0</v>
      </c>
      <c r="AR55" s="20">
        <v>0</v>
      </c>
    </row>
    <row r="56" spans="1:44" x14ac:dyDescent="0.45">
      <c r="A56" t="s">
        <v>0</v>
      </c>
      <c r="B56">
        <v>51</v>
      </c>
      <c r="D56" t="str">
        <f t="shared" si="2"/>
        <v>R51</v>
      </c>
      <c r="F56" s="20">
        <v>1</v>
      </c>
      <c r="G56" s="20">
        <v>1</v>
      </c>
      <c r="H56" s="20">
        <v>1</v>
      </c>
      <c r="I56" s="20">
        <v>0</v>
      </c>
      <c r="J56" s="20">
        <v>0</v>
      </c>
      <c r="K56" s="20">
        <v>1</v>
      </c>
      <c r="L56" s="20">
        <v>0</v>
      </c>
      <c r="M56" s="20">
        <v>0</v>
      </c>
      <c r="N56" s="20">
        <v>0</v>
      </c>
      <c r="O56" s="20">
        <v>0</v>
      </c>
      <c r="P56" s="20">
        <v>0</v>
      </c>
      <c r="Q56" s="20">
        <v>0</v>
      </c>
      <c r="R56" s="20">
        <v>0</v>
      </c>
      <c r="S56" s="20">
        <v>0</v>
      </c>
      <c r="T56" s="20">
        <v>0</v>
      </c>
      <c r="U56" s="20">
        <v>0</v>
      </c>
      <c r="V56" s="20">
        <v>0</v>
      </c>
      <c r="W56" s="20">
        <v>0</v>
      </c>
      <c r="X56" s="20">
        <v>0</v>
      </c>
      <c r="Y56" s="20">
        <v>0</v>
      </c>
      <c r="Z56" s="20">
        <v>0</v>
      </c>
      <c r="AA56" s="20">
        <v>0</v>
      </c>
      <c r="AB56" s="20">
        <v>0</v>
      </c>
      <c r="AC56" s="20">
        <v>0</v>
      </c>
      <c r="AD56" s="20">
        <v>0</v>
      </c>
      <c r="AE56" s="20">
        <v>0</v>
      </c>
      <c r="AF56" s="20">
        <v>0</v>
      </c>
      <c r="AG56" s="20">
        <v>1</v>
      </c>
      <c r="AH56" s="20">
        <v>0</v>
      </c>
      <c r="AI56" s="20">
        <v>0</v>
      </c>
      <c r="AJ56" s="20">
        <v>0</v>
      </c>
      <c r="AK56" s="20">
        <v>0</v>
      </c>
      <c r="AL56" s="20">
        <v>0</v>
      </c>
      <c r="AM56" s="20">
        <v>0</v>
      </c>
      <c r="AN56" s="20">
        <v>0</v>
      </c>
      <c r="AO56" s="20">
        <v>0</v>
      </c>
      <c r="AP56" s="20">
        <v>0</v>
      </c>
      <c r="AQ56" s="20">
        <v>0</v>
      </c>
      <c r="AR56" s="20">
        <v>0</v>
      </c>
    </row>
    <row r="57" spans="1:44" x14ac:dyDescent="0.45">
      <c r="A57" t="s">
        <v>0</v>
      </c>
      <c r="B57">
        <v>52</v>
      </c>
      <c r="D57" t="str">
        <f t="shared" si="2"/>
        <v>R52</v>
      </c>
      <c r="F57" s="20">
        <v>1</v>
      </c>
      <c r="G57" s="20">
        <v>0</v>
      </c>
      <c r="H57" s="20">
        <v>1</v>
      </c>
      <c r="I57" s="20">
        <v>1</v>
      </c>
      <c r="J57" s="20">
        <v>0</v>
      </c>
      <c r="K57" s="20">
        <v>0</v>
      </c>
      <c r="L57" s="20">
        <v>1</v>
      </c>
      <c r="M57" s="20">
        <v>0</v>
      </c>
      <c r="N57" s="20">
        <v>0</v>
      </c>
      <c r="O57" s="20">
        <v>1</v>
      </c>
      <c r="P57" s="20">
        <v>1</v>
      </c>
      <c r="Q57" s="20">
        <v>0</v>
      </c>
      <c r="R57" s="20">
        <v>0</v>
      </c>
      <c r="S57" s="20">
        <v>0</v>
      </c>
      <c r="T57" s="20">
        <v>1</v>
      </c>
      <c r="U57" s="20">
        <v>0</v>
      </c>
      <c r="V57" s="20">
        <v>0</v>
      </c>
      <c r="W57" s="20">
        <v>1</v>
      </c>
      <c r="X57" s="20">
        <v>0</v>
      </c>
      <c r="Y57" s="20">
        <v>0</v>
      </c>
      <c r="Z57" s="20">
        <v>0</v>
      </c>
      <c r="AA57" s="20">
        <v>0</v>
      </c>
      <c r="AB57" s="20">
        <v>0</v>
      </c>
      <c r="AC57" s="20">
        <v>1</v>
      </c>
      <c r="AD57" s="20">
        <v>1</v>
      </c>
      <c r="AE57" s="20">
        <v>0</v>
      </c>
      <c r="AF57" s="20">
        <v>1</v>
      </c>
      <c r="AG57" s="20">
        <v>1</v>
      </c>
      <c r="AH57" s="20">
        <v>0</v>
      </c>
      <c r="AI57" s="20">
        <v>0</v>
      </c>
      <c r="AJ57" s="20">
        <v>0</v>
      </c>
      <c r="AK57" s="20">
        <v>0</v>
      </c>
      <c r="AL57" s="20">
        <v>0</v>
      </c>
      <c r="AM57" s="20">
        <v>0</v>
      </c>
      <c r="AN57" s="20">
        <v>0</v>
      </c>
      <c r="AO57" s="20">
        <v>0</v>
      </c>
      <c r="AP57" s="20">
        <v>0</v>
      </c>
      <c r="AQ57" s="20">
        <v>0</v>
      </c>
      <c r="AR57" s="20">
        <v>0</v>
      </c>
    </row>
    <row r="58" spans="1:44" x14ac:dyDescent="0.45">
      <c r="A58" t="s">
        <v>0</v>
      </c>
      <c r="B58">
        <v>53</v>
      </c>
      <c r="D58" t="str">
        <f t="shared" si="2"/>
        <v>R53</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row>
    <row r="59" spans="1:44" x14ac:dyDescent="0.45">
      <c r="A59" t="s">
        <v>0</v>
      </c>
      <c r="B59">
        <v>54</v>
      </c>
      <c r="D59" t="str">
        <f t="shared" si="2"/>
        <v>R54</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row>
    <row r="60" spans="1:44" x14ac:dyDescent="0.45">
      <c r="A60" t="s">
        <v>0</v>
      </c>
      <c r="B60">
        <v>55</v>
      </c>
      <c r="D60" t="str">
        <f t="shared" si="2"/>
        <v>R55</v>
      </c>
      <c r="F60" s="20">
        <v>0</v>
      </c>
      <c r="G60" s="20">
        <v>0</v>
      </c>
      <c r="H60" s="20">
        <v>0</v>
      </c>
      <c r="I60" s="20">
        <v>0</v>
      </c>
      <c r="J60" s="20">
        <v>0</v>
      </c>
      <c r="K60" s="20">
        <v>0</v>
      </c>
      <c r="L60" s="20">
        <v>0</v>
      </c>
      <c r="M60" s="20">
        <v>0</v>
      </c>
      <c r="N60" s="20">
        <v>0</v>
      </c>
      <c r="O60" s="20">
        <v>0</v>
      </c>
      <c r="P60" s="20">
        <v>0</v>
      </c>
      <c r="Q60" s="20">
        <v>0</v>
      </c>
      <c r="R60" s="20">
        <v>0</v>
      </c>
      <c r="S60" s="20">
        <v>1</v>
      </c>
      <c r="T60" s="20">
        <v>1</v>
      </c>
      <c r="U60" s="20">
        <v>0</v>
      </c>
      <c r="V60" s="20">
        <v>0</v>
      </c>
      <c r="W60" s="20">
        <v>0</v>
      </c>
      <c r="X60" s="20">
        <v>0</v>
      </c>
      <c r="Y60" s="20">
        <v>0</v>
      </c>
      <c r="Z60" s="20">
        <v>0</v>
      </c>
      <c r="AA60" s="20">
        <v>0</v>
      </c>
      <c r="AB60" s="20">
        <v>0</v>
      </c>
      <c r="AC60" s="20">
        <v>0</v>
      </c>
      <c r="AD60" s="20">
        <v>1</v>
      </c>
      <c r="AE60" s="20">
        <v>0</v>
      </c>
      <c r="AF60" s="20">
        <v>0</v>
      </c>
      <c r="AG60" s="20">
        <v>1</v>
      </c>
      <c r="AH60" s="20">
        <v>0</v>
      </c>
      <c r="AI60" s="20">
        <v>0</v>
      </c>
      <c r="AJ60" s="20">
        <v>0</v>
      </c>
      <c r="AK60" s="20">
        <v>0</v>
      </c>
      <c r="AL60" s="20">
        <v>0</v>
      </c>
      <c r="AM60" s="20">
        <v>0</v>
      </c>
      <c r="AN60" s="20">
        <v>1</v>
      </c>
      <c r="AO60" s="20">
        <v>0</v>
      </c>
      <c r="AP60" s="20">
        <v>0</v>
      </c>
      <c r="AQ60" s="20">
        <v>0</v>
      </c>
      <c r="AR60" s="20">
        <v>0</v>
      </c>
    </row>
    <row r="61" spans="1:44" x14ac:dyDescent="0.45">
      <c r="A61" t="s">
        <v>0</v>
      </c>
      <c r="B61">
        <v>56</v>
      </c>
      <c r="D61" t="str">
        <f t="shared" si="2"/>
        <v>R56</v>
      </c>
      <c r="F61" s="20">
        <v>0</v>
      </c>
      <c r="G61" s="20">
        <v>0</v>
      </c>
      <c r="H61" s="20">
        <v>1</v>
      </c>
      <c r="I61" s="20">
        <v>0</v>
      </c>
      <c r="J61" s="20">
        <v>0</v>
      </c>
      <c r="K61" s="20">
        <v>0</v>
      </c>
      <c r="L61" s="20">
        <v>1</v>
      </c>
      <c r="M61" s="20">
        <v>1</v>
      </c>
      <c r="N61" s="20">
        <v>0</v>
      </c>
      <c r="O61" s="20">
        <v>1</v>
      </c>
      <c r="P61" s="20">
        <v>0</v>
      </c>
      <c r="Q61" s="20">
        <v>1</v>
      </c>
      <c r="R61" s="20">
        <v>0</v>
      </c>
      <c r="S61" s="20">
        <v>1</v>
      </c>
      <c r="T61" s="20">
        <v>1</v>
      </c>
      <c r="U61" s="20">
        <v>1</v>
      </c>
      <c r="V61" s="20">
        <v>1</v>
      </c>
      <c r="W61" s="20">
        <v>0</v>
      </c>
      <c r="X61" s="20">
        <v>0</v>
      </c>
      <c r="Y61" s="20">
        <v>1</v>
      </c>
      <c r="Z61" s="20">
        <v>1</v>
      </c>
      <c r="AA61" s="20">
        <v>1</v>
      </c>
      <c r="AB61" s="20">
        <v>0</v>
      </c>
      <c r="AC61" s="20">
        <v>0</v>
      </c>
      <c r="AD61" s="20">
        <v>0</v>
      </c>
      <c r="AE61" s="20">
        <v>0</v>
      </c>
      <c r="AF61" s="20">
        <v>0</v>
      </c>
      <c r="AG61" s="20">
        <v>0</v>
      </c>
      <c r="AH61" s="20">
        <v>0</v>
      </c>
      <c r="AI61" s="20">
        <v>0</v>
      </c>
      <c r="AJ61" s="20">
        <v>0</v>
      </c>
      <c r="AK61" s="20">
        <v>1</v>
      </c>
      <c r="AL61" s="20">
        <v>0</v>
      </c>
      <c r="AM61" s="20">
        <v>0</v>
      </c>
      <c r="AN61" s="20">
        <v>0</v>
      </c>
      <c r="AO61" s="20">
        <v>0</v>
      </c>
      <c r="AP61" s="20">
        <v>0</v>
      </c>
      <c r="AQ61" s="20">
        <v>0</v>
      </c>
      <c r="AR61" s="20">
        <v>0</v>
      </c>
    </row>
    <row r="62" spans="1:44" x14ac:dyDescent="0.45">
      <c r="A62" t="s">
        <v>0</v>
      </c>
      <c r="B62">
        <v>57</v>
      </c>
      <c r="D62" t="str">
        <f t="shared" si="2"/>
        <v>R57</v>
      </c>
      <c r="F62" s="20">
        <v>0</v>
      </c>
      <c r="G62" s="20">
        <v>0</v>
      </c>
      <c r="H62" s="20">
        <v>0</v>
      </c>
      <c r="I62" s="20">
        <v>1</v>
      </c>
      <c r="J62" s="20">
        <v>0</v>
      </c>
      <c r="K62" s="20">
        <v>0</v>
      </c>
      <c r="L62" s="20">
        <v>0</v>
      </c>
      <c r="M62" s="20">
        <v>1</v>
      </c>
      <c r="N62" s="20">
        <v>0</v>
      </c>
      <c r="O62" s="20">
        <v>0</v>
      </c>
      <c r="P62" s="20">
        <v>0</v>
      </c>
      <c r="Q62" s="20">
        <v>1</v>
      </c>
      <c r="R62" s="20">
        <v>1</v>
      </c>
      <c r="S62" s="20">
        <v>0</v>
      </c>
      <c r="T62" s="20">
        <v>0</v>
      </c>
      <c r="U62" s="20">
        <v>0</v>
      </c>
      <c r="V62" s="20">
        <v>0</v>
      </c>
      <c r="W62" s="20">
        <v>1</v>
      </c>
      <c r="X62" s="20">
        <v>0</v>
      </c>
      <c r="Y62" s="20">
        <v>0</v>
      </c>
      <c r="Z62" s="20">
        <v>1</v>
      </c>
      <c r="AA62" s="20">
        <v>0</v>
      </c>
      <c r="AB62" s="20">
        <v>0</v>
      </c>
      <c r="AC62" s="20">
        <v>1</v>
      </c>
      <c r="AD62" s="20">
        <v>1</v>
      </c>
      <c r="AE62" s="20">
        <v>1</v>
      </c>
      <c r="AF62" s="20">
        <v>1</v>
      </c>
      <c r="AG62" s="20">
        <v>0</v>
      </c>
      <c r="AH62" s="20">
        <v>1</v>
      </c>
      <c r="AI62" s="20">
        <v>1</v>
      </c>
      <c r="AJ62" s="20">
        <v>0</v>
      </c>
      <c r="AK62" s="20">
        <v>0</v>
      </c>
      <c r="AL62" s="20">
        <v>0</v>
      </c>
      <c r="AM62" s="20">
        <v>0</v>
      </c>
      <c r="AN62" s="20">
        <v>0</v>
      </c>
      <c r="AO62" s="20">
        <v>0</v>
      </c>
      <c r="AP62" s="20">
        <v>1</v>
      </c>
      <c r="AQ62" s="20">
        <v>0</v>
      </c>
      <c r="AR62" s="20">
        <v>0</v>
      </c>
    </row>
    <row r="63" spans="1:44" x14ac:dyDescent="0.45">
      <c r="A63" t="s">
        <v>0</v>
      </c>
      <c r="B63">
        <v>58</v>
      </c>
      <c r="D63" t="str">
        <f t="shared" si="2"/>
        <v>R58</v>
      </c>
      <c r="F63" s="20">
        <v>0</v>
      </c>
      <c r="G63" s="20">
        <v>0</v>
      </c>
      <c r="H63" s="20">
        <v>1</v>
      </c>
      <c r="I63" s="20">
        <v>0</v>
      </c>
      <c r="J63" s="20">
        <v>0</v>
      </c>
      <c r="K63" s="20">
        <v>0</v>
      </c>
      <c r="L63" s="20">
        <v>0</v>
      </c>
      <c r="M63" s="20">
        <v>1</v>
      </c>
      <c r="N63" s="20">
        <v>0</v>
      </c>
      <c r="O63" s="20">
        <v>1</v>
      </c>
      <c r="P63" s="20">
        <v>0</v>
      </c>
      <c r="Q63" s="20">
        <v>0</v>
      </c>
      <c r="R63" s="20">
        <v>1</v>
      </c>
      <c r="S63" s="20">
        <v>1</v>
      </c>
      <c r="T63" s="20">
        <v>0</v>
      </c>
      <c r="U63" s="20">
        <v>0</v>
      </c>
      <c r="V63" s="20">
        <v>0</v>
      </c>
      <c r="W63" s="20">
        <v>1</v>
      </c>
      <c r="X63" s="20">
        <v>0</v>
      </c>
      <c r="Y63" s="20">
        <v>0</v>
      </c>
      <c r="Z63" s="20">
        <v>1</v>
      </c>
      <c r="AA63" s="20">
        <v>0</v>
      </c>
      <c r="AB63" s="20">
        <v>0</v>
      </c>
      <c r="AC63" s="20">
        <v>1</v>
      </c>
      <c r="AD63" s="20">
        <v>0</v>
      </c>
      <c r="AE63" s="20">
        <v>0</v>
      </c>
      <c r="AF63" s="20">
        <v>0</v>
      </c>
      <c r="AG63" s="20">
        <v>0</v>
      </c>
      <c r="AH63" s="20">
        <v>0</v>
      </c>
      <c r="AI63" s="20">
        <v>1</v>
      </c>
      <c r="AJ63" s="20">
        <v>0</v>
      </c>
      <c r="AK63" s="20">
        <v>1</v>
      </c>
      <c r="AL63" s="20">
        <v>0</v>
      </c>
      <c r="AM63" s="20">
        <v>0</v>
      </c>
      <c r="AN63" s="20">
        <v>0</v>
      </c>
      <c r="AO63" s="20">
        <v>0</v>
      </c>
      <c r="AP63" s="20">
        <v>0</v>
      </c>
      <c r="AQ63" s="20">
        <v>0</v>
      </c>
      <c r="AR63" s="20">
        <v>0</v>
      </c>
    </row>
    <row r="64" spans="1:44" x14ac:dyDescent="0.45">
      <c r="A64" t="s">
        <v>0</v>
      </c>
      <c r="B64">
        <v>59</v>
      </c>
      <c r="D64" t="str">
        <f t="shared" si="2"/>
        <v>R59</v>
      </c>
      <c r="F64" s="20">
        <v>0</v>
      </c>
      <c r="G64" s="20">
        <v>0</v>
      </c>
      <c r="H64" s="20">
        <v>0</v>
      </c>
      <c r="I64" s="20">
        <v>0</v>
      </c>
      <c r="J64" s="20">
        <v>0</v>
      </c>
      <c r="K64" s="20">
        <v>1</v>
      </c>
      <c r="L64" s="20">
        <v>0</v>
      </c>
      <c r="M64" s="20">
        <v>0</v>
      </c>
      <c r="N64" s="20">
        <v>0</v>
      </c>
      <c r="O64" s="20">
        <v>0</v>
      </c>
      <c r="P64" s="20">
        <v>0</v>
      </c>
      <c r="Q64" s="20">
        <v>1</v>
      </c>
      <c r="R64" s="20">
        <v>0</v>
      </c>
      <c r="S64" s="20">
        <v>0</v>
      </c>
      <c r="T64" s="20">
        <v>0</v>
      </c>
      <c r="U64" s="20">
        <v>0</v>
      </c>
      <c r="V64" s="20">
        <v>0</v>
      </c>
      <c r="W64" s="20">
        <v>0</v>
      </c>
      <c r="X64" s="20">
        <v>0</v>
      </c>
      <c r="Y64" s="20">
        <v>0</v>
      </c>
      <c r="Z64" s="20">
        <v>0</v>
      </c>
      <c r="AA64" s="20">
        <v>0</v>
      </c>
      <c r="AB64" s="20">
        <v>0</v>
      </c>
      <c r="AC64" s="20">
        <v>0</v>
      </c>
      <c r="AD64" s="20">
        <v>0</v>
      </c>
      <c r="AE64" s="20">
        <v>0</v>
      </c>
      <c r="AF64" s="20">
        <v>0</v>
      </c>
      <c r="AG64" s="20">
        <v>0</v>
      </c>
      <c r="AH64" s="20">
        <v>0</v>
      </c>
      <c r="AI64" s="20">
        <v>0</v>
      </c>
      <c r="AJ64" s="20">
        <v>0</v>
      </c>
      <c r="AK64" s="20">
        <v>0</v>
      </c>
      <c r="AL64" s="20">
        <v>0</v>
      </c>
      <c r="AM64" s="20">
        <v>0</v>
      </c>
      <c r="AN64" s="20">
        <v>0</v>
      </c>
      <c r="AO64" s="20">
        <v>0</v>
      </c>
      <c r="AP64" s="20">
        <v>0</v>
      </c>
      <c r="AQ64" s="20">
        <v>0</v>
      </c>
      <c r="AR64" s="20">
        <v>0</v>
      </c>
    </row>
    <row r="65" spans="1:44" x14ac:dyDescent="0.45">
      <c r="A65" t="s">
        <v>0</v>
      </c>
      <c r="B65">
        <v>60</v>
      </c>
      <c r="D65" t="str">
        <f t="shared" si="2"/>
        <v>R60</v>
      </c>
      <c r="F65" s="20">
        <v>0</v>
      </c>
      <c r="G65" s="20">
        <v>0</v>
      </c>
      <c r="H65" s="20">
        <v>0</v>
      </c>
      <c r="I65" s="20">
        <v>0</v>
      </c>
      <c r="J65" s="20">
        <v>0</v>
      </c>
      <c r="K65" s="20">
        <v>0</v>
      </c>
      <c r="L65" s="20">
        <v>0</v>
      </c>
      <c r="M65" s="20">
        <v>0</v>
      </c>
      <c r="N65" s="20">
        <v>0</v>
      </c>
      <c r="O65" s="20">
        <v>0</v>
      </c>
      <c r="P65" s="20">
        <v>0</v>
      </c>
      <c r="Q65" s="20">
        <v>0</v>
      </c>
      <c r="R65" s="20">
        <v>0</v>
      </c>
      <c r="S65" s="20">
        <v>0</v>
      </c>
      <c r="T65" s="20">
        <v>0</v>
      </c>
      <c r="U65" s="20">
        <v>0</v>
      </c>
      <c r="V65" s="20">
        <v>0</v>
      </c>
      <c r="W65" s="20">
        <v>0</v>
      </c>
      <c r="X65" s="20">
        <v>0</v>
      </c>
      <c r="Y65" s="20">
        <v>0</v>
      </c>
      <c r="Z65" s="20">
        <v>0</v>
      </c>
      <c r="AA65" s="20">
        <v>0</v>
      </c>
      <c r="AB65" s="20">
        <v>0</v>
      </c>
      <c r="AC65" s="20">
        <v>0</v>
      </c>
      <c r="AD65" s="20">
        <v>0</v>
      </c>
      <c r="AE65" s="20">
        <v>0</v>
      </c>
      <c r="AF65" s="20">
        <v>0</v>
      </c>
      <c r="AG65" s="20">
        <v>0</v>
      </c>
      <c r="AH65" s="20">
        <v>0</v>
      </c>
      <c r="AI65" s="20">
        <v>0</v>
      </c>
      <c r="AJ65" s="20">
        <v>0</v>
      </c>
      <c r="AK65" s="20">
        <v>0</v>
      </c>
      <c r="AL65" s="20">
        <v>0</v>
      </c>
      <c r="AM65" s="20">
        <v>0</v>
      </c>
      <c r="AN65" s="20">
        <v>0</v>
      </c>
      <c r="AO65" s="20">
        <v>0</v>
      </c>
      <c r="AP65" s="20">
        <v>0</v>
      </c>
      <c r="AQ65" s="20">
        <v>0</v>
      </c>
      <c r="AR65" s="20">
        <v>0</v>
      </c>
    </row>
    <row r="66" spans="1:44" x14ac:dyDescent="0.45">
      <c r="A66" t="s">
        <v>0</v>
      </c>
      <c r="B66">
        <v>61</v>
      </c>
      <c r="D66" t="str">
        <f t="shared" si="2"/>
        <v>R61</v>
      </c>
      <c r="F66" s="20">
        <v>0</v>
      </c>
      <c r="G66" s="20">
        <v>0</v>
      </c>
      <c r="H66" s="20">
        <v>0</v>
      </c>
      <c r="I66" s="20">
        <v>0</v>
      </c>
      <c r="J66" s="20">
        <v>0</v>
      </c>
      <c r="K66" s="20">
        <v>0</v>
      </c>
      <c r="L66" s="20">
        <v>0</v>
      </c>
      <c r="M66" s="20">
        <v>0</v>
      </c>
      <c r="N66" s="20">
        <v>0</v>
      </c>
      <c r="O66" s="20">
        <v>0</v>
      </c>
      <c r="P66" s="20">
        <v>0</v>
      </c>
      <c r="Q66" s="20">
        <v>0</v>
      </c>
      <c r="R66" s="20">
        <v>0</v>
      </c>
      <c r="S66" s="20">
        <v>0</v>
      </c>
      <c r="T66" s="20">
        <v>0</v>
      </c>
      <c r="U66" s="20">
        <v>0</v>
      </c>
      <c r="V66" s="20">
        <v>0</v>
      </c>
      <c r="W66" s="20">
        <v>0</v>
      </c>
      <c r="X66" s="20">
        <v>0</v>
      </c>
      <c r="Y66" s="20">
        <v>0</v>
      </c>
      <c r="Z66" s="20">
        <v>0</v>
      </c>
      <c r="AA66" s="20">
        <v>0</v>
      </c>
      <c r="AB66" s="20">
        <v>0</v>
      </c>
      <c r="AC66" s="20">
        <v>0</v>
      </c>
      <c r="AD66" s="20">
        <v>0</v>
      </c>
      <c r="AE66" s="20">
        <v>0</v>
      </c>
      <c r="AF66" s="20">
        <v>0</v>
      </c>
      <c r="AG66" s="20">
        <v>0</v>
      </c>
      <c r="AH66" s="20">
        <v>0</v>
      </c>
      <c r="AI66" s="20">
        <v>0</v>
      </c>
      <c r="AJ66" s="20">
        <v>0</v>
      </c>
      <c r="AK66" s="20">
        <v>0</v>
      </c>
      <c r="AL66" s="20">
        <v>0</v>
      </c>
      <c r="AM66" s="20">
        <v>0</v>
      </c>
      <c r="AN66" s="20">
        <v>0</v>
      </c>
      <c r="AO66" s="20">
        <v>0</v>
      </c>
      <c r="AP66" s="20">
        <v>0</v>
      </c>
      <c r="AQ66" s="20">
        <v>0</v>
      </c>
      <c r="AR66" s="20">
        <v>0</v>
      </c>
    </row>
    <row r="67" spans="1:44" x14ac:dyDescent="0.45">
      <c r="A67" t="s">
        <v>0</v>
      </c>
      <c r="B67">
        <v>62</v>
      </c>
      <c r="D67" t="str">
        <f t="shared" si="2"/>
        <v>R62</v>
      </c>
      <c r="F67" s="20">
        <v>0</v>
      </c>
      <c r="G67" s="20">
        <v>1</v>
      </c>
      <c r="H67" s="20">
        <v>0</v>
      </c>
      <c r="I67" s="20">
        <v>1</v>
      </c>
      <c r="J67" s="20">
        <v>0</v>
      </c>
      <c r="K67" s="20">
        <v>0</v>
      </c>
      <c r="L67" s="20">
        <v>1</v>
      </c>
      <c r="M67" s="20">
        <v>0</v>
      </c>
      <c r="N67" s="20">
        <v>0</v>
      </c>
      <c r="O67" s="20">
        <v>0</v>
      </c>
      <c r="P67" s="20">
        <v>1</v>
      </c>
      <c r="Q67" s="20">
        <v>1</v>
      </c>
      <c r="R67" s="20">
        <v>0</v>
      </c>
      <c r="S67" s="20">
        <v>1</v>
      </c>
      <c r="T67" s="20">
        <v>1</v>
      </c>
      <c r="U67" s="20">
        <v>0</v>
      </c>
      <c r="V67" s="20">
        <v>0</v>
      </c>
      <c r="W67" s="20">
        <v>0</v>
      </c>
      <c r="X67" s="20">
        <v>1</v>
      </c>
      <c r="Y67" s="20">
        <v>0</v>
      </c>
      <c r="Z67" s="20">
        <v>0</v>
      </c>
      <c r="AA67" s="20">
        <v>1</v>
      </c>
      <c r="AB67" s="20">
        <v>0</v>
      </c>
      <c r="AC67" s="20">
        <v>0</v>
      </c>
      <c r="AD67" s="20">
        <v>1</v>
      </c>
      <c r="AE67" s="20">
        <v>0</v>
      </c>
      <c r="AF67" s="20">
        <v>1</v>
      </c>
      <c r="AG67" s="20">
        <v>1</v>
      </c>
      <c r="AH67" s="20">
        <v>0</v>
      </c>
      <c r="AI67" s="20">
        <v>0</v>
      </c>
      <c r="AJ67" s="20">
        <v>1</v>
      </c>
      <c r="AK67" s="20">
        <v>0</v>
      </c>
      <c r="AL67" s="20">
        <v>0</v>
      </c>
      <c r="AM67" s="20">
        <v>0</v>
      </c>
      <c r="AN67" s="20">
        <v>1</v>
      </c>
      <c r="AO67" s="20">
        <v>0</v>
      </c>
      <c r="AP67" s="20">
        <v>1</v>
      </c>
      <c r="AQ67" s="20">
        <v>0</v>
      </c>
      <c r="AR67" s="20">
        <v>1</v>
      </c>
    </row>
    <row r="68" spans="1:44" x14ac:dyDescent="0.45">
      <c r="A68" t="s">
        <v>0</v>
      </c>
      <c r="B68">
        <v>63</v>
      </c>
      <c r="D68" t="str">
        <f t="shared" si="2"/>
        <v>R63</v>
      </c>
      <c r="F68" s="20">
        <v>0</v>
      </c>
      <c r="G68" s="20">
        <v>0</v>
      </c>
      <c r="H68" s="20">
        <v>0</v>
      </c>
      <c r="I68" s="20">
        <v>0</v>
      </c>
      <c r="J68" s="20">
        <v>0</v>
      </c>
      <c r="K68" s="20">
        <v>0</v>
      </c>
      <c r="L68" s="20">
        <v>0</v>
      </c>
      <c r="M68" s="20">
        <v>0</v>
      </c>
      <c r="N68" s="20">
        <v>0</v>
      </c>
      <c r="O68" s="20">
        <v>0</v>
      </c>
      <c r="P68" s="20">
        <v>0</v>
      </c>
      <c r="Q68" s="20">
        <v>0</v>
      </c>
      <c r="R68" s="20">
        <v>0</v>
      </c>
      <c r="S68" s="20">
        <v>0</v>
      </c>
      <c r="T68" s="20">
        <v>0</v>
      </c>
      <c r="U68" s="20">
        <v>0</v>
      </c>
      <c r="V68" s="20">
        <v>0</v>
      </c>
      <c r="W68" s="20">
        <v>0</v>
      </c>
      <c r="X68" s="20">
        <v>0</v>
      </c>
      <c r="Y68" s="20">
        <v>0</v>
      </c>
      <c r="Z68" s="20">
        <v>0</v>
      </c>
      <c r="AA68" s="20">
        <v>0</v>
      </c>
      <c r="AB68" s="20">
        <v>0</v>
      </c>
      <c r="AC68" s="20">
        <v>0</v>
      </c>
      <c r="AD68" s="20">
        <v>0</v>
      </c>
      <c r="AE68" s="20">
        <v>0</v>
      </c>
      <c r="AF68" s="20">
        <v>0</v>
      </c>
      <c r="AG68" s="20">
        <v>0</v>
      </c>
      <c r="AH68" s="20">
        <v>0</v>
      </c>
      <c r="AI68" s="20">
        <v>0</v>
      </c>
      <c r="AJ68" s="20">
        <v>0</v>
      </c>
      <c r="AK68" s="20">
        <v>0</v>
      </c>
      <c r="AL68" s="20">
        <v>0</v>
      </c>
      <c r="AM68" s="20">
        <v>0</v>
      </c>
      <c r="AN68" s="20">
        <v>0</v>
      </c>
      <c r="AO68" s="20">
        <v>0</v>
      </c>
      <c r="AP68" s="20">
        <v>0</v>
      </c>
      <c r="AQ68" s="20">
        <v>0</v>
      </c>
      <c r="AR68" s="20">
        <v>0</v>
      </c>
    </row>
    <row r="69" spans="1:44" x14ac:dyDescent="0.45">
      <c r="A69" t="s">
        <v>0</v>
      </c>
      <c r="B69">
        <v>64</v>
      </c>
      <c r="D69" t="str">
        <f t="shared" si="2"/>
        <v>R64</v>
      </c>
      <c r="F69" s="20">
        <v>0</v>
      </c>
      <c r="G69" s="20">
        <v>0</v>
      </c>
      <c r="H69" s="20">
        <v>1</v>
      </c>
      <c r="I69" s="20">
        <v>0</v>
      </c>
      <c r="J69" s="20">
        <v>0</v>
      </c>
      <c r="K69" s="20">
        <v>0</v>
      </c>
      <c r="L69" s="20">
        <v>0</v>
      </c>
      <c r="M69" s="20">
        <v>0</v>
      </c>
      <c r="N69" s="20">
        <v>0</v>
      </c>
      <c r="O69" s="20">
        <v>1</v>
      </c>
      <c r="P69" s="20">
        <v>1</v>
      </c>
      <c r="Q69" s="20">
        <v>0</v>
      </c>
      <c r="R69" s="20">
        <v>0</v>
      </c>
      <c r="S69" s="20">
        <v>0</v>
      </c>
      <c r="T69" s="20">
        <v>0</v>
      </c>
      <c r="U69" s="20">
        <v>0</v>
      </c>
      <c r="V69" s="20">
        <v>0</v>
      </c>
      <c r="W69" s="20">
        <v>0</v>
      </c>
      <c r="X69" s="20">
        <v>1</v>
      </c>
      <c r="Y69" s="20">
        <v>0</v>
      </c>
      <c r="Z69" s="20">
        <v>0</v>
      </c>
      <c r="AA69" s="20">
        <v>1</v>
      </c>
      <c r="AB69" s="20">
        <v>0</v>
      </c>
      <c r="AC69" s="20">
        <v>0</v>
      </c>
      <c r="AD69" s="20">
        <v>1</v>
      </c>
      <c r="AE69" s="20">
        <v>0</v>
      </c>
      <c r="AF69" s="20">
        <v>1</v>
      </c>
      <c r="AG69" s="20">
        <v>0</v>
      </c>
      <c r="AH69" s="20">
        <v>0</v>
      </c>
      <c r="AI69" s="20">
        <v>0</v>
      </c>
      <c r="AJ69" s="20">
        <v>0</v>
      </c>
      <c r="AK69" s="20">
        <v>1</v>
      </c>
      <c r="AL69" s="20">
        <v>1</v>
      </c>
      <c r="AM69" s="20">
        <v>0</v>
      </c>
      <c r="AN69" s="20">
        <v>0</v>
      </c>
      <c r="AO69" s="20">
        <v>0</v>
      </c>
      <c r="AP69" s="20">
        <v>1</v>
      </c>
      <c r="AQ69" s="20">
        <v>0</v>
      </c>
      <c r="AR69" s="20">
        <v>1</v>
      </c>
    </row>
    <row r="70" spans="1:44" x14ac:dyDescent="0.45">
      <c r="A70" t="s">
        <v>0</v>
      </c>
      <c r="B70">
        <v>65</v>
      </c>
      <c r="D70" t="str">
        <f t="shared" ref="D70:D116" si="3">A70&amp;B70</f>
        <v>R65</v>
      </c>
      <c r="F70" s="20">
        <v>0</v>
      </c>
      <c r="G70" s="20">
        <v>0</v>
      </c>
      <c r="H70" s="20">
        <v>0</v>
      </c>
      <c r="I70" s="20">
        <v>0</v>
      </c>
      <c r="J70" s="20">
        <v>0</v>
      </c>
      <c r="K70" s="20">
        <v>0</v>
      </c>
      <c r="L70" s="20">
        <v>0</v>
      </c>
      <c r="M70" s="20">
        <v>1</v>
      </c>
      <c r="N70" s="20">
        <v>0</v>
      </c>
      <c r="O70" s="20">
        <v>0</v>
      </c>
      <c r="P70" s="20">
        <v>0</v>
      </c>
      <c r="Q70" s="20">
        <v>0</v>
      </c>
      <c r="R70" s="20">
        <v>0</v>
      </c>
      <c r="S70" s="20">
        <v>1</v>
      </c>
      <c r="T70" s="20">
        <v>0</v>
      </c>
      <c r="U70" s="20">
        <v>0</v>
      </c>
      <c r="V70" s="20">
        <v>0</v>
      </c>
      <c r="W70" s="20">
        <v>0</v>
      </c>
      <c r="X70" s="20">
        <v>1</v>
      </c>
      <c r="Y70" s="20">
        <v>0</v>
      </c>
      <c r="Z70" s="20">
        <v>1</v>
      </c>
      <c r="AA70" s="20">
        <v>0</v>
      </c>
      <c r="AB70" s="20">
        <v>0</v>
      </c>
      <c r="AC70" s="20">
        <v>0</v>
      </c>
      <c r="AD70" s="20">
        <v>0</v>
      </c>
      <c r="AE70" s="20">
        <v>1</v>
      </c>
      <c r="AF70" s="20">
        <v>0</v>
      </c>
      <c r="AG70" s="20">
        <v>0</v>
      </c>
      <c r="AH70" s="20">
        <v>0</v>
      </c>
      <c r="AI70" s="20">
        <v>0</v>
      </c>
      <c r="AJ70" s="20">
        <v>0</v>
      </c>
      <c r="AK70" s="20">
        <v>0</v>
      </c>
      <c r="AL70" s="20">
        <v>0</v>
      </c>
      <c r="AM70" s="20">
        <v>0</v>
      </c>
      <c r="AN70" s="20">
        <v>0</v>
      </c>
      <c r="AO70" s="20">
        <v>0</v>
      </c>
      <c r="AP70" s="20">
        <v>0</v>
      </c>
      <c r="AQ70" s="20">
        <v>0</v>
      </c>
      <c r="AR70" s="20">
        <v>0</v>
      </c>
    </row>
    <row r="71" spans="1:44" x14ac:dyDescent="0.45">
      <c r="A71" t="s">
        <v>0</v>
      </c>
      <c r="B71">
        <v>66</v>
      </c>
      <c r="D71" t="str">
        <f t="shared" si="3"/>
        <v>R66</v>
      </c>
      <c r="F71" s="20">
        <v>1</v>
      </c>
      <c r="G71" s="20">
        <v>1</v>
      </c>
      <c r="H71" s="20">
        <v>1</v>
      </c>
      <c r="I71" s="20">
        <v>0</v>
      </c>
      <c r="J71" s="20">
        <v>0</v>
      </c>
      <c r="K71" s="20">
        <v>1</v>
      </c>
      <c r="L71" s="20">
        <v>0</v>
      </c>
      <c r="M71" s="20">
        <v>0</v>
      </c>
      <c r="N71" s="20">
        <v>0</v>
      </c>
      <c r="O71" s="20">
        <v>0</v>
      </c>
      <c r="P71" s="20">
        <v>0</v>
      </c>
      <c r="Q71" s="20">
        <v>0</v>
      </c>
      <c r="R71" s="20">
        <v>1</v>
      </c>
      <c r="S71" s="20">
        <v>0</v>
      </c>
      <c r="T71" s="20">
        <v>0</v>
      </c>
      <c r="U71" s="20">
        <v>0</v>
      </c>
      <c r="V71" s="20">
        <v>1</v>
      </c>
      <c r="W71" s="20">
        <v>1</v>
      </c>
      <c r="X71" s="20">
        <v>0</v>
      </c>
      <c r="Y71" s="20">
        <v>1</v>
      </c>
      <c r="Z71" s="20">
        <v>0</v>
      </c>
      <c r="AA71" s="20">
        <v>1</v>
      </c>
      <c r="AB71" s="20">
        <v>0</v>
      </c>
      <c r="AC71" s="20">
        <v>0</v>
      </c>
      <c r="AD71" s="20">
        <v>0</v>
      </c>
      <c r="AE71" s="20">
        <v>0</v>
      </c>
      <c r="AF71" s="20">
        <v>0</v>
      </c>
      <c r="AG71" s="20">
        <v>1</v>
      </c>
      <c r="AH71" s="20">
        <v>1</v>
      </c>
      <c r="AI71" s="20">
        <v>1</v>
      </c>
      <c r="AJ71" s="20">
        <v>0</v>
      </c>
      <c r="AK71" s="20">
        <v>1</v>
      </c>
      <c r="AL71" s="20">
        <v>0</v>
      </c>
      <c r="AM71" s="20">
        <v>0</v>
      </c>
      <c r="AN71" s="20">
        <v>0</v>
      </c>
      <c r="AO71" s="20">
        <v>0</v>
      </c>
      <c r="AP71" s="20">
        <v>0</v>
      </c>
      <c r="AQ71" s="20">
        <v>0</v>
      </c>
      <c r="AR71" s="20">
        <v>0</v>
      </c>
    </row>
    <row r="72" spans="1:44" x14ac:dyDescent="0.45">
      <c r="A72" t="s">
        <v>0</v>
      </c>
      <c r="B72">
        <v>67</v>
      </c>
      <c r="D72" t="str">
        <f t="shared" si="3"/>
        <v>R67</v>
      </c>
      <c r="F72" s="20">
        <v>0</v>
      </c>
      <c r="G72" s="20">
        <v>0</v>
      </c>
      <c r="H72" s="20">
        <v>0</v>
      </c>
      <c r="I72" s="20">
        <v>0</v>
      </c>
      <c r="J72" s="20">
        <v>0</v>
      </c>
      <c r="K72" s="20">
        <v>1</v>
      </c>
      <c r="L72" s="20">
        <v>0</v>
      </c>
      <c r="M72" s="20">
        <v>0</v>
      </c>
      <c r="N72" s="20">
        <v>0</v>
      </c>
      <c r="O72" s="20">
        <v>1</v>
      </c>
      <c r="P72" s="20">
        <v>1</v>
      </c>
      <c r="Q72" s="20">
        <v>0</v>
      </c>
      <c r="R72" s="20">
        <v>0</v>
      </c>
      <c r="S72" s="20">
        <v>1</v>
      </c>
      <c r="T72" s="20">
        <v>0</v>
      </c>
      <c r="U72" s="20">
        <v>0</v>
      </c>
      <c r="V72" s="20">
        <v>0</v>
      </c>
      <c r="W72" s="20">
        <v>1</v>
      </c>
      <c r="X72" s="20">
        <v>0</v>
      </c>
      <c r="Y72" s="20">
        <v>0</v>
      </c>
      <c r="Z72" s="20">
        <v>0</v>
      </c>
      <c r="AA72" s="20">
        <v>0</v>
      </c>
      <c r="AB72" s="20">
        <v>0</v>
      </c>
      <c r="AC72" s="20">
        <v>1</v>
      </c>
      <c r="AD72" s="20">
        <v>1</v>
      </c>
      <c r="AE72" s="20">
        <v>1</v>
      </c>
      <c r="AF72" s="20">
        <v>1</v>
      </c>
      <c r="AG72" s="20">
        <v>1</v>
      </c>
      <c r="AH72" s="20">
        <v>0</v>
      </c>
      <c r="AI72" s="20">
        <v>1</v>
      </c>
      <c r="AJ72" s="20">
        <v>0</v>
      </c>
      <c r="AK72" s="20">
        <v>0</v>
      </c>
      <c r="AL72" s="20">
        <v>1</v>
      </c>
      <c r="AM72" s="20">
        <v>0</v>
      </c>
      <c r="AN72" s="20">
        <v>0</v>
      </c>
      <c r="AO72" s="20">
        <v>1</v>
      </c>
      <c r="AP72" s="20">
        <v>0</v>
      </c>
      <c r="AQ72" s="20">
        <v>0</v>
      </c>
      <c r="AR72" s="20">
        <v>0</v>
      </c>
    </row>
    <row r="73" spans="1:44" x14ac:dyDescent="0.45">
      <c r="A73" t="s">
        <v>0</v>
      </c>
      <c r="B73">
        <v>68</v>
      </c>
      <c r="D73" t="str">
        <f t="shared" si="3"/>
        <v>R68</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1</v>
      </c>
      <c r="X73" s="20">
        <v>0</v>
      </c>
      <c r="Y73" s="20">
        <v>1</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1</v>
      </c>
      <c r="AR73" s="20">
        <v>0</v>
      </c>
    </row>
    <row r="74" spans="1:44" x14ac:dyDescent="0.45">
      <c r="A74" t="s">
        <v>0</v>
      </c>
      <c r="B74">
        <v>69</v>
      </c>
      <c r="D74" t="str">
        <f t="shared" si="3"/>
        <v>R69</v>
      </c>
      <c r="F74" s="20">
        <v>1</v>
      </c>
      <c r="G74" s="20">
        <v>1</v>
      </c>
      <c r="H74" s="20">
        <v>0</v>
      </c>
      <c r="I74" s="20">
        <v>0</v>
      </c>
      <c r="J74" s="20">
        <v>1</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1</v>
      </c>
      <c r="AH74" s="20">
        <v>0</v>
      </c>
      <c r="AI74" s="20">
        <v>0</v>
      </c>
      <c r="AJ74" s="20">
        <v>0</v>
      </c>
      <c r="AK74" s="20">
        <v>0</v>
      </c>
      <c r="AL74" s="20">
        <v>0</v>
      </c>
      <c r="AM74" s="20">
        <v>0</v>
      </c>
      <c r="AN74" s="20">
        <v>0</v>
      </c>
      <c r="AO74" s="20">
        <v>0</v>
      </c>
      <c r="AP74" s="20">
        <v>0</v>
      </c>
      <c r="AQ74" s="20">
        <v>0</v>
      </c>
      <c r="AR74" s="20">
        <v>0</v>
      </c>
    </row>
    <row r="75" spans="1:44" x14ac:dyDescent="0.45">
      <c r="A75" t="s">
        <v>0</v>
      </c>
      <c r="B75">
        <v>70</v>
      </c>
      <c r="D75" t="str">
        <f t="shared" si="3"/>
        <v>R70</v>
      </c>
      <c r="F75" s="20">
        <v>1</v>
      </c>
      <c r="G75" s="20">
        <v>1</v>
      </c>
      <c r="H75" s="20">
        <v>1</v>
      </c>
      <c r="I75" s="20">
        <v>0</v>
      </c>
      <c r="J75" s="20">
        <v>0</v>
      </c>
      <c r="K75" s="20">
        <v>0</v>
      </c>
      <c r="L75" s="20">
        <v>1</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1</v>
      </c>
      <c r="AE75" s="20">
        <v>0</v>
      </c>
      <c r="AF75" s="20">
        <v>1</v>
      </c>
      <c r="AG75" s="20">
        <v>1</v>
      </c>
      <c r="AH75" s="20">
        <v>0</v>
      </c>
      <c r="AI75" s="20">
        <v>0</v>
      </c>
      <c r="AJ75" s="20">
        <v>0</v>
      </c>
      <c r="AK75" s="20">
        <v>0</v>
      </c>
      <c r="AL75" s="20">
        <v>1</v>
      </c>
      <c r="AM75" s="20">
        <v>0</v>
      </c>
      <c r="AN75" s="20">
        <v>1</v>
      </c>
      <c r="AO75" s="20">
        <v>1</v>
      </c>
      <c r="AP75" s="20">
        <v>1</v>
      </c>
      <c r="AQ75" s="20">
        <v>1</v>
      </c>
      <c r="AR75" s="20">
        <v>0</v>
      </c>
    </row>
    <row r="76" spans="1:44" x14ac:dyDescent="0.45">
      <c r="A76" t="s">
        <v>0</v>
      </c>
      <c r="B76">
        <v>71</v>
      </c>
      <c r="D76" t="str">
        <f t="shared" si="3"/>
        <v>R71</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row>
    <row r="77" spans="1:44" x14ac:dyDescent="0.45">
      <c r="A77" t="s">
        <v>0</v>
      </c>
      <c r="B77">
        <v>72</v>
      </c>
      <c r="D77" t="str">
        <f t="shared" si="3"/>
        <v>R72</v>
      </c>
      <c r="F77" s="20">
        <v>0</v>
      </c>
      <c r="G77" s="20">
        <v>0</v>
      </c>
      <c r="H77" s="20">
        <v>0</v>
      </c>
      <c r="I77" s="20">
        <v>0</v>
      </c>
      <c r="J77" s="20">
        <v>0</v>
      </c>
      <c r="K77" s="20">
        <v>0</v>
      </c>
      <c r="L77" s="20">
        <v>0</v>
      </c>
      <c r="M77" s="20">
        <v>0</v>
      </c>
      <c r="N77" s="20">
        <v>0</v>
      </c>
      <c r="O77" s="20">
        <v>0</v>
      </c>
      <c r="P77" s="20">
        <v>0</v>
      </c>
      <c r="Q77" s="20">
        <v>0</v>
      </c>
      <c r="R77" s="20">
        <v>0</v>
      </c>
      <c r="S77" s="20">
        <v>0</v>
      </c>
      <c r="T77" s="20">
        <v>0</v>
      </c>
      <c r="U77" s="20">
        <v>0</v>
      </c>
      <c r="V77" s="20">
        <v>0</v>
      </c>
      <c r="W77" s="20">
        <v>0</v>
      </c>
      <c r="X77" s="20">
        <v>0</v>
      </c>
      <c r="Y77" s="20">
        <v>0</v>
      </c>
      <c r="Z77" s="20">
        <v>0</v>
      </c>
      <c r="AA77" s="20">
        <v>0</v>
      </c>
      <c r="AB77" s="20">
        <v>0</v>
      </c>
      <c r="AC77" s="20">
        <v>0</v>
      </c>
      <c r="AD77" s="20">
        <v>0</v>
      </c>
      <c r="AE77" s="20">
        <v>0</v>
      </c>
      <c r="AF77" s="20">
        <v>0</v>
      </c>
      <c r="AG77" s="20">
        <v>0</v>
      </c>
      <c r="AH77" s="20">
        <v>0</v>
      </c>
      <c r="AI77" s="20">
        <v>0</v>
      </c>
      <c r="AJ77" s="20">
        <v>0</v>
      </c>
      <c r="AK77" s="20">
        <v>0</v>
      </c>
      <c r="AL77" s="20">
        <v>0</v>
      </c>
      <c r="AM77" s="20">
        <v>0</v>
      </c>
      <c r="AN77" s="20">
        <v>0</v>
      </c>
      <c r="AO77" s="20">
        <v>0</v>
      </c>
      <c r="AP77" s="20">
        <v>0</v>
      </c>
      <c r="AQ77" s="20">
        <v>0</v>
      </c>
      <c r="AR77" s="20">
        <v>0</v>
      </c>
    </row>
    <row r="78" spans="1:44" x14ac:dyDescent="0.45">
      <c r="A78" t="s">
        <v>0</v>
      </c>
      <c r="B78">
        <v>73</v>
      </c>
      <c r="D78" t="str">
        <f t="shared" si="3"/>
        <v>R73</v>
      </c>
      <c r="F78" s="20">
        <v>1</v>
      </c>
      <c r="G78" s="20">
        <v>0</v>
      </c>
      <c r="H78" s="20">
        <v>1</v>
      </c>
      <c r="I78" s="20">
        <v>0</v>
      </c>
      <c r="J78" s="20">
        <v>0</v>
      </c>
      <c r="K78" s="20">
        <v>0</v>
      </c>
      <c r="L78" s="20">
        <v>0</v>
      </c>
      <c r="M78" s="20">
        <v>0</v>
      </c>
      <c r="N78" s="20">
        <v>0</v>
      </c>
      <c r="O78" s="20">
        <v>1</v>
      </c>
      <c r="P78" s="20">
        <v>0</v>
      </c>
      <c r="Q78" s="20">
        <v>0</v>
      </c>
      <c r="R78" s="20">
        <v>0</v>
      </c>
      <c r="S78" s="20">
        <v>0</v>
      </c>
      <c r="T78" s="20">
        <v>0</v>
      </c>
      <c r="U78" s="20">
        <v>0</v>
      </c>
      <c r="V78" s="20">
        <v>1</v>
      </c>
      <c r="W78" s="20">
        <v>0</v>
      </c>
      <c r="X78" s="20">
        <v>0</v>
      </c>
      <c r="Y78" s="20">
        <v>1</v>
      </c>
      <c r="Z78" s="20">
        <v>0</v>
      </c>
      <c r="AA78" s="20">
        <v>1</v>
      </c>
      <c r="AB78" s="20">
        <v>0</v>
      </c>
      <c r="AC78" s="20">
        <v>0</v>
      </c>
      <c r="AD78" s="20">
        <v>1</v>
      </c>
      <c r="AE78" s="20">
        <v>0</v>
      </c>
      <c r="AF78" s="20">
        <v>1</v>
      </c>
      <c r="AG78" s="20">
        <v>1</v>
      </c>
      <c r="AH78" s="20">
        <v>0</v>
      </c>
      <c r="AI78" s="20">
        <v>0</v>
      </c>
      <c r="AJ78" s="20">
        <v>1</v>
      </c>
      <c r="AK78" s="20">
        <v>0</v>
      </c>
      <c r="AL78" s="20">
        <v>0</v>
      </c>
      <c r="AM78" s="20">
        <v>0</v>
      </c>
      <c r="AN78" s="20">
        <v>0</v>
      </c>
      <c r="AO78" s="20">
        <v>0</v>
      </c>
      <c r="AP78" s="20">
        <v>1</v>
      </c>
      <c r="AQ78" s="20">
        <v>0</v>
      </c>
      <c r="AR78" s="20">
        <v>0</v>
      </c>
    </row>
    <row r="79" spans="1:44" x14ac:dyDescent="0.45">
      <c r="A79" t="s">
        <v>0</v>
      </c>
      <c r="B79">
        <v>74</v>
      </c>
      <c r="D79" t="str">
        <f t="shared" si="3"/>
        <v>R74</v>
      </c>
      <c r="F79" s="20">
        <v>0</v>
      </c>
      <c r="G79" s="20">
        <v>1</v>
      </c>
      <c r="H79" s="20">
        <v>0</v>
      </c>
      <c r="I79" s="20">
        <v>0</v>
      </c>
      <c r="J79" s="20">
        <v>0</v>
      </c>
      <c r="K79" s="20">
        <v>0</v>
      </c>
      <c r="L79" s="20">
        <v>0</v>
      </c>
      <c r="M79" s="20">
        <v>0</v>
      </c>
      <c r="N79" s="20">
        <v>0</v>
      </c>
      <c r="O79" s="20">
        <v>0</v>
      </c>
      <c r="P79" s="20">
        <v>1</v>
      </c>
      <c r="Q79" s="20">
        <v>0</v>
      </c>
      <c r="R79" s="20">
        <v>0</v>
      </c>
      <c r="S79" s="20">
        <v>0</v>
      </c>
      <c r="T79" s="20">
        <v>0</v>
      </c>
      <c r="U79" s="20">
        <v>0</v>
      </c>
      <c r="V79" s="20">
        <v>0</v>
      </c>
      <c r="W79" s="20">
        <v>1</v>
      </c>
      <c r="X79" s="20">
        <v>0</v>
      </c>
      <c r="Y79" s="20">
        <v>0</v>
      </c>
      <c r="Z79" s="20">
        <v>0</v>
      </c>
      <c r="AA79" s="20">
        <v>0</v>
      </c>
      <c r="AB79" s="20">
        <v>0</v>
      </c>
      <c r="AC79" s="20">
        <v>1</v>
      </c>
      <c r="AD79" s="20">
        <v>1</v>
      </c>
      <c r="AE79" s="20">
        <v>0</v>
      </c>
      <c r="AF79" s="20">
        <v>0</v>
      </c>
      <c r="AG79" s="20">
        <v>0</v>
      </c>
      <c r="AH79" s="20">
        <v>0</v>
      </c>
      <c r="AI79" s="20">
        <v>1</v>
      </c>
      <c r="AJ79" s="20">
        <v>0</v>
      </c>
      <c r="AK79" s="20">
        <v>0</v>
      </c>
      <c r="AL79" s="20">
        <v>0</v>
      </c>
      <c r="AM79" s="20">
        <v>0</v>
      </c>
      <c r="AN79" s="20">
        <v>0</v>
      </c>
      <c r="AO79" s="20">
        <v>0</v>
      </c>
      <c r="AP79" s="20">
        <v>0</v>
      </c>
      <c r="AQ79" s="20">
        <v>1</v>
      </c>
      <c r="AR79" s="20">
        <v>0</v>
      </c>
    </row>
    <row r="80" spans="1:44" x14ac:dyDescent="0.45">
      <c r="A80" t="s">
        <v>0</v>
      </c>
      <c r="B80">
        <v>75</v>
      </c>
      <c r="D80" t="str">
        <f t="shared" si="3"/>
        <v>R75</v>
      </c>
      <c r="F80" s="20">
        <v>1</v>
      </c>
      <c r="G80" s="20">
        <v>0</v>
      </c>
      <c r="H80" s="20">
        <v>1</v>
      </c>
      <c r="I80" s="20">
        <v>0</v>
      </c>
      <c r="J80" s="20">
        <v>0</v>
      </c>
      <c r="K80" s="20">
        <v>0</v>
      </c>
      <c r="L80" s="20">
        <v>1</v>
      </c>
      <c r="M80" s="20">
        <v>1</v>
      </c>
      <c r="N80" s="20">
        <v>0</v>
      </c>
      <c r="O80" s="20">
        <v>0</v>
      </c>
      <c r="P80" s="20">
        <v>1</v>
      </c>
      <c r="Q80" s="20">
        <v>0</v>
      </c>
      <c r="R80" s="20">
        <v>0</v>
      </c>
      <c r="S80" s="20">
        <v>0</v>
      </c>
      <c r="T80" s="20">
        <v>0</v>
      </c>
      <c r="U80" s="20">
        <v>0</v>
      </c>
      <c r="V80" s="20">
        <v>0</v>
      </c>
      <c r="W80" s="20">
        <v>1</v>
      </c>
      <c r="X80" s="20">
        <v>1</v>
      </c>
      <c r="Y80" s="20">
        <v>1</v>
      </c>
      <c r="Z80" s="20">
        <v>1</v>
      </c>
      <c r="AA80" s="20">
        <v>1</v>
      </c>
      <c r="AB80" s="20">
        <v>0</v>
      </c>
      <c r="AC80" s="20">
        <v>1</v>
      </c>
      <c r="AD80" s="20">
        <v>0</v>
      </c>
      <c r="AE80" s="20">
        <v>1</v>
      </c>
      <c r="AF80" s="20">
        <v>1</v>
      </c>
      <c r="AG80" s="20">
        <v>1</v>
      </c>
      <c r="AH80" s="20">
        <v>0</v>
      </c>
      <c r="AI80" s="20">
        <v>0</v>
      </c>
      <c r="AJ80" s="20">
        <v>0</v>
      </c>
      <c r="AK80" s="20">
        <v>0</v>
      </c>
      <c r="AL80" s="20">
        <v>0</v>
      </c>
      <c r="AM80" s="20">
        <v>0</v>
      </c>
      <c r="AN80" s="20">
        <v>0</v>
      </c>
      <c r="AO80" s="20">
        <v>0</v>
      </c>
      <c r="AP80" s="20">
        <v>0</v>
      </c>
      <c r="AQ80" s="20">
        <v>0</v>
      </c>
      <c r="AR80" s="20">
        <v>0</v>
      </c>
    </row>
    <row r="81" spans="1:44" x14ac:dyDescent="0.45">
      <c r="A81" t="s">
        <v>0</v>
      </c>
      <c r="B81">
        <v>76</v>
      </c>
      <c r="D81" t="str">
        <f t="shared" si="3"/>
        <v>R76</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row>
    <row r="82" spans="1:44" x14ac:dyDescent="0.45">
      <c r="A82" t="s">
        <v>0</v>
      </c>
      <c r="B82">
        <v>77</v>
      </c>
      <c r="D82" t="str">
        <f t="shared" si="3"/>
        <v>R77</v>
      </c>
      <c r="F82" s="20">
        <v>1</v>
      </c>
      <c r="G82" s="20">
        <v>0</v>
      </c>
      <c r="H82" s="20">
        <v>1</v>
      </c>
      <c r="I82" s="20">
        <v>0</v>
      </c>
      <c r="J82" s="20">
        <v>0</v>
      </c>
      <c r="K82" s="20">
        <v>1</v>
      </c>
      <c r="L82" s="20">
        <v>1</v>
      </c>
      <c r="M82" s="20">
        <v>0</v>
      </c>
      <c r="N82" s="20">
        <v>0</v>
      </c>
      <c r="O82" s="20">
        <v>0</v>
      </c>
      <c r="P82" s="20">
        <v>0</v>
      </c>
      <c r="Q82" s="20">
        <v>0</v>
      </c>
      <c r="R82" s="20">
        <v>0</v>
      </c>
      <c r="S82" s="20">
        <v>0</v>
      </c>
      <c r="T82" s="20">
        <v>0</v>
      </c>
      <c r="U82" s="20">
        <v>1</v>
      </c>
      <c r="V82" s="20">
        <v>0</v>
      </c>
      <c r="W82" s="20">
        <v>0</v>
      </c>
      <c r="X82" s="20">
        <v>0</v>
      </c>
      <c r="Y82" s="20">
        <v>0</v>
      </c>
      <c r="Z82" s="20">
        <v>0</v>
      </c>
      <c r="AA82" s="20">
        <v>0</v>
      </c>
      <c r="AB82" s="20">
        <v>0</v>
      </c>
      <c r="AC82" s="20">
        <v>0</v>
      </c>
      <c r="AD82" s="20">
        <v>1</v>
      </c>
      <c r="AE82" s="20">
        <v>0</v>
      </c>
      <c r="AF82" s="20">
        <v>0</v>
      </c>
      <c r="AG82" s="20">
        <v>0</v>
      </c>
      <c r="AH82" s="20">
        <v>1</v>
      </c>
      <c r="AI82" s="20">
        <v>0</v>
      </c>
      <c r="AJ82" s="20">
        <v>0</v>
      </c>
      <c r="AK82" s="20">
        <v>0</v>
      </c>
      <c r="AL82" s="20">
        <v>0</v>
      </c>
      <c r="AM82" s="20">
        <v>0</v>
      </c>
      <c r="AN82" s="20">
        <v>0</v>
      </c>
      <c r="AO82" s="20">
        <v>0</v>
      </c>
      <c r="AP82" s="20">
        <v>0</v>
      </c>
      <c r="AQ82" s="20">
        <v>1</v>
      </c>
      <c r="AR82" s="20">
        <v>0</v>
      </c>
    </row>
    <row r="83" spans="1:44" x14ac:dyDescent="0.45">
      <c r="A83" t="s">
        <v>0</v>
      </c>
      <c r="B83">
        <v>78</v>
      </c>
      <c r="D83" t="str">
        <f t="shared" si="3"/>
        <v>R78</v>
      </c>
      <c r="F83" s="20">
        <v>0</v>
      </c>
      <c r="G83" s="20">
        <v>0</v>
      </c>
      <c r="H83" s="20">
        <v>0</v>
      </c>
      <c r="I83" s="20">
        <v>1</v>
      </c>
      <c r="J83" s="20">
        <v>0</v>
      </c>
      <c r="K83" s="20">
        <v>0</v>
      </c>
      <c r="L83" s="20">
        <v>0</v>
      </c>
      <c r="M83" s="20">
        <v>0</v>
      </c>
      <c r="N83" s="20">
        <v>0</v>
      </c>
      <c r="O83" s="20">
        <v>0</v>
      </c>
      <c r="P83" s="20">
        <v>1</v>
      </c>
      <c r="Q83" s="20">
        <v>1</v>
      </c>
      <c r="R83" s="20">
        <v>0</v>
      </c>
      <c r="S83" s="20">
        <v>0</v>
      </c>
      <c r="T83" s="20">
        <v>0</v>
      </c>
      <c r="U83" s="20">
        <v>0</v>
      </c>
      <c r="V83" s="20">
        <v>0</v>
      </c>
      <c r="W83" s="20">
        <v>1</v>
      </c>
      <c r="X83" s="20">
        <v>0</v>
      </c>
      <c r="Y83" s="20">
        <v>0</v>
      </c>
      <c r="Z83" s="20">
        <v>0</v>
      </c>
      <c r="AA83" s="20">
        <v>0</v>
      </c>
      <c r="AB83" s="20">
        <v>0</v>
      </c>
      <c r="AC83" s="20">
        <v>0</v>
      </c>
      <c r="AD83" s="20">
        <v>0</v>
      </c>
      <c r="AE83" s="20">
        <v>0</v>
      </c>
      <c r="AF83" s="20">
        <v>0</v>
      </c>
      <c r="AG83" s="20">
        <v>0</v>
      </c>
      <c r="AH83" s="20">
        <v>1</v>
      </c>
      <c r="AI83" s="20">
        <v>0</v>
      </c>
      <c r="AJ83" s="20">
        <v>0</v>
      </c>
      <c r="AK83" s="20">
        <v>0</v>
      </c>
      <c r="AL83" s="20">
        <v>1</v>
      </c>
      <c r="AM83" s="20">
        <v>0</v>
      </c>
      <c r="AN83" s="20">
        <v>0</v>
      </c>
      <c r="AO83" s="20">
        <v>1</v>
      </c>
      <c r="AP83" s="20">
        <v>0</v>
      </c>
      <c r="AQ83" s="20">
        <v>1</v>
      </c>
      <c r="AR83" s="20">
        <v>0</v>
      </c>
    </row>
    <row r="84" spans="1:44" x14ac:dyDescent="0.45">
      <c r="A84" t="s">
        <v>0</v>
      </c>
      <c r="B84">
        <v>79</v>
      </c>
      <c r="D84" t="str">
        <f t="shared" si="3"/>
        <v>R79</v>
      </c>
      <c r="F84" s="20">
        <v>0</v>
      </c>
      <c r="G84" s="20">
        <v>0</v>
      </c>
      <c r="H84" s="20">
        <v>0</v>
      </c>
      <c r="I84" s="20">
        <v>0</v>
      </c>
      <c r="J84" s="20">
        <v>0</v>
      </c>
      <c r="K84" s="20">
        <v>0</v>
      </c>
      <c r="L84" s="20">
        <v>0</v>
      </c>
      <c r="M84" s="20">
        <v>0</v>
      </c>
      <c r="N84" s="20">
        <v>0</v>
      </c>
      <c r="O84" s="20">
        <v>0</v>
      </c>
      <c r="P84" s="20">
        <v>0</v>
      </c>
      <c r="Q84" s="20">
        <v>0</v>
      </c>
      <c r="R84" s="20">
        <v>0</v>
      </c>
      <c r="S84" s="20">
        <v>0</v>
      </c>
      <c r="T84" s="20">
        <v>0</v>
      </c>
      <c r="U84" s="20">
        <v>0</v>
      </c>
      <c r="V84" s="20">
        <v>0</v>
      </c>
      <c r="W84" s="20">
        <v>0</v>
      </c>
      <c r="X84" s="20">
        <v>0</v>
      </c>
      <c r="Y84" s="20">
        <v>0</v>
      </c>
      <c r="Z84" s="20">
        <v>0</v>
      </c>
      <c r="AA84" s="20">
        <v>0</v>
      </c>
      <c r="AB84" s="20">
        <v>0</v>
      </c>
      <c r="AC84" s="20">
        <v>0</v>
      </c>
      <c r="AD84" s="20">
        <v>0</v>
      </c>
      <c r="AE84" s="20">
        <v>0</v>
      </c>
      <c r="AF84" s="20">
        <v>0</v>
      </c>
      <c r="AG84" s="20">
        <v>0</v>
      </c>
      <c r="AH84" s="20">
        <v>0</v>
      </c>
      <c r="AI84" s="20">
        <v>0</v>
      </c>
      <c r="AJ84" s="20">
        <v>0</v>
      </c>
      <c r="AK84" s="20">
        <v>0</v>
      </c>
      <c r="AL84" s="20">
        <v>0</v>
      </c>
      <c r="AM84" s="20">
        <v>0</v>
      </c>
      <c r="AN84" s="20">
        <v>0</v>
      </c>
      <c r="AO84" s="20">
        <v>0</v>
      </c>
      <c r="AP84" s="20">
        <v>0</v>
      </c>
      <c r="AQ84" s="20">
        <v>0</v>
      </c>
      <c r="AR84" s="20">
        <v>0</v>
      </c>
    </row>
    <row r="85" spans="1:44" x14ac:dyDescent="0.45">
      <c r="A85" t="s">
        <v>0</v>
      </c>
      <c r="B85">
        <v>80</v>
      </c>
      <c r="D85" t="str">
        <f t="shared" si="3"/>
        <v>R80</v>
      </c>
      <c r="F85" s="20">
        <v>0</v>
      </c>
      <c r="G85" s="20">
        <v>0</v>
      </c>
      <c r="H85" s="20">
        <v>0</v>
      </c>
      <c r="I85" s="20">
        <v>0</v>
      </c>
      <c r="J85" s="20">
        <v>0</v>
      </c>
      <c r="K85" s="20">
        <v>1</v>
      </c>
      <c r="L85" s="20">
        <v>0</v>
      </c>
      <c r="M85" s="20">
        <v>0</v>
      </c>
      <c r="N85" s="20">
        <v>1</v>
      </c>
      <c r="O85" s="20">
        <v>0</v>
      </c>
      <c r="P85" s="20">
        <v>1</v>
      </c>
      <c r="Q85" s="20">
        <v>0</v>
      </c>
      <c r="R85" s="20">
        <v>0</v>
      </c>
      <c r="S85" s="20">
        <v>0</v>
      </c>
      <c r="T85" s="20">
        <v>1</v>
      </c>
      <c r="U85" s="20">
        <v>0</v>
      </c>
      <c r="V85" s="20">
        <v>0</v>
      </c>
      <c r="W85" s="20">
        <v>1</v>
      </c>
      <c r="X85" s="20">
        <v>0</v>
      </c>
      <c r="Y85" s="20">
        <v>0</v>
      </c>
      <c r="Z85" s="20">
        <v>1</v>
      </c>
      <c r="AA85" s="20">
        <v>0</v>
      </c>
      <c r="AB85" s="20">
        <v>0</v>
      </c>
      <c r="AC85" s="20">
        <v>1</v>
      </c>
      <c r="AD85" s="20">
        <v>0</v>
      </c>
      <c r="AE85" s="20">
        <v>0</v>
      </c>
      <c r="AF85" s="20">
        <v>0</v>
      </c>
      <c r="AG85" s="20">
        <v>0</v>
      </c>
      <c r="AH85" s="20">
        <v>1</v>
      </c>
      <c r="AI85" s="20">
        <v>0</v>
      </c>
      <c r="AJ85" s="20">
        <v>0</v>
      </c>
      <c r="AK85" s="20">
        <v>0</v>
      </c>
      <c r="AL85" s="20">
        <v>1</v>
      </c>
      <c r="AM85" s="20">
        <v>1</v>
      </c>
      <c r="AN85" s="20">
        <v>0</v>
      </c>
      <c r="AO85" s="20">
        <v>1</v>
      </c>
      <c r="AP85" s="20">
        <v>0</v>
      </c>
      <c r="AQ85" s="20">
        <v>1</v>
      </c>
      <c r="AR85" s="20">
        <v>0</v>
      </c>
    </row>
    <row r="86" spans="1:44" x14ac:dyDescent="0.45">
      <c r="A86" t="s">
        <v>0</v>
      </c>
      <c r="B86">
        <v>81</v>
      </c>
      <c r="D86" t="str">
        <f t="shared" si="3"/>
        <v>R81</v>
      </c>
      <c r="F86" s="20">
        <v>1</v>
      </c>
      <c r="G86" s="20">
        <v>0</v>
      </c>
      <c r="H86" s="20">
        <v>1</v>
      </c>
      <c r="I86" s="20">
        <v>0</v>
      </c>
      <c r="J86" s="20">
        <v>1</v>
      </c>
      <c r="K86" s="20">
        <v>1</v>
      </c>
      <c r="L86" s="20">
        <v>0</v>
      </c>
      <c r="M86" s="20">
        <v>1</v>
      </c>
      <c r="N86" s="20">
        <v>0</v>
      </c>
      <c r="O86" s="20">
        <v>1</v>
      </c>
      <c r="P86" s="20">
        <v>0</v>
      </c>
      <c r="Q86" s="20">
        <v>1</v>
      </c>
      <c r="R86" s="20">
        <v>0</v>
      </c>
      <c r="S86" s="20">
        <v>1</v>
      </c>
      <c r="T86" s="20">
        <v>1</v>
      </c>
      <c r="U86" s="20">
        <v>1</v>
      </c>
      <c r="V86" s="20">
        <v>1</v>
      </c>
      <c r="W86" s="20">
        <v>1</v>
      </c>
      <c r="X86" s="20">
        <v>0</v>
      </c>
      <c r="Y86" s="20">
        <v>1</v>
      </c>
      <c r="Z86" s="20">
        <v>0</v>
      </c>
      <c r="AA86" s="20">
        <v>1</v>
      </c>
      <c r="AB86" s="20">
        <v>0</v>
      </c>
      <c r="AC86" s="20">
        <v>1</v>
      </c>
      <c r="AD86" s="20">
        <v>1</v>
      </c>
      <c r="AE86" s="20">
        <v>0</v>
      </c>
      <c r="AF86" s="20">
        <v>0</v>
      </c>
      <c r="AG86" s="20">
        <v>1</v>
      </c>
      <c r="AH86" s="20">
        <v>0</v>
      </c>
      <c r="AI86" s="20">
        <v>0</v>
      </c>
      <c r="AJ86" s="20">
        <v>0</v>
      </c>
      <c r="AK86" s="20">
        <v>0</v>
      </c>
      <c r="AL86" s="20">
        <v>0</v>
      </c>
      <c r="AM86" s="20">
        <v>0</v>
      </c>
      <c r="AN86" s="20">
        <v>0</v>
      </c>
      <c r="AO86" s="20">
        <v>0</v>
      </c>
      <c r="AP86" s="20">
        <v>0</v>
      </c>
      <c r="AQ86" s="20">
        <v>0</v>
      </c>
      <c r="AR86" s="20">
        <v>0</v>
      </c>
    </row>
    <row r="87" spans="1:44" x14ac:dyDescent="0.45">
      <c r="A87" t="s">
        <v>0</v>
      </c>
      <c r="B87">
        <v>82</v>
      </c>
      <c r="D87" t="str">
        <f t="shared" si="3"/>
        <v>R82</v>
      </c>
      <c r="F87" s="20">
        <v>0</v>
      </c>
      <c r="G87" s="20">
        <v>1</v>
      </c>
      <c r="H87" s="20">
        <v>0</v>
      </c>
      <c r="I87" s="20">
        <v>0</v>
      </c>
      <c r="J87" s="20">
        <v>0</v>
      </c>
      <c r="K87" s="20">
        <v>0</v>
      </c>
      <c r="L87" s="20">
        <v>0</v>
      </c>
      <c r="M87" s="20">
        <v>0</v>
      </c>
      <c r="N87" s="20">
        <v>0</v>
      </c>
      <c r="O87" s="20">
        <v>1</v>
      </c>
      <c r="P87" s="20">
        <v>0</v>
      </c>
      <c r="Q87" s="20">
        <v>0</v>
      </c>
      <c r="R87" s="20">
        <v>0</v>
      </c>
      <c r="S87" s="20">
        <v>0</v>
      </c>
      <c r="T87" s="20">
        <v>1</v>
      </c>
      <c r="U87" s="20">
        <v>0</v>
      </c>
      <c r="V87" s="20">
        <v>0</v>
      </c>
      <c r="W87" s="20">
        <v>0</v>
      </c>
      <c r="X87" s="20">
        <v>0</v>
      </c>
      <c r="Y87" s="20">
        <v>0</v>
      </c>
      <c r="Z87" s="20">
        <v>0</v>
      </c>
      <c r="AA87" s="20">
        <v>0</v>
      </c>
      <c r="AB87" s="20">
        <v>0</v>
      </c>
      <c r="AC87" s="20">
        <v>0</v>
      </c>
      <c r="AD87" s="20">
        <v>0</v>
      </c>
      <c r="AE87" s="20">
        <v>0</v>
      </c>
      <c r="AF87" s="20">
        <v>1</v>
      </c>
      <c r="AG87" s="20">
        <v>0</v>
      </c>
      <c r="AH87" s="20">
        <v>0</v>
      </c>
      <c r="AI87" s="20">
        <v>0</v>
      </c>
      <c r="AJ87" s="20">
        <v>0</v>
      </c>
      <c r="AK87" s="20">
        <v>0</v>
      </c>
      <c r="AL87" s="20">
        <v>0</v>
      </c>
      <c r="AM87" s="20">
        <v>0</v>
      </c>
      <c r="AN87" s="20">
        <v>0</v>
      </c>
      <c r="AO87" s="20">
        <v>0</v>
      </c>
      <c r="AP87" s="20">
        <v>0</v>
      </c>
      <c r="AQ87" s="20">
        <v>0</v>
      </c>
      <c r="AR87" s="20">
        <v>0</v>
      </c>
    </row>
    <row r="88" spans="1:44" x14ac:dyDescent="0.45">
      <c r="A88" t="s">
        <v>0</v>
      </c>
      <c r="B88">
        <v>83</v>
      </c>
      <c r="D88" t="str">
        <f t="shared" si="3"/>
        <v>R83</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row>
    <row r="89" spans="1:44" x14ac:dyDescent="0.45">
      <c r="A89" t="s">
        <v>0</v>
      </c>
      <c r="B89">
        <v>84</v>
      </c>
      <c r="D89" t="str">
        <f t="shared" si="3"/>
        <v>R84</v>
      </c>
      <c r="F89" s="20">
        <v>1</v>
      </c>
      <c r="G89" s="20">
        <v>0</v>
      </c>
      <c r="H89" s="20">
        <v>0</v>
      </c>
      <c r="I89" s="20">
        <v>0</v>
      </c>
      <c r="J89" s="20">
        <v>0</v>
      </c>
      <c r="K89" s="20">
        <v>0</v>
      </c>
      <c r="L89" s="20">
        <v>0</v>
      </c>
      <c r="M89" s="20">
        <v>1</v>
      </c>
      <c r="N89" s="20">
        <v>1</v>
      </c>
      <c r="O89" s="20">
        <v>0</v>
      </c>
      <c r="P89" s="20">
        <v>1</v>
      </c>
      <c r="Q89" s="20">
        <v>0</v>
      </c>
      <c r="R89" s="20">
        <v>0</v>
      </c>
      <c r="S89" s="20">
        <v>0</v>
      </c>
      <c r="T89" s="20">
        <v>1</v>
      </c>
      <c r="U89" s="20">
        <v>0</v>
      </c>
      <c r="V89" s="20">
        <v>0</v>
      </c>
      <c r="W89" s="20">
        <v>1</v>
      </c>
      <c r="X89" s="20">
        <v>1</v>
      </c>
      <c r="Y89" s="20">
        <v>0</v>
      </c>
      <c r="Z89" s="20">
        <v>1</v>
      </c>
      <c r="AA89" s="20">
        <v>0</v>
      </c>
      <c r="AB89" s="20">
        <v>0</v>
      </c>
      <c r="AC89" s="20">
        <v>1</v>
      </c>
      <c r="AD89" s="20">
        <v>0</v>
      </c>
      <c r="AE89" s="20">
        <v>1</v>
      </c>
      <c r="AF89" s="20">
        <v>1</v>
      </c>
      <c r="AG89" s="20">
        <v>1</v>
      </c>
      <c r="AH89" s="20">
        <v>0</v>
      </c>
      <c r="AI89" s="20">
        <v>0</v>
      </c>
      <c r="AJ89" s="20">
        <v>0</v>
      </c>
      <c r="AK89" s="20">
        <v>0</v>
      </c>
      <c r="AL89" s="20">
        <v>1</v>
      </c>
      <c r="AM89" s="20">
        <v>1</v>
      </c>
      <c r="AN89" s="20">
        <v>0</v>
      </c>
      <c r="AO89" s="20">
        <v>1</v>
      </c>
      <c r="AP89" s="20">
        <v>0</v>
      </c>
      <c r="AQ89" s="20">
        <v>0</v>
      </c>
      <c r="AR89" s="20">
        <v>0</v>
      </c>
    </row>
    <row r="90" spans="1:44" x14ac:dyDescent="0.45">
      <c r="A90" t="s">
        <v>0</v>
      </c>
      <c r="B90">
        <v>85</v>
      </c>
      <c r="D90" t="str">
        <f t="shared" si="3"/>
        <v>R85</v>
      </c>
      <c r="F90" s="20">
        <v>0</v>
      </c>
      <c r="G90" s="20">
        <v>0</v>
      </c>
      <c r="H90" s="20">
        <v>0</v>
      </c>
      <c r="I90" s="20">
        <v>0</v>
      </c>
      <c r="J90" s="20">
        <v>0</v>
      </c>
      <c r="K90" s="20">
        <v>0</v>
      </c>
      <c r="L90" s="20">
        <v>0</v>
      </c>
      <c r="M90" s="20">
        <v>0</v>
      </c>
      <c r="N90" s="20">
        <v>0</v>
      </c>
      <c r="O90" s="20">
        <v>0</v>
      </c>
      <c r="P90" s="20">
        <v>0</v>
      </c>
      <c r="Q90" s="20">
        <v>0</v>
      </c>
      <c r="R90" s="20">
        <v>0</v>
      </c>
      <c r="S90" s="20">
        <v>0</v>
      </c>
      <c r="T90" s="20">
        <v>0</v>
      </c>
      <c r="U90" s="20">
        <v>0</v>
      </c>
      <c r="V90" s="20">
        <v>0</v>
      </c>
      <c r="W90" s="20">
        <v>0</v>
      </c>
      <c r="X90" s="20">
        <v>0</v>
      </c>
      <c r="Y90" s="20">
        <v>0</v>
      </c>
      <c r="Z90" s="20">
        <v>0</v>
      </c>
      <c r="AA90" s="20">
        <v>0</v>
      </c>
      <c r="AB90" s="20">
        <v>0</v>
      </c>
      <c r="AC90" s="20">
        <v>0</v>
      </c>
      <c r="AD90" s="20">
        <v>0</v>
      </c>
      <c r="AE90" s="20">
        <v>0</v>
      </c>
      <c r="AF90" s="20">
        <v>0</v>
      </c>
      <c r="AG90" s="20">
        <v>0</v>
      </c>
      <c r="AH90" s="20">
        <v>0</v>
      </c>
      <c r="AI90" s="20">
        <v>0</v>
      </c>
      <c r="AJ90" s="20">
        <v>0</v>
      </c>
      <c r="AK90" s="20">
        <v>0</v>
      </c>
      <c r="AL90" s="20">
        <v>0</v>
      </c>
      <c r="AM90" s="20">
        <v>0</v>
      </c>
      <c r="AN90" s="20">
        <v>0</v>
      </c>
      <c r="AO90" s="20">
        <v>0</v>
      </c>
      <c r="AP90" s="20">
        <v>0</v>
      </c>
      <c r="AQ90" s="20">
        <v>0</v>
      </c>
      <c r="AR90" s="20">
        <v>0</v>
      </c>
    </row>
    <row r="91" spans="1:44" x14ac:dyDescent="0.45">
      <c r="A91" t="s">
        <v>0</v>
      </c>
      <c r="B91">
        <v>86</v>
      </c>
      <c r="D91" t="str">
        <f t="shared" si="3"/>
        <v>R86</v>
      </c>
      <c r="F91" s="20">
        <v>0</v>
      </c>
      <c r="G91" s="20">
        <v>0</v>
      </c>
      <c r="H91" s="20">
        <v>0</v>
      </c>
      <c r="I91" s="20">
        <v>0</v>
      </c>
      <c r="J91" s="20">
        <v>0</v>
      </c>
      <c r="K91" s="20">
        <v>0</v>
      </c>
      <c r="L91" s="20">
        <v>0</v>
      </c>
      <c r="M91" s="20">
        <v>0</v>
      </c>
      <c r="N91" s="20">
        <v>0</v>
      </c>
      <c r="O91" s="20">
        <v>0</v>
      </c>
      <c r="P91" s="20">
        <v>0</v>
      </c>
      <c r="Q91" s="20">
        <v>1</v>
      </c>
      <c r="R91" s="20">
        <v>0</v>
      </c>
      <c r="S91" s="20">
        <v>1</v>
      </c>
      <c r="T91" s="20">
        <v>0</v>
      </c>
      <c r="U91" s="20">
        <v>0</v>
      </c>
      <c r="V91" s="20">
        <v>0</v>
      </c>
      <c r="W91" s="20">
        <v>0</v>
      </c>
      <c r="X91" s="20">
        <v>0</v>
      </c>
      <c r="Y91" s="20">
        <v>0</v>
      </c>
      <c r="Z91" s="20">
        <v>1</v>
      </c>
      <c r="AA91" s="20">
        <v>0</v>
      </c>
      <c r="AB91" s="20">
        <v>0</v>
      </c>
      <c r="AC91" s="20">
        <v>0</v>
      </c>
      <c r="AD91" s="20">
        <v>0</v>
      </c>
      <c r="AE91" s="20">
        <v>0</v>
      </c>
      <c r="AF91" s="20">
        <v>0</v>
      </c>
      <c r="AG91" s="20">
        <v>1</v>
      </c>
      <c r="AH91" s="20">
        <v>0</v>
      </c>
      <c r="AI91" s="20">
        <v>0</v>
      </c>
      <c r="AJ91" s="20">
        <v>0</v>
      </c>
      <c r="AK91" s="20">
        <v>0</v>
      </c>
      <c r="AL91" s="20">
        <v>0</v>
      </c>
      <c r="AM91" s="20">
        <v>0</v>
      </c>
      <c r="AN91" s="20">
        <v>0</v>
      </c>
      <c r="AO91" s="20">
        <v>0</v>
      </c>
      <c r="AP91" s="20">
        <v>0</v>
      </c>
      <c r="AQ91" s="20">
        <v>0</v>
      </c>
      <c r="AR91" s="20">
        <v>0</v>
      </c>
    </row>
    <row r="92" spans="1:44" x14ac:dyDescent="0.45">
      <c r="A92" t="s">
        <v>0</v>
      </c>
      <c r="B92">
        <v>87</v>
      </c>
      <c r="D92" t="str">
        <f t="shared" si="3"/>
        <v>R87</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row>
    <row r="93" spans="1:44" x14ac:dyDescent="0.45">
      <c r="A93" t="s">
        <v>0</v>
      </c>
      <c r="B93">
        <v>88</v>
      </c>
      <c r="D93" t="str">
        <f t="shared" si="3"/>
        <v>R88</v>
      </c>
      <c r="F93" s="20">
        <v>0</v>
      </c>
      <c r="G93" s="20">
        <v>1</v>
      </c>
      <c r="H93" s="20">
        <v>0</v>
      </c>
      <c r="I93" s="20">
        <v>0</v>
      </c>
      <c r="J93" s="20">
        <v>0</v>
      </c>
      <c r="K93" s="20">
        <v>0</v>
      </c>
      <c r="L93" s="20">
        <v>0</v>
      </c>
      <c r="M93" s="20">
        <v>1</v>
      </c>
      <c r="N93" s="20">
        <v>1</v>
      </c>
      <c r="O93" s="20">
        <v>0</v>
      </c>
      <c r="P93" s="20">
        <v>1</v>
      </c>
      <c r="Q93" s="20">
        <v>0</v>
      </c>
      <c r="R93" s="20">
        <v>0</v>
      </c>
      <c r="S93" s="20">
        <v>0</v>
      </c>
      <c r="T93" s="20">
        <v>0</v>
      </c>
      <c r="U93" s="20">
        <v>0</v>
      </c>
      <c r="V93" s="20">
        <v>0</v>
      </c>
      <c r="W93" s="20">
        <v>0</v>
      </c>
      <c r="X93" s="20">
        <v>1</v>
      </c>
      <c r="Y93" s="20">
        <v>0</v>
      </c>
      <c r="Z93" s="20">
        <v>1</v>
      </c>
      <c r="AA93" s="20">
        <v>1</v>
      </c>
      <c r="AB93" s="20">
        <v>0</v>
      </c>
      <c r="AC93" s="20">
        <v>0</v>
      </c>
      <c r="AD93" s="20">
        <v>0</v>
      </c>
      <c r="AE93" s="20">
        <v>0</v>
      </c>
      <c r="AF93" s="20">
        <v>1</v>
      </c>
      <c r="AG93" s="20">
        <v>1</v>
      </c>
      <c r="AH93" s="20">
        <v>1</v>
      </c>
      <c r="AI93" s="20">
        <v>0</v>
      </c>
      <c r="AJ93" s="20">
        <v>0</v>
      </c>
      <c r="AK93" s="20">
        <v>0</v>
      </c>
      <c r="AL93" s="20">
        <v>1</v>
      </c>
      <c r="AM93" s="20">
        <v>0</v>
      </c>
      <c r="AN93" s="20">
        <v>0</v>
      </c>
      <c r="AO93" s="20">
        <v>0</v>
      </c>
      <c r="AP93" s="20">
        <v>0</v>
      </c>
      <c r="AQ93" s="20">
        <v>0</v>
      </c>
      <c r="AR93" s="20">
        <v>0</v>
      </c>
    </row>
    <row r="94" spans="1:44" x14ac:dyDescent="0.45">
      <c r="A94" t="s">
        <v>0</v>
      </c>
      <c r="B94">
        <v>89</v>
      </c>
      <c r="D94" t="str">
        <f t="shared" si="3"/>
        <v>R89</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row>
    <row r="95" spans="1:44" x14ac:dyDescent="0.45">
      <c r="A95" t="s">
        <v>0</v>
      </c>
      <c r="B95">
        <v>90</v>
      </c>
      <c r="D95" t="str">
        <f t="shared" si="3"/>
        <v>R90</v>
      </c>
      <c r="F95" s="20">
        <v>0</v>
      </c>
      <c r="G95" s="20">
        <v>0</v>
      </c>
      <c r="H95" s="20">
        <v>0</v>
      </c>
      <c r="I95" s="20">
        <v>1</v>
      </c>
      <c r="J95" s="20">
        <v>1</v>
      </c>
      <c r="K95" s="20">
        <v>0</v>
      </c>
      <c r="L95" s="20">
        <v>0</v>
      </c>
      <c r="M95" s="20">
        <v>0</v>
      </c>
      <c r="N95" s="20">
        <v>0</v>
      </c>
      <c r="O95" s="20">
        <v>1</v>
      </c>
      <c r="P95" s="20">
        <v>0</v>
      </c>
      <c r="Q95" s="20">
        <v>0</v>
      </c>
      <c r="R95" s="20">
        <v>0</v>
      </c>
      <c r="S95" s="20">
        <v>1</v>
      </c>
      <c r="T95" s="20">
        <v>1</v>
      </c>
      <c r="U95" s="20">
        <v>0</v>
      </c>
      <c r="V95" s="20">
        <v>0</v>
      </c>
      <c r="W95" s="20">
        <v>0</v>
      </c>
      <c r="X95" s="20">
        <v>0</v>
      </c>
      <c r="Y95" s="20">
        <v>0</v>
      </c>
      <c r="Z95" s="20">
        <v>0</v>
      </c>
      <c r="AA95" s="20">
        <v>1</v>
      </c>
      <c r="AB95" s="20">
        <v>0</v>
      </c>
      <c r="AC95" s="20">
        <v>0</v>
      </c>
      <c r="AD95" s="20">
        <v>0</v>
      </c>
      <c r="AE95" s="20">
        <v>0</v>
      </c>
      <c r="AF95" s="20">
        <v>1</v>
      </c>
      <c r="AG95" s="20">
        <v>1</v>
      </c>
      <c r="AH95" s="20">
        <v>0</v>
      </c>
      <c r="AI95" s="20">
        <v>0</v>
      </c>
      <c r="AJ95" s="20">
        <v>0</v>
      </c>
      <c r="AK95" s="20">
        <v>0</v>
      </c>
      <c r="AL95" s="20">
        <v>1</v>
      </c>
      <c r="AM95" s="20">
        <v>0</v>
      </c>
      <c r="AN95" s="20">
        <v>0</v>
      </c>
      <c r="AO95" s="20">
        <v>1</v>
      </c>
      <c r="AP95" s="20">
        <v>0</v>
      </c>
      <c r="AQ95" s="20">
        <v>0</v>
      </c>
      <c r="AR95" s="20">
        <v>0</v>
      </c>
    </row>
    <row r="96" spans="1:44" x14ac:dyDescent="0.45">
      <c r="A96" t="s">
        <v>0</v>
      </c>
      <c r="B96">
        <v>91</v>
      </c>
      <c r="D96" t="str">
        <f t="shared" si="3"/>
        <v>R91</v>
      </c>
      <c r="F96" s="20">
        <v>0</v>
      </c>
      <c r="G96" s="20">
        <v>0</v>
      </c>
      <c r="H96" s="20">
        <v>0</v>
      </c>
      <c r="I96" s="20">
        <v>0</v>
      </c>
      <c r="J96" s="20">
        <v>0</v>
      </c>
      <c r="K96" s="20">
        <v>0</v>
      </c>
      <c r="L96" s="20">
        <v>0</v>
      </c>
      <c r="M96" s="20">
        <v>1</v>
      </c>
      <c r="N96" s="20">
        <v>0</v>
      </c>
      <c r="O96" s="20">
        <v>1</v>
      </c>
      <c r="P96" s="20">
        <v>0</v>
      </c>
      <c r="Q96" s="20">
        <v>0</v>
      </c>
      <c r="R96" s="20">
        <v>0</v>
      </c>
      <c r="S96" s="20">
        <v>1</v>
      </c>
      <c r="T96" s="20">
        <v>1</v>
      </c>
      <c r="U96" s="20">
        <v>0</v>
      </c>
      <c r="V96" s="20">
        <v>0</v>
      </c>
      <c r="W96" s="20">
        <v>1</v>
      </c>
      <c r="X96" s="20">
        <v>0</v>
      </c>
      <c r="Y96" s="20">
        <v>0</v>
      </c>
      <c r="Z96" s="20">
        <v>1</v>
      </c>
      <c r="AA96" s="20">
        <v>0</v>
      </c>
      <c r="AB96" s="20">
        <v>0</v>
      </c>
      <c r="AC96" s="20">
        <v>0</v>
      </c>
      <c r="AD96" s="20">
        <v>0</v>
      </c>
      <c r="AE96" s="20">
        <v>1</v>
      </c>
      <c r="AF96" s="20">
        <v>1</v>
      </c>
      <c r="AG96" s="20">
        <v>1</v>
      </c>
      <c r="AH96" s="20">
        <v>1</v>
      </c>
      <c r="AI96" s="20">
        <v>0</v>
      </c>
      <c r="AJ96" s="20">
        <v>0</v>
      </c>
      <c r="AK96" s="20">
        <v>0</v>
      </c>
      <c r="AL96" s="20">
        <v>1</v>
      </c>
      <c r="AM96" s="20">
        <v>1</v>
      </c>
      <c r="AN96" s="20">
        <v>0</v>
      </c>
      <c r="AO96" s="20">
        <v>1</v>
      </c>
      <c r="AP96" s="20">
        <v>0</v>
      </c>
      <c r="AQ96" s="20">
        <v>1</v>
      </c>
      <c r="AR96" s="20">
        <v>0</v>
      </c>
    </row>
    <row r="97" spans="1:44" x14ac:dyDescent="0.45">
      <c r="A97" t="s">
        <v>0</v>
      </c>
      <c r="B97">
        <v>92</v>
      </c>
      <c r="D97" t="str">
        <f t="shared" si="3"/>
        <v>R92</v>
      </c>
      <c r="F97" s="20">
        <v>0</v>
      </c>
      <c r="G97" s="20">
        <v>0</v>
      </c>
      <c r="H97" s="20">
        <v>0</v>
      </c>
      <c r="I97" s="20">
        <v>0</v>
      </c>
      <c r="J97" s="20">
        <v>0</v>
      </c>
      <c r="K97" s="20">
        <v>0</v>
      </c>
      <c r="L97" s="20">
        <v>0</v>
      </c>
      <c r="M97" s="20">
        <v>0</v>
      </c>
      <c r="N97" s="20">
        <v>0</v>
      </c>
      <c r="O97" s="20">
        <v>1</v>
      </c>
      <c r="P97" s="20">
        <v>0</v>
      </c>
      <c r="Q97" s="20">
        <v>0</v>
      </c>
      <c r="R97" s="20">
        <v>0</v>
      </c>
      <c r="S97" s="20">
        <v>0</v>
      </c>
      <c r="T97" s="20">
        <v>0</v>
      </c>
      <c r="U97" s="20">
        <v>0</v>
      </c>
      <c r="V97" s="20">
        <v>0</v>
      </c>
      <c r="W97" s="20">
        <v>1</v>
      </c>
      <c r="X97" s="20">
        <v>0</v>
      </c>
      <c r="Y97" s="20">
        <v>0</v>
      </c>
      <c r="Z97" s="20">
        <v>0</v>
      </c>
      <c r="AA97" s="20">
        <v>0</v>
      </c>
      <c r="AB97" s="20">
        <v>0</v>
      </c>
      <c r="AC97" s="20">
        <v>0</v>
      </c>
      <c r="AD97" s="20">
        <v>0</v>
      </c>
      <c r="AE97" s="20">
        <v>0</v>
      </c>
      <c r="AF97" s="20">
        <v>0</v>
      </c>
      <c r="AG97" s="20">
        <v>0</v>
      </c>
      <c r="AH97" s="20">
        <v>0</v>
      </c>
      <c r="AI97" s="20">
        <v>0</v>
      </c>
      <c r="AJ97" s="20">
        <v>0</v>
      </c>
      <c r="AK97" s="20">
        <v>0</v>
      </c>
      <c r="AL97" s="20">
        <v>0</v>
      </c>
      <c r="AM97" s="20">
        <v>0</v>
      </c>
      <c r="AN97" s="20">
        <v>0</v>
      </c>
      <c r="AO97" s="20">
        <v>0</v>
      </c>
      <c r="AP97" s="20">
        <v>0</v>
      </c>
      <c r="AQ97" s="20">
        <v>0</v>
      </c>
      <c r="AR97" s="20">
        <v>0</v>
      </c>
    </row>
    <row r="98" spans="1:44" x14ac:dyDescent="0.45">
      <c r="A98" t="s">
        <v>0</v>
      </c>
      <c r="B98">
        <v>93</v>
      </c>
      <c r="D98" t="str">
        <f t="shared" si="3"/>
        <v>R93</v>
      </c>
      <c r="F98" s="20">
        <v>1</v>
      </c>
      <c r="G98" s="20">
        <v>1</v>
      </c>
      <c r="H98" s="20">
        <v>1</v>
      </c>
      <c r="I98" s="20">
        <v>0</v>
      </c>
      <c r="J98" s="20">
        <v>0</v>
      </c>
      <c r="K98" s="20">
        <v>0</v>
      </c>
      <c r="L98" s="20">
        <v>0</v>
      </c>
      <c r="M98" s="20">
        <v>0</v>
      </c>
      <c r="N98" s="20">
        <v>0</v>
      </c>
      <c r="O98" s="20">
        <v>1</v>
      </c>
      <c r="P98" s="20">
        <v>0</v>
      </c>
      <c r="Q98" s="20">
        <v>0</v>
      </c>
      <c r="R98" s="20">
        <v>0</v>
      </c>
      <c r="S98" s="20">
        <v>1</v>
      </c>
      <c r="T98" s="20">
        <v>1</v>
      </c>
      <c r="U98" s="20">
        <v>0</v>
      </c>
      <c r="V98" s="20">
        <v>0</v>
      </c>
      <c r="W98" s="20">
        <v>0</v>
      </c>
      <c r="X98" s="20">
        <v>0</v>
      </c>
      <c r="Y98" s="20">
        <v>0</v>
      </c>
      <c r="Z98" s="20">
        <v>1</v>
      </c>
      <c r="AA98" s="20">
        <v>0</v>
      </c>
      <c r="AB98" s="20">
        <v>0</v>
      </c>
      <c r="AC98" s="20">
        <v>0</v>
      </c>
      <c r="AD98" s="20">
        <v>0</v>
      </c>
      <c r="AE98" s="20">
        <v>0</v>
      </c>
      <c r="AF98" s="20">
        <v>1</v>
      </c>
      <c r="AG98" s="20">
        <v>0</v>
      </c>
      <c r="AH98" s="20">
        <v>0</v>
      </c>
      <c r="AI98" s="20">
        <v>0</v>
      </c>
      <c r="AJ98" s="20">
        <v>0</v>
      </c>
      <c r="AK98" s="20">
        <v>0</v>
      </c>
      <c r="AL98" s="20">
        <v>0</v>
      </c>
      <c r="AM98" s="20">
        <v>1</v>
      </c>
      <c r="AN98" s="20">
        <v>0</v>
      </c>
      <c r="AO98" s="20">
        <v>0</v>
      </c>
      <c r="AP98" s="20">
        <v>0</v>
      </c>
      <c r="AQ98" s="20">
        <v>0</v>
      </c>
      <c r="AR98" s="20">
        <v>0</v>
      </c>
    </row>
    <row r="99" spans="1:44" x14ac:dyDescent="0.45">
      <c r="A99" t="s">
        <v>0</v>
      </c>
      <c r="B99">
        <v>94</v>
      </c>
      <c r="D99" t="str">
        <f t="shared" si="3"/>
        <v>R94</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row>
    <row r="100" spans="1:44" x14ac:dyDescent="0.45">
      <c r="A100" t="s">
        <v>0</v>
      </c>
      <c r="B100">
        <v>95</v>
      </c>
      <c r="D100" t="str">
        <f t="shared" si="3"/>
        <v>R95</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1</v>
      </c>
      <c r="Y100" s="20">
        <v>0</v>
      </c>
      <c r="Z100" s="20">
        <v>1</v>
      </c>
      <c r="AA100" s="20">
        <v>0</v>
      </c>
      <c r="AB100" s="20">
        <v>0</v>
      </c>
      <c r="AC100" s="20">
        <v>0</v>
      </c>
      <c r="AD100" s="20">
        <v>0</v>
      </c>
      <c r="AE100" s="20">
        <v>0</v>
      </c>
      <c r="AF100" s="20">
        <v>0</v>
      </c>
      <c r="AG100" s="20">
        <v>1</v>
      </c>
      <c r="AH100" s="20">
        <v>0</v>
      </c>
      <c r="AI100" s="20">
        <v>0</v>
      </c>
      <c r="AJ100" s="20">
        <v>0</v>
      </c>
      <c r="AK100" s="20">
        <v>0</v>
      </c>
      <c r="AL100" s="20">
        <v>0</v>
      </c>
      <c r="AM100" s="20">
        <v>1</v>
      </c>
      <c r="AN100" s="20">
        <v>0</v>
      </c>
      <c r="AO100" s="20">
        <v>0</v>
      </c>
      <c r="AP100" s="20">
        <v>1</v>
      </c>
      <c r="AQ100" s="20">
        <v>0</v>
      </c>
      <c r="AR100" s="20">
        <v>0</v>
      </c>
    </row>
    <row r="101" spans="1:44" x14ac:dyDescent="0.45">
      <c r="A101" t="s">
        <v>0</v>
      </c>
      <c r="B101">
        <v>96</v>
      </c>
      <c r="D101" t="str">
        <f t="shared" si="3"/>
        <v>R96</v>
      </c>
      <c r="F101" s="20">
        <v>1</v>
      </c>
      <c r="G101" s="20">
        <v>0</v>
      </c>
      <c r="H101" s="20">
        <v>0</v>
      </c>
      <c r="I101" s="20">
        <v>0</v>
      </c>
      <c r="J101" s="20">
        <v>0</v>
      </c>
      <c r="K101" s="20">
        <v>0</v>
      </c>
      <c r="L101" s="20">
        <v>0</v>
      </c>
      <c r="M101" s="20">
        <v>0</v>
      </c>
      <c r="N101" s="20">
        <v>0</v>
      </c>
      <c r="O101" s="20">
        <v>1</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1</v>
      </c>
      <c r="AG101" s="20">
        <v>0</v>
      </c>
      <c r="AH101" s="20">
        <v>0</v>
      </c>
      <c r="AI101" s="20">
        <v>0</v>
      </c>
      <c r="AJ101" s="20">
        <v>0</v>
      </c>
      <c r="AK101" s="20">
        <v>0</v>
      </c>
      <c r="AL101" s="20">
        <v>0</v>
      </c>
      <c r="AM101" s="20">
        <v>0</v>
      </c>
      <c r="AN101" s="20">
        <v>0</v>
      </c>
      <c r="AO101" s="20">
        <v>0</v>
      </c>
      <c r="AP101" s="20">
        <v>0</v>
      </c>
      <c r="AQ101" s="20">
        <v>1</v>
      </c>
      <c r="AR101" s="20">
        <v>0</v>
      </c>
    </row>
    <row r="102" spans="1:44" x14ac:dyDescent="0.45">
      <c r="A102" t="s">
        <v>0</v>
      </c>
      <c r="B102">
        <v>97</v>
      </c>
      <c r="D102" t="str">
        <f t="shared" si="3"/>
        <v>R97</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row>
    <row r="103" spans="1:44" x14ac:dyDescent="0.45">
      <c r="A103" t="s">
        <v>0</v>
      </c>
      <c r="B103">
        <v>98</v>
      </c>
      <c r="D103" t="str">
        <f t="shared" si="3"/>
        <v>R98</v>
      </c>
      <c r="F103" s="20">
        <v>0</v>
      </c>
      <c r="G103" s="20">
        <v>1</v>
      </c>
      <c r="H103" s="20">
        <v>1</v>
      </c>
      <c r="I103" s="20">
        <v>1</v>
      </c>
      <c r="J103" s="20">
        <v>0</v>
      </c>
      <c r="K103" s="20">
        <v>0</v>
      </c>
      <c r="L103" s="20">
        <v>1</v>
      </c>
      <c r="M103" s="20">
        <v>1</v>
      </c>
      <c r="N103" s="20">
        <v>0</v>
      </c>
      <c r="O103" s="20">
        <v>1</v>
      </c>
      <c r="P103" s="20">
        <v>0</v>
      </c>
      <c r="Q103" s="20">
        <v>0</v>
      </c>
      <c r="R103" s="20">
        <v>0</v>
      </c>
      <c r="S103" s="20">
        <v>0</v>
      </c>
      <c r="T103" s="20">
        <v>0</v>
      </c>
      <c r="U103" s="20">
        <v>0</v>
      </c>
      <c r="V103" s="20">
        <v>0</v>
      </c>
      <c r="W103" s="20">
        <v>1</v>
      </c>
      <c r="X103" s="20">
        <v>0</v>
      </c>
      <c r="Y103" s="20">
        <v>1</v>
      </c>
      <c r="Z103" s="20">
        <v>1</v>
      </c>
      <c r="AA103" s="20">
        <v>0</v>
      </c>
      <c r="AB103" s="20">
        <v>0</v>
      </c>
      <c r="AC103" s="20">
        <v>0</v>
      </c>
      <c r="AD103" s="20">
        <v>0</v>
      </c>
      <c r="AE103" s="20">
        <v>0</v>
      </c>
      <c r="AF103" s="20">
        <v>1</v>
      </c>
      <c r="AG103" s="20">
        <v>0</v>
      </c>
      <c r="AH103" s="20">
        <v>0</v>
      </c>
      <c r="AI103" s="20">
        <v>0</v>
      </c>
      <c r="AJ103" s="20">
        <v>0</v>
      </c>
      <c r="AK103" s="20">
        <v>0</v>
      </c>
      <c r="AL103" s="20">
        <v>1</v>
      </c>
      <c r="AM103" s="20">
        <v>1</v>
      </c>
      <c r="AN103" s="20">
        <v>0</v>
      </c>
      <c r="AO103" s="20">
        <v>1</v>
      </c>
      <c r="AP103" s="20">
        <v>0</v>
      </c>
      <c r="AQ103" s="20">
        <v>1</v>
      </c>
      <c r="AR103" s="20">
        <v>1</v>
      </c>
    </row>
    <row r="104" spans="1:44" x14ac:dyDescent="0.45">
      <c r="A104" t="s">
        <v>0</v>
      </c>
      <c r="B104">
        <v>99</v>
      </c>
      <c r="D104" t="str">
        <f t="shared" si="3"/>
        <v>R99</v>
      </c>
      <c r="F104" s="20">
        <v>0</v>
      </c>
      <c r="G104" s="20">
        <v>0</v>
      </c>
      <c r="H104" s="20">
        <v>0</v>
      </c>
      <c r="I104" s="20">
        <v>0</v>
      </c>
      <c r="J104" s="20">
        <v>0</v>
      </c>
      <c r="K104" s="20">
        <v>0</v>
      </c>
      <c r="L104" s="20">
        <v>1</v>
      </c>
      <c r="M104" s="20">
        <v>0</v>
      </c>
      <c r="N104" s="20">
        <v>1</v>
      </c>
      <c r="O104" s="20">
        <v>0</v>
      </c>
      <c r="P104" s="20">
        <v>0</v>
      </c>
      <c r="Q104" s="20">
        <v>0</v>
      </c>
      <c r="R104" s="20">
        <v>0</v>
      </c>
      <c r="S104" s="20">
        <v>0</v>
      </c>
      <c r="T104" s="20">
        <v>0</v>
      </c>
      <c r="U104" s="20">
        <v>0</v>
      </c>
      <c r="V104" s="20">
        <v>0</v>
      </c>
      <c r="W104" s="20">
        <v>0</v>
      </c>
      <c r="X104" s="20">
        <v>0</v>
      </c>
      <c r="Y104" s="20">
        <v>0</v>
      </c>
      <c r="Z104" s="20">
        <v>1</v>
      </c>
      <c r="AA104" s="20">
        <v>0</v>
      </c>
      <c r="AB104" s="20">
        <v>0</v>
      </c>
      <c r="AC104" s="20">
        <v>1</v>
      </c>
      <c r="AD104" s="20">
        <v>0</v>
      </c>
      <c r="AE104" s="20">
        <v>1</v>
      </c>
      <c r="AF104" s="20">
        <v>0</v>
      </c>
      <c r="AG104" s="20">
        <v>1</v>
      </c>
      <c r="AH104" s="20">
        <v>0</v>
      </c>
      <c r="AI104" s="20">
        <v>0</v>
      </c>
      <c r="AJ104" s="20">
        <v>0</v>
      </c>
      <c r="AK104" s="20">
        <v>1</v>
      </c>
      <c r="AL104" s="20">
        <v>1</v>
      </c>
      <c r="AM104" s="20">
        <v>0</v>
      </c>
      <c r="AN104" s="20">
        <v>0</v>
      </c>
      <c r="AO104" s="20">
        <v>0</v>
      </c>
      <c r="AP104" s="20">
        <v>0</v>
      </c>
      <c r="AQ104" s="20">
        <v>0</v>
      </c>
      <c r="AR104" s="20">
        <v>0</v>
      </c>
    </row>
    <row r="105" spans="1:44" x14ac:dyDescent="0.45">
      <c r="A105" t="s">
        <v>0</v>
      </c>
      <c r="B105">
        <v>100</v>
      </c>
      <c r="D105" t="str">
        <f t="shared" si="3"/>
        <v>R100</v>
      </c>
      <c r="F105" s="20">
        <v>1</v>
      </c>
      <c r="G105" s="20">
        <v>1</v>
      </c>
      <c r="H105" s="20">
        <v>1</v>
      </c>
      <c r="I105" s="20">
        <v>0</v>
      </c>
      <c r="J105" s="20">
        <v>0</v>
      </c>
      <c r="K105" s="20">
        <v>0</v>
      </c>
      <c r="L105" s="20">
        <v>0</v>
      </c>
      <c r="M105" s="20">
        <v>0</v>
      </c>
      <c r="N105" s="20">
        <v>0</v>
      </c>
      <c r="O105" s="20">
        <v>1</v>
      </c>
      <c r="P105" s="20">
        <v>1</v>
      </c>
      <c r="Q105" s="20">
        <v>1</v>
      </c>
      <c r="R105" s="20">
        <v>0</v>
      </c>
      <c r="S105" s="20">
        <v>0</v>
      </c>
      <c r="T105" s="20">
        <v>0</v>
      </c>
      <c r="U105" s="20">
        <v>0</v>
      </c>
      <c r="V105" s="20">
        <v>0</v>
      </c>
      <c r="W105" s="20">
        <v>0</v>
      </c>
      <c r="X105" s="20">
        <v>0</v>
      </c>
      <c r="Y105" s="20">
        <v>0</v>
      </c>
      <c r="Z105" s="20">
        <v>1</v>
      </c>
      <c r="AA105" s="20">
        <v>1</v>
      </c>
      <c r="AB105" s="20">
        <v>0</v>
      </c>
      <c r="AC105" s="20">
        <v>0</v>
      </c>
      <c r="AD105" s="20">
        <v>1</v>
      </c>
      <c r="AE105" s="20">
        <v>0</v>
      </c>
      <c r="AF105" s="20">
        <v>1</v>
      </c>
      <c r="AG105" s="20">
        <v>1</v>
      </c>
      <c r="AH105" s="20">
        <v>1</v>
      </c>
      <c r="AI105" s="20">
        <v>0</v>
      </c>
      <c r="AJ105" s="20">
        <v>0</v>
      </c>
      <c r="AK105" s="20">
        <v>0</v>
      </c>
      <c r="AL105" s="20">
        <v>1</v>
      </c>
      <c r="AM105" s="20">
        <v>1</v>
      </c>
      <c r="AN105" s="20">
        <v>0</v>
      </c>
      <c r="AO105" s="20">
        <v>1</v>
      </c>
      <c r="AP105" s="20">
        <v>1</v>
      </c>
      <c r="AQ105" s="20">
        <v>1</v>
      </c>
      <c r="AR105" s="20">
        <v>0</v>
      </c>
    </row>
    <row r="106" spans="1:44" x14ac:dyDescent="0.45">
      <c r="A106" t="s">
        <v>0</v>
      </c>
      <c r="B106">
        <v>101</v>
      </c>
      <c r="D106" t="str">
        <f t="shared" si="3"/>
        <v>R101</v>
      </c>
      <c r="F106" s="20">
        <v>0</v>
      </c>
      <c r="G106" s="20">
        <v>1</v>
      </c>
      <c r="H106" s="20">
        <v>1</v>
      </c>
      <c r="I106" s="20">
        <v>0</v>
      </c>
      <c r="J106" s="20">
        <v>0</v>
      </c>
      <c r="K106" s="20">
        <v>0</v>
      </c>
      <c r="L106" s="20">
        <v>0</v>
      </c>
      <c r="M106" s="20">
        <v>0</v>
      </c>
      <c r="N106" s="20">
        <v>1</v>
      </c>
      <c r="O106" s="20">
        <v>0</v>
      </c>
      <c r="P106" s="20">
        <v>0</v>
      </c>
      <c r="Q106" s="20">
        <v>0</v>
      </c>
      <c r="R106" s="20">
        <v>0</v>
      </c>
      <c r="S106" s="20">
        <v>1</v>
      </c>
      <c r="T106" s="20">
        <v>0</v>
      </c>
      <c r="U106" s="20">
        <v>0</v>
      </c>
      <c r="V106" s="20">
        <v>0</v>
      </c>
      <c r="W106" s="20">
        <v>0</v>
      </c>
      <c r="X106" s="20">
        <v>1</v>
      </c>
      <c r="Y106" s="20">
        <v>0</v>
      </c>
      <c r="Z106" s="20">
        <v>0</v>
      </c>
      <c r="AA106" s="20">
        <v>0</v>
      </c>
      <c r="AB106" s="20">
        <v>0</v>
      </c>
      <c r="AC106" s="20">
        <v>0</v>
      </c>
      <c r="AD106" s="20">
        <v>1</v>
      </c>
      <c r="AE106" s="20">
        <v>1</v>
      </c>
      <c r="AF106" s="20">
        <v>0</v>
      </c>
      <c r="AG106" s="20">
        <v>1</v>
      </c>
      <c r="AH106" s="20">
        <v>0</v>
      </c>
      <c r="AI106" s="20">
        <v>0</v>
      </c>
      <c r="AJ106" s="20">
        <v>0</v>
      </c>
      <c r="AK106" s="20">
        <v>0</v>
      </c>
      <c r="AL106" s="20">
        <v>1</v>
      </c>
      <c r="AM106" s="20">
        <v>1</v>
      </c>
      <c r="AN106" s="20">
        <v>0</v>
      </c>
      <c r="AO106" s="20">
        <v>1</v>
      </c>
      <c r="AP106" s="20">
        <v>1</v>
      </c>
      <c r="AQ106" s="20">
        <v>1</v>
      </c>
      <c r="AR106" s="20">
        <v>0</v>
      </c>
    </row>
    <row r="107" spans="1:44" x14ac:dyDescent="0.45">
      <c r="A107" t="s">
        <v>0</v>
      </c>
      <c r="B107">
        <v>102</v>
      </c>
      <c r="D107" t="str">
        <f t="shared" si="3"/>
        <v>R102</v>
      </c>
      <c r="F107" s="20">
        <v>0</v>
      </c>
      <c r="G107" s="20">
        <v>0</v>
      </c>
      <c r="H107" s="20">
        <v>1</v>
      </c>
      <c r="I107" s="20">
        <v>1</v>
      </c>
      <c r="J107" s="20">
        <v>0</v>
      </c>
      <c r="K107" s="20">
        <v>1</v>
      </c>
      <c r="L107" s="20">
        <v>0</v>
      </c>
      <c r="M107" s="20">
        <v>0</v>
      </c>
      <c r="N107" s="20">
        <v>0</v>
      </c>
      <c r="O107" s="20">
        <v>1</v>
      </c>
      <c r="P107" s="20">
        <v>1</v>
      </c>
      <c r="Q107" s="20">
        <v>0</v>
      </c>
      <c r="R107" s="20">
        <v>1</v>
      </c>
      <c r="S107" s="20">
        <v>0</v>
      </c>
      <c r="T107" s="20">
        <v>0</v>
      </c>
      <c r="U107" s="20">
        <v>0</v>
      </c>
      <c r="V107" s="20">
        <v>0</v>
      </c>
      <c r="W107" s="20">
        <v>1</v>
      </c>
      <c r="X107" s="20">
        <v>0</v>
      </c>
      <c r="Y107" s="20">
        <v>0</v>
      </c>
      <c r="Z107" s="20">
        <v>0</v>
      </c>
      <c r="AA107" s="20">
        <v>1</v>
      </c>
      <c r="AB107" s="20">
        <v>0</v>
      </c>
      <c r="AC107" s="20">
        <v>1</v>
      </c>
      <c r="AD107" s="20">
        <v>0</v>
      </c>
      <c r="AE107" s="20">
        <v>1</v>
      </c>
      <c r="AF107" s="20">
        <v>1</v>
      </c>
      <c r="AG107" s="20">
        <v>1</v>
      </c>
      <c r="AH107" s="20">
        <v>0</v>
      </c>
      <c r="AI107" s="20">
        <v>1</v>
      </c>
      <c r="AJ107" s="20">
        <v>0</v>
      </c>
      <c r="AK107" s="20">
        <v>1</v>
      </c>
      <c r="AL107" s="20">
        <v>1</v>
      </c>
      <c r="AM107" s="20">
        <v>0</v>
      </c>
      <c r="AN107" s="20">
        <v>0</v>
      </c>
      <c r="AO107" s="20">
        <v>1</v>
      </c>
      <c r="AP107" s="20">
        <v>0</v>
      </c>
      <c r="AQ107" s="20">
        <v>1</v>
      </c>
      <c r="AR107" s="20">
        <v>0</v>
      </c>
    </row>
    <row r="108" spans="1:44" x14ac:dyDescent="0.45">
      <c r="A108" t="s">
        <v>0</v>
      </c>
      <c r="B108">
        <v>103</v>
      </c>
      <c r="D108" t="str">
        <f t="shared" si="3"/>
        <v>R103</v>
      </c>
      <c r="F108" s="20">
        <v>1</v>
      </c>
      <c r="G108" s="20">
        <v>0</v>
      </c>
      <c r="H108" s="20">
        <v>1</v>
      </c>
      <c r="I108" s="20">
        <v>1</v>
      </c>
      <c r="J108" s="20">
        <v>0</v>
      </c>
      <c r="K108" s="20">
        <v>0</v>
      </c>
      <c r="L108" s="20">
        <v>1</v>
      </c>
      <c r="M108" s="20">
        <v>0</v>
      </c>
      <c r="N108" s="20">
        <v>0</v>
      </c>
      <c r="O108" s="20">
        <v>1</v>
      </c>
      <c r="P108" s="20">
        <v>0</v>
      </c>
      <c r="Q108" s="20">
        <v>0</v>
      </c>
      <c r="R108" s="20">
        <v>0</v>
      </c>
      <c r="S108" s="20">
        <v>0</v>
      </c>
      <c r="T108" s="20">
        <v>0</v>
      </c>
      <c r="U108" s="20">
        <v>0</v>
      </c>
      <c r="V108" s="20">
        <v>1</v>
      </c>
      <c r="W108" s="20">
        <v>0</v>
      </c>
      <c r="X108" s="20">
        <v>1</v>
      </c>
      <c r="Y108" s="20">
        <v>1</v>
      </c>
      <c r="Z108" s="20">
        <v>1</v>
      </c>
      <c r="AA108" s="20">
        <v>1</v>
      </c>
      <c r="AB108" s="20">
        <v>0</v>
      </c>
      <c r="AC108" s="20">
        <v>0</v>
      </c>
      <c r="AD108" s="20">
        <v>0</v>
      </c>
      <c r="AE108" s="20">
        <v>0</v>
      </c>
      <c r="AF108" s="20">
        <v>1</v>
      </c>
      <c r="AG108" s="20">
        <v>0</v>
      </c>
      <c r="AH108" s="20">
        <v>0</v>
      </c>
      <c r="AI108" s="20">
        <v>0</v>
      </c>
      <c r="AJ108" s="20">
        <v>0</v>
      </c>
      <c r="AK108" s="20">
        <v>0</v>
      </c>
      <c r="AL108" s="20">
        <v>1</v>
      </c>
      <c r="AM108" s="20">
        <v>0</v>
      </c>
      <c r="AN108" s="20">
        <v>0</v>
      </c>
      <c r="AO108" s="20">
        <v>0</v>
      </c>
      <c r="AP108" s="20">
        <v>1</v>
      </c>
      <c r="AQ108" s="20">
        <v>0</v>
      </c>
      <c r="AR108" s="20">
        <v>1</v>
      </c>
    </row>
    <row r="109" spans="1:44" x14ac:dyDescent="0.45">
      <c r="A109" t="s">
        <v>0</v>
      </c>
      <c r="B109">
        <v>104</v>
      </c>
      <c r="D109" t="str">
        <f t="shared" si="3"/>
        <v>R104</v>
      </c>
      <c r="F109" s="20">
        <v>0</v>
      </c>
      <c r="G109" s="20">
        <v>0</v>
      </c>
      <c r="H109" s="20">
        <v>1</v>
      </c>
      <c r="I109" s="20">
        <v>0</v>
      </c>
      <c r="J109" s="20">
        <v>0</v>
      </c>
      <c r="K109" s="20">
        <v>0</v>
      </c>
      <c r="L109" s="20">
        <v>0</v>
      </c>
      <c r="M109" s="20">
        <v>0</v>
      </c>
      <c r="N109" s="20">
        <v>0</v>
      </c>
      <c r="O109" s="20">
        <v>1</v>
      </c>
      <c r="P109" s="20">
        <v>1</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1</v>
      </c>
      <c r="AG109" s="20">
        <v>1</v>
      </c>
      <c r="AH109" s="20">
        <v>0</v>
      </c>
      <c r="AI109" s="20">
        <v>0</v>
      </c>
      <c r="AJ109" s="20">
        <v>0</v>
      </c>
      <c r="AK109" s="20">
        <v>0</v>
      </c>
      <c r="AL109" s="20">
        <v>0</v>
      </c>
      <c r="AM109" s="20">
        <v>0</v>
      </c>
      <c r="AN109" s="20">
        <v>0</v>
      </c>
      <c r="AO109" s="20">
        <v>0</v>
      </c>
      <c r="AP109" s="20">
        <v>0</v>
      </c>
      <c r="AQ109" s="20">
        <v>0</v>
      </c>
      <c r="AR109" s="20">
        <v>0</v>
      </c>
    </row>
    <row r="110" spans="1:44" x14ac:dyDescent="0.45">
      <c r="A110" t="s">
        <v>0</v>
      </c>
      <c r="B110">
        <v>105</v>
      </c>
      <c r="D110" t="str">
        <f t="shared" si="3"/>
        <v>R105</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row>
    <row r="111" spans="1:44" x14ac:dyDescent="0.45">
      <c r="A111" t="s">
        <v>0</v>
      </c>
      <c r="B111">
        <v>106</v>
      </c>
      <c r="D111" t="str">
        <f t="shared" si="3"/>
        <v>R106</v>
      </c>
      <c r="F111" s="20">
        <v>1</v>
      </c>
      <c r="G111" s="20">
        <v>0</v>
      </c>
      <c r="H111" s="20">
        <v>1</v>
      </c>
      <c r="I111" s="20">
        <v>0</v>
      </c>
      <c r="J111" s="20">
        <v>0</v>
      </c>
      <c r="K111" s="20">
        <v>0</v>
      </c>
      <c r="L111" s="20">
        <v>1</v>
      </c>
      <c r="M111" s="20">
        <v>0</v>
      </c>
      <c r="N111" s="20">
        <v>0</v>
      </c>
      <c r="O111" s="20">
        <v>1</v>
      </c>
      <c r="P111" s="20">
        <v>0</v>
      </c>
      <c r="Q111" s="20">
        <v>0</v>
      </c>
      <c r="R111" s="20">
        <v>0</v>
      </c>
      <c r="S111" s="20">
        <v>1</v>
      </c>
      <c r="T111" s="20">
        <v>1</v>
      </c>
      <c r="U111" s="20">
        <v>0</v>
      </c>
      <c r="V111" s="20">
        <v>0</v>
      </c>
      <c r="W111" s="20">
        <v>0</v>
      </c>
      <c r="X111" s="20">
        <v>0</v>
      </c>
      <c r="Y111" s="20">
        <v>0</v>
      </c>
      <c r="Z111" s="20">
        <v>0</v>
      </c>
      <c r="AA111" s="20">
        <v>1</v>
      </c>
      <c r="AB111" s="20">
        <v>0</v>
      </c>
      <c r="AC111" s="20">
        <v>1</v>
      </c>
      <c r="AD111" s="20">
        <v>0</v>
      </c>
      <c r="AE111" s="20">
        <v>0</v>
      </c>
      <c r="AF111" s="20">
        <v>1</v>
      </c>
      <c r="AG111" s="20">
        <v>1</v>
      </c>
      <c r="AH111" s="20">
        <v>0</v>
      </c>
      <c r="AI111" s="20">
        <v>0</v>
      </c>
      <c r="AJ111" s="20">
        <v>0</v>
      </c>
      <c r="AK111" s="20">
        <v>0</v>
      </c>
      <c r="AL111" s="20">
        <v>1</v>
      </c>
      <c r="AM111" s="20">
        <v>0</v>
      </c>
      <c r="AN111" s="20">
        <v>0</v>
      </c>
      <c r="AO111" s="20">
        <v>1</v>
      </c>
      <c r="AP111" s="20">
        <v>1</v>
      </c>
      <c r="AQ111" s="20">
        <v>0</v>
      </c>
      <c r="AR111" s="20">
        <v>0</v>
      </c>
    </row>
    <row r="112" spans="1:44" x14ac:dyDescent="0.45">
      <c r="A112" t="s">
        <v>0</v>
      </c>
      <c r="B112">
        <v>107</v>
      </c>
      <c r="D112" t="str">
        <f t="shared" si="3"/>
        <v>R107</v>
      </c>
      <c r="F112" s="20">
        <v>0</v>
      </c>
      <c r="G112" s="20">
        <v>0</v>
      </c>
      <c r="H112" s="20">
        <v>0</v>
      </c>
      <c r="I112" s="20">
        <v>0</v>
      </c>
      <c r="J112" s="20">
        <v>0</v>
      </c>
      <c r="K112" s="20">
        <v>0</v>
      </c>
      <c r="L112" s="20">
        <v>0</v>
      </c>
      <c r="M112" s="20">
        <v>0</v>
      </c>
      <c r="N112" s="20">
        <v>0</v>
      </c>
      <c r="O112" s="20">
        <v>0</v>
      </c>
      <c r="P112" s="20">
        <v>0</v>
      </c>
      <c r="Q112" s="20">
        <v>0</v>
      </c>
      <c r="R112" s="20">
        <v>0</v>
      </c>
      <c r="S112" s="20">
        <v>0</v>
      </c>
      <c r="T112" s="20">
        <v>0</v>
      </c>
      <c r="U112" s="20">
        <v>0</v>
      </c>
      <c r="V112" s="20">
        <v>0</v>
      </c>
      <c r="W112" s="20">
        <v>0</v>
      </c>
      <c r="X112" s="20">
        <v>0</v>
      </c>
      <c r="Y112" s="20">
        <v>0</v>
      </c>
      <c r="Z112" s="20">
        <v>0</v>
      </c>
      <c r="AA112" s="20">
        <v>0</v>
      </c>
      <c r="AB112" s="20">
        <v>0</v>
      </c>
      <c r="AC112" s="20">
        <v>0</v>
      </c>
      <c r="AD112" s="20">
        <v>0</v>
      </c>
      <c r="AE112" s="20">
        <v>0</v>
      </c>
      <c r="AF112" s="20">
        <v>0</v>
      </c>
      <c r="AG112" s="20">
        <v>0</v>
      </c>
      <c r="AH112" s="20">
        <v>0</v>
      </c>
      <c r="AI112" s="20">
        <v>0</v>
      </c>
      <c r="AJ112" s="20">
        <v>0</v>
      </c>
      <c r="AK112" s="20">
        <v>0</v>
      </c>
      <c r="AL112" s="20">
        <v>0</v>
      </c>
      <c r="AM112" s="20">
        <v>0</v>
      </c>
      <c r="AN112" s="20">
        <v>0</v>
      </c>
      <c r="AO112" s="20">
        <v>0</v>
      </c>
      <c r="AP112" s="20">
        <v>0</v>
      </c>
      <c r="AQ112" s="20">
        <v>0</v>
      </c>
      <c r="AR112" s="20">
        <v>0</v>
      </c>
    </row>
    <row r="113" spans="1:44" x14ac:dyDescent="0.45">
      <c r="A113" t="s">
        <v>0</v>
      </c>
      <c r="B113">
        <v>108</v>
      </c>
      <c r="D113" t="str">
        <f t="shared" si="3"/>
        <v>R108</v>
      </c>
      <c r="F113" s="20">
        <v>0</v>
      </c>
      <c r="G113" s="20">
        <v>0</v>
      </c>
      <c r="H113" s="20">
        <v>0</v>
      </c>
      <c r="I113" s="20">
        <v>0</v>
      </c>
      <c r="J113" s="20">
        <v>0</v>
      </c>
      <c r="K113" s="20">
        <v>0</v>
      </c>
      <c r="L113" s="20">
        <v>0</v>
      </c>
      <c r="M113" s="20">
        <v>0</v>
      </c>
      <c r="N113" s="20">
        <v>0</v>
      </c>
      <c r="O113" s="20">
        <v>1</v>
      </c>
      <c r="P113" s="20">
        <v>1</v>
      </c>
      <c r="Q113" s="20">
        <v>1</v>
      </c>
      <c r="R113" s="20">
        <v>0</v>
      </c>
      <c r="S113" s="20">
        <v>0</v>
      </c>
      <c r="T113" s="20">
        <v>0</v>
      </c>
      <c r="U113" s="20">
        <v>0</v>
      </c>
      <c r="V113" s="20">
        <v>0</v>
      </c>
      <c r="W113" s="20">
        <v>1</v>
      </c>
      <c r="X113" s="20">
        <v>0</v>
      </c>
      <c r="Y113" s="20">
        <v>0</v>
      </c>
      <c r="Z113" s="20">
        <v>0</v>
      </c>
      <c r="AA113" s="20">
        <v>0</v>
      </c>
      <c r="AB113" s="20">
        <v>0</v>
      </c>
      <c r="AC113" s="20">
        <v>1</v>
      </c>
      <c r="AD113" s="20">
        <v>0</v>
      </c>
      <c r="AE113" s="20">
        <v>1</v>
      </c>
      <c r="AF113" s="20">
        <v>0</v>
      </c>
      <c r="AG113" s="20">
        <v>1</v>
      </c>
      <c r="AH113" s="20">
        <v>1</v>
      </c>
      <c r="AI113" s="20">
        <v>0</v>
      </c>
      <c r="AJ113" s="20">
        <v>0</v>
      </c>
      <c r="AK113" s="20">
        <v>1</v>
      </c>
      <c r="AL113" s="20">
        <v>1</v>
      </c>
      <c r="AM113" s="20">
        <v>0</v>
      </c>
      <c r="AN113" s="20">
        <v>0</v>
      </c>
      <c r="AO113" s="20">
        <v>0</v>
      </c>
      <c r="AP113" s="20">
        <v>0</v>
      </c>
      <c r="AQ113" s="20">
        <v>1</v>
      </c>
      <c r="AR113" s="20">
        <v>0</v>
      </c>
    </row>
    <row r="114" spans="1:44" x14ac:dyDescent="0.45">
      <c r="A114" t="s">
        <v>0</v>
      </c>
      <c r="B114">
        <v>109</v>
      </c>
      <c r="D114" t="str">
        <f t="shared" si="3"/>
        <v>R109</v>
      </c>
      <c r="F114" s="20">
        <v>0</v>
      </c>
      <c r="G114" s="20">
        <v>0</v>
      </c>
      <c r="H114" s="20">
        <v>0</v>
      </c>
      <c r="I114" s="20">
        <v>0</v>
      </c>
      <c r="J114" s="20">
        <v>0</v>
      </c>
      <c r="K114" s="20">
        <v>0</v>
      </c>
      <c r="L114" s="20">
        <v>0</v>
      </c>
      <c r="M114" s="20">
        <v>0</v>
      </c>
      <c r="N114" s="20">
        <v>0</v>
      </c>
      <c r="O114" s="20">
        <v>0</v>
      </c>
      <c r="P114" s="20">
        <v>0</v>
      </c>
      <c r="Q114" s="20">
        <v>0</v>
      </c>
      <c r="R114" s="20">
        <v>0</v>
      </c>
      <c r="S114" s="20">
        <v>0</v>
      </c>
      <c r="T114" s="20">
        <v>0</v>
      </c>
      <c r="U114" s="20">
        <v>0</v>
      </c>
      <c r="V114" s="20">
        <v>0</v>
      </c>
      <c r="W114" s="20">
        <v>0</v>
      </c>
      <c r="X114" s="20">
        <v>1</v>
      </c>
      <c r="Y114" s="20">
        <v>0</v>
      </c>
      <c r="Z114" s="20">
        <v>0</v>
      </c>
      <c r="AA114" s="20">
        <v>0</v>
      </c>
      <c r="AB114" s="20">
        <v>0</v>
      </c>
      <c r="AC114" s="20">
        <v>0</v>
      </c>
      <c r="AD114" s="20">
        <v>0</v>
      </c>
      <c r="AE114" s="20">
        <v>0</v>
      </c>
      <c r="AF114" s="20">
        <v>0</v>
      </c>
      <c r="AG114" s="20">
        <v>0</v>
      </c>
      <c r="AH114" s="20">
        <v>0</v>
      </c>
      <c r="AI114" s="20">
        <v>0</v>
      </c>
      <c r="AJ114" s="20">
        <v>0</v>
      </c>
      <c r="AK114" s="20">
        <v>0</v>
      </c>
      <c r="AL114" s="20">
        <v>0</v>
      </c>
      <c r="AM114" s="20">
        <v>0</v>
      </c>
      <c r="AN114" s="20">
        <v>0</v>
      </c>
      <c r="AO114" s="20">
        <v>0</v>
      </c>
      <c r="AP114" s="20">
        <v>0</v>
      </c>
      <c r="AQ114" s="20">
        <v>0</v>
      </c>
      <c r="AR114" s="20">
        <v>0</v>
      </c>
    </row>
    <row r="115" spans="1:44" x14ac:dyDescent="0.45">
      <c r="A115" t="s">
        <v>0</v>
      </c>
      <c r="B115">
        <v>110</v>
      </c>
      <c r="D115" s="17" t="str">
        <f t="shared" si="3"/>
        <v>R110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row>
    <row r="116" spans="1:44" x14ac:dyDescent="0.45">
      <c r="A116" t="s">
        <v>0</v>
      </c>
      <c r="B116">
        <v>111</v>
      </c>
      <c r="D116" s="17" t="str">
        <f t="shared" si="3"/>
        <v>R111</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row>
  </sheetData>
  <phoneticPr fontId="3" type="noConversion"/>
  <conditionalFormatting sqref="F6:AR116">
    <cfRule type="cellIs" dxfId="6" priority="1" operator="equal">
      <formula>1</formula>
    </cfRule>
    <cfRule type="cellIs" dxfId="5" priority="2"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75244-DA3F-4057-B884-7CEB8D5F8111}">
  <dimension ref="A1:AO41"/>
  <sheetViews>
    <sheetView workbookViewId="0"/>
  </sheetViews>
  <sheetFormatPr defaultColWidth="9.1328125" defaultRowHeight="14.25" x14ac:dyDescent="0.45"/>
  <cols>
    <col min="1" max="1" width="25.73046875" style="18" customWidth="1"/>
    <col min="2" max="2" width="6.265625" customWidth="1"/>
  </cols>
  <sheetData>
    <row r="1" spans="1:41" x14ac:dyDescent="0.45">
      <c r="C1" s="4">
        <f>'H2 risks'!F1</f>
        <v>6</v>
      </c>
      <c r="D1" s="4">
        <f>'H2 risks'!G1</f>
        <v>7</v>
      </c>
      <c r="E1" s="4">
        <f>'H2 risks'!H1</f>
        <v>8</v>
      </c>
      <c r="F1" s="4">
        <f>'H2 risks'!I1</f>
        <v>9</v>
      </c>
      <c r="G1" s="4">
        <f>'H2 risks'!J1</f>
        <v>10</v>
      </c>
      <c r="H1" s="4">
        <f>'H2 risks'!K1</f>
        <v>11</v>
      </c>
      <c r="I1" s="4">
        <f>'H2 risks'!L1</f>
        <v>12</v>
      </c>
      <c r="J1" s="4">
        <f>'H2 risks'!M1</f>
        <v>13</v>
      </c>
      <c r="K1" s="4">
        <f>'H2 risks'!N1</f>
        <v>14</v>
      </c>
      <c r="L1" s="4">
        <f>'H2 risks'!O1</f>
        <v>15</v>
      </c>
      <c r="M1" s="4">
        <f>'H2 risks'!P1</f>
        <v>16</v>
      </c>
      <c r="N1" s="4">
        <f>'H2 risks'!Q1</f>
        <v>17</v>
      </c>
      <c r="O1" s="4">
        <f>'H2 risks'!R1</f>
        <v>18</v>
      </c>
      <c r="P1" s="4">
        <f>'H2 risks'!S1</f>
        <v>19</v>
      </c>
      <c r="Q1" s="4">
        <f>'H2 risks'!T1</f>
        <v>20</v>
      </c>
      <c r="R1" s="4">
        <f>'H2 risks'!U1</f>
        <v>21</v>
      </c>
      <c r="S1" s="4">
        <f>'H2 risks'!V1</f>
        <v>22</v>
      </c>
      <c r="T1" s="4">
        <f>'H2 risks'!W1</f>
        <v>23</v>
      </c>
      <c r="U1" s="4">
        <f>'H2 risks'!X1</f>
        <v>24</v>
      </c>
      <c r="V1" s="4">
        <f>'H2 risks'!Y1</f>
        <v>25</v>
      </c>
      <c r="W1" s="4">
        <f>'H2 risks'!Z1</f>
        <v>26</v>
      </c>
      <c r="X1" s="4">
        <f>'H2 risks'!AA1</f>
        <v>27</v>
      </c>
      <c r="Y1" s="4">
        <f>'H2 risks'!AB1</f>
        <v>28</v>
      </c>
      <c r="Z1" s="4">
        <f>'H2 risks'!AC1</f>
        <v>29</v>
      </c>
      <c r="AA1" s="4">
        <f>'H2 risks'!AD1</f>
        <v>30</v>
      </c>
      <c r="AB1" s="4">
        <f>'H2 risks'!AE1</f>
        <v>31</v>
      </c>
      <c r="AC1" s="4">
        <f>'H2 risks'!AF1</f>
        <v>32</v>
      </c>
      <c r="AD1" s="4">
        <f>'H2 risks'!AG1</f>
        <v>33</v>
      </c>
      <c r="AE1" s="4">
        <f>'H2 risks'!AH1</f>
        <v>34</v>
      </c>
      <c r="AF1" s="4">
        <f>'H2 risks'!AI1</f>
        <v>35</v>
      </c>
      <c r="AG1" s="4">
        <f>'H2 risks'!AJ1</f>
        <v>36</v>
      </c>
      <c r="AH1" s="4">
        <f>'H2 risks'!AK1</f>
        <v>37</v>
      </c>
      <c r="AI1" s="4">
        <f>'H2 risks'!AL1</f>
        <v>38</v>
      </c>
      <c r="AJ1" s="4">
        <f>'H2 risks'!AM1</f>
        <v>39</v>
      </c>
      <c r="AK1" s="4">
        <f>'H2 risks'!AN1</f>
        <v>40</v>
      </c>
      <c r="AL1" s="4">
        <f>'H2 risks'!AO1</f>
        <v>41</v>
      </c>
      <c r="AM1" s="4">
        <f>'H2 risks'!AP1</f>
        <v>42</v>
      </c>
      <c r="AN1" s="4">
        <f>'H2 risks'!AQ1</f>
        <v>43</v>
      </c>
      <c r="AO1" s="4">
        <f>'H2 risks'!AR1</f>
        <v>44</v>
      </c>
    </row>
    <row r="2" spans="1:41" ht="184.9" x14ac:dyDescent="0.45">
      <c r="C2" s="2" t="s">
        <v>375</v>
      </c>
      <c r="D2" s="2" t="s">
        <v>337</v>
      </c>
      <c r="E2" s="2" t="s">
        <v>338</v>
      </c>
      <c r="F2" s="2" t="s">
        <v>339</v>
      </c>
      <c r="G2" s="2" t="s">
        <v>340</v>
      </c>
      <c r="H2" s="2" t="s">
        <v>341</v>
      </c>
      <c r="I2" s="2" t="s">
        <v>342</v>
      </c>
      <c r="J2" s="2" t="s">
        <v>343</v>
      </c>
      <c r="K2" s="2" t="s">
        <v>344</v>
      </c>
      <c r="L2" s="2" t="s">
        <v>345</v>
      </c>
      <c r="M2" s="2" t="s">
        <v>346</v>
      </c>
      <c r="N2" s="2" t="s">
        <v>347</v>
      </c>
      <c r="O2" s="2" t="s">
        <v>348</v>
      </c>
      <c r="P2" s="2" t="s">
        <v>349</v>
      </c>
      <c r="Q2" s="2" t="s">
        <v>350</v>
      </c>
      <c r="R2" s="2" t="s">
        <v>351</v>
      </c>
      <c r="S2" s="2" t="s">
        <v>352</v>
      </c>
      <c r="T2" s="2" t="s">
        <v>353</v>
      </c>
      <c r="U2" s="2" t="s">
        <v>354</v>
      </c>
      <c r="V2" s="2" t="s">
        <v>355</v>
      </c>
      <c r="W2" s="2" t="s">
        <v>356</v>
      </c>
      <c r="X2" s="2" t="s">
        <v>357</v>
      </c>
      <c r="Y2" s="2" t="s">
        <v>358</v>
      </c>
      <c r="Z2" s="2" t="s">
        <v>359</v>
      </c>
      <c r="AA2" s="2" t="s">
        <v>360</v>
      </c>
      <c r="AB2" s="2" t="s">
        <v>361</v>
      </c>
      <c r="AC2" s="2" t="s">
        <v>362</v>
      </c>
      <c r="AD2" s="2" t="s">
        <v>363</v>
      </c>
      <c r="AE2" s="2" t="s">
        <v>364</v>
      </c>
      <c r="AF2" s="2" t="s">
        <v>365</v>
      </c>
      <c r="AG2" s="2" t="s">
        <v>366</v>
      </c>
      <c r="AH2" s="2" t="s">
        <v>367</v>
      </c>
      <c r="AI2" s="2" t="s">
        <v>368</v>
      </c>
      <c r="AJ2" s="2" t="s">
        <v>369</v>
      </c>
      <c r="AK2" s="2" t="s">
        <v>370</v>
      </c>
      <c r="AL2" s="2" t="s">
        <v>371</v>
      </c>
      <c r="AM2" s="2" t="s">
        <v>372</v>
      </c>
      <c r="AN2" s="2" t="s">
        <v>373</v>
      </c>
      <c r="AO2" s="2" t="s">
        <v>374</v>
      </c>
    </row>
    <row r="3" spans="1:41" ht="39.4" x14ac:dyDescent="0.45">
      <c r="A3" s="21" t="s">
        <v>375</v>
      </c>
      <c r="B3" s="6">
        <v>6</v>
      </c>
      <c r="C3">
        <f ca="1">1-(COUNTIFS(OFFSET('H2 risks'!$A$1,2,$B3-1,totalresp),1,OFFSET('H2 risks'!$A$1,2,C$1-1,totalresp),1)/(COUNTIFS(OFFSET('H2 risks'!$A$1,2,$B3-1,totalresp),1,OFFSET('H2 risks'!$A$1,2,C$1-1,totalresp),1)+COUNTIFS(OFFSET('H2 risks'!$A$1,2,$B3-1,totalresp),1,OFFSET('H2 risks'!$A$1,2,C$1-1,totalresp),0)+COUNTIFS(OFFSET('H2 risks'!$A$1,2,$B3-1,totalresp),0,OFFSET('H2 risks'!$A$1,2,C$1-1,totalresp),1)))</f>
        <v>0</v>
      </c>
      <c r="D3">
        <f ca="1">1-(COUNTIFS(OFFSET('H2 risks'!$A$1,2,$B3-1,totalresp),1,OFFSET('H2 risks'!$A$1,2,D$1-1,totalresp),1)/(COUNTIFS(OFFSET('H2 risks'!$A$1,2,$B3-1,totalresp),1,OFFSET('H2 risks'!$A$1,2,D$1-1,totalresp),1)+COUNTIFS(OFFSET('H2 risks'!$A$1,2,$B3-1,totalresp),1,OFFSET('H2 risks'!$A$1,2,D$1-1,totalresp),0)+COUNTIFS(OFFSET('H2 risks'!$A$1,2,$B3-1,totalresp),0,OFFSET('H2 risks'!$A$1,2,D$1-1,totalresp),1)))</f>
        <v>0.76190476190476186</v>
      </c>
      <c r="E3">
        <f ca="1">1-(COUNTIFS(OFFSET('H2 risks'!$A$1,2,$B3-1,totalresp),1,OFFSET('H2 risks'!$A$1,2,E$1-1,totalresp),1)/(COUNTIFS(OFFSET('H2 risks'!$A$1,2,$B3-1,totalresp),1,OFFSET('H2 risks'!$A$1,2,E$1-1,totalresp),1)+COUNTIFS(OFFSET('H2 risks'!$A$1,2,$B3-1,totalresp),1,OFFSET('H2 risks'!$A$1,2,E$1-1,totalresp),0)+COUNTIFS(OFFSET('H2 risks'!$A$1,2,$B3-1,totalresp),0,OFFSET('H2 risks'!$A$1,2,E$1-1,totalresp),1)))</f>
        <v>0.58000000000000007</v>
      </c>
      <c r="F3">
        <f ca="1">1-(COUNTIFS(OFFSET('H2 risks'!$A$1,2,$B3-1,totalresp),1,OFFSET('H2 risks'!$A$1,2,F$1-1,totalresp),1)/(COUNTIFS(OFFSET('H2 risks'!$A$1,2,$B3-1,totalresp),1,OFFSET('H2 risks'!$A$1,2,F$1-1,totalresp),1)+COUNTIFS(OFFSET('H2 risks'!$A$1,2,$B3-1,totalresp),1,OFFSET('H2 risks'!$A$1,2,F$1-1,totalresp),0)+COUNTIFS(OFFSET('H2 risks'!$A$1,2,$B3-1,totalresp),0,OFFSET('H2 risks'!$A$1,2,F$1-1,totalresp),1)))</f>
        <v>0.87804878048780488</v>
      </c>
      <c r="G3">
        <f ca="1">1-(COUNTIFS(OFFSET('H2 risks'!$A$1,2,$B3-1,totalresp),1,OFFSET('H2 risks'!$A$1,2,G$1-1,totalresp),1)/(COUNTIFS(OFFSET('H2 risks'!$A$1,2,$B3-1,totalresp),1,OFFSET('H2 risks'!$A$1,2,G$1-1,totalresp),1)+COUNTIFS(OFFSET('H2 risks'!$A$1,2,$B3-1,totalresp),1,OFFSET('H2 risks'!$A$1,2,G$1-1,totalresp),0)+COUNTIFS(OFFSET('H2 risks'!$A$1,2,$B3-1,totalresp),0,OFFSET('H2 risks'!$A$1,2,G$1-1,totalresp),1)))</f>
        <v>0.76923076923076916</v>
      </c>
      <c r="H3">
        <f ca="1">1-(COUNTIFS(OFFSET('H2 risks'!$A$1,2,$B3-1,totalresp),1,OFFSET('H2 risks'!$A$1,2,H$1-1,totalresp),1)/(COUNTIFS(OFFSET('H2 risks'!$A$1,2,$B3-1,totalresp),1,OFFSET('H2 risks'!$A$1,2,H$1-1,totalresp),1)+COUNTIFS(OFFSET('H2 risks'!$A$1,2,$B3-1,totalresp),1,OFFSET('H2 risks'!$A$1,2,H$1-1,totalresp),0)+COUNTIFS(OFFSET('H2 risks'!$A$1,2,$B3-1,totalresp),0,OFFSET('H2 risks'!$A$1,2,H$1-1,totalresp),1)))</f>
        <v>0.65116279069767447</v>
      </c>
      <c r="I3">
        <f ca="1">1-(COUNTIFS(OFFSET('H2 risks'!$A$1,2,$B3-1,totalresp),1,OFFSET('H2 risks'!$A$1,2,I$1-1,totalresp),1)/(COUNTIFS(OFFSET('H2 risks'!$A$1,2,$B3-1,totalresp),1,OFFSET('H2 risks'!$A$1,2,I$1-1,totalresp),1)+COUNTIFS(OFFSET('H2 risks'!$A$1,2,$B3-1,totalresp),1,OFFSET('H2 risks'!$A$1,2,I$1-1,totalresp),0)+COUNTIFS(OFFSET('H2 risks'!$A$1,2,$B3-1,totalresp),0,OFFSET('H2 risks'!$A$1,2,I$1-1,totalresp),1)))</f>
        <v>0.64285714285714279</v>
      </c>
      <c r="J3">
        <f ca="1">1-(COUNTIFS(OFFSET('H2 risks'!$A$1,2,$B3-1,totalresp),1,OFFSET('H2 risks'!$A$1,2,J$1-1,totalresp),1)/(COUNTIFS(OFFSET('H2 risks'!$A$1,2,$B3-1,totalresp),1,OFFSET('H2 risks'!$A$1,2,J$1-1,totalresp),1)+COUNTIFS(OFFSET('H2 risks'!$A$1,2,$B3-1,totalresp),1,OFFSET('H2 risks'!$A$1,2,J$1-1,totalresp),0)+COUNTIFS(OFFSET('H2 risks'!$A$1,2,$B3-1,totalresp),0,OFFSET('H2 risks'!$A$1,2,J$1-1,totalresp),1)))</f>
        <v>0.69387755102040816</v>
      </c>
      <c r="K3">
        <f ca="1">1-(COUNTIFS(OFFSET('H2 risks'!$A$1,2,$B3-1,totalresp),1,OFFSET('H2 risks'!$A$1,2,K$1-1,totalresp),1)/(COUNTIFS(OFFSET('H2 risks'!$A$1,2,$B3-1,totalresp),1,OFFSET('H2 risks'!$A$1,2,K$1-1,totalresp),1)+COUNTIFS(OFFSET('H2 risks'!$A$1,2,$B3-1,totalresp),1,OFFSET('H2 risks'!$A$1,2,K$1-1,totalresp),0)+COUNTIFS(OFFSET('H2 risks'!$A$1,2,$B3-1,totalresp),0,OFFSET('H2 risks'!$A$1,2,K$1-1,totalresp),1)))</f>
        <v>0.82051282051282048</v>
      </c>
      <c r="L3">
        <f ca="1">1-(COUNTIFS(OFFSET('H2 risks'!$A$1,2,$B3-1,totalresp),1,OFFSET('H2 risks'!$A$1,2,L$1-1,totalresp),1)/(COUNTIFS(OFFSET('H2 risks'!$A$1,2,$B3-1,totalresp),1,OFFSET('H2 risks'!$A$1,2,L$1-1,totalresp),1)+COUNTIFS(OFFSET('H2 risks'!$A$1,2,$B3-1,totalresp),1,OFFSET('H2 risks'!$A$1,2,L$1-1,totalresp),0)+COUNTIFS(OFFSET('H2 risks'!$A$1,2,$B3-1,totalresp),0,OFFSET('H2 risks'!$A$1,2,L$1-1,totalresp),1)))</f>
        <v>0.75</v>
      </c>
      <c r="M3">
        <f ca="1">1-(COUNTIFS(OFFSET('H2 risks'!$A$1,2,$B3-1,totalresp),1,OFFSET('H2 risks'!$A$1,2,M$1-1,totalresp),1)/(COUNTIFS(OFFSET('H2 risks'!$A$1,2,$B3-1,totalresp),1,OFFSET('H2 risks'!$A$1,2,M$1-1,totalresp),1)+COUNTIFS(OFFSET('H2 risks'!$A$1,2,$B3-1,totalresp),1,OFFSET('H2 risks'!$A$1,2,M$1-1,totalresp),0)+COUNTIFS(OFFSET('H2 risks'!$A$1,2,$B3-1,totalresp),0,OFFSET('H2 risks'!$A$1,2,M$1-1,totalresp),1)))</f>
        <v>0.79245283018867929</v>
      </c>
      <c r="N3">
        <f ca="1">1-(COUNTIFS(OFFSET('H2 risks'!$A$1,2,$B3-1,totalresp),1,OFFSET('H2 risks'!$A$1,2,N$1-1,totalresp),1)/(COUNTIFS(OFFSET('H2 risks'!$A$1,2,$B3-1,totalresp),1,OFFSET('H2 risks'!$A$1,2,N$1-1,totalresp),1)+COUNTIFS(OFFSET('H2 risks'!$A$1,2,$B3-1,totalresp),1,OFFSET('H2 risks'!$A$1,2,N$1-1,totalresp),0)+COUNTIFS(OFFSET('H2 risks'!$A$1,2,$B3-1,totalresp),0,OFFSET('H2 risks'!$A$1,2,N$1-1,totalresp),1)))</f>
        <v>0.85106382978723405</v>
      </c>
      <c r="O3">
        <f ca="1">1-(COUNTIFS(OFFSET('H2 risks'!$A$1,2,$B3-1,totalresp),1,OFFSET('H2 risks'!$A$1,2,O$1-1,totalresp),1)/(COUNTIFS(OFFSET('H2 risks'!$A$1,2,$B3-1,totalresp),1,OFFSET('H2 risks'!$A$1,2,O$1-1,totalresp),1)+COUNTIFS(OFFSET('H2 risks'!$A$1,2,$B3-1,totalresp),1,OFFSET('H2 risks'!$A$1,2,O$1-1,totalresp),0)+COUNTIFS(OFFSET('H2 risks'!$A$1,2,$B3-1,totalresp),0,OFFSET('H2 risks'!$A$1,2,O$1-1,totalresp),1)))</f>
        <v>0.92682926829268297</v>
      </c>
      <c r="P3">
        <f ca="1">1-(COUNTIFS(OFFSET('H2 risks'!$A$1,2,$B3-1,totalresp),1,OFFSET('H2 risks'!$A$1,2,P$1-1,totalresp),1)/(COUNTIFS(OFFSET('H2 risks'!$A$1,2,$B3-1,totalresp),1,OFFSET('H2 risks'!$A$1,2,P$1-1,totalresp),1)+COUNTIFS(OFFSET('H2 risks'!$A$1,2,$B3-1,totalresp),1,OFFSET('H2 risks'!$A$1,2,P$1-1,totalresp),0)+COUNTIFS(OFFSET('H2 risks'!$A$1,2,$B3-1,totalresp),0,OFFSET('H2 risks'!$A$1,2,P$1-1,totalresp),1)))</f>
        <v>0.82000000000000006</v>
      </c>
      <c r="Q3">
        <f ca="1">1-(COUNTIFS(OFFSET('H2 risks'!$A$1,2,$B3-1,totalresp),1,OFFSET('H2 risks'!$A$1,2,Q$1-1,totalresp),1)/(COUNTIFS(OFFSET('H2 risks'!$A$1,2,$B3-1,totalresp),1,OFFSET('H2 risks'!$A$1,2,Q$1-1,totalresp),1)+COUNTIFS(OFFSET('H2 risks'!$A$1,2,$B3-1,totalresp),1,OFFSET('H2 risks'!$A$1,2,Q$1-1,totalresp),0)+COUNTIFS(OFFSET('H2 risks'!$A$1,2,$B3-1,totalresp),0,OFFSET('H2 risks'!$A$1,2,Q$1-1,totalresp),1)))</f>
        <v>0.85106382978723405</v>
      </c>
      <c r="R3">
        <f ca="1">1-(COUNTIFS(OFFSET('H2 risks'!$A$1,2,$B3-1,totalresp),1,OFFSET('H2 risks'!$A$1,2,R$1-1,totalresp),1)/(COUNTIFS(OFFSET('H2 risks'!$A$1,2,$B3-1,totalresp),1,OFFSET('H2 risks'!$A$1,2,R$1-1,totalresp),1)+COUNTIFS(OFFSET('H2 risks'!$A$1,2,$B3-1,totalresp),1,OFFSET('H2 risks'!$A$1,2,R$1-1,totalresp),0)+COUNTIFS(OFFSET('H2 risks'!$A$1,2,$B3-1,totalresp),0,OFFSET('H2 risks'!$A$1,2,R$1-1,totalresp),1)))</f>
        <v>0.80555555555555558</v>
      </c>
      <c r="S3">
        <f ca="1">1-(COUNTIFS(OFFSET('H2 risks'!$A$1,2,$B3-1,totalresp),1,OFFSET('H2 risks'!$A$1,2,S$1-1,totalresp),1)/(COUNTIFS(OFFSET('H2 risks'!$A$1,2,$B3-1,totalresp),1,OFFSET('H2 risks'!$A$1,2,S$1-1,totalresp),1)+COUNTIFS(OFFSET('H2 risks'!$A$1,2,$B3-1,totalresp),1,OFFSET('H2 risks'!$A$1,2,S$1-1,totalresp),0)+COUNTIFS(OFFSET('H2 risks'!$A$1,2,$B3-1,totalresp),0,OFFSET('H2 risks'!$A$1,2,S$1-1,totalresp),1)))</f>
        <v>0.83333333333333337</v>
      </c>
      <c r="T3">
        <f ca="1">1-(COUNTIFS(OFFSET('H2 risks'!$A$1,2,$B3-1,totalresp),1,OFFSET('H2 risks'!$A$1,2,T$1-1,totalresp),1)/(COUNTIFS(OFFSET('H2 risks'!$A$1,2,$B3-1,totalresp),1,OFFSET('H2 risks'!$A$1,2,T$1-1,totalresp),1)+COUNTIFS(OFFSET('H2 risks'!$A$1,2,$B3-1,totalresp),1,OFFSET('H2 risks'!$A$1,2,T$1-1,totalresp),0)+COUNTIFS(OFFSET('H2 risks'!$A$1,2,$B3-1,totalresp),0,OFFSET('H2 risks'!$A$1,2,T$1-1,totalresp),1)))</f>
        <v>0.76470588235294112</v>
      </c>
      <c r="U3">
        <f ca="1">1-(COUNTIFS(OFFSET('H2 risks'!$A$1,2,$B3-1,totalresp),1,OFFSET('H2 risks'!$A$1,2,U$1-1,totalresp),1)/(COUNTIFS(OFFSET('H2 risks'!$A$1,2,$B3-1,totalresp),1,OFFSET('H2 risks'!$A$1,2,U$1-1,totalresp),1)+COUNTIFS(OFFSET('H2 risks'!$A$1,2,$B3-1,totalresp),1,OFFSET('H2 risks'!$A$1,2,U$1-1,totalresp),0)+COUNTIFS(OFFSET('H2 risks'!$A$1,2,$B3-1,totalresp),0,OFFSET('H2 risks'!$A$1,2,U$1-1,totalresp),1)))</f>
        <v>0.83333333333333337</v>
      </c>
      <c r="V3">
        <f ca="1">1-(COUNTIFS(OFFSET('H2 risks'!$A$1,2,$B3-1,totalresp),1,OFFSET('H2 risks'!$A$1,2,V$1-1,totalresp),1)/(COUNTIFS(OFFSET('H2 risks'!$A$1,2,$B3-1,totalresp),1,OFFSET('H2 risks'!$A$1,2,V$1-1,totalresp),1)+COUNTIFS(OFFSET('H2 risks'!$A$1,2,$B3-1,totalresp),1,OFFSET('H2 risks'!$A$1,2,V$1-1,totalresp),0)+COUNTIFS(OFFSET('H2 risks'!$A$1,2,$B3-1,totalresp),0,OFFSET('H2 risks'!$A$1,2,V$1-1,totalresp),1)))</f>
        <v>0.79487179487179493</v>
      </c>
      <c r="W3">
        <f ca="1">1-(COUNTIFS(OFFSET('H2 risks'!$A$1,2,$B3-1,totalresp),1,OFFSET('H2 risks'!$A$1,2,W$1-1,totalresp),1)/(COUNTIFS(OFFSET('H2 risks'!$A$1,2,$B3-1,totalresp),1,OFFSET('H2 risks'!$A$1,2,W$1-1,totalresp),1)+COUNTIFS(OFFSET('H2 risks'!$A$1,2,$B3-1,totalresp),1,OFFSET('H2 risks'!$A$1,2,W$1-1,totalresp),0)+COUNTIFS(OFFSET('H2 risks'!$A$1,2,$B3-1,totalresp),0,OFFSET('H2 risks'!$A$1,2,W$1-1,totalresp),1)))</f>
        <v>0.72222222222222221</v>
      </c>
      <c r="X3">
        <f ca="1">1-(COUNTIFS(OFFSET('H2 risks'!$A$1,2,$B3-1,totalresp),1,OFFSET('H2 risks'!$A$1,2,X$1-1,totalresp),1)/(COUNTIFS(OFFSET('H2 risks'!$A$1,2,$B3-1,totalresp),1,OFFSET('H2 risks'!$A$1,2,X$1-1,totalresp),1)+COUNTIFS(OFFSET('H2 risks'!$A$1,2,$B3-1,totalresp),1,OFFSET('H2 risks'!$A$1,2,X$1-1,totalresp),0)+COUNTIFS(OFFSET('H2 risks'!$A$1,2,$B3-1,totalresp),0,OFFSET('H2 risks'!$A$1,2,X$1-1,totalresp),1)))</f>
        <v>0.78260869565217395</v>
      </c>
      <c r="Y3">
        <f ca="1">1-(COUNTIFS(OFFSET('H2 risks'!$A$1,2,$B3-1,totalresp),1,OFFSET('H2 risks'!$A$1,2,Y$1-1,totalresp),1)/(COUNTIFS(OFFSET('H2 risks'!$A$1,2,$B3-1,totalresp),1,OFFSET('H2 risks'!$A$1,2,Y$1-1,totalresp),1)+COUNTIFS(OFFSET('H2 risks'!$A$1,2,$B3-1,totalresp),1,OFFSET('H2 risks'!$A$1,2,Y$1-1,totalresp),0)+COUNTIFS(OFFSET('H2 risks'!$A$1,2,$B3-1,totalresp),0,OFFSET('H2 risks'!$A$1,2,Y$1-1,totalresp),1)))</f>
        <v>0.97058823529411764</v>
      </c>
      <c r="Z3">
        <f ca="1">1-(COUNTIFS(OFFSET('H2 risks'!$A$1,2,$B3-1,totalresp),1,OFFSET('H2 risks'!$A$1,2,Z$1-1,totalresp),1)/(COUNTIFS(OFFSET('H2 risks'!$A$1,2,$B3-1,totalresp),1,OFFSET('H2 risks'!$A$1,2,Z$1-1,totalresp),1)+COUNTIFS(OFFSET('H2 risks'!$A$1,2,$B3-1,totalresp),1,OFFSET('H2 risks'!$A$1,2,Z$1-1,totalresp),0)+COUNTIFS(OFFSET('H2 risks'!$A$1,2,$B3-1,totalresp),0,OFFSET('H2 risks'!$A$1,2,Z$1-1,totalresp),1)))</f>
        <v>0.76595744680851063</v>
      </c>
      <c r="AA3">
        <f ca="1">1-(COUNTIFS(OFFSET('H2 risks'!$A$1,2,$B3-1,totalresp),1,OFFSET('H2 risks'!$A$1,2,AA$1-1,totalresp),1)/(COUNTIFS(OFFSET('H2 risks'!$A$1,2,$B3-1,totalresp),1,OFFSET('H2 risks'!$A$1,2,AA$1-1,totalresp),1)+COUNTIFS(OFFSET('H2 risks'!$A$1,2,$B3-1,totalresp),1,OFFSET('H2 risks'!$A$1,2,AA$1-1,totalresp),0)+COUNTIFS(OFFSET('H2 risks'!$A$1,2,$B3-1,totalresp),0,OFFSET('H2 risks'!$A$1,2,AA$1-1,totalresp),1)))</f>
        <v>0.77083333333333337</v>
      </c>
      <c r="AB3">
        <f ca="1">1-(COUNTIFS(OFFSET('H2 risks'!$A$1,2,$B3-1,totalresp),1,OFFSET('H2 risks'!$A$1,2,AB$1-1,totalresp),1)/(COUNTIFS(OFFSET('H2 risks'!$A$1,2,$B3-1,totalresp),1,OFFSET('H2 risks'!$A$1,2,AB$1-1,totalresp),1)+COUNTIFS(OFFSET('H2 risks'!$A$1,2,$B3-1,totalresp),1,OFFSET('H2 risks'!$A$1,2,AB$1-1,totalresp),0)+COUNTIFS(OFFSET('H2 risks'!$A$1,2,$B3-1,totalresp),0,OFFSET('H2 risks'!$A$1,2,AB$1-1,totalresp),1)))</f>
        <v>0.8666666666666667</v>
      </c>
      <c r="AC3">
        <f ca="1">1-(COUNTIFS(OFFSET('H2 risks'!$A$1,2,$B3-1,totalresp),1,OFFSET('H2 risks'!$A$1,2,AC$1-1,totalresp),1)/(COUNTIFS(OFFSET('H2 risks'!$A$1,2,$B3-1,totalresp),1,OFFSET('H2 risks'!$A$1,2,AC$1-1,totalresp),1)+COUNTIFS(OFFSET('H2 risks'!$A$1,2,$B3-1,totalresp),1,OFFSET('H2 risks'!$A$1,2,AC$1-1,totalresp),0)+COUNTIFS(OFFSET('H2 risks'!$A$1,2,$B3-1,totalresp),0,OFFSET('H2 risks'!$A$1,2,AC$1-1,totalresp),1)))</f>
        <v>0.66037735849056611</v>
      </c>
      <c r="AD3">
        <f ca="1">1-(COUNTIFS(OFFSET('H2 risks'!$A$1,2,$B3-1,totalresp),1,OFFSET('H2 risks'!$A$1,2,AD$1-1,totalresp),1)/(COUNTIFS(OFFSET('H2 risks'!$A$1,2,$B3-1,totalresp),1,OFFSET('H2 risks'!$A$1,2,AD$1-1,totalresp),1)+COUNTIFS(OFFSET('H2 risks'!$A$1,2,$B3-1,totalresp),1,OFFSET('H2 risks'!$A$1,2,AD$1-1,totalresp),0)+COUNTIFS(OFFSET('H2 risks'!$A$1,2,$B3-1,totalresp),0,OFFSET('H2 risks'!$A$1,2,AD$1-1,totalresp),1)))</f>
        <v>0.6271186440677966</v>
      </c>
      <c r="AE3">
        <f ca="1">1-(COUNTIFS(OFFSET('H2 risks'!$A$1,2,$B3-1,totalresp),1,OFFSET('H2 risks'!$A$1,2,AE$1-1,totalresp),1)/(COUNTIFS(OFFSET('H2 risks'!$A$1,2,$B3-1,totalresp),1,OFFSET('H2 risks'!$A$1,2,AE$1-1,totalresp),1)+COUNTIFS(OFFSET('H2 risks'!$A$1,2,$B3-1,totalresp),1,OFFSET('H2 risks'!$A$1,2,AE$1-1,totalresp),0)+COUNTIFS(OFFSET('H2 risks'!$A$1,2,$B3-1,totalresp),0,OFFSET('H2 risks'!$A$1,2,AE$1-1,totalresp),1)))</f>
        <v>0.85365853658536583</v>
      </c>
      <c r="AF3">
        <f ca="1">1-(COUNTIFS(OFFSET('H2 risks'!$A$1,2,$B3-1,totalresp),1,OFFSET('H2 risks'!$A$1,2,AF$1-1,totalresp),1)/(COUNTIFS(OFFSET('H2 risks'!$A$1,2,$B3-1,totalresp),1,OFFSET('H2 risks'!$A$1,2,AF$1-1,totalresp),1)+COUNTIFS(OFFSET('H2 risks'!$A$1,2,$B3-1,totalresp),1,OFFSET('H2 risks'!$A$1,2,AF$1-1,totalresp),0)+COUNTIFS(OFFSET('H2 risks'!$A$1,2,$B3-1,totalresp),0,OFFSET('H2 risks'!$A$1,2,AF$1-1,totalresp),1)))</f>
        <v>0.93023255813953487</v>
      </c>
      <c r="AG3">
        <f ca="1">1-(COUNTIFS(OFFSET('H2 risks'!$A$1,2,$B3-1,totalresp),1,OFFSET('H2 risks'!$A$1,2,AG$1-1,totalresp),1)/(COUNTIFS(OFFSET('H2 risks'!$A$1,2,$B3-1,totalresp),1,OFFSET('H2 risks'!$A$1,2,AG$1-1,totalresp),1)+COUNTIFS(OFFSET('H2 risks'!$A$1,2,$B3-1,totalresp),1,OFFSET('H2 risks'!$A$1,2,AG$1-1,totalresp),0)+COUNTIFS(OFFSET('H2 risks'!$A$1,2,$B3-1,totalresp),0,OFFSET('H2 risks'!$A$1,2,AG$1-1,totalresp),1)))</f>
        <v>0.9</v>
      </c>
      <c r="AH3">
        <f ca="1">1-(COUNTIFS(OFFSET('H2 risks'!$A$1,2,$B3-1,totalresp),1,OFFSET('H2 risks'!$A$1,2,AH$1-1,totalresp),1)/(COUNTIFS(OFFSET('H2 risks'!$A$1,2,$B3-1,totalresp),1,OFFSET('H2 risks'!$A$1,2,AH$1-1,totalresp),1)+COUNTIFS(OFFSET('H2 risks'!$A$1,2,$B3-1,totalresp),1,OFFSET('H2 risks'!$A$1,2,AH$1-1,totalresp),0)+COUNTIFS(OFFSET('H2 risks'!$A$1,2,$B3-1,totalresp),0,OFFSET('H2 risks'!$A$1,2,AH$1-1,totalresp),1)))</f>
        <v>0.88636363636363635</v>
      </c>
      <c r="AI3">
        <f ca="1">1-(COUNTIFS(OFFSET('H2 risks'!$A$1,2,$B3-1,totalresp),1,OFFSET('H2 risks'!$A$1,2,AI$1-1,totalresp),1)/(COUNTIFS(OFFSET('H2 risks'!$A$1,2,$B3-1,totalresp),1,OFFSET('H2 risks'!$A$1,2,AI$1-1,totalresp),1)+COUNTIFS(OFFSET('H2 risks'!$A$1,2,$B3-1,totalresp),1,OFFSET('H2 risks'!$A$1,2,AI$1-1,totalresp),0)+COUNTIFS(OFFSET('H2 risks'!$A$1,2,$B3-1,totalresp),0,OFFSET('H2 risks'!$A$1,2,AI$1-1,totalresp),1)))</f>
        <v>0.875</v>
      </c>
      <c r="AJ3">
        <f ca="1">1-(COUNTIFS(OFFSET('H2 risks'!$A$1,2,$B3-1,totalresp),1,OFFSET('H2 risks'!$A$1,2,AJ$1-1,totalresp),1)/(COUNTIFS(OFFSET('H2 risks'!$A$1,2,$B3-1,totalresp),1,OFFSET('H2 risks'!$A$1,2,AJ$1-1,totalresp),1)+COUNTIFS(OFFSET('H2 risks'!$A$1,2,$B3-1,totalresp),1,OFFSET('H2 risks'!$A$1,2,AJ$1-1,totalresp),0)+COUNTIFS(OFFSET('H2 risks'!$A$1,2,$B3-1,totalresp),0,OFFSET('H2 risks'!$A$1,2,AJ$1-1,totalresp),1)))</f>
        <v>0.82926829268292679</v>
      </c>
      <c r="AK3">
        <f ca="1">1-(COUNTIFS(OFFSET('H2 risks'!$A$1,2,$B3-1,totalresp),1,OFFSET('H2 risks'!$A$1,2,AK$1-1,totalresp),1)/(COUNTIFS(OFFSET('H2 risks'!$A$1,2,$B3-1,totalresp),1,OFFSET('H2 risks'!$A$1,2,AK$1-1,totalresp),1)+COUNTIFS(OFFSET('H2 risks'!$A$1,2,$B3-1,totalresp),1,OFFSET('H2 risks'!$A$1,2,AK$1-1,totalresp),0)+COUNTIFS(OFFSET('H2 risks'!$A$1,2,$B3-1,totalresp),0,OFFSET('H2 risks'!$A$1,2,AK$1-1,totalresp),1)))</f>
        <v>0.91891891891891886</v>
      </c>
      <c r="AL3">
        <f ca="1">1-(COUNTIFS(OFFSET('H2 risks'!$A$1,2,$B3-1,totalresp),1,OFFSET('H2 risks'!$A$1,2,AL$1-1,totalresp),1)/(COUNTIFS(OFFSET('H2 risks'!$A$1,2,$B3-1,totalresp),1,OFFSET('H2 risks'!$A$1,2,AL$1-1,totalresp),1)+COUNTIFS(OFFSET('H2 risks'!$A$1,2,$B3-1,totalresp),1,OFFSET('H2 risks'!$A$1,2,AL$1-1,totalresp),0)+COUNTIFS(OFFSET('H2 risks'!$A$1,2,$B3-1,totalresp),0,OFFSET('H2 risks'!$A$1,2,AL$1-1,totalresp),1)))</f>
        <v>0.91111111111111109</v>
      </c>
      <c r="AM3">
        <f ca="1">1-(COUNTIFS(OFFSET('H2 risks'!$A$1,2,$B3-1,totalresp),1,OFFSET('H2 risks'!$A$1,2,AM$1-1,totalresp),1)/(COUNTIFS(OFFSET('H2 risks'!$A$1,2,$B3-1,totalresp),1,OFFSET('H2 risks'!$A$1,2,AM$1-1,totalresp),1)+COUNTIFS(OFFSET('H2 risks'!$A$1,2,$B3-1,totalresp),1,OFFSET('H2 risks'!$A$1,2,AM$1-1,totalresp),0)+COUNTIFS(OFFSET('H2 risks'!$A$1,2,$B3-1,totalresp),0,OFFSET('H2 risks'!$A$1,2,AM$1-1,totalresp),1)))</f>
        <v>0.83333333333333337</v>
      </c>
      <c r="AN3">
        <f ca="1">1-(COUNTIFS(OFFSET('H2 risks'!$A$1,2,$B3-1,totalresp),1,OFFSET('H2 risks'!$A$1,2,AN$1-1,totalresp),1)/(COUNTIFS(OFFSET('H2 risks'!$A$1,2,$B3-1,totalresp),1,OFFSET('H2 risks'!$A$1,2,AN$1-1,totalresp),1)+COUNTIFS(OFFSET('H2 risks'!$A$1,2,$B3-1,totalresp),1,OFFSET('H2 risks'!$A$1,2,AN$1-1,totalresp),0)+COUNTIFS(OFFSET('H2 risks'!$A$1,2,$B3-1,totalresp),0,OFFSET('H2 risks'!$A$1,2,AN$1-1,totalresp),1)))</f>
        <v>0.89130434782608692</v>
      </c>
      <c r="AO3">
        <f ca="1">1-(COUNTIFS(OFFSET('H2 risks'!$A$1,2,$B3-1,totalresp),1,OFFSET('H2 risks'!$A$1,2,AO$1-1,totalresp),1)/(COUNTIFS(OFFSET('H2 risks'!$A$1,2,$B3-1,totalresp),1,OFFSET('H2 risks'!$A$1,2,AO$1-1,totalresp),1)+COUNTIFS(OFFSET('H2 risks'!$A$1,2,$B3-1,totalresp),1,OFFSET('H2 risks'!$A$1,2,AO$1-1,totalresp),0)+COUNTIFS(OFFSET('H2 risks'!$A$1,2,$B3-1,totalresp),0,OFFSET('H2 risks'!$A$1,2,AO$1-1,totalresp),1)))</f>
        <v>0.97297297297297303</v>
      </c>
    </row>
    <row r="4" spans="1:41" ht="39.4" x14ac:dyDescent="0.45">
      <c r="A4" s="21" t="s">
        <v>337</v>
      </c>
      <c r="B4" s="6">
        <v>7</v>
      </c>
      <c r="C4">
        <f ca="1">1-(COUNTIFS(OFFSET('H2 risks'!$A$1,2,$B4-1,totalresp),1,OFFSET('H2 risks'!$A$1,2,C$1-1,totalresp),1)/(COUNTIFS(OFFSET('H2 risks'!$A$1,2,$B4-1,totalresp),1,OFFSET('H2 risks'!$A$1,2,C$1-1,totalresp),1)+COUNTIFS(OFFSET('H2 risks'!$A$1,2,$B4-1,totalresp),1,OFFSET('H2 risks'!$A$1,2,C$1-1,totalresp),0)+COUNTIFS(OFFSET('H2 risks'!$A$1,2,$B4-1,totalresp),0,OFFSET('H2 risks'!$A$1,2,C$1-1,totalresp),1)))</f>
        <v>0.76190476190476186</v>
      </c>
      <c r="D4">
        <f ca="1">1-(COUNTIFS(OFFSET('H2 risks'!$A$1,2,$B4-1,totalresp),1,OFFSET('H2 risks'!$A$1,2,D$1-1,totalresp),1)/(COUNTIFS(OFFSET('H2 risks'!$A$1,2,$B4-1,totalresp),1,OFFSET('H2 risks'!$A$1,2,D$1-1,totalresp),1)+COUNTIFS(OFFSET('H2 risks'!$A$1,2,$B4-1,totalresp),1,OFFSET('H2 risks'!$A$1,2,D$1-1,totalresp),0)+COUNTIFS(OFFSET('H2 risks'!$A$1,2,$B4-1,totalresp),0,OFFSET('H2 risks'!$A$1,2,D$1-1,totalresp),1)))</f>
        <v>0</v>
      </c>
      <c r="E4">
        <f ca="1">1-(COUNTIFS(OFFSET('H2 risks'!$A$1,2,$B4-1,totalresp),1,OFFSET('H2 risks'!$A$1,2,E$1-1,totalresp),1)/(COUNTIFS(OFFSET('H2 risks'!$A$1,2,$B4-1,totalresp),1,OFFSET('H2 risks'!$A$1,2,E$1-1,totalresp),1)+COUNTIFS(OFFSET('H2 risks'!$A$1,2,$B4-1,totalresp),1,OFFSET('H2 risks'!$A$1,2,E$1-1,totalresp),0)+COUNTIFS(OFFSET('H2 risks'!$A$1,2,$B4-1,totalresp),0,OFFSET('H2 risks'!$A$1,2,E$1-1,totalresp),1)))</f>
        <v>0.72093023255813948</v>
      </c>
      <c r="F4">
        <f ca="1">1-(COUNTIFS(OFFSET('H2 risks'!$A$1,2,$B4-1,totalresp),1,OFFSET('H2 risks'!$A$1,2,F$1-1,totalresp),1)/(COUNTIFS(OFFSET('H2 risks'!$A$1,2,$B4-1,totalresp),1,OFFSET('H2 risks'!$A$1,2,F$1-1,totalresp),1)+COUNTIFS(OFFSET('H2 risks'!$A$1,2,$B4-1,totalresp),1,OFFSET('H2 risks'!$A$1,2,F$1-1,totalresp),0)+COUNTIFS(OFFSET('H2 risks'!$A$1,2,$B4-1,totalresp),0,OFFSET('H2 risks'!$A$1,2,F$1-1,totalresp),1)))</f>
        <v>0.9285714285714286</v>
      </c>
      <c r="G4">
        <f ca="1">1-(COUNTIFS(OFFSET('H2 risks'!$A$1,2,$B4-1,totalresp),1,OFFSET('H2 risks'!$A$1,2,G$1-1,totalresp),1)/(COUNTIFS(OFFSET('H2 risks'!$A$1,2,$B4-1,totalresp),1,OFFSET('H2 risks'!$A$1,2,G$1-1,totalresp),1)+COUNTIFS(OFFSET('H2 risks'!$A$1,2,$B4-1,totalresp),1,OFFSET('H2 risks'!$A$1,2,G$1-1,totalresp),0)+COUNTIFS(OFFSET('H2 risks'!$A$1,2,$B4-1,totalresp),0,OFFSET('H2 risks'!$A$1,2,G$1-1,totalresp),1)))</f>
        <v>0.967741935483871</v>
      </c>
      <c r="H4">
        <f ca="1">1-(COUNTIFS(OFFSET('H2 risks'!$A$1,2,$B4-1,totalresp),1,OFFSET('H2 risks'!$A$1,2,H$1-1,totalresp),1)/(COUNTIFS(OFFSET('H2 risks'!$A$1,2,$B4-1,totalresp),1,OFFSET('H2 risks'!$A$1,2,H$1-1,totalresp),1)+COUNTIFS(OFFSET('H2 risks'!$A$1,2,$B4-1,totalresp),1,OFFSET('H2 risks'!$A$1,2,H$1-1,totalresp),0)+COUNTIFS(OFFSET('H2 risks'!$A$1,2,$B4-1,totalresp),0,OFFSET('H2 risks'!$A$1,2,H$1-1,totalresp),1)))</f>
        <v>0.83333333333333337</v>
      </c>
      <c r="I4">
        <f ca="1">1-(COUNTIFS(OFFSET('H2 risks'!$A$1,2,$B4-1,totalresp),1,OFFSET('H2 risks'!$A$1,2,I$1-1,totalresp),1)/(COUNTIFS(OFFSET('H2 risks'!$A$1,2,$B4-1,totalresp),1,OFFSET('H2 risks'!$A$1,2,I$1-1,totalresp),1)+COUNTIFS(OFFSET('H2 risks'!$A$1,2,$B4-1,totalresp),1,OFFSET('H2 risks'!$A$1,2,I$1-1,totalresp),0)+COUNTIFS(OFFSET('H2 risks'!$A$1,2,$B4-1,totalresp),0,OFFSET('H2 risks'!$A$1,2,I$1-1,totalresp),1)))</f>
        <v>0.89189189189189189</v>
      </c>
      <c r="J4">
        <f ca="1">1-(COUNTIFS(OFFSET('H2 risks'!$A$1,2,$B4-1,totalresp),1,OFFSET('H2 risks'!$A$1,2,J$1-1,totalresp),1)/(COUNTIFS(OFFSET('H2 risks'!$A$1,2,$B4-1,totalresp),1,OFFSET('H2 risks'!$A$1,2,J$1-1,totalresp),1)+COUNTIFS(OFFSET('H2 risks'!$A$1,2,$B4-1,totalresp),1,OFFSET('H2 risks'!$A$1,2,J$1-1,totalresp),0)+COUNTIFS(OFFSET('H2 risks'!$A$1,2,$B4-1,totalresp),0,OFFSET('H2 risks'!$A$1,2,J$1-1,totalresp),1)))</f>
        <v>0.88372093023255816</v>
      </c>
      <c r="K4">
        <f ca="1">1-(COUNTIFS(OFFSET('H2 risks'!$A$1,2,$B4-1,totalresp),1,OFFSET('H2 risks'!$A$1,2,K$1-1,totalresp),1)/(COUNTIFS(OFFSET('H2 risks'!$A$1,2,$B4-1,totalresp),1,OFFSET('H2 risks'!$A$1,2,K$1-1,totalresp),1)+COUNTIFS(OFFSET('H2 risks'!$A$1,2,$B4-1,totalresp),1,OFFSET('H2 risks'!$A$1,2,K$1-1,totalresp),0)+COUNTIFS(OFFSET('H2 risks'!$A$1,2,$B4-1,totalresp),0,OFFSET('H2 risks'!$A$1,2,K$1-1,totalresp),1)))</f>
        <v>0.84615384615384615</v>
      </c>
      <c r="L4">
        <f ca="1">1-(COUNTIFS(OFFSET('H2 risks'!$A$1,2,$B4-1,totalresp),1,OFFSET('H2 risks'!$A$1,2,L$1-1,totalresp),1)/(COUNTIFS(OFFSET('H2 risks'!$A$1,2,$B4-1,totalresp),1,OFFSET('H2 risks'!$A$1,2,L$1-1,totalresp),1)+COUNTIFS(OFFSET('H2 risks'!$A$1,2,$B4-1,totalresp),1,OFFSET('H2 risks'!$A$1,2,L$1-1,totalresp),0)+COUNTIFS(OFFSET('H2 risks'!$A$1,2,$B4-1,totalresp),0,OFFSET('H2 risks'!$A$1,2,L$1-1,totalresp),1)))</f>
        <v>0.89795918367346939</v>
      </c>
      <c r="M4">
        <f ca="1">1-(COUNTIFS(OFFSET('H2 risks'!$A$1,2,$B4-1,totalresp),1,OFFSET('H2 risks'!$A$1,2,M$1-1,totalresp),1)/(COUNTIFS(OFFSET('H2 risks'!$A$1,2,$B4-1,totalresp),1,OFFSET('H2 risks'!$A$1,2,M$1-1,totalresp),1)+COUNTIFS(OFFSET('H2 risks'!$A$1,2,$B4-1,totalresp),1,OFFSET('H2 risks'!$A$1,2,M$1-1,totalresp),0)+COUNTIFS(OFFSET('H2 risks'!$A$1,2,$B4-1,totalresp),0,OFFSET('H2 risks'!$A$1,2,M$1-1,totalresp),1)))</f>
        <v>0.85714285714285721</v>
      </c>
      <c r="N4">
        <f ca="1">1-(COUNTIFS(OFFSET('H2 risks'!$A$1,2,$B4-1,totalresp),1,OFFSET('H2 risks'!$A$1,2,N$1-1,totalresp),1)/(COUNTIFS(OFFSET('H2 risks'!$A$1,2,$B4-1,totalresp),1,OFFSET('H2 risks'!$A$1,2,N$1-1,totalresp),1)+COUNTIFS(OFFSET('H2 risks'!$A$1,2,$B4-1,totalresp),1,OFFSET('H2 risks'!$A$1,2,N$1-1,totalresp),0)+COUNTIFS(OFFSET('H2 risks'!$A$1,2,$B4-1,totalresp),0,OFFSET('H2 risks'!$A$1,2,N$1-1,totalresp),1)))</f>
        <v>0.88235294117647056</v>
      </c>
      <c r="O4">
        <f ca="1">1-(COUNTIFS(OFFSET('H2 risks'!$A$1,2,$B4-1,totalresp),1,OFFSET('H2 risks'!$A$1,2,O$1-1,totalresp),1)/(COUNTIFS(OFFSET('H2 risks'!$A$1,2,$B4-1,totalresp),1,OFFSET('H2 risks'!$A$1,2,O$1-1,totalresp),1)+COUNTIFS(OFFSET('H2 risks'!$A$1,2,$B4-1,totalresp),1,OFFSET('H2 risks'!$A$1,2,O$1-1,totalresp),0)+COUNTIFS(OFFSET('H2 risks'!$A$1,2,$B4-1,totalresp),0,OFFSET('H2 risks'!$A$1,2,O$1-1,totalresp),1)))</f>
        <v>0.88</v>
      </c>
      <c r="P4">
        <f ca="1">1-(COUNTIFS(OFFSET('H2 risks'!$A$1,2,$B4-1,totalresp),1,OFFSET('H2 risks'!$A$1,2,P$1-1,totalresp),1)/(COUNTIFS(OFFSET('H2 risks'!$A$1,2,$B4-1,totalresp),1,OFFSET('H2 risks'!$A$1,2,P$1-1,totalresp),1)+COUNTIFS(OFFSET('H2 risks'!$A$1,2,$B4-1,totalresp),1,OFFSET('H2 risks'!$A$1,2,P$1-1,totalresp),0)+COUNTIFS(OFFSET('H2 risks'!$A$1,2,$B4-1,totalresp),0,OFFSET('H2 risks'!$A$1,2,P$1-1,totalresp),1)))</f>
        <v>0.89743589743589747</v>
      </c>
      <c r="Q4">
        <f ca="1">1-(COUNTIFS(OFFSET('H2 risks'!$A$1,2,$B4-1,totalresp),1,OFFSET('H2 risks'!$A$1,2,Q$1-1,totalresp),1)/(COUNTIFS(OFFSET('H2 risks'!$A$1,2,$B4-1,totalresp),1,OFFSET('H2 risks'!$A$1,2,Q$1-1,totalresp),1)+COUNTIFS(OFFSET('H2 risks'!$A$1,2,$B4-1,totalresp),1,OFFSET('H2 risks'!$A$1,2,Q$1-1,totalresp),0)+COUNTIFS(OFFSET('H2 risks'!$A$1,2,$B4-1,totalresp),0,OFFSET('H2 risks'!$A$1,2,Q$1-1,totalresp),1)))</f>
        <v>0.88235294117647056</v>
      </c>
      <c r="R4">
        <f ca="1">1-(COUNTIFS(OFFSET('H2 risks'!$A$1,2,$B4-1,totalresp),1,OFFSET('H2 risks'!$A$1,2,R$1-1,totalresp),1)/(COUNTIFS(OFFSET('H2 risks'!$A$1,2,$B4-1,totalresp),1,OFFSET('H2 risks'!$A$1,2,R$1-1,totalresp),1)+COUNTIFS(OFFSET('H2 risks'!$A$1,2,$B4-1,totalresp),1,OFFSET('H2 risks'!$A$1,2,R$1-1,totalresp),0)+COUNTIFS(OFFSET('H2 risks'!$A$1,2,$B4-1,totalresp),0,OFFSET('H2 risks'!$A$1,2,R$1-1,totalresp),1)))</f>
        <v>0.92</v>
      </c>
      <c r="S4">
        <f ca="1">1-(COUNTIFS(OFFSET('H2 risks'!$A$1,2,$B4-1,totalresp),1,OFFSET('H2 risks'!$A$1,2,S$1-1,totalresp),1)/(COUNTIFS(OFFSET('H2 risks'!$A$1,2,$B4-1,totalresp),1,OFFSET('H2 risks'!$A$1,2,S$1-1,totalresp),1)+COUNTIFS(OFFSET('H2 risks'!$A$1,2,$B4-1,totalresp),1,OFFSET('H2 risks'!$A$1,2,S$1-1,totalresp),0)+COUNTIFS(OFFSET('H2 risks'!$A$1,2,$B4-1,totalresp),0,OFFSET('H2 risks'!$A$1,2,S$1-1,totalresp),1)))</f>
        <v>0.86956521739130432</v>
      </c>
      <c r="T4">
        <f ca="1">1-(COUNTIFS(OFFSET('H2 risks'!$A$1,2,$B4-1,totalresp),1,OFFSET('H2 risks'!$A$1,2,T$1-1,totalresp),1)/(COUNTIFS(OFFSET('H2 risks'!$A$1,2,$B4-1,totalresp),1,OFFSET('H2 risks'!$A$1,2,T$1-1,totalresp),1)+COUNTIFS(OFFSET('H2 risks'!$A$1,2,$B4-1,totalresp),1,OFFSET('H2 risks'!$A$1,2,T$1-1,totalresp),0)+COUNTIFS(OFFSET('H2 risks'!$A$1,2,$B4-1,totalresp),0,OFFSET('H2 risks'!$A$1,2,T$1-1,totalresp),1)))</f>
        <v>0.90697674418604657</v>
      </c>
      <c r="U4">
        <f ca="1">1-(COUNTIFS(OFFSET('H2 risks'!$A$1,2,$B4-1,totalresp),1,OFFSET('H2 risks'!$A$1,2,U$1-1,totalresp),1)/(COUNTIFS(OFFSET('H2 risks'!$A$1,2,$B4-1,totalresp),1,OFFSET('H2 risks'!$A$1,2,U$1-1,totalresp),1)+COUNTIFS(OFFSET('H2 risks'!$A$1,2,$B4-1,totalresp),1,OFFSET('H2 risks'!$A$1,2,U$1-1,totalresp),0)+COUNTIFS(OFFSET('H2 risks'!$A$1,2,$B4-1,totalresp),0,OFFSET('H2 risks'!$A$1,2,U$1-1,totalresp),1)))</f>
        <v>0.86206896551724133</v>
      </c>
      <c r="V4">
        <f ca="1">1-(COUNTIFS(OFFSET('H2 risks'!$A$1,2,$B4-1,totalresp),1,OFFSET('H2 risks'!$A$1,2,V$1-1,totalresp),1)/(COUNTIFS(OFFSET('H2 risks'!$A$1,2,$B4-1,totalresp),1,OFFSET('H2 risks'!$A$1,2,V$1-1,totalresp),1)+COUNTIFS(OFFSET('H2 risks'!$A$1,2,$B4-1,totalresp),1,OFFSET('H2 risks'!$A$1,2,V$1-1,totalresp),0)+COUNTIFS(OFFSET('H2 risks'!$A$1,2,$B4-1,totalresp),0,OFFSET('H2 risks'!$A$1,2,V$1-1,totalresp),1)))</f>
        <v>0.8928571428571429</v>
      </c>
      <c r="W4">
        <f ca="1">1-(COUNTIFS(OFFSET('H2 risks'!$A$1,2,$B4-1,totalresp),1,OFFSET('H2 risks'!$A$1,2,W$1-1,totalresp),1)/(COUNTIFS(OFFSET('H2 risks'!$A$1,2,$B4-1,totalresp),1,OFFSET('H2 risks'!$A$1,2,W$1-1,totalresp),1)+COUNTIFS(OFFSET('H2 risks'!$A$1,2,$B4-1,totalresp),1,OFFSET('H2 risks'!$A$1,2,W$1-1,totalresp),0)+COUNTIFS(OFFSET('H2 risks'!$A$1,2,$B4-1,totalresp),0,OFFSET('H2 risks'!$A$1,2,W$1-1,totalresp),1)))</f>
        <v>0.84782608695652173</v>
      </c>
      <c r="X4">
        <f ca="1">1-(COUNTIFS(OFFSET('H2 risks'!$A$1,2,$B4-1,totalresp),1,OFFSET('H2 risks'!$A$1,2,X$1-1,totalresp),1)/(COUNTIFS(OFFSET('H2 risks'!$A$1,2,$B4-1,totalresp),1,OFFSET('H2 risks'!$A$1,2,X$1-1,totalresp),1)+COUNTIFS(OFFSET('H2 risks'!$A$1,2,$B4-1,totalresp),1,OFFSET('H2 risks'!$A$1,2,X$1-1,totalresp),0)+COUNTIFS(OFFSET('H2 risks'!$A$1,2,$B4-1,totalresp),0,OFFSET('H2 risks'!$A$1,2,X$1-1,totalresp),1)))</f>
        <v>0.88888888888888884</v>
      </c>
      <c r="Y4">
        <f ca="1">1-(COUNTIFS(OFFSET('H2 risks'!$A$1,2,$B4-1,totalresp),1,OFFSET('H2 risks'!$A$1,2,Y$1-1,totalresp),1)/(COUNTIFS(OFFSET('H2 risks'!$A$1,2,$B4-1,totalresp),1,OFFSET('H2 risks'!$A$1,2,Y$1-1,totalresp),1)+COUNTIFS(OFFSET('H2 risks'!$A$1,2,$B4-1,totalresp),1,OFFSET('H2 risks'!$A$1,2,Y$1-1,totalresp),0)+COUNTIFS(OFFSET('H2 risks'!$A$1,2,$B4-1,totalresp),0,OFFSET('H2 risks'!$A$1,2,Y$1-1,totalresp),1)))</f>
        <v>1</v>
      </c>
      <c r="Z4">
        <f ca="1">1-(COUNTIFS(OFFSET('H2 risks'!$A$1,2,$B4-1,totalresp),1,OFFSET('H2 risks'!$A$1,2,Z$1-1,totalresp),1)/(COUNTIFS(OFFSET('H2 risks'!$A$1,2,$B4-1,totalresp),1,OFFSET('H2 risks'!$A$1,2,Z$1-1,totalresp),1)+COUNTIFS(OFFSET('H2 risks'!$A$1,2,$B4-1,totalresp),1,OFFSET('H2 risks'!$A$1,2,Z$1-1,totalresp),0)+COUNTIFS(OFFSET('H2 risks'!$A$1,2,$B4-1,totalresp),0,OFFSET('H2 risks'!$A$1,2,Z$1-1,totalresp),1)))</f>
        <v>0.95</v>
      </c>
      <c r="AA4">
        <f ca="1">1-(COUNTIFS(OFFSET('H2 risks'!$A$1,2,$B4-1,totalresp),1,OFFSET('H2 risks'!$A$1,2,AA$1-1,totalresp),1)/(COUNTIFS(OFFSET('H2 risks'!$A$1,2,$B4-1,totalresp),1,OFFSET('H2 risks'!$A$1,2,AA$1-1,totalresp),1)+COUNTIFS(OFFSET('H2 risks'!$A$1,2,$B4-1,totalresp),1,OFFSET('H2 risks'!$A$1,2,AA$1-1,totalresp),0)+COUNTIFS(OFFSET('H2 risks'!$A$1,2,$B4-1,totalresp),0,OFFSET('H2 risks'!$A$1,2,AA$1-1,totalresp),1)))</f>
        <v>0.80555555555555558</v>
      </c>
      <c r="AB4">
        <f ca="1">1-(COUNTIFS(OFFSET('H2 risks'!$A$1,2,$B4-1,totalresp),1,OFFSET('H2 risks'!$A$1,2,AB$1-1,totalresp),1)/(COUNTIFS(OFFSET('H2 risks'!$A$1,2,$B4-1,totalresp),1,OFFSET('H2 risks'!$A$1,2,AB$1-1,totalresp),1)+COUNTIFS(OFFSET('H2 risks'!$A$1,2,$B4-1,totalresp),1,OFFSET('H2 risks'!$A$1,2,AB$1-1,totalresp),0)+COUNTIFS(OFFSET('H2 risks'!$A$1,2,$B4-1,totalresp),0,OFFSET('H2 risks'!$A$1,2,AB$1-1,totalresp),1)))</f>
        <v>0.97058823529411764</v>
      </c>
      <c r="AC4">
        <f ca="1">1-(COUNTIFS(OFFSET('H2 risks'!$A$1,2,$B4-1,totalresp),1,OFFSET('H2 risks'!$A$1,2,AC$1-1,totalresp),1)/(COUNTIFS(OFFSET('H2 risks'!$A$1,2,$B4-1,totalresp),1,OFFSET('H2 risks'!$A$1,2,AC$1-1,totalresp),1)+COUNTIFS(OFFSET('H2 risks'!$A$1,2,$B4-1,totalresp),1,OFFSET('H2 risks'!$A$1,2,AC$1-1,totalresp),0)+COUNTIFS(OFFSET('H2 risks'!$A$1,2,$B4-1,totalresp),0,OFFSET('H2 risks'!$A$1,2,AC$1-1,totalresp),1)))</f>
        <v>0.80434782608695654</v>
      </c>
      <c r="AD4">
        <f ca="1">1-(COUNTIFS(OFFSET('H2 risks'!$A$1,2,$B4-1,totalresp),1,OFFSET('H2 risks'!$A$1,2,AD$1-1,totalresp),1)/(COUNTIFS(OFFSET('H2 risks'!$A$1,2,$B4-1,totalresp),1,OFFSET('H2 risks'!$A$1,2,AD$1-1,totalresp),1)+COUNTIFS(OFFSET('H2 risks'!$A$1,2,$B4-1,totalresp),1,OFFSET('H2 risks'!$A$1,2,AD$1-1,totalresp),0)+COUNTIFS(OFFSET('H2 risks'!$A$1,2,$B4-1,totalresp),0,OFFSET('H2 risks'!$A$1,2,AD$1-1,totalresp),1)))</f>
        <v>0.77358490566037741</v>
      </c>
      <c r="AE4">
        <f ca="1">1-(COUNTIFS(OFFSET('H2 risks'!$A$1,2,$B4-1,totalresp),1,OFFSET('H2 risks'!$A$1,2,AE$1-1,totalresp),1)/(COUNTIFS(OFFSET('H2 risks'!$A$1,2,$B4-1,totalresp),1,OFFSET('H2 risks'!$A$1,2,AE$1-1,totalresp),1)+COUNTIFS(OFFSET('H2 risks'!$A$1,2,$B4-1,totalresp),1,OFFSET('H2 risks'!$A$1,2,AE$1-1,totalresp),0)+COUNTIFS(OFFSET('H2 risks'!$A$1,2,$B4-1,totalresp),0,OFFSET('H2 risks'!$A$1,2,AE$1-1,totalresp),1)))</f>
        <v>0.8928571428571429</v>
      </c>
      <c r="AF4">
        <f ca="1">1-(COUNTIFS(OFFSET('H2 risks'!$A$1,2,$B4-1,totalresp),1,OFFSET('H2 risks'!$A$1,2,AF$1-1,totalresp),1)/(COUNTIFS(OFFSET('H2 risks'!$A$1,2,$B4-1,totalresp),1,OFFSET('H2 risks'!$A$1,2,AF$1-1,totalresp),1)+COUNTIFS(OFFSET('H2 risks'!$A$1,2,$B4-1,totalresp),1,OFFSET('H2 risks'!$A$1,2,AF$1-1,totalresp),0)+COUNTIFS(OFFSET('H2 risks'!$A$1,2,$B4-1,totalresp),0,OFFSET('H2 risks'!$A$1,2,AF$1-1,totalresp),1)))</f>
        <v>0.88888888888888884</v>
      </c>
      <c r="AG4">
        <f ca="1">1-(COUNTIFS(OFFSET('H2 risks'!$A$1,2,$B4-1,totalresp),1,OFFSET('H2 risks'!$A$1,2,AG$1-1,totalresp),1)/(COUNTIFS(OFFSET('H2 risks'!$A$1,2,$B4-1,totalresp),1,OFFSET('H2 risks'!$A$1,2,AG$1-1,totalresp),1)+COUNTIFS(OFFSET('H2 risks'!$A$1,2,$B4-1,totalresp),1,OFFSET('H2 risks'!$A$1,2,AG$1-1,totalresp),0)+COUNTIFS(OFFSET('H2 risks'!$A$1,2,$B4-1,totalresp),0,OFFSET('H2 risks'!$A$1,2,AG$1-1,totalresp),1)))</f>
        <v>0.88</v>
      </c>
      <c r="AH4">
        <f ca="1">1-(COUNTIFS(OFFSET('H2 risks'!$A$1,2,$B4-1,totalresp),1,OFFSET('H2 risks'!$A$1,2,AH$1-1,totalresp),1)/(COUNTIFS(OFFSET('H2 risks'!$A$1,2,$B4-1,totalresp),1,OFFSET('H2 risks'!$A$1,2,AH$1-1,totalresp),1)+COUNTIFS(OFFSET('H2 risks'!$A$1,2,$B4-1,totalresp),1,OFFSET('H2 risks'!$A$1,2,AH$1-1,totalresp),0)+COUNTIFS(OFFSET('H2 risks'!$A$1,2,$B4-1,totalresp),0,OFFSET('H2 risks'!$A$1,2,AH$1-1,totalresp),1)))</f>
        <v>0.9</v>
      </c>
      <c r="AI4">
        <f ca="1">1-(COUNTIFS(OFFSET('H2 risks'!$A$1,2,$B4-1,totalresp),1,OFFSET('H2 risks'!$A$1,2,AI$1-1,totalresp),1)/(COUNTIFS(OFFSET('H2 risks'!$A$1,2,$B4-1,totalresp),1,OFFSET('H2 risks'!$A$1,2,AI$1-1,totalresp),1)+COUNTIFS(OFFSET('H2 risks'!$A$1,2,$B4-1,totalresp),1,OFFSET('H2 risks'!$A$1,2,AI$1-1,totalresp),0)+COUNTIFS(OFFSET('H2 risks'!$A$1,2,$B4-1,totalresp),0,OFFSET('H2 risks'!$A$1,2,AI$1-1,totalresp),1)))</f>
        <v>0.84848484848484851</v>
      </c>
      <c r="AJ4">
        <f ca="1">1-(COUNTIFS(OFFSET('H2 risks'!$A$1,2,$B4-1,totalresp),1,OFFSET('H2 risks'!$A$1,2,AJ$1-1,totalresp),1)/(COUNTIFS(OFFSET('H2 risks'!$A$1,2,$B4-1,totalresp),1,OFFSET('H2 risks'!$A$1,2,AJ$1-1,totalresp),1)+COUNTIFS(OFFSET('H2 risks'!$A$1,2,$B4-1,totalresp),1,OFFSET('H2 risks'!$A$1,2,AJ$1-1,totalresp),0)+COUNTIFS(OFFSET('H2 risks'!$A$1,2,$B4-1,totalresp),0,OFFSET('H2 risks'!$A$1,2,AJ$1-1,totalresp),1)))</f>
        <v>0.85714285714285721</v>
      </c>
      <c r="AK4">
        <f ca="1">1-(COUNTIFS(OFFSET('H2 risks'!$A$1,2,$B4-1,totalresp),1,OFFSET('H2 risks'!$A$1,2,AK$1-1,totalresp),1)/(COUNTIFS(OFFSET('H2 risks'!$A$1,2,$B4-1,totalresp),1,OFFSET('H2 risks'!$A$1,2,AK$1-1,totalresp),1)+COUNTIFS(OFFSET('H2 risks'!$A$1,2,$B4-1,totalresp),1,OFFSET('H2 risks'!$A$1,2,AK$1-1,totalresp),0)+COUNTIFS(OFFSET('H2 risks'!$A$1,2,$B4-1,totalresp),0,OFFSET('H2 risks'!$A$1,2,AK$1-1,totalresp),1)))</f>
        <v>0.85714285714285721</v>
      </c>
      <c r="AL4">
        <f ca="1">1-(COUNTIFS(OFFSET('H2 risks'!$A$1,2,$B4-1,totalresp),1,OFFSET('H2 risks'!$A$1,2,AL$1-1,totalresp),1)/(COUNTIFS(OFFSET('H2 risks'!$A$1,2,$B4-1,totalresp),1,OFFSET('H2 risks'!$A$1,2,AL$1-1,totalresp),1)+COUNTIFS(OFFSET('H2 risks'!$A$1,2,$B4-1,totalresp),1,OFFSET('H2 risks'!$A$1,2,AL$1-1,totalresp),0)+COUNTIFS(OFFSET('H2 risks'!$A$1,2,$B4-1,totalresp),0,OFFSET('H2 risks'!$A$1,2,AL$1-1,totalresp),1)))</f>
        <v>0.86206896551724133</v>
      </c>
      <c r="AM4">
        <f ca="1">1-(COUNTIFS(OFFSET('H2 risks'!$A$1,2,$B4-1,totalresp),1,OFFSET('H2 risks'!$A$1,2,AM$1-1,totalresp),1)/(COUNTIFS(OFFSET('H2 risks'!$A$1,2,$B4-1,totalresp),1,OFFSET('H2 risks'!$A$1,2,AM$1-1,totalresp),1)+COUNTIFS(OFFSET('H2 risks'!$A$1,2,$B4-1,totalresp),1,OFFSET('H2 risks'!$A$1,2,AM$1-1,totalresp),0)+COUNTIFS(OFFSET('H2 risks'!$A$1,2,$B4-1,totalresp),0,OFFSET('H2 risks'!$A$1,2,AM$1-1,totalresp),1)))</f>
        <v>0.86206896551724133</v>
      </c>
      <c r="AN4">
        <f ca="1">1-(COUNTIFS(OFFSET('H2 risks'!$A$1,2,$B4-1,totalresp),1,OFFSET('H2 risks'!$A$1,2,AN$1-1,totalresp),1)/(COUNTIFS(OFFSET('H2 risks'!$A$1,2,$B4-1,totalresp),1,OFFSET('H2 risks'!$A$1,2,AN$1-1,totalresp),1)+COUNTIFS(OFFSET('H2 risks'!$A$1,2,$B4-1,totalresp),1,OFFSET('H2 risks'!$A$1,2,AN$1-1,totalresp),0)+COUNTIFS(OFFSET('H2 risks'!$A$1,2,$B4-1,totalresp),0,OFFSET('H2 risks'!$A$1,2,AN$1-1,totalresp),1)))</f>
        <v>0.83333333333333337</v>
      </c>
      <c r="AO4">
        <f ca="1">1-(COUNTIFS(OFFSET('H2 risks'!$A$1,2,$B4-1,totalresp),1,OFFSET('H2 risks'!$A$1,2,AO$1-1,totalresp),1)/(COUNTIFS(OFFSET('H2 risks'!$A$1,2,$B4-1,totalresp),1,OFFSET('H2 risks'!$A$1,2,AO$1-1,totalresp),1)+COUNTIFS(OFFSET('H2 risks'!$A$1,2,$B4-1,totalresp),1,OFFSET('H2 risks'!$A$1,2,AO$1-1,totalresp),0)+COUNTIFS(OFFSET('H2 risks'!$A$1,2,$B4-1,totalresp),0,OFFSET('H2 risks'!$A$1,2,AO$1-1,totalresp),1)))</f>
        <v>0.9</v>
      </c>
    </row>
    <row r="5" spans="1:41" ht="26.25" x14ac:dyDescent="0.45">
      <c r="A5" s="21" t="s">
        <v>338</v>
      </c>
      <c r="B5" s="6">
        <v>8</v>
      </c>
      <c r="C5">
        <f ca="1">1-(COUNTIFS(OFFSET('H2 risks'!$A$1,2,$B5-1,totalresp),1,OFFSET('H2 risks'!$A$1,2,C$1-1,totalresp),1)/(COUNTIFS(OFFSET('H2 risks'!$A$1,2,$B5-1,totalresp),1,OFFSET('H2 risks'!$A$1,2,C$1-1,totalresp),1)+COUNTIFS(OFFSET('H2 risks'!$A$1,2,$B5-1,totalresp),1,OFFSET('H2 risks'!$A$1,2,C$1-1,totalresp),0)+COUNTIFS(OFFSET('H2 risks'!$A$1,2,$B5-1,totalresp),0,OFFSET('H2 risks'!$A$1,2,C$1-1,totalresp),1)))</f>
        <v>0.58000000000000007</v>
      </c>
      <c r="D5">
        <f ca="1">1-(COUNTIFS(OFFSET('H2 risks'!$A$1,2,$B5-1,totalresp),1,OFFSET('H2 risks'!$A$1,2,D$1-1,totalresp),1)/(COUNTIFS(OFFSET('H2 risks'!$A$1,2,$B5-1,totalresp),1,OFFSET('H2 risks'!$A$1,2,D$1-1,totalresp),1)+COUNTIFS(OFFSET('H2 risks'!$A$1,2,$B5-1,totalresp),1,OFFSET('H2 risks'!$A$1,2,D$1-1,totalresp),0)+COUNTIFS(OFFSET('H2 risks'!$A$1,2,$B5-1,totalresp),0,OFFSET('H2 risks'!$A$1,2,D$1-1,totalresp),1)))</f>
        <v>0.72093023255813948</v>
      </c>
      <c r="E5">
        <f ca="1">1-(COUNTIFS(OFFSET('H2 risks'!$A$1,2,$B5-1,totalresp),1,OFFSET('H2 risks'!$A$1,2,E$1-1,totalresp),1)/(COUNTIFS(OFFSET('H2 risks'!$A$1,2,$B5-1,totalresp),1,OFFSET('H2 risks'!$A$1,2,E$1-1,totalresp),1)+COUNTIFS(OFFSET('H2 risks'!$A$1,2,$B5-1,totalresp),1,OFFSET('H2 risks'!$A$1,2,E$1-1,totalresp),0)+COUNTIFS(OFFSET('H2 risks'!$A$1,2,$B5-1,totalresp),0,OFFSET('H2 risks'!$A$1,2,E$1-1,totalresp),1)))</f>
        <v>0</v>
      </c>
      <c r="F5">
        <f ca="1">1-(COUNTIFS(OFFSET('H2 risks'!$A$1,2,$B5-1,totalresp),1,OFFSET('H2 risks'!$A$1,2,F$1-1,totalresp),1)/(COUNTIFS(OFFSET('H2 risks'!$A$1,2,$B5-1,totalresp),1,OFFSET('H2 risks'!$A$1,2,F$1-1,totalresp),1)+COUNTIFS(OFFSET('H2 risks'!$A$1,2,$B5-1,totalresp),1,OFFSET('H2 risks'!$A$1,2,F$1-1,totalresp),0)+COUNTIFS(OFFSET('H2 risks'!$A$1,2,$B5-1,totalresp),0,OFFSET('H2 risks'!$A$1,2,F$1-1,totalresp),1)))</f>
        <v>0.88636363636363635</v>
      </c>
      <c r="G5">
        <f ca="1">1-(COUNTIFS(OFFSET('H2 risks'!$A$1,2,$B5-1,totalresp),1,OFFSET('H2 risks'!$A$1,2,G$1-1,totalresp),1)/(COUNTIFS(OFFSET('H2 risks'!$A$1,2,$B5-1,totalresp),1,OFFSET('H2 risks'!$A$1,2,G$1-1,totalresp),1)+COUNTIFS(OFFSET('H2 risks'!$A$1,2,$B5-1,totalresp),1,OFFSET('H2 risks'!$A$1,2,G$1-1,totalresp),0)+COUNTIFS(OFFSET('H2 risks'!$A$1,2,$B5-1,totalresp),0,OFFSET('H2 risks'!$A$1,2,G$1-1,totalresp),1)))</f>
        <v>0.8666666666666667</v>
      </c>
      <c r="H5">
        <f ca="1">1-(COUNTIFS(OFFSET('H2 risks'!$A$1,2,$B5-1,totalresp),1,OFFSET('H2 risks'!$A$1,2,H$1-1,totalresp),1)/(COUNTIFS(OFFSET('H2 risks'!$A$1,2,$B5-1,totalresp),1,OFFSET('H2 risks'!$A$1,2,H$1-1,totalresp),1)+COUNTIFS(OFFSET('H2 risks'!$A$1,2,$B5-1,totalresp),1,OFFSET('H2 risks'!$A$1,2,H$1-1,totalresp),0)+COUNTIFS(OFFSET('H2 risks'!$A$1,2,$B5-1,totalresp),0,OFFSET('H2 risks'!$A$1,2,H$1-1,totalresp),1)))</f>
        <v>0.67391304347826086</v>
      </c>
      <c r="I5">
        <f ca="1">1-(COUNTIFS(OFFSET('H2 risks'!$A$1,2,$B5-1,totalresp),1,OFFSET('H2 risks'!$A$1,2,I$1-1,totalresp),1)/(COUNTIFS(OFFSET('H2 risks'!$A$1,2,$B5-1,totalresp),1,OFFSET('H2 risks'!$A$1,2,I$1-1,totalresp),1)+COUNTIFS(OFFSET('H2 risks'!$A$1,2,$B5-1,totalresp),1,OFFSET('H2 risks'!$A$1,2,I$1-1,totalresp),0)+COUNTIFS(OFFSET('H2 risks'!$A$1,2,$B5-1,totalresp),0,OFFSET('H2 risks'!$A$1,2,I$1-1,totalresp),1)))</f>
        <v>0.69565217391304346</v>
      </c>
      <c r="J5">
        <f ca="1">1-(COUNTIFS(OFFSET('H2 risks'!$A$1,2,$B5-1,totalresp),1,OFFSET('H2 risks'!$A$1,2,J$1-1,totalresp),1)/(COUNTIFS(OFFSET('H2 risks'!$A$1,2,$B5-1,totalresp),1,OFFSET('H2 risks'!$A$1,2,J$1-1,totalresp),1)+COUNTIFS(OFFSET('H2 risks'!$A$1,2,$B5-1,totalresp),1,OFFSET('H2 risks'!$A$1,2,J$1-1,totalresp),0)+COUNTIFS(OFFSET('H2 risks'!$A$1,2,$B5-1,totalresp),0,OFFSET('H2 risks'!$A$1,2,J$1-1,totalresp),1)))</f>
        <v>0.73584905660377364</v>
      </c>
      <c r="K5">
        <f ca="1">1-(COUNTIFS(OFFSET('H2 risks'!$A$1,2,$B5-1,totalresp),1,OFFSET('H2 risks'!$A$1,2,K$1-1,totalresp),1)/(COUNTIFS(OFFSET('H2 risks'!$A$1,2,$B5-1,totalresp),1,OFFSET('H2 risks'!$A$1,2,K$1-1,totalresp),1)+COUNTIFS(OFFSET('H2 risks'!$A$1,2,$B5-1,totalresp),1,OFFSET('H2 risks'!$A$1,2,K$1-1,totalresp),0)+COUNTIFS(OFFSET('H2 risks'!$A$1,2,$B5-1,totalresp),0,OFFSET('H2 risks'!$A$1,2,K$1-1,totalresp),1)))</f>
        <v>0.86046511627906974</v>
      </c>
      <c r="L5">
        <f ca="1">1-(COUNTIFS(OFFSET('H2 risks'!$A$1,2,$B5-1,totalresp),1,OFFSET('H2 risks'!$A$1,2,L$1-1,totalresp),1)/(COUNTIFS(OFFSET('H2 risks'!$A$1,2,$B5-1,totalresp),1,OFFSET('H2 risks'!$A$1,2,L$1-1,totalresp),1)+COUNTIFS(OFFSET('H2 risks'!$A$1,2,$B5-1,totalresp),1,OFFSET('H2 risks'!$A$1,2,L$1-1,totalresp),0)+COUNTIFS(OFFSET('H2 risks'!$A$1,2,$B5-1,totalresp),0,OFFSET('H2 risks'!$A$1,2,L$1-1,totalresp),1)))</f>
        <v>0.59615384615384615</v>
      </c>
      <c r="M5">
        <f ca="1">1-(COUNTIFS(OFFSET('H2 risks'!$A$1,2,$B5-1,totalresp),1,OFFSET('H2 risks'!$A$1,2,M$1-1,totalresp),1)/(COUNTIFS(OFFSET('H2 risks'!$A$1,2,$B5-1,totalresp),1,OFFSET('H2 risks'!$A$1,2,M$1-1,totalresp),1)+COUNTIFS(OFFSET('H2 risks'!$A$1,2,$B5-1,totalresp),1,OFFSET('H2 risks'!$A$1,2,M$1-1,totalresp),0)+COUNTIFS(OFFSET('H2 risks'!$A$1,2,$B5-1,totalresp),0,OFFSET('H2 risks'!$A$1,2,M$1-1,totalresp),1)))</f>
        <v>0.68627450980392157</v>
      </c>
      <c r="N5">
        <f ca="1">1-(COUNTIFS(OFFSET('H2 risks'!$A$1,2,$B5-1,totalresp),1,OFFSET('H2 risks'!$A$1,2,N$1-1,totalresp),1)/(COUNTIFS(OFFSET('H2 risks'!$A$1,2,$B5-1,totalresp),1,OFFSET('H2 risks'!$A$1,2,N$1-1,totalresp),1)+COUNTIFS(OFFSET('H2 risks'!$A$1,2,$B5-1,totalresp),1,OFFSET('H2 risks'!$A$1,2,N$1-1,totalresp),0)+COUNTIFS(OFFSET('H2 risks'!$A$1,2,$B5-1,totalresp),0,OFFSET('H2 risks'!$A$1,2,N$1-1,totalresp),1)))</f>
        <v>0.8125</v>
      </c>
      <c r="O5">
        <f ca="1">1-(COUNTIFS(OFFSET('H2 risks'!$A$1,2,$B5-1,totalresp),1,OFFSET('H2 risks'!$A$1,2,O$1-1,totalresp),1)/(COUNTIFS(OFFSET('H2 risks'!$A$1,2,$B5-1,totalresp),1,OFFSET('H2 risks'!$A$1,2,O$1-1,totalresp),1)+COUNTIFS(OFFSET('H2 risks'!$A$1,2,$B5-1,totalresp),1,OFFSET('H2 risks'!$A$1,2,O$1-1,totalresp),0)+COUNTIFS(OFFSET('H2 risks'!$A$1,2,$B5-1,totalresp),0,OFFSET('H2 risks'!$A$1,2,O$1-1,totalresp),1)))</f>
        <v>0.79487179487179493</v>
      </c>
      <c r="P5">
        <f ca="1">1-(COUNTIFS(OFFSET('H2 risks'!$A$1,2,$B5-1,totalresp),1,OFFSET('H2 risks'!$A$1,2,P$1-1,totalresp),1)/(COUNTIFS(OFFSET('H2 risks'!$A$1,2,$B5-1,totalresp),1,OFFSET('H2 risks'!$A$1,2,P$1-1,totalresp),1)+COUNTIFS(OFFSET('H2 risks'!$A$1,2,$B5-1,totalresp),1,OFFSET('H2 risks'!$A$1,2,P$1-1,totalresp),0)+COUNTIFS(OFFSET('H2 risks'!$A$1,2,$B5-1,totalresp),0,OFFSET('H2 risks'!$A$1,2,P$1-1,totalresp),1)))</f>
        <v>0.78431372549019607</v>
      </c>
      <c r="Q5">
        <f ca="1">1-(COUNTIFS(OFFSET('H2 risks'!$A$1,2,$B5-1,totalresp),1,OFFSET('H2 risks'!$A$1,2,Q$1-1,totalresp),1)/(COUNTIFS(OFFSET('H2 risks'!$A$1,2,$B5-1,totalresp),1,OFFSET('H2 risks'!$A$1,2,Q$1-1,totalresp),1)+COUNTIFS(OFFSET('H2 risks'!$A$1,2,$B5-1,totalresp),1,OFFSET('H2 risks'!$A$1,2,Q$1-1,totalresp),0)+COUNTIFS(OFFSET('H2 risks'!$A$1,2,$B5-1,totalresp),0,OFFSET('H2 risks'!$A$1,2,Q$1-1,totalresp),1)))</f>
        <v>0.8125</v>
      </c>
      <c r="R5">
        <f ca="1">1-(COUNTIFS(OFFSET('H2 risks'!$A$1,2,$B5-1,totalresp),1,OFFSET('H2 risks'!$A$1,2,R$1-1,totalresp),1)/(COUNTIFS(OFFSET('H2 risks'!$A$1,2,$B5-1,totalresp),1,OFFSET('H2 risks'!$A$1,2,R$1-1,totalresp),1)+COUNTIFS(OFFSET('H2 risks'!$A$1,2,$B5-1,totalresp),1,OFFSET('H2 risks'!$A$1,2,R$1-1,totalresp),0)+COUNTIFS(OFFSET('H2 risks'!$A$1,2,$B5-1,totalresp),0,OFFSET('H2 risks'!$A$1,2,R$1-1,totalresp),1)))</f>
        <v>0.85</v>
      </c>
      <c r="S5">
        <f ca="1">1-(COUNTIFS(OFFSET('H2 risks'!$A$1,2,$B5-1,totalresp),1,OFFSET('H2 risks'!$A$1,2,S$1-1,totalresp),1)/(COUNTIFS(OFFSET('H2 risks'!$A$1,2,$B5-1,totalresp),1,OFFSET('H2 risks'!$A$1,2,S$1-1,totalresp),1)+COUNTIFS(OFFSET('H2 risks'!$A$1,2,$B5-1,totalresp),1,OFFSET('H2 risks'!$A$1,2,S$1-1,totalresp),0)+COUNTIFS(OFFSET('H2 risks'!$A$1,2,$B5-1,totalresp),0,OFFSET('H2 risks'!$A$1,2,S$1-1,totalresp),1)))</f>
        <v>0.78378378378378377</v>
      </c>
      <c r="T5">
        <f ca="1">1-(COUNTIFS(OFFSET('H2 risks'!$A$1,2,$B5-1,totalresp),1,OFFSET('H2 risks'!$A$1,2,T$1-1,totalresp),1)/(COUNTIFS(OFFSET('H2 risks'!$A$1,2,$B5-1,totalresp),1,OFFSET('H2 risks'!$A$1,2,T$1-1,totalresp),1)+COUNTIFS(OFFSET('H2 risks'!$A$1,2,$B5-1,totalresp),1,OFFSET('H2 risks'!$A$1,2,T$1-1,totalresp),0)+COUNTIFS(OFFSET('H2 risks'!$A$1,2,$B5-1,totalresp),0,OFFSET('H2 risks'!$A$1,2,T$1-1,totalresp),1)))</f>
        <v>0.8214285714285714</v>
      </c>
      <c r="U5">
        <f ca="1">1-(COUNTIFS(OFFSET('H2 risks'!$A$1,2,$B5-1,totalresp),1,OFFSET('H2 risks'!$A$1,2,U$1-1,totalresp),1)/(COUNTIFS(OFFSET('H2 risks'!$A$1,2,$B5-1,totalresp),1,OFFSET('H2 risks'!$A$1,2,U$1-1,totalresp),1)+COUNTIFS(OFFSET('H2 risks'!$A$1,2,$B5-1,totalresp),1,OFFSET('H2 risks'!$A$1,2,U$1-1,totalresp),0)+COUNTIFS(OFFSET('H2 risks'!$A$1,2,$B5-1,totalresp),0,OFFSET('H2 risks'!$A$1,2,U$1-1,totalresp),1)))</f>
        <v>0.84444444444444444</v>
      </c>
      <c r="V5">
        <f ca="1">1-(COUNTIFS(OFFSET('H2 risks'!$A$1,2,$B5-1,totalresp),1,OFFSET('H2 risks'!$A$1,2,V$1-1,totalresp),1)/(COUNTIFS(OFFSET('H2 risks'!$A$1,2,$B5-1,totalresp),1,OFFSET('H2 risks'!$A$1,2,V$1-1,totalresp),1)+COUNTIFS(OFFSET('H2 risks'!$A$1,2,$B5-1,totalresp),1,OFFSET('H2 risks'!$A$1,2,V$1-1,totalresp),0)+COUNTIFS(OFFSET('H2 risks'!$A$1,2,$B5-1,totalresp),0,OFFSET('H2 risks'!$A$1,2,V$1-1,totalresp),1)))</f>
        <v>0.78048780487804881</v>
      </c>
      <c r="W5">
        <f ca="1">1-(COUNTIFS(OFFSET('H2 risks'!$A$1,2,$B5-1,totalresp),1,OFFSET('H2 risks'!$A$1,2,W$1-1,totalresp),1)/(COUNTIFS(OFFSET('H2 risks'!$A$1,2,$B5-1,totalresp),1,OFFSET('H2 risks'!$A$1,2,W$1-1,totalresp),1)+COUNTIFS(OFFSET('H2 risks'!$A$1,2,$B5-1,totalresp),1,OFFSET('H2 risks'!$A$1,2,W$1-1,totalresp),0)+COUNTIFS(OFFSET('H2 risks'!$A$1,2,$B5-1,totalresp),0,OFFSET('H2 risks'!$A$1,2,W$1-1,totalresp),1)))</f>
        <v>0.77966101694915257</v>
      </c>
      <c r="X5">
        <f ca="1">1-(COUNTIFS(OFFSET('H2 risks'!$A$1,2,$B5-1,totalresp),1,OFFSET('H2 risks'!$A$1,2,X$1-1,totalresp),1)/(COUNTIFS(OFFSET('H2 risks'!$A$1,2,$B5-1,totalresp),1,OFFSET('H2 risks'!$A$1,2,X$1-1,totalresp),1)+COUNTIFS(OFFSET('H2 risks'!$A$1,2,$B5-1,totalresp),1,OFFSET('H2 risks'!$A$1,2,X$1-1,totalresp),0)+COUNTIFS(OFFSET('H2 risks'!$A$1,2,$B5-1,totalresp),0,OFFSET('H2 risks'!$A$1,2,X$1-1,totalresp),1)))</f>
        <v>0.68888888888888888</v>
      </c>
      <c r="Y5">
        <f ca="1">1-(COUNTIFS(OFFSET('H2 risks'!$A$1,2,$B5-1,totalresp),1,OFFSET('H2 risks'!$A$1,2,Y$1-1,totalresp),1)/(COUNTIFS(OFFSET('H2 risks'!$A$1,2,$B5-1,totalresp),1,OFFSET('H2 risks'!$A$1,2,Y$1-1,totalresp),1)+COUNTIFS(OFFSET('H2 risks'!$A$1,2,$B5-1,totalresp),1,OFFSET('H2 risks'!$A$1,2,Y$1-1,totalresp),0)+COUNTIFS(OFFSET('H2 risks'!$A$1,2,$B5-1,totalresp),0,OFFSET('H2 risks'!$A$1,2,Y$1-1,totalresp),1)))</f>
        <v>1</v>
      </c>
      <c r="Z5">
        <f ca="1">1-(COUNTIFS(OFFSET('H2 risks'!$A$1,2,$B5-1,totalresp),1,OFFSET('H2 risks'!$A$1,2,Z$1-1,totalresp),1)/(COUNTIFS(OFFSET('H2 risks'!$A$1,2,$B5-1,totalresp),1,OFFSET('H2 risks'!$A$1,2,Z$1-1,totalresp),1)+COUNTIFS(OFFSET('H2 risks'!$A$1,2,$B5-1,totalresp),1,OFFSET('H2 risks'!$A$1,2,Z$1-1,totalresp),0)+COUNTIFS(OFFSET('H2 risks'!$A$1,2,$B5-1,totalresp),0,OFFSET('H2 risks'!$A$1,2,Z$1-1,totalresp),1)))</f>
        <v>0.80392156862745101</v>
      </c>
      <c r="AA5">
        <f ca="1">1-(COUNTIFS(OFFSET('H2 risks'!$A$1,2,$B5-1,totalresp),1,OFFSET('H2 risks'!$A$1,2,AA$1-1,totalresp),1)/(COUNTIFS(OFFSET('H2 risks'!$A$1,2,$B5-1,totalresp),1,OFFSET('H2 risks'!$A$1,2,AA$1-1,totalresp),1)+COUNTIFS(OFFSET('H2 risks'!$A$1,2,$B5-1,totalresp),1,OFFSET('H2 risks'!$A$1,2,AA$1-1,totalresp),0)+COUNTIFS(OFFSET('H2 risks'!$A$1,2,$B5-1,totalresp),0,OFFSET('H2 risks'!$A$1,2,AA$1-1,totalresp),1)))</f>
        <v>0.70833333333333326</v>
      </c>
      <c r="AB5">
        <f ca="1">1-(COUNTIFS(OFFSET('H2 risks'!$A$1,2,$B5-1,totalresp),1,OFFSET('H2 risks'!$A$1,2,AB$1-1,totalresp),1)/(COUNTIFS(OFFSET('H2 risks'!$A$1,2,$B5-1,totalresp),1,OFFSET('H2 risks'!$A$1,2,AB$1-1,totalresp),1)+COUNTIFS(OFFSET('H2 risks'!$A$1,2,$B5-1,totalresp),1,OFFSET('H2 risks'!$A$1,2,AB$1-1,totalresp),0)+COUNTIFS(OFFSET('H2 risks'!$A$1,2,$B5-1,totalresp),0,OFFSET('H2 risks'!$A$1,2,AB$1-1,totalresp),1)))</f>
        <v>0.85106382978723405</v>
      </c>
      <c r="AC5">
        <f ca="1">1-(COUNTIFS(OFFSET('H2 risks'!$A$1,2,$B5-1,totalresp),1,OFFSET('H2 risks'!$A$1,2,AC$1-1,totalresp),1)/(COUNTIFS(OFFSET('H2 risks'!$A$1,2,$B5-1,totalresp),1,OFFSET('H2 risks'!$A$1,2,AC$1-1,totalresp),1)+COUNTIFS(OFFSET('H2 risks'!$A$1,2,$B5-1,totalresp),1,OFFSET('H2 risks'!$A$1,2,AC$1-1,totalresp),0)+COUNTIFS(OFFSET('H2 risks'!$A$1,2,$B5-1,totalresp),0,OFFSET('H2 risks'!$A$1,2,AC$1-1,totalresp),1)))</f>
        <v>0.65454545454545454</v>
      </c>
      <c r="AD5">
        <f ca="1">1-(COUNTIFS(OFFSET('H2 risks'!$A$1,2,$B5-1,totalresp),1,OFFSET('H2 risks'!$A$1,2,AD$1-1,totalresp),1)/(COUNTIFS(OFFSET('H2 risks'!$A$1,2,$B5-1,totalresp),1,OFFSET('H2 risks'!$A$1,2,AD$1-1,totalresp),1)+COUNTIFS(OFFSET('H2 risks'!$A$1,2,$B5-1,totalresp),1,OFFSET('H2 risks'!$A$1,2,AD$1-1,totalresp),0)+COUNTIFS(OFFSET('H2 risks'!$A$1,2,$B5-1,totalresp),0,OFFSET('H2 risks'!$A$1,2,AD$1-1,totalresp),1)))</f>
        <v>0.62295081967213117</v>
      </c>
      <c r="AE5">
        <f ca="1">1-(COUNTIFS(OFFSET('H2 risks'!$A$1,2,$B5-1,totalresp),1,OFFSET('H2 risks'!$A$1,2,AE$1-1,totalresp),1)/(COUNTIFS(OFFSET('H2 risks'!$A$1,2,$B5-1,totalresp),1,OFFSET('H2 risks'!$A$1,2,AE$1-1,totalresp),1)+COUNTIFS(OFFSET('H2 risks'!$A$1,2,$B5-1,totalresp),1,OFFSET('H2 risks'!$A$1,2,AE$1-1,totalresp),0)+COUNTIFS(OFFSET('H2 risks'!$A$1,2,$B5-1,totalresp),0,OFFSET('H2 risks'!$A$1,2,AE$1-1,totalresp),1)))</f>
        <v>0.88888888888888884</v>
      </c>
      <c r="AF5">
        <f ca="1">1-(COUNTIFS(OFFSET('H2 risks'!$A$1,2,$B5-1,totalresp),1,OFFSET('H2 risks'!$A$1,2,AF$1-1,totalresp),1)/(COUNTIFS(OFFSET('H2 risks'!$A$1,2,$B5-1,totalresp),1,OFFSET('H2 risks'!$A$1,2,AF$1-1,totalresp),1)+COUNTIFS(OFFSET('H2 risks'!$A$1,2,$B5-1,totalresp),1,OFFSET('H2 risks'!$A$1,2,AF$1-1,totalresp),0)+COUNTIFS(OFFSET('H2 risks'!$A$1,2,$B5-1,totalresp),0,OFFSET('H2 risks'!$A$1,2,AF$1-1,totalresp),1)))</f>
        <v>0.83333333333333337</v>
      </c>
      <c r="AG5">
        <f ca="1">1-(COUNTIFS(OFFSET('H2 risks'!$A$1,2,$B5-1,totalresp),1,OFFSET('H2 risks'!$A$1,2,AG$1-1,totalresp),1)/(COUNTIFS(OFFSET('H2 risks'!$A$1,2,$B5-1,totalresp),1,OFFSET('H2 risks'!$A$1,2,AG$1-1,totalresp),1)+COUNTIFS(OFFSET('H2 risks'!$A$1,2,$B5-1,totalresp),1,OFFSET('H2 risks'!$A$1,2,AG$1-1,totalresp),0)+COUNTIFS(OFFSET('H2 risks'!$A$1,2,$B5-1,totalresp),0,OFFSET('H2 risks'!$A$1,2,AG$1-1,totalresp),1)))</f>
        <v>0.85365853658536583</v>
      </c>
      <c r="AH5">
        <f ca="1">1-(COUNTIFS(OFFSET('H2 risks'!$A$1,2,$B5-1,totalresp),1,OFFSET('H2 risks'!$A$1,2,AH$1-1,totalresp),1)/(COUNTIFS(OFFSET('H2 risks'!$A$1,2,$B5-1,totalresp),1,OFFSET('H2 risks'!$A$1,2,AH$1-1,totalresp),1)+COUNTIFS(OFFSET('H2 risks'!$A$1,2,$B5-1,totalresp),1,OFFSET('H2 risks'!$A$1,2,AH$1-1,totalresp),0)+COUNTIFS(OFFSET('H2 risks'!$A$1,2,$B5-1,totalresp),0,OFFSET('H2 risks'!$A$1,2,AH$1-1,totalresp),1)))</f>
        <v>0.76190476190476186</v>
      </c>
      <c r="AI5">
        <f ca="1">1-(COUNTIFS(OFFSET('H2 risks'!$A$1,2,$B5-1,totalresp),1,OFFSET('H2 risks'!$A$1,2,AI$1-1,totalresp),1)/(COUNTIFS(OFFSET('H2 risks'!$A$1,2,$B5-1,totalresp),1,OFFSET('H2 risks'!$A$1,2,AI$1-1,totalresp),1)+COUNTIFS(OFFSET('H2 risks'!$A$1,2,$B5-1,totalresp),1,OFFSET('H2 risks'!$A$1,2,AI$1-1,totalresp),0)+COUNTIFS(OFFSET('H2 risks'!$A$1,2,$B5-1,totalresp),0,OFFSET('H2 risks'!$A$1,2,AI$1-1,totalresp),1)))</f>
        <v>0.83673469387755106</v>
      </c>
      <c r="AJ5">
        <f ca="1">1-(COUNTIFS(OFFSET('H2 risks'!$A$1,2,$B5-1,totalresp),1,OFFSET('H2 risks'!$A$1,2,AJ$1-1,totalresp),1)/(COUNTIFS(OFFSET('H2 risks'!$A$1,2,$B5-1,totalresp),1,OFFSET('H2 risks'!$A$1,2,AJ$1-1,totalresp),1)+COUNTIFS(OFFSET('H2 risks'!$A$1,2,$B5-1,totalresp),1,OFFSET('H2 risks'!$A$1,2,AJ$1-1,totalresp),0)+COUNTIFS(OFFSET('H2 risks'!$A$1,2,$B5-1,totalresp),0,OFFSET('H2 risks'!$A$1,2,AJ$1-1,totalresp),1)))</f>
        <v>0.84090909090909094</v>
      </c>
      <c r="AK5">
        <f ca="1">1-(COUNTIFS(OFFSET('H2 risks'!$A$1,2,$B5-1,totalresp),1,OFFSET('H2 risks'!$A$1,2,AK$1-1,totalresp),1)/(COUNTIFS(OFFSET('H2 risks'!$A$1,2,$B5-1,totalresp),1,OFFSET('H2 risks'!$A$1,2,AK$1-1,totalresp),1)+COUNTIFS(OFFSET('H2 risks'!$A$1,2,$B5-1,totalresp),1,OFFSET('H2 risks'!$A$1,2,AK$1-1,totalresp),0)+COUNTIFS(OFFSET('H2 risks'!$A$1,2,$B5-1,totalresp),0,OFFSET('H2 risks'!$A$1,2,AK$1-1,totalresp),1)))</f>
        <v>0.92500000000000004</v>
      </c>
      <c r="AL5">
        <f ca="1">1-(COUNTIFS(OFFSET('H2 risks'!$A$1,2,$B5-1,totalresp),1,OFFSET('H2 risks'!$A$1,2,AL$1-1,totalresp),1)/(COUNTIFS(OFFSET('H2 risks'!$A$1,2,$B5-1,totalresp),1,OFFSET('H2 risks'!$A$1,2,AL$1-1,totalresp),1)+COUNTIFS(OFFSET('H2 risks'!$A$1,2,$B5-1,totalresp),1,OFFSET('H2 risks'!$A$1,2,AL$1-1,totalresp),0)+COUNTIFS(OFFSET('H2 risks'!$A$1,2,$B5-1,totalresp),0,OFFSET('H2 risks'!$A$1,2,AL$1-1,totalresp),1)))</f>
        <v>0.81818181818181812</v>
      </c>
      <c r="AM5">
        <f ca="1">1-(COUNTIFS(OFFSET('H2 risks'!$A$1,2,$B5-1,totalresp),1,OFFSET('H2 risks'!$A$1,2,AM$1-1,totalresp),1)/(COUNTIFS(OFFSET('H2 risks'!$A$1,2,$B5-1,totalresp),1,OFFSET('H2 risks'!$A$1,2,AM$1-1,totalresp),1)+COUNTIFS(OFFSET('H2 risks'!$A$1,2,$B5-1,totalresp),1,OFFSET('H2 risks'!$A$1,2,AM$1-1,totalresp),0)+COUNTIFS(OFFSET('H2 risks'!$A$1,2,$B5-1,totalresp),0,OFFSET('H2 risks'!$A$1,2,AM$1-1,totalresp),1)))</f>
        <v>0.76190476190476186</v>
      </c>
      <c r="AN5">
        <f ca="1">1-(COUNTIFS(OFFSET('H2 risks'!$A$1,2,$B5-1,totalresp),1,OFFSET('H2 risks'!$A$1,2,AN$1-1,totalresp),1)/(COUNTIFS(OFFSET('H2 risks'!$A$1,2,$B5-1,totalresp),1,OFFSET('H2 risks'!$A$1,2,AN$1-1,totalresp),1)+COUNTIFS(OFFSET('H2 risks'!$A$1,2,$B5-1,totalresp),1,OFFSET('H2 risks'!$A$1,2,AN$1-1,totalresp),0)+COUNTIFS(OFFSET('H2 risks'!$A$1,2,$B5-1,totalresp),0,OFFSET('H2 risks'!$A$1,2,AN$1-1,totalresp),1)))</f>
        <v>0.875</v>
      </c>
      <c r="AO5">
        <f ca="1">1-(COUNTIFS(OFFSET('H2 risks'!$A$1,2,$B5-1,totalresp),1,OFFSET('H2 risks'!$A$1,2,AO$1-1,totalresp),1)/(COUNTIFS(OFFSET('H2 risks'!$A$1,2,$B5-1,totalresp),1,OFFSET('H2 risks'!$A$1,2,AO$1-1,totalresp),1)+COUNTIFS(OFFSET('H2 risks'!$A$1,2,$B5-1,totalresp),1,OFFSET('H2 risks'!$A$1,2,AO$1-1,totalresp),0)+COUNTIFS(OFFSET('H2 risks'!$A$1,2,$B5-1,totalresp),0,OFFSET('H2 risks'!$A$1,2,AO$1-1,totalresp),1)))</f>
        <v>0.92105263157894735</v>
      </c>
    </row>
    <row r="6" spans="1:41" ht="26.25" x14ac:dyDescent="0.45">
      <c r="A6" s="21" t="s">
        <v>339</v>
      </c>
      <c r="B6" s="6">
        <v>9</v>
      </c>
      <c r="C6">
        <f ca="1">1-(COUNTIFS(OFFSET('H2 risks'!$A$1,2,$B6-1,totalresp),1,OFFSET('H2 risks'!$A$1,2,C$1-1,totalresp),1)/(COUNTIFS(OFFSET('H2 risks'!$A$1,2,$B6-1,totalresp),1,OFFSET('H2 risks'!$A$1,2,C$1-1,totalresp),1)+COUNTIFS(OFFSET('H2 risks'!$A$1,2,$B6-1,totalresp),1,OFFSET('H2 risks'!$A$1,2,C$1-1,totalresp),0)+COUNTIFS(OFFSET('H2 risks'!$A$1,2,$B6-1,totalresp),0,OFFSET('H2 risks'!$A$1,2,C$1-1,totalresp),1)))</f>
        <v>0.87804878048780488</v>
      </c>
      <c r="D6">
        <f ca="1">1-(COUNTIFS(OFFSET('H2 risks'!$A$1,2,$B6-1,totalresp),1,OFFSET('H2 risks'!$A$1,2,D$1-1,totalresp),1)/(COUNTIFS(OFFSET('H2 risks'!$A$1,2,$B6-1,totalresp),1,OFFSET('H2 risks'!$A$1,2,D$1-1,totalresp),1)+COUNTIFS(OFFSET('H2 risks'!$A$1,2,$B6-1,totalresp),1,OFFSET('H2 risks'!$A$1,2,D$1-1,totalresp),0)+COUNTIFS(OFFSET('H2 risks'!$A$1,2,$B6-1,totalresp),0,OFFSET('H2 risks'!$A$1,2,D$1-1,totalresp),1)))</f>
        <v>0.9285714285714286</v>
      </c>
      <c r="E6">
        <f ca="1">1-(COUNTIFS(OFFSET('H2 risks'!$A$1,2,$B6-1,totalresp),1,OFFSET('H2 risks'!$A$1,2,E$1-1,totalresp),1)/(COUNTIFS(OFFSET('H2 risks'!$A$1,2,$B6-1,totalresp),1,OFFSET('H2 risks'!$A$1,2,E$1-1,totalresp),1)+COUNTIFS(OFFSET('H2 risks'!$A$1,2,$B6-1,totalresp),1,OFFSET('H2 risks'!$A$1,2,E$1-1,totalresp),0)+COUNTIFS(OFFSET('H2 risks'!$A$1,2,$B6-1,totalresp),0,OFFSET('H2 risks'!$A$1,2,E$1-1,totalresp),1)))</f>
        <v>0.88636363636363635</v>
      </c>
      <c r="F6">
        <f ca="1">1-(COUNTIFS(OFFSET('H2 risks'!$A$1,2,$B6-1,totalresp),1,OFFSET('H2 risks'!$A$1,2,F$1-1,totalresp),1)/(COUNTIFS(OFFSET('H2 risks'!$A$1,2,$B6-1,totalresp),1,OFFSET('H2 risks'!$A$1,2,F$1-1,totalresp),1)+COUNTIFS(OFFSET('H2 risks'!$A$1,2,$B6-1,totalresp),1,OFFSET('H2 risks'!$A$1,2,F$1-1,totalresp),0)+COUNTIFS(OFFSET('H2 risks'!$A$1,2,$B6-1,totalresp),0,OFFSET('H2 risks'!$A$1,2,F$1-1,totalresp),1)))</f>
        <v>0</v>
      </c>
      <c r="G6">
        <f ca="1">1-(COUNTIFS(OFFSET('H2 risks'!$A$1,2,$B6-1,totalresp),1,OFFSET('H2 risks'!$A$1,2,G$1-1,totalresp),1)/(COUNTIFS(OFFSET('H2 risks'!$A$1,2,$B6-1,totalresp),1,OFFSET('H2 risks'!$A$1,2,G$1-1,totalresp),1)+COUNTIFS(OFFSET('H2 risks'!$A$1,2,$B6-1,totalresp),1,OFFSET('H2 risks'!$A$1,2,G$1-1,totalresp),0)+COUNTIFS(OFFSET('H2 risks'!$A$1,2,$B6-1,totalresp),0,OFFSET('H2 risks'!$A$1,2,G$1-1,totalresp),1)))</f>
        <v>0.76190476190476186</v>
      </c>
      <c r="H6">
        <f ca="1">1-(COUNTIFS(OFFSET('H2 risks'!$A$1,2,$B6-1,totalresp),1,OFFSET('H2 risks'!$A$1,2,H$1-1,totalresp),1)/(COUNTIFS(OFFSET('H2 risks'!$A$1,2,$B6-1,totalresp),1,OFFSET('H2 risks'!$A$1,2,H$1-1,totalresp),1)+COUNTIFS(OFFSET('H2 risks'!$A$1,2,$B6-1,totalresp),1,OFFSET('H2 risks'!$A$1,2,H$1-1,totalresp),0)+COUNTIFS(OFFSET('H2 risks'!$A$1,2,$B6-1,totalresp),0,OFFSET('H2 risks'!$A$1,2,H$1-1,totalresp),1)))</f>
        <v>0.90909090909090906</v>
      </c>
      <c r="I6">
        <f ca="1">1-(COUNTIFS(OFFSET('H2 risks'!$A$1,2,$B6-1,totalresp),1,OFFSET('H2 risks'!$A$1,2,I$1-1,totalresp),1)/(COUNTIFS(OFFSET('H2 risks'!$A$1,2,$B6-1,totalresp),1,OFFSET('H2 risks'!$A$1,2,I$1-1,totalresp),1)+COUNTIFS(OFFSET('H2 risks'!$A$1,2,$B6-1,totalresp),1,OFFSET('H2 risks'!$A$1,2,I$1-1,totalresp),0)+COUNTIFS(OFFSET('H2 risks'!$A$1,2,$B6-1,totalresp),0,OFFSET('H2 risks'!$A$1,2,I$1-1,totalresp),1)))</f>
        <v>0.83333333333333337</v>
      </c>
      <c r="J6">
        <f ca="1">1-(COUNTIFS(OFFSET('H2 risks'!$A$1,2,$B6-1,totalresp),1,OFFSET('H2 risks'!$A$1,2,J$1-1,totalresp),1)/(COUNTIFS(OFFSET('H2 risks'!$A$1,2,$B6-1,totalresp),1,OFFSET('H2 risks'!$A$1,2,J$1-1,totalresp),1)+COUNTIFS(OFFSET('H2 risks'!$A$1,2,$B6-1,totalresp),1,OFFSET('H2 risks'!$A$1,2,J$1-1,totalresp),0)+COUNTIFS(OFFSET('H2 risks'!$A$1,2,$B6-1,totalresp),0,OFFSET('H2 risks'!$A$1,2,J$1-1,totalresp),1)))</f>
        <v>0.86486486486486491</v>
      </c>
      <c r="K6">
        <f ca="1">1-(COUNTIFS(OFFSET('H2 risks'!$A$1,2,$B6-1,totalresp),1,OFFSET('H2 risks'!$A$1,2,K$1-1,totalresp),1)/(COUNTIFS(OFFSET('H2 risks'!$A$1,2,$B6-1,totalresp),1,OFFSET('H2 risks'!$A$1,2,K$1-1,totalresp),1)+COUNTIFS(OFFSET('H2 risks'!$A$1,2,$B6-1,totalresp),1,OFFSET('H2 risks'!$A$1,2,K$1-1,totalresp),0)+COUNTIFS(OFFSET('H2 risks'!$A$1,2,$B6-1,totalresp),0,OFFSET('H2 risks'!$A$1,2,K$1-1,totalresp),1)))</f>
        <v>0.95652173913043481</v>
      </c>
      <c r="L6">
        <f ca="1">1-(COUNTIFS(OFFSET('H2 risks'!$A$1,2,$B6-1,totalresp),1,OFFSET('H2 risks'!$A$1,2,L$1-1,totalresp),1)/(COUNTIFS(OFFSET('H2 risks'!$A$1,2,$B6-1,totalresp),1,OFFSET('H2 risks'!$A$1,2,L$1-1,totalresp),1)+COUNTIFS(OFFSET('H2 risks'!$A$1,2,$B6-1,totalresp),1,OFFSET('H2 risks'!$A$1,2,L$1-1,totalresp),0)+COUNTIFS(OFFSET('H2 risks'!$A$1,2,$B6-1,totalresp),0,OFFSET('H2 risks'!$A$1,2,L$1-1,totalresp),1)))</f>
        <v>0.88372093023255816</v>
      </c>
      <c r="M6">
        <f ca="1">1-(COUNTIFS(OFFSET('H2 risks'!$A$1,2,$B6-1,totalresp),1,OFFSET('H2 risks'!$A$1,2,M$1-1,totalresp),1)/(COUNTIFS(OFFSET('H2 risks'!$A$1,2,$B6-1,totalresp),1,OFFSET('H2 risks'!$A$1,2,M$1-1,totalresp),1)+COUNTIFS(OFFSET('H2 risks'!$A$1,2,$B6-1,totalresp),1,OFFSET('H2 risks'!$A$1,2,M$1-1,totalresp),0)+COUNTIFS(OFFSET('H2 risks'!$A$1,2,$B6-1,totalresp),0,OFFSET('H2 risks'!$A$1,2,M$1-1,totalresp),1)))</f>
        <v>0.83333333333333337</v>
      </c>
      <c r="N6">
        <f ca="1">1-(COUNTIFS(OFFSET('H2 risks'!$A$1,2,$B6-1,totalresp),1,OFFSET('H2 risks'!$A$1,2,N$1-1,totalresp),1)/(COUNTIFS(OFFSET('H2 risks'!$A$1,2,$B6-1,totalresp),1,OFFSET('H2 risks'!$A$1,2,N$1-1,totalresp),1)+COUNTIFS(OFFSET('H2 risks'!$A$1,2,$B6-1,totalresp),1,OFFSET('H2 risks'!$A$1,2,N$1-1,totalresp),0)+COUNTIFS(OFFSET('H2 risks'!$A$1,2,$B6-1,totalresp),0,OFFSET('H2 risks'!$A$1,2,N$1-1,totalresp),1)))</f>
        <v>0.81481481481481488</v>
      </c>
      <c r="O6">
        <f ca="1">1-(COUNTIFS(OFFSET('H2 risks'!$A$1,2,$B6-1,totalresp),1,OFFSET('H2 risks'!$A$1,2,O$1-1,totalresp),1)/(COUNTIFS(OFFSET('H2 risks'!$A$1,2,$B6-1,totalresp),1,OFFSET('H2 risks'!$A$1,2,O$1-1,totalresp),1)+COUNTIFS(OFFSET('H2 risks'!$A$1,2,$B6-1,totalresp),1,OFFSET('H2 risks'!$A$1,2,O$1-1,totalresp),0)+COUNTIFS(OFFSET('H2 risks'!$A$1,2,$B6-1,totalresp),0,OFFSET('H2 risks'!$A$1,2,O$1-1,totalresp),1)))</f>
        <v>0.9</v>
      </c>
      <c r="P6">
        <f ca="1">1-(COUNTIFS(OFFSET('H2 risks'!$A$1,2,$B6-1,totalresp),1,OFFSET('H2 risks'!$A$1,2,P$1-1,totalresp),1)/(COUNTIFS(OFFSET('H2 risks'!$A$1,2,$B6-1,totalresp),1,OFFSET('H2 risks'!$A$1,2,P$1-1,totalresp),1)+COUNTIFS(OFFSET('H2 risks'!$A$1,2,$B6-1,totalresp),1,OFFSET('H2 risks'!$A$1,2,P$1-1,totalresp),0)+COUNTIFS(OFFSET('H2 risks'!$A$1,2,$B6-1,totalresp),0,OFFSET('H2 risks'!$A$1,2,P$1-1,totalresp),1)))</f>
        <v>0.91176470588235292</v>
      </c>
      <c r="Q6">
        <f ca="1">1-(COUNTIFS(OFFSET('H2 risks'!$A$1,2,$B6-1,totalresp),1,OFFSET('H2 risks'!$A$1,2,Q$1-1,totalresp),1)/(COUNTIFS(OFFSET('H2 risks'!$A$1,2,$B6-1,totalresp),1,OFFSET('H2 risks'!$A$1,2,Q$1-1,totalresp),1)+COUNTIFS(OFFSET('H2 risks'!$A$1,2,$B6-1,totalresp),1,OFFSET('H2 risks'!$A$1,2,Q$1-1,totalresp),0)+COUNTIFS(OFFSET('H2 risks'!$A$1,2,$B6-1,totalresp),0,OFFSET('H2 risks'!$A$1,2,Q$1-1,totalresp),1)))</f>
        <v>0.85714285714285721</v>
      </c>
      <c r="R6">
        <f ca="1">1-(COUNTIFS(OFFSET('H2 risks'!$A$1,2,$B6-1,totalresp),1,OFFSET('H2 risks'!$A$1,2,R$1-1,totalresp),1)/(COUNTIFS(OFFSET('H2 risks'!$A$1,2,$B6-1,totalresp),1,OFFSET('H2 risks'!$A$1,2,R$1-1,totalresp),1)+COUNTIFS(OFFSET('H2 risks'!$A$1,2,$B6-1,totalresp),1,OFFSET('H2 risks'!$A$1,2,R$1-1,totalresp),0)+COUNTIFS(OFFSET('H2 risks'!$A$1,2,$B6-1,totalresp),0,OFFSET('H2 risks'!$A$1,2,R$1-1,totalresp),1)))</f>
        <v>0.95</v>
      </c>
      <c r="S6">
        <f ca="1">1-(COUNTIFS(OFFSET('H2 risks'!$A$1,2,$B6-1,totalresp),1,OFFSET('H2 risks'!$A$1,2,S$1-1,totalresp),1)/(COUNTIFS(OFFSET('H2 risks'!$A$1,2,$B6-1,totalresp),1,OFFSET('H2 risks'!$A$1,2,S$1-1,totalresp),1)+COUNTIFS(OFFSET('H2 risks'!$A$1,2,$B6-1,totalresp),1,OFFSET('H2 risks'!$A$1,2,S$1-1,totalresp),0)+COUNTIFS(OFFSET('H2 risks'!$A$1,2,$B6-1,totalresp),0,OFFSET('H2 risks'!$A$1,2,S$1-1,totalresp),1)))</f>
        <v>0.94736842105263164</v>
      </c>
      <c r="T6">
        <f ca="1">1-(COUNTIFS(OFFSET('H2 risks'!$A$1,2,$B6-1,totalresp),1,OFFSET('H2 risks'!$A$1,2,T$1-1,totalresp),1)/(COUNTIFS(OFFSET('H2 risks'!$A$1,2,$B6-1,totalresp),1,OFFSET('H2 risks'!$A$1,2,T$1-1,totalresp),1)+COUNTIFS(OFFSET('H2 risks'!$A$1,2,$B6-1,totalresp),1,OFFSET('H2 risks'!$A$1,2,T$1-1,totalresp),0)+COUNTIFS(OFFSET('H2 risks'!$A$1,2,$B6-1,totalresp),0,OFFSET('H2 risks'!$A$1,2,T$1-1,totalresp),1)))</f>
        <v>0.75757575757575757</v>
      </c>
      <c r="U6">
        <f ca="1">1-(COUNTIFS(OFFSET('H2 risks'!$A$1,2,$B6-1,totalresp),1,OFFSET('H2 risks'!$A$1,2,U$1-1,totalresp),1)/(COUNTIFS(OFFSET('H2 risks'!$A$1,2,$B6-1,totalresp),1,OFFSET('H2 risks'!$A$1,2,U$1-1,totalresp),1)+COUNTIFS(OFFSET('H2 risks'!$A$1,2,$B6-1,totalresp),1,OFFSET('H2 risks'!$A$1,2,U$1-1,totalresp),0)+COUNTIFS(OFFSET('H2 risks'!$A$1,2,$B6-1,totalresp),0,OFFSET('H2 risks'!$A$1,2,U$1-1,totalresp),1)))</f>
        <v>0.92</v>
      </c>
      <c r="V6">
        <f ca="1">1-(COUNTIFS(OFFSET('H2 risks'!$A$1,2,$B6-1,totalresp),1,OFFSET('H2 risks'!$A$1,2,V$1-1,totalresp),1)/(COUNTIFS(OFFSET('H2 risks'!$A$1,2,$B6-1,totalresp),1,OFFSET('H2 risks'!$A$1,2,V$1-1,totalresp),1)+COUNTIFS(OFFSET('H2 risks'!$A$1,2,$B6-1,totalresp),1,OFFSET('H2 risks'!$A$1,2,V$1-1,totalresp),0)+COUNTIFS(OFFSET('H2 risks'!$A$1,2,$B6-1,totalresp),0,OFFSET('H2 risks'!$A$1,2,V$1-1,totalresp),1)))</f>
        <v>0.86363636363636365</v>
      </c>
      <c r="W6">
        <f ca="1">1-(COUNTIFS(OFFSET('H2 risks'!$A$1,2,$B6-1,totalresp),1,OFFSET('H2 risks'!$A$1,2,W$1-1,totalresp),1)/(COUNTIFS(OFFSET('H2 risks'!$A$1,2,$B6-1,totalresp),1,OFFSET('H2 risks'!$A$1,2,W$1-1,totalresp),1)+COUNTIFS(OFFSET('H2 risks'!$A$1,2,$B6-1,totalresp),1,OFFSET('H2 risks'!$A$1,2,W$1-1,totalresp),0)+COUNTIFS(OFFSET('H2 risks'!$A$1,2,$B6-1,totalresp),0,OFFSET('H2 risks'!$A$1,2,W$1-1,totalresp),1)))</f>
        <v>0.90697674418604657</v>
      </c>
      <c r="X6">
        <f ca="1">1-(COUNTIFS(OFFSET('H2 risks'!$A$1,2,$B6-1,totalresp),1,OFFSET('H2 risks'!$A$1,2,X$1-1,totalresp),1)/(COUNTIFS(OFFSET('H2 risks'!$A$1,2,$B6-1,totalresp),1,OFFSET('H2 risks'!$A$1,2,X$1-1,totalresp),1)+COUNTIFS(OFFSET('H2 risks'!$A$1,2,$B6-1,totalresp),1,OFFSET('H2 risks'!$A$1,2,X$1-1,totalresp),0)+COUNTIFS(OFFSET('H2 risks'!$A$1,2,$B6-1,totalresp),0,OFFSET('H2 risks'!$A$1,2,X$1-1,totalresp),1)))</f>
        <v>0.8666666666666667</v>
      </c>
      <c r="Y6">
        <f ca="1">1-(COUNTIFS(OFFSET('H2 risks'!$A$1,2,$B6-1,totalresp),1,OFFSET('H2 risks'!$A$1,2,Y$1-1,totalresp),1)/(COUNTIFS(OFFSET('H2 risks'!$A$1,2,$B6-1,totalresp),1,OFFSET('H2 risks'!$A$1,2,Y$1-1,totalresp),1)+COUNTIFS(OFFSET('H2 risks'!$A$1,2,$B6-1,totalresp),1,OFFSET('H2 risks'!$A$1,2,Y$1-1,totalresp),0)+COUNTIFS(OFFSET('H2 risks'!$A$1,2,$B6-1,totalresp),0,OFFSET('H2 risks'!$A$1,2,Y$1-1,totalresp),1)))</f>
        <v>0.91666666666666663</v>
      </c>
      <c r="Z6">
        <f ca="1">1-(COUNTIFS(OFFSET('H2 risks'!$A$1,2,$B6-1,totalresp),1,OFFSET('H2 risks'!$A$1,2,Z$1-1,totalresp),1)/(COUNTIFS(OFFSET('H2 risks'!$A$1,2,$B6-1,totalresp),1,OFFSET('H2 risks'!$A$1,2,Z$1-1,totalresp),1)+COUNTIFS(OFFSET('H2 risks'!$A$1,2,$B6-1,totalresp),1,OFFSET('H2 risks'!$A$1,2,Z$1-1,totalresp),0)+COUNTIFS(OFFSET('H2 risks'!$A$1,2,$B6-1,totalresp),0,OFFSET('H2 risks'!$A$1,2,Z$1-1,totalresp),1)))</f>
        <v>0.83870967741935487</v>
      </c>
      <c r="AA6">
        <f ca="1">1-(COUNTIFS(OFFSET('H2 risks'!$A$1,2,$B6-1,totalresp),1,OFFSET('H2 risks'!$A$1,2,AA$1-1,totalresp),1)/(COUNTIFS(OFFSET('H2 risks'!$A$1,2,$B6-1,totalresp),1,OFFSET('H2 risks'!$A$1,2,AA$1-1,totalresp),1)+COUNTIFS(OFFSET('H2 risks'!$A$1,2,$B6-1,totalresp),1,OFFSET('H2 risks'!$A$1,2,AA$1-1,totalresp),0)+COUNTIFS(OFFSET('H2 risks'!$A$1,2,$B6-1,totalresp),0,OFFSET('H2 risks'!$A$1,2,AA$1-1,totalresp),1)))</f>
        <v>0.87878787878787878</v>
      </c>
      <c r="AB6">
        <f ca="1">1-(COUNTIFS(OFFSET('H2 risks'!$A$1,2,$B6-1,totalresp),1,OFFSET('H2 risks'!$A$1,2,AB$1-1,totalresp),1)/(COUNTIFS(OFFSET('H2 risks'!$A$1,2,$B6-1,totalresp),1,OFFSET('H2 risks'!$A$1,2,AB$1-1,totalresp),1)+COUNTIFS(OFFSET('H2 risks'!$A$1,2,$B6-1,totalresp),1,OFFSET('H2 risks'!$A$1,2,AB$1-1,totalresp),0)+COUNTIFS(OFFSET('H2 risks'!$A$1,2,$B6-1,totalresp),0,OFFSET('H2 risks'!$A$1,2,AB$1-1,totalresp),1)))</f>
        <v>0.92592592592592593</v>
      </c>
      <c r="AC6">
        <f ca="1">1-(COUNTIFS(OFFSET('H2 risks'!$A$1,2,$B6-1,totalresp),1,OFFSET('H2 risks'!$A$1,2,AC$1-1,totalresp),1)/(COUNTIFS(OFFSET('H2 risks'!$A$1,2,$B6-1,totalresp),1,OFFSET('H2 risks'!$A$1,2,AC$1-1,totalresp),1)+COUNTIFS(OFFSET('H2 risks'!$A$1,2,$B6-1,totalresp),1,OFFSET('H2 risks'!$A$1,2,AC$1-1,totalresp),0)+COUNTIFS(OFFSET('H2 risks'!$A$1,2,$B6-1,totalresp),0,OFFSET('H2 risks'!$A$1,2,AC$1-1,totalresp),1)))</f>
        <v>0.77500000000000002</v>
      </c>
      <c r="AD6">
        <f ca="1">1-(COUNTIFS(OFFSET('H2 risks'!$A$1,2,$B6-1,totalresp),1,OFFSET('H2 risks'!$A$1,2,AD$1-1,totalresp),1)/(COUNTIFS(OFFSET('H2 risks'!$A$1,2,$B6-1,totalresp),1,OFFSET('H2 risks'!$A$1,2,AD$1-1,totalresp),1)+COUNTIFS(OFFSET('H2 risks'!$A$1,2,$B6-1,totalresp),1,OFFSET('H2 risks'!$A$1,2,AD$1-1,totalresp),0)+COUNTIFS(OFFSET('H2 risks'!$A$1,2,$B6-1,totalresp),0,OFFSET('H2 risks'!$A$1,2,AD$1-1,totalresp),1)))</f>
        <v>0.86538461538461542</v>
      </c>
      <c r="AE6">
        <f ca="1">1-(COUNTIFS(OFFSET('H2 risks'!$A$1,2,$B6-1,totalresp),1,OFFSET('H2 risks'!$A$1,2,AE$1-1,totalresp),1)/(COUNTIFS(OFFSET('H2 risks'!$A$1,2,$B6-1,totalresp),1,OFFSET('H2 risks'!$A$1,2,AE$1-1,totalresp),1)+COUNTIFS(OFFSET('H2 risks'!$A$1,2,$B6-1,totalresp),1,OFFSET('H2 risks'!$A$1,2,AE$1-1,totalresp),0)+COUNTIFS(OFFSET('H2 risks'!$A$1,2,$B6-1,totalresp),0,OFFSET('H2 risks'!$A$1,2,AE$1-1,totalresp),1)))</f>
        <v>0.86363636363636365</v>
      </c>
      <c r="AF6">
        <f ca="1">1-(COUNTIFS(OFFSET('H2 risks'!$A$1,2,$B6-1,totalresp),1,OFFSET('H2 risks'!$A$1,2,AF$1-1,totalresp),1)/(COUNTIFS(OFFSET('H2 risks'!$A$1,2,$B6-1,totalresp),1,OFFSET('H2 risks'!$A$1,2,AF$1-1,totalresp),1)+COUNTIFS(OFFSET('H2 risks'!$A$1,2,$B6-1,totalresp),1,OFFSET('H2 risks'!$A$1,2,AF$1-1,totalresp),0)+COUNTIFS(OFFSET('H2 risks'!$A$1,2,$B6-1,totalresp),0,OFFSET('H2 risks'!$A$1,2,AF$1-1,totalresp),1)))</f>
        <v>0.90909090909090906</v>
      </c>
      <c r="AG6">
        <f ca="1">1-(COUNTIFS(OFFSET('H2 risks'!$A$1,2,$B6-1,totalresp),1,OFFSET('H2 risks'!$A$1,2,AG$1-1,totalresp),1)/(COUNTIFS(OFFSET('H2 risks'!$A$1,2,$B6-1,totalresp),1,OFFSET('H2 risks'!$A$1,2,AG$1-1,totalresp),1)+COUNTIFS(OFFSET('H2 risks'!$A$1,2,$B6-1,totalresp),1,OFFSET('H2 risks'!$A$1,2,AG$1-1,totalresp),0)+COUNTIFS(OFFSET('H2 risks'!$A$1,2,$B6-1,totalresp),0,OFFSET('H2 risks'!$A$1,2,AG$1-1,totalresp),1)))</f>
        <v>0.9</v>
      </c>
      <c r="AH6">
        <f ca="1">1-(COUNTIFS(OFFSET('H2 risks'!$A$1,2,$B6-1,totalresp),1,OFFSET('H2 risks'!$A$1,2,AH$1-1,totalresp),1)/(COUNTIFS(OFFSET('H2 risks'!$A$1,2,$B6-1,totalresp),1,OFFSET('H2 risks'!$A$1,2,AH$1-1,totalresp),1)+COUNTIFS(OFFSET('H2 risks'!$A$1,2,$B6-1,totalresp),1,OFFSET('H2 risks'!$A$1,2,AH$1-1,totalresp),0)+COUNTIFS(OFFSET('H2 risks'!$A$1,2,$B6-1,totalresp),0,OFFSET('H2 risks'!$A$1,2,AH$1-1,totalresp),1)))</f>
        <v>0.92</v>
      </c>
      <c r="AI6">
        <f ca="1">1-(COUNTIFS(OFFSET('H2 risks'!$A$1,2,$B6-1,totalresp),1,OFFSET('H2 risks'!$A$1,2,AI$1-1,totalresp),1)/(COUNTIFS(OFFSET('H2 risks'!$A$1,2,$B6-1,totalresp),1,OFFSET('H2 risks'!$A$1,2,AI$1-1,totalresp),1)+COUNTIFS(OFFSET('H2 risks'!$A$1,2,$B6-1,totalresp),1,OFFSET('H2 risks'!$A$1,2,AI$1-1,totalresp),0)+COUNTIFS(OFFSET('H2 risks'!$A$1,2,$B6-1,totalresp),0,OFFSET('H2 risks'!$A$1,2,AI$1-1,totalresp),1)))</f>
        <v>0.72</v>
      </c>
      <c r="AJ6">
        <f ca="1">1-(COUNTIFS(OFFSET('H2 risks'!$A$1,2,$B6-1,totalresp),1,OFFSET('H2 risks'!$A$1,2,AJ$1-1,totalresp),1)/(COUNTIFS(OFFSET('H2 risks'!$A$1,2,$B6-1,totalresp),1,OFFSET('H2 risks'!$A$1,2,AJ$1-1,totalresp),1)+COUNTIFS(OFFSET('H2 risks'!$A$1,2,$B6-1,totalresp),1,OFFSET('H2 risks'!$A$1,2,AJ$1-1,totalresp),0)+COUNTIFS(OFFSET('H2 risks'!$A$1,2,$B6-1,totalresp),0,OFFSET('H2 risks'!$A$1,2,AJ$1-1,totalresp),1)))</f>
        <v>0.91666666666666663</v>
      </c>
      <c r="AK6">
        <f ca="1">1-(COUNTIFS(OFFSET('H2 risks'!$A$1,2,$B6-1,totalresp),1,OFFSET('H2 risks'!$A$1,2,AK$1-1,totalresp),1)/(COUNTIFS(OFFSET('H2 risks'!$A$1,2,$B6-1,totalresp),1,OFFSET('H2 risks'!$A$1,2,AK$1-1,totalresp),1)+COUNTIFS(OFFSET('H2 risks'!$A$1,2,$B6-1,totalresp),1,OFFSET('H2 risks'!$A$1,2,AK$1-1,totalresp),0)+COUNTIFS(OFFSET('H2 risks'!$A$1,2,$B6-1,totalresp),0,OFFSET('H2 risks'!$A$1,2,AK$1-1,totalresp),1)))</f>
        <v>0.94117647058823528</v>
      </c>
      <c r="AL6">
        <f ca="1">1-(COUNTIFS(OFFSET('H2 risks'!$A$1,2,$B6-1,totalresp),1,OFFSET('H2 risks'!$A$1,2,AL$1-1,totalresp),1)/(COUNTIFS(OFFSET('H2 risks'!$A$1,2,$B6-1,totalresp),1,OFFSET('H2 risks'!$A$1,2,AL$1-1,totalresp),1)+COUNTIFS(OFFSET('H2 risks'!$A$1,2,$B6-1,totalresp),1,OFFSET('H2 risks'!$A$1,2,AL$1-1,totalresp),0)+COUNTIFS(OFFSET('H2 risks'!$A$1,2,$B6-1,totalresp),0,OFFSET('H2 risks'!$A$1,2,AL$1-1,totalresp),1)))</f>
        <v>0.82608695652173914</v>
      </c>
      <c r="AM6">
        <f ca="1">1-(COUNTIFS(OFFSET('H2 risks'!$A$1,2,$B6-1,totalresp),1,OFFSET('H2 risks'!$A$1,2,AM$1-1,totalresp),1)/(COUNTIFS(OFFSET('H2 risks'!$A$1,2,$B6-1,totalresp),1,OFFSET('H2 risks'!$A$1,2,AM$1-1,totalresp),1)+COUNTIFS(OFFSET('H2 risks'!$A$1,2,$B6-1,totalresp),1,OFFSET('H2 risks'!$A$1,2,AM$1-1,totalresp),0)+COUNTIFS(OFFSET('H2 risks'!$A$1,2,$B6-1,totalresp),0,OFFSET('H2 risks'!$A$1,2,AM$1-1,totalresp),1)))</f>
        <v>0.82608695652173914</v>
      </c>
      <c r="AN6">
        <f ca="1">1-(COUNTIFS(OFFSET('H2 risks'!$A$1,2,$B6-1,totalresp),1,OFFSET('H2 risks'!$A$1,2,AN$1-1,totalresp),1)/(COUNTIFS(OFFSET('H2 risks'!$A$1,2,$B6-1,totalresp),1,OFFSET('H2 risks'!$A$1,2,AN$1-1,totalresp),1)+COUNTIFS(OFFSET('H2 risks'!$A$1,2,$B6-1,totalresp),1,OFFSET('H2 risks'!$A$1,2,AN$1-1,totalresp),0)+COUNTIFS(OFFSET('H2 risks'!$A$1,2,$B6-1,totalresp),0,OFFSET('H2 risks'!$A$1,2,AN$1-1,totalresp),1)))</f>
        <v>0.84</v>
      </c>
      <c r="AO6">
        <f ca="1">1-(COUNTIFS(OFFSET('H2 risks'!$A$1,2,$B6-1,totalresp),1,OFFSET('H2 risks'!$A$1,2,AO$1-1,totalresp),1)/(COUNTIFS(OFFSET('H2 risks'!$A$1,2,$B6-1,totalresp),1,OFFSET('H2 risks'!$A$1,2,AO$1-1,totalresp),1)+COUNTIFS(OFFSET('H2 risks'!$A$1,2,$B6-1,totalresp),1,OFFSET('H2 risks'!$A$1,2,AO$1-1,totalresp),0)+COUNTIFS(OFFSET('H2 risks'!$A$1,2,$B6-1,totalresp),0,OFFSET('H2 risks'!$A$1,2,AO$1-1,totalresp),1)))</f>
        <v>0.76923076923076916</v>
      </c>
    </row>
    <row r="7" spans="1:41" ht="39.4" x14ac:dyDescent="0.45">
      <c r="A7" s="21" t="s">
        <v>340</v>
      </c>
      <c r="B7" s="6">
        <v>10</v>
      </c>
      <c r="C7">
        <f ca="1">1-(COUNTIFS(OFFSET('H2 risks'!$A$1,2,$B7-1,totalresp),1,OFFSET('H2 risks'!$A$1,2,C$1-1,totalresp),1)/(COUNTIFS(OFFSET('H2 risks'!$A$1,2,$B7-1,totalresp),1,OFFSET('H2 risks'!$A$1,2,C$1-1,totalresp),1)+COUNTIFS(OFFSET('H2 risks'!$A$1,2,$B7-1,totalresp),1,OFFSET('H2 risks'!$A$1,2,C$1-1,totalresp),0)+COUNTIFS(OFFSET('H2 risks'!$A$1,2,$B7-1,totalresp),0,OFFSET('H2 risks'!$A$1,2,C$1-1,totalresp),1)))</f>
        <v>0.76923076923076916</v>
      </c>
      <c r="D7">
        <f ca="1">1-(COUNTIFS(OFFSET('H2 risks'!$A$1,2,$B7-1,totalresp),1,OFFSET('H2 risks'!$A$1,2,D$1-1,totalresp),1)/(COUNTIFS(OFFSET('H2 risks'!$A$1,2,$B7-1,totalresp),1,OFFSET('H2 risks'!$A$1,2,D$1-1,totalresp),1)+COUNTIFS(OFFSET('H2 risks'!$A$1,2,$B7-1,totalresp),1,OFFSET('H2 risks'!$A$1,2,D$1-1,totalresp),0)+COUNTIFS(OFFSET('H2 risks'!$A$1,2,$B7-1,totalresp),0,OFFSET('H2 risks'!$A$1,2,D$1-1,totalresp),1)))</f>
        <v>0.967741935483871</v>
      </c>
      <c r="E7">
        <f ca="1">1-(COUNTIFS(OFFSET('H2 risks'!$A$1,2,$B7-1,totalresp),1,OFFSET('H2 risks'!$A$1,2,E$1-1,totalresp),1)/(COUNTIFS(OFFSET('H2 risks'!$A$1,2,$B7-1,totalresp),1,OFFSET('H2 risks'!$A$1,2,E$1-1,totalresp),1)+COUNTIFS(OFFSET('H2 risks'!$A$1,2,$B7-1,totalresp),1,OFFSET('H2 risks'!$A$1,2,E$1-1,totalresp),0)+COUNTIFS(OFFSET('H2 risks'!$A$1,2,$B7-1,totalresp),0,OFFSET('H2 risks'!$A$1,2,E$1-1,totalresp),1)))</f>
        <v>0.8666666666666667</v>
      </c>
      <c r="F7">
        <f ca="1">1-(COUNTIFS(OFFSET('H2 risks'!$A$1,2,$B7-1,totalresp),1,OFFSET('H2 risks'!$A$1,2,F$1-1,totalresp),1)/(COUNTIFS(OFFSET('H2 risks'!$A$1,2,$B7-1,totalresp),1,OFFSET('H2 risks'!$A$1,2,F$1-1,totalresp),1)+COUNTIFS(OFFSET('H2 risks'!$A$1,2,$B7-1,totalresp),1,OFFSET('H2 risks'!$A$1,2,F$1-1,totalresp),0)+COUNTIFS(OFFSET('H2 risks'!$A$1,2,$B7-1,totalresp),0,OFFSET('H2 risks'!$A$1,2,F$1-1,totalresp),1)))</f>
        <v>0.76190476190476186</v>
      </c>
      <c r="G7">
        <f ca="1">1-(COUNTIFS(OFFSET('H2 risks'!$A$1,2,$B7-1,totalresp),1,OFFSET('H2 risks'!$A$1,2,G$1-1,totalresp),1)/(COUNTIFS(OFFSET('H2 risks'!$A$1,2,$B7-1,totalresp),1,OFFSET('H2 risks'!$A$1,2,G$1-1,totalresp),1)+COUNTIFS(OFFSET('H2 risks'!$A$1,2,$B7-1,totalresp),1,OFFSET('H2 risks'!$A$1,2,G$1-1,totalresp),0)+COUNTIFS(OFFSET('H2 risks'!$A$1,2,$B7-1,totalresp),0,OFFSET('H2 risks'!$A$1,2,G$1-1,totalresp),1)))</f>
        <v>0</v>
      </c>
      <c r="H7">
        <f ca="1">1-(COUNTIFS(OFFSET('H2 risks'!$A$1,2,$B7-1,totalresp),1,OFFSET('H2 risks'!$A$1,2,H$1-1,totalresp),1)/(COUNTIFS(OFFSET('H2 risks'!$A$1,2,$B7-1,totalresp),1,OFFSET('H2 risks'!$A$1,2,H$1-1,totalresp),1)+COUNTIFS(OFFSET('H2 risks'!$A$1,2,$B7-1,totalresp),1,OFFSET('H2 risks'!$A$1,2,H$1-1,totalresp),0)+COUNTIFS(OFFSET('H2 risks'!$A$1,2,$B7-1,totalresp),0,OFFSET('H2 risks'!$A$1,2,H$1-1,totalresp),1)))</f>
        <v>0.84848484848484851</v>
      </c>
      <c r="I7">
        <f ca="1">1-(COUNTIFS(OFFSET('H2 risks'!$A$1,2,$B7-1,totalresp),1,OFFSET('H2 risks'!$A$1,2,I$1-1,totalresp),1)/(COUNTIFS(OFFSET('H2 risks'!$A$1,2,$B7-1,totalresp),1,OFFSET('H2 risks'!$A$1,2,I$1-1,totalresp),1)+COUNTIFS(OFFSET('H2 risks'!$A$1,2,$B7-1,totalresp),1,OFFSET('H2 risks'!$A$1,2,I$1-1,totalresp),0)+COUNTIFS(OFFSET('H2 risks'!$A$1,2,$B7-1,totalresp),0,OFFSET('H2 risks'!$A$1,2,I$1-1,totalresp),1)))</f>
        <v>0.87878787878787878</v>
      </c>
      <c r="J7">
        <f ca="1">1-(COUNTIFS(OFFSET('H2 risks'!$A$1,2,$B7-1,totalresp),1,OFFSET('H2 risks'!$A$1,2,J$1-1,totalresp),1)/(COUNTIFS(OFFSET('H2 risks'!$A$1,2,$B7-1,totalresp),1,OFFSET('H2 risks'!$A$1,2,J$1-1,totalresp),1)+COUNTIFS(OFFSET('H2 risks'!$A$1,2,$B7-1,totalresp),1,OFFSET('H2 risks'!$A$1,2,J$1-1,totalresp),0)+COUNTIFS(OFFSET('H2 risks'!$A$1,2,$B7-1,totalresp),0,OFFSET('H2 risks'!$A$1,2,J$1-1,totalresp),1)))</f>
        <v>0.70588235294117641</v>
      </c>
      <c r="K7">
        <f ca="1">1-(COUNTIFS(OFFSET('H2 risks'!$A$1,2,$B7-1,totalresp),1,OFFSET('H2 risks'!$A$1,2,K$1-1,totalresp),1)/(COUNTIFS(OFFSET('H2 risks'!$A$1,2,$B7-1,totalresp),1,OFFSET('H2 risks'!$A$1,2,K$1-1,totalresp),1)+COUNTIFS(OFFSET('H2 risks'!$A$1,2,$B7-1,totalresp),1,OFFSET('H2 risks'!$A$1,2,K$1-1,totalresp),0)+COUNTIFS(OFFSET('H2 risks'!$A$1,2,$B7-1,totalresp),0,OFFSET('H2 risks'!$A$1,2,K$1-1,totalresp),1)))</f>
        <v>0.86956521739130432</v>
      </c>
      <c r="L7">
        <f ca="1">1-(COUNTIFS(OFFSET('H2 risks'!$A$1,2,$B7-1,totalresp),1,OFFSET('H2 risks'!$A$1,2,L$1-1,totalresp),1)/(COUNTIFS(OFFSET('H2 risks'!$A$1,2,$B7-1,totalresp),1,OFFSET('H2 risks'!$A$1,2,L$1-1,totalresp),1)+COUNTIFS(OFFSET('H2 risks'!$A$1,2,$B7-1,totalresp),1,OFFSET('H2 risks'!$A$1,2,L$1-1,totalresp),0)+COUNTIFS(OFFSET('H2 risks'!$A$1,2,$B7-1,totalresp),0,OFFSET('H2 risks'!$A$1,2,L$1-1,totalresp),1)))</f>
        <v>0.91304347826086962</v>
      </c>
      <c r="M7">
        <f ca="1">1-(COUNTIFS(OFFSET('H2 risks'!$A$1,2,$B7-1,totalresp),1,OFFSET('H2 risks'!$A$1,2,M$1-1,totalresp),1)/(COUNTIFS(OFFSET('H2 risks'!$A$1,2,$B7-1,totalresp),1,OFFSET('H2 risks'!$A$1,2,M$1-1,totalresp),1)+COUNTIFS(OFFSET('H2 risks'!$A$1,2,$B7-1,totalresp),1,OFFSET('H2 risks'!$A$1,2,M$1-1,totalresp),0)+COUNTIFS(OFFSET('H2 risks'!$A$1,2,$B7-1,totalresp),0,OFFSET('H2 risks'!$A$1,2,M$1-1,totalresp),1)))</f>
        <v>0.81081081081081074</v>
      </c>
      <c r="N7">
        <f ca="1">1-(COUNTIFS(OFFSET('H2 risks'!$A$1,2,$B7-1,totalresp),1,OFFSET('H2 risks'!$A$1,2,N$1-1,totalresp),1)/(COUNTIFS(OFFSET('H2 risks'!$A$1,2,$B7-1,totalresp),1,OFFSET('H2 risks'!$A$1,2,N$1-1,totalresp),1)+COUNTIFS(OFFSET('H2 risks'!$A$1,2,$B7-1,totalresp),1,OFFSET('H2 risks'!$A$1,2,N$1-1,totalresp),0)+COUNTIFS(OFFSET('H2 risks'!$A$1,2,$B7-1,totalresp),0,OFFSET('H2 risks'!$A$1,2,N$1-1,totalresp),1)))</f>
        <v>0.7857142857142857</v>
      </c>
      <c r="O7">
        <f ca="1">1-(COUNTIFS(OFFSET('H2 risks'!$A$1,2,$B7-1,totalresp),1,OFFSET('H2 risks'!$A$1,2,O$1-1,totalresp),1)/(COUNTIFS(OFFSET('H2 risks'!$A$1,2,$B7-1,totalresp),1,OFFSET('H2 risks'!$A$1,2,O$1-1,totalresp),1)+COUNTIFS(OFFSET('H2 risks'!$A$1,2,$B7-1,totalresp),1,OFFSET('H2 risks'!$A$1,2,O$1-1,totalresp),0)+COUNTIFS(OFFSET('H2 risks'!$A$1,2,$B7-1,totalresp),0,OFFSET('H2 risks'!$A$1,2,O$1-1,totalresp),1)))</f>
        <v>0.95652173913043481</v>
      </c>
      <c r="P7">
        <f ca="1">1-(COUNTIFS(OFFSET('H2 risks'!$A$1,2,$B7-1,totalresp),1,OFFSET('H2 risks'!$A$1,2,P$1-1,totalresp),1)/(COUNTIFS(OFFSET('H2 risks'!$A$1,2,$B7-1,totalresp),1,OFFSET('H2 risks'!$A$1,2,P$1-1,totalresp),1)+COUNTIFS(OFFSET('H2 risks'!$A$1,2,$B7-1,totalresp),1,OFFSET('H2 risks'!$A$1,2,P$1-1,totalresp),0)+COUNTIFS(OFFSET('H2 risks'!$A$1,2,$B7-1,totalresp),0,OFFSET('H2 risks'!$A$1,2,P$1-1,totalresp),1)))</f>
        <v>0.8529411764705882</v>
      </c>
      <c r="Q7">
        <f ca="1">1-(COUNTIFS(OFFSET('H2 risks'!$A$1,2,$B7-1,totalresp),1,OFFSET('H2 risks'!$A$1,2,Q$1-1,totalresp),1)/(COUNTIFS(OFFSET('H2 risks'!$A$1,2,$B7-1,totalresp),1,OFFSET('H2 risks'!$A$1,2,Q$1-1,totalresp),1)+COUNTIFS(OFFSET('H2 risks'!$A$1,2,$B7-1,totalresp),1,OFFSET('H2 risks'!$A$1,2,Q$1-1,totalresp),0)+COUNTIFS(OFFSET('H2 risks'!$A$1,2,$B7-1,totalresp),0,OFFSET('H2 risks'!$A$1,2,Q$1-1,totalresp),1)))</f>
        <v>0.82758620689655171</v>
      </c>
      <c r="R7">
        <f ca="1">1-(COUNTIFS(OFFSET('H2 risks'!$A$1,2,$B7-1,totalresp),1,OFFSET('H2 risks'!$A$1,2,R$1-1,totalresp),1)/(COUNTIFS(OFFSET('H2 risks'!$A$1,2,$B7-1,totalresp),1,OFFSET('H2 risks'!$A$1,2,R$1-1,totalresp),1)+COUNTIFS(OFFSET('H2 risks'!$A$1,2,$B7-1,totalresp),1,OFFSET('H2 risks'!$A$1,2,R$1-1,totalresp),0)+COUNTIFS(OFFSET('H2 risks'!$A$1,2,$B7-1,totalresp),0,OFFSET('H2 risks'!$A$1,2,R$1-1,totalresp),1)))</f>
        <v>0.85</v>
      </c>
      <c r="S7">
        <f ca="1">1-(COUNTIFS(OFFSET('H2 risks'!$A$1,2,$B7-1,totalresp),1,OFFSET('H2 risks'!$A$1,2,S$1-1,totalresp),1)/(COUNTIFS(OFFSET('H2 risks'!$A$1,2,$B7-1,totalresp),1,OFFSET('H2 risks'!$A$1,2,S$1-1,totalresp),1)+COUNTIFS(OFFSET('H2 risks'!$A$1,2,$B7-1,totalresp),1,OFFSET('H2 risks'!$A$1,2,S$1-1,totalresp),0)+COUNTIFS(OFFSET('H2 risks'!$A$1,2,$B7-1,totalresp),0,OFFSET('H2 risks'!$A$1,2,S$1-1,totalresp),1)))</f>
        <v>0.9</v>
      </c>
      <c r="T7">
        <f ca="1">1-(COUNTIFS(OFFSET('H2 risks'!$A$1,2,$B7-1,totalresp),1,OFFSET('H2 risks'!$A$1,2,T$1-1,totalresp),1)/(COUNTIFS(OFFSET('H2 risks'!$A$1,2,$B7-1,totalresp),1,OFFSET('H2 risks'!$A$1,2,T$1-1,totalresp),1)+COUNTIFS(OFFSET('H2 risks'!$A$1,2,$B7-1,totalresp),1,OFFSET('H2 risks'!$A$1,2,T$1-1,totalresp),0)+COUNTIFS(OFFSET('H2 risks'!$A$1,2,$B7-1,totalresp),0,OFFSET('H2 risks'!$A$1,2,T$1-1,totalresp),1)))</f>
        <v>0.77142857142857146</v>
      </c>
      <c r="U7">
        <f ca="1">1-(COUNTIFS(OFFSET('H2 risks'!$A$1,2,$B7-1,totalresp),1,OFFSET('H2 risks'!$A$1,2,U$1-1,totalresp),1)/(COUNTIFS(OFFSET('H2 risks'!$A$1,2,$B7-1,totalresp),1,OFFSET('H2 risks'!$A$1,2,U$1-1,totalresp),1)+COUNTIFS(OFFSET('H2 risks'!$A$1,2,$B7-1,totalresp),1,OFFSET('H2 risks'!$A$1,2,U$1-1,totalresp),0)+COUNTIFS(OFFSET('H2 risks'!$A$1,2,$B7-1,totalresp),0,OFFSET('H2 risks'!$A$1,2,U$1-1,totalresp),1)))</f>
        <v>0.92592592592592593</v>
      </c>
      <c r="V7">
        <f ca="1">1-(COUNTIFS(OFFSET('H2 risks'!$A$1,2,$B7-1,totalresp),1,OFFSET('H2 risks'!$A$1,2,V$1-1,totalresp),1)/(COUNTIFS(OFFSET('H2 risks'!$A$1,2,$B7-1,totalresp),1,OFFSET('H2 risks'!$A$1,2,V$1-1,totalresp),1)+COUNTIFS(OFFSET('H2 risks'!$A$1,2,$B7-1,totalresp),1,OFFSET('H2 risks'!$A$1,2,V$1-1,totalresp),0)+COUNTIFS(OFFSET('H2 risks'!$A$1,2,$B7-1,totalresp),0,OFFSET('H2 risks'!$A$1,2,V$1-1,totalresp),1)))</f>
        <v>0.875</v>
      </c>
      <c r="W7">
        <f ca="1">1-(COUNTIFS(OFFSET('H2 risks'!$A$1,2,$B7-1,totalresp),1,OFFSET('H2 risks'!$A$1,2,W$1-1,totalresp),1)/(COUNTIFS(OFFSET('H2 risks'!$A$1,2,$B7-1,totalresp),1,OFFSET('H2 risks'!$A$1,2,W$1-1,totalresp),1)+COUNTIFS(OFFSET('H2 risks'!$A$1,2,$B7-1,totalresp),1,OFFSET('H2 risks'!$A$1,2,W$1-1,totalresp),0)+COUNTIFS(OFFSET('H2 risks'!$A$1,2,$B7-1,totalresp),0,OFFSET('H2 risks'!$A$1,2,W$1-1,totalresp),1)))</f>
        <v>0.88636363636363635</v>
      </c>
      <c r="X7">
        <f ca="1">1-(COUNTIFS(OFFSET('H2 risks'!$A$1,2,$B7-1,totalresp),1,OFFSET('H2 risks'!$A$1,2,X$1-1,totalresp),1)/(COUNTIFS(OFFSET('H2 risks'!$A$1,2,$B7-1,totalresp),1,OFFSET('H2 risks'!$A$1,2,X$1-1,totalresp),1)+COUNTIFS(OFFSET('H2 risks'!$A$1,2,$B7-1,totalresp),1,OFFSET('H2 risks'!$A$1,2,X$1-1,totalresp),0)+COUNTIFS(OFFSET('H2 risks'!$A$1,2,$B7-1,totalresp),0,OFFSET('H2 risks'!$A$1,2,X$1-1,totalresp),1)))</f>
        <v>0.83870967741935487</v>
      </c>
      <c r="Y7">
        <f ca="1">1-(COUNTIFS(OFFSET('H2 risks'!$A$1,2,$B7-1,totalresp),1,OFFSET('H2 risks'!$A$1,2,Y$1-1,totalresp),1)/(COUNTIFS(OFFSET('H2 risks'!$A$1,2,$B7-1,totalresp),1,OFFSET('H2 risks'!$A$1,2,Y$1-1,totalresp),1)+COUNTIFS(OFFSET('H2 risks'!$A$1,2,$B7-1,totalresp),1,OFFSET('H2 risks'!$A$1,2,Y$1-1,totalresp),0)+COUNTIFS(OFFSET('H2 risks'!$A$1,2,$B7-1,totalresp),0,OFFSET('H2 risks'!$A$1,2,Y$1-1,totalresp),1)))</f>
        <v>0.9285714285714286</v>
      </c>
      <c r="Z7">
        <f ca="1">1-(COUNTIFS(OFFSET('H2 risks'!$A$1,2,$B7-1,totalresp),1,OFFSET('H2 risks'!$A$1,2,Z$1-1,totalresp),1)/(COUNTIFS(OFFSET('H2 risks'!$A$1,2,$B7-1,totalresp),1,OFFSET('H2 risks'!$A$1,2,Z$1-1,totalresp),1)+COUNTIFS(OFFSET('H2 risks'!$A$1,2,$B7-1,totalresp),1,OFFSET('H2 risks'!$A$1,2,Z$1-1,totalresp),0)+COUNTIFS(OFFSET('H2 risks'!$A$1,2,$B7-1,totalresp),0,OFFSET('H2 risks'!$A$1,2,Z$1-1,totalresp),1)))</f>
        <v>0.73333333333333339</v>
      </c>
      <c r="AA7">
        <f ca="1">1-(COUNTIFS(OFFSET('H2 risks'!$A$1,2,$B7-1,totalresp),1,OFFSET('H2 risks'!$A$1,2,AA$1-1,totalresp),1)/(COUNTIFS(OFFSET('H2 risks'!$A$1,2,$B7-1,totalresp),1,OFFSET('H2 risks'!$A$1,2,AA$1-1,totalresp),1)+COUNTIFS(OFFSET('H2 risks'!$A$1,2,$B7-1,totalresp),1,OFFSET('H2 risks'!$A$1,2,AA$1-1,totalresp),0)+COUNTIFS(OFFSET('H2 risks'!$A$1,2,$B7-1,totalresp),0,OFFSET('H2 risks'!$A$1,2,AA$1-1,totalresp),1)))</f>
        <v>0.8529411764705882</v>
      </c>
      <c r="AB7">
        <f ca="1">1-(COUNTIFS(OFFSET('H2 risks'!$A$1,2,$B7-1,totalresp),1,OFFSET('H2 risks'!$A$1,2,AB$1-1,totalresp),1)/(COUNTIFS(OFFSET('H2 risks'!$A$1,2,$B7-1,totalresp),1,OFFSET('H2 risks'!$A$1,2,AB$1-1,totalresp),1)+COUNTIFS(OFFSET('H2 risks'!$A$1,2,$B7-1,totalresp),1,OFFSET('H2 risks'!$A$1,2,AB$1-1,totalresp),0)+COUNTIFS(OFFSET('H2 risks'!$A$1,2,$B7-1,totalresp),0,OFFSET('H2 risks'!$A$1,2,AB$1-1,totalresp),1)))</f>
        <v>0.96666666666666667</v>
      </c>
      <c r="AC7">
        <f ca="1">1-(COUNTIFS(OFFSET('H2 risks'!$A$1,2,$B7-1,totalresp),1,OFFSET('H2 risks'!$A$1,2,AC$1-1,totalresp),1)/(COUNTIFS(OFFSET('H2 risks'!$A$1,2,$B7-1,totalresp),1,OFFSET('H2 risks'!$A$1,2,AC$1-1,totalresp),1)+COUNTIFS(OFFSET('H2 risks'!$A$1,2,$B7-1,totalresp),1,OFFSET('H2 risks'!$A$1,2,AC$1-1,totalresp),0)+COUNTIFS(OFFSET('H2 risks'!$A$1,2,$B7-1,totalresp),0,OFFSET('H2 risks'!$A$1,2,AC$1-1,totalresp),1)))</f>
        <v>0.84090909090909094</v>
      </c>
      <c r="AD7">
        <f ca="1">1-(COUNTIFS(OFFSET('H2 risks'!$A$1,2,$B7-1,totalresp),1,OFFSET('H2 risks'!$A$1,2,AD$1-1,totalresp),1)/(COUNTIFS(OFFSET('H2 risks'!$A$1,2,$B7-1,totalresp),1,OFFSET('H2 risks'!$A$1,2,AD$1-1,totalresp),1)+COUNTIFS(OFFSET('H2 risks'!$A$1,2,$B7-1,totalresp),1,OFFSET('H2 risks'!$A$1,2,AD$1-1,totalresp),0)+COUNTIFS(OFFSET('H2 risks'!$A$1,2,$B7-1,totalresp),0,OFFSET('H2 risks'!$A$1,2,AD$1-1,totalresp),1)))</f>
        <v>0.75510204081632648</v>
      </c>
      <c r="AE7">
        <f ca="1">1-(COUNTIFS(OFFSET('H2 risks'!$A$1,2,$B7-1,totalresp),1,OFFSET('H2 risks'!$A$1,2,AE$1-1,totalresp),1)/(COUNTIFS(OFFSET('H2 risks'!$A$1,2,$B7-1,totalresp),1,OFFSET('H2 risks'!$A$1,2,AE$1-1,totalresp),1)+COUNTIFS(OFFSET('H2 risks'!$A$1,2,$B7-1,totalresp),1,OFFSET('H2 risks'!$A$1,2,AE$1-1,totalresp),0)+COUNTIFS(OFFSET('H2 risks'!$A$1,2,$B7-1,totalresp),0,OFFSET('H2 risks'!$A$1,2,AE$1-1,totalresp),1)))</f>
        <v>0.875</v>
      </c>
      <c r="AF7">
        <f ca="1">1-(COUNTIFS(OFFSET('H2 risks'!$A$1,2,$B7-1,totalresp),1,OFFSET('H2 risks'!$A$1,2,AF$1-1,totalresp),1)/(COUNTIFS(OFFSET('H2 risks'!$A$1,2,$B7-1,totalresp),1,OFFSET('H2 risks'!$A$1,2,AF$1-1,totalresp),1)+COUNTIFS(OFFSET('H2 risks'!$A$1,2,$B7-1,totalresp),1,OFFSET('H2 risks'!$A$1,2,AF$1-1,totalresp),0)+COUNTIFS(OFFSET('H2 risks'!$A$1,2,$B7-1,totalresp),0,OFFSET('H2 risks'!$A$1,2,AF$1-1,totalresp),1)))</f>
        <v>0.91666666666666663</v>
      </c>
      <c r="AG7">
        <f ca="1">1-(COUNTIFS(OFFSET('H2 risks'!$A$1,2,$B7-1,totalresp),1,OFFSET('H2 risks'!$A$1,2,AG$1-1,totalresp),1)/(COUNTIFS(OFFSET('H2 risks'!$A$1,2,$B7-1,totalresp),1,OFFSET('H2 risks'!$A$1,2,AG$1-1,totalresp),1)+COUNTIFS(OFFSET('H2 risks'!$A$1,2,$B7-1,totalresp),1,OFFSET('H2 risks'!$A$1,2,AG$1-1,totalresp),0)+COUNTIFS(OFFSET('H2 risks'!$A$1,2,$B7-1,totalresp),0,OFFSET('H2 risks'!$A$1,2,AG$1-1,totalresp),1)))</f>
        <v>0.85714285714285721</v>
      </c>
      <c r="AH7">
        <f ca="1">1-(COUNTIFS(OFFSET('H2 risks'!$A$1,2,$B7-1,totalresp),1,OFFSET('H2 risks'!$A$1,2,AH$1-1,totalresp),1)/(COUNTIFS(OFFSET('H2 risks'!$A$1,2,$B7-1,totalresp),1,OFFSET('H2 risks'!$A$1,2,AH$1-1,totalresp),1)+COUNTIFS(OFFSET('H2 risks'!$A$1,2,$B7-1,totalresp),1,OFFSET('H2 risks'!$A$1,2,AH$1-1,totalresp),0)+COUNTIFS(OFFSET('H2 risks'!$A$1,2,$B7-1,totalresp),0,OFFSET('H2 risks'!$A$1,2,AH$1-1,totalresp),1)))</f>
        <v>0.84</v>
      </c>
      <c r="AI7">
        <f ca="1">1-(COUNTIFS(OFFSET('H2 risks'!$A$1,2,$B7-1,totalresp),1,OFFSET('H2 risks'!$A$1,2,AI$1-1,totalresp),1)/(COUNTIFS(OFFSET('H2 risks'!$A$1,2,$B7-1,totalresp),1,OFFSET('H2 risks'!$A$1,2,AI$1-1,totalresp),1)+COUNTIFS(OFFSET('H2 risks'!$A$1,2,$B7-1,totalresp),1,OFFSET('H2 risks'!$A$1,2,AI$1-1,totalresp),0)+COUNTIFS(OFFSET('H2 risks'!$A$1,2,$B7-1,totalresp),0,OFFSET('H2 risks'!$A$1,2,AI$1-1,totalresp),1)))</f>
        <v>0.8666666666666667</v>
      </c>
      <c r="AJ7">
        <f ca="1">1-(COUNTIFS(OFFSET('H2 risks'!$A$1,2,$B7-1,totalresp),1,OFFSET('H2 risks'!$A$1,2,AJ$1-1,totalresp),1)/(COUNTIFS(OFFSET('H2 risks'!$A$1,2,$B7-1,totalresp),1,OFFSET('H2 risks'!$A$1,2,AJ$1-1,totalresp),1)+COUNTIFS(OFFSET('H2 risks'!$A$1,2,$B7-1,totalresp),1,OFFSET('H2 risks'!$A$1,2,AJ$1-1,totalresp),0)+COUNTIFS(OFFSET('H2 risks'!$A$1,2,$B7-1,totalresp),0,OFFSET('H2 risks'!$A$1,2,AJ$1-1,totalresp),1)))</f>
        <v>0.88</v>
      </c>
      <c r="AK7">
        <f ca="1">1-(COUNTIFS(OFFSET('H2 risks'!$A$1,2,$B7-1,totalresp),1,OFFSET('H2 risks'!$A$1,2,AK$1-1,totalresp),1)/(COUNTIFS(OFFSET('H2 risks'!$A$1,2,$B7-1,totalresp),1,OFFSET('H2 risks'!$A$1,2,AK$1-1,totalresp),1)+COUNTIFS(OFFSET('H2 risks'!$A$1,2,$B7-1,totalresp),1,OFFSET('H2 risks'!$A$1,2,AK$1-1,totalresp),0)+COUNTIFS(OFFSET('H2 risks'!$A$1,2,$B7-1,totalresp),0,OFFSET('H2 risks'!$A$1,2,AK$1-1,totalresp),1)))</f>
        <v>0.94736842105263164</v>
      </c>
      <c r="AL7">
        <f ca="1">1-(COUNTIFS(OFFSET('H2 risks'!$A$1,2,$B7-1,totalresp),1,OFFSET('H2 risks'!$A$1,2,AL$1-1,totalresp),1)/(COUNTIFS(OFFSET('H2 risks'!$A$1,2,$B7-1,totalresp),1,OFFSET('H2 risks'!$A$1,2,AL$1-1,totalresp),1)+COUNTIFS(OFFSET('H2 risks'!$A$1,2,$B7-1,totalresp),1,OFFSET('H2 risks'!$A$1,2,AL$1-1,totalresp),0)+COUNTIFS(OFFSET('H2 risks'!$A$1,2,$B7-1,totalresp),0,OFFSET('H2 risks'!$A$1,2,AL$1-1,totalresp),1)))</f>
        <v>0.9642857142857143</v>
      </c>
      <c r="AM7">
        <f ca="1">1-(COUNTIFS(OFFSET('H2 risks'!$A$1,2,$B7-1,totalresp),1,OFFSET('H2 risks'!$A$1,2,AM$1-1,totalresp),1)/(COUNTIFS(OFFSET('H2 risks'!$A$1,2,$B7-1,totalresp),1,OFFSET('H2 risks'!$A$1,2,AM$1-1,totalresp),1)+COUNTIFS(OFFSET('H2 risks'!$A$1,2,$B7-1,totalresp),1,OFFSET('H2 risks'!$A$1,2,AM$1-1,totalresp),0)+COUNTIFS(OFFSET('H2 risks'!$A$1,2,$B7-1,totalresp),0,OFFSET('H2 risks'!$A$1,2,AM$1-1,totalresp),1)))</f>
        <v>0.92592592592592593</v>
      </c>
      <c r="AN7">
        <f ca="1">1-(COUNTIFS(OFFSET('H2 risks'!$A$1,2,$B7-1,totalresp),1,OFFSET('H2 risks'!$A$1,2,AN$1-1,totalresp),1)/(COUNTIFS(OFFSET('H2 risks'!$A$1,2,$B7-1,totalresp),1,OFFSET('H2 risks'!$A$1,2,AN$1-1,totalresp),1)+COUNTIFS(OFFSET('H2 risks'!$A$1,2,$B7-1,totalresp),1,OFFSET('H2 risks'!$A$1,2,AN$1-1,totalresp),0)+COUNTIFS(OFFSET('H2 risks'!$A$1,2,$B7-1,totalresp),0,OFFSET('H2 risks'!$A$1,2,AN$1-1,totalresp),1)))</f>
        <v>0.93103448275862066</v>
      </c>
      <c r="AO7">
        <f ca="1">1-(COUNTIFS(OFFSET('H2 risks'!$A$1,2,$B7-1,totalresp),1,OFFSET('H2 risks'!$A$1,2,AO$1-1,totalresp),1)/(COUNTIFS(OFFSET('H2 risks'!$A$1,2,$B7-1,totalresp),1,OFFSET('H2 risks'!$A$1,2,AO$1-1,totalresp),1)+COUNTIFS(OFFSET('H2 risks'!$A$1,2,$B7-1,totalresp),1,OFFSET('H2 risks'!$A$1,2,AO$1-1,totalresp),0)+COUNTIFS(OFFSET('H2 risks'!$A$1,2,$B7-1,totalresp),0,OFFSET('H2 risks'!$A$1,2,AO$1-1,totalresp),1)))</f>
        <v>1</v>
      </c>
    </row>
    <row r="8" spans="1:41" ht="26.25" x14ac:dyDescent="0.45">
      <c r="A8" s="21" t="s">
        <v>341</v>
      </c>
      <c r="B8" s="6">
        <v>11</v>
      </c>
      <c r="C8">
        <f ca="1">1-(COUNTIFS(OFFSET('H2 risks'!$A$1,2,$B8-1,totalresp),1,OFFSET('H2 risks'!$A$1,2,C$1-1,totalresp),1)/(COUNTIFS(OFFSET('H2 risks'!$A$1,2,$B8-1,totalresp),1,OFFSET('H2 risks'!$A$1,2,C$1-1,totalresp),1)+COUNTIFS(OFFSET('H2 risks'!$A$1,2,$B8-1,totalresp),1,OFFSET('H2 risks'!$A$1,2,C$1-1,totalresp),0)+COUNTIFS(OFFSET('H2 risks'!$A$1,2,$B8-1,totalresp),0,OFFSET('H2 risks'!$A$1,2,C$1-1,totalresp),1)))</f>
        <v>0.65116279069767447</v>
      </c>
      <c r="D8">
        <f ca="1">1-(COUNTIFS(OFFSET('H2 risks'!$A$1,2,$B8-1,totalresp),1,OFFSET('H2 risks'!$A$1,2,D$1-1,totalresp),1)/(COUNTIFS(OFFSET('H2 risks'!$A$1,2,$B8-1,totalresp),1,OFFSET('H2 risks'!$A$1,2,D$1-1,totalresp),1)+COUNTIFS(OFFSET('H2 risks'!$A$1,2,$B8-1,totalresp),1,OFFSET('H2 risks'!$A$1,2,D$1-1,totalresp),0)+COUNTIFS(OFFSET('H2 risks'!$A$1,2,$B8-1,totalresp),0,OFFSET('H2 risks'!$A$1,2,D$1-1,totalresp),1)))</f>
        <v>0.83333333333333337</v>
      </c>
      <c r="E8">
        <f ca="1">1-(COUNTIFS(OFFSET('H2 risks'!$A$1,2,$B8-1,totalresp),1,OFFSET('H2 risks'!$A$1,2,E$1-1,totalresp),1)/(COUNTIFS(OFFSET('H2 risks'!$A$1,2,$B8-1,totalresp),1,OFFSET('H2 risks'!$A$1,2,E$1-1,totalresp),1)+COUNTIFS(OFFSET('H2 risks'!$A$1,2,$B8-1,totalresp),1,OFFSET('H2 risks'!$A$1,2,E$1-1,totalresp),0)+COUNTIFS(OFFSET('H2 risks'!$A$1,2,$B8-1,totalresp),0,OFFSET('H2 risks'!$A$1,2,E$1-1,totalresp),1)))</f>
        <v>0.67391304347826086</v>
      </c>
      <c r="F8">
        <f ca="1">1-(COUNTIFS(OFFSET('H2 risks'!$A$1,2,$B8-1,totalresp),1,OFFSET('H2 risks'!$A$1,2,F$1-1,totalresp),1)/(COUNTIFS(OFFSET('H2 risks'!$A$1,2,$B8-1,totalresp),1,OFFSET('H2 risks'!$A$1,2,F$1-1,totalresp),1)+COUNTIFS(OFFSET('H2 risks'!$A$1,2,$B8-1,totalresp),1,OFFSET('H2 risks'!$A$1,2,F$1-1,totalresp),0)+COUNTIFS(OFFSET('H2 risks'!$A$1,2,$B8-1,totalresp),0,OFFSET('H2 risks'!$A$1,2,F$1-1,totalresp),1)))</f>
        <v>0.90909090909090906</v>
      </c>
      <c r="G8">
        <f ca="1">1-(COUNTIFS(OFFSET('H2 risks'!$A$1,2,$B8-1,totalresp),1,OFFSET('H2 risks'!$A$1,2,G$1-1,totalresp),1)/(COUNTIFS(OFFSET('H2 risks'!$A$1,2,$B8-1,totalresp),1,OFFSET('H2 risks'!$A$1,2,G$1-1,totalresp),1)+COUNTIFS(OFFSET('H2 risks'!$A$1,2,$B8-1,totalresp),1,OFFSET('H2 risks'!$A$1,2,G$1-1,totalresp),0)+COUNTIFS(OFFSET('H2 risks'!$A$1,2,$B8-1,totalresp),0,OFFSET('H2 risks'!$A$1,2,G$1-1,totalresp),1)))</f>
        <v>0.84848484848484851</v>
      </c>
      <c r="H8">
        <f ca="1">1-(COUNTIFS(OFFSET('H2 risks'!$A$1,2,$B8-1,totalresp),1,OFFSET('H2 risks'!$A$1,2,H$1-1,totalresp),1)/(COUNTIFS(OFFSET('H2 risks'!$A$1,2,$B8-1,totalresp),1,OFFSET('H2 risks'!$A$1,2,H$1-1,totalresp),1)+COUNTIFS(OFFSET('H2 risks'!$A$1,2,$B8-1,totalresp),1,OFFSET('H2 risks'!$A$1,2,H$1-1,totalresp),0)+COUNTIFS(OFFSET('H2 risks'!$A$1,2,$B8-1,totalresp),0,OFFSET('H2 risks'!$A$1,2,H$1-1,totalresp),1)))</f>
        <v>0</v>
      </c>
      <c r="I8">
        <f ca="1">1-(COUNTIFS(OFFSET('H2 risks'!$A$1,2,$B8-1,totalresp),1,OFFSET('H2 risks'!$A$1,2,I$1-1,totalresp),1)/(COUNTIFS(OFFSET('H2 risks'!$A$1,2,$B8-1,totalresp),1,OFFSET('H2 risks'!$A$1,2,I$1-1,totalresp),1)+COUNTIFS(OFFSET('H2 risks'!$A$1,2,$B8-1,totalresp),1,OFFSET('H2 risks'!$A$1,2,I$1-1,totalresp),0)+COUNTIFS(OFFSET('H2 risks'!$A$1,2,$B8-1,totalresp),0,OFFSET('H2 risks'!$A$1,2,I$1-1,totalresp),1)))</f>
        <v>0.88095238095238093</v>
      </c>
      <c r="J8">
        <f ca="1">1-(COUNTIFS(OFFSET('H2 risks'!$A$1,2,$B8-1,totalresp),1,OFFSET('H2 risks'!$A$1,2,J$1-1,totalresp),1)/(COUNTIFS(OFFSET('H2 risks'!$A$1,2,$B8-1,totalresp),1,OFFSET('H2 risks'!$A$1,2,J$1-1,totalresp),1)+COUNTIFS(OFFSET('H2 risks'!$A$1,2,$B8-1,totalresp),1,OFFSET('H2 risks'!$A$1,2,J$1-1,totalresp),0)+COUNTIFS(OFFSET('H2 risks'!$A$1,2,$B8-1,totalresp),0,OFFSET('H2 risks'!$A$1,2,J$1-1,totalresp),1)))</f>
        <v>0.77272727272727271</v>
      </c>
      <c r="K8">
        <f ca="1">1-(COUNTIFS(OFFSET('H2 risks'!$A$1,2,$B8-1,totalresp),1,OFFSET('H2 risks'!$A$1,2,K$1-1,totalresp),1)/(COUNTIFS(OFFSET('H2 risks'!$A$1,2,$B8-1,totalresp),1,OFFSET('H2 risks'!$A$1,2,K$1-1,totalresp),1)+COUNTIFS(OFFSET('H2 risks'!$A$1,2,$B8-1,totalresp),1,OFFSET('H2 risks'!$A$1,2,K$1-1,totalresp),0)+COUNTIFS(OFFSET('H2 risks'!$A$1,2,$B8-1,totalresp),0,OFFSET('H2 risks'!$A$1,2,K$1-1,totalresp),1)))</f>
        <v>0.8</v>
      </c>
      <c r="L8">
        <f ca="1">1-(COUNTIFS(OFFSET('H2 risks'!$A$1,2,$B8-1,totalresp),1,OFFSET('H2 risks'!$A$1,2,L$1-1,totalresp),1)/(COUNTIFS(OFFSET('H2 risks'!$A$1,2,$B8-1,totalresp),1,OFFSET('H2 risks'!$A$1,2,L$1-1,totalresp),1)+COUNTIFS(OFFSET('H2 risks'!$A$1,2,$B8-1,totalresp),1,OFFSET('H2 risks'!$A$1,2,L$1-1,totalresp),0)+COUNTIFS(OFFSET('H2 risks'!$A$1,2,$B8-1,totalresp),0,OFFSET('H2 risks'!$A$1,2,L$1-1,totalresp),1)))</f>
        <v>0.84615384615384615</v>
      </c>
      <c r="M8">
        <f ca="1">1-(COUNTIFS(OFFSET('H2 risks'!$A$1,2,$B8-1,totalresp),1,OFFSET('H2 risks'!$A$1,2,M$1-1,totalresp),1)/(COUNTIFS(OFFSET('H2 risks'!$A$1,2,$B8-1,totalresp),1,OFFSET('H2 risks'!$A$1,2,M$1-1,totalresp),1)+COUNTIFS(OFFSET('H2 risks'!$A$1,2,$B8-1,totalresp),1,OFFSET('H2 risks'!$A$1,2,M$1-1,totalresp),0)+COUNTIFS(OFFSET('H2 risks'!$A$1,2,$B8-1,totalresp),0,OFFSET('H2 risks'!$A$1,2,M$1-1,totalresp),1)))</f>
        <v>0.8</v>
      </c>
      <c r="N8">
        <f ca="1">1-(COUNTIFS(OFFSET('H2 risks'!$A$1,2,$B8-1,totalresp),1,OFFSET('H2 risks'!$A$1,2,N$1-1,totalresp),1)/(COUNTIFS(OFFSET('H2 risks'!$A$1,2,$B8-1,totalresp),1,OFFSET('H2 risks'!$A$1,2,N$1-1,totalresp),1)+COUNTIFS(OFFSET('H2 risks'!$A$1,2,$B8-1,totalresp),1,OFFSET('H2 risks'!$A$1,2,N$1-1,totalresp),0)+COUNTIFS(OFFSET('H2 risks'!$A$1,2,$B8-1,totalresp),0,OFFSET('H2 risks'!$A$1,2,N$1-1,totalresp),1)))</f>
        <v>0.81081081081081074</v>
      </c>
      <c r="O8">
        <f ca="1">1-(COUNTIFS(OFFSET('H2 risks'!$A$1,2,$B8-1,totalresp),1,OFFSET('H2 risks'!$A$1,2,O$1-1,totalresp),1)/(COUNTIFS(OFFSET('H2 risks'!$A$1,2,$B8-1,totalresp),1,OFFSET('H2 risks'!$A$1,2,O$1-1,totalresp),1)+COUNTIFS(OFFSET('H2 risks'!$A$1,2,$B8-1,totalresp),1,OFFSET('H2 risks'!$A$1,2,O$1-1,totalresp),0)+COUNTIFS(OFFSET('H2 risks'!$A$1,2,$B8-1,totalresp),0,OFFSET('H2 risks'!$A$1,2,O$1-1,totalresp),1)))</f>
        <v>0.82758620689655171</v>
      </c>
      <c r="P8">
        <f ca="1">1-(COUNTIFS(OFFSET('H2 risks'!$A$1,2,$B8-1,totalresp),1,OFFSET('H2 risks'!$A$1,2,P$1-1,totalresp),1)/(COUNTIFS(OFFSET('H2 risks'!$A$1,2,$B8-1,totalresp),1,OFFSET('H2 risks'!$A$1,2,P$1-1,totalresp),1)+COUNTIFS(OFFSET('H2 risks'!$A$1,2,$B8-1,totalresp),1,OFFSET('H2 risks'!$A$1,2,P$1-1,totalresp),0)+COUNTIFS(OFFSET('H2 risks'!$A$1,2,$B8-1,totalresp),0,OFFSET('H2 risks'!$A$1,2,P$1-1,totalresp),1)))</f>
        <v>0.74358974358974361</v>
      </c>
      <c r="Q8">
        <f ca="1">1-(COUNTIFS(OFFSET('H2 risks'!$A$1,2,$B8-1,totalresp),1,OFFSET('H2 risks'!$A$1,2,Q$1-1,totalresp),1)/(COUNTIFS(OFFSET('H2 risks'!$A$1,2,$B8-1,totalresp),1,OFFSET('H2 risks'!$A$1,2,Q$1-1,totalresp),1)+COUNTIFS(OFFSET('H2 risks'!$A$1,2,$B8-1,totalresp),1,OFFSET('H2 risks'!$A$1,2,Q$1-1,totalresp),0)+COUNTIFS(OFFSET('H2 risks'!$A$1,2,$B8-1,totalresp),0,OFFSET('H2 risks'!$A$1,2,Q$1-1,totalresp),1)))</f>
        <v>0.84210526315789469</v>
      </c>
      <c r="R8">
        <f ca="1">1-(COUNTIFS(OFFSET('H2 risks'!$A$1,2,$B8-1,totalresp),1,OFFSET('H2 risks'!$A$1,2,R$1-1,totalresp),1)/(COUNTIFS(OFFSET('H2 risks'!$A$1,2,$B8-1,totalresp),1,OFFSET('H2 risks'!$A$1,2,R$1-1,totalresp),1)+COUNTIFS(OFFSET('H2 risks'!$A$1,2,$B8-1,totalresp),1,OFFSET('H2 risks'!$A$1,2,R$1-1,totalresp),0)+COUNTIFS(OFFSET('H2 risks'!$A$1,2,$B8-1,totalresp),0,OFFSET('H2 risks'!$A$1,2,R$1-1,totalresp),1)))</f>
        <v>0.77777777777777779</v>
      </c>
      <c r="S8">
        <f ca="1">1-(COUNTIFS(OFFSET('H2 risks'!$A$1,2,$B8-1,totalresp),1,OFFSET('H2 risks'!$A$1,2,S$1-1,totalresp),1)/(COUNTIFS(OFFSET('H2 risks'!$A$1,2,$B8-1,totalresp),1,OFFSET('H2 risks'!$A$1,2,S$1-1,totalresp),1)+COUNTIFS(OFFSET('H2 risks'!$A$1,2,$B8-1,totalresp),1,OFFSET('H2 risks'!$A$1,2,S$1-1,totalresp),0)+COUNTIFS(OFFSET('H2 risks'!$A$1,2,$B8-1,totalresp),0,OFFSET('H2 risks'!$A$1,2,S$1-1,totalresp),1)))</f>
        <v>0.85714285714285721</v>
      </c>
      <c r="T8">
        <f ca="1">1-(COUNTIFS(OFFSET('H2 risks'!$A$1,2,$B8-1,totalresp),1,OFFSET('H2 risks'!$A$1,2,T$1-1,totalresp),1)/(COUNTIFS(OFFSET('H2 risks'!$A$1,2,$B8-1,totalresp),1,OFFSET('H2 risks'!$A$1,2,T$1-1,totalresp),1)+COUNTIFS(OFFSET('H2 risks'!$A$1,2,$B8-1,totalresp),1,OFFSET('H2 risks'!$A$1,2,T$1-1,totalresp),0)+COUNTIFS(OFFSET('H2 risks'!$A$1,2,$B8-1,totalresp),0,OFFSET('H2 risks'!$A$1,2,T$1-1,totalresp),1)))</f>
        <v>0.76744186046511631</v>
      </c>
      <c r="U8">
        <f ca="1">1-(COUNTIFS(OFFSET('H2 risks'!$A$1,2,$B8-1,totalresp),1,OFFSET('H2 risks'!$A$1,2,U$1-1,totalresp),1)/(COUNTIFS(OFFSET('H2 risks'!$A$1,2,$B8-1,totalresp),1,OFFSET('H2 risks'!$A$1,2,U$1-1,totalresp),1)+COUNTIFS(OFFSET('H2 risks'!$A$1,2,$B8-1,totalresp),1,OFFSET('H2 risks'!$A$1,2,U$1-1,totalresp),0)+COUNTIFS(OFFSET('H2 risks'!$A$1,2,$B8-1,totalresp),0,OFFSET('H2 risks'!$A$1,2,U$1-1,totalresp),1)))</f>
        <v>0.91666666666666663</v>
      </c>
      <c r="V8">
        <f ca="1">1-(COUNTIFS(OFFSET('H2 risks'!$A$1,2,$B8-1,totalresp),1,OFFSET('H2 risks'!$A$1,2,V$1-1,totalresp),1)/(COUNTIFS(OFFSET('H2 risks'!$A$1,2,$B8-1,totalresp),1,OFFSET('H2 risks'!$A$1,2,V$1-1,totalresp),1)+COUNTIFS(OFFSET('H2 risks'!$A$1,2,$B8-1,totalresp),1,OFFSET('H2 risks'!$A$1,2,V$1-1,totalresp),0)+COUNTIFS(OFFSET('H2 risks'!$A$1,2,$B8-1,totalresp),0,OFFSET('H2 risks'!$A$1,2,V$1-1,totalresp),1)))</f>
        <v>0.87878787878787878</v>
      </c>
      <c r="W8">
        <f ca="1">1-(COUNTIFS(OFFSET('H2 risks'!$A$1,2,$B8-1,totalresp),1,OFFSET('H2 risks'!$A$1,2,W$1-1,totalresp),1)/(COUNTIFS(OFFSET('H2 risks'!$A$1,2,$B8-1,totalresp),1,OFFSET('H2 risks'!$A$1,2,W$1-1,totalresp),1)+COUNTIFS(OFFSET('H2 risks'!$A$1,2,$B8-1,totalresp),1,OFFSET('H2 risks'!$A$1,2,W$1-1,totalresp),0)+COUNTIFS(OFFSET('H2 risks'!$A$1,2,$B8-1,totalresp),0,OFFSET('H2 risks'!$A$1,2,W$1-1,totalresp),1)))</f>
        <v>0.86538461538461542</v>
      </c>
      <c r="X8">
        <f ca="1">1-(COUNTIFS(OFFSET('H2 risks'!$A$1,2,$B8-1,totalresp),1,OFFSET('H2 risks'!$A$1,2,X$1-1,totalresp),1)/(COUNTIFS(OFFSET('H2 risks'!$A$1,2,$B8-1,totalresp),1,OFFSET('H2 risks'!$A$1,2,X$1-1,totalresp),1)+COUNTIFS(OFFSET('H2 risks'!$A$1,2,$B8-1,totalresp),1,OFFSET('H2 risks'!$A$1,2,X$1-1,totalresp),0)+COUNTIFS(OFFSET('H2 risks'!$A$1,2,$B8-1,totalresp),0,OFFSET('H2 risks'!$A$1,2,X$1-1,totalresp),1)))</f>
        <v>0.85</v>
      </c>
      <c r="Y8">
        <f ca="1">1-(COUNTIFS(OFFSET('H2 risks'!$A$1,2,$B8-1,totalresp),1,OFFSET('H2 risks'!$A$1,2,Y$1-1,totalresp),1)/(COUNTIFS(OFFSET('H2 risks'!$A$1,2,$B8-1,totalresp),1,OFFSET('H2 risks'!$A$1,2,Y$1-1,totalresp),1)+COUNTIFS(OFFSET('H2 risks'!$A$1,2,$B8-1,totalresp),1,OFFSET('H2 risks'!$A$1,2,Y$1-1,totalresp),0)+COUNTIFS(OFFSET('H2 risks'!$A$1,2,$B8-1,totalresp),0,OFFSET('H2 risks'!$A$1,2,Y$1-1,totalresp),1)))</f>
        <v>1</v>
      </c>
      <c r="Z8">
        <f ca="1">1-(COUNTIFS(OFFSET('H2 risks'!$A$1,2,$B8-1,totalresp),1,OFFSET('H2 risks'!$A$1,2,Z$1-1,totalresp),1)/(COUNTIFS(OFFSET('H2 risks'!$A$1,2,$B8-1,totalresp),1,OFFSET('H2 risks'!$A$1,2,Z$1-1,totalresp),1)+COUNTIFS(OFFSET('H2 risks'!$A$1,2,$B8-1,totalresp),1,OFFSET('H2 risks'!$A$1,2,Z$1-1,totalresp),0)+COUNTIFS(OFFSET('H2 risks'!$A$1,2,$B8-1,totalresp),0,OFFSET('H2 risks'!$A$1,2,Z$1-1,totalresp),1)))</f>
        <v>0.76923076923076916</v>
      </c>
      <c r="AA8">
        <f ca="1">1-(COUNTIFS(OFFSET('H2 risks'!$A$1,2,$B8-1,totalresp),1,OFFSET('H2 risks'!$A$1,2,AA$1-1,totalresp),1)/(COUNTIFS(OFFSET('H2 risks'!$A$1,2,$B8-1,totalresp),1,OFFSET('H2 risks'!$A$1,2,AA$1-1,totalresp),1)+COUNTIFS(OFFSET('H2 risks'!$A$1,2,$B8-1,totalresp),1,OFFSET('H2 risks'!$A$1,2,AA$1-1,totalresp),0)+COUNTIFS(OFFSET('H2 risks'!$A$1,2,$B8-1,totalresp),0,OFFSET('H2 risks'!$A$1,2,AA$1-1,totalresp),1)))</f>
        <v>0.86046511627906974</v>
      </c>
      <c r="AB8">
        <f ca="1">1-(COUNTIFS(OFFSET('H2 risks'!$A$1,2,$B8-1,totalresp),1,OFFSET('H2 risks'!$A$1,2,AB$1-1,totalresp),1)/(COUNTIFS(OFFSET('H2 risks'!$A$1,2,$B8-1,totalresp),1,OFFSET('H2 risks'!$A$1,2,AB$1-1,totalresp),1)+COUNTIFS(OFFSET('H2 risks'!$A$1,2,$B8-1,totalresp),1,OFFSET('H2 risks'!$A$1,2,AB$1-1,totalresp),0)+COUNTIFS(OFFSET('H2 risks'!$A$1,2,$B8-1,totalresp),0,OFFSET('H2 risks'!$A$1,2,AB$1-1,totalresp),1)))</f>
        <v>0.82857142857142851</v>
      </c>
      <c r="AC8">
        <f ca="1">1-(COUNTIFS(OFFSET('H2 risks'!$A$1,2,$B8-1,totalresp),1,OFFSET('H2 risks'!$A$1,2,AC$1-1,totalresp),1)/(COUNTIFS(OFFSET('H2 risks'!$A$1,2,$B8-1,totalresp),1,OFFSET('H2 risks'!$A$1,2,AC$1-1,totalresp),1)+COUNTIFS(OFFSET('H2 risks'!$A$1,2,$B8-1,totalresp),1,OFFSET('H2 risks'!$A$1,2,AC$1-1,totalresp),0)+COUNTIFS(OFFSET('H2 risks'!$A$1,2,$B8-1,totalresp),0,OFFSET('H2 risks'!$A$1,2,AC$1-1,totalresp),1)))</f>
        <v>0.84905660377358494</v>
      </c>
      <c r="AD8">
        <f ca="1">1-(COUNTIFS(OFFSET('H2 risks'!$A$1,2,$B8-1,totalresp),1,OFFSET('H2 risks'!$A$1,2,AD$1-1,totalresp),1)/(COUNTIFS(OFFSET('H2 risks'!$A$1,2,$B8-1,totalresp),1,OFFSET('H2 risks'!$A$1,2,AD$1-1,totalresp),1)+COUNTIFS(OFFSET('H2 risks'!$A$1,2,$B8-1,totalresp),1,OFFSET('H2 risks'!$A$1,2,AD$1-1,totalresp),0)+COUNTIFS(OFFSET('H2 risks'!$A$1,2,$B8-1,totalresp),0,OFFSET('H2 risks'!$A$1,2,AD$1-1,totalresp),1)))</f>
        <v>0.70909090909090911</v>
      </c>
      <c r="AE8">
        <f ca="1">1-(COUNTIFS(OFFSET('H2 risks'!$A$1,2,$B8-1,totalresp),1,OFFSET('H2 risks'!$A$1,2,AE$1-1,totalresp),1)/(COUNTIFS(OFFSET('H2 risks'!$A$1,2,$B8-1,totalresp),1,OFFSET('H2 risks'!$A$1,2,AE$1-1,totalresp),1)+COUNTIFS(OFFSET('H2 risks'!$A$1,2,$B8-1,totalresp),1,OFFSET('H2 risks'!$A$1,2,AE$1-1,totalresp),0)+COUNTIFS(OFFSET('H2 risks'!$A$1,2,$B8-1,totalresp),0,OFFSET('H2 risks'!$A$1,2,AE$1-1,totalresp),1)))</f>
        <v>0.84375</v>
      </c>
      <c r="AF8">
        <f ca="1">1-(COUNTIFS(OFFSET('H2 risks'!$A$1,2,$B8-1,totalresp),1,OFFSET('H2 risks'!$A$1,2,AF$1-1,totalresp),1)/(COUNTIFS(OFFSET('H2 risks'!$A$1,2,$B8-1,totalresp),1,OFFSET('H2 risks'!$A$1,2,AF$1-1,totalresp),1)+COUNTIFS(OFFSET('H2 risks'!$A$1,2,$B8-1,totalresp),1,OFFSET('H2 risks'!$A$1,2,AF$1-1,totalresp),0)+COUNTIFS(OFFSET('H2 risks'!$A$1,2,$B8-1,totalresp),0,OFFSET('H2 risks'!$A$1,2,AF$1-1,totalresp),1)))</f>
        <v>0.90909090909090906</v>
      </c>
      <c r="AG8">
        <f ca="1">1-(COUNTIFS(OFFSET('H2 risks'!$A$1,2,$B8-1,totalresp),1,OFFSET('H2 risks'!$A$1,2,AG$1-1,totalresp),1)/(COUNTIFS(OFFSET('H2 risks'!$A$1,2,$B8-1,totalresp),1,OFFSET('H2 risks'!$A$1,2,AG$1-1,totalresp),1)+COUNTIFS(OFFSET('H2 risks'!$A$1,2,$B8-1,totalresp),1,OFFSET('H2 risks'!$A$1,2,AG$1-1,totalresp),0)+COUNTIFS(OFFSET('H2 risks'!$A$1,2,$B8-1,totalresp),0,OFFSET('H2 risks'!$A$1,2,AG$1-1,totalresp),1)))</f>
        <v>0.9375</v>
      </c>
      <c r="AH8">
        <f ca="1">1-(COUNTIFS(OFFSET('H2 risks'!$A$1,2,$B8-1,totalresp),1,OFFSET('H2 risks'!$A$1,2,AH$1-1,totalresp),1)/(COUNTIFS(OFFSET('H2 risks'!$A$1,2,$B8-1,totalresp),1,OFFSET('H2 risks'!$A$1,2,AH$1-1,totalresp),1)+COUNTIFS(OFFSET('H2 risks'!$A$1,2,$B8-1,totalresp),1,OFFSET('H2 risks'!$A$1,2,AH$1-1,totalresp),0)+COUNTIFS(OFFSET('H2 risks'!$A$1,2,$B8-1,totalresp),0,OFFSET('H2 risks'!$A$1,2,AH$1-1,totalresp),1)))</f>
        <v>0.81818181818181812</v>
      </c>
      <c r="AI8">
        <f ca="1">1-(COUNTIFS(OFFSET('H2 risks'!$A$1,2,$B8-1,totalresp),1,OFFSET('H2 risks'!$A$1,2,AI$1-1,totalresp),1)/(COUNTIFS(OFFSET('H2 risks'!$A$1,2,$B8-1,totalresp),1,OFFSET('H2 risks'!$A$1,2,AI$1-1,totalresp),1)+COUNTIFS(OFFSET('H2 risks'!$A$1,2,$B8-1,totalresp),1,OFFSET('H2 risks'!$A$1,2,AI$1-1,totalresp),0)+COUNTIFS(OFFSET('H2 risks'!$A$1,2,$B8-1,totalresp),0,OFFSET('H2 risks'!$A$1,2,AI$1-1,totalresp),1)))</f>
        <v>0.9</v>
      </c>
      <c r="AJ8">
        <f ca="1">1-(COUNTIFS(OFFSET('H2 risks'!$A$1,2,$B8-1,totalresp),1,OFFSET('H2 risks'!$A$1,2,AJ$1-1,totalresp),1)/(COUNTIFS(OFFSET('H2 risks'!$A$1,2,$B8-1,totalresp),1,OFFSET('H2 risks'!$A$1,2,AJ$1-1,totalresp),1)+COUNTIFS(OFFSET('H2 risks'!$A$1,2,$B8-1,totalresp),1,OFFSET('H2 risks'!$A$1,2,AJ$1-1,totalresp),0)+COUNTIFS(OFFSET('H2 risks'!$A$1,2,$B8-1,totalresp),0,OFFSET('H2 risks'!$A$1,2,AJ$1-1,totalresp),1)))</f>
        <v>0.91428571428571426</v>
      </c>
      <c r="AK8">
        <f ca="1">1-(COUNTIFS(OFFSET('H2 risks'!$A$1,2,$B8-1,totalresp),1,OFFSET('H2 risks'!$A$1,2,AK$1-1,totalresp),1)/(COUNTIFS(OFFSET('H2 risks'!$A$1,2,$B8-1,totalresp),1,OFFSET('H2 risks'!$A$1,2,AK$1-1,totalresp),1)+COUNTIFS(OFFSET('H2 risks'!$A$1,2,$B8-1,totalresp),1,OFFSET('H2 risks'!$A$1,2,AK$1-1,totalresp),0)+COUNTIFS(OFFSET('H2 risks'!$A$1,2,$B8-1,totalresp),0,OFFSET('H2 risks'!$A$1,2,AK$1-1,totalresp),1)))</f>
        <v>0.96551724137931039</v>
      </c>
      <c r="AL8">
        <f ca="1">1-(COUNTIFS(OFFSET('H2 risks'!$A$1,2,$B8-1,totalresp),1,OFFSET('H2 risks'!$A$1,2,AL$1-1,totalresp),1)/(COUNTIFS(OFFSET('H2 risks'!$A$1,2,$B8-1,totalresp),1,OFFSET('H2 risks'!$A$1,2,AL$1-1,totalresp),1)+COUNTIFS(OFFSET('H2 risks'!$A$1,2,$B8-1,totalresp),1,OFFSET('H2 risks'!$A$1,2,AL$1-1,totalresp),0)+COUNTIFS(OFFSET('H2 risks'!$A$1,2,$B8-1,totalresp),0,OFFSET('H2 risks'!$A$1,2,AL$1-1,totalresp),1)))</f>
        <v>0.91666666666666663</v>
      </c>
      <c r="AM8">
        <f ca="1">1-(COUNTIFS(OFFSET('H2 risks'!$A$1,2,$B8-1,totalresp),1,OFFSET('H2 risks'!$A$1,2,AM$1-1,totalresp),1)/(COUNTIFS(OFFSET('H2 risks'!$A$1,2,$B8-1,totalresp),1,OFFSET('H2 risks'!$A$1,2,AM$1-1,totalresp),1)+COUNTIFS(OFFSET('H2 risks'!$A$1,2,$B8-1,totalresp),1,OFFSET('H2 risks'!$A$1,2,AM$1-1,totalresp),0)+COUNTIFS(OFFSET('H2 risks'!$A$1,2,$B8-1,totalresp),0,OFFSET('H2 risks'!$A$1,2,AM$1-1,totalresp),1)))</f>
        <v>0.97368421052631582</v>
      </c>
      <c r="AN8">
        <f ca="1">1-(COUNTIFS(OFFSET('H2 risks'!$A$1,2,$B8-1,totalresp),1,OFFSET('H2 risks'!$A$1,2,AN$1-1,totalresp),1)/(COUNTIFS(OFFSET('H2 risks'!$A$1,2,$B8-1,totalresp),1,OFFSET('H2 risks'!$A$1,2,AN$1-1,totalresp),1)+COUNTIFS(OFFSET('H2 risks'!$A$1,2,$B8-1,totalresp),1,OFFSET('H2 risks'!$A$1,2,AN$1-1,totalresp),0)+COUNTIFS(OFFSET('H2 risks'!$A$1,2,$B8-1,totalresp),0,OFFSET('H2 risks'!$A$1,2,AN$1-1,totalresp),1)))</f>
        <v>0.89189189189189189</v>
      </c>
      <c r="AO8">
        <f ca="1">1-(COUNTIFS(OFFSET('H2 risks'!$A$1,2,$B8-1,totalresp),1,OFFSET('H2 risks'!$A$1,2,AO$1-1,totalresp),1)/(COUNTIFS(OFFSET('H2 risks'!$A$1,2,$B8-1,totalresp),1,OFFSET('H2 risks'!$A$1,2,AO$1-1,totalresp),1)+COUNTIFS(OFFSET('H2 risks'!$A$1,2,$B8-1,totalresp),1,OFFSET('H2 risks'!$A$1,2,AO$1-1,totalresp),0)+COUNTIFS(OFFSET('H2 risks'!$A$1,2,$B8-1,totalresp),0,OFFSET('H2 risks'!$A$1,2,AO$1-1,totalresp),1)))</f>
        <v>1</v>
      </c>
    </row>
    <row r="9" spans="1:41" ht="26.25" x14ac:dyDescent="0.45">
      <c r="A9" s="21" t="s">
        <v>342</v>
      </c>
      <c r="B9" s="6">
        <v>12</v>
      </c>
      <c r="C9">
        <f ca="1">1-(COUNTIFS(OFFSET('H2 risks'!$A$1,2,$B9-1,totalresp),1,OFFSET('H2 risks'!$A$1,2,C$1-1,totalresp),1)/(COUNTIFS(OFFSET('H2 risks'!$A$1,2,$B9-1,totalresp),1,OFFSET('H2 risks'!$A$1,2,C$1-1,totalresp),1)+COUNTIFS(OFFSET('H2 risks'!$A$1,2,$B9-1,totalresp),1,OFFSET('H2 risks'!$A$1,2,C$1-1,totalresp),0)+COUNTIFS(OFFSET('H2 risks'!$A$1,2,$B9-1,totalresp),0,OFFSET('H2 risks'!$A$1,2,C$1-1,totalresp),1)))</f>
        <v>0.64285714285714279</v>
      </c>
      <c r="D9">
        <f ca="1">1-(COUNTIFS(OFFSET('H2 risks'!$A$1,2,$B9-1,totalresp),1,OFFSET('H2 risks'!$A$1,2,D$1-1,totalresp),1)/(COUNTIFS(OFFSET('H2 risks'!$A$1,2,$B9-1,totalresp),1,OFFSET('H2 risks'!$A$1,2,D$1-1,totalresp),1)+COUNTIFS(OFFSET('H2 risks'!$A$1,2,$B9-1,totalresp),1,OFFSET('H2 risks'!$A$1,2,D$1-1,totalresp),0)+COUNTIFS(OFFSET('H2 risks'!$A$1,2,$B9-1,totalresp),0,OFFSET('H2 risks'!$A$1,2,D$1-1,totalresp),1)))</f>
        <v>0.89189189189189189</v>
      </c>
      <c r="E9">
        <f ca="1">1-(COUNTIFS(OFFSET('H2 risks'!$A$1,2,$B9-1,totalresp),1,OFFSET('H2 risks'!$A$1,2,E$1-1,totalresp),1)/(COUNTIFS(OFFSET('H2 risks'!$A$1,2,$B9-1,totalresp),1,OFFSET('H2 risks'!$A$1,2,E$1-1,totalresp),1)+COUNTIFS(OFFSET('H2 risks'!$A$1,2,$B9-1,totalresp),1,OFFSET('H2 risks'!$A$1,2,E$1-1,totalresp),0)+COUNTIFS(OFFSET('H2 risks'!$A$1,2,$B9-1,totalresp),0,OFFSET('H2 risks'!$A$1,2,E$1-1,totalresp),1)))</f>
        <v>0.69565217391304346</v>
      </c>
      <c r="F9">
        <f ca="1">1-(COUNTIFS(OFFSET('H2 risks'!$A$1,2,$B9-1,totalresp),1,OFFSET('H2 risks'!$A$1,2,F$1-1,totalresp),1)/(COUNTIFS(OFFSET('H2 risks'!$A$1,2,$B9-1,totalresp),1,OFFSET('H2 risks'!$A$1,2,F$1-1,totalresp),1)+COUNTIFS(OFFSET('H2 risks'!$A$1,2,$B9-1,totalresp),1,OFFSET('H2 risks'!$A$1,2,F$1-1,totalresp),0)+COUNTIFS(OFFSET('H2 risks'!$A$1,2,$B9-1,totalresp),0,OFFSET('H2 risks'!$A$1,2,F$1-1,totalresp),1)))</f>
        <v>0.83333333333333337</v>
      </c>
      <c r="G9">
        <f ca="1">1-(COUNTIFS(OFFSET('H2 risks'!$A$1,2,$B9-1,totalresp),1,OFFSET('H2 risks'!$A$1,2,G$1-1,totalresp),1)/(COUNTIFS(OFFSET('H2 risks'!$A$1,2,$B9-1,totalresp),1,OFFSET('H2 risks'!$A$1,2,G$1-1,totalresp),1)+COUNTIFS(OFFSET('H2 risks'!$A$1,2,$B9-1,totalresp),1,OFFSET('H2 risks'!$A$1,2,G$1-1,totalresp),0)+COUNTIFS(OFFSET('H2 risks'!$A$1,2,$B9-1,totalresp),0,OFFSET('H2 risks'!$A$1,2,G$1-1,totalresp),1)))</f>
        <v>0.87878787878787878</v>
      </c>
      <c r="H9">
        <f ca="1">1-(COUNTIFS(OFFSET('H2 risks'!$A$1,2,$B9-1,totalresp),1,OFFSET('H2 risks'!$A$1,2,H$1-1,totalresp),1)/(COUNTIFS(OFFSET('H2 risks'!$A$1,2,$B9-1,totalresp),1,OFFSET('H2 risks'!$A$1,2,H$1-1,totalresp),1)+COUNTIFS(OFFSET('H2 risks'!$A$1,2,$B9-1,totalresp),1,OFFSET('H2 risks'!$A$1,2,H$1-1,totalresp),0)+COUNTIFS(OFFSET('H2 risks'!$A$1,2,$B9-1,totalresp),0,OFFSET('H2 risks'!$A$1,2,H$1-1,totalresp),1)))</f>
        <v>0.88095238095238093</v>
      </c>
      <c r="I9">
        <f ca="1">1-(COUNTIFS(OFFSET('H2 risks'!$A$1,2,$B9-1,totalresp),1,OFFSET('H2 risks'!$A$1,2,I$1-1,totalresp),1)/(COUNTIFS(OFFSET('H2 risks'!$A$1,2,$B9-1,totalresp),1,OFFSET('H2 risks'!$A$1,2,I$1-1,totalresp),1)+COUNTIFS(OFFSET('H2 risks'!$A$1,2,$B9-1,totalresp),1,OFFSET('H2 risks'!$A$1,2,I$1-1,totalresp),0)+COUNTIFS(OFFSET('H2 risks'!$A$1,2,$B9-1,totalresp),0,OFFSET('H2 risks'!$A$1,2,I$1-1,totalresp),1)))</f>
        <v>0</v>
      </c>
      <c r="J9">
        <f ca="1">1-(COUNTIFS(OFFSET('H2 risks'!$A$1,2,$B9-1,totalresp),1,OFFSET('H2 risks'!$A$1,2,J$1-1,totalresp),1)/(COUNTIFS(OFFSET('H2 risks'!$A$1,2,$B9-1,totalresp),1,OFFSET('H2 risks'!$A$1,2,J$1-1,totalresp),1)+COUNTIFS(OFFSET('H2 risks'!$A$1,2,$B9-1,totalresp),1,OFFSET('H2 risks'!$A$1,2,J$1-1,totalresp),0)+COUNTIFS(OFFSET('H2 risks'!$A$1,2,$B9-1,totalresp),0,OFFSET('H2 risks'!$A$1,2,J$1-1,totalresp),1)))</f>
        <v>0.73809523809523814</v>
      </c>
      <c r="K9">
        <f ca="1">1-(COUNTIFS(OFFSET('H2 risks'!$A$1,2,$B9-1,totalresp),1,OFFSET('H2 risks'!$A$1,2,K$1-1,totalresp),1)/(COUNTIFS(OFFSET('H2 risks'!$A$1,2,$B9-1,totalresp),1,OFFSET('H2 risks'!$A$1,2,K$1-1,totalresp),1)+COUNTIFS(OFFSET('H2 risks'!$A$1,2,$B9-1,totalresp),1,OFFSET('H2 risks'!$A$1,2,K$1-1,totalresp),0)+COUNTIFS(OFFSET('H2 risks'!$A$1,2,$B9-1,totalresp),0,OFFSET('H2 risks'!$A$1,2,K$1-1,totalresp),1)))</f>
        <v>0.7931034482758621</v>
      </c>
      <c r="L9">
        <f ca="1">1-(COUNTIFS(OFFSET('H2 risks'!$A$1,2,$B9-1,totalresp),1,OFFSET('H2 risks'!$A$1,2,L$1-1,totalresp),1)/(COUNTIFS(OFFSET('H2 risks'!$A$1,2,$B9-1,totalresp),1,OFFSET('H2 risks'!$A$1,2,L$1-1,totalresp),1)+COUNTIFS(OFFSET('H2 risks'!$A$1,2,$B9-1,totalresp),1,OFFSET('H2 risks'!$A$1,2,L$1-1,totalresp),0)+COUNTIFS(OFFSET('H2 risks'!$A$1,2,$B9-1,totalresp),0,OFFSET('H2 risks'!$A$1,2,L$1-1,totalresp),1)))</f>
        <v>0.77083333333333337</v>
      </c>
      <c r="M9">
        <f ca="1">1-(COUNTIFS(OFFSET('H2 risks'!$A$1,2,$B9-1,totalresp),1,OFFSET('H2 risks'!$A$1,2,M$1-1,totalresp),1)/(COUNTIFS(OFFSET('H2 risks'!$A$1,2,$B9-1,totalresp),1,OFFSET('H2 risks'!$A$1,2,M$1-1,totalresp),1)+COUNTIFS(OFFSET('H2 risks'!$A$1,2,$B9-1,totalresp),1,OFFSET('H2 risks'!$A$1,2,M$1-1,totalresp),0)+COUNTIFS(OFFSET('H2 risks'!$A$1,2,$B9-1,totalresp),0,OFFSET('H2 risks'!$A$1,2,M$1-1,totalresp),1)))</f>
        <v>0.82222222222222219</v>
      </c>
      <c r="N9">
        <f ca="1">1-(COUNTIFS(OFFSET('H2 risks'!$A$1,2,$B9-1,totalresp),1,OFFSET('H2 risks'!$A$1,2,N$1-1,totalresp),1)/(COUNTIFS(OFFSET('H2 risks'!$A$1,2,$B9-1,totalresp),1,OFFSET('H2 risks'!$A$1,2,N$1-1,totalresp),1)+COUNTIFS(OFFSET('H2 risks'!$A$1,2,$B9-1,totalresp),1,OFFSET('H2 risks'!$A$1,2,N$1-1,totalresp),0)+COUNTIFS(OFFSET('H2 risks'!$A$1,2,$B9-1,totalresp),0,OFFSET('H2 risks'!$A$1,2,N$1-1,totalresp),1)))</f>
        <v>0.80555555555555558</v>
      </c>
      <c r="O9">
        <f ca="1">1-(COUNTIFS(OFFSET('H2 risks'!$A$1,2,$B9-1,totalresp),1,OFFSET('H2 risks'!$A$1,2,O$1-1,totalresp),1)/(COUNTIFS(OFFSET('H2 risks'!$A$1,2,$B9-1,totalresp),1,OFFSET('H2 risks'!$A$1,2,O$1-1,totalresp),1)+COUNTIFS(OFFSET('H2 risks'!$A$1,2,$B9-1,totalresp),1,OFFSET('H2 risks'!$A$1,2,O$1-1,totalresp),0)+COUNTIFS(OFFSET('H2 risks'!$A$1,2,$B9-1,totalresp),0,OFFSET('H2 risks'!$A$1,2,O$1-1,totalresp),1)))</f>
        <v>0.9</v>
      </c>
      <c r="P9">
        <f ca="1">1-(COUNTIFS(OFFSET('H2 risks'!$A$1,2,$B9-1,totalresp),1,OFFSET('H2 risks'!$A$1,2,P$1-1,totalresp),1)/(COUNTIFS(OFFSET('H2 risks'!$A$1,2,$B9-1,totalresp),1,OFFSET('H2 risks'!$A$1,2,P$1-1,totalresp),1)+COUNTIFS(OFFSET('H2 risks'!$A$1,2,$B9-1,totalresp),1,OFFSET('H2 risks'!$A$1,2,P$1-1,totalresp),0)+COUNTIFS(OFFSET('H2 risks'!$A$1,2,$B9-1,totalresp),0,OFFSET('H2 risks'!$A$1,2,P$1-1,totalresp),1)))</f>
        <v>0.88372093023255816</v>
      </c>
      <c r="Q9">
        <f ca="1">1-(COUNTIFS(OFFSET('H2 risks'!$A$1,2,$B9-1,totalresp),1,OFFSET('H2 risks'!$A$1,2,Q$1-1,totalresp),1)/(COUNTIFS(OFFSET('H2 risks'!$A$1,2,$B9-1,totalresp),1,OFFSET('H2 risks'!$A$1,2,Q$1-1,totalresp),1)+COUNTIFS(OFFSET('H2 risks'!$A$1,2,$B9-1,totalresp),1,OFFSET('H2 risks'!$A$1,2,Q$1-1,totalresp),0)+COUNTIFS(OFFSET('H2 risks'!$A$1,2,$B9-1,totalresp),0,OFFSET('H2 risks'!$A$1,2,Q$1-1,totalresp),1)))</f>
        <v>0.86842105263157898</v>
      </c>
      <c r="R9">
        <f ca="1">1-(COUNTIFS(OFFSET('H2 risks'!$A$1,2,$B9-1,totalresp),1,OFFSET('H2 risks'!$A$1,2,R$1-1,totalresp),1)/(COUNTIFS(OFFSET('H2 risks'!$A$1,2,$B9-1,totalresp),1,OFFSET('H2 risks'!$A$1,2,R$1-1,totalresp),1)+COUNTIFS(OFFSET('H2 risks'!$A$1,2,$B9-1,totalresp),1,OFFSET('H2 risks'!$A$1,2,R$1-1,totalresp),0)+COUNTIFS(OFFSET('H2 risks'!$A$1,2,$B9-1,totalresp),0,OFFSET('H2 risks'!$A$1,2,R$1-1,totalresp),1)))</f>
        <v>0.85714285714285721</v>
      </c>
      <c r="S9">
        <f ca="1">1-(COUNTIFS(OFFSET('H2 risks'!$A$1,2,$B9-1,totalresp),1,OFFSET('H2 risks'!$A$1,2,S$1-1,totalresp),1)/(COUNTIFS(OFFSET('H2 risks'!$A$1,2,$B9-1,totalresp),1,OFFSET('H2 risks'!$A$1,2,S$1-1,totalresp),1)+COUNTIFS(OFFSET('H2 risks'!$A$1,2,$B9-1,totalresp),1,OFFSET('H2 risks'!$A$1,2,S$1-1,totalresp),0)+COUNTIFS(OFFSET('H2 risks'!$A$1,2,$B9-1,totalresp),0,OFFSET('H2 risks'!$A$1,2,S$1-1,totalresp),1)))</f>
        <v>0.85185185185185186</v>
      </c>
      <c r="T9">
        <f ca="1">1-(COUNTIFS(OFFSET('H2 risks'!$A$1,2,$B9-1,totalresp),1,OFFSET('H2 risks'!$A$1,2,T$1-1,totalresp),1)/(COUNTIFS(OFFSET('H2 risks'!$A$1,2,$B9-1,totalresp),1,OFFSET('H2 risks'!$A$1,2,T$1-1,totalresp),1)+COUNTIFS(OFFSET('H2 risks'!$A$1,2,$B9-1,totalresp),1,OFFSET('H2 risks'!$A$1,2,T$1-1,totalresp),0)+COUNTIFS(OFFSET('H2 risks'!$A$1,2,$B9-1,totalresp),0,OFFSET('H2 risks'!$A$1,2,T$1-1,totalresp),1)))</f>
        <v>0.84444444444444444</v>
      </c>
      <c r="U9">
        <f ca="1">1-(COUNTIFS(OFFSET('H2 risks'!$A$1,2,$B9-1,totalresp),1,OFFSET('H2 risks'!$A$1,2,U$1-1,totalresp),1)/(COUNTIFS(OFFSET('H2 risks'!$A$1,2,$B9-1,totalresp),1,OFFSET('H2 risks'!$A$1,2,U$1-1,totalresp),1)+COUNTIFS(OFFSET('H2 risks'!$A$1,2,$B9-1,totalresp),1,OFFSET('H2 risks'!$A$1,2,U$1-1,totalresp),0)+COUNTIFS(OFFSET('H2 risks'!$A$1,2,$B9-1,totalresp),0,OFFSET('H2 risks'!$A$1,2,U$1-1,totalresp),1)))</f>
        <v>0.8125</v>
      </c>
      <c r="V9">
        <f ca="1">1-(COUNTIFS(OFFSET('H2 risks'!$A$1,2,$B9-1,totalresp),1,OFFSET('H2 risks'!$A$1,2,V$1-1,totalresp),1)/(COUNTIFS(OFFSET('H2 risks'!$A$1,2,$B9-1,totalresp),1,OFFSET('H2 risks'!$A$1,2,V$1-1,totalresp),1)+COUNTIFS(OFFSET('H2 risks'!$A$1,2,$B9-1,totalresp),1,OFFSET('H2 risks'!$A$1,2,V$1-1,totalresp),0)+COUNTIFS(OFFSET('H2 risks'!$A$1,2,$B9-1,totalresp),0,OFFSET('H2 risks'!$A$1,2,V$1-1,totalresp),1)))</f>
        <v>0.8</v>
      </c>
      <c r="W9">
        <f ca="1">1-(COUNTIFS(OFFSET('H2 risks'!$A$1,2,$B9-1,totalresp),1,OFFSET('H2 risks'!$A$1,2,W$1-1,totalresp),1)/(COUNTIFS(OFFSET('H2 risks'!$A$1,2,$B9-1,totalresp),1,OFFSET('H2 risks'!$A$1,2,W$1-1,totalresp),1)+COUNTIFS(OFFSET('H2 risks'!$A$1,2,$B9-1,totalresp),1,OFFSET('H2 risks'!$A$1,2,W$1-1,totalresp),0)+COUNTIFS(OFFSET('H2 risks'!$A$1,2,$B9-1,totalresp),0,OFFSET('H2 risks'!$A$1,2,W$1-1,totalresp),1)))</f>
        <v>0.76595744680851063</v>
      </c>
      <c r="X9">
        <f ca="1">1-(COUNTIFS(OFFSET('H2 risks'!$A$1,2,$B9-1,totalresp),1,OFFSET('H2 risks'!$A$1,2,X$1-1,totalresp),1)/(COUNTIFS(OFFSET('H2 risks'!$A$1,2,$B9-1,totalresp),1,OFFSET('H2 risks'!$A$1,2,X$1-1,totalresp),1)+COUNTIFS(OFFSET('H2 risks'!$A$1,2,$B9-1,totalresp),1,OFFSET('H2 risks'!$A$1,2,X$1-1,totalresp),0)+COUNTIFS(OFFSET('H2 risks'!$A$1,2,$B9-1,totalresp),0,OFFSET('H2 risks'!$A$1,2,X$1-1,totalresp),1)))</f>
        <v>0.81578947368421051</v>
      </c>
      <c r="Y9">
        <f ca="1">1-(COUNTIFS(OFFSET('H2 risks'!$A$1,2,$B9-1,totalresp),1,OFFSET('H2 risks'!$A$1,2,Y$1-1,totalresp),1)/(COUNTIFS(OFFSET('H2 risks'!$A$1,2,$B9-1,totalresp),1,OFFSET('H2 risks'!$A$1,2,Y$1-1,totalresp),1)+COUNTIFS(OFFSET('H2 risks'!$A$1,2,$B9-1,totalresp),1,OFFSET('H2 risks'!$A$1,2,Y$1-1,totalresp),0)+COUNTIFS(OFFSET('H2 risks'!$A$1,2,$B9-1,totalresp),0,OFFSET('H2 risks'!$A$1,2,Y$1-1,totalresp),1)))</f>
        <v>0.95652173913043481</v>
      </c>
      <c r="Z9">
        <f ca="1">1-(COUNTIFS(OFFSET('H2 risks'!$A$1,2,$B9-1,totalresp),1,OFFSET('H2 risks'!$A$1,2,Z$1-1,totalresp),1)/(COUNTIFS(OFFSET('H2 risks'!$A$1,2,$B9-1,totalresp),1,OFFSET('H2 risks'!$A$1,2,Z$1-1,totalresp),1)+COUNTIFS(OFFSET('H2 risks'!$A$1,2,$B9-1,totalresp),1,OFFSET('H2 risks'!$A$1,2,Z$1-1,totalresp),0)+COUNTIFS(OFFSET('H2 risks'!$A$1,2,$B9-1,totalresp),0,OFFSET('H2 risks'!$A$1,2,Z$1-1,totalresp),1)))</f>
        <v>0.82499999999999996</v>
      </c>
      <c r="AA9">
        <f ca="1">1-(COUNTIFS(OFFSET('H2 risks'!$A$1,2,$B9-1,totalresp),1,OFFSET('H2 risks'!$A$1,2,AA$1-1,totalresp),1)/(COUNTIFS(OFFSET('H2 risks'!$A$1,2,$B9-1,totalresp),1,OFFSET('H2 risks'!$A$1,2,AA$1-1,totalresp),1)+COUNTIFS(OFFSET('H2 risks'!$A$1,2,$B9-1,totalresp),1,OFFSET('H2 risks'!$A$1,2,AA$1-1,totalresp),0)+COUNTIFS(OFFSET('H2 risks'!$A$1,2,$B9-1,totalresp),0,OFFSET('H2 risks'!$A$1,2,AA$1-1,totalresp),1)))</f>
        <v>0.82926829268292679</v>
      </c>
      <c r="AB9">
        <f ca="1">1-(COUNTIFS(OFFSET('H2 risks'!$A$1,2,$B9-1,totalresp),1,OFFSET('H2 risks'!$A$1,2,AB$1-1,totalresp),1)/(COUNTIFS(OFFSET('H2 risks'!$A$1,2,$B9-1,totalresp),1,OFFSET('H2 risks'!$A$1,2,AB$1-1,totalresp),1)+COUNTIFS(OFFSET('H2 risks'!$A$1,2,$B9-1,totalresp),1,OFFSET('H2 risks'!$A$1,2,AB$1-1,totalresp),0)+COUNTIFS(OFFSET('H2 risks'!$A$1,2,$B9-1,totalresp),0,OFFSET('H2 risks'!$A$1,2,AB$1-1,totalresp),1)))</f>
        <v>0.82352941176470584</v>
      </c>
      <c r="AC9">
        <f ca="1">1-(COUNTIFS(OFFSET('H2 risks'!$A$1,2,$B9-1,totalresp),1,OFFSET('H2 risks'!$A$1,2,AC$1-1,totalresp),1)/(COUNTIFS(OFFSET('H2 risks'!$A$1,2,$B9-1,totalresp),1,OFFSET('H2 risks'!$A$1,2,AC$1-1,totalresp),1)+COUNTIFS(OFFSET('H2 risks'!$A$1,2,$B9-1,totalresp),1,OFFSET('H2 risks'!$A$1,2,AC$1-1,totalresp),0)+COUNTIFS(OFFSET('H2 risks'!$A$1,2,$B9-1,totalresp),0,OFFSET('H2 risks'!$A$1,2,AC$1-1,totalresp),1)))</f>
        <v>0.75</v>
      </c>
      <c r="AD9">
        <f ca="1">1-(COUNTIFS(OFFSET('H2 risks'!$A$1,2,$B9-1,totalresp),1,OFFSET('H2 risks'!$A$1,2,AD$1-1,totalresp),1)/(COUNTIFS(OFFSET('H2 risks'!$A$1,2,$B9-1,totalresp),1,OFFSET('H2 risks'!$A$1,2,AD$1-1,totalresp),1)+COUNTIFS(OFFSET('H2 risks'!$A$1,2,$B9-1,totalresp),1,OFFSET('H2 risks'!$A$1,2,AD$1-1,totalresp),0)+COUNTIFS(OFFSET('H2 risks'!$A$1,2,$B9-1,totalresp),0,OFFSET('H2 risks'!$A$1,2,AD$1-1,totalresp),1)))</f>
        <v>0.81355932203389836</v>
      </c>
      <c r="AE9">
        <f ca="1">1-(COUNTIFS(OFFSET('H2 risks'!$A$1,2,$B9-1,totalresp),1,OFFSET('H2 risks'!$A$1,2,AE$1-1,totalresp),1)/(COUNTIFS(OFFSET('H2 risks'!$A$1,2,$B9-1,totalresp),1,OFFSET('H2 risks'!$A$1,2,AE$1-1,totalresp),1)+COUNTIFS(OFFSET('H2 risks'!$A$1,2,$B9-1,totalresp),1,OFFSET('H2 risks'!$A$1,2,AE$1-1,totalresp),0)+COUNTIFS(OFFSET('H2 risks'!$A$1,2,$B9-1,totalresp),0,OFFSET('H2 risks'!$A$1,2,AE$1-1,totalresp),1)))</f>
        <v>0.875</v>
      </c>
      <c r="AF9">
        <f ca="1">1-(COUNTIFS(OFFSET('H2 risks'!$A$1,2,$B9-1,totalresp),1,OFFSET('H2 risks'!$A$1,2,AF$1-1,totalresp),1)/(COUNTIFS(OFFSET('H2 risks'!$A$1,2,$B9-1,totalresp),1,OFFSET('H2 risks'!$A$1,2,AF$1-1,totalresp),1)+COUNTIFS(OFFSET('H2 risks'!$A$1,2,$B9-1,totalresp),1,OFFSET('H2 risks'!$A$1,2,AF$1-1,totalresp),0)+COUNTIFS(OFFSET('H2 risks'!$A$1,2,$B9-1,totalresp),0,OFFSET('H2 risks'!$A$1,2,AF$1-1,totalresp),1)))</f>
        <v>0.93939393939393945</v>
      </c>
      <c r="AG9">
        <f ca="1">1-(COUNTIFS(OFFSET('H2 risks'!$A$1,2,$B9-1,totalresp),1,OFFSET('H2 risks'!$A$1,2,AG$1-1,totalresp),1)/(COUNTIFS(OFFSET('H2 risks'!$A$1,2,$B9-1,totalresp),1,OFFSET('H2 risks'!$A$1,2,AG$1-1,totalresp),1)+COUNTIFS(OFFSET('H2 risks'!$A$1,2,$B9-1,totalresp),1,OFFSET('H2 risks'!$A$1,2,AG$1-1,totalresp),0)+COUNTIFS(OFFSET('H2 risks'!$A$1,2,$B9-1,totalresp),0,OFFSET('H2 risks'!$A$1,2,AG$1-1,totalresp),1)))</f>
        <v>0.9</v>
      </c>
      <c r="AH9">
        <f ca="1">1-(COUNTIFS(OFFSET('H2 risks'!$A$1,2,$B9-1,totalresp),1,OFFSET('H2 risks'!$A$1,2,AH$1-1,totalresp),1)/(COUNTIFS(OFFSET('H2 risks'!$A$1,2,$B9-1,totalresp),1,OFFSET('H2 risks'!$A$1,2,AH$1-1,totalresp),1)+COUNTIFS(OFFSET('H2 risks'!$A$1,2,$B9-1,totalresp),1,OFFSET('H2 risks'!$A$1,2,AH$1-1,totalresp),0)+COUNTIFS(OFFSET('H2 risks'!$A$1,2,$B9-1,totalresp),0,OFFSET('H2 risks'!$A$1,2,AH$1-1,totalresp),1)))</f>
        <v>0.84848484848484851</v>
      </c>
      <c r="AI9">
        <f ca="1">1-(COUNTIFS(OFFSET('H2 risks'!$A$1,2,$B9-1,totalresp),1,OFFSET('H2 risks'!$A$1,2,AI$1-1,totalresp),1)/(COUNTIFS(OFFSET('H2 risks'!$A$1,2,$B9-1,totalresp),1,OFFSET('H2 risks'!$A$1,2,AI$1-1,totalresp),1)+COUNTIFS(OFFSET('H2 risks'!$A$1,2,$B9-1,totalresp),1,OFFSET('H2 risks'!$A$1,2,AI$1-1,totalresp),0)+COUNTIFS(OFFSET('H2 risks'!$A$1,2,$B9-1,totalresp),0,OFFSET('H2 risks'!$A$1,2,AI$1-1,totalresp),1)))</f>
        <v>0.86842105263157898</v>
      </c>
      <c r="AJ9">
        <f ca="1">1-(COUNTIFS(OFFSET('H2 risks'!$A$1,2,$B9-1,totalresp),1,OFFSET('H2 risks'!$A$1,2,AJ$1-1,totalresp),1)/(COUNTIFS(OFFSET('H2 risks'!$A$1,2,$B9-1,totalresp),1,OFFSET('H2 risks'!$A$1,2,AJ$1-1,totalresp),1)+COUNTIFS(OFFSET('H2 risks'!$A$1,2,$B9-1,totalresp),1,OFFSET('H2 risks'!$A$1,2,AJ$1-1,totalresp),0)+COUNTIFS(OFFSET('H2 risks'!$A$1,2,$B9-1,totalresp),0,OFFSET('H2 risks'!$A$1,2,AJ$1-1,totalresp),1)))</f>
        <v>0.91176470588235292</v>
      </c>
      <c r="AK9">
        <f ca="1">1-(COUNTIFS(OFFSET('H2 risks'!$A$1,2,$B9-1,totalresp),1,OFFSET('H2 risks'!$A$1,2,AK$1-1,totalresp),1)/(COUNTIFS(OFFSET('H2 risks'!$A$1,2,$B9-1,totalresp),1,OFFSET('H2 risks'!$A$1,2,AK$1-1,totalresp),1)+COUNTIFS(OFFSET('H2 risks'!$A$1,2,$B9-1,totalresp),1,OFFSET('H2 risks'!$A$1,2,AK$1-1,totalresp),0)+COUNTIFS(OFFSET('H2 risks'!$A$1,2,$B9-1,totalresp),0,OFFSET('H2 risks'!$A$1,2,AK$1-1,totalresp),1)))</f>
        <v>0.88461538461538458</v>
      </c>
      <c r="AL9">
        <f ca="1">1-(COUNTIFS(OFFSET('H2 risks'!$A$1,2,$B9-1,totalresp),1,OFFSET('H2 risks'!$A$1,2,AL$1-1,totalresp),1)/(COUNTIFS(OFFSET('H2 risks'!$A$1,2,$B9-1,totalresp),1,OFFSET('H2 risks'!$A$1,2,AL$1-1,totalresp),1)+COUNTIFS(OFFSET('H2 risks'!$A$1,2,$B9-1,totalresp),1,OFFSET('H2 risks'!$A$1,2,AL$1-1,totalresp),0)+COUNTIFS(OFFSET('H2 risks'!$A$1,2,$B9-1,totalresp),0,OFFSET('H2 risks'!$A$1,2,AL$1-1,totalresp),1)))</f>
        <v>0.88235294117647056</v>
      </c>
      <c r="AM9">
        <f ca="1">1-(COUNTIFS(OFFSET('H2 risks'!$A$1,2,$B9-1,totalresp),1,OFFSET('H2 risks'!$A$1,2,AM$1-1,totalresp),1)/(COUNTIFS(OFFSET('H2 risks'!$A$1,2,$B9-1,totalresp),1,OFFSET('H2 risks'!$A$1,2,AM$1-1,totalresp),1)+COUNTIFS(OFFSET('H2 risks'!$A$1,2,$B9-1,totalresp),1,OFFSET('H2 risks'!$A$1,2,AM$1-1,totalresp),0)+COUNTIFS(OFFSET('H2 risks'!$A$1,2,$B9-1,totalresp),0,OFFSET('H2 risks'!$A$1,2,AM$1-1,totalresp),1)))</f>
        <v>0.8125</v>
      </c>
      <c r="AN9">
        <f ca="1">1-(COUNTIFS(OFFSET('H2 risks'!$A$1,2,$B9-1,totalresp),1,OFFSET('H2 risks'!$A$1,2,AN$1-1,totalresp),1)/(COUNTIFS(OFFSET('H2 risks'!$A$1,2,$B9-1,totalresp),1,OFFSET('H2 risks'!$A$1,2,AN$1-1,totalresp),1)+COUNTIFS(OFFSET('H2 risks'!$A$1,2,$B9-1,totalresp),1,OFFSET('H2 risks'!$A$1,2,AN$1-1,totalresp),0)+COUNTIFS(OFFSET('H2 risks'!$A$1,2,$B9-1,totalresp),0,OFFSET('H2 risks'!$A$1,2,AN$1-1,totalresp),1)))</f>
        <v>0.88888888888888884</v>
      </c>
      <c r="AO9">
        <f ca="1">1-(COUNTIFS(OFFSET('H2 risks'!$A$1,2,$B9-1,totalresp),1,OFFSET('H2 risks'!$A$1,2,AO$1-1,totalresp),1)/(COUNTIFS(OFFSET('H2 risks'!$A$1,2,$B9-1,totalresp),1,OFFSET('H2 risks'!$A$1,2,AO$1-1,totalresp),1)+COUNTIFS(OFFSET('H2 risks'!$A$1,2,$B9-1,totalresp),1,OFFSET('H2 risks'!$A$1,2,AO$1-1,totalresp),0)+COUNTIFS(OFFSET('H2 risks'!$A$1,2,$B9-1,totalresp),0,OFFSET('H2 risks'!$A$1,2,AO$1-1,totalresp),1)))</f>
        <v>0.875</v>
      </c>
    </row>
    <row r="10" spans="1:41" ht="39.4" x14ac:dyDescent="0.45">
      <c r="A10" s="21" t="s">
        <v>343</v>
      </c>
      <c r="B10" s="6">
        <v>13</v>
      </c>
      <c r="C10">
        <f ca="1">1-(COUNTIFS(OFFSET('H2 risks'!$A$1,2,$B10-1,totalresp),1,OFFSET('H2 risks'!$A$1,2,C$1-1,totalresp),1)/(COUNTIFS(OFFSET('H2 risks'!$A$1,2,$B10-1,totalresp),1,OFFSET('H2 risks'!$A$1,2,C$1-1,totalresp),1)+COUNTIFS(OFFSET('H2 risks'!$A$1,2,$B10-1,totalresp),1,OFFSET('H2 risks'!$A$1,2,C$1-1,totalresp),0)+COUNTIFS(OFFSET('H2 risks'!$A$1,2,$B10-1,totalresp),0,OFFSET('H2 risks'!$A$1,2,C$1-1,totalresp),1)))</f>
        <v>0.69387755102040816</v>
      </c>
      <c r="D10">
        <f ca="1">1-(COUNTIFS(OFFSET('H2 risks'!$A$1,2,$B10-1,totalresp),1,OFFSET('H2 risks'!$A$1,2,D$1-1,totalresp),1)/(COUNTIFS(OFFSET('H2 risks'!$A$1,2,$B10-1,totalresp),1,OFFSET('H2 risks'!$A$1,2,D$1-1,totalresp),1)+COUNTIFS(OFFSET('H2 risks'!$A$1,2,$B10-1,totalresp),1,OFFSET('H2 risks'!$A$1,2,D$1-1,totalresp),0)+COUNTIFS(OFFSET('H2 risks'!$A$1,2,$B10-1,totalresp),0,OFFSET('H2 risks'!$A$1,2,D$1-1,totalresp),1)))</f>
        <v>0.88372093023255816</v>
      </c>
      <c r="E10">
        <f ca="1">1-(COUNTIFS(OFFSET('H2 risks'!$A$1,2,$B10-1,totalresp),1,OFFSET('H2 risks'!$A$1,2,E$1-1,totalresp),1)/(COUNTIFS(OFFSET('H2 risks'!$A$1,2,$B10-1,totalresp),1,OFFSET('H2 risks'!$A$1,2,E$1-1,totalresp),1)+COUNTIFS(OFFSET('H2 risks'!$A$1,2,$B10-1,totalresp),1,OFFSET('H2 risks'!$A$1,2,E$1-1,totalresp),0)+COUNTIFS(OFFSET('H2 risks'!$A$1,2,$B10-1,totalresp),0,OFFSET('H2 risks'!$A$1,2,E$1-1,totalresp),1)))</f>
        <v>0.73584905660377364</v>
      </c>
      <c r="F10">
        <f ca="1">1-(COUNTIFS(OFFSET('H2 risks'!$A$1,2,$B10-1,totalresp),1,OFFSET('H2 risks'!$A$1,2,F$1-1,totalresp),1)/(COUNTIFS(OFFSET('H2 risks'!$A$1,2,$B10-1,totalresp),1,OFFSET('H2 risks'!$A$1,2,F$1-1,totalresp),1)+COUNTIFS(OFFSET('H2 risks'!$A$1,2,$B10-1,totalresp),1,OFFSET('H2 risks'!$A$1,2,F$1-1,totalresp),0)+COUNTIFS(OFFSET('H2 risks'!$A$1,2,$B10-1,totalresp),0,OFFSET('H2 risks'!$A$1,2,F$1-1,totalresp),1)))</f>
        <v>0.86486486486486491</v>
      </c>
      <c r="G10">
        <f ca="1">1-(COUNTIFS(OFFSET('H2 risks'!$A$1,2,$B10-1,totalresp),1,OFFSET('H2 risks'!$A$1,2,G$1-1,totalresp),1)/(COUNTIFS(OFFSET('H2 risks'!$A$1,2,$B10-1,totalresp),1,OFFSET('H2 risks'!$A$1,2,G$1-1,totalresp),1)+COUNTIFS(OFFSET('H2 risks'!$A$1,2,$B10-1,totalresp),1,OFFSET('H2 risks'!$A$1,2,G$1-1,totalresp),0)+COUNTIFS(OFFSET('H2 risks'!$A$1,2,$B10-1,totalresp),0,OFFSET('H2 risks'!$A$1,2,G$1-1,totalresp),1)))</f>
        <v>0.70588235294117641</v>
      </c>
      <c r="H10">
        <f ca="1">1-(COUNTIFS(OFFSET('H2 risks'!$A$1,2,$B10-1,totalresp),1,OFFSET('H2 risks'!$A$1,2,H$1-1,totalresp),1)/(COUNTIFS(OFFSET('H2 risks'!$A$1,2,$B10-1,totalresp),1,OFFSET('H2 risks'!$A$1,2,H$1-1,totalresp),1)+COUNTIFS(OFFSET('H2 risks'!$A$1,2,$B10-1,totalresp),1,OFFSET('H2 risks'!$A$1,2,H$1-1,totalresp),0)+COUNTIFS(OFFSET('H2 risks'!$A$1,2,$B10-1,totalresp),0,OFFSET('H2 risks'!$A$1,2,H$1-1,totalresp),1)))</f>
        <v>0.77272727272727271</v>
      </c>
      <c r="I10">
        <f ca="1">1-(COUNTIFS(OFFSET('H2 risks'!$A$1,2,$B10-1,totalresp),1,OFFSET('H2 risks'!$A$1,2,I$1-1,totalresp),1)/(COUNTIFS(OFFSET('H2 risks'!$A$1,2,$B10-1,totalresp),1,OFFSET('H2 risks'!$A$1,2,I$1-1,totalresp),1)+COUNTIFS(OFFSET('H2 risks'!$A$1,2,$B10-1,totalresp),1,OFFSET('H2 risks'!$A$1,2,I$1-1,totalresp),0)+COUNTIFS(OFFSET('H2 risks'!$A$1,2,$B10-1,totalresp),0,OFFSET('H2 risks'!$A$1,2,I$1-1,totalresp),1)))</f>
        <v>0.73809523809523814</v>
      </c>
      <c r="J10">
        <f ca="1">1-(COUNTIFS(OFFSET('H2 risks'!$A$1,2,$B10-1,totalresp),1,OFFSET('H2 risks'!$A$1,2,J$1-1,totalresp),1)/(COUNTIFS(OFFSET('H2 risks'!$A$1,2,$B10-1,totalresp),1,OFFSET('H2 risks'!$A$1,2,J$1-1,totalresp),1)+COUNTIFS(OFFSET('H2 risks'!$A$1,2,$B10-1,totalresp),1,OFFSET('H2 risks'!$A$1,2,J$1-1,totalresp),0)+COUNTIFS(OFFSET('H2 risks'!$A$1,2,$B10-1,totalresp),0,OFFSET('H2 risks'!$A$1,2,J$1-1,totalresp),1)))</f>
        <v>0</v>
      </c>
      <c r="K10">
        <f ca="1">1-(COUNTIFS(OFFSET('H2 risks'!$A$1,2,$B10-1,totalresp),1,OFFSET('H2 risks'!$A$1,2,K$1-1,totalresp),1)/(COUNTIFS(OFFSET('H2 risks'!$A$1,2,$B10-1,totalresp),1,OFFSET('H2 risks'!$A$1,2,K$1-1,totalresp),1)+COUNTIFS(OFFSET('H2 risks'!$A$1,2,$B10-1,totalresp),1,OFFSET('H2 risks'!$A$1,2,K$1-1,totalresp),0)+COUNTIFS(OFFSET('H2 risks'!$A$1,2,$B10-1,totalresp),0,OFFSET('H2 risks'!$A$1,2,K$1-1,totalresp),1)))</f>
        <v>0.72727272727272729</v>
      </c>
      <c r="L10">
        <f ca="1">1-(COUNTIFS(OFFSET('H2 risks'!$A$1,2,$B10-1,totalresp),1,OFFSET('H2 risks'!$A$1,2,L$1-1,totalresp),1)/(COUNTIFS(OFFSET('H2 risks'!$A$1,2,$B10-1,totalresp),1,OFFSET('H2 risks'!$A$1,2,L$1-1,totalresp),1)+COUNTIFS(OFFSET('H2 risks'!$A$1,2,$B10-1,totalresp),1,OFFSET('H2 risks'!$A$1,2,L$1-1,totalresp),0)+COUNTIFS(OFFSET('H2 risks'!$A$1,2,$B10-1,totalresp),0,OFFSET('H2 risks'!$A$1,2,L$1-1,totalresp),1)))</f>
        <v>0.77777777777777779</v>
      </c>
      <c r="M10">
        <f ca="1">1-(COUNTIFS(OFFSET('H2 risks'!$A$1,2,$B10-1,totalresp),1,OFFSET('H2 risks'!$A$1,2,M$1-1,totalresp),1)/(COUNTIFS(OFFSET('H2 risks'!$A$1,2,$B10-1,totalresp),1,OFFSET('H2 risks'!$A$1,2,M$1-1,totalresp),1)+COUNTIFS(OFFSET('H2 risks'!$A$1,2,$B10-1,totalresp),1,OFFSET('H2 risks'!$A$1,2,M$1-1,totalresp),0)+COUNTIFS(OFFSET('H2 risks'!$A$1,2,$B10-1,totalresp),0,OFFSET('H2 risks'!$A$1,2,M$1-1,totalresp),1)))</f>
        <v>0.72340425531914887</v>
      </c>
      <c r="N10">
        <f ca="1">1-(COUNTIFS(OFFSET('H2 risks'!$A$1,2,$B10-1,totalresp),1,OFFSET('H2 risks'!$A$1,2,N$1-1,totalresp),1)/(COUNTIFS(OFFSET('H2 risks'!$A$1,2,$B10-1,totalresp),1,OFFSET('H2 risks'!$A$1,2,N$1-1,totalresp),1)+COUNTIFS(OFFSET('H2 risks'!$A$1,2,$B10-1,totalresp),1,OFFSET('H2 risks'!$A$1,2,N$1-1,totalresp),0)+COUNTIFS(OFFSET('H2 risks'!$A$1,2,$B10-1,totalresp),0,OFFSET('H2 risks'!$A$1,2,N$1-1,totalresp),1)))</f>
        <v>0.75</v>
      </c>
      <c r="O10">
        <f ca="1">1-(COUNTIFS(OFFSET('H2 risks'!$A$1,2,$B10-1,totalresp),1,OFFSET('H2 risks'!$A$1,2,O$1-1,totalresp),1)/(COUNTIFS(OFFSET('H2 risks'!$A$1,2,$B10-1,totalresp),1,OFFSET('H2 risks'!$A$1,2,O$1-1,totalresp),1)+COUNTIFS(OFFSET('H2 risks'!$A$1,2,$B10-1,totalresp),1,OFFSET('H2 risks'!$A$1,2,O$1-1,totalresp),0)+COUNTIFS(OFFSET('H2 risks'!$A$1,2,$B10-1,totalresp),0,OFFSET('H2 risks'!$A$1,2,O$1-1,totalresp),1)))</f>
        <v>0.85714285714285721</v>
      </c>
      <c r="P10">
        <f ca="1">1-(COUNTIFS(OFFSET('H2 risks'!$A$1,2,$B10-1,totalresp),1,OFFSET('H2 risks'!$A$1,2,P$1-1,totalresp),1)/(COUNTIFS(OFFSET('H2 risks'!$A$1,2,$B10-1,totalresp),1,OFFSET('H2 risks'!$A$1,2,P$1-1,totalresp),1)+COUNTIFS(OFFSET('H2 risks'!$A$1,2,$B10-1,totalresp),1,OFFSET('H2 risks'!$A$1,2,P$1-1,totalresp),0)+COUNTIFS(OFFSET('H2 risks'!$A$1,2,$B10-1,totalresp),0,OFFSET('H2 risks'!$A$1,2,P$1-1,totalresp),1)))</f>
        <v>0.80434782608695654</v>
      </c>
      <c r="Q10">
        <f ca="1">1-(COUNTIFS(OFFSET('H2 risks'!$A$1,2,$B10-1,totalresp),1,OFFSET('H2 risks'!$A$1,2,Q$1-1,totalresp),1)/(COUNTIFS(OFFSET('H2 risks'!$A$1,2,$B10-1,totalresp),1,OFFSET('H2 risks'!$A$1,2,Q$1-1,totalresp),1)+COUNTIFS(OFFSET('H2 risks'!$A$1,2,$B10-1,totalresp),1,OFFSET('H2 risks'!$A$1,2,Q$1-1,totalresp),0)+COUNTIFS(OFFSET('H2 risks'!$A$1,2,$B10-1,totalresp),0,OFFSET('H2 risks'!$A$1,2,Q$1-1,totalresp),1)))</f>
        <v>0.80952380952380953</v>
      </c>
      <c r="R10">
        <f ca="1">1-(COUNTIFS(OFFSET('H2 risks'!$A$1,2,$B10-1,totalresp),1,OFFSET('H2 risks'!$A$1,2,R$1-1,totalresp),1)/(COUNTIFS(OFFSET('H2 risks'!$A$1,2,$B10-1,totalresp),1,OFFSET('H2 risks'!$A$1,2,R$1-1,totalresp),1)+COUNTIFS(OFFSET('H2 risks'!$A$1,2,$B10-1,totalresp),1,OFFSET('H2 risks'!$A$1,2,R$1-1,totalresp),0)+COUNTIFS(OFFSET('H2 risks'!$A$1,2,$B10-1,totalresp),0,OFFSET('H2 risks'!$A$1,2,R$1-1,totalresp),1)))</f>
        <v>0.8529411764705882</v>
      </c>
      <c r="S10">
        <f ca="1">1-(COUNTIFS(OFFSET('H2 risks'!$A$1,2,$B10-1,totalresp),1,OFFSET('H2 risks'!$A$1,2,S$1-1,totalresp),1)/(COUNTIFS(OFFSET('H2 risks'!$A$1,2,$B10-1,totalresp),1,OFFSET('H2 risks'!$A$1,2,S$1-1,totalresp),1)+COUNTIFS(OFFSET('H2 risks'!$A$1,2,$B10-1,totalresp),1,OFFSET('H2 risks'!$A$1,2,S$1-1,totalresp),0)+COUNTIFS(OFFSET('H2 risks'!$A$1,2,$B10-1,totalresp),0,OFFSET('H2 risks'!$A$1,2,S$1-1,totalresp),1)))</f>
        <v>0.84848484848484851</v>
      </c>
      <c r="T10">
        <f ca="1">1-(COUNTIFS(OFFSET('H2 risks'!$A$1,2,$B10-1,totalresp),1,OFFSET('H2 risks'!$A$1,2,T$1-1,totalresp),1)/(COUNTIFS(OFFSET('H2 risks'!$A$1,2,$B10-1,totalresp),1,OFFSET('H2 risks'!$A$1,2,T$1-1,totalresp),1)+COUNTIFS(OFFSET('H2 risks'!$A$1,2,$B10-1,totalresp),1,OFFSET('H2 risks'!$A$1,2,T$1-1,totalresp),0)+COUNTIFS(OFFSET('H2 risks'!$A$1,2,$B10-1,totalresp),0,OFFSET('H2 risks'!$A$1,2,T$1-1,totalresp),1)))</f>
        <v>0.62790697674418605</v>
      </c>
      <c r="U10">
        <f ca="1">1-(COUNTIFS(OFFSET('H2 risks'!$A$1,2,$B10-1,totalresp),1,OFFSET('H2 risks'!$A$1,2,U$1-1,totalresp),1)/(COUNTIFS(OFFSET('H2 risks'!$A$1,2,$B10-1,totalresp),1,OFFSET('H2 risks'!$A$1,2,U$1-1,totalresp),1)+COUNTIFS(OFFSET('H2 risks'!$A$1,2,$B10-1,totalresp),1,OFFSET('H2 risks'!$A$1,2,U$1-1,totalresp),0)+COUNTIFS(OFFSET('H2 risks'!$A$1,2,$B10-1,totalresp),0,OFFSET('H2 risks'!$A$1,2,U$1-1,totalresp),1)))</f>
        <v>0.78378378378378377</v>
      </c>
      <c r="V10">
        <f ca="1">1-(COUNTIFS(OFFSET('H2 risks'!$A$1,2,$B10-1,totalresp),1,OFFSET('H2 risks'!$A$1,2,V$1-1,totalresp),1)/(COUNTIFS(OFFSET('H2 risks'!$A$1,2,$B10-1,totalresp),1,OFFSET('H2 risks'!$A$1,2,V$1-1,totalresp),1)+COUNTIFS(OFFSET('H2 risks'!$A$1,2,$B10-1,totalresp),1,OFFSET('H2 risks'!$A$1,2,V$1-1,totalresp),0)+COUNTIFS(OFFSET('H2 risks'!$A$1,2,$B10-1,totalresp),0,OFFSET('H2 risks'!$A$1,2,V$1-1,totalresp),1)))</f>
        <v>0.77142857142857146</v>
      </c>
      <c r="W10">
        <f ca="1">1-(COUNTIFS(OFFSET('H2 risks'!$A$1,2,$B10-1,totalresp),1,OFFSET('H2 risks'!$A$1,2,W$1-1,totalresp),1)/(COUNTIFS(OFFSET('H2 risks'!$A$1,2,$B10-1,totalresp),1,OFFSET('H2 risks'!$A$1,2,W$1-1,totalresp),1)+COUNTIFS(OFFSET('H2 risks'!$A$1,2,$B10-1,totalresp),1,OFFSET('H2 risks'!$A$1,2,W$1-1,totalresp),0)+COUNTIFS(OFFSET('H2 risks'!$A$1,2,$B10-1,totalresp),0,OFFSET('H2 risks'!$A$1,2,W$1-1,totalresp),1)))</f>
        <v>0.58695652173913038</v>
      </c>
      <c r="X10">
        <f ca="1">1-(COUNTIFS(OFFSET('H2 risks'!$A$1,2,$B10-1,totalresp),1,OFFSET('H2 risks'!$A$1,2,X$1-1,totalresp),1)/(COUNTIFS(OFFSET('H2 risks'!$A$1,2,$B10-1,totalresp),1,OFFSET('H2 risks'!$A$1,2,X$1-1,totalresp),1)+COUNTIFS(OFFSET('H2 risks'!$A$1,2,$B10-1,totalresp),1,OFFSET('H2 risks'!$A$1,2,X$1-1,totalresp),0)+COUNTIFS(OFFSET('H2 risks'!$A$1,2,$B10-1,totalresp),0,OFFSET('H2 risks'!$A$1,2,X$1-1,totalresp),1)))</f>
        <v>0.79069767441860461</v>
      </c>
      <c r="Y10">
        <f ca="1">1-(COUNTIFS(OFFSET('H2 risks'!$A$1,2,$B10-1,totalresp),1,OFFSET('H2 risks'!$A$1,2,Y$1-1,totalresp),1)/(COUNTIFS(OFFSET('H2 risks'!$A$1,2,$B10-1,totalresp),1,OFFSET('H2 risks'!$A$1,2,Y$1-1,totalresp),1)+COUNTIFS(OFFSET('H2 risks'!$A$1,2,$B10-1,totalresp),1,OFFSET('H2 risks'!$A$1,2,Y$1-1,totalresp),0)+COUNTIFS(OFFSET('H2 risks'!$A$1,2,$B10-1,totalresp),0,OFFSET('H2 risks'!$A$1,2,Y$1-1,totalresp),1)))</f>
        <v>0.96666666666666667</v>
      </c>
      <c r="Z10">
        <f ca="1">1-(COUNTIFS(OFFSET('H2 risks'!$A$1,2,$B10-1,totalresp),1,OFFSET('H2 risks'!$A$1,2,Z$1-1,totalresp),1)/(COUNTIFS(OFFSET('H2 risks'!$A$1,2,$B10-1,totalresp),1,OFFSET('H2 risks'!$A$1,2,Z$1-1,totalresp),1)+COUNTIFS(OFFSET('H2 risks'!$A$1,2,$B10-1,totalresp),1,OFFSET('H2 risks'!$A$1,2,Z$1-1,totalresp),0)+COUNTIFS(OFFSET('H2 risks'!$A$1,2,$B10-1,totalresp),0,OFFSET('H2 risks'!$A$1,2,Z$1-1,totalresp),1)))</f>
        <v>0.68292682926829262</v>
      </c>
      <c r="AA10">
        <f ca="1">1-(COUNTIFS(OFFSET('H2 risks'!$A$1,2,$B10-1,totalresp),1,OFFSET('H2 risks'!$A$1,2,AA$1-1,totalresp),1)/(COUNTIFS(OFFSET('H2 risks'!$A$1,2,$B10-1,totalresp),1,OFFSET('H2 risks'!$A$1,2,AA$1-1,totalresp),1)+COUNTIFS(OFFSET('H2 risks'!$A$1,2,$B10-1,totalresp),1,OFFSET('H2 risks'!$A$1,2,AA$1-1,totalresp),0)+COUNTIFS(OFFSET('H2 risks'!$A$1,2,$B10-1,totalresp),0,OFFSET('H2 risks'!$A$1,2,AA$1-1,totalresp),1)))</f>
        <v>0.80434782608695654</v>
      </c>
      <c r="AB10">
        <f ca="1">1-(COUNTIFS(OFFSET('H2 risks'!$A$1,2,$B10-1,totalresp),1,OFFSET('H2 risks'!$A$1,2,AB$1-1,totalresp),1)/(COUNTIFS(OFFSET('H2 risks'!$A$1,2,$B10-1,totalresp),1,OFFSET('H2 risks'!$A$1,2,AB$1-1,totalresp),1)+COUNTIFS(OFFSET('H2 risks'!$A$1,2,$B10-1,totalresp),1,OFFSET('H2 risks'!$A$1,2,AB$1-1,totalresp),0)+COUNTIFS(OFFSET('H2 risks'!$A$1,2,$B10-1,totalresp),0,OFFSET('H2 risks'!$A$1,2,AB$1-1,totalresp),1)))</f>
        <v>0.76315789473684215</v>
      </c>
      <c r="AC10">
        <f ca="1">1-(COUNTIFS(OFFSET('H2 risks'!$A$1,2,$B10-1,totalresp),1,OFFSET('H2 risks'!$A$1,2,AC$1-1,totalresp),1)/(COUNTIFS(OFFSET('H2 risks'!$A$1,2,$B10-1,totalresp),1,OFFSET('H2 risks'!$A$1,2,AC$1-1,totalresp),1)+COUNTIFS(OFFSET('H2 risks'!$A$1,2,$B10-1,totalresp),1,OFFSET('H2 risks'!$A$1,2,AC$1-1,totalresp),0)+COUNTIFS(OFFSET('H2 risks'!$A$1,2,$B10-1,totalresp),0,OFFSET('H2 risks'!$A$1,2,AC$1-1,totalresp),1)))</f>
        <v>0.71153846153846156</v>
      </c>
      <c r="AD10">
        <f ca="1">1-(COUNTIFS(OFFSET('H2 risks'!$A$1,2,$B10-1,totalresp),1,OFFSET('H2 risks'!$A$1,2,AD$1-1,totalresp),1)/(COUNTIFS(OFFSET('H2 risks'!$A$1,2,$B10-1,totalresp),1,OFFSET('H2 risks'!$A$1,2,AD$1-1,totalresp),1)+COUNTIFS(OFFSET('H2 risks'!$A$1,2,$B10-1,totalresp),1,OFFSET('H2 risks'!$A$1,2,AD$1-1,totalresp),0)+COUNTIFS(OFFSET('H2 risks'!$A$1,2,$B10-1,totalresp),0,OFFSET('H2 risks'!$A$1,2,AD$1-1,totalresp),1)))</f>
        <v>0.73770491803278682</v>
      </c>
      <c r="AE10">
        <f ca="1">1-(COUNTIFS(OFFSET('H2 risks'!$A$1,2,$B10-1,totalresp),1,OFFSET('H2 risks'!$A$1,2,AE$1-1,totalresp),1)/(COUNTIFS(OFFSET('H2 risks'!$A$1,2,$B10-1,totalresp),1,OFFSET('H2 risks'!$A$1,2,AE$1-1,totalresp),1)+COUNTIFS(OFFSET('H2 risks'!$A$1,2,$B10-1,totalresp),1,OFFSET('H2 risks'!$A$1,2,AE$1-1,totalresp),0)+COUNTIFS(OFFSET('H2 risks'!$A$1,2,$B10-1,totalresp),0,OFFSET('H2 risks'!$A$1,2,AE$1-1,totalresp),1)))</f>
        <v>0.83783783783783783</v>
      </c>
      <c r="AF10">
        <f ca="1">1-(COUNTIFS(OFFSET('H2 risks'!$A$1,2,$B10-1,totalresp),1,OFFSET('H2 risks'!$A$1,2,AF$1-1,totalresp),1)/(COUNTIFS(OFFSET('H2 risks'!$A$1,2,$B10-1,totalresp),1,OFFSET('H2 risks'!$A$1,2,AF$1-1,totalresp),1)+COUNTIFS(OFFSET('H2 risks'!$A$1,2,$B10-1,totalresp),1,OFFSET('H2 risks'!$A$1,2,AF$1-1,totalresp),0)+COUNTIFS(OFFSET('H2 risks'!$A$1,2,$B10-1,totalresp),0,OFFSET('H2 risks'!$A$1,2,AF$1-1,totalresp),1)))</f>
        <v>0.83333333333333337</v>
      </c>
      <c r="AG10">
        <f ca="1">1-(COUNTIFS(OFFSET('H2 risks'!$A$1,2,$B10-1,totalresp),1,OFFSET('H2 risks'!$A$1,2,AG$1-1,totalresp),1)/(COUNTIFS(OFFSET('H2 risks'!$A$1,2,$B10-1,totalresp),1,OFFSET('H2 risks'!$A$1,2,AG$1-1,totalresp),1)+COUNTIFS(OFFSET('H2 risks'!$A$1,2,$B10-1,totalresp),1,OFFSET('H2 risks'!$A$1,2,AG$1-1,totalresp),0)+COUNTIFS(OFFSET('H2 risks'!$A$1,2,$B10-1,totalresp),0,OFFSET('H2 risks'!$A$1,2,AG$1-1,totalresp),1)))</f>
        <v>0.88888888888888884</v>
      </c>
      <c r="AH10">
        <f ca="1">1-(COUNTIFS(OFFSET('H2 risks'!$A$1,2,$B10-1,totalresp),1,OFFSET('H2 risks'!$A$1,2,AH$1-1,totalresp),1)/(COUNTIFS(OFFSET('H2 risks'!$A$1,2,$B10-1,totalresp),1,OFFSET('H2 risks'!$A$1,2,AH$1-1,totalresp),1)+COUNTIFS(OFFSET('H2 risks'!$A$1,2,$B10-1,totalresp),1,OFFSET('H2 risks'!$A$1,2,AH$1-1,totalresp),0)+COUNTIFS(OFFSET('H2 risks'!$A$1,2,$B10-1,totalresp),0,OFFSET('H2 risks'!$A$1,2,AH$1-1,totalresp),1)))</f>
        <v>0.81578947368421051</v>
      </c>
      <c r="AI10">
        <f ca="1">1-(COUNTIFS(OFFSET('H2 risks'!$A$1,2,$B10-1,totalresp),1,OFFSET('H2 risks'!$A$1,2,AI$1-1,totalresp),1)/(COUNTIFS(OFFSET('H2 risks'!$A$1,2,$B10-1,totalresp),1,OFFSET('H2 risks'!$A$1,2,AI$1-1,totalresp),1)+COUNTIFS(OFFSET('H2 risks'!$A$1,2,$B10-1,totalresp),1,OFFSET('H2 risks'!$A$1,2,AI$1-1,totalresp),0)+COUNTIFS(OFFSET('H2 risks'!$A$1,2,$B10-1,totalresp),0,OFFSET('H2 risks'!$A$1,2,AI$1-1,totalresp),1)))</f>
        <v>0.83720930232558133</v>
      </c>
      <c r="AJ10">
        <f ca="1">1-(COUNTIFS(OFFSET('H2 risks'!$A$1,2,$B10-1,totalresp),1,OFFSET('H2 risks'!$A$1,2,AJ$1-1,totalresp),1)/(COUNTIFS(OFFSET('H2 risks'!$A$1,2,$B10-1,totalresp),1,OFFSET('H2 risks'!$A$1,2,AJ$1-1,totalresp),1)+COUNTIFS(OFFSET('H2 risks'!$A$1,2,$B10-1,totalresp),1,OFFSET('H2 risks'!$A$1,2,AJ$1-1,totalresp),0)+COUNTIFS(OFFSET('H2 risks'!$A$1,2,$B10-1,totalresp),0,OFFSET('H2 risks'!$A$1,2,AJ$1-1,totalresp),1)))</f>
        <v>0.81081081081081074</v>
      </c>
      <c r="AK10">
        <f ca="1">1-(COUNTIFS(OFFSET('H2 risks'!$A$1,2,$B10-1,totalresp),1,OFFSET('H2 risks'!$A$1,2,AK$1-1,totalresp),1)/(COUNTIFS(OFFSET('H2 risks'!$A$1,2,$B10-1,totalresp),1,OFFSET('H2 risks'!$A$1,2,AK$1-1,totalresp),1)+COUNTIFS(OFFSET('H2 risks'!$A$1,2,$B10-1,totalresp),1,OFFSET('H2 risks'!$A$1,2,AK$1-1,totalresp),0)+COUNTIFS(OFFSET('H2 risks'!$A$1,2,$B10-1,totalresp),0,OFFSET('H2 risks'!$A$1,2,AK$1-1,totalresp),1)))</f>
        <v>0.94117647058823528</v>
      </c>
      <c r="AL10">
        <f ca="1">1-(COUNTIFS(OFFSET('H2 risks'!$A$1,2,$B10-1,totalresp),1,OFFSET('H2 risks'!$A$1,2,AL$1-1,totalresp),1)/(COUNTIFS(OFFSET('H2 risks'!$A$1,2,$B10-1,totalresp),1,OFFSET('H2 risks'!$A$1,2,AL$1-1,totalresp),1)+COUNTIFS(OFFSET('H2 risks'!$A$1,2,$B10-1,totalresp),1,OFFSET('H2 risks'!$A$1,2,AL$1-1,totalresp),0)+COUNTIFS(OFFSET('H2 risks'!$A$1,2,$B10-1,totalresp),0,OFFSET('H2 risks'!$A$1,2,AL$1-1,totalresp),1)))</f>
        <v>0.9285714285714286</v>
      </c>
      <c r="AM10">
        <f ca="1">1-(COUNTIFS(OFFSET('H2 risks'!$A$1,2,$B10-1,totalresp),1,OFFSET('H2 risks'!$A$1,2,AM$1-1,totalresp),1)/(COUNTIFS(OFFSET('H2 risks'!$A$1,2,$B10-1,totalresp),1,OFFSET('H2 risks'!$A$1,2,AM$1-1,totalresp),1)+COUNTIFS(OFFSET('H2 risks'!$A$1,2,$B10-1,totalresp),1,OFFSET('H2 risks'!$A$1,2,AM$1-1,totalresp),0)+COUNTIFS(OFFSET('H2 risks'!$A$1,2,$B10-1,totalresp),0,OFFSET('H2 risks'!$A$1,2,AM$1-1,totalresp),1)))</f>
        <v>0.9285714285714286</v>
      </c>
      <c r="AN10">
        <f ca="1">1-(COUNTIFS(OFFSET('H2 risks'!$A$1,2,$B10-1,totalresp),1,OFFSET('H2 risks'!$A$1,2,AN$1-1,totalresp),1)/(COUNTIFS(OFFSET('H2 risks'!$A$1,2,$B10-1,totalresp),1,OFFSET('H2 risks'!$A$1,2,AN$1-1,totalresp),1)+COUNTIFS(OFFSET('H2 risks'!$A$1,2,$B10-1,totalresp),1,OFFSET('H2 risks'!$A$1,2,AN$1-1,totalresp),0)+COUNTIFS(OFFSET('H2 risks'!$A$1,2,$B10-1,totalresp),0,OFFSET('H2 risks'!$A$1,2,AN$1-1,totalresp),1)))</f>
        <v>0.88095238095238093</v>
      </c>
      <c r="AO10">
        <f ca="1">1-(COUNTIFS(OFFSET('H2 risks'!$A$1,2,$B10-1,totalresp),1,OFFSET('H2 risks'!$A$1,2,AO$1-1,totalresp),1)/(COUNTIFS(OFFSET('H2 risks'!$A$1,2,$B10-1,totalresp),1,OFFSET('H2 risks'!$A$1,2,AO$1-1,totalresp),1)+COUNTIFS(OFFSET('H2 risks'!$A$1,2,$B10-1,totalresp),1,OFFSET('H2 risks'!$A$1,2,AO$1-1,totalresp),0)+COUNTIFS(OFFSET('H2 risks'!$A$1,2,$B10-1,totalresp),0,OFFSET('H2 risks'!$A$1,2,AO$1-1,totalresp),1)))</f>
        <v>0.96969696969696972</v>
      </c>
    </row>
    <row r="11" spans="1:41" ht="39.4" x14ac:dyDescent="0.45">
      <c r="A11" s="21" t="s">
        <v>344</v>
      </c>
      <c r="B11" s="6">
        <v>14</v>
      </c>
      <c r="C11">
        <f ca="1">1-(COUNTIFS(OFFSET('H2 risks'!$A$1,2,$B11-1,totalresp),1,OFFSET('H2 risks'!$A$1,2,C$1-1,totalresp),1)/(COUNTIFS(OFFSET('H2 risks'!$A$1,2,$B11-1,totalresp),1,OFFSET('H2 risks'!$A$1,2,C$1-1,totalresp),1)+COUNTIFS(OFFSET('H2 risks'!$A$1,2,$B11-1,totalresp),1,OFFSET('H2 risks'!$A$1,2,C$1-1,totalresp),0)+COUNTIFS(OFFSET('H2 risks'!$A$1,2,$B11-1,totalresp),0,OFFSET('H2 risks'!$A$1,2,C$1-1,totalresp),1)))</f>
        <v>0.82051282051282048</v>
      </c>
      <c r="D11">
        <f ca="1">1-(COUNTIFS(OFFSET('H2 risks'!$A$1,2,$B11-1,totalresp),1,OFFSET('H2 risks'!$A$1,2,D$1-1,totalresp),1)/(COUNTIFS(OFFSET('H2 risks'!$A$1,2,$B11-1,totalresp),1,OFFSET('H2 risks'!$A$1,2,D$1-1,totalresp),1)+COUNTIFS(OFFSET('H2 risks'!$A$1,2,$B11-1,totalresp),1,OFFSET('H2 risks'!$A$1,2,D$1-1,totalresp),0)+COUNTIFS(OFFSET('H2 risks'!$A$1,2,$B11-1,totalresp),0,OFFSET('H2 risks'!$A$1,2,D$1-1,totalresp),1)))</f>
        <v>0.84615384615384615</v>
      </c>
      <c r="E11">
        <f ca="1">1-(COUNTIFS(OFFSET('H2 risks'!$A$1,2,$B11-1,totalresp),1,OFFSET('H2 risks'!$A$1,2,E$1-1,totalresp),1)/(COUNTIFS(OFFSET('H2 risks'!$A$1,2,$B11-1,totalresp),1,OFFSET('H2 risks'!$A$1,2,E$1-1,totalresp),1)+COUNTIFS(OFFSET('H2 risks'!$A$1,2,$B11-1,totalresp),1,OFFSET('H2 risks'!$A$1,2,E$1-1,totalresp),0)+COUNTIFS(OFFSET('H2 risks'!$A$1,2,$B11-1,totalresp),0,OFFSET('H2 risks'!$A$1,2,E$1-1,totalresp),1)))</f>
        <v>0.86046511627906974</v>
      </c>
      <c r="F11">
        <f ca="1">1-(COUNTIFS(OFFSET('H2 risks'!$A$1,2,$B11-1,totalresp),1,OFFSET('H2 risks'!$A$1,2,F$1-1,totalresp),1)/(COUNTIFS(OFFSET('H2 risks'!$A$1,2,$B11-1,totalresp),1,OFFSET('H2 risks'!$A$1,2,F$1-1,totalresp),1)+COUNTIFS(OFFSET('H2 risks'!$A$1,2,$B11-1,totalresp),1,OFFSET('H2 risks'!$A$1,2,F$1-1,totalresp),0)+COUNTIFS(OFFSET('H2 risks'!$A$1,2,$B11-1,totalresp),0,OFFSET('H2 risks'!$A$1,2,F$1-1,totalresp),1)))</f>
        <v>0.95652173913043481</v>
      </c>
      <c r="G11">
        <f ca="1">1-(COUNTIFS(OFFSET('H2 risks'!$A$1,2,$B11-1,totalresp),1,OFFSET('H2 risks'!$A$1,2,G$1-1,totalresp),1)/(COUNTIFS(OFFSET('H2 risks'!$A$1,2,$B11-1,totalresp),1,OFFSET('H2 risks'!$A$1,2,G$1-1,totalresp),1)+COUNTIFS(OFFSET('H2 risks'!$A$1,2,$B11-1,totalresp),1,OFFSET('H2 risks'!$A$1,2,G$1-1,totalresp),0)+COUNTIFS(OFFSET('H2 risks'!$A$1,2,$B11-1,totalresp),0,OFFSET('H2 risks'!$A$1,2,G$1-1,totalresp),1)))</f>
        <v>0.86956521739130432</v>
      </c>
      <c r="H11">
        <f ca="1">1-(COUNTIFS(OFFSET('H2 risks'!$A$1,2,$B11-1,totalresp),1,OFFSET('H2 risks'!$A$1,2,H$1-1,totalresp),1)/(COUNTIFS(OFFSET('H2 risks'!$A$1,2,$B11-1,totalresp),1,OFFSET('H2 risks'!$A$1,2,H$1-1,totalresp),1)+COUNTIFS(OFFSET('H2 risks'!$A$1,2,$B11-1,totalresp),1,OFFSET('H2 risks'!$A$1,2,H$1-1,totalresp),0)+COUNTIFS(OFFSET('H2 risks'!$A$1,2,$B11-1,totalresp),0,OFFSET('H2 risks'!$A$1,2,H$1-1,totalresp),1)))</f>
        <v>0.8</v>
      </c>
      <c r="I11">
        <f ca="1">1-(COUNTIFS(OFFSET('H2 risks'!$A$1,2,$B11-1,totalresp),1,OFFSET('H2 risks'!$A$1,2,I$1-1,totalresp),1)/(COUNTIFS(OFFSET('H2 risks'!$A$1,2,$B11-1,totalresp),1,OFFSET('H2 risks'!$A$1,2,I$1-1,totalresp),1)+COUNTIFS(OFFSET('H2 risks'!$A$1,2,$B11-1,totalresp),1,OFFSET('H2 risks'!$A$1,2,I$1-1,totalresp),0)+COUNTIFS(OFFSET('H2 risks'!$A$1,2,$B11-1,totalresp),0,OFFSET('H2 risks'!$A$1,2,I$1-1,totalresp),1)))</f>
        <v>0.7931034482758621</v>
      </c>
      <c r="J11">
        <f ca="1">1-(COUNTIFS(OFFSET('H2 risks'!$A$1,2,$B11-1,totalresp),1,OFFSET('H2 risks'!$A$1,2,J$1-1,totalresp),1)/(COUNTIFS(OFFSET('H2 risks'!$A$1,2,$B11-1,totalresp),1,OFFSET('H2 risks'!$A$1,2,J$1-1,totalresp),1)+COUNTIFS(OFFSET('H2 risks'!$A$1,2,$B11-1,totalresp),1,OFFSET('H2 risks'!$A$1,2,J$1-1,totalresp),0)+COUNTIFS(OFFSET('H2 risks'!$A$1,2,$B11-1,totalresp),0,OFFSET('H2 risks'!$A$1,2,J$1-1,totalresp),1)))</f>
        <v>0.72727272727272729</v>
      </c>
      <c r="K11">
        <f ca="1">1-(COUNTIFS(OFFSET('H2 risks'!$A$1,2,$B11-1,totalresp),1,OFFSET('H2 risks'!$A$1,2,K$1-1,totalresp),1)/(COUNTIFS(OFFSET('H2 risks'!$A$1,2,$B11-1,totalresp),1,OFFSET('H2 risks'!$A$1,2,K$1-1,totalresp),1)+COUNTIFS(OFFSET('H2 risks'!$A$1,2,$B11-1,totalresp),1,OFFSET('H2 risks'!$A$1,2,K$1-1,totalresp),0)+COUNTIFS(OFFSET('H2 risks'!$A$1,2,$B11-1,totalresp),0,OFFSET('H2 risks'!$A$1,2,K$1-1,totalresp),1)))</f>
        <v>0</v>
      </c>
      <c r="L11">
        <f ca="1">1-(COUNTIFS(OFFSET('H2 risks'!$A$1,2,$B11-1,totalresp),1,OFFSET('H2 risks'!$A$1,2,L$1-1,totalresp),1)/(COUNTIFS(OFFSET('H2 risks'!$A$1,2,$B11-1,totalresp),1,OFFSET('H2 risks'!$A$1,2,L$1-1,totalresp),1)+COUNTIFS(OFFSET('H2 risks'!$A$1,2,$B11-1,totalresp),1,OFFSET('H2 risks'!$A$1,2,L$1-1,totalresp),0)+COUNTIFS(OFFSET('H2 risks'!$A$1,2,$B11-1,totalresp),0,OFFSET('H2 risks'!$A$1,2,L$1-1,totalresp),1)))</f>
        <v>0.90909090909090906</v>
      </c>
      <c r="M11">
        <f ca="1">1-(COUNTIFS(OFFSET('H2 risks'!$A$1,2,$B11-1,totalresp),1,OFFSET('H2 risks'!$A$1,2,M$1-1,totalresp),1)/(COUNTIFS(OFFSET('H2 risks'!$A$1,2,$B11-1,totalresp),1,OFFSET('H2 risks'!$A$1,2,M$1-1,totalresp),1)+COUNTIFS(OFFSET('H2 risks'!$A$1,2,$B11-1,totalresp),1,OFFSET('H2 risks'!$A$1,2,M$1-1,totalresp),0)+COUNTIFS(OFFSET('H2 risks'!$A$1,2,$B11-1,totalresp),0,OFFSET('H2 risks'!$A$1,2,M$1-1,totalresp),1)))</f>
        <v>0.76470588235294112</v>
      </c>
      <c r="N11">
        <f ca="1">1-(COUNTIFS(OFFSET('H2 risks'!$A$1,2,$B11-1,totalresp),1,OFFSET('H2 risks'!$A$1,2,N$1-1,totalresp),1)/(COUNTIFS(OFFSET('H2 risks'!$A$1,2,$B11-1,totalresp),1,OFFSET('H2 risks'!$A$1,2,N$1-1,totalresp),1)+COUNTIFS(OFFSET('H2 risks'!$A$1,2,$B11-1,totalresp),1,OFFSET('H2 risks'!$A$1,2,N$1-1,totalresp),0)+COUNTIFS(OFFSET('H2 risks'!$A$1,2,$B11-1,totalresp),0,OFFSET('H2 risks'!$A$1,2,N$1-1,totalresp),1)))</f>
        <v>0.89655172413793105</v>
      </c>
      <c r="O11">
        <f ca="1">1-(COUNTIFS(OFFSET('H2 risks'!$A$1,2,$B11-1,totalresp),1,OFFSET('H2 risks'!$A$1,2,O$1-1,totalresp),1)/(COUNTIFS(OFFSET('H2 risks'!$A$1,2,$B11-1,totalresp),1,OFFSET('H2 risks'!$A$1,2,O$1-1,totalresp),1)+COUNTIFS(OFFSET('H2 risks'!$A$1,2,$B11-1,totalresp),1,OFFSET('H2 risks'!$A$1,2,O$1-1,totalresp),0)+COUNTIFS(OFFSET('H2 risks'!$A$1,2,$B11-1,totalresp),0,OFFSET('H2 risks'!$A$1,2,O$1-1,totalresp),1)))</f>
        <v>0.9</v>
      </c>
      <c r="P11">
        <f ca="1">1-(COUNTIFS(OFFSET('H2 risks'!$A$1,2,$B11-1,totalresp),1,OFFSET('H2 risks'!$A$1,2,P$1-1,totalresp),1)/(COUNTIFS(OFFSET('H2 risks'!$A$1,2,$B11-1,totalresp),1,OFFSET('H2 risks'!$A$1,2,P$1-1,totalresp),1)+COUNTIFS(OFFSET('H2 risks'!$A$1,2,$B11-1,totalresp),1,OFFSET('H2 risks'!$A$1,2,P$1-1,totalresp),0)+COUNTIFS(OFFSET('H2 risks'!$A$1,2,$B11-1,totalresp),0,OFFSET('H2 risks'!$A$1,2,P$1-1,totalresp),1)))</f>
        <v>0.91176470588235292</v>
      </c>
      <c r="Q11">
        <f ca="1">1-(COUNTIFS(OFFSET('H2 risks'!$A$1,2,$B11-1,totalresp),1,OFFSET('H2 risks'!$A$1,2,Q$1-1,totalresp),1)/(COUNTIFS(OFFSET('H2 risks'!$A$1,2,$B11-1,totalresp),1,OFFSET('H2 risks'!$A$1,2,Q$1-1,totalresp),1)+COUNTIFS(OFFSET('H2 risks'!$A$1,2,$B11-1,totalresp),1,OFFSET('H2 risks'!$A$1,2,Q$1-1,totalresp),0)+COUNTIFS(OFFSET('H2 risks'!$A$1,2,$B11-1,totalresp),0,OFFSET('H2 risks'!$A$1,2,Q$1-1,totalresp),1)))</f>
        <v>0.89655172413793105</v>
      </c>
      <c r="R11">
        <f ca="1">1-(COUNTIFS(OFFSET('H2 risks'!$A$1,2,$B11-1,totalresp),1,OFFSET('H2 risks'!$A$1,2,R$1-1,totalresp),1)/(COUNTIFS(OFFSET('H2 risks'!$A$1,2,$B11-1,totalresp),1,OFFSET('H2 risks'!$A$1,2,R$1-1,totalresp),1)+COUNTIFS(OFFSET('H2 risks'!$A$1,2,$B11-1,totalresp),1,OFFSET('H2 risks'!$A$1,2,R$1-1,totalresp),0)+COUNTIFS(OFFSET('H2 risks'!$A$1,2,$B11-1,totalresp),0,OFFSET('H2 risks'!$A$1,2,R$1-1,totalresp),1)))</f>
        <v>0.89473684210526316</v>
      </c>
      <c r="S11">
        <f ca="1">1-(COUNTIFS(OFFSET('H2 risks'!$A$1,2,$B11-1,totalresp),1,OFFSET('H2 risks'!$A$1,2,S$1-1,totalresp),1)/(COUNTIFS(OFFSET('H2 risks'!$A$1,2,$B11-1,totalresp),1,OFFSET('H2 risks'!$A$1,2,S$1-1,totalresp),1)+COUNTIFS(OFFSET('H2 risks'!$A$1,2,$B11-1,totalresp),1,OFFSET('H2 risks'!$A$1,2,S$1-1,totalresp),0)+COUNTIFS(OFFSET('H2 risks'!$A$1,2,$B11-1,totalresp),0,OFFSET('H2 risks'!$A$1,2,S$1-1,totalresp),1)))</f>
        <v>0.88888888888888884</v>
      </c>
      <c r="T11">
        <f ca="1">1-(COUNTIFS(OFFSET('H2 risks'!$A$1,2,$B11-1,totalresp),1,OFFSET('H2 risks'!$A$1,2,T$1-1,totalresp),1)/(COUNTIFS(OFFSET('H2 risks'!$A$1,2,$B11-1,totalresp),1,OFFSET('H2 risks'!$A$1,2,T$1-1,totalresp),1)+COUNTIFS(OFFSET('H2 risks'!$A$1,2,$B11-1,totalresp),1,OFFSET('H2 risks'!$A$1,2,T$1-1,totalresp),0)+COUNTIFS(OFFSET('H2 risks'!$A$1,2,$B11-1,totalresp),0,OFFSET('H2 risks'!$A$1,2,T$1-1,totalresp),1)))</f>
        <v>0.79411764705882359</v>
      </c>
      <c r="U11">
        <f ca="1">1-(COUNTIFS(OFFSET('H2 risks'!$A$1,2,$B11-1,totalresp),1,OFFSET('H2 risks'!$A$1,2,U$1-1,totalresp),1)/(COUNTIFS(OFFSET('H2 risks'!$A$1,2,$B11-1,totalresp),1,OFFSET('H2 risks'!$A$1,2,U$1-1,totalresp),1)+COUNTIFS(OFFSET('H2 risks'!$A$1,2,$B11-1,totalresp),1,OFFSET('H2 risks'!$A$1,2,U$1-1,totalresp),0)+COUNTIFS(OFFSET('H2 risks'!$A$1,2,$B11-1,totalresp),0,OFFSET('H2 risks'!$A$1,2,U$1-1,totalresp),1)))</f>
        <v>0.7142857142857143</v>
      </c>
      <c r="V11">
        <f ca="1">1-(COUNTIFS(OFFSET('H2 risks'!$A$1,2,$B11-1,totalresp),1,OFFSET('H2 risks'!$A$1,2,V$1-1,totalresp),1)/(COUNTIFS(OFFSET('H2 risks'!$A$1,2,$B11-1,totalresp),1,OFFSET('H2 risks'!$A$1,2,V$1-1,totalresp),1)+COUNTIFS(OFFSET('H2 risks'!$A$1,2,$B11-1,totalresp),1,OFFSET('H2 risks'!$A$1,2,V$1-1,totalresp),0)+COUNTIFS(OFFSET('H2 risks'!$A$1,2,$B11-1,totalresp),0,OFFSET('H2 risks'!$A$1,2,V$1-1,totalresp),1)))</f>
        <v>0.95833333333333337</v>
      </c>
      <c r="W11">
        <f ca="1">1-(COUNTIFS(OFFSET('H2 risks'!$A$1,2,$B11-1,totalresp),1,OFFSET('H2 risks'!$A$1,2,W$1-1,totalresp),1)/(COUNTIFS(OFFSET('H2 risks'!$A$1,2,$B11-1,totalresp),1,OFFSET('H2 risks'!$A$1,2,W$1-1,totalresp),1)+COUNTIFS(OFFSET('H2 risks'!$A$1,2,$B11-1,totalresp),1,OFFSET('H2 risks'!$A$1,2,W$1-1,totalresp),0)+COUNTIFS(OFFSET('H2 risks'!$A$1,2,$B11-1,totalresp),0,OFFSET('H2 risks'!$A$1,2,W$1-1,totalresp),1)))</f>
        <v>0.82499999999999996</v>
      </c>
      <c r="X11">
        <f ca="1">1-(COUNTIFS(OFFSET('H2 risks'!$A$1,2,$B11-1,totalresp),1,OFFSET('H2 risks'!$A$1,2,X$1-1,totalresp),1)/(COUNTIFS(OFFSET('H2 risks'!$A$1,2,$B11-1,totalresp),1,OFFSET('H2 risks'!$A$1,2,X$1-1,totalresp),1)+COUNTIFS(OFFSET('H2 risks'!$A$1,2,$B11-1,totalresp),1,OFFSET('H2 risks'!$A$1,2,X$1-1,totalresp),0)+COUNTIFS(OFFSET('H2 risks'!$A$1,2,$B11-1,totalresp),0,OFFSET('H2 risks'!$A$1,2,X$1-1,totalresp),1)))</f>
        <v>0.90322580645161288</v>
      </c>
      <c r="Y11">
        <f ca="1">1-(COUNTIFS(OFFSET('H2 risks'!$A$1,2,$B11-1,totalresp),1,OFFSET('H2 risks'!$A$1,2,Y$1-1,totalresp),1)/(COUNTIFS(OFFSET('H2 risks'!$A$1,2,$B11-1,totalresp),1,OFFSET('H2 risks'!$A$1,2,Y$1-1,totalresp),1)+COUNTIFS(OFFSET('H2 risks'!$A$1,2,$B11-1,totalresp),1,OFFSET('H2 risks'!$A$1,2,Y$1-1,totalresp),0)+COUNTIFS(OFFSET('H2 risks'!$A$1,2,$B11-1,totalresp),0,OFFSET('H2 risks'!$A$1,2,Y$1-1,totalresp),1)))</f>
        <v>0.91666666666666663</v>
      </c>
      <c r="Z11">
        <f ca="1">1-(COUNTIFS(OFFSET('H2 risks'!$A$1,2,$B11-1,totalresp),1,OFFSET('H2 risks'!$A$1,2,Z$1-1,totalresp),1)/(COUNTIFS(OFFSET('H2 risks'!$A$1,2,$B11-1,totalresp),1,OFFSET('H2 risks'!$A$1,2,Z$1-1,totalresp),1)+COUNTIFS(OFFSET('H2 risks'!$A$1,2,$B11-1,totalresp),1,OFFSET('H2 risks'!$A$1,2,Z$1-1,totalresp),0)+COUNTIFS(OFFSET('H2 risks'!$A$1,2,$B11-1,totalresp),0,OFFSET('H2 risks'!$A$1,2,Z$1-1,totalresp),1)))</f>
        <v>0.75862068965517238</v>
      </c>
      <c r="AA11">
        <f ca="1">1-(COUNTIFS(OFFSET('H2 risks'!$A$1,2,$B11-1,totalresp),1,OFFSET('H2 risks'!$A$1,2,AA$1-1,totalresp),1)/(COUNTIFS(OFFSET('H2 risks'!$A$1,2,$B11-1,totalresp),1,OFFSET('H2 risks'!$A$1,2,AA$1-1,totalresp),1)+COUNTIFS(OFFSET('H2 risks'!$A$1,2,$B11-1,totalresp),1,OFFSET('H2 risks'!$A$1,2,AA$1-1,totalresp),0)+COUNTIFS(OFFSET('H2 risks'!$A$1,2,$B11-1,totalresp),0,OFFSET('H2 risks'!$A$1,2,AA$1-1,totalresp),1)))</f>
        <v>0.87878787878787878</v>
      </c>
      <c r="AB11">
        <f ca="1">1-(COUNTIFS(OFFSET('H2 risks'!$A$1,2,$B11-1,totalresp),1,OFFSET('H2 risks'!$A$1,2,AB$1-1,totalresp),1)/(COUNTIFS(OFFSET('H2 risks'!$A$1,2,$B11-1,totalresp),1,OFFSET('H2 risks'!$A$1,2,AB$1-1,totalresp),1)+COUNTIFS(OFFSET('H2 risks'!$A$1,2,$B11-1,totalresp),1,OFFSET('H2 risks'!$A$1,2,AB$1-1,totalresp),0)+COUNTIFS(OFFSET('H2 risks'!$A$1,2,$B11-1,totalresp),0,OFFSET('H2 risks'!$A$1,2,AB$1-1,totalresp),1)))</f>
        <v>0.79166666666666663</v>
      </c>
      <c r="AC11">
        <f ca="1">1-(COUNTIFS(OFFSET('H2 risks'!$A$1,2,$B11-1,totalresp),1,OFFSET('H2 risks'!$A$1,2,AC$1-1,totalresp),1)/(COUNTIFS(OFFSET('H2 risks'!$A$1,2,$B11-1,totalresp),1,OFFSET('H2 risks'!$A$1,2,AC$1-1,totalresp),1)+COUNTIFS(OFFSET('H2 risks'!$A$1,2,$B11-1,totalresp),1,OFFSET('H2 risks'!$A$1,2,AC$1-1,totalresp),0)+COUNTIFS(OFFSET('H2 risks'!$A$1,2,$B11-1,totalresp),0,OFFSET('H2 risks'!$A$1,2,AC$1-1,totalresp),1)))</f>
        <v>0.88636363636363635</v>
      </c>
      <c r="AD11">
        <f ca="1">1-(COUNTIFS(OFFSET('H2 risks'!$A$1,2,$B11-1,totalresp),1,OFFSET('H2 risks'!$A$1,2,AD$1-1,totalresp),1)/(COUNTIFS(OFFSET('H2 risks'!$A$1,2,$B11-1,totalresp),1,OFFSET('H2 risks'!$A$1,2,AD$1-1,totalresp),1)+COUNTIFS(OFFSET('H2 risks'!$A$1,2,$B11-1,totalresp),1,OFFSET('H2 risks'!$A$1,2,AD$1-1,totalresp),0)+COUNTIFS(OFFSET('H2 risks'!$A$1,2,$B11-1,totalresp),0,OFFSET('H2 risks'!$A$1,2,AD$1-1,totalresp),1)))</f>
        <v>0.84313725490196079</v>
      </c>
      <c r="AE11">
        <f ca="1">1-(COUNTIFS(OFFSET('H2 risks'!$A$1,2,$B11-1,totalresp),1,OFFSET('H2 risks'!$A$1,2,AE$1-1,totalresp),1)/(COUNTIFS(OFFSET('H2 risks'!$A$1,2,$B11-1,totalresp),1,OFFSET('H2 risks'!$A$1,2,AE$1-1,totalresp),1)+COUNTIFS(OFFSET('H2 risks'!$A$1,2,$B11-1,totalresp),1,OFFSET('H2 risks'!$A$1,2,AE$1-1,totalresp),0)+COUNTIFS(OFFSET('H2 risks'!$A$1,2,$B11-1,totalresp),0,OFFSET('H2 risks'!$A$1,2,AE$1-1,totalresp),1)))</f>
        <v>0.86363636363636365</v>
      </c>
      <c r="AF11">
        <f ca="1">1-(COUNTIFS(OFFSET('H2 risks'!$A$1,2,$B11-1,totalresp),1,OFFSET('H2 risks'!$A$1,2,AF$1-1,totalresp),1)/(COUNTIFS(OFFSET('H2 risks'!$A$1,2,$B11-1,totalresp),1,OFFSET('H2 risks'!$A$1,2,AF$1-1,totalresp),1)+COUNTIFS(OFFSET('H2 risks'!$A$1,2,$B11-1,totalresp),1,OFFSET('H2 risks'!$A$1,2,AF$1-1,totalresp),0)+COUNTIFS(OFFSET('H2 risks'!$A$1,2,$B11-1,totalresp),0,OFFSET('H2 risks'!$A$1,2,AF$1-1,totalresp),1)))</f>
        <v>0.95652173913043481</v>
      </c>
      <c r="AG11">
        <f ca="1">1-(COUNTIFS(OFFSET('H2 risks'!$A$1,2,$B11-1,totalresp),1,OFFSET('H2 risks'!$A$1,2,AG$1-1,totalresp),1)/(COUNTIFS(OFFSET('H2 risks'!$A$1,2,$B11-1,totalresp),1,OFFSET('H2 risks'!$A$1,2,AG$1-1,totalresp),1)+COUNTIFS(OFFSET('H2 risks'!$A$1,2,$B11-1,totalresp),1,OFFSET('H2 risks'!$A$1,2,AG$1-1,totalresp),0)+COUNTIFS(OFFSET('H2 risks'!$A$1,2,$B11-1,totalresp),0,OFFSET('H2 risks'!$A$1,2,AG$1-1,totalresp),1)))</f>
        <v>1</v>
      </c>
      <c r="AH11">
        <f ca="1">1-(COUNTIFS(OFFSET('H2 risks'!$A$1,2,$B11-1,totalresp),1,OFFSET('H2 risks'!$A$1,2,AH$1-1,totalresp),1)/(COUNTIFS(OFFSET('H2 risks'!$A$1,2,$B11-1,totalresp),1,OFFSET('H2 risks'!$A$1,2,AH$1-1,totalresp),1)+COUNTIFS(OFFSET('H2 risks'!$A$1,2,$B11-1,totalresp),1,OFFSET('H2 risks'!$A$1,2,AH$1-1,totalresp),0)+COUNTIFS(OFFSET('H2 risks'!$A$1,2,$B11-1,totalresp),0,OFFSET('H2 risks'!$A$1,2,AH$1-1,totalresp),1)))</f>
        <v>0.875</v>
      </c>
      <c r="AI11">
        <f ca="1">1-(COUNTIFS(OFFSET('H2 risks'!$A$1,2,$B11-1,totalresp),1,OFFSET('H2 risks'!$A$1,2,AI$1-1,totalresp),1)/(COUNTIFS(OFFSET('H2 risks'!$A$1,2,$B11-1,totalresp),1,OFFSET('H2 risks'!$A$1,2,AI$1-1,totalresp),1)+COUNTIFS(OFFSET('H2 risks'!$A$1,2,$B11-1,totalresp),1,OFFSET('H2 risks'!$A$1,2,AI$1-1,totalresp),0)+COUNTIFS(OFFSET('H2 risks'!$A$1,2,$B11-1,totalresp),0,OFFSET('H2 risks'!$A$1,2,AI$1-1,totalresp),1)))</f>
        <v>0.81481481481481488</v>
      </c>
      <c r="AJ11">
        <f ca="1">1-(COUNTIFS(OFFSET('H2 risks'!$A$1,2,$B11-1,totalresp),1,OFFSET('H2 risks'!$A$1,2,AJ$1-1,totalresp),1)/(COUNTIFS(OFFSET('H2 risks'!$A$1,2,$B11-1,totalresp),1,OFFSET('H2 risks'!$A$1,2,AJ$1-1,totalresp),1)+COUNTIFS(OFFSET('H2 risks'!$A$1,2,$B11-1,totalresp),1,OFFSET('H2 risks'!$A$1,2,AJ$1-1,totalresp),0)+COUNTIFS(OFFSET('H2 risks'!$A$1,2,$B11-1,totalresp),0,OFFSET('H2 risks'!$A$1,2,AJ$1-1,totalresp),1)))</f>
        <v>0.81818181818181812</v>
      </c>
      <c r="AK11">
        <f ca="1">1-(COUNTIFS(OFFSET('H2 risks'!$A$1,2,$B11-1,totalresp),1,OFFSET('H2 risks'!$A$1,2,AK$1-1,totalresp),1)/(COUNTIFS(OFFSET('H2 risks'!$A$1,2,$B11-1,totalresp),1,OFFSET('H2 risks'!$A$1,2,AK$1-1,totalresp),1)+COUNTIFS(OFFSET('H2 risks'!$A$1,2,$B11-1,totalresp),1,OFFSET('H2 risks'!$A$1,2,AK$1-1,totalresp),0)+COUNTIFS(OFFSET('H2 risks'!$A$1,2,$B11-1,totalresp),0,OFFSET('H2 risks'!$A$1,2,AK$1-1,totalresp),1)))</f>
        <v>0.875</v>
      </c>
      <c r="AL11">
        <f ca="1">1-(COUNTIFS(OFFSET('H2 risks'!$A$1,2,$B11-1,totalresp),1,OFFSET('H2 risks'!$A$1,2,AL$1-1,totalresp),1)/(COUNTIFS(OFFSET('H2 risks'!$A$1,2,$B11-1,totalresp),1,OFFSET('H2 risks'!$A$1,2,AL$1-1,totalresp),1)+COUNTIFS(OFFSET('H2 risks'!$A$1,2,$B11-1,totalresp),1,OFFSET('H2 risks'!$A$1,2,AL$1-1,totalresp),0)+COUNTIFS(OFFSET('H2 risks'!$A$1,2,$B11-1,totalresp),0,OFFSET('H2 risks'!$A$1,2,AL$1-1,totalresp),1)))</f>
        <v>0.875</v>
      </c>
      <c r="AM11">
        <f ca="1">1-(COUNTIFS(OFFSET('H2 risks'!$A$1,2,$B11-1,totalresp),1,OFFSET('H2 risks'!$A$1,2,AM$1-1,totalresp),1)/(COUNTIFS(OFFSET('H2 risks'!$A$1,2,$B11-1,totalresp),1,OFFSET('H2 risks'!$A$1,2,AM$1-1,totalresp),1)+COUNTIFS(OFFSET('H2 risks'!$A$1,2,$B11-1,totalresp),1,OFFSET('H2 risks'!$A$1,2,AM$1-1,totalresp),0)+COUNTIFS(OFFSET('H2 risks'!$A$1,2,$B11-1,totalresp),0,OFFSET('H2 risks'!$A$1,2,AM$1-1,totalresp),1)))</f>
        <v>0.92</v>
      </c>
      <c r="AN11">
        <f ca="1">1-(COUNTIFS(OFFSET('H2 risks'!$A$1,2,$B11-1,totalresp),1,OFFSET('H2 risks'!$A$1,2,AN$1-1,totalresp),1)/(COUNTIFS(OFFSET('H2 risks'!$A$1,2,$B11-1,totalresp),1,OFFSET('H2 risks'!$A$1,2,AN$1-1,totalresp),1)+COUNTIFS(OFFSET('H2 risks'!$A$1,2,$B11-1,totalresp),1,OFFSET('H2 risks'!$A$1,2,AN$1-1,totalresp),0)+COUNTIFS(OFFSET('H2 risks'!$A$1,2,$B11-1,totalresp),0,OFFSET('H2 risks'!$A$1,2,AN$1-1,totalresp),1)))</f>
        <v>0.92592592592592593</v>
      </c>
      <c r="AO11">
        <f ca="1">1-(COUNTIFS(OFFSET('H2 risks'!$A$1,2,$B11-1,totalresp),1,OFFSET('H2 risks'!$A$1,2,AO$1-1,totalresp),1)/(COUNTIFS(OFFSET('H2 risks'!$A$1,2,$B11-1,totalresp),1,OFFSET('H2 risks'!$A$1,2,AO$1-1,totalresp),1)+COUNTIFS(OFFSET('H2 risks'!$A$1,2,$B11-1,totalresp),1,OFFSET('H2 risks'!$A$1,2,AO$1-1,totalresp),0)+COUNTIFS(OFFSET('H2 risks'!$A$1,2,$B11-1,totalresp),0,OFFSET('H2 risks'!$A$1,2,AO$1-1,totalresp),1)))</f>
        <v>1</v>
      </c>
    </row>
    <row r="12" spans="1:41" ht="39.4" x14ac:dyDescent="0.45">
      <c r="A12" s="21" t="s">
        <v>345</v>
      </c>
      <c r="B12" s="6">
        <v>15</v>
      </c>
      <c r="C12">
        <f ca="1">1-(COUNTIFS(OFFSET('H2 risks'!$A$1,2,$B12-1,totalresp),1,OFFSET('H2 risks'!$A$1,2,C$1-1,totalresp),1)/(COUNTIFS(OFFSET('H2 risks'!$A$1,2,$B12-1,totalresp),1,OFFSET('H2 risks'!$A$1,2,C$1-1,totalresp),1)+COUNTIFS(OFFSET('H2 risks'!$A$1,2,$B12-1,totalresp),1,OFFSET('H2 risks'!$A$1,2,C$1-1,totalresp),0)+COUNTIFS(OFFSET('H2 risks'!$A$1,2,$B12-1,totalresp),0,OFFSET('H2 risks'!$A$1,2,C$1-1,totalresp),1)))</f>
        <v>0.75</v>
      </c>
      <c r="D12">
        <f ca="1">1-(COUNTIFS(OFFSET('H2 risks'!$A$1,2,$B12-1,totalresp),1,OFFSET('H2 risks'!$A$1,2,D$1-1,totalresp),1)/(COUNTIFS(OFFSET('H2 risks'!$A$1,2,$B12-1,totalresp),1,OFFSET('H2 risks'!$A$1,2,D$1-1,totalresp),1)+COUNTIFS(OFFSET('H2 risks'!$A$1,2,$B12-1,totalresp),1,OFFSET('H2 risks'!$A$1,2,D$1-1,totalresp),0)+COUNTIFS(OFFSET('H2 risks'!$A$1,2,$B12-1,totalresp),0,OFFSET('H2 risks'!$A$1,2,D$1-1,totalresp),1)))</f>
        <v>0.89795918367346939</v>
      </c>
      <c r="E12">
        <f ca="1">1-(COUNTIFS(OFFSET('H2 risks'!$A$1,2,$B12-1,totalresp),1,OFFSET('H2 risks'!$A$1,2,E$1-1,totalresp),1)/(COUNTIFS(OFFSET('H2 risks'!$A$1,2,$B12-1,totalresp),1,OFFSET('H2 risks'!$A$1,2,E$1-1,totalresp),1)+COUNTIFS(OFFSET('H2 risks'!$A$1,2,$B12-1,totalresp),1,OFFSET('H2 risks'!$A$1,2,E$1-1,totalresp),0)+COUNTIFS(OFFSET('H2 risks'!$A$1,2,$B12-1,totalresp),0,OFFSET('H2 risks'!$A$1,2,E$1-1,totalresp),1)))</f>
        <v>0.59615384615384615</v>
      </c>
      <c r="F12">
        <f ca="1">1-(COUNTIFS(OFFSET('H2 risks'!$A$1,2,$B12-1,totalresp),1,OFFSET('H2 risks'!$A$1,2,F$1-1,totalresp),1)/(COUNTIFS(OFFSET('H2 risks'!$A$1,2,$B12-1,totalresp),1,OFFSET('H2 risks'!$A$1,2,F$1-1,totalresp),1)+COUNTIFS(OFFSET('H2 risks'!$A$1,2,$B12-1,totalresp),1,OFFSET('H2 risks'!$A$1,2,F$1-1,totalresp),0)+COUNTIFS(OFFSET('H2 risks'!$A$1,2,$B12-1,totalresp),0,OFFSET('H2 risks'!$A$1,2,F$1-1,totalresp),1)))</f>
        <v>0.88372093023255816</v>
      </c>
      <c r="G12">
        <f ca="1">1-(COUNTIFS(OFFSET('H2 risks'!$A$1,2,$B12-1,totalresp),1,OFFSET('H2 risks'!$A$1,2,G$1-1,totalresp),1)/(COUNTIFS(OFFSET('H2 risks'!$A$1,2,$B12-1,totalresp),1,OFFSET('H2 risks'!$A$1,2,G$1-1,totalresp),1)+COUNTIFS(OFFSET('H2 risks'!$A$1,2,$B12-1,totalresp),1,OFFSET('H2 risks'!$A$1,2,G$1-1,totalresp),0)+COUNTIFS(OFFSET('H2 risks'!$A$1,2,$B12-1,totalresp),0,OFFSET('H2 risks'!$A$1,2,G$1-1,totalresp),1)))</f>
        <v>0.91304347826086962</v>
      </c>
      <c r="H12">
        <f ca="1">1-(COUNTIFS(OFFSET('H2 risks'!$A$1,2,$B12-1,totalresp),1,OFFSET('H2 risks'!$A$1,2,H$1-1,totalresp),1)/(COUNTIFS(OFFSET('H2 risks'!$A$1,2,$B12-1,totalresp),1,OFFSET('H2 risks'!$A$1,2,H$1-1,totalresp),1)+COUNTIFS(OFFSET('H2 risks'!$A$1,2,$B12-1,totalresp),1,OFFSET('H2 risks'!$A$1,2,H$1-1,totalresp),0)+COUNTIFS(OFFSET('H2 risks'!$A$1,2,$B12-1,totalresp),0,OFFSET('H2 risks'!$A$1,2,H$1-1,totalresp),1)))</f>
        <v>0.84615384615384615</v>
      </c>
      <c r="I12">
        <f ca="1">1-(COUNTIFS(OFFSET('H2 risks'!$A$1,2,$B12-1,totalresp),1,OFFSET('H2 risks'!$A$1,2,I$1-1,totalresp),1)/(COUNTIFS(OFFSET('H2 risks'!$A$1,2,$B12-1,totalresp),1,OFFSET('H2 risks'!$A$1,2,I$1-1,totalresp),1)+COUNTIFS(OFFSET('H2 risks'!$A$1,2,$B12-1,totalresp),1,OFFSET('H2 risks'!$A$1,2,I$1-1,totalresp),0)+COUNTIFS(OFFSET('H2 risks'!$A$1,2,$B12-1,totalresp),0,OFFSET('H2 risks'!$A$1,2,I$1-1,totalresp),1)))</f>
        <v>0.77083333333333337</v>
      </c>
      <c r="J12">
        <f ca="1">1-(COUNTIFS(OFFSET('H2 risks'!$A$1,2,$B12-1,totalresp),1,OFFSET('H2 risks'!$A$1,2,J$1-1,totalresp),1)/(COUNTIFS(OFFSET('H2 risks'!$A$1,2,$B12-1,totalresp),1,OFFSET('H2 risks'!$A$1,2,J$1-1,totalresp),1)+COUNTIFS(OFFSET('H2 risks'!$A$1,2,$B12-1,totalresp),1,OFFSET('H2 risks'!$A$1,2,J$1-1,totalresp),0)+COUNTIFS(OFFSET('H2 risks'!$A$1,2,$B12-1,totalresp),0,OFFSET('H2 risks'!$A$1,2,J$1-1,totalresp),1)))</f>
        <v>0.77777777777777779</v>
      </c>
      <c r="K12">
        <f ca="1">1-(COUNTIFS(OFFSET('H2 risks'!$A$1,2,$B12-1,totalresp),1,OFFSET('H2 risks'!$A$1,2,K$1-1,totalresp),1)/(COUNTIFS(OFFSET('H2 risks'!$A$1,2,$B12-1,totalresp),1,OFFSET('H2 risks'!$A$1,2,K$1-1,totalresp),1)+COUNTIFS(OFFSET('H2 risks'!$A$1,2,$B12-1,totalresp),1,OFFSET('H2 risks'!$A$1,2,K$1-1,totalresp),0)+COUNTIFS(OFFSET('H2 risks'!$A$1,2,$B12-1,totalresp),0,OFFSET('H2 risks'!$A$1,2,K$1-1,totalresp),1)))</f>
        <v>0.90909090909090906</v>
      </c>
      <c r="L12">
        <f ca="1">1-(COUNTIFS(OFFSET('H2 risks'!$A$1,2,$B12-1,totalresp),1,OFFSET('H2 risks'!$A$1,2,L$1-1,totalresp),1)/(COUNTIFS(OFFSET('H2 risks'!$A$1,2,$B12-1,totalresp),1,OFFSET('H2 risks'!$A$1,2,L$1-1,totalresp),1)+COUNTIFS(OFFSET('H2 risks'!$A$1,2,$B12-1,totalresp),1,OFFSET('H2 risks'!$A$1,2,L$1-1,totalresp),0)+COUNTIFS(OFFSET('H2 risks'!$A$1,2,$B12-1,totalresp),0,OFFSET('H2 risks'!$A$1,2,L$1-1,totalresp),1)))</f>
        <v>0</v>
      </c>
      <c r="M12">
        <f ca="1">1-(COUNTIFS(OFFSET('H2 risks'!$A$1,2,$B12-1,totalresp),1,OFFSET('H2 risks'!$A$1,2,M$1-1,totalresp),1)/(COUNTIFS(OFFSET('H2 risks'!$A$1,2,$B12-1,totalresp),1,OFFSET('H2 risks'!$A$1,2,M$1-1,totalresp),1)+COUNTIFS(OFFSET('H2 risks'!$A$1,2,$B12-1,totalresp),1,OFFSET('H2 risks'!$A$1,2,M$1-1,totalresp),0)+COUNTIFS(OFFSET('H2 risks'!$A$1,2,$B12-1,totalresp),0,OFFSET('H2 risks'!$A$1,2,M$1-1,totalresp),1)))</f>
        <v>0.73076923076923084</v>
      </c>
      <c r="N12">
        <f ca="1">1-(COUNTIFS(OFFSET('H2 risks'!$A$1,2,$B12-1,totalresp),1,OFFSET('H2 risks'!$A$1,2,N$1-1,totalresp),1)/(COUNTIFS(OFFSET('H2 risks'!$A$1,2,$B12-1,totalresp),1,OFFSET('H2 risks'!$A$1,2,N$1-1,totalresp),1)+COUNTIFS(OFFSET('H2 risks'!$A$1,2,$B12-1,totalresp),1,OFFSET('H2 risks'!$A$1,2,N$1-1,totalresp),0)+COUNTIFS(OFFSET('H2 risks'!$A$1,2,$B12-1,totalresp),0,OFFSET('H2 risks'!$A$1,2,N$1-1,totalresp),1)))</f>
        <v>0.83333333333333337</v>
      </c>
      <c r="O12">
        <f ca="1">1-(COUNTIFS(OFFSET('H2 risks'!$A$1,2,$B12-1,totalresp),1,OFFSET('H2 risks'!$A$1,2,O$1-1,totalresp),1)/(COUNTIFS(OFFSET('H2 risks'!$A$1,2,$B12-1,totalresp),1,OFFSET('H2 risks'!$A$1,2,O$1-1,totalresp),1)+COUNTIFS(OFFSET('H2 risks'!$A$1,2,$B12-1,totalresp),1,OFFSET('H2 risks'!$A$1,2,O$1-1,totalresp),0)+COUNTIFS(OFFSET('H2 risks'!$A$1,2,$B12-1,totalresp),0,OFFSET('H2 risks'!$A$1,2,O$1-1,totalresp),1)))</f>
        <v>0.87804878048780488</v>
      </c>
      <c r="P12">
        <f ca="1">1-(COUNTIFS(OFFSET('H2 risks'!$A$1,2,$B12-1,totalresp),1,OFFSET('H2 risks'!$A$1,2,P$1-1,totalresp),1)/(COUNTIFS(OFFSET('H2 risks'!$A$1,2,$B12-1,totalresp),1,OFFSET('H2 risks'!$A$1,2,P$1-1,totalresp),1)+COUNTIFS(OFFSET('H2 risks'!$A$1,2,$B12-1,totalresp),1,OFFSET('H2 risks'!$A$1,2,P$1-1,totalresp),0)+COUNTIFS(OFFSET('H2 risks'!$A$1,2,$B12-1,totalresp),0,OFFSET('H2 risks'!$A$1,2,P$1-1,totalresp),1)))</f>
        <v>0.67391304347826086</v>
      </c>
      <c r="Q12">
        <f ca="1">1-(COUNTIFS(OFFSET('H2 risks'!$A$1,2,$B12-1,totalresp),1,OFFSET('H2 risks'!$A$1,2,Q$1-1,totalresp),1)/(COUNTIFS(OFFSET('H2 risks'!$A$1,2,$B12-1,totalresp),1,OFFSET('H2 risks'!$A$1,2,Q$1-1,totalresp),1)+COUNTIFS(OFFSET('H2 risks'!$A$1,2,$B12-1,totalresp),1,OFFSET('H2 risks'!$A$1,2,Q$1-1,totalresp),0)+COUNTIFS(OFFSET('H2 risks'!$A$1,2,$B12-1,totalresp),0,OFFSET('H2 risks'!$A$1,2,Q$1-1,totalresp),1)))</f>
        <v>0.78260869565217395</v>
      </c>
      <c r="R12">
        <f ca="1">1-(COUNTIFS(OFFSET('H2 risks'!$A$1,2,$B12-1,totalresp),1,OFFSET('H2 risks'!$A$1,2,R$1-1,totalresp),1)/(COUNTIFS(OFFSET('H2 risks'!$A$1,2,$B12-1,totalresp),1,OFFSET('H2 risks'!$A$1,2,R$1-1,totalresp),1)+COUNTIFS(OFFSET('H2 risks'!$A$1,2,$B12-1,totalresp),1,OFFSET('H2 risks'!$A$1,2,R$1-1,totalresp),0)+COUNTIFS(OFFSET('H2 risks'!$A$1,2,$B12-1,totalresp),0,OFFSET('H2 risks'!$A$1,2,R$1-1,totalresp),1)))</f>
        <v>0.90243902439024393</v>
      </c>
      <c r="S12">
        <f ca="1">1-(COUNTIFS(OFFSET('H2 risks'!$A$1,2,$B12-1,totalresp),1,OFFSET('H2 risks'!$A$1,2,S$1-1,totalresp),1)/(COUNTIFS(OFFSET('H2 risks'!$A$1,2,$B12-1,totalresp),1,OFFSET('H2 risks'!$A$1,2,S$1-1,totalresp),1)+COUNTIFS(OFFSET('H2 risks'!$A$1,2,$B12-1,totalresp),1,OFFSET('H2 risks'!$A$1,2,S$1-1,totalresp),0)+COUNTIFS(OFFSET('H2 risks'!$A$1,2,$B12-1,totalresp),0,OFFSET('H2 risks'!$A$1,2,S$1-1,totalresp),1)))</f>
        <v>0.84210526315789469</v>
      </c>
      <c r="T12">
        <f ca="1">1-(COUNTIFS(OFFSET('H2 risks'!$A$1,2,$B12-1,totalresp),1,OFFSET('H2 risks'!$A$1,2,T$1-1,totalresp),1)/(COUNTIFS(OFFSET('H2 risks'!$A$1,2,$B12-1,totalresp),1,OFFSET('H2 risks'!$A$1,2,T$1-1,totalresp),1)+COUNTIFS(OFFSET('H2 risks'!$A$1,2,$B12-1,totalresp),1,OFFSET('H2 risks'!$A$1,2,T$1-1,totalresp),0)+COUNTIFS(OFFSET('H2 risks'!$A$1,2,$B12-1,totalresp),0,OFFSET('H2 risks'!$A$1,2,T$1-1,totalresp),1)))</f>
        <v>0.77358490566037741</v>
      </c>
      <c r="U12">
        <f ca="1">1-(COUNTIFS(OFFSET('H2 risks'!$A$1,2,$B12-1,totalresp),1,OFFSET('H2 risks'!$A$1,2,U$1-1,totalresp),1)/(COUNTIFS(OFFSET('H2 risks'!$A$1,2,$B12-1,totalresp),1,OFFSET('H2 risks'!$A$1,2,U$1-1,totalresp),1)+COUNTIFS(OFFSET('H2 risks'!$A$1,2,$B12-1,totalresp),1,OFFSET('H2 risks'!$A$1,2,U$1-1,totalresp),0)+COUNTIFS(OFFSET('H2 risks'!$A$1,2,$B12-1,totalresp),0,OFFSET('H2 risks'!$A$1,2,U$1-1,totalresp),1)))</f>
        <v>0.89130434782608692</v>
      </c>
      <c r="V12">
        <f ca="1">1-(COUNTIFS(OFFSET('H2 risks'!$A$1,2,$B12-1,totalresp),1,OFFSET('H2 risks'!$A$1,2,V$1-1,totalresp),1)/(COUNTIFS(OFFSET('H2 risks'!$A$1,2,$B12-1,totalresp),1,OFFSET('H2 risks'!$A$1,2,V$1-1,totalresp),1)+COUNTIFS(OFFSET('H2 risks'!$A$1,2,$B12-1,totalresp),1,OFFSET('H2 risks'!$A$1,2,V$1-1,totalresp),0)+COUNTIFS(OFFSET('H2 risks'!$A$1,2,$B12-1,totalresp),0,OFFSET('H2 risks'!$A$1,2,V$1-1,totalresp),1)))</f>
        <v>0.83333333333333337</v>
      </c>
      <c r="W12">
        <f ca="1">1-(COUNTIFS(OFFSET('H2 risks'!$A$1,2,$B12-1,totalresp),1,OFFSET('H2 risks'!$A$1,2,W$1-1,totalresp),1)/(COUNTIFS(OFFSET('H2 risks'!$A$1,2,$B12-1,totalresp),1,OFFSET('H2 risks'!$A$1,2,W$1-1,totalresp),1)+COUNTIFS(OFFSET('H2 risks'!$A$1,2,$B12-1,totalresp),1,OFFSET('H2 risks'!$A$1,2,W$1-1,totalresp),0)+COUNTIFS(OFFSET('H2 risks'!$A$1,2,$B12-1,totalresp),0,OFFSET('H2 risks'!$A$1,2,W$1-1,totalresp),1)))</f>
        <v>0.77586206896551724</v>
      </c>
      <c r="X12">
        <f ca="1">1-(COUNTIFS(OFFSET('H2 risks'!$A$1,2,$B12-1,totalresp),1,OFFSET('H2 risks'!$A$1,2,X$1-1,totalresp),1)/(COUNTIFS(OFFSET('H2 risks'!$A$1,2,$B12-1,totalresp),1,OFFSET('H2 risks'!$A$1,2,X$1-1,totalresp),1)+COUNTIFS(OFFSET('H2 risks'!$A$1,2,$B12-1,totalresp),1,OFFSET('H2 risks'!$A$1,2,X$1-1,totalresp),0)+COUNTIFS(OFFSET('H2 risks'!$A$1,2,$B12-1,totalresp),0,OFFSET('H2 risks'!$A$1,2,X$1-1,totalresp),1)))</f>
        <v>0.68181818181818188</v>
      </c>
      <c r="Y12">
        <f ca="1">1-(COUNTIFS(OFFSET('H2 risks'!$A$1,2,$B12-1,totalresp),1,OFFSET('H2 risks'!$A$1,2,Y$1-1,totalresp),1)/(COUNTIFS(OFFSET('H2 risks'!$A$1,2,$B12-1,totalresp),1,OFFSET('H2 risks'!$A$1,2,Y$1-1,totalresp),1)+COUNTIFS(OFFSET('H2 risks'!$A$1,2,$B12-1,totalresp),1,OFFSET('H2 risks'!$A$1,2,Y$1-1,totalresp),0)+COUNTIFS(OFFSET('H2 risks'!$A$1,2,$B12-1,totalresp),0,OFFSET('H2 risks'!$A$1,2,Y$1-1,totalresp),1)))</f>
        <v>1</v>
      </c>
      <c r="Z12">
        <f ca="1">1-(COUNTIFS(OFFSET('H2 risks'!$A$1,2,$B12-1,totalresp),1,OFFSET('H2 risks'!$A$1,2,Z$1-1,totalresp),1)/(COUNTIFS(OFFSET('H2 risks'!$A$1,2,$B12-1,totalresp),1,OFFSET('H2 risks'!$A$1,2,Z$1-1,totalresp),1)+COUNTIFS(OFFSET('H2 risks'!$A$1,2,$B12-1,totalresp),1,OFFSET('H2 risks'!$A$1,2,Z$1-1,totalresp),0)+COUNTIFS(OFFSET('H2 risks'!$A$1,2,$B12-1,totalresp),0,OFFSET('H2 risks'!$A$1,2,Z$1-1,totalresp),1)))</f>
        <v>0.82352941176470584</v>
      </c>
      <c r="AA12">
        <f ca="1">1-(COUNTIFS(OFFSET('H2 risks'!$A$1,2,$B12-1,totalresp),1,OFFSET('H2 risks'!$A$1,2,AA$1-1,totalresp),1)/(COUNTIFS(OFFSET('H2 risks'!$A$1,2,$B12-1,totalresp),1,OFFSET('H2 risks'!$A$1,2,AA$1-1,totalresp),1)+COUNTIFS(OFFSET('H2 risks'!$A$1,2,$B12-1,totalresp),1,OFFSET('H2 risks'!$A$1,2,AA$1-1,totalresp),0)+COUNTIFS(OFFSET('H2 risks'!$A$1,2,$B12-1,totalresp),0,OFFSET('H2 risks'!$A$1,2,AA$1-1,totalresp),1)))</f>
        <v>0.80392156862745101</v>
      </c>
      <c r="AB12">
        <f ca="1">1-(COUNTIFS(OFFSET('H2 risks'!$A$1,2,$B12-1,totalresp),1,OFFSET('H2 risks'!$A$1,2,AB$1-1,totalresp),1)/(COUNTIFS(OFFSET('H2 risks'!$A$1,2,$B12-1,totalresp),1,OFFSET('H2 risks'!$A$1,2,AB$1-1,totalresp),1)+COUNTIFS(OFFSET('H2 risks'!$A$1,2,$B12-1,totalresp),1,OFFSET('H2 risks'!$A$1,2,AB$1-1,totalresp),0)+COUNTIFS(OFFSET('H2 risks'!$A$1,2,$B12-1,totalresp),0,OFFSET('H2 risks'!$A$1,2,AB$1-1,totalresp),1)))</f>
        <v>0.79545454545454541</v>
      </c>
      <c r="AC12">
        <f ca="1">1-(COUNTIFS(OFFSET('H2 risks'!$A$1,2,$B12-1,totalresp),1,OFFSET('H2 risks'!$A$1,2,AC$1-1,totalresp),1)/(COUNTIFS(OFFSET('H2 risks'!$A$1,2,$B12-1,totalresp),1,OFFSET('H2 risks'!$A$1,2,AC$1-1,totalresp),1)+COUNTIFS(OFFSET('H2 risks'!$A$1,2,$B12-1,totalresp),1,OFFSET('H2 risks'!$A$1,2,AC$1-1,totalresp),0)+COUNTIFS(OFFSET('H2 risks'!$A$1,2,$B12-1,totalresp),0,OFFSET('H2 risks'!$A$1,2,AC$1-1,totalresp),1)))</f>
        <v>0.54</v>
      </c>
      <c r="AD12">
        <f ca="1">1-(COUNTIFS(OFFSET('H2 risks'!$A$1,2,$B12-1,totalresp),1,OFFSET('H2 risks'!$A$1,2,AD$1-1,totalresp),1)/(COUNTIFS(OFFSET('H2 risks'!$A$1,2,$B12-1,totalresp),1,OFFSET('H2 risks'!$A$1,2,AD$1-1,totalresp),1)+COUNTIFS(OFFSET('H2 risks'!$A$1,2,$B12-1,totalresp),1,OFFSET('H2 risks'!$A$1,2,AD$1-1,totalresp),0)+COUNTIFS(OFFSET('H2 risks'!$A$1,2,$B12-1,totalresp),0,OFFSET('H2 risks'!$A$1,2,AD$1-1,totalresp),1)))</f>
        <v>0.66129032258064524</v>
      </c>
      <c r="AE12">
        <f ca="1">1-(COUNTIFS(OFFSET('H2 risks'!$A$1,2,$B12-1,totalresp),1,OFFSET('H2 risks'!$A$1,2,AE$1-1,totalresp),1)/(COUNTIFS(OFFSET('H2 risks'!$A$1,2,$B12-1,totalresp),1,OFFSET('H2 risks'!$A$1,2,AE$1-1,totalresp),1)+COUNTIFS(OFFSET('H2 risks'!$A$1,2,$B12-1,totalresp),1,OFFSET('H2 risks'!$A$1,2,AE$1-1,totalresp),0)+COUNTIFS(OFFSET('H2 risks'!$A$1,2,$B12-1,totalresp),0,OFFSET('H2 risks'!$A$1,2,AE$1-1,totalresp),1)))</f>
        <v>0.91111111111111109</v>
      </c>
      <c r="AF12">
        <f ca="1">1-(COUNTIFS(OFFSET('H2 risks'!$A$1,2,$B12-1,totalresp),1,OFFSET('H2 risks'!$A$1,2,AF$1-1,totalresp),1)/(COUNTIFS(OFFSET('H2 risks'!$A$1,2,$B12-1,totalresp),1,OFFSET('H2 risks'!$A$1,2,AF$1-1,totalresp),1)+COUNTIFS(OFFSET('H2 risks'!$A$1,2,$B12-1,totalresp),1,OFFSET('H2 risks'!$A$1,2,AF$1-1,totalresp),0)+COUNTIFS(OFFSET('H2 risks'!$A$1,2,$B12-1,totalresp),0,OFFSET('H2 risks'!$A$1,2,AF$1-1,totalresp),1)))</f>
        <v>0.82926829268292679</v>
      </c>
      <c r="AG12">
        <f ca="1">1-(COUNTIFS(OFFSET('H2 risks'!$A$1,2,$B12-1,totalresp),1,OFFSET('H2 risks'!$A$1,2,AG$1-1,totalresp),1)/(COUNTIFS(OFFSET('H2 risks'!$A$1,2,$B12-1,totalresp),1,OFFSET('H2 risks'!$A$1,2,AG$1-1,totalresp),1)+COUNTIFS(OFFSET('H2 risks'!$A$1,2,$B12-1,totalresp),1,OFFSET('H2 risks'!$A$1,2,AG$1-1,totalresp),0)+COUNTIFS(OFFSET('H2 risks'!$A$1,2,$B12-1,totalresp),0,OFFSET('H2 risks'!$A$1,2,AG$1-1,totalresp),1)))</f>
        <v>0.95454545454545459</v>
      </c>
      <c r="AH12">
        <f ca="1">1-(COUNTIFS(OFFSET('H2 risks'!$A$1,2,$B12-1,totalresp),1,OFFSET('H2 risks'!$A$1,2,AH$1-1,totalresp),1)/(COUNTIFS(OFFSET('H2 risks'!$A$1,2,$B12-1,totalresp),1,OFFSET('H2 risks'!$A$1,2,AH$1-1,totalresp),1)+COUNTIFS(OFFSET('H2 risks'!$A$1,2,$B12-1,totalresp),1,OFFSET('H2 risks'!$A$1,2,AH$1-1,totalresp),0)+COUNTIFS(OFFSET('H2 risks'!$A$1,2,$B12-1,totalresp),0,OFFSET('H2 risks'!$A$1,2,AH$1-1,totalresp),1)))</f>
        <v>0.8666666666666667</v>
      </c>
      <c r="AI12">
        <f ca="1">1-(COUNTIFS(OFFSET('H2 risks'!$A$1,2,$B12-1,totalresp),1,OFFSET('H2 risks'!$A$1,2,AI$1-1,totalresp),1)/(COUNTIFS(OFFSET('H2 risks'!$A$1,2,$B12-1,totalresp),1,OFFSET('H2 risks'!$A$1,2,AI$1-1,totalresp),1)+COUNTIFS(OFFSET('H2 risks'!$A$1,2,$B12-1,totalresp),1,OFFSET('H2 risks'!$A$1,2,AI$1-1,totalresp),0)+COUNTIFS(OFFSET('H2 risks'!$A$1,2,$B12-1,totalresp),0,OFFSET('H2 risks'!$A$1,2,AI$1-1,totalresp),1)))</f>
        <v>0.78260869565217395</v>
      </c>
      <c r="AJ12">
        <f ca="1">1-(COUNTIFS(OFFSET('H2 risks'!$A$1,2,$B12-1,totalresp),1,OFFSET('H2 risks'!$A$1,2,AJ$1-1,totalresp),1)/(COUNTIFS(OFFSET('H2 risks'!$A$1,2,$B12-1,totalresp),1,OFFSET('H2 risks'!$A$1,2,AJ$1-1,totalresp),1)+COUNTIFS(OFFSET('H2 risks'!$A$1,2,$B12-1,totalresp),1,OFFSET('H2 risks'!$A$1,2,AJ$1-1,totalresp),0)+COUNTIFS(OFFSET('H2 risks'!$A$1,2,$B12-1,totalresp),0,OFFSET('H2 risks'!$A$1,2,AJ$1-1,totalresp),1)))</f>
        <v>0.83720930232558133</v>
      </c>
      <c r="AK12">
        <f ca="1">1-(COUNTIFS(OFFSET('H2 risks'!$A$1,2,$B12-1,totalresp),1,OFFSET('H2 risks'!$A$1,2,AK$1-1,totalresp),1)/(COUNTIFS(OFFSET('H2 risks'!$A$1,2,$B12-1,totalresp),1,OFFSET('H2 risks'!$A$1,2,AK$1-1,totalresp),1)+COUNTIFS(OFFSET('H2 risks'!$A$1,2,$B12-1,totalresp),1,OFFSET('H2 risks'!$A$1,2,AK$1-1,totalresp),0)+COUNTIFS(OFFSET('H2 risks'!$A$1,2,$B12-1,totalresp),0,OFFSET('H2 risks'!$A$1,2,AK$1-1,totalresp),1)))</f>
        <v>0.95</v>
      </c>
      <c r="AL12">
        <f ca="1">1-(COUNTIFS(OFFSET('H2 risks'!$A$1,2,$B12-1,totalresp),1,OFFSET('H2 risks'!$A$1,2,AL$1-1,totalresp),1)/(COUNTIFS(OFFSET('H2 risks'!$A$1,2,$B12-1,totalresp),1,OFFSET('H2 risks'!$A$1,2,AL$1-1,totalresp),1)+COUNTIFS(OFFSET('H2 risks'!$A$1,2,$B12-1,totalresp),1,OFFSET('H2 risks'!$A$1,2,AL$1-1,totalresp),0)+COUNTIFS(OFFSET('H2 risks'!$A$1,2,$B12-1,totalresp),0,OFFSET('H2 risks'!$A$1,2,AL$1-1,totalresp),1)))</f>
        <v>0.7857142857142857</v>
      </c>
      <c r="AM12">
        <f ca="1">1-(COUNTIFS(OFFSET('H2 risks'!$A$1,2,$B12-1,totalresp),1,OFFSET('H2 risks'!$A$1,2,AM$1-1,totalresp),1)/(COUNTIFS(OFFSET('H2 risks'!$A$1,2,$B12-1,totalresp),1,OFFSET('H2 risks'!$A$1,2,AM$1-1,totalresp),1)+COUNTIFS(OFFSET('H2 risks'!$A$1,2,$B12-1,totalresp),1,OFFSET('H2 risks'!$A$1,2,AM$1-1,totalresp),0)+COUNTIFS(OFFSET('H2 risks'!$A$1,2,$B12-1,totalresp),0,OFFSET('H2 risks'!$A$1,2,AM$1-1,totalresp),1)))</f>
        <v>0.81395348837209303</v>
      </c>
      <c r="AN12">
        <f ca="1">1-(COUNTIFS(OFFSET('H2 risks'!$A$1,2,$B12-1,totalresp),1,OFFSET('H2 risks'!$A$1,2,AN$1-1,totalresp),1)/(COUNTIFS(OFFSET('H2 risks'!$A$1,2,$B12-1,totalresp),1,OFFSET('H2 risks'!$A$1,2,AN$1-1,totalresp),1)+COUNTIFS(OFFSET('H2 risks'!$A$1,2,$B12-1,totalresp),1,OFFSET('H2 risks'!$A$1,2,AN$1-1,totalresp),0)+COUNTIFS(OFFSET('H2 risks'!$A$1,2,$B12-1,totalresp),0,OFFSET('H2 risks'!$A$1,2,AN$1-1,totalresp),1)))</f>
        <v>0.87234042553191493</v>
      </c>
      <c r="AO12">
        <f ca="1">1-(COUNTIFS(OFFSET('H2 risks'!$A$1,2,$B12-1,totalresp),1,OFFSET('H2 risks'!$A$1,2,AO$1-1,totalresp),1)/(COUNTIFS(OFFSET('H2 risks'!$A$1,2,$B12-1,totalresp),1,OFFSET('H2 risks'!$A$1,2,AO$1-1,totalresp),1)+COUNTIFS(OFFSET('H2 risks'!$A$1,2,$B12-1,totalresp),1,OFFSET('H2 risks'!$A$1,2,AO$1-1,totalresp),0)+COUNTIFS(OFFSET('H2 risks'!$A$1,2,$B12-1,totalresp),0,OFFSET('H2 risks'!$A$1,2,AO$1-1,totalresp),1)))</f>
        <v>0.91891891891891886</v>
      </c>
    </row>
    <row r="13" spans="1:41" ht="39.4" x14ac:dyDescent="0.45">
      <c r="A13" s="21" t="s">
        <v>346</v>
      </c>
      <c r="B13" s="6">
        <v>16</v>
      </c>
      <c r="C13">
        <f ca="1">1-(COUNTIFS(OFFSET('H2 risks'!$A$1,2,$B13-1,totalresp),1,OFFSET('H2 risks'!$A$1,2,C$1-1,totalresp),1)/(COUNTIFS(OFFSET('H2 risks'!$A$1,2,$B13-1,totalresp),1,OFFSET('H2 risks'!$A$1,2,C$1-1,totalresp),1)+COUNTIFS(OFFSET('H2 risks'!$A$1,2,$B13-1,totalresp),1,OFFSET('H2 risks'!$A$1,2,C$1-1,totalresp),0)+COUNTIFS(OFFSET('H2 risks'!$A$1,2,$B13-1,totalresp),0,OFFSET('H2 risks'!$A$1,2,C$1-1,totalresp),1)))</f>
        <v>0.79245283018867929</v>
      </c>
      <c r="D13">
        <f ca="1">1-(COUNTIFS(OFFSET('H2 risks'!$A$1,2,$B13-1,totalresp),1,OFFSET('H2 risks'!$A$1,2,D$1-1,totalresp),1)/(COUNTIFS(OFFSET('H2 risks'!$A$1,2,$B13-1,totalresp),1,OFFSET('H2 risks'!$A$1,2,D$1-1,totalresp),1)+COUNTIFS(OFFSET('H2 risks'!$A$1,2,$B13-1,totalresp),1,OFFSET('H2 risks'!$A$1,2,D$1-1,totalresp),0)+COUNTIFS(OFFSET('H2 risks'!$A$1,2,$B13-1,totalresp),0,OFFSET('H2 risks'!$A$1,2,D$1-1,totalresp),1)))</f>
        <v>0.85714285714285721</v>
      </c>
      <c r="E13">
        <f ca="1">1-(COUNTIFS(OFFSET('H2 risks'!$A$1,2,$B13-1,totalresp),1,OFFSET('H2 risks'!$A$1,2,E$1-1,totalresp),1)/(COUNTIFS(OFFSET('H2 risks'!$A$1,2,$B13-1,totalresp),1,OFFSET('H2 risks'!$A$1,2,E$1-1,totalresp),1)+COUNTIFS(OFFSET('H2 risks'!$A$1,2,$B13-1,totalresp),1,OFFSET('H2 risks'!$A$1,2,E$1-1,totalresp),0)+COUNTIFS(OFFSET('H2 risks'!$A$1,2,$B13-1,totalresp),0,OFFSET('H2 risks'!$A$1,2,E$1-1,totalresp),1)))</f>
        <v>0.68627450980392157</v>
      </c>
      <c r="F13">
        <f ca="1">1-(COUNTIFS(OFFSET('H2 risks'!$A$1,2,$B13-1,totalresp),1,OFFSET('H2 risks'!$A$1,2,F$1-1,totalresp),1)/(COUNTIFS(OFFSET('H2 risks'!$A$1,2,$B13-1,totalresp),1,OFFSET('H2 risks'!$A$1,2,F$1-1,totalresp),1)+COUNTIFS(OFFSET('H2 risks'!$A$1,2,$B13-1,totalresp),1,OFFSET('H2 risks'!$A$1,2,F$1-1,totalresp),0)+COUNTIFS(OFFSET('H2 risks'!$A$1,2,$B13-1,totalresp),0,OFFSET('H2 risks'!$A$1,2,F$1-1,totalresp),1)))</f>
        <v>0.83333333333333337</v>
      </c>
      <c r="G13">
        <f ca="1">1-(COUNTIFS(OFFSET('H2 risks'!$A$1,2,$B13-1,totalresp),1,OFFSET('H2 risks'!$A$1,2,G$1-1,totalresp),1)/(COUNTIFS(OFFSET('H2 risks'!$A$1,2,$B13-1,totalresp),1,OFFSET('H2 risks'!$A$1,2,G$1-1,totalresp),1)+COUNTIFS(OFFSET('H2 risks'!$A$1,2,$B13-1,totalresp),1,OFFSET('H2 risks'!$A$1,2,G$1-1,totalresp),0)+COUNTIFS(OFFSET('H2 risks'!$A$1,2,$B13-1,totalresp),0,OFFSET('H2 risks'!$A$1,2,G$1-1,totalresp),1)))</f>
        <v>0.81081081081081074</v>
      </c>
      <c r="H13">
        <f ca="1">1-(COUNTIFS(OFFSET('H2 risks'!$A$1,2,$B13-1,totalresp),1,OFFSET('H2 risks'!$A$1,2,H$1-1,totalresp),1)/(COUNTIFS(OFFSET('H2 risks'!$A$1,2,$B13-1,totalresp),1,OFFSET('H2 risks'!$A$1,2,H$1-1,totalresp),1)+COUNTIFS(OFFSET('H2 risks'!$A$1,2,$B13-1,totalresp),1,OFFSET('H2 risks'!$A$1,2,H$1-1,totalresp),0)+COUNTIFS(OFFSET('H2 risks'!$A$1,2,$B13-1,totalresp),0,OFFSET('H2 risks'!$A$1,2,H$1-1,totalresp),1)))</f>
        <v>0.8</v>
      </c>
      <c r="I13">
        <f ca="1">1-(COUNTIFS(OFFSET('H2 risks'!$A$1,2,$B13-1,totalresp),1,OFFSET('H2 risks'!$A$1,2,I$1-1,totalresp),1)/(COUNTIFS(OFFSET('H2 risks'!$A$1,2,$B13-1,totalresp),1,OFFSET('H2 risks'!$A$1,2,I$1-1,totalresp),1)+COUNTIFS(OFFSET('H2 risks'!$A$1,2,$B13-1,totalresp),1,OFFSET('H2 risks'!$A$1,2,I$1-1,totalresp),0)+COUNTIFS(OFFSET('H2 risks'!$A$1,2,$B13-1,totalresp),0,OFFSET('H2 risks'!$A$1,2,I$1-1,totalresp),1)))</f>
        <v>0.82222222222222219</v>
      </c>
      <c r="J13">
        <f ca="1">1-(COUNTIFS(OFFSET('H2 risks'!$A$1,2,$B13-1,totalresp),1,OFFSET('H2 risks'!$A$1,2,J$1-1,totalresp),1)/(COUNTIFS(OFFSET('H2 risks'!$A$1,2,$B13-1,totalresp),1,OFFSET('H2 risks'!$A$1,2,J$1-1,totalresp),1)+COUNTIFS(OFFSET('H2 risks'!$A$1,2,$B13-1,totalresp),1,OFFSET('H2 risks'!$A$1,2,J$1-1,totalresp),0)+COUNTIFS(OFFSET('H2 risks'!$A$1,2,$B13-1,totalresp),0,OFFSET('H2 risks'!$A$1,2,J$1-1,totalresp),1)))</f>
        <v>0.72340425531914887</v>
      </c>
      <c r="K13">
        <f ca="1">1-(COUNTIFS(OFFSET('H2 risks'!$A$1,2,$B13-1,totalresp),1,OFFSET('H2 risks'!$A$1,2,K$1-1,totalresp),1)/(COUNTIFS(OFFSET('H2 risks'!$A$1,2,$B13-1,totalresp),1,OFFSET('H2 risks'!$A$1,2,K$1-1,totalresp),1)+COUNTIFS(OFFSET('H2 risks'!$A$1,2,$B13-1,totalresp),1,OFFSET('H2 risks'!$A$1,2,K$1-1,totalresp),0)+COUNTIFS(OFFSET('H2 risks'!$A$1,2,$B13-1,totalresp),0,OFFSET('H2 risks'!$A$1,2,K$1-1,totalresp),1)))</f>
        <v>0.76470588235294112</v>
      </c>
      <c r="L13">
        <f ca="1">1-(COUNTIFS(OFFSET('H2 risks'!$A$1,2,$B13-1,totalresp),1,OFFSET('H2 risks'!$A$1,2,L$1-1,totalresp),1)/(COUNTIFS(OFFSET('H2 risks'!$A$1,2,$B13-1,totalresp),1,OFFSET('H2 risks'!$A$1,2,L$1-1,totalresp),1)+COUNTIFS(OFFSET('H2 risks'!$A$1,2,$B13-1,totalresp),1,OFFSET('H2 risks'!$A$1,2,L$1-1,totalresp),0)+COUNTIFS(OFFSET('H2 risks'!$A$1,2,$B13-1,totalresp),0,OFFSET('H2 risks'!$A$1,2,L$1-1,totalresp),1)))</f>
        <v>0.73076923076923084</v>
      </c>
      <c r="M13">
        <f ca="1">1-(COUNTIFS(OFFSET('H2 risks'!$A$1,2,$B13-1,totalresp),1,OFFSET('H2 risks'!$A$1,2,M$1-1,totalresp),1)/(COUNTIFS(OFFSET('H2 risks'!$A$1,2,$B13-1,totalresp),1,OFFSET('H2 risks'!$A$1,2,M$1-1,totalresp),1)+COUNTIFS(OFFSET('H2 risks'!$A$1,2,$B13-1,totalresp),1,OFFSET('H2 risks'!$A$1,2,M$1-1,totalresp),0)+COUNTIFS(OFFSET('H2 risks'!$A$1,2,$B13-1,totalresp),0,OFFSET('H2 risks'!$A$1,2,M$1-1,totalresp),1)))</f>
        <v>0</v>
      </c>
      <c r="N13">
        <f ca="1">1-(COUNTIFS(OFFSET('H2 risks'!$A$1,2,$B13-1,totalresp),1,OFFSET('H2 risks'!$A$1,2,N$1-1,totalresp),1)/(COUNTIFS(OFFSET('H2 risks'!$A$1,2,$B13-1,totalresp),1,OFFSET('H2 risks'!$A$1,2,N$1-1,totalresp),1)+COUNTIFS(OFFSET('H2 risks'!$A$1,2,$B13-1,totalresp),1,OFFSET('H2 risks'!$A$1,2,N$1-1,totalresp),0)+COUNTIFS(OFFSET('H2 risks'!$A$1,2,$B13-1,totalresp),0,OFFSET('H2 risks'!$A$1,2,N$1-1,totalresp),1)))</f>
        <v>0.75</v>
      </c>
      <c r="O13">
        <f ca="1">1-(COUNTIFS(OFFSET('H2 risks'!$A$1,2,$B13-1,totalresp),1,OFFSET('H2 risks'!$A$1,2,O$1-1,totalresp),1)/(COUNTIFS(OFFSET('H2 risks'!$A$1,2,$B13-1,totalresp),1,OFFSET('H2 risks'!$A$1,2,O$1-1,totalresp),1)+COUNTIFS(OFFSET('H2 risks'!$A$1,2,$B13-1,totalresp),1,OFFSET('H2 risks'!$A$1,2,O$1-1,totalresp),0)+COUNTIFS(OFFSET('H2 risks'!$A$1,2,$B13-1,totalresp),0,OFFSET('H2 risks'!$A$1,2,O$1-1,totalresp),1)))</f>
        <v>0.82352941176470584</v>
      </c>
      <c r="P13">
        <f ca="1">1-(COUNTIFS(OFFSET('H2 risks'!$A$1,2,$B13-1,totalresp),1,OFFSET('H2 risks'!$A$1,2,P$1-1,totalresp),1)/(COUNTIFS(OFFSET('H2 risks'!$A$1,2,$B13-1,totalresp),1,OFFSET('H2 risks'!$A$1,2,P$1-1,totalresp),1)+COUNTIFS(OFFSET('H2 risks'!$A$1,2,$B13-1,totalresp),1,OFFSET('H2 risks'!$A$1,2,P$1-1,totalresp),0)+COUNTIFS(OFFSET('H2 risks'!$A$1,2,$B13-1,totalresp),0,OFFSET('H2 risks'!$A$1,2,P$1-1,totalresp),1)))</f>
        <v>0.82978723404255317</v>
      </c>
      <c r="Q13">
        <f ca="1">1-(COUNTIFS(OFFSET('H2 risks'!$A$1,2,$B13-1,totalresp),1,OFFSET('H2 risks'!$A$1,2,Q$1-1,totalresp),1)/(COUNTIFS(OFFSET('H2 risks'!$A$1,2,$B13-1,totalresp),1,OFFSET('H2 risks'!$A$1,2,Q$1-1,totalresp),1)+COUNTIFS(OFFSET('H2 risks'!$A$1,2,$B13-1,totalresp),1,OFFSET('H2 risks'!$A$1,2,Q$1-1,totalresp),0)+COUNTIFS(OFFSET('H2 risks'!$A$1,2,$B13-1,totalresp),0,OFFSET('H2 risks'!$A$1,2,Q$1-1,totalresp),1)))</f>
        <v>0.80952380952380953</v>
      </c>
      <c r="R13">
        <f ca="1">1-(COUNTIFS(OFFSET('H2 risks'!$A$1,2,$B13-1,totalresp),1,OFFSET('H2 risks'!$A$1,2,R$1-1,totalresp),1)/(COUNTIFS(OFFSET('H2 risks'!$A$1,2,$B13-1,totalresp),1,OFFSET('H2 risks'!$A$1,2,R$1-1,totalresp),1)+COUNTIFS(OFFSET('H2 risks'!$A$1,2,$B13-1,totalresp),1,OFFSET('H2 risks'!$A$1,2,R$1-1,totalresp),0)+COUNTIFS(OFFSET('H2 risks'!$A$1,2,$B13-1,totalresp),0,OFFSET('H2 risks'!$A$1,2,R$1-1,totalresp),1)))</f>
        <v>0.91666666666666663</v>
      </c>
      <c r="S13">
        <f ca="1">1-(COUNTIFS(OFFSET('H2 risks'!$A$1,2,$B13-1,totalresp),1,OFFSET('H2 risks'!$A$1,2,S$1-1,totalresp),1)/(COUNTIFS(OFFSET('H2 risks'!$A$1,2,$B13-1,totalresp),1,OFFSET('H2 risks'!$A$1,2,S$1-1,totalresp),1)+COUNTIFS(OFFSET('H2 risks'!$A$1,2,$B13-1,totalresp),1,OFFSET('H2 risks'!$A$1,2,S$1-1,totalresp),0)+COUNTIFS(OFFSET('H2 risks'!$A$1,2,$B13-1,totalresp),0,OFFSET('H2 risks'!$A$1,2,S$1-1,totalresp),1)))</f>
        <v>0.94444444444444442</v>
      </c>
      <c r="T13">
        <f ca="1">1-(COUNTIFS(OFFSET('H2 risks'!$A$1,2,$B13-1,totalresp),1,OFFSET('H2 risks'!$A$1,2,T$1-1,totalresp),1)/(COUNTIFS(OFFSET('H2 risks'!$A$1,2,$B13-1,totalresp),1,OFFSET('H2 risks'!$A$1,2,T$1-1,totalresp),1)+COUNTIFS(OFFSET('H2 risks'!$A$1,2,$B13-1,totalresp),1,OFFSET('H2 risks'!$A$1,2,T$1-1,totalresp),0)+COUNTIFS(OFFSET('H2 risks'!$A$1,2,$B13-1,totalresp),0,OFFSET('H2 risks'!$A$1,2,T$1-1,totalresp),1)))</f>
        <v>0.59523809523809523</v>
      </c>
      <c r="U13">
        <f ca="1">1-(COUNTIFS(OFFSET('H2 risks'!$A$1,2,$B13-1,totalresp),1,OFFSET('H2 risks'!$A$1,2,U$1-1,totalresp),1)/(COUNTIFS(OFFSET('H2 risks'!$A$1,2,$B13-1,totalresp),1,OFFSET('H2 risks'!$A$1,2,U$1-1,totalresp),1)+COUNTIFS(OFFSET('H2 risks'!$A$1,2,$B13-1,totalresp),1,OFFSET('H2 risks'!$A$1,2,U$1-1,totalresp),0)+COUNTIFS(OFFSET('H2 risks'!$A$1,2,$B13-1,totalresp),0,OFFSET('H2 risks'!$A$1,2,U$1-1,totalresp),1)))</f>
        <v>0.81578947368421051</v>
      </c>
      <c r="V13">
        <f ca="1">1-(COUNTIFS(OFFSET('H2 risks'!$A$1,2,$B13-1,totalresp),1,OFFSET('H2 risks'!$A$1,2,V$1-1,totalresp),1)/(COUNTIFS(OFFSET('H2 risks'!$A$1,2,$B13-1,totalresp),1,OFFSET('H2 risks'!$A$1,2,V$1-1,totalresp),1)+COUNTIFS(OFFSET('H2 risks'!$A$1,2,$B13-1,totalresp),1,OFFSET('H2 risks'!$A$1,2,V$1-1,totalresp),0)+COUNTIFS(OFFSET('H2 risks'!$A$1,2,$B13-1,totalresp),0,OFFSET('H2 risks'!$A$1,2,V$1-1,totalresp),1)))</f>
        <v>0.89743589743589747</v>
      </c>
      <c r="W13">
        <f ca="1">1-(COUNTIFS(OFFSET('H2 risks'!$A$1,2,$B13-1,totalresp),1,OFFSET('H2 risks'!$A$1,2,W$1-1,totalresp),1)/(COUNTIFS(OFFSET('H2 risks'!$A$1,2,$B13-1,totalresp),1,OFFSET('H2 risks'!$A$1,2,W$1-1,totalresp),1)+COUNTIFS(OFFSET('H2 risks'!$A$1,2,$B13-1,totalresp),1,OFFSET('H2 risks'!$A$1,2,W$1-1,totalresp),0)+COUNTIFS(OFFSET('H2 risks'!$A$1,2,$B13-1,totalresp),0,OFFSET('H2 risks'!$A$1,2,W$1-1,totalresp),1)))</f>
        <v>0.77358490566037741</v>
      </c>
      <c r="X13">
        <f ca="1">1-(COUNTIFS(OFFSET('H2 risks'!$A$1,2,$B13-1,totalresp),1,OFFSET('H2 risks'!$A$1,2,X$1-1,totalresp),1)/(COUNTIFS(OFFSET('H2 risks'!$A$1,2,$B13-1,totalresp),1,OFFSET('H2 risks'!$A$1,2,X$1-1,totalresp),1)+COUNTIFS(OFFSET('H2 risks'!$A$1,2,$B13-1,totalresp),1,OFFSET('H2 risks'!$A$1,2,X$1-1,totalresp),0)+COUNTIFS(OFFSET('H2 risks'!$A$1,2,$B13-1,totalresp),0,OFFSET('H2 risks'!$A$1,2,X$1-1,totalresp),1)))</f>
        <v>0.73170731707317072</v>
      </c>
      <c r="Y13">
        <f ca="1">1-(COUNTIFS(OFFSET('H2 risks'!$A$1,2,$B13-1,totalresp),1,OFFSET('H2 risks'!$A$1,2,Y$1-1,totalresp),1)/(COUNTIFS(OFFSET('H2 risks'!$A$1,2,$B13-1,totalresp),1,OFFSET('H2 risks'!$A$1,2,Y$1-1,totalresp),1)+COUNTIFS(OFFSET('H2 risks'!$A$1,2,$B13-1,totalresp),1,OFFSET('H2 risks'!$A$1,2,Y$1-1,totalresp),0)+COUNTIFS(OFFSET('H2 risks'!$A$1,2,$B13-1,totalresp),0,OFFSET('H2 risks'!$A$1,2,Y$1-1,totalresp),1)))</f>
        <v>0.96666666666666667</v>
      </c>
      <c r="Z13">
        <f ca="1">1-(COUNTIFS(OFFSET('H2 risks'!$A$1,2,$B13-1,totalresp),1,OFFSET('H2 risks'!$A$1,2,Z$1-1,totalresp),1)/(COUNTIFS(OFFSET('H2 risks'!$A$1,2,$B13-1,totalresp),1,OFFSET('H2 risks'!$A$1,2,Z$1-1,totalresp),1)+COUNTIFS(OFFSET('H2 risks'!$A$1,2,$B13-1,totalresp),1,OFFSET('H2 risks'!$A$1,2,Z$1-1,totalresp),0)+COUNTIFS(OFFSET('H2 risks'!$A$1,2,$B13-1,totalresp),0,OFFSET('H2 risks'!$A$1,2,Z$1-1,totalresp),1)))</f>
        <v>0.65</v>
      </c>
      <c r="AA13">
        <f ca="1">1-(COUNTIFS(OFFSET('H2 risks'!$A$1,2,$B13-1,totalresp),1,OFFSET('H2 risks'!$A$1,2,AA$1-1,totalresp),1)/(COUNTIFS(OFFSET('H2 risks'!$A$1,2,$B13-1,totalresp),1,OFFSET('H2 risks'!$A$1,2,AA$1-1,totalresp),1)+COUNTIFS(OFFSET('H2 risks'!$A$1,2,$B13-1,totalresp),1,OFFSET('H2 risks'!$A$1,2,AA$1-1,totalresp),0)+COUNTIFS(OFFSET('H2 risks'!$A$1,2,$B13-1,totalresp),0,OFFSET('H2 risks'!$A$1,2,AA$1-1,totalresp),1)))</f>
        <v>0.65853658536585358</v>
      </c>
      <c r="AB13">
        <f ca="1">1-(COUNTIFS(OFFSET('H2 risks'!$A$1,2,$B13-1,totalresp),1,OFFSET('H2 risks'!$A$1,2,AB$1-1,totalresp),1)/(COUNTIFS(OFFSET('H2 risks'!$A$1,2,$B13-1,totalresp),1,OFFSET('H2 risks'!$A$1,2,AB$1-1,totalresp),1)+COUNTIFS(OFFSET('H2 risks'!$A$1,2,$B13-1,totalresp),1,OFFSET('H2 risks'!$A$1,2,AB$1-1,totalresp),0)+COUNTIFS(OFFSET('H2 risks'!$A$1,2,$B13-1,totalresp),0,OFFSET('H2 risks'!$A$1,2,AB$1-1,totalresp),1)))</f>
        <v>0.76315789473684215</v>
      </c>
      <c r="AC13">
        <f ca="1">1-(COUNTIFS(OFFSET('H2 risks'!$A$1,2,$B13-1,totalresp),1,OFFSET('H2 risks'!$A$1,2,AC$1-1,totalresp),1)/(COUNTIFS(OFFSET('H2 risks'!$A$1,2,$B13-1,totalresp),1,OFFSET('H2 risks'!$A$1,2,AC$1-1,totalresp),1)+COUNTIFS(OFFSET('H2 risks'!$A$1,2,$B13-1,totalresp),1,OFFSET('H2 risks'!$A$1,2,AC$1-1,totalresp),0)+COUNTIFS(OFFSET('H2 risks'!$A$1,2,$B13-1,totalresp),0,OFFSET('H2 risks'!$A$1,2,AC$1-1,totalresp),1)))</f>
        <v>0.63265306122448983</v>
      </c>
      <c r="AD13">
        <f ca="1">1-(COUNTIFS(OFFSET('H2 risks'!$A$1,2,$B13-1,totalresp),1,OFFSET('H2 risks'!$A$1,2,AD$1-1,totalresp),1)/(COUNTIFS(OFFSET('H2 risks'!$A$1,2,$B13-1,totalresp),1,OFFSET('H2 risks'!$A$1,2,AD$1-1,totalresp),1)+COUNTIFS(OFFSET('H2 risks'!$A$1,2,$B13-1,totalresp),1,OFFSET('H2 risks'!$A$1,2,AD$1-1,totalresp),0)+COUNTIFS(OFFSET('H2 risks'!$A$1,2,$B13-1,totalresp),0,OFFSET('H2 risks'!$A$1,2,AD$1-1,totalresp),1)))</f>
        <v>0.625</v>
      </c>
      <c r="AE13">
        <f ca="1">1-(COUNTIFS(OFFSET('H2 risks'!$A$1,2,$B13-1,totalresp),1,OFFSET('H2 risks'!$A$1,2,AE$1-1,totalresp),1)/(COUNTIFS(OFFSET('H2 risks'!$A$1,2,$B13-1,totalresp),1,OFFSET('H2 risks'!$A$1,2,AE$1-1,totalresp),1)+COUNTIFS(OFFSET('H2 risks'!$A$1,2,$B13-1,totalresp),1,OFFSET('H2 risks'!$A$1,2,AE$1-1,totalresp),0)+COUNTIFS(OFFSET('H2 risks'!$A$1,2,$B13-1,totalresp),0,OFFSET('H2 risks'!$A$1,2,AE$1-1,totalresp),1)))</f>
        <v>0.77142857142857146</v>
      </c>
      <c r="AF13">
        <f ca="1">1-(COUNTIFS(OFFSET('H2 risks'!$A$1,2,$B13-1,totalresp),1,OFFSET('H2 risks'!$A$1,2,AF$1-1,totalresp),1)/(COUNTIFS(OFFSET('H2 risks'!$A$1,2,$B13-1,totalresp),1,OFFSET('H2 risks'!$A$1,2,AF$1-1,totalresp),1)+COUNTIFS(OFFSET('H2 risks'!$A$1,2,$B13-1,totalresp),1,OFFSET('H2 risks'!$A$1,2,AF$1-1,totalresp),0)+COUNTIFS(OFFSET('H2 risks'!$A$1,2,$B13-1,totalresp),0,OFFSET('H2 risks'!$A$1,2,AF$1-1,totalresp),1)))</f>
        <v>0.8</v>
      </c>
      <c r="AG13">
        <f ca="1">1-(COUNTIFS(OFFSET('H2 risks'!$A$1,2,$B13-1,totalresp),1,OFFSET('H2 risks'!$A$1,2,AG$1-1,totalresp),1)/(COUNTIFS(OFFSET('H2 risks'!$A$1,2,$B13-1,totalresp),1,OFFSET('H2 risks'!$A$1,2,AG$1-1,totalresp),1)+COUNTIFS(OFFSET('H2 risks'!$A$1,2,$B13-1,totalresp),1,OFFSET('H2 risks'!$A$1,2,AG$1-1,totalresp),0)+COUNTIFS(OFFSET('H2 risks'!$A$1,2,$B13-1,totalresp),0,OFFSET('H2 risks'!$A$1,2,AG$1-1,totalresp),1)))</f>
        <v>0.82352941176470584</v>
      </c>
      <c r="AH13">
        <f ca="1">1-(COUNTIFS(OFFSET('H2 risks'!$A$1,2,$B13-1,totalresp),1,OFFSET('H2 risks'!$A$1,2,AH$1-1,totalresp),1)/(COUNTIFS(OFFSET('H2 risks'!$A$1,2,$B13-1,totalresp),1,OFFSET('H2 risks'!$A$1,2,AH$1-1,totalresp),1)+COUNTIFS(OFFSET('H2 risks'!$A$1,2,$B13-1,totalresp),1,OFFSET('H2 risks'!$A$1,2,AH$1-1,totalresp),0)+COUNTIFS(OFFSET('H2 risks'!$A$1,2,$B13-1,totalresp),0,OFFSET('H2 risks'!$A$1,2,AH$1-1,totalresp),1)))</f>
        <v>0.78378378378378377</v>
      </c>
      <c r="AI13">
        <f ca="1">1-(COUNTIFS(OFFSET('H2 risks'!$A$1,2,$B13-1,totalresp),1,OFFSET('H2 risks'!$A$1,2,AI$1-1,totalresp),1)/(COUNTIFS(OFFSET('H2 risks'!$A$1,2,$B13-1,totalresp),1,OFFSET('H2 risks'!$A$1,2,AI$1-1,totalresp),1)+COUNTIFS(OFFSET('H2 risks'!$A$1,2,$B13-1,totalresp),1,OFFSET('H2 risks'!$A$1,2,AI$1-1,totalresp),0)+COUNTIFS(OFFSET('H2 risks'!$A$1,2,$B13-1,totalresp),0,OFFSET('H2 risks'!$A$1,2,AI$1-1,totalresp),1)))</f>
        <v>0.75</v>
      </c>
      <c r="AJ13">
        <f ca="1">1-(COUNTIFS(OFFSET('H2 risks'!$A$1,2,$B13-1,totalresp),1,OFFSET('H2 risks'!$A$1,2,AJ$1-1,totalresp),1)/(COUNTIFS(OFFSET('H2 risks'!$A$1,2,$B13-1,totalresp),1,OFFSET('H2 risks'!$A$1,2,AJ$1-1,totalresp),1)+COUNTIFS(OFFSET('H2 risks'!$A$1,2,$B13-1,totalresp),1,OFFSET('H2 risks'!$A$1,2,AJ$1-1,totalresp),0)+COUNTIFS(OFFSET('H2 risks'!$A$1,2,$B13-1,totalresp),0,OFFSET('H2 risks'!$A$1,2,AJ$1-1,totalresp),1)))</f>
        <v>0.84210526315789469</v>
      </c>
      <c r="AK13">
        <f ca="1">1-(COUNTIFS(OFFSET('H2 risks'!$A$1,2,$B13-1,totalresp),1,OFFSET('H2 risks'!$A$1,2,AK$1-1,totalresp),1)/(COUNTIFS(OFFSET('H2 risks'!$A$1,2,$B13-1,totalresp),1,OFFSET('H2 risks'!$A$1,2,AK$1-1,totalresp),1)+COUNTIFS(OFFSET('H2 risks'!$A$1,2,$B13-1,totalresp),1,OFFSET('H2 risks'!$A$1,2,AK$1-1,totalresp),0)+COUNTIFS(OFFSET('H2 risks'!$A$1,2,$B13-1,totalresp),0,OFFSET('H2 risks'!$A$1,2,AK$1-1,totalresp),1)))</f>
        <v>0.875</v>
      </c>
      <c r="AL13">
        <f ca="1">1-(COUNTIFS(OFFSET('H2 risks'!$A$1,2,$B13-1,totalresp),1,OFFSET('H2 risks'!$A$1,2,AL$1-1,totalresp),1)/(COUNTIFS(OFFSET('H2 risks'!$A$1,2,$B13-1,totalresp),1,OFFSET('H2 risks'!$A$1,2,AL$1-1,totalresp),1)+COUNTIFS(OFFSET('H2 risks'!$A$1,2,$B13-1,totalresp),1,OFFSET('H2 risks'!$A$1,2,AL$1-1,totalresp),0)+COUNTIFS(OFFSET('H2 risks'!$A$1,2,$B13-1,totalresp),0,OFFSET('H2 risks'!$A$1,2,AL$1-1,totalresp),1)))</f>
        <v>0.78378378378378377</v>
      </c>
      <c r="AM13">
        <f ca="1">1-(COUNTIFS(OFFSET('H2 risks'!$A$1,2,$B13-1,totalresp),1,OFFSET('H2 risks'!$A$1,2,AM$1-1,totalresp),1)/(COUNTIFS(OFFSET('H2 risks'!$A$1,2,$B13-1,totalresp),1,OFFSET('H2 risks'!$A$1,2,AM$1-1,totalresp),1)+COUNTIFS(OFFSET('H2 risks'!$A$1,2,$B13-1,totalresp),1,OFFSET('H2 risks'!$A$1,2,AM$1-1,totalresp),0)+COUNTIFS(OFFSET('H2 risks'!$A$1,2,$B13-1,totalresp),0,OFFSET('H2 risks'!$A$1,2,AM$1-1,totalresp),1)))</f>
        <v>0.81578947368421051</v>
      </c>
      <c r="AN13">
        <f ca="1">1-(COUNTIFS(OFFSET('H2 risks'!$A$1,2,$B13-1,totalresp),1,OFFSET('H2 risks'!$A$1,2,AN$1-1,totalresp),1)/(COUNTIFS(OFFSET('H2 risks'!$A$1,2,$B13-1,totalresp),1,OFFSET('H2 risks'!$A$1,2,AN$1-1,totalresp),1)+COUNTIFS(OFFSET('H2 risks'!$A$1,2,$B13-1,totalresp),1,OFFSET('H2 risks'!$A$1,2,AN$1-1,totalresp),0)+COUNTIFS(OFFSET('H2 risks'!$A$1,2,$B13-1,totalresp),0,OFFSET('H2 risks'!$A$1,2,AN$1-1,totalresp),1)))</f>
        <v>0.85365853658536583</v>
      </c>
      <c r="AO13">
        <f ca="1">1-(COUNTIFS(OFFSET('H2 risks'!$A$1,2,$B13-1,totalresp),1,OFFSET('H2 risks'!$A$1,2,AO$1-1,totalresp),1)/(COUNTIFS(OFFSET('H2 risks'!$A$1,2,$B13-1,totalresp),1,OFFSET('H2 risks'!$A$1,2,AO$1-1,totalresp),1)+COUNTIFS(OFFSET('H2 risks'!$A$1,2,$B13-1,totalresp),1,OFFSET('H2 risks'!$A$1,2,AO$1-1,totalresp),0)+COUNTIFS(OFFSET('H2 risks'!$A$1,2,$B13-1,totalresp),0,OFFSET('H2 risks'!$A$1,2,AO$1-1,totalresp),1)))</f>
        <v>0.9375</v>
      </c>
    </row>
    <row r="14" spans="1:41" ht="39.4" x14ac:dyDescent="0.45">
      <c r="A14" s="21" t="s">
        <v>347</v>
      </c>
      <c r="B14" s="6">
        <v>17</v>
      </c>
      <c r="C14">
        <f ca="1">1-(COUNTIFS(OFFSET('H2 risks'!$A$1,2,$B14-1,totalresp),1,OFFSET('H2 risks'!$A$1,2,C$1-1,totalresp),1)/(COUNTIFS(OFFSET('H2 risks'!$A$1,2,$B14-1,totalresp),1,OFFSET('H2 risks'!$A$1,2,C$1-1,totalresp),1)+COUNTIFS(OFFSET('H2 risks'!$A$1,2,$B14-1,totalresp),1,OFFSET('H2 risks'!$A$1,2,C$1-1,totalresp),0)+COUNTIFS(OFFSET('H2 risks'!$A$1,2,$B14-1,totalresp),0,OFFSET('H2 risks'!$A$1,2,C$1-1,totalresp),1)))</f>
        <v>0.85106382978723405</v>
      </c>
      <c r="D14">
        <f ca="1">1-(COUNTIFS(OFFSET('H2 risks'!$A$1,2,$B14-1,totalresp),1,OFFSET('H2 risks'!$A$1,2,D$1-1,totalresp),1)/(COUNTIFS(OFFSET('H2 risks'!$A$1,2,$B14-1,totalresp),1,OFFSET('H2 risks'!$A$1,2,D$1-1,totalresp),1)+COUNTIFS(OFFSET('H2 risks'!$A$1,2,$B14-1,totalresp),1,OFFSET('H2 risks'!$A$1,2,D$1-1,totalresp),0)+COUNTIFS(OFFSET('H2 risks'!$A$1,2,$B14-1,totalresp),0,OFFSET('H2 risks'!$A$1,2,D$1-1,totalresp),1)))</f>
        <v>0.88235294117647056</v>
      </c>
      <c r="E14">
        <f ca="1">1-(COUNTIFS(OFFSET('H2 risks'!$A$1,2,$B14-1,totalresp),1,OFFSET('H2 risks'!$A$1,2,E$1-1,totalresp),1)/(COUNTIFS(OFFSET('H2 risks'!$A$1,2,$B14-1,totalresp),1,OFFSET('H2 risks'!$A$1,2,E$1-1,totalresp),1)+COUNTIFS(OFFSET('H2 risks'!$A$1,2,$B14-1,totalresp),1,OFFSET('H2 risks'!$A$1,2,E$1-1,totalresp),0)+COUNTIFS(OFFSET('H2 risks'!$A$1,2,$B14-1,totalresp),0,OFFSET('H2 risks'!$A$1,2,E$1-1,totalresp),1)))</f>
        <v>0.8125</v>
      </c>
      <c r="F14">
        <f ca="1">1-(COUNTIFS(OFFSET('H2 risks'!$A$1,2,$B14-1,totalresp),1,OFFSET('H2 risks'!$A$1,2,F$1-1,totalresp),1)/(COUNTIFS(OFFSET('H2 risks'!$A$1,2,$B14-1,totalresp),1,OFFSET('H2 risks'!$A$1,2,F$1-1,totalresp),1)+COUNTIFS(OFFSET('H2 risks'!$A$1,2,$B14-1,totalresp),1,OFFSET('H2 risks'!$A$1,2,F$1-1,totalresp),0)+COUNTIFS(OFFSET('H2 risks'!$A$1,2,$B14-1,totalresp),0,OFFSET('H2 risks'!$A$1,2,F$1-1,totalresp),1)))</f>
        <v>0.81481481481481488</v>
      </c>
      <c r="G14">
        <f ca="1">1-(COUNTIFS(OFFSET('H2 risks'!$A$1,2,$B14-1,totalresp),1,OFFSET('H2 risks'!$A$1,2,G$1-1,totalresp),1)/(COUNTIFS(OFFSET('H2 risks'!$A$1,2,$B14-1,totalresp),1,OFFSET('H2 risks'!$A$1,2,G$1-1,totalresp),1)+COUNTIFS(OFFSET('H2 risks'!$A$1,2,$B14-1,totalresp),1,OFFSET('H2 risks'!$A$1,2,G$1-1,totalresp),0)+COUNTIFS(OFFSET('H2 risks'!$A$1,2,$B14-1,totalresp),0,OFFSET('H2 risks'!$A$1,2,G$1-1,totalresp),1)))</f>
        <v>0.7857142857142857</v>
      </c>
      <c r="H14">
        <f ca="1">1-(COUNTIFS(OFFSET('H2 risks'!$A$1,2,$B14-1,totalresp),1,OFFSET('H2 risks'!$A$1,2,H$1-1,totalresp),1)/(COUNTIFS(OFFSET('H2 risks'!$A$1,2,$B14-1,totalresp),1,OFFSET('H2 risks'!$A$1,2,H$1-1,totalresp),1)+COUNTIFS(OFFSET('H2 risks'!$A$1,2,$B14-1,totalresp),1,OFFSET('H2 risks'!$A$1,2,H$1-1,totalresp),0)+COUNTIFS(OFFSET('H2 risks'!$A$1,2,$B14-1,totalresp),0,OFFSET('H2 risks'!$A$1,2,H$1-1,totalresp),1)))</f>
        <v>0.81081081081081074</v>
      </c>
      <c r="I14">
        <f ca="1">1-(COUNTIFS(OFFSET('H2 risks'!$A$1,2,$B14-1,totalresp),1,OFFSET('H2 risks'!$A$1,2,I$1-1,totalresp),1)/(COUNTIFS(OFFSET('H2 risks'!$A$1,2,$B14-1,totalresp),1,OFFSET('H2 risks'!$A$1,2,I$1-1,totalresp),1)+COUNTIFS(OFFSET('H2 risks'!$A$1,2,$B14-1,totalresp),1,OFFSET('H2 risks'!$A$1,2,I$1-1,totalresp),0)+COUNTIFS(OFFSET('H2 risks'!$A$1,2,$B14-1,totalresp),0,OFFSET('H2 risks'!$A$1,2,I$1-1,totalresp),1)))</f>
        <v>0.80555555555555558</v>
      </c>
      <c r="J14">
        <f ca="1">1-(COUNTIFS(OFFSET('H2 risks'!$A$1,2,$B14-1,totalresp),1,OFFSET('H2 risks'!$A$1,2,J$1-1,totalresp),1)/(COUNTIFS(OFFSET('H2 risks'!$A$1,2,$B14-1,totalresp),1,OFFSET('H2 risks'!$A$1,2,J$1-1,totalresp),1)+COUNTIFS(OFFSET('H2 risks'!$A$1,2,$B14-1,totalresp),1,OFFSET('H2 risks'!$A$1,2,J$1-1,totalresp),0)+COUNTIFS(OFFSET('H2 risks'!$A$1,2,$B14-1,totalresp),0,OFFSET('H2 risks'!$A$1,2,J$1-1,totalresp),1)))</f>
        <v>0.75</v>
      </c>
      <c r="K14">
        <f ca="1">1-(COUNTIFS(OFFSET('H2 risks'!$A$1,2,$B14-1,totalresp),1,OFFSET('H2 risks'!$A$1,2,K$1-1,totalresp),1)/(COUNTIFS(OFFSET('H2 risks'!$A$1,2,$B14-1,totalresp),1,OFFSET('H2 risks'!$A$1,2,K$1-1,totalresp),1)+COUNTIFS(OFFSET('H2 risks'!$A$1,2,$B14-1,totalresp),1,OFFSET('H2 risks'!$A$1,2,K$1-1,totalresp),0)+COUNTIFS(OFFSET('H2 risks'!$A$1,2,$B14-1,totalresp),0,OFFSET('H2 risks'!$A$1,2,K$1-1,totalresp),1)))</f>
        <v>0.89655172413793105</v>
      </c>
      <c r="L14">
        <f ca="1">1-(COUNTIFS(OFFSET('H2 risks'!$A$1,2,$B14-1,totalresp),1,OFFSET('H2 risks'!$A$1,2,L$1-1,totalresp),1)/(COUNTIFS(OFFSET('H2 risks'!$A$1,2,$B14-1,totalresp),1,OFFSET('H2 risks'!$A$1,2,L$1-1,totalresp),1)+COUNTIFS(OFFSET('H2 risks'!$A$1,2,$B14-1,totalresp),1,OFFSET('H2 risks'!$A$1,2,L$1-1,totalresp),0)+COUNTIFS(OFFSET('H2 risks'!$A$1,2,$B14-1,totalresp),0,OFFSET('H2 risks'!$A$1,2,L$1-1,totalresp),1)))</f>
        <v>0.83333333333333337</v>
      </c>
      <c r="M14">
        <f ca="1">1-(COUNTIFS(OFFSET('H2 risks'!$A$1,2,$B14-1,totalresp),1,OFFSET('H2 risks'!$A$1,2,M$1-1,totalresp),1)/(COUNTIFS(OFFSET('H2 risks'!$A$1,2,$B14-1,totalresp),1,OFFSET('H2 risks'!$A$1,2,M$1-1,totalresp),1)+COUNTIFS(OFFSET('H2 risks'!$A$1,2,$B14-1,totalresp),1,OFFSET('H2 risks'!$A$1,2,M$1-1,totalresp),0)+COUNTIFS(OFFSET('H2 risks'!$A$1,2,$B14-1,totalresp),0,OFFSET('H2 risks'!$A$1,2,M$1-1,totalresp),1)))</f>
        <v>0.75</v>
      </c>
      <c r="N14">
        <f ca="1">1-(COUNTIFS(OFFSET('H2 risks'!$A$1,2,$B14-1,totalresp),1,OFFSET('H2 risks'!$A$1,2,N$1-1,totalresp),1)/(COUNTIFS(OFFSET('H2 risks'!$A$1,2,$B14-1,totalresp),1,OFFSET('H2 risks'!$A$1,2,N$1-1,totalresp),1)+COUNTIFS(OFFSET('H2 risks'!$A$1,2,$B14-1,totalresp),1,OFFSET('H2 risks'!$A$1,2,N$1-1,totalresp),0)+COUNTIFS(OFFSET('H2 risks'!$A$1,2,$B14-1,totalresp),0,OFFSET('H2 risks'!$A$1,2,N$1-1,totalresp),1)))</f>
        <v>0</v>
      </c>
      <c r="O14">
        <f ca="1">1-(COUNTIFS(OFFSET('H2 risks'!$A$1,2,$B14-1,totalresp),1,OFFSET('H2 risks'!$A$1,2,O$1-1,totalresp),1)/(COUNTIFS(OFFSET('H2 risks'!$A$1,2,$B14-1,totalresp),1,OFFSET('H2 risks'!$A$1,2,O$1-1,totalresp),1)+COUNTIFS(OFFSET('H2 risks'!$A$1,2,$B14-1,totalresp),1,OFFSET('H2 risks'!$A$1,2,O$1-1,totalresp),0)+COUNTIFS(OFFSET('H2 risks'!$A$1,2,$B14-1,totalresp),0,OFFSET('H2 risks'!$A$1,2,O$1-1,totalresp),1)))</f>
        <v>0.75</v>
      </c>
      <c r="P14">
        <f ca="1">1-(COUNTIFS(OFFSET('H2 risks'!$A$1,2,$B14-1,totalresp),1,OFFSET('H2 risks'!$A$1,2,P$1-1,totalresp),1)/(COUNTIFS(OFFSET('H2 risks'!$A$1,2,$B14-1,totalresp),1,OFFSET('H2 risks'!$A$1,2,P$1-1,totalresp),1)+COUNTIFS(OFFSET('H2 risks'!$A$1,2,$B14-1,totalresp),1,OFFSET('H2 risks'!$A$1,2,P$1-1,totalresp),0)+COUNTIFS(OFFSET('H2 risks'!$A$1,2,$B14-1,totalresp),0,OFFSET('H2 risks'!$A$1,2,P$1-1,totalresp),1)))</f>
        <v>0.75</v>
      </c>
      <c r="Q14">
        <f ca="1">1-(COUNTIFS(OFFSET('H2 risks'!$A$1,2,$B14-1,totalresp),1,OFFSET('H2 risks'!$A$1,2,Q$1-1,totalresp),1)/(COUNTIFS(OFFSET('H2 risks'!$A$1,2,$B14-1,totalresp),1,OFFSET('H2 risks'!$A$1,2,Q$1-1,totalresp),1)+COUNTIFS(OFFSET('H2 risks'!$A$1,2,$B14-1,totalresp),1,OFFSET('H2 risks'!$A$1,2,Q$1-1,totalresp),0)+COUNTIFS(OFFSET('H2 risks'!$A$1,2,$B14-1,totalresp),0,OFFSET('H2 risks'!$A$1,2,Q$1-1,totalresp),1)))</f>
        <v>0.85714285714285721</v>
      </c>
      <c r="R14">
        <f ca="1">1-(COUNTIFS(OFFSET('H2 risks'!$A$1,2,$B14-1,totalresp),1,OFFSET('H2 risks'!$A$1,2,R$1-1,totalresp),1)/(COUNTIFS(OFFSET('H2 risks'!$A$1,2,$B14-1,totalresp),1,OFFSET('H2 risks'!$A$1,2,R$1-1,totalresp),1)+COUNTIFS(OFFSET('H2 risks'!$A$1,2,$B14-1,totalresp),1,OFFSET('H2 risks'!$A$1,2,R$1-1,totalresp),0)+COUNTIFS(OFFSET('H2 risks'!$A$1,2,$B14-1,totalresp),0,OFFSET('H2 risks'!$A$1,2,R$1-1,totalresp),1)))</f>
        <v>0.79166666666666663</v>
      </c>
      <c r="S14">
        <f ca="1">1-(COUNTIFS(OFFSET('H2 risks'!$A$1,2,$B14-1,totalresp),1,OFFSET('H2 risks'!$A$1,2,S$1-1,totalresp),1)/(COUNTIFS(OFFSET('H2 risks'!$A$1,2,$B14-1,totalresp),1,OFFSET('H2 risks'!$A$1,2,S$1-1,totalresp),1)+COUNTIFS(OFFSET('H2 risks'!$A$1,2,$B14-1,totalresp),1,OFFSET('H2 risks'!$A$1,2,S$1-1,totalresp),0)+COUNTIFS(OFFSET('H2 risks'!$A$1,2,$B14-1,totalresp),0,OFFSET('H2 risks'!$A$1,2,S$1-1,totalresp),1)))</f>
        <v>0.78260869565217395</v>
      </c>
      <c r="T14">
        <f ca="1">1-(COUNTIFS(OFFSET('H2 risks'!$A$1,2,$B14-1,totalresp),1,OFFSET('H2 risks'!$A$1,2,T$1-1,totalresp),1)/(COUNTIFS(OFFSET('H2 risks'!$A$1,2,$B14-1,totalresp),1,OFFSET('H2 risks'!$A$1,2,T$1-1,totalresp),1)+COUNTIFS(OFFSET('H2 risks'!$A$1,2,$B14-1,totalresp),1,OFFSET('H2 risks'!$A$1,2,T$1-1,totalresp),0)+COUNTIFS(OFFSET('H2 risks'!$A$1,2,$B14-1,totalresp),0,OFFSET('H2 risks'!$A$1,2,T$1-1,totalresp),1)))</f>
        <v>0.77500000000000002</v>
      </c>
      <c r="U14">
        <f ca="1">1-(COUNTIFS(OFFSET('H2 risks'!$A$1,2,$B14-1,totalresp),1,OFFSET('H2 risks'!$A$1,2,U$1-1,totalresp),1)/(COUNTIFS(OFFSET('H2 risks'!$A$1,2,$B14-1,totalresp),1,OFFSET('H2 risks'!$A$1,2,U$1-1,totalresp),1)+COUNTIFS(OFFSET('H2 risks'!$A$1,2,$B14-1,totalresp),1,OFFSET('H2 risks'!$A$1,2,U$1-1,totalresp),0)+COUNTIFS(OFFSET('H2 risks'!$A$1,2,$B14-1,totalresp),0,OFFSET('H2 risks'!$A$1,2,U$1-1,totalresp),1)))</f>
        <v>0.93939393939393945</v>
      </c>
      <c r="V14">
        <f ca="1">1-(COUNTIFS(OFFSET('H2 risks'!$A$1,2,$B14-1,totalresp),1,OFFSET('H2 risks'!$A$1,2,V$1-1,totalresp),1)/(COUNTIFS(OFFSET('H2 risks'!$A$1,2,$B14-1,totalresp),1,OFFSET('H2 risks'!$A$1,2,V$1-1,totalresp),1)+COUNTIFS(OFFSET('H2 risks'!$A$1,2,$B14-1,totalresp),1,OFFSET('H2 risks'!$A$1,2,V$1-1,totalresp),0)+COUNTIFS(OFFSET('H2 risks'!$A$1,2,$B14-1,totalresp),0,OFFSET('H2 risks'!$A$1,2,V$1-1,totalresp),1)))</f>
        <v>0.8214285714285714</v>
      </c>
      <c r="W14">
        <f ca="1">1-(COUNTIFS(OFFSET('H2 risks'!$A$1,2,$B14-1,totalresp),1,OFFSET('H2 risks'!$A$1,2,W$1-1,totalresp),1)/(COUNTIFS(OFFSET('H2 risks'!$A$1,2,$B14-1,totalresp),1,OFFSET('H2 risks'!$A$1,2,W$1-1,totalresp),1)+COUNTIFS(OFFSET('H2 risks'!$A$1,2,$B14-1,totalresp),1,OFFSET('H2 risks'!$A$1,2,W$1-1,totalresp),0)+COUNTIFS(OFFSET('H2 risks'!$A$1,2,$B14-1,totalresp),0,OFFSET('H2 risks'!$A$1,2,W$1-1,totalresp),1)))</f>
        <v>0.80434782608695654</v>
      </c>
      <c r="X14">
        <f ca="1">1-(COUNTIFS(OFFSET('H2 risks'!$A$1,2,$B14-1,totalresp),1,OFFSET('H2 risks'!$A$1,2,X$1-1,totalresp),1)/(COUNTIFS(OFFSET('H2 risks'!$A$1,2,$B14-1,totalresp),1,OFFSET('H2 risks'!$A$1,2,X$1-1,totalresp),1)+COUNTIFS(OFFSET('H2 risks'!$A$1,2,$B14-1,totalresp),1,OFFSET('H2 risks'!$A$1,2,X$1-1,totalresp),0)+COUNTIFS(OFFSET('H2 risks'!$A$1,2,$B14-1,totalresp),0,OFFSET('H2 risks'!$A$1,2,X$1-1,totalresp),1)))</f>
        <v>0.89473684210526316</v>
      </c>
      <c r="Y14">
        <f ca="1">1-(COUNTIFS(OFFSET('H2 risks'!$A$1,2,$B14-1,totalresp),1,OFFSET('H2 risks'!$A$1,2,Y$1-1,totalresp),1)/(COUNTIFS(OFFSET('H2 risks'!$A$1,2,$B14-1,totalresp),1,OFFSET('H2 risks'!$A$1,2,Y$1-1,totalresp),1)+COUNTIFS(OFFSET('H2 risks'!$A$1,2,$B14-1,totalresp),1,OFFSET('H2 risks'!$A$1,2,Y$1-1,totalresp),0)+COUNTIFS(OFFSET('H2 risks'!$A$1,2,$B14-1,totalresp),0,OFFSET('H2 risks'!$A$1,2,Y$1-1,totalresp),1)))</f>
        <v>1</v>
      </c>
      <c r="Z14">
        <f ca="1">1-(COUNTIFS(OFFSET('H2 risks'!$A$1,2,$B14-1,totalresp),1,OFFSET('H2 risks'!$A$1,2,Z$1-1,totalresp),1)/(COUNTIFS(OFFSET('H2 risks'!$A$1,2,$B14-1,totalresp),1,OFFSET('H2 risks'!$A$1,2,Z$1-1,totalresp),1)+COUNTIFS(OFFSET('H2 risks'!$A$1,2,$B14-1,totalresp),1,OFFSET('H2 risks'!$A$1,2,Z$1-1,totalresp),0)+COUNTIFS(OFFSET('H2 risks'!$A$1,2,$B14-1,totalresp),0,OFFSET('H2 risks'!$A$1,2,Z$1-1,totalresp),1)))</f>
        <v>0.84210526315789469</v>
      </c>
      <c r="AA14">
        <f ca="1">1-(COUNTIFS(OFFSET('H2 risks'!$A$1,2,$B14-1,totalresp),1,OFFSET('H2 risks'!$A$1,2,AA$1-1,totalresp),1)/(COUNTIFS(OFFSET('H2 risks'!$A$1,2,$B14-1,totalresp),1,OFFSET('H2 risks'!$A$1,2,AA$1-1,totalresp),1)+COUNTIFS(OFFSET('H2 risks'!$A$1,2,$B14-1,totalresp),1,OFFSET('H2 risks'!$A$1,2,AA$1-1,totalresp),0)+COUNTIFS(OFFSET('H2 risks'!$A$1,2,$B14-1,totalresp),0,OFFSET('H2 risks'!$A$1,2,AA$1-1,totalresp),1)))</f>
        <v>0.84615384615384615</v>
      </c>
      <c r="AB14">
        <f ca="1">1-(COUNTIFS(OFFSET('H2 risks'!$A$1,2,$B14-1,totalresp),1,OFFSET('H2 risks'!$A$1,2,AB$1-1,totalresp),1)/(COUNTIFS(OFFSET('H2 risks'!$A$1,2,$B14-1,totalresp),1,OFFSET('H2 risks'!$A$1,2,AB$1-1,totalresp),1)+COUNTIFS(OFFSET('H2 risks'!$A$1,2,$B14-1,totalresp),1,OFFSET('H2 risks'!$A$1,2,AB$1-1,totalresp),0)+COUNTIFS(OFFSET('H2 risks'!$A$1,2,$B14-1,totalresp),0,OFFSET('H2 risks'!$A$1,2,AB$1-1,totalresp),1)))</f>
        <v>0.87878787878787878</v>
      </c>
      <c r="AC14">
        <f ca="1">1-(COUNTIFS(OFFSET('H2 risks'!$A$1,2,$B14-1,totalresp),1,OFFSET('H2 risks'!$A$1,2,AC$1-1,totalresp),1)/(COUNTIFS(OFFSET('H2 risks'!$A$1,2,$B14-1,totalresp),1,OFFSET('H2 risks'!$A$1,2,AC$1-1,totalresp),1)+COUNTIFS(OFFSET('H2 risks'!$A$1,2,$B14-1,totalresp),1,OFFSET('H2 risks'!$A$1,2,AC$1-1,totalresp),0)+COUNTIFS(OFFSET('H2 risks'!$A$1,2,$B14-1,totalresp),0,OFFSET('H2 risks'!$A$1,2,AC$1-1,totalresp),1)))</f>
        <v>0.83673469387755106</v>
      </c>
      <c r="AD14">
        <f ca="1">1-(COUNTIFS(OFFSET('H2 risks'!$A$1,2,$B14-1,totalresp),1,OFFSET('H2 risks'!$A$1,2,AD$1-1,totalresp),1)/(COUNTIFS(OFFSET('H2 risks'!$A$1,2,$B14-1,totalresp),1,OFFSET('H2 risks'!$A$1,2,AD$1-1,totalresp),1)+COUNTIFS(OFFSET('H2 risks'!$A$1,2,$B14-1,totalresp),1,OFFSET('H2 risks'!$A$1,2,AD$1-1,totalresp),0)+COUNTIFS(OFFSET('H2 risks'!$A$1,2,$B14-1,totalresp),0,OFFSET('H2 risks'!$A$1,2,AD$1-1,totalresp),1)))</f>
        <v>0.8035714285714286</v>
      </c>
      <c r="AE14">
        <f ca="1">1-(COUNTIFS(OFFSET('H2 risks'!$A$1,2,$B14-1,totalresp),1,OFFSET('H2 risks'!$A$1,2,AE$1-1,totalresp),1)/(COUNTIFS(OFFSET('H2 risks'!$A$1,2,$B14-1,totalresp),1,OFFSET('H2 risks'!$A$1,2,AE$1-1,totalresp),1)+COUNTIFS(OFFSET('H2 risks'!$A$1,2,$B14-1,totalresp),1,OFFSET('H2 risks'!$A$1,2,AE$1-1,totalresp),0)+COUNTIFS(OFFSET('H2 risks'!$A$1,2,$B14-1,totalresp),0,OFFSET('H2 risks'!$A$1,2,AE$1-1,totalresp),1)))</f>
        <v>0.73076923076923084</v>
      </c>
      <c r="AF14">
        <f ca="1">1-(COUNTIFS(OFFSET('H2 risks'!$A$1,2,$B14-1,totalresp),1,OFFSET('H2 risks'!$A$1,2,AF$1-1,totalresp),1)/(COUNTIFS(OFFSET('H2 risks'!$A$1,2,$B14-1,totalresp),1,OFFSET('H2 risks'!$A$1,2,AF$1-1,totalresp),1)+COUNTIFS(OFFSET('H2 risks'!$A$1,2,$B14-1,totalresp),1,OFFSET('H2 risks'!$A$1,2,AF$1-1,totalresp),0)+COUNTIFS(OFFSET('H2 risks'!$A$1,2,$B14-1,totalresp),0,OFFSET('H2 risks'!$A$1,2,AF$1-1,totalresp),1)))</f>
        <v>0.93333333333333335</v>
      </c>
      <c r="AG14">
        <f ca="1">1-(COUNTIFS(OFFSET('H2 risks'!$A$1,2,$B14-1,totalresp),1,OFFSET('H2 risks'!$A$1,2,AG$1-1,totalresp),1)/(COUNTIFS(OFFSET('H2 risks'!$A$1,2,$B14-1,totalresp),1,OFFSET('H2 risks'!$A$1,2,AG$1-1,totalresp),1)+COUNTIFS(OFFSET('H2 risks'!$A$1,2,$B14-1,totalresp),1,OFFSET('H2 risks'!$A$1,2,AG$1-1,totalresp),0)+COUNTIFS(OFFSET('H2 risks'!$A$1,2,$B14-1,totalresp),0,OFFSET('H2 risks'!$A$1,2,AG$1-1,totalresp),1)))</f>
        <v>0.84615384615384615</v>
      </c>
      <c r="AH14">
        <f ca="1">1-(COUNTIFS(OFFSET('H2 risks'!$A$1,2,$B14-1,totalresp),1,OFFSET('H2 risks'!$A$1,2,AH$1-1,totalresp),1)/(COUNTIFS(OFFSET('H2 risks'!$A$1,2,$B14-1,totalresp),1,OFFSET('H2 risks'!$A$1,2,AH$1-1,totalresp),1)+COUNTIFS(OFFSET('H2 risks'!$A$1,2,$B14-1,totalresp),1,OFFSET('H2 risks'!$A$1,2,AH$1-1,totalresp),0)+COUNTIFS(OFFSET('H2 risks'!$A$1,2,$B14-1,totalresp),0,OFFSET('H2 risks'!$A$1,2,AH$1-1,totalresp),1)))</f>
        <v>0.87096774193548387</v>
      </c>
      <c r="AI14">
        <f ca="1">1-(COUNTIFS(OFFSET('H2 risks'!$A$1,2,$B14-1,totalresp),1,OFFSET('H2 risks'!$A$1,2,AI$1-1,totalresp),1)/(COUNTIFS(OFFSET('H2 risks'!$A$1,2,$B14-1,totalresp),1,OFFSET('H2 risks'!$A$1,2,AI$1-1,totalresp),1)+COUNTIFS(OFFSET('H2 risks'!$A$1,2,$B14-1,totalresp),1,OFFSET('H2 risks'!$A$1,2,AI$1-1,totalresp),0)+COUNTIFS(OFFSET('H2 risks'!$A$1,2,$B14-1,totalresp),0,OFFSET('H2 risks'!$A$1,2,AI$1-1,totalresp),1)))</f>
        <v>0.82352941176470584</v>
      </c>
      <c r="AJ14">
        <f ca="1">1-(COUNTIFS(OFFSET('H2 risks'!$A$1,2,$B14-1,totalresp),1,OFFSET('H2 risks'!$A$1,2,AJ$1-1,totalresp),1)/(COUNTIFS(OFFSET('H2 risks'!$A$1,2,$B14-1,totalresp),1,OFFSET('H2 risks'!$A$1,2,AJ$1-1,totalresp),1)+COUNTIFS(OFFSET('H2 risks'!$A$1,2,$B14-1,totalresp),1,OFFSET('H2 risks'!$A$1,2,AJ$1-1,totalresp),0)+COUNTIFS(OFFSET('H2 risks'!$A$1,2,$B14-1,totalresp),0,OFFSET('H2 risks'!$A$1,2,AJ$1-1,totalresp),1)))</f>
        <v>0.9375</v>
      </c>
      <c r="AK14">
        <f ca="1">1-(COUNTIFS(OFFSET('H2 risks'!$A$1,2,$B14-1,totalresp),1,OFFSET('H2 risks'!$A$1,2,AK$1-1,totalresp),1)/(COUNTIFS(OFFSET('H2 risks'!$A$1,2,$B14-1,totalresp),1,OFFSET('H2 risks'!$A$1,2,AK$1-1,totalresp),1)+COUNTIFS(OFFSET('H2 risks'!$A$1,2,$B14-1,totalresp),1,OFFSET('H2 risks'!$A$1,2,AK$1-1,totalresp),0)+COUNTIFS(OFFSET('H2 risks'!$A$1,2,$B14-1,totalresp),0,OFFSET('H2 risks'!$A$1,2,AK$1-1,totalresp),1)))</f>
        <v>0.96</v>
      </c>
      <c r="AL14">
        <f ca="1">1-(COUNTIFS(OFFSET('H2 risks'!$A$1,2,$B14-1,totalresp),1,OFFSET('H2 risks'!$A$1,2,AL$1-1,totalresp),1)/(COUNTIFS(OFFSET('H2 risks'!$A$1,2,$B14-1,totalresp),1,OFFSET('H2 risks'!$A$1,2,AL$1-1,totalresp),1)+COUNTIFS(OFFSET('H2 risks'!$A$1,2,$B14-1,totalresp),1,OFFSET('H2 risks'!$A$1,2,AL$1-1,totalresp),0)+COUNTIFS(OFFSET('H2 risks'!$A$1,2,$B14-1,totalresp),0,OFFSET('H2 risks'!$A$1,2,AL$1-1,totalresp),1)))</f>
        <v>0.93939393939393945</v>
      </c>
      <c r="AM14">
        <f ca="1">1-(COUNTIFS(OFFSET('H2 risks'!$A$1,2,$B14-1,totalresp),1,OFFSET('H2 risks'!$A$1,2,AM$1-1,totalresp),1)/(COUNTIFS(OFFSET('H2 risks'!$A$1,2,$B14-1,totalresp),1,OFFSET('H2 risks'!$A$1,2,AM$1-1,totalresp),1)+COUNTIFS(OFFSET('H2 risks'!$A$1,2,$B14-1,totalresp),1,OFFSET('H2 risks'!$A$1,2,AM$1-1,totalresp),0)+COUNTIFS(OFFSET('H2 risks'!$A$1,2,$B14-1,totalresp),0,OFFSET('H2 risks'!$A$1,2,AM$1-1,totalresp),1)))</f>
        <v>0.87096774193548387</v>
      </c>
      <c r="AN14">
        <f ca="1">1-(COUNTIFS(OFFSET('H2 risks'!$A$1,2,$B14-1,totalresp),1,OFFSET('H2 risks'!$A$1,2,AN$1-1,totalresp),1)/(COUNTIFS(OFFSET('H2 risks'!$A$1,2,$B14-1,totalresp),1,OFFSET('H2 risks'!$A$1,2,AN$1-1,totalresp),1)+COUNTIFS(OFFSET('H2 risks'!$A$1,2,$B14-1,totalresp),1,OFFSET('H2 risks'!$A$1,2,AN$1-1,totalresp),0)+COUNTIFS(OFFSET('H2 risks'!$A$1,2,$B14-1,totalresp),0,OFFSET('H2 risks'!$A$1,2,AN$1-1,totalresp),1)))</f>
        <v>0.84375</v>
      </c>
      <c r="AO14">
        <f ca="1">1-(COUNTIFS(OFFSET('H2 risks'!$A$1,2,$B14-1,totalresp),1,OFFSET('H2 risks'!$A$1,2,AO$1-1,totalresp),1)/(COUNTIFS(OFFSET('H2 risks'!$A$1,2,$B14-1,totalresp),1,OFFSET('H2 risks'!$A$1,2,AO$1-1,totalresp),1)+COUNTIFS(OFFSET('H2 risks'!$A$1,2,$B14-1,totalresp),1,OFFSET('H2 risks'!$A$1,2,AO$1-1,totalresp),0)+COUNTIFS(OFFSET('H2 risks'!$A$1,2,$B14-1,totalresp),0,OFFSET('H2 risks'!$A$1,2,AO$1-1,totalresp),1)))</f>
        <v>0.95652173913043481</v>
      </c>
    </row>
    <row r="15" spans="1:41" ht="26.25" x14ac:dyDescent="0.45">
      <c r="A15" s="21" t="s">
        <v>348</v>
      </c>
      <c r="B15" s="6">
        <v>18</v>
      </c>
      <c r="C15">
        <f ca="1">1-(COUNTIFS(OFFSET('H2 risks'!$A$1,2,$B15-1,totalresp),1,OFFSET('H2 risks'!$A$1,2,C$1-1,totalresp),1)/(COUNTIFS(OFFSET('H2 risks'!$A$1,2,$B15-1,totalresp),1,OFFSET('H2 risks'!$A$1,2,C$1-1,totalresp),1)+COUNTIFS(OFFSET('H2 risks'!$A$1,2,$B15-1,totalresp),1,OFFSET('H2 risks'!$A$1,2,C$1-1,totalresp),0)+COUNTIFS(OFFSET('H2 risks'!$A$1,2,$B15-1,totalresp),0,OFFSET('H2 risks'!$A$1,2,C$1-1,totalresp),1)))</f>
        <v>0.92682926829268297</v>
      </c>
      <c r="D15">
        <f ca="1">1-(COUNTIFS(OFFSET('H2 risks'!$A$1,2,$B15-1,totalresp),1,OFFSET('H2 risks'!$A$1,2,D$1-1,totalresp),1)/(COUNTIFS(OFFSET('H2 risks'!$A$1,2,$B15-1,totalresp),1,OFFSET('H2 risks'!$A$1,2,D$1-1,totalresp),1)+COUNTIFS(OFFSET('H2 risks'!$A$1,2,$B15-1,totalresp),1,OFFSET('H2 risks'!$A$1,2,D$1-1,totalresp),0)+COUNTIFS(OFFSET('H2 risks'!$A$1,2,$B15-1,totalresp),0,OFFSET('H2 risks'!$A$1,2,D$1-1,totalresp),1)))</f>
        <v>0.88</v>
      </c>
      <c r="E15">
        <f ca="1">1-(COUNTIFS(OFFSET('H2 risks'!$A$1,2,$B15-1,totalresp),1,OFFSET('H2 risks'!$A$1,2,E$1-1,totalresp),1)/(COUNTIFS(OFFSET('H2 risks'!$A$1,2,$B15-1,totalresp),1,OFFSET('H2 risks'!$A$1,2,E$1-1,totalresp),1)+COUNTIFS(OFFSET('H2 risks'!$A$1,2,$B15-1,totalresp),1,OFFSET('H2 risks'!$A$1,2,E$1-1,totalresp),0)+COUNTIFS(OFFSET('H2 risks'!$A$1,2,$B15-1,totalresp),0,OFFSET('H2 risks'!$A$1,2,E$1-1,totalresp),1)))</f>
        <v>0.79487179487179493</v>
      </c>
      <c r="F15">
        <f ca="1">1-(COUNTIFS(OFFSET('H2 risks'!$A$1,2,$B15-1,totalresp),1,OFFSET('H2 risks'!$A$1,2,F$1-1,totalresp),1)/(COUNTIFS(OFFSET('H2 risks'!$A$1,2,$B15-1,totalresp),1,OFFSET('H2 risks'!$A$1,2,F$1-1,totalresp),1)+COUNTIFS(OFFSET('H2 risks'!$A$1,2,$B15-1,totalresp),1,OFFSET('H2 risks'!$A$1,2,F$1-1,totalresp),0)+COUNTIFS(OFFSET('H2 risks'!$A$1,2,$B15-1,totalresp),0,OFFSET('H2 risks'!$A$1,2,F$1-1,totalresp),1)))</f>
        <v>0.9</v>
      </c>
      <c r="G15">
        <f ca="1">1-(COUNTIFS(OFFSET('H2 risks'!$A$1,2,$B15-1,totalresp),1,OFFSET('H2 risks'!$A$1,2,G$1-1,totalresp),1)/(COUNTIFS(OFFSET('H2 risks'!$A$1,2,$B15-1,totalresp),1,OFFSET('H2 risks'!$A$1,2,G$1-1,totalresp),1)+COUNTIFS(OFFSET('H2 risks'!$A$1,2,$B15-1,totalresp),1,OFFSET('H2 risks'!$A$1,2,G$1-1,totalresp),0)+COUNTIFS(OFFSET('H2 risks'!$A$1,2,$B15-1,totalresp),0,OFFSET('H2 risks'!$A$1,2,G$1-1,totalresp),1)))</f>
        <v>0.95652173913043481</v>
      </c>
      <c r="H15">
        <f ca="1">1-(COUNTIFS(OFFSET('H2 risks'!$A$1,2,$B15-1,totalresp),1,OFFSET('H2 risks'!$A$1,2,H$1-1,totalresp),1)/(COUNTIFS(OFFSET('H2 risks'!$A$1,2,$B15-1,totalresp),1,OFFSET('H2 risks'!$A$1,2,H$1-1,totalresp),1)+COUNTIFS(OFFSET('H2 risks'!$A$1,2,$B15-1,totalresp),1,OFFSET('H2 risks'!$A$1,2,H$1-1,totalresp),0)+COUNTIFS(OFFSET('H2 risks'!$A$1,2,$B15-1,totalresp),0,OFFSET('H2 risks'!$A$1,2,H$1-1,totalresp),1)))</f>
        <v>0.82758620689655171</v>
      </c>
      <c r="I15">
        <f ca="1">1-(COUNTIFS(OFFSET('H2 risks'!$A$1,2,$B15-1,totalresp),1,OFFSET('H2 risks'!$A$1,2,I$1-1,totalresp),1)/(COUNTIFS(OFFSET('H2 risks'!$A$1,2,$B15-1,totalresp),1,OFFSET('H2 risks'!$A$1,2,I$1-1,totalresp),1)+COUNTIFS(OFFSET('H2 risks'!$A$1,2,$B15-1,totalresp),1,OFFSET('H2 risks'!$A$1,2,I$1-1,totalresp),0)+COUNTIFS(OFFSET('H2 risks'!$A$1,2,$B15-1,totalresp),0,OFFSET('H2 risks'!$A$1,2,I$1-1,totalresp),1)))</f>
        <v>0.9</v>
      </c>
      <c r="J15">
        <f ca="1">1-(COUNTIFS(OFFSET('H2 risks'!$A$1,2,$B15-1,totalresp),1,OFFSET('H2 risks'!$A$1,2,J$1-1,totalresp),1)/(COUNTIFS(OFFSET('H2 risks'!$A$1,2,$B15-1,totalresp),1,OFFSET('H2 risks'!$A$1,2,J$1-1,totalresp),1)+COUNTIFS(OFFSET('H2 risks'!$A$1,2,$B15-1,totalresp),1,OFFSET('H2 risks'!$A$1,2,J$1-1,totalresp),0)+COUNTIFS(OFFSET('H2 risks'!$A$1,2,$B15-1,totalresp),0,OFFSET('H2 risks'!$A$1,2,J$1-1,totalresp),1)))</f>
        <v>0.85714285714285721</v>
      </c>
      <c r="K15">
        <f ca="1">1-(COUNTIFS(OFFSET('H2 risks'!$A$1,2,$B15-1,totalresp),1,OFFSET('H2 risks'!$A$1,2,K$1-1,totalresp),1)/(COUNTIFS(OFFSET('H2 risks'!$A$1,2,$B15-1,totalresp),1,OFFSET('H2 risks'!$A$1,2,K$1-1,totalresp),1)+COUNTIFS(OFFSET('H2 risks'!$A$1,2,$B15-1,totalresp),1,OFFSET('H2 risks'!$A$1,2,K$1-1,totalresp),0)+COUNTIFS(OFFSET('H2 risks'!$A$1,2,$B15-1,totalresp),0,OFFSET('H2 risks'!$A$1,2,K$1-1,totalresp),1)))</f>
        <v>0.9</v>
      </c>
      <c r="L15">
        <f ca="1">1-(COUNTIFS(OFFSET('H2 risks'!$A$1,2,$B15-1,totalresp),1,OFFSET('H2 risks'!$A$1,2,L$1-1,totalresp),1)/(COUNTIFS(OFFSET('H2 risks'!$A$1,2,$B15-1,totalresp),1,OFFSET('H2 risks'!$A$1,2,L$1-1,totalresp),1)+COUNTIFS(OFFSET('H2 risks'!$A$1,2,$B15-1,totalresp),1,OFFSET('H2 risks'!$A$1,2,L$1-1,totalresp),0)+COUNTIFS(OFFSET('H2 risks'!$A$1,2,$B15-1,totalresp),0,OFFSET('H2 risks'!$A$1,2,L$1-1,totalresp),1)))</f>
        <v>0.87804878048780488</v>
      </c>
      <c r="M15">
        <f ca="1">1-(COUNTIFS(OFFSET('H2 risks'!$A$1,2,$B15-1,totalresp),1,OFFSET('H2 risks'!$A$1,2,M$1-1,totalresp),1)/(COUNTIFS(OFFSET('H2 risks'!$A$1,2,$B15-1,totalresp),1,OFFSET('H2 risks'!$A$1,2,M$1-1,totalresp),1)+COUNTIFS(OFFSET('H2 risks'!$A$1,2,$B15-1,totalresp),1,OFFSET('H2 risks'!$A$1,2,M$1-1,totalresp),0)+COUNTIFS(OFFSET('H2 risks'!$A$1,2,$B15-1,totalresp),0,OFFSET('H2 risks'!$A$1,2,M$1-1,totalresp),1)))</f>
        <v>0.82352941176470584</v>
      </c>
      <c r="N15">
        <f ca="1">1-(COUNTIFS(OFFSET('H2 risks'!$A$1,2,$B15-1,totalresp),1,OFFSET('H2 risks'!$A$1,2,N$1-1,totalresp),1)/(COUNTIFS(OFFSET('H2 risks'!$A$1,2,$B15-1,totalresp),1,OFFSET('H2 risks'!$A$1,2,N$1-1,totalresp),1)+COUNTIFS(OFFSET('H2 risks'!$A$1,2,$B15-1,totalresp),1,OFFSET('H2 risks'!$A$1,2,N$1-1,totalresp),0)+COUNTIFS(OFFSET('H2 risks'!$A$1,2,$B15-1,totalresp),0,OFFSET('H2 risks'!$A$1,2,N$1-1,totalresp),1)))</f>
        <v>0.75</v>
      </c>
      <c r="O15">
        <f ca="1">1-(COUNTIFS(OFFSET('H2 risks'!$A$1,2,$B15-1,totalresp),1,OFFSET('H2 risks'!$A$1,2,O$1-1,totalresp),1)/(COUNTIFS(OFFSET('H2 risks'!$A$1,2,$B15-1,totalresp),1,OFFSET('H2 risks'!$A$1,2,O$1-1,totalresp),1)+COUNTIFS(OFFSET('H2 risks'!$A$1,2,$B15-1,totalresp),1,OFFSET('H2 risks'!$A$1,2,O$1-1,totalresp),0)+COUNTIFS(OFFSET('H2 risks'!$A$1,2,$B15-1,totalresp),0,OFFSET('H2 risks'!$A$1,2,O$1-1,totalresp),1)))</f>
        <v>0</v>
      </c>
      <c r="P15">
        <f ca="1">1-(COUNTIFS(OFFSET('H2 risks'!$A$1,2,$B15-1,totalresp),1,OFFSET('H2 risks'!$A$1,2,P$1-1,totalresp),1)/(COUNTIFS(OFFSET('H2 risks'!$A$1,2,$B15-1,totalresp),1,OFFSET('H2 risks'!$A$1,2,P$1-1,totalresp),1)+COUNTIFS(OFFSET('H2 risks'!$A$1,2,$B15-1,totalresp),1,OFFSET('H2 risks'!$A$1,2,P$1-1,totalresp),0)+COUNTIFS(OFFSET('H2 risks'!$A$1,2,$B15-1,totalresp),0,OFFSET('H2 risks'!$A$1,2,P$1-1,totalresp),1)))</f>
        <v>0.87096774193548387</v>
      </c>
      <c r="Q15">
        <f ca="1">1-(COUNTIFS(OFFSET('H2 risks'!$A$1,2,$B15-1,totalresp),1,OFFSET('H2 risks'!$A$1,2,Q$1-1,totalresp),1)/(COUNTIFS(OFFSET('H2 risks'!$A$1,2,$B15-1,totalresp),1,OFFSET('H2 risks'!$A$1,2,Q$1-1,totalresp),1)+COUNTIFS(OFFSET('H2 risks'!$A$1,2,$B15-1,totalresp),1,OFFSET('H2 risks'!$A$1,2,Q$1-1,totalresp),0)+COUNTIFS(OFFSET('H2 risks'!$A$1,2,$B15-1,totalresp),0,OFFSET('H2 risks'!$A$1,2,Q$1-1,totalresp),1)))</f>
        <v>0.9285714285714286</v>
      </c>
      <c r="R15">
        <f ca="1">1-(COUNTIFS(OFFSET('H2 risks'!$A$1,2,$B15-1,totalresp),1,OFFSET('H2 risks'!$A$1,2,R$1-1,totalresp),1)/(COUNTIFS(OFFSET('H2 risks'!$A$1,2,$B15-1,totalresp),1,OFFSET('H2 risks'!$A$1,2,R$1-1,totalresp),1)+COUNTIFS(OFFSET('H2 risks'!$A$1,2,$B15-1,totalresp),1,OFFSET('H2 risks'!$A$1,2,R$1-1,totalresp),0)+COUNTIFS(OFFSET('H2 risks'!$A$1,2,$B15-1,totalresp),0,OFFSET('H2 risks'!$A$1,2,R$1-1,totalresp),1)))</f>
        <v>1</v>
      </c>
      <c r="S15">
        <f ca="1">1-(COUNTIFS(OFFSET('H2 risks'!$A$1,2,$B15-1,totalresp),1,OFFSET('H2 risks'!$A$1,2,S$1-1,totalresp),1)/(COUNTIFS(OFFSET('H2 risks'!$A$1,2,$B15-1,totalresp),1,OFFSET('H2 risks'!$A$1,2,S$1-1,totalresp),1)+COUNTIFS(OFFSET('H2 risks'!$A$1,2,$B15-1,totalresp),1,OFFSET('H2 risks'!$A$1,2,S$1-1,totalresp),0)+COUNTIFS(OFFSET('H2 risks'!$A$1,2,$B15-1,totalresp),0,OFFSET('H2 risks'!$A$1,2,S$1-1,totalresp),1)))</f>
        <v>0.8</v>
      </c>
      <c r="T15">
        <f ca="1">1-(COUNTIFS(OFFSET('H2 risks'!$A$1,2,$B15-1,totalresp),1,OFFSET('H2 risks'!$A$1,2,T$1-1,totalresp),1)/(COUNTIFS(OFFSET('H2 risks'!$A$1,2,$B15-1,totalresp),1,OFFSET('H2 risks'!$A$1,2,T$1-1,totalresp),1)+COUNTIFS(OFFSET('H2 risks'!$A$1,2,$B15-1,totalresp),1,OFFSET('H2 risks'!$A$1,2,T$1-1,totalresp),0)+COUNTIFS(OFFSET('H2 risks'!$A$1,2,$B15-1,totalresp),0,OFFSET('H2 risks'!$A$1,2,T$1-1,totalresp),1)))</f>
        <v>0.8529411764705882</v>
      </c>
      <c r="U15">
        <f ca="1">1-(COUNTIFS(OFFSET('H2 risks'!$A$1,2,$B15-1,totalresp),1,OFFSET('H2 risks'!$A$1,2,U$1-1,totalresp),1)/(COUNTIFS(OFFSET('H2 risks'!$A$1,2,$B15-1,totalresp),1,OFFSET('H2 risks'!$A$1,2,U$1-1,totalresp),1)+COUNTIFS(OFFSET('H2 risks'!$A$1,2,$B15-1,totalresp),1,OFFSET('H2 risks'!$A$1,2,U$1-1,totalresp),0)+COUNTIFS(OFFSET('H2 risks'!$A$1,2,$B15-1,totalresp),0,OFFSET('H2 risks'!$A$1,2,U$1-1,totalresp),1)))</f>
        <v>1</v>
      </c>
      <c r="V15">
        <f ca="1">1-(COUNTIFS(OFFSET('H2 risks'!$A$1,2,$B15-1,totalresp),1,OFFSET('H2 risks'!$A$1,2,V$1-1,totalresp),1)/(COUNTIFS(OFFSET('H2 risks'!$A$1,2,$B15-1,totalresp),1,OFFSET('H2 risks'!$A$1,2,V$1-1,totalresp),1)+COUNTIFS(OFFSET('H2 risks'!$A$1,2,$B15-1,totalresp),1,OFFSET('H2 risks'!$A$1,2,V$1-1,totalresp),0)+COUNTIFS(OFFSET('H2 risks'!$A$1,2,$B15-1,totalresp),0,OFFSET('H2 risks'!$A$1,2,V$1-1,totalresp),1)))</f>
        <v>0.90476190476190477</v>
      </c>
      <c r="W15">
        <f ca="1">1-(COUNTIFS(OFFSET('H2 risks'!$A$1,2,$B15-1,totalresp),1,OFFSET('H2 risks'!$A$1,2,W$1-1,totalresp),1)/(COUNTIFS(OFFSET('H2 risks'!$A$1,2,$B15-1,totalresp),1,OFFSET('H2 risks'!$A$1,2,W$1-1,totalresp),1)+COUNTIFS(OFFSET('H2 risks'!$A$1,2,$B15-1,totalresp),1,OFFSET('H2 risks'!$A$1,2,W$1-1,totalresp),0)+COUNTIFS(OFFSET('H2 risks'!$A$1,2,$B15-1,totalresp),0,OFFSET('H2 risks'!$A$1,2,W$1-1,totalresp),1)))</f>
        <v>0.875</v>
      </c>
      <c r="X15">
        <f ca="1">1-(COUNTIFS(OFFSET('H2 risks'!$A$1,2,$B15-1,totalresp),1,OFFSET('H2 risks'!$A$1,2,X$1-1,totalresp),1)/(COUNTIFS(OFFSET('H2 risks'!$A$1,2,$B15-1,totalresp),1,OFFSET('H2 risks'!$A$1,2,X$1-1,totalresp),1)+COUNTIFS(OFFSET('H2 risks'!$A$1,2,$B15-1,totalresp),1,OFFSET('H2 risks'!$A$1,2,X$1-1,totalresp),0)+COUNTIFS(OFFSET('H2 risks'!$A$1,2,$B15-1,totalresp),0,OFFSET('H2 risks'!$A$1,2,X$1-1,totalresp),1)))</f>
        <v>0.93333333333333335</v>
      </c>
      <c r="Y15">
        <f ca="1">1-(COUNTIFS(OFFSET('H2 risks'!$A$1,2,$B15-1,totalresp),1,OFFSET('H2 risks'!$A$1,2,Y$1-1,totalresp),1)/(COUNTIFS(OFFSET('H2 risks'!$A$1,2,$B15-1,totalresp),1,OFFSET('H2 risks'!$A$1,2,Y$1-1,totalresp),1)+COUNTIFS(OFFSET('H2 risks'!$A$1,2,$B15-1,totalresp),1,OFFSET('H2 risks'!$A$1,2,Y$1-1,totalresp),0)+COUNTIFS(OFFSET('H2 risks'!$A$1,2,$B15-1,totalresp),0,OFFSET('H2 risks'!$A$1,2,Y$1-1,totalresp),1)))</f>
        <v>1</v>
      </c>
      <c r="Z15">
        <f ca="1">1-(COUNTIFS(OFFSET('H2 risks'!$A$1,2,$B15-1,totalresp),1,OFFSET('H2 risks'!$A$1,2,Z$1-1,totalresp),1)/(COUNTIFS(OFFSET('H2 risks'!$A$1,2,$B15-1,totalresp),1,OFFSET('H2 risks'!$A$1,2,Z$1-1,totalresp),1)+COUNTIFS(OFFSET('H2 risks'!$A$1,2,$B15-1,totalresp),1,OFFSET('H2 risks'!$A$1,2,Z$1-1,totalresp),0)+COUNTIFS(OFFSET('H2 risks'!$A$1,2,$B15-1,totalresp),0,OFFSET('H2 risks'!$A$1,2,Z$1-1,totalresp),1)))</f>
        <v>0.8666666666666667</v>
      </c>
      <c r="AA15">
        <f ca="1">1-(COUNTIFS(OFFSET('H2 risks'!$A$1,2,$B15-1,totalresp),1,OFFSET('H2 risks'!$A$1,2,AA$1-1,totalresp),1)/(COUNTIFS(OFFSET('H2 risks'!$A$1,2,$B15-1,totalresp),1,OFFSET('H2 risks'!$A$1,2,AA$1-1,totalresp),1)+COUNTIFS(OFFSET('H2 risks'!$A$1,2,$B15-1,totalresp),1,OFFSET('H2 risks'!$A$1,2,AA$1-1,totalresp),0)+COUNTIFS(OFFSET('H2 risks'!$A$1,2,$B15-1,totalresp),0,OFFSET('H2 risks'!$A$1,2,AA$1-1,totalresp),1)))</f>
        <v>0.90625</v>
      </c>
      <c r="AB15">
        <f ca="1">1-(COUNTIFS(OFFSET('H2 risks'!$A$1,2,$B15-1,totalresp),1,OFFSET('H2 risks'!$A$1,2,AB$1-1,totalresp),1)/(COUNTIFS(OFFSET('H2 risks'!$A$1,2,$B15-1,totalresp),1,OFFSET('H2 risks'!$A$1,2,AB$1-1,totalresp),1)+COUNTIFS(OFFSET('H2 risks'!$A$1,2,$B15-1,totalresp),1,OFFSET('H2 risks'!$A$1,2,AB$1-1,totalresp),0)+COUNTIFS(OFFSET('H2 risks'!$A$1,2,$B15-1,totalresp),0,OFFSET('H2 risks'!$A$1,2,AB$1-1,totalresp),1)))</f>
        <v>0.82608695652173914</v>
      </c>
      <c r="AC15">
        <f ca="1">1-(COUNTIFS(OFFSET('H2 risks'!$A$1,2,$B15-1,totalresp),1,OFFSET('H2 risks'!$A$1,2,AC$1-1,totalresp),1)/(COUNTIFS(OFFSET('H2 risks'!$A$1,2,$B15-1,totalresp),1,OFFSET('H2 risks'!$A$1,2,AC$1-1,totalresp),1)+COUNTIFS(OFFSET('H2 risks'!$A$1,2,$B15-1,totalresp),1,OFFSET('H2 risks'!$A$1,2,AC$1-1,totalresp),0)+COUNTIFS(OFFSET('H2 risks'!$A$1,2,$B15-1,totalresp),0,OFFSET('H2 risks'!$A$1,2,AC$1-1,totalresp),1)))</f>
        <v>0.88095238095238093</v>
      </c>
      <c r="AD15">
        <f ca="1">1-(COUNTIFS(OFFSET('H2 risks'!$A$1,2,$B15-1,totalresp),1,OFFSET('H2 risks'!$A$1,2,AD$1-1,totalresp),1)/(COUNTIFS(OFFSET('H2 risks'!$A$1,2,$B15-1,totalresp),1,OFFSET('H2 risks'!$A$1,2,AD$1-1,totalresp),1)+COUNTIFS(OFFSET('H2 risks'!$A$1,2,$B15-1,totalresp),1,OFFSET('H2 risks'!$A$1,2,AD$1-1,totalresp),0)+COUNTIFS(OFFSET('H2 risks'!$A$1,2,$B15-1,totalresp),0,OFFSET('H2 risks'!$A$1,2,AD$1-1,totalresp),1)))</f>
        <v>0.90384615384615385</v>
      </c>
      <c r="AE15">
        <f ca="1">1-(COUNTIFS(OFFSET('H2 risks'!$A$1,2,$B15-1,totalresp),1,OFFSET('H2 risks'!$A$1,2,AE$1-1,totalresp),1)/(COUNTIFS(OFFSET('H2 risks'!$A$1,2,$B15-1,totalresp),1,OFFSET('H2 risks'!$A$1,2,AE$1-1,totalresp),1)+COUNTIFS(OFFSET('H2 risks'!$A$1,2,$B15-1,totalresp),1,OFFSET('H2 risks'!$A$1,2,AE$1-1,totalresp),0)+COUNTIFS(OFFSET('H2 risks'!$A$1,2,$B15-1,totalresp),0,OFFSET('H2 risks'!$A$1,2,AE$1-1,totalresp),1)))</f>
        <v>0.85</v>
      </c>
      <c r="AF15">
        <f ca="1">1-(COUNTIFS(OFFSET('H2 risks'!$A$1,2,$B15-1,totalresp),1,OFFSET('H2 risks'!$A$1,2,AF$1-1,totalresp),1)/(COUNTIFS(OFFSET('H2 risks'!$A$1,2,$B15-1,totalresp),1,OFFSET('H2 risks'!$A$1,2,AF$1-1,totalresp),1)+COUNTIFS(OFFSET('H2 risks'!$A$1,2,$B15-1,totalresp),1,OFFSET('H2 risks'!$A$1,2,AF$1-1,totalresp),0)+COUNTIFS(OFFSET('H2 risks'!$A$1,2,$B15-1,totalresp),0,OFFSET('H2 risks'!$A$1,2,AF$1-1,totalresp),1)))</f>
        <v>0.70588235294117641</v>
      </c>
      <c r="AG15">
        <f ca="1">1-(COUNTIFS(OFFSET('H2 risks'!$A$1,2,$B15-1,totalresp),1,OFFSET('H2 risks'!$A$1,2,AG$1-1,totalresp),1)/(COUNTIFS(OFFSET('H2 risks'!$A$1,2,$B15-1,totalresp),1,OFFSET('H2 risks'!$A$1,2,AG$1-1,totalresp),1)+COUNTIFS(OFFSET('H2 risks'!$A$1,2,$B15-1,totalresp),1,OFFSET('H2 risks'!$A$1,2,AG$1-1,totalresp),0)+COUNTIFS(OFFSET('H2 risks'!$A$1,2,$B15-1,totalresp),0,OFFSET('H2 risks'!$A$1,2,AG$1-1,totalresp),1)))</f>
        <v>0.82352941176470584</v>
      </c>
      <c r="AH15">
        <f ca="1">1-(COUNTIFS(OFFSET('H2 risks'!$A$1,2,$B15-1,totalresp),1,OFFSET('H2 risks'!$A$1,2,AH$1-1,totalresp),1)/(COUNTIFS(OFFSET('H2 risks'!$A$1,2,$B15-1,totalresp),1,OFFSET('H2 risks'!$A$1,2,AH$1-1,totalresp),1)+COUNTIFS(OFFSET('H2 risks'!$A$1,2,$B15-1,totalresp),1,OFFSET('H2 risks'!$A$1,2,AH$1-1,totalresp),0)+COUNTIFS(OFFSET('H2 risks'!$A$1,2,$B15-1,totalresp),0,OFFSET('H2 risks'!$A$1,2,AH$1-1,totalresp),1)))</f>
        <v>0.80952380952380953</v>
      </c>
      <c r="AI15">
        <f ca="1">1-(COUNTIFS(OFFSET('H2 risks'!$A$1,2,$B15-1,totalresp),1,OFFSET('H2 risks'!$A$1,2,AI$1-1,totalresp),1)/(COUNTIFS(OFFSET('H2 risks'!$A$1,2,$B15-1,totalresp),1,OFFSET('H2 risks'!$A$1,2,AI$1-1,totalresp),1)+COUNTIFS(OFFSET('H2 risks'!$A$1,2,$B15-1,totalresp),1,OFFSET('H2 risks'!$A$1,2,AI$1-1,totalresp),0)+COUNTIFS(OFFSET('H2 risks'!$A$1,2,$B15-1,totalresp),0,OFFSET('H2 risks'!$A$1,2,AI$1-1,totalresp),1)))</f>
        <v>0.96551724137931039</v>
      </c>
      <c r="AJ15">
        <f ca="1">1-(COUNTIFS(OFFSET('H2 risks'!$A$1,2,$B15-1,totalresp),1,OFFSET('H2 risks'!$A$1,2,AJ$1-1,totalresp),1)/(COUNTIFS(OFFSET('H2 risks'!$A$1,2,$B15-1,totalresp),1,OFFSET('H2 risks'!$A$1,2,AJ$1-1,totalresp),1)+COUNTIFS(OFFSET('H2 risks'!$A$1,2,$B15-1,totalresp),1,OFFSET('H2 risks'!$A$1,2,AJ$1-1,totalresp),0)+COUNTIFS(OFFSET('H2 risks'!$A$1,2,$B15-1,totalresp),0,OFFSET('H2 risks'!$A$1,2,AJ$1-1,totalresp),1)))</f>
        <v>1</v>
      </c>
      <c r="AK15">
        <f ca="1">1-(COUNTIFS(OFFSET('H2 risks'!$A$1,2,$B15-1,totalresp),1,OFFSET('H2 risks'!$A$1,2,AK$1-1,totalresp),1)/(COUNTIFS(OFFSET('H2 risks'!$A$1,2,$B15-1,totalresp),1,OFFSET('H2 risks'!$A$1,2,AK$1-1,totalresp),1)+COUNTIFS(OFFSET('H2 risks'!$A$1,2,$B15-1,totalresp),1,OFFSET('H2 risks'!$A$1,2,AK$1-1,totalresp),0)+COUNTIFS(OFFSET('H2 risks'!$A$1,2,$B15-1,totalresp),0,OFFSET('H2 risks'!$A$1,2,AK$1-1,totalresp),1)))</f>
        <v>0.93333333333333335</v>
      </c>
      <c r="AL15">
        <f ca="1">1-(COUNTIFS(OFFSET('H2 risks'!$A$1,2,$B15-1,totalresp),1,OFFSET('H2 risks'!$A$1,2,AL$1-1,totalresp),1)/(COUNTIFS(OFFSET('H2 risks'!$A$1,2,$B15-1,totalresp),1,OFFSET('H2 risks'!$A$1,2,AL$1-1,totalresp),1)+COUNTIFS(OFFSET('H2 risks'!$A$1,2,$B15-1,totalresp),1,OFFSET('H2 risks'!$A$1,2,AL$1-1,totalresp),0)+COUNTIFS(OFFSET('H2 risks'!$A$1,2,$B15-1,totalresp),0,OFFSET('H2 risks'!$A$1,2,AL$1-1,totalresp),1)))</f>
        <v>0.95833333333333337</v>
      </c>
      <c r="AM15">
        <f ca="1">1-(COUNTIFS(OFFSET('H2 risks'!$A$1,2,$B15-1,totalresp),1,OFFSET('H2 risks'!$A$1,2,AM$1-1,totalresp),1)/(COUNTIFS(OFFSET('H2 risks'!$A$1,2,$B15-1,totalresp),1,OFFSET('H2 risks'!$A$1,2,AM$1-1,totalresp),1)+COUNTIFS(OFFSET('H2 risks'!$A$1,2,$B15-1,totalresp),1,OFFSET('H2 risks'!$A$1,2,AM$1-1,totalresp),0)+COUNTIFS(OFFSET('H2 risks'!$A$1,2,$B15-1,totalresp),0,OFFSET('H2 risks'!$A$1,2,AM$1-1,totalresp),1)))</f>
        <v>0.95833333333333337</v>
      </c>
      <c r="AN15">
        <f ca="1">1-(COUNTIFS(OFFSET('H2 risks'!$A$1,2,$B15-1,totalresp),1,OFFSET('H2 risks'!$A$1,2,AN$1-1,totalresp),1)/(COUNTIFS(OFFSET('H2 risks'!$A$1,2,$B15-1,totalresp),1,OFFSET('H2 risks'!$A$1,2,AN$1-1,totalresp),1)+COUNTIFS(OFFSET('H2 risks'!$A$1,2,$B15-1,totalresp),1,OFFSET('H2 risks'!$A$1,2,AN$1-1,totalresp),0)+COUNTIFS(OFFSET('H2 risks'!$A$1,2,$B15-1,totalresp),0,OFFSET('H2 risks'!$A$1,2,AN$1-1,totalresp),1)))</f>
        <v>0.96153846153846156</v>
      </c>
      <c r="AO15">
        <f ca="1">1-(COUNTIFS(OFFSET('H2 risks'!$A$1,2,$B15-1,totalresp),1,OFFSET('H2 risks'!$A$1,2,AO$1-1,totalresp),1)/(COUNTIFS(OFFSET('H2 risks'!$A$1,2,$B15-1,totalresp),1,OFFSET('H2 risks'!$A$1,2,AO$1-1,totalresp),1)+COUNTIFS(OFFSET('H2 risks'!$A$1,2,$B15-1,totalresp),1,OFFSET('H2 risks'!$A$1,2,AO$1-1,totalresp),0)+COUNTIFS(OFFSET('H2 risks'!$A$1,2,$B15-1,totalresp),0,OFFSET('H2 risks'!$A$1,2,AO$1-1,totalresp),1)))</f>
        <v>1</v>
      </c>
    </row>
    <row r="16" spans="1:41" ht="52.5" x14ac:dyDescent="0.45">
      <c r="A16" s="21" t="s">
        <v>349</v>
      </c>
      <c r="B16" s="6">
        <v>19</v>
      </c>
      <c r="C16">
        <f ca="1">1-(COUNTIFS(OFFSET('H2 risks'!$A$1,2,$B16-1,totalresp),1,OFFSET('H2 risks'!$A$1,2,C$1-1,totalresp),1)/(COUNTIFS(OFFSET('H2 risks'!$A$1,2,$B16-1,totalresp),1,OFFSET('H2 risks'!$A$1,2,C$1-1,totalresp),1)+COUNTIFS(OFFSET('H2 risks'!$A$1,2,$B16-1,totalresp),1,OFFSET('H2 risks'!$A$1,2,C$1-1,totalresp),0)+COUNTIFS(OFFSET('H2 risks'!$A$1,2,$B16-1,totalresp),0,OFFSET('H2 risks'!$A$1,2,C$1-1,totalresp),1)))</f>
        <v>0.82000000000000006</v>
      </c>
      <c r="D16">
        <f ca="1">1-(COUNTIFS(OFFSET('H2 risks'!$A$1,2,$B16-1,totalresp),1,OFFSET('H2 risks'!$A$1,2,D$1-1,totalresp),1)/(COUNTIFS(OFFSET('H2 risks'!$A$1,2,$B16-1,totalresp),1,OFFSET('H2 risks'!$A$1,2,D$1-1,totalresp),1)+COUNTIFS(OFFSET('H2 risks'!$A$1,2,$B16-1,totalresp),1,OFFSET('H2 risks'!$A$1,2,D$1-1,totalresp),0)+COUNTIFS(OFFSET('H2 risks'!$A$1,2,$B16-1,totalresp),0,OFFSET('H2 risks'!$A$1,2,D$1-1,totalresp),1)))</f>
        <v>0.89743589743589747</v>
      </c>
      <c r="E16">
        <f ca="1">1-(COUNTIFS(OFFSET('H2 risks'!$A$1,2,$B16-1,totalresp),1,OFFSET('H2 risks'!$A$1,2,E$1-1,totalresp),1)/(COUNTIFS(OFFSET('H2 risks'!$A$1,2,$B16-1,totalresp),1,OFFSET('H2 risks'!$A$1,2,E$1-1,totalresp),1)+COUNTIFS(OFFSET('H2 risks'!$A$1,2,$B16-1,totalresp),1,OFFSET('H2 risks'!$A$1,2,E$1-1,totalresp),0)+COUNTIFS(OFFSET('H2 risks'!$A$1,2,$B16-1,totalresp),0,OFFSET('H2 risks'!$A$1,2,E$1-1,totalresp),1)))</f>
        <v>0.78431372549019607</v>
      </c>
      <c r="F16">
        <f ca="1">1-(COUNTIFS(OFFSET('H2 risks'!$A$1,2,$B16-1,totalresp),1,OFFSET('H2 risks'!$A$1,2,F$1-1,totalresp),1)/(COUNTIFS(OFFSET('H2 risks'!$A$1,2,$B16-1,totalresp),1,OFFSET('H2 risks'!$A$1,2,F$1-1,totalresp),1)+COUNTIFS(OFFSET('H2 risks'!$A$1,2,$B16-1,totalresp),1,OFFSET('H2 risks'!$A$1,2,F$1-1,totalresp),0)+COUNTIFS(OFFSET('H2 risks'!$A$1,2,$B16-1,totalresp),0,OFFSET('H2 risks'!$A$1,2,F$1-1,totalresp),1)))</f>
        <v>0.91176470588235292</v>
      </c>
      <c r="G16">
        <f ca="1">1-(COUNTIFS(OFFSET('H2 risks'!$A$1,2,$B16-1,totalresp),1,OFFSET('H2 risks'!$A$1,2,G$1-1,totalresp),1)/(COUNTIFS(OFFSET('H2 risks'!$A$1,2,$B16-1,totalresp),1,OFFSET('H2 risks'!$A$1,2,G$1-1,totalresp),1)+COUNTIFS(OFFSET('H2 risks'!$A$1,2,$B16-1,totalresp),1,OFFSET('H2 risks'!$A$1,2,G$1-1,totalresp),0)+COUNTIFS(OFFSET('H2 risks'!$A$1,2,$B16-1,totalresp),0,OFFSET('H2 risks'!$A$1,2,G$1-1,totalresp),1)))</f>
        <v>0.8529411764705882</v>
      </c>
      <c r="H16">
        <f ca="1">1-(COUNTIFS(OFFSET('H2 risks'!$A$1,2,$B16-1,totalresp),1,OFFSET('H2 risks'!$A$1,2,H$1-1,totalresp),1)/(COUNTIFS(OFFSET('H2 risks'!$A$1,2,$B16-1,totalresp),1,OFFSET('H2 risks'!$A$1,2,H$1-1,totalresp),1)+COUNTIFS(OFFSET('H2 risks'!$A$1,2,$B16-1,totalresp),1,OFFSET('H2 risks'!$A$1,2,H$1-1,totalresp),0)+COUNTIFS(OFFSET('H2 risks'!$A$1,2,$B16-1,totalresp),0,OFFSET('H2 risks'!$A$1,2,H$1-1,totalresp),1)))</f>
        <v>0.74358974358974361</v>
      </c>
      <c r="I16">
        <f ca="1">1-(COUNTIFS(OFFSET('H2 risks'!$A$1,2,$B16-1,totalresp),1,OFFSET('H2 risks'!$A$1,2,I$1-1,totalresp),1)/(COUNTIFS(OFFSET('H2 risks'!$A$1,2,$B16-1,totalresp),1,OFFSET('H2 risks'!$A$1,2,I$1-1,totalresp),1)+COUNTIFS(OFFSET('H2 risks'!$A$1,2,$B16-1,totalresp),1,OFFSET('H2 risks'!$A$1,2,I$1-1,totalresp),0)+COUNTIFS(OFFSET('H2 risks'!$A$1,2,$B16-1,totalresp),0,OFFSET('H2 risks'!$A$1,2,I$1-1,totalresp),1)))</f>
        <v>0.88372093023255816</v>
      </c>
      <c r="J16">
        <f ca="1">1-(COUNTIFS(OFFSET('H2 risks'!$A$1,2,$B16-1,totalresp),1,OFFSET('H2 risks'!$A$1,2,J$1-1,totalresp),1)/(COUNTIFS(OFFSET('H2 risks'!$A$1,2,$B16-1,totalresp),1,OFFSET('H2 risks'!$A$1,2,J$1-1,totalresp),1)+COUNTIFS(OFFSET('H2 risks'!$A$1,2,$B16-1,totalresp),1,OFFSET('H2 risks'!$A$1,2,J$1-1,totalresp),0)+COUNTIFS(OFFSET('H2 risks'!$A$1,2,$B16-1,totalresp),0,OFFSET('H2 risks'!$A$1,2,J$1-1,totalresp),1)))</f>
        <v>0.80434782608695654</v>
      </c>
      <c r="K16">
        <f ca="1">1-(COUNTIFS(OFFSET('H2 risks'!$A$1,2,$B16-1,totalresp),1,OFFSET('H2 risks'!$A$1,2,K$1-1,totalresp),1)/(COUNTIFS(OFFSET('H2 risks'!$A$1,2,$B16-1,totalresp),1,OFFSET('H2 risks'!$A$1,2,K$1-1,totalresp),1)+COUNTIFS(OFFSET('H2 risks'!$A$1,2,$B16-1,totalresp),1,OFFSET('H2 risks'!$A$1,2,K$1-1,totalresp),0)+COUNTIFS(OFFSET('H2 risks'!$A$1,2,$B16-1,totalresp),0,OFFSET('H2 risks'!$A$1,2,K$1-1,totalresp),1)))</f>
        <v>0.91176470588235292</v>
      </c>
      <c r="L16">
        <f ca="1">1-(COUNTIFS(OFFSET('H2 risks'!$A$1,2,$B16-1,totalresp),1,OFFSET('H2 risks'!$A$1,2,L$1-1,totalresp),1)/(COUNTIFS(OFFSET('H2 risks'!$A$1,2,$B16-1,totalresp),1,OFFSET('H2 risks'!$A$1,2,L$1-1,totalresp),1)+COUNTIFS(OFFSET('H2 risks'!$A$1,2,$B16-1,totalresp),1,OFFSET('H2 risks'!$A$1,2,L$1-1,totalresp),0)+COUNTIFS(OFFSET('H2 risks'!$A$1,2,$B16-1,totalresp),0,OFFSET('H2 risks'!$A$1,2,L$1-1,totalresp),1)))</f>
        <v>0.67391304347826086</v>
      </c>
      <c r="M16">
        <f ca="1">1-(COUNTIFS(OFFSET('H2 risks'!$A$1,2,$B16-1,totalresp),1,OFFSET('H2 risks'!$A$1,2,M$1-1,totalresp),1)/(COUNTIFS(OFFSET('H2 risks'!$A$1,2,$B16-1,totalresp),1,OFFSET('H2 risks'!$A$1,2,M$1-1,totalresp),1)+COUNTIFS(OFFSET('H2 risks'!$A$1,2,$B16-1,totalresp),1,OFFSET('H2 risks'!$A$1,2,M$1-1,totalresp),0)+COUNTIFS(OFFSET('H2 risks'!$A$1,2,$B16-1,totalresp),0,OFFSET('H2 risks'!$A$1,2,M$1-1,totalresp),1)))</f>
        <v>0.82978723404255317</v>
      </c>
      <c r="N16">
        <f ca="1">1-(COUNTIFS(OFFSET('H2 risks'!$A$1,2,$B16-1,totalresp),1,OFFSET('H2 risks'!$A$1,2,N$1-1,totalresp),1)/(COUNTIFS(OFFSET('H2 risks'!$A$1,2,$B16-1,totalresp),1,OFFSET('H2 risks'!$A$1,2,N$1-1,totalresp),1)+COUNTIFS(OFFSET('H2 risks'!$A$1,2,$B16-1,totalresp),1,OFFSET('H2 risks'!$A$1,2,N$1-1,totalresp),0)+COUNTIFS(OFFSET('H2 risks'!$A$1,2,$B16-1,totalresp),0,OFFSET('H2 risks'!$A$1,2,N$1-1,totalresp),1)))</f>
        <v>0.75</v>
      </c>
      <c r="O16">
        <f ca="1">1-(COUNTIFS(OFFSET('H2 risks'!$A$1,2,$B16-1,totalresp),1,OFFSET('H2 risks'!$A$1,2,O$1-1,totalresp),1)/(COUNTIFS(OFFSET('H2 risks'!$A$1,2,$B16-1,totalresp),1,OFFSET('H2 risks'!$A$1,2,O$1-1,totalresp),1)+COUNTIFS(OFFSET('H2 risks'!$A$1,2,$B16-1,totalresp),1,OFFSET('H2 risks'!$A$1,2,O$1-1,totalresp),0)+COUNTIFS(OFFSET('H2 risks'!$A$1,2,$B16-1,totalresp),0,OFFSET('H2 risks'!$A$1,2,O$1-1,totalresp),1)))</f>
        <v>0.87096774193548387</v>
      </c>
      <c r="P16">
        <f ca="1">1-(COUNTIFS(OFFSET('H2 risks'!$A$1,2,$B16-1,totalresp),1,OFFSET('H2 risks'!$A$1,2,P$1-1,totalresp),1)/(COUNTIFS(OFFSET('H2 risks'!$A$1,2,$B16-1,totalresp),1,OFFSET('H2 risks'!$A$1,2,P$1-1,totalresp),1)+COUNTIFS(OFFSET('H2 risks'!$A$1,2,$B16-1,totalresp),1,OFFSET('H2 risks'!$A$1,2,P$1-1,totalresp),0)+COUNTIFS(OFFSET('H2 risks'!$A$1,2,$B16-1,totalresp),0,OFFSET('H2 risks'!$A$1,2,P$1-1,totalresp),1)))</f>
        <v>0</v>
      </c>
      <c r="Q16">
        <f ca="1">1-(COUNTIFS(OFFSET('H2 risks'!$A$1,2,$B16-1,totalresp),1,OFFSET('H2 risks'!$A$1,2,Q$1-1,totalresp),1)/(COUNTIFS(OFFSET('H2 risks'!$A$1,2,$B16-1,totalresp),1,OFFSET('H2 risks'!$A$1,2,Q$1-1,totalresp),1)+COUNTIFS(OFFSET('H2 risks'!$A$1,2,$B16-1,totalresp),1,OFFSET('H2 risks'!$A$1,2,Q$1-1,totalresp),0)+COUNTIFS(OFFSET('H2 risks'!$A$1,2,$B16-1,totalresp),0,OFFSET('H2 risks'!$A$1,2,Q$1-1,totalresp),1)))</f>
        <v>0.67647058823529416</v>
      </c>
      <c r="R16">
        <f ca="1">1-(COUNTIFS(OFFSET('H2 risks'!$A$1,2,$B16-1,totalresp),1,OFFSET('H2 risks'!$A$1,2,R$1-1,totalresp),1)/(COUNTIFS(OFFSET('H2 risks'!$A$1,2,$B16-1,totalresp),1,OFFSET('H2 risks'!$A$1,2,R$1-1,totalresp),1)+COUNTIFS(OFFSET('H2 risks'!$A$1,2,$B16-1,totalresp),1,OFFSET('H2 risks'!$A$1,2,R$1-1,totalresp),0)+COUNTIFS(OFFSET('H2 risks'!$A$1,2,$B16-1,totalresp),0,OFFSET('H2 risks'!$A$1,2,R$1-1,totalresp),1)))</f>
        <v>0.7857142857142857</v>
      </c>
      <c r="S16">
        <f ca="1">1-(COUNTIFS(OFFSET('H2 risks'!$A$1,2,$B16-1,totalresp),1,OFFSET('H2 risks'!$A$1,2,S$1-1,totalresp),1)/(COUNTIFS(OFFSET('H2 risks'!$A$1,2,$B16-1,totalresp),1,OFFSET('H2 risks'!$A$1,2,S$1-1,totalresp),1)+COUNTIFS(OFFSET('H2 risks'!$A$1,2,$B16-1,totalresp),1,OFFSET('H2 risks'!$A$1,2,S$1-1,totalresp),0)+COUNTIFS(OFFSET('H2 risks'!$A$1,2,$B16-1,totalresp),0,OFFSET('H2 risks'!$A$1,2,S$1-1,totalresp),1)))</f>
        <v>0.9</v>
      </c>
      <c r="T16">
        <f ca="1">1-(COUNTIFS(OFFSET('H2 risks'!$A$1,2,$B16-1,totalresp),1,OFFSET('H2 risks'!$A$1,2,T$1-1,totalresp),1)/(COUNTIFS(OFFSET('H2 risks'!$A$1,2,$B16-1,totalresp),1,OFFSET('H2 risks'!$A$1,2,T$1-1,totalresp),1)+COUNTIFS(OFFSET('H2 risks'!$A$1,2,$B16-1,totalresp),1,OFFSET('H2 risks'!$A$1,2,T$1-1,totalresp),0)+COUNTIFS(OFFSET('H2 risks'!$A$1,2,$B16-1,totalresp),0,OFFSET('H2 risks'!$A$1,2,T$1-1,totalresp),1)))</f>
        <v>0.82608695652173914</v>
      </c>
      <c r="U16">
        <f ca="1">1-(COUNTIFS(OFFSET('H2 risks'!$A$1,2,$B16-1,totalresp),1,OFFSET('H2 risks'!$A$1,2,U$1-1,totalresp),1)/(COUNTIFS(OFFSET('H2 risks'!$A$1,2,$B16-1,totalresp),1,OFFSET('H2 risks'!$A$1,2,U$1-1,totalresp),1)+COUNTIFS(OFFSET('H2 risks'!$A$1,2,$B16-1,totalresp),1,OFFSET('H2 risks'!$A$1,2,U$1-1,totalresp),0)+COUNTIFS(OFFSET('H2 risks'!$A$1,2,$B16-1,totalresp),0,OFFSET('H2 risks'!$A$1,2,U$1-1,totalresp),1)))</f>
        <v>0.82352941176470584</v>
      </c>
      <c r="V16">
        <f ca="1">1-(COUNTIFS(OFFSET('H2 risks'!$A$1,2,$B16-1,totalresp),1,OFFSET('H2 risks'!$A$1,2,V$1-1,totalresp),1)/(COUNTIFS(OFFSET('H2 risks'!$A$1,2,$B16-1,totalresp),1,OFFSET('H2 risks'!$A$1,2,V$1-1,totalresp),1)+COUNTIFS(OFFSET('H2 risks'!$A$1,2,$B16-1,totalresp),1,OFFSET('H2 risks'!$A$1,2,V$1-1,totalresp),0)+COUNTIFS(OFFSET('H2 risks'!$A$1,2,$B16-1,totalresp),0,OFFSET('H2 risks'!$A$1,2,V$1-1,totalresp),1)))</f>
        <v>0.84848484848484851</v>
      </c>
      <c r="W16">
        <f ca="1">1-(COUNTIFS(OFFSET('H2 risks'!$A$1,2,$B16-1,totalresp),1,OFFSET('H2 risks'!$A$1,2,W$1-1,totalresp),1)/(COUNTIFS(OFFSET('H2 risks'!$A$1,2,$B16-1,totalresp),1,OFFSET('H2 risks'!$A$1,2,W$1-1,totalresp),1)+COUNTIFS(OFFSET('H2 risks'!$A$1,2,$B16-1,totalresp),1,OFFSET('H2 risks'!$A$1,2,W$1-1,totalresp),0)+COUNTIFS(OFFSET('H2 risks'!$A$1,2,$B16-1,totalresp),0,OFFSET('H2 risks'!$A$1,2,W$1-1,totalresp),1)))</f>
        <v>0.75</v>
      </c>
      <c r="X16">
        <f ca="1">1-(COUNTIFS(OFFSET('H2 risks'!$A$1,2,$B16-1,totalresp),1,OFFSET('H2 risks'!$A$1,2,X$1-1,totalresp),1)/(COUNTIFS(OFFSET('H2 risks'!$A$1,2,$B16-1,totalresp),1,OFFSET('H2 risks'!$A$1,2,X$1-1,totalresp),1)+COUNTIFS(OFFSET('H2 risks'!$A$1,2,$B16-1,totalresp),1,OFFSET('H2 risks'!$A$1,2,X$1-1,totalresp),0)+COUNTIFS(OFFSET('H2 risks'!$A$1,2,$B16-1,totalresp),0,OFFSET('H2 risks'!$A$1,2,X$1-1,totalresp),1)))</f>
        <v>0.88095238095238093</v>
      </c>
      <c r="Y16">
        <f ca="1">1-(COUNTIFS(OFFSET('H2 risks'!$A$1,2,$B16-1,totalresp),1,OFFSET('H2 risks'!$A$1,2,Y$1-1,totalresp),1)/(COUNTIFS(OFFSET('H2 risks'!$A$1,2,$B16-1,totalresp),1,OFFSET('H2 risks'!$A$1,2,Y$1-1,totalresp),1)+COUNTIFS(OFFSET('H2 risks'!$A$1,2,$B16-1,totalresp),1,OFFSET('H2 risks'!$A$1,2,Y$1-1,totalresp),0)+COUNTIFS(OFFSET('H2 risks'!$A$1,2,$B16-1,totalresp),0,OFFSET('H2 risks'!$A$1,2,Y$1-1,totalresp),1)))</f>
        <v>1</v>
      </c>
      <c r="Z16">
        <f ca="1">1-(COUNTIFS(OFFSET('H2 risks'!$A$1,2,$B16-1,totalresp),1,OFFSET('H2 risks'!$A$1,2,Z$1-1,totalresp),1)/(COUNTIFS(OFFSET('H2 risks'!$A$1,2,$B16-1,totalresp),1,OFFSET('H2 risks'!$A$1,2,Z$1-1,totalresp),1)+COUNTIFS(OFFSET('H2 risks'!$A$1,2,$B16-1,totalresp),1,OFFSET('H2 risks'!$A$1,2,Z$1-1,totalresp),0)+COUNTIFS(OFFSET('H2 risks'!$A$1,2,$B16-1,totalresp),0,OFFSET('H2 risks'!$A$1,2,Z$1-1,totalresp),1)))</f>
        <v>0.83333333333333337</v>
      </c>
      <c r="AA16">
        <f ca="1">1-(COUNTIFS(OFFSET('H2 risks'!$A$1,2,$B16-1,totalresp),1,OFFSET('H2 risks'!$A$1,2,AA$1-1,totalresp),1)/(COUNTIFS(OFFSET('H2 risks'!$A$1,2,$B16-1,totalresp),1,OFFSET('H2 risks'!$A$1,2,AA$1-1,totalresp),1)+COUNTIFS(OFFSET('H2 risks'!$A$1,2,$B16-1,totalresp),1,OFFSET('H2 risks'!$A$1,2,AA$1-1,totalresp),0)+COUNTIFS(OFFSET('H2 risks'!$A$1,2,$B16-1,totalresp),0,OFFSET('H2 risks'!$A$1,2,AA$1-1,totalresp),1)))</f>
        <v>0.88888888888888884</v>
      </c>
      <c r="AB16">
        <f ca="1">1-(COUNTIFS(OFFSET('H2 risks'!$A$1,2,$B16-1,totalresp),1,OFFSET('H2 risks'!$A$1,2,AB$1-1,totalresp),1)/(COUNTIFS(OFFSET('H2 risks'!$A$1,2,$B16-1,totalresp),1,OFFSET('H2 risks'!$A$1,2,AB$1-1,totalresp),1)+COUNTIFS(OFFSET('H2 risks'!$A$1,2,$B16-1,totalresp),1,OFFSET('H2 risks'!$A$1,2,AB$1-1,totalresp),0)+COUNTIFS(OFFSET('H2 risks'!$A$1,2,$B16-1,totalresp),0,OFFSET('H2 risks'!$A$1,2,AB$1-1,totalresp),1)))</f>
        <v>0.72727272727272729</v>
      </c>
      <c r="AC16">
        <f ca="1">1-(COUNTIFS(OFFSET('H2 risks'!$A$1,2,$B16-1,totalresp),1,OFFSET('H2 risks'!$A$1,2,AC$1-1,totalresp),1)/(COUNTIFS(OFFSET('H2 risks'!$A$1,2,$B16-1,totalresp),1,OFFSET('H2 risks'!$A$1,2,AC$1-1,totalresp),1)+COUNTIFS(OFFSET('H2 risks'!$A$1,2,$B16-1,totalresp),1,OFFSET('H2 risks'!$A$1,2,AC$1-1,totalresp),0)+COUNTIFS(OFFSET('H2 risks'!$A$1,2,$B16-1,totalresp),0,OFFSET('H2 risks'!$A$1,2,AC$1-1,totalresp),1)))</f>
        <v>0.83018867924528306</v>
      </c>
      <c r="AD16">
        <f ca="1">1-(COUNTIFS(OFFSET('H2 risks'!$A$1,2,$B16-1,totalresp),1,OFFSET('H2 risks'!$A$1,2,AD$1-1,totalresp),1)/(COUNTIFS(OFFSET('H2 risks'!$A$1,2,$B16-1,totalresp),1,OFFSET('H2 risks'!$A$1,2,AD$1-1,totalresp),1)+COUNTIFS(OFFSET('H2 risks'!$A$1,2,$B16-1,totalresp),1,OFFSET('H2 risks'!$A$1,2,AD$1-1,totalresp),0)+COUNTIFS(OFFSET('H2 risks'!$A$1,2,$B16-1,totalresp),0,OFFSET('H2 risks'!$A$1,2,AD$1-1,totalresp),1)))</f>
        <v>0.69090909090909092</v>
      </c>
      <c r="AE16">
        <f ca="1">1-(COUNTIFS(OFFSET('H2 risks'!$A$1,2,$B16-1,totalresp),1,OFFSET('H2 risks'!$A$1,2,AE$1-1,totalresp),1)/(COUNTIFS(OFFSET('H2 risks'!$A$1,2,$B16-1,totalresp),1,OFFSET('H2 risks'!$A$1,2,AE$1-1,totalresp),1)+COUNTIFS(OFFSET('H2 risks'!$A$1,2,$B16-1,totalresp),1,OFFSET('H2 risks'!$A$1,2,AE$1-1,totalresp),0)+COUNTIFS(OFFSET('H2 risks'!$A$1,2,$B16-1,totalresp),0,OFFSET('H2 risks'!$A$1,2,AE$1-1,totalresp),1)))</f>
        <v>0.91428571428571426</v>
      </c>
      <c r="AF16">
        <f ca="1">1-(COUNTIFS(OFFSET('H2 risks'!$A$1,2,$B16-1,totalresp),1,OFFSET('H2 risks'!$A$1,2,AF$1-1,totalresp),1)/(COUNTIFS(OFFSET('H2 risks'!$A$1,2,$B16-1,totalresp),1,OFFSET('H2 risks'!$A$1,2,AF$1-1,totalresp),1)+COUNTIFS(OFFSET('H2 risks'!$A$1,2,$B16-1,totalresp),1,OFFSET('H2 risks'!$A$1,2,AF$1-1,totalresp),0)+COUNTIFS(OFFSET('H2 risks'!$A$1,2,$B16-1,totalresp),0,OFFSET('H2 risks'!$A$1,2,AF$1-1,totalresp),1)))</f>
        <v>0.91176470588235292</v>
      </c>
      <c r="AG16">
        <f ca="1">1-(COUNTIFS(OFFSET('H2 risks'!$A$1,2,$B16-1,totalresp),1,OFFSET('H2 risks'!$A$1,2,AG$1-1,totalresp),1)/(COUNTIFS(OFFSET('H2 risks'!$A$1,2,$B16-1,totalresp),1,OFFSET('H2 risks'!$A$1,2,AG$1-1,totalresp),1)+COUNTIFS(OFFSET('H2 risks'!$A$1,2,$B16-1,totalresp),1,OFFSET('H2 risks'!$A$1,2,AG$1-1,totalresp),0)+COUNTIFS(OFFSET('H2 risks'!$A$1,2,$B16-1,totalresp),0,OFFSET('H2 risks'!$A$1,2,AG$1-1,totalresp),1)))</f>
        <v>0.87096774193548387</v>
      </c>
      <c r="AH16">
        <f ca="1">1-(COUNTIFS(OFFSET('H2 risks'!$A$1,2,$B16-1,totalresp),1,OFFSET('H2 risks'!$A$1,2,AH$1-1,totalresp),1)/(COUNTIFS(OFFSET('H2 risks'!$A$1,2,$B16-1,totalresp),1,OFFSET('H2 risks'!$A$1,2,AH$1-1,totalresp),1)+COUNTIFS(OFFSET('H2 risks'!$A$1,2,$B16-1,totalresp),1,OFFSET('H2 risks'!$A$1,2,AH$1-1,totalresp),0)+COUNTIFS(OFFSET('H2 risks'!$A$1,2,$B16-1,totalresp),0,OFFSET('H2 risks'!$A$1,2,AH$1-1,totalresp),1)))</f>
        <v>0.91891891891891886</v>
      </c>
      <c r="AI16">
        <f ca="1">1-(COUNTIFS(OFFSET('H2 risks'!$A$1,2,$B16-1,totalresp),1,OFFSET('H2 risks'!$A$1,2,AI$1-1,totalresp),1)/(COUNTIFS(OFFSET('H2 risks'!$A$1,2,$B16-1,totalresp),1,OFFSET('H2 risks'!$A$1,2,AI$1-1,totalresp),1)+COUNTIFS(OFFSET('H2 risks'!$A$1,2,$B16-1,totalresp),1,OFFSET('H2 risks'!$A$1,2,AI$1-1,totalresp),0)+COUNTIFS(OFFSET('H2 risks'!$A$1,2,$B16-1,totalresp),0,OFFSET('H2 risks'!$A$1,2,AI$1-1,totalresp),1)))</f>
        <v>0.84615384615384615</v>
      </c>
      <c r="AJ16">
        <f ca="1">1-(COUNTIFS(OFFSET('H2 risks'!$A$1,2,$B16-1,totalresp),1,OFFSET('H2 risks'!$A$1,2,AJ$1-1,totalresp),1)/(COUNTIFS(OFFSET('H2 risks'!$A$1,2,$B16-1,totalresp),1,OFFSET('H2 risks'!$A$1,2,AJ$1-1,totalresp),1)+COUNTIFS(OFFSET('H2 risks'!$A$1,2,$B16-1,totalresp),1,OFFSET('H2 risks'!$A$1,2,AJ$1-1,totalresp),0)+COUNTIFS(OFFSET('H2 risks'!$A$1,2,$B16-1,totalresp),0,OFFSET('H2 risks'!$A$1,2,AJ$1-1,totalresp),1)))</f>
        <v>0.81818181818181812</v>
      </c>
      <c r="AK16">
        <f ca="1">1-(COUNTIFS(OFFSET('H2 risks'!$A$1,2,$B16-1,totalresp),1,OFFSET('H2 risks'!$A$1,2,AK$1-1,totalresp),1)/(COUNTIFS(OFFSET('H2 risks'!$A$1,2,$B16-1,totalresp),1,OFFSET('H2 risks'!$A$1,2,AK$1-1,totalresp),1)+COUNTIFS(OFFSET('H2 risks'!$A$1,2,$B16-1,totalresp),1,OFFSET('H2 risks'!$A$1,2,AK$1-1,totalresp),0)+COUNTIFS(OFFSET('H2 risks'!$A$1,2,$B16-1,totalresp),0,OFFSET('H2 risks'!$A$1,2,AK$1-1,totalresp),1)))</f>
        <v>0.8928571428571429</v>
      </c>
      <c r="AL16">
        <f ca="1">1-(COUNTIFS(OFFSET('H2 risks'!$A$1,2,$B16-1,totalresp),1,OFFSET('H2 risks'!$A$1,2,AL$1-1,totalresp),1)/(COUNTIFS(OFFSET('H2 risks'!$A$1,2,$B16-1,totalresp),1,OFFSET('H2 risks'!$A$1,2,AL$1-1,totalresp),1)+COUNTIFS(OFFSET('H2 risks'!$A$1,2,$B16-1,totalresp),1,OFFSET('H2 risks'!$A$1,2,AL$1-1,totalresp),0)+COUNTIFS(OFFSET('H2 risks'!$A$1,2,$B16-1,totalresp),0,OFFSET('H2 risks'!$A$1,2,AL$1-1,totalresp),1)))</f>
        <v>0.85714285714285721</v>
      </c>
      <c r="AM16">
        <f ca="1">1-(COUNTIFS(OFFSET('H2 risks'!$A$1,2,$B16-1,totalresp),1,OFFSET('H2 risks'!$A$1,2,AM$1-1,totalresp),1)/(COUNTIFS(OFFSET('H2 risks'!$A$1,2,$B16-1,totalresp),1,OFFSET('H2 risks'!$A$1,2,AM$1-1,totalresp),1)+COUNTIFS(OFFSET('H2 risks'!$A$1,2,$B16-1,totalresp),1,OFFSET('H2 risks'!$A$1,2,AM$1-1,totalresp),0)+COUNTIFS(OFFSET('H2 risks'!$A$1,2,$B16-1,totalresp),0,OFFSET('H2 risks'!$A$1,2,AM$1-1,totalresp),1)))</f>
        <v>0.88888888888888884</v>
      </c>
      <c r="AN16">
        <f ca="1">1-(COUNTIFS(OFFSET('H2 risks'!$A$1,2,$B16-1,totalresp),1,OFFSET('H2 risks'!$A$1,2,AN$1-1,totalresp),1)/(COUNTIFS(OFFSET('H2 risks'!$A$1,2,$B16-1,totalresp),1,OFFSET('H2 risks'!$A$1,2,AN$1-1,totalresp),1)+COUNTIFS(OFFSET('H2 risks'!$A$1,2,$B16-1,totalresp),1,OFFSET('H2 risks'!$A$1,2,AN$1-1,totalresp),0)+COUNTIFS(OFFSET('H2 risks'!$A$1,2,$B16-1,totalresp),0,OFFSET('H2 risks'!$A$1,2,AN$1-1,totalresp),1)))</f>
        <v>0.95</v>
      </c>
      <c r="AO16">
        <f ca="1">1-(COUNTIFS(OFFSET('H2 risks'!$A$1,2,$B16-1,totalresp),1,OFFSET('H2 risks'!$A$1,2,AO$1-1,totalresp),1)/(COUNTIFS(OFFSET('H2 risks'!$A$1,2,$B16-1,totalresp),1,OFFSET('H2 risks'!$A$1,2,AO$1-1,totalresp),1)+COUNTIFS(OFFSET('H2 risks'!$A$1,2,$B16-1,totalresp),1,OFFSET('H2 risks'!$A$1,2,AO$1-1,totalresp),0)+COUNTIFS(OFFSET('H2 risks'!$A$1,2,$B16-1,totalresp),0,OFFSET('H2 risks'!$A$1,2,AO$1-1,totalresp),1)))</f>
        <v>0.9642857142857143</v>
      </c>
    </row>
    <row r="17" spans="1:41" ht="39.4" x14ac:dyDescent="0.45">
      <c r="A17" s="21" t="s">
        <v>350</v>
      </c>
      <c r="B17" s="6">
        <v>20</v>
      </c>
      <c r="C17">
        <f ca="1">1-(COUNTIFS(OFFSET('H2 risks'!$A$1,2,$B17-1,totalresp),1,OFFSET('H2 risks'!$A$1,2,C$1-1,totalresp),1)/(COUNTIFS(OFFSET('H2 risks'!$A$1,2,$B17-1,totalresp),1,OFFSET('H2 risks'!$A$1,2,C$1-1,totalresp),1)+COUNTIFS(OFFSET('H2 risks'!$A$1,2,$B17-1,totalresp),1,OFFSET('H2 risks'!$A$1,2,C$1-1,totalresp),0)+COUNTIFS(OFFSET('H2 risks'!$A$1,2,$B17-1,totalresp),0,OFFSET('H2 risks'!$A$1,2,C$1-1,totalresp),1)))</f>
        <v>0.85106382978723405</v>
      </c>
      <c r="D17">
        <f ca="1">1-(COUNTIFS(OFFSET('H2 risks'!$A$1,2,$B17-1,totalresp),1,OFFSET('H2 risks'!$A$1,2,D$1-1,totalresp),1)/(COUNTIFS(OFFSET('H2 risks'!$A$1,2,$B17-1,totalresp),1,OFFSET('H2 risks'!$A$1,2,D$1-1,totalresp),1)+COUNTIFS(OFFSET('H2 risks'!$A$1,2,$B17-1,totalresp),1,OFFSET('H2 risks'!$A$1,2,D$1-1,totalresp),0)+COUNTIFS(OFFSET('H2 risks'!$A$1,2,$B17-1,totalresp),0,OFFSET('H2 risks'!$A$1,2,D$1-1,totalresp),1)))</f>
        <v>0.88235294117647056</v>
      </c>
      <c r="E17">
        <f ca="1">1-(COUNTIFS(OFFSET('H2 risks'!$A$1,2,$B17-1,totalresp),1,OFFSET('H2 risks'!$A$1,2,E$1-1,totalresp),1)/(COUNTIFS(OFFSET('H2 risks'!$A$1,2,$B17-1,totalresp),1,OFFSET('H2 risks'!$A$1,2,E$1-1,totalresp),1)+COUNTIFS(OFFSET('H2 risks'!$A$1,2,$B17-1,totalresp),1,OFFSET('H2 risks'!$A$1,2,E$1-1,totalresp),0)+COUNTIFS(OFFSET('H2 risks'!$A$1,2,$B17-1,totalresp),0,OFFSET('H2 risks'!$A$1,2,E$1-1,totalresp),1)))</f>
        <v>0.8125</v>
      </c>
      <c r="F17">
        <f ca="1">1-(COUNTIFS(OFFSET('H2 risks'!$A$1,2,$B17-1,totalresp),1,OFFSET('H2 risks'!$A$1,2,F$1-1,totalresp),1)/(COUNTIFS(OFFSET('H2 risks'!$A$1,2,$B17-1,totalresp),1,OFFSET('H2 risks'!$A$1,2,F$1-1,totalresp),1)+COUNTIFS(OFFSET('H2 risks'!$A$1,2,$B17-1,totalresp),1,OFFSET('H2 risks'!$A$1,2,F$1-1,totalresp),0)+COUNTIFS(OFFSET('H2 risks'!$A$1,2,$B17-1,totalresp),0,OFFSET('H2 risks'!$A$1,2,F$1-1,totalresp),1)))</f>
        <v>0.85714285714285721</v>
      </c>
      <c r="G17">
        <f ca="1">1-(COUNTIFS(OFFSET('H2 risks'!$A$1,2,$B17-1,totalresp),1,OFFSET('H2 risks'!$A$1,2,G$1-1,totalresp),1)/(COUNTIFS(OFFSET('H2 risks'!$A$1,2,$B17-1,totalresp),1,OFFSET('H2 risks'!$A$1,2,G$1-1,totalresp),1)+COUNTIFS(OFFSET('H2 risks'!$A$1,2,$B17-1,totalresp),1,OFFSET('H2 risks'!$A$1,2,G$1-1,totalresp),0)+COUNTIFS(OFFSET('H2 risks'!$A$1,2,$B17-1,totalresp),0,OFFSET('H2 risks'!$A$1,2,G$1-1,totalresp),1)))</f>
        <v>0.82758620689655171</v>
      </c>
      <c r="H17">
        <f ca="1">1-(COUNTIFS(OFFSET('H2 risks'!$A$1,2,$B17-1,totalresp),1,OFFSET('H2 risks'!$A$1,2,H$1-1,totalresp),1)/(COUNTIFS(OFFSET('H2 risks'!$A$1,2,$B17-1,totalresp),1,OFFSET('H2 risks'!$A$1,2,H$1-1,totalresp),1)+COUNTIFS(OFFSET('H2 risks'!$A$1,2,$B17-1,totalresp),1,OFFSET('H2 risks'!$A$1,2,H$1-1,totalresp),0)+COUNTIFS(OFFSET('H2 risks'!$A$1,2,$B17-1,totalresp),0,OFFSET('H2 risks'!$A$1,2,H$1-1,totalresp),1)))</f>
        <v>0.84210526315789469</v>
      </c>
      <c r="I17">
        <f ca="1">1-(COUNTIFS(OFFSET('H2 risks'!$A$1,2,$B17-1,totalresp),1,OFFSET('H2 risks'!$A$1,2,I$1-1,totalresp),1)/(COUNTIFS(OFFSET('H2 risks'!$A$1,2,$B17-1,totalresp),1,OFFSET('H2 risks'!$A$1,2,I$1-1,totalresp),1)+COUNTIFS(OFFSET('H2 risks'!$A$1,2,$B17-1,totalresp),1,OFFSET('H2 risks'!$A$1,2,I$1-1,totalresp),0)+COUNTIFS(OFFSET('H2 risks'!$A$1,2,$B17-1,totalresp),0,OFFSET('H2 risks'!$A$1,2,I$1-1,totalresp),1)))</f>
        <v>0.86842105263157898</v>
      </c>
      <c r="J17">
        <f ca="1">1-(COUNTIFS(OFFSET('H2 risks'!$A$1,2,$B17-1,totalresp),1,OFFSET('H2 risks'!$A$1,2,J$1-1,totalresp),1)/(COUNTIFS(OFFSET('H2 risks'!$A$1,2,$B17-1,totalresp),1,OFFSET('H2 risks'!$A$1,2,J$1-1,totalresp),1)+COUNTIFS(OFFSET('H2 risks'!$A$1,2,$B17-1,totalresp),1,OFFSET('H2 risks'!$A$1,2,J$1-1,totalresp),0)+COUNTIFS(OFFSET('H2 risks'!$A$1,2,$B17-1,totalresp),0,OFFSET('H2 risks'!$A$1,2,J$1-1,totalresp),1)))</f>
        <v>0.80952380952380953</v>
      </c>
      <c r="K17">
        <f ca="1">1-(COUNTIFS(OFFSET('H2 risks'!$A$1,2,$B17-1,totalresp),1,OFFSET('H2 risks'!$A$1,2,K$1-1,totalresp),1)/(COUNTIFS(OFFSET('H2 risks'!$A$1,2,$B17-1,totalresp),1,OFFSET('H2 risks'!$A$1,2,K$1-1,totalresp),1)+COUNTIFS(OFFSET('H2 risks'!$A$1,2,$B17-1,totalresp),1,OFFSET('H2 risks'!$A$1,2,K$1-1,totalresp),0)+COUNTIFS(OFFSET('H2 risks'!$A$1,2,$B17-1,totalresp),0,OFFSET('H2 risks'!$A$1,2,K$1-1,totalresp),1)))</f>
        <v>0.89655172413793105</v>
      </c>
      <c r="L17">
        <f ca="1">1-(COUNTIFS(OFFSET('H2 risks'!$A$1,2,$B17-1,totalresp),1,OFFSET('H2 risks'!$A$1,2,L$1-1,totalresp),1)/(COUNTIFS(OFFSET('H2 risks'!$A$1,2,$B17-1,totalresp),1,OFFSET('H2 risks'!$A$1,2,L$1-1,totalresp),1)+COUNTIFS(OFFSET('H2 risks'!$A$1,2,$B17-1,totalresp),1,OFFSET('H2 risks'!$A$1,2,L$1-1,totalresp),0)+COUNTIFS(OFFSET('H2 risks'!$A$1,2,$B17-1,totalresp),0,OFFSET('H2 risks'!$A$1,2,L$1-1,totalresp),1)))</f>
        <v>0.78260869565217395</v>
      </c>
      <c r="M17">
        <f ca="1">1-(COUNTIFS(OFFSET('H2 risks'!$A$1,2,$B17-1,totalresp),1,OFFSET('H2 risks'!$A$1,2,M$1-1,totalresp),1)/(COUNTIFS(OFFSET('H2 risks'!$A$1,2,$B17-1,totalresp),1,OFFSET('H2 risks'!$A$1,2,M$1-1,totalresp),1)+COUNTIFS(OFFSET('H2 risks'!$A$1,2,$B17-1,totalresp),1,OFFSET('H2 risks'!$A$1,2,M$1-1,totalresp),0)+COUNTIFS(OFFSET('H2 risks'!$A$1,2,$B17-1,totalresp),0,OFFSET('H2 risks'!$A$1,2,M$1-1,totalresp),1)))</f>
        <v>0.80952380952380953</v>
      </c>
      <c r="N17">
        <f ca="1">1-(COUNTIFS(OFFSET('H2 risks'!$A$1,2,$B17-1,totalresp),1,OFFSET('H2 risks'!$A$1,2,N$1-1,totalresp),1)/(COUNTIFS(OFFSET('H2 risks'!$A$1,2,$B17-1,totalresp),1,OFFSET('H2 risks'!$A$1,2,N$1-1,totalresp),1)+COUNTIFS(OFFSET('H2 risks'!$A$1,2,$B17-1,totalresp),1,OFFSET('H2 risks'!$A$1,2,N$1-1,totalresp),0)+COUNTIFS(OFFSET('H2 risks'!$A$1,2,$B17-1,totalresp),0,OFFSET('H2 risks'!$A$1,2,N$1-1,totalresp),1)))</f>
        <v>0.85714285714285721</v>
      </c>
      <c r="O17">
        <f ca="1">1-(COUNTIFS(OFFSET('H2 risks'!$A$1,2,$B17-1,totalresp),1,OFFSET('H2 risks'!$A$1,2,O$1-1,totalresp),1)/(COUNTIFS(OFFSET('H2 risks'!$A$1,2,$B17-1,totalresp),1,OFFSET('H2 risks'!$A$1,2,O$1-1,totalresp),1)+COUNTIFS(OFFSET('H2 risks'!$A$1,2,$B17-1,totalresp),1,OFFSET('H2 risks'!$A$1,2,O$1-1,totalresp),0)+COUNTIFS(OFFSET('H2 risks'!$A$1,2,$B17-1,totalresp),0,OFFSET('H2 risks'!$A$1,2,O$1-1,totalresp),1)))</f>
        <v>0.9285714285714286</v>
      </c>
      <c r="P17">
        <f ca="1">1-(COUNTIFS(OFFSET('H2 risks'!$A$1,2,$B17-1,totalresp),1,OFFSET('H2 risks'!$A$1,2,P$1-1,totalresp),1)/(COUNTIFS(OFFSET('H2 risks'!$A$1,2,$B17-1,totalresp),1,OFFSET('H2 risks'!$A$1,2,P$1-1,totalresp),1)+COUNTIFS(OFFSET('H2 risks'!$A$1,2,$B17-1,totalresp),1,OFFSET('H2 risks'!$A$1,2,P$1-1,totalresp),0)+COUNTIFS(OFFSET('H2 risks'!$A$1,2,$B17-1,totalresp),0,OFFSET('H2 risks'!$A$1,2,P$1-1,totalresp),1)))</f>
        <v>0.67647058823529416</v>
      </c>
      <c r="Q17">
        <f ca="1">1-(COUNTIFS(OFFSET('H2 risks'!$A$1,2,$B17-1,totalresp),1,OFFSET('H2 risks'!$A$1,2,Q$1-1,totalresp),1)/(COUNTIFS(OFFSET('H2 risks'!$A$1,2,$B17-1,totalresp),1,OFFSET('H2 risks'!$A$1,2,Q$1-1,totalresp),1)+COUNTIFS(OFFSET('H2 risks'!$A$1,2,$B17-1,totalresp),1,OFFSET('H2 risks'!$A$1,2,Q$1-1,totalresp),0)+COUNTIFS(OFFSET('H2 risks'!$A$1,2,$B17-1,totalresp),0,OFFSET('H2 risks'!$A$1,2,Q$1-1,totalresp),1)))</f>
        <v>0</v>
      </c>
      <c r="R17">
        <f ca="1">1-(COUNTIFS(OFFSET('H2 risks'!$A$1,2,$B17-1,totalresp),1,OFFSET('H2 risks'!$A$1,2,R$1-1,totalresp),1)/(COUNTIFS(OFFSET('H2 risks'!$A$1,2,$B17-1,totalresp),1,OFFSET('H2 risks'!$A$1,2,R$1-1,totalresp),1)+COUNTIFS(OFFSET('H2 risks'!$A$1,2,$B17-1,totalresp),1,OFFSET('H2 risks'!$A$1,2,R$1-1,totalresp),0)+COUNTIFS(OFFSET('H2 risks'!$A$1,2,$B17-1,totalresp),0,OFFSET('H2 risks'!$A$1,2,R$1-1,totalresp),1)))</f>
        <v>0.88461538461538458</v>
      </c>
      <c r="S17">
        <f ca="1">1-(COUNTIFS(OFFSET('H2 risks'!$A$1,2,$B17-1,totalresp),1,OFFSET('H2 risks'!$A$1,2,S$1-1,totalresp),1)/(COUNTIFS(OFFSET('H2 risks'!$A$1,2,$B17-1,totalresp),1,OFFSET('H2 risks'!$A$1,2,S$1-1,totalresp),1)+COUNTIFS(OFFSET('H2 risks'!$A$1,2,$B17-1,totalresp),1,OFFSET('H2 risks'!$A$1,2,S$1-1,totalresp),0)+COUNTIFS(OFFSET('H2 risks'!$A$1,2,$B17-1,totalresp),0,OFFSET('H2 risks'!$A$1,2,S$1-1,totalresp),1)))</f>
        <v>0.92307692307692313</v>
      </c>
      <c r="T17">
        <f ca="1">1-(COUNTIFS(OFFSET('H2 risks'!$A$1,2,$B17-1,totalresp),1,OFFSET('H2 risks'!$A$1,2,T$1-1,totalresp),1)/(COUNTIFS(OFFSET('H2 risks'!$A$1,2,$B17-1,totalresp),1,OFFSET('H2 risks'!$A$1,2,T$1-1,totalresp),1)+COUNTIFS(OFFSET('H2 risks'!$A$1,2,$B17-1,totalresp),1,OFFSET('H2 risks'!$A$1,2,T$1-1,totalresp),0)+COUNTIFS(OFFSET('H2 risks'!$A$1,2,$B17-1,totalresp),0,OFFSET('H2 risks'!$A$1,2,T$1-1,totalresp),1)))</f>
        <v>0.80487804878048785</v>
      </c>
      <c r="U17">
        <f ca="1">1-(COUNTIFS(OFFSET('H2 risks'!$A$1,2,$B17-1,totalresp),1,OFFSET('H2 risks'!$A$1,2,U$1-1,totalresp),1)/(COUNTIFS(OFFSET('H2 risks'!$A$1,2,$B17-1,totalresp),1,OFFSET('H2 risks'!$A$1,2,U$1-1,totalresp),1)+COUNTIFS(OFFSET('H2 risks'!$A$1,2,$B17-1,totalresp),1,OFFSET('H2 risks'!$A$1,2,U$1-1,totalresp),0)+COUNTIFS(OFFSET('H2 risks'!$A$1,2,$B17-1,totalresp),0,OFFSET('H2 risks'!$A$1,2,U$1-1,totalresp),1)))</f>
        <v>0.87096774193548387</v>
      </c>
      <c r="V17">
        <f ca="1">1-(COUNTIFS(OFFSET('H2 risks'!$A$1,2,$B17-1,totalresp),1,OFFSET('H2 risks'!$A$1,2,V$1-1,totalresp),1)/(COUNTIFS(OFFSET('H2 risks'!$A$1,2,$B17-1,totalresp),1,OFFSET('H2 risks'!$A$1,2,V$1-1,totalresp),1)+COUNTIFS(OFFSET('H2 risks'!$A$1,2,$B17-1,totalresp),1,OFFSET('H2 risks'!$A$1,2,V$1-1,totalresp),0)+COUNTIFS(OFFSET('H2 risks'!$A$1,2,$B17-1,totalresp),0,OFFSET('H2 risks'!$A$1,2,V$1-1,totalresp),1)))</f>
        <v>0.9</v>
      </c>
      <c r="W17">
        <f ca="1">1-(COUNTIFS(OFFSET('H2 risks'!$A$1,2,$B17-1,totalresp),1,OFFSET('H2 risks'!$A$1,2,W$1-1,totalresp),1)/(COUNTIFS(OFFSET('H2 risks'!$A$1,2,$B17-1,totalresp),1,OFFSET('H2 risks'!$A$1,2,W$1-1,totalresp),1)+COUNTIFS(OFFSET('H2 risks'!$A$1,2,$B17-1,totalresp),1,OFFSET('H2 risks'!$A$1,2,W$1-1,totalresp),0)+COUNTIFS(OFFSET('H2 risks'!$A$1,2,$B17-1,totalresp),0,OFFSET('H2 risks'!$A$1,2,W$1-1,totalresp),1)))</f>
        <v>0.85416666666666663</v>
      </c>
      <c r="X17">
        <f ca="1">1-(COUNTIFS(OFFSET('H2 risks'!$A$1,2,$B17-1,totalresp),1,OFFSET('H2 risks'!$A$1,2,X$1-1,totalresp),1)/(COUNTIFS(OFFSET('H2 risks'!$A$1,2,$B17-1,totalresp),1,OFFSET('H2 risks'!$A$1,2,X$1-1,totalresp),1)+COUNTIFS(OFFSET('H2 risks'!$A$1,2,$B17-1,totalresp),1,OFFSET('H2 risks'!$A$1,2,X$1-1,totalresp),0)+COUNTIFS(OFFSET('H2 risks'!$A$1,2,$B17-1,totalresp),0,OFFSET('H2 risks'!$A$1,2,X$1-1,totalresp),1)))</f>
        <v>0.8</v>
      </c>
      <c r="Y17">
        <f ca="1">1-(COUNTIFS(OFFSET('H2 risks'!$A$1,2,$B17-1,totalresp),1,OFFSET('H2 risks'!$A$1,2,Y$1-1,totalresp),1)/(COUNTIFS(OFFSET('H2 risks'!$A$1,2,$B17-1,totalresp),1,OFFSET('H2 risks'!$A$1,2,Y$1-1,totalresp),1)+COUNTIFS(OFFSET('H2 risks'!$A$1,2,$B17-1,totalresp),1,OFFSET('H2 risks'!$A$1,2,Y$1-1,totalresp),0)+COUNTIFS(OFFSET('H2 risks'!$A$1,2,$B17-1,totalresp),0,OFFSET('H2 risks'!$A$1,2,Y$1-1,totalresp),1)))</f>
        <v>1</v>
      </c>
      <c r="Z17">
        <f ca="1">1-(COUNTIFS(OFFSET('H2 risks'!$A$1,2,$B17-1,totalresp),1,OFFSET('H2 risks'!$A$1,2,Z$1-1,totalresp),1)/(COUNTIFS(OFFSET('H2 risks'!$A$1,2,$B17-1,totalresp),1,OFFSET('H2 risks'!$A$1,2,Z$1-1,totalresp),1)+COUNTIFS(OFFSET('H2 risks'!$A$1,2,$B17-1,totalresp),1,OFFSET('H2 risks'!$A$1,2,Z$1-1,totalresp),0)+COUNTIFS(OFFSET('H2 risks'!$A$1,2,$B17-1,totalresp),0,OFFSET('H2 risks'!$A$1,2,Z$1-1,totalresp),1)))</f>
        <v>0.81081081081081074</v>
      </c>
      <c r="AA17">
        <f ca="1">1-(COUNTIFS(OFFSET('H2 risks'!$A$1,2,$B17-1,totalresp),1,OFFSET('H2 risks'!$A$1,2,AA$1-1,totalresp),1)/(COUNTIFS(OFFSET('H2 risks'!$A$1,2,$B17-1,totalresp),1,OFFSET('H2 risks'!$A$1,2,AA$1-1,totalresp),1)+COUNTIFS(OFFSET('H2 risks'!$A$1,2,$B17-1,totalresp),1,OFFSET('H2 risks'!$A$1,2,AA$1-1,totalresp),0)+COUNTIFS(OFFSET('H2 risks'!$A$1,2,$B17-1,totalresp),0,OFFSET('H2 risks'!$A$1,2,AA$1-1,totalresp),1)))</f>
        <v>0.81578947368421051</v>
      </c>
      <c r="AB17">
        <f ca="1">1-(COUNTIFS(OFFSET('H2 risks'!$A$1,2,$B17-1,totalresp),1,OFFSET('H2 risks'!$A$1,2,AB$1-1,totalresp),1)/(COUNTIFS(OFFSET('H2 risks'!$A$1,2,$B17-1,totalresp),1,OFFSET('H2 risks'!$A$1,2,AB$1-1,totalresp),1)+COUNTIFS(OFFSET('H2 risks'!$A$1,2,$B17-1,totalresp),1,OFFSET('H2 risks'!$A$1,2,AB$1-1,totalresp),0)+COUNTIFS(OFFSET('H2 risks'!$A$1,2,$B17-1,totalresp),0,OFFSET('H2 risks'!$A$1,2,AB$1-1,totalresp),1)))</f>
        <v>0.91176470588235292</v>
      </c>
      <c r="AC17">
        <f ca="1">1-(COUNTIFS(OFFSET('H2 risks'!$A$1,2,$B17-1,totalresp),1,OFFSET('H2 risks'!$A$1,2,AC$1-1,totalresp),1)/(COUNTIFS(OFFSET('H2 risks'!$A$1,2,$B17-1,totalresp),1,OFFSET('H2 risks'!$A$1,2,AC$1-1,totalresp),1)+COUNTIFS(OFFSET('H2 risks'!$A$1,2,$B17-1,totalresp),1,OFFSET('H2 risks'!$A$1,2,AC$1-1,totalresp),0)+COUNTIFS(OFFSET('H2 risks'!$A$1,2,$B17-1,totalresp),0,OFFSET('H2 risks'!$A$1,2,AC$1-1,totalresp),1)))</f>
        <v>0.76086956521739135</v>
      </c>
      <c r="AD17">
        <f ca="1">1-(COUNTIFS(OFFSET('H2 risks'!$A$1,2,$B17-1,totalresp),1,OFFSET('H2 risks'!$A$1,2,AD$1-1,totalresp),1)/(COUNTIFS(OFFSET('H2 risks'!$A$1,2,$B17-1,totalresp),1,OFFSET('H2 risks'!$A$1,2,AD$1-1,totalresp),1)+COUNTIFS(OFFSET('H2 risks'!$A$1,2,$B17-1,totalresp),1,OFFSET('H2 risks'!$A$1,2,AD$1-1,totalresp),0)+COUNTIFS(OFFSET('H2 risks'!$A$1,2,$B17-1,totalresp),0,OFFSET('H2 risks'!$A$1,2,AD$1-1,totalresp),1)))</f>
        <v>0.7592592592592593</v>
      </c>
      <c r="AE17">
        <f ca="1">1-(COUNTIFS(OFFSET('H2 risks'!$A$1,2,$B17-1,totalresp),1,OFFSET('H2 risks'!$A$1,2,AE$1-1,totalresp),1)/(COUNTIFS(OFFSET('H2 risks'!$A$1,2,$B17-1,totalresp),1,OFFSET('H2 risks'!$A$1,2,AE$1-1,totalresp),1)+COUNTIFS(OFFSET('H2 risks'!$A$1,2,$B17-1,totalresp),1,OFFSET('H2 risks'!$A$1,2,AE$1-1,totalresp),0)+COUNTIFS(OFFSET('H2 risks'!$A$1,2,$B17-1,totalresp),0,OFFSET('H2 risks'!$A$1,2,AE$1-1,totalresp),1)))</f>
        <v>0.86206896551724133</v>
      </c>
      <c r="AF17">
        <f ca="1">1-(COUNTIFS(OFFSET('H2 risks'!$A$1,2,$B17-1,totalresp),1,OFFSET('H2 risks'!$A$1,2,AF$1-1,totalresp),1)/(COUNTIFS(OFFSET('H2 risks'!$A$1,2,$B17-1,totalresp),1,OFFSET('H2 risks'!$A$1,2,AF$1-1,totalresp),1)+COUNTIFS(OFFSET('H2 risks'!$A$1,2,$B17-1,totalresp),1,OFFSET('H2 risks'!$A$1,2,AF$1-1,totalresp),0)+COUNTIFS(OFFSET('H2 risks'!$A$1,2,$B17-1,totalresp),0,OFFSET('H2 risks'!$A$1,2,AF$1-1,totalresp),1)))</f>
        <v>1</v>
      </c>
      <c r="AG17">
        <f ca="1">1-(COUNTIFS(OFFSET('H2 risks'!$A$1,2,$B17-1,totalresp),1,OFFSET('H2 risks'!$A$1,2,AG$1-1,totalresp),1)/(COUNTIFS(OFFSET('H2 risks'!$A$1,2,$B17-1,totalresp),1,OFFSET('H2 risks'!$A$1,2,AG$1-1,totalresp),1)+COUNTIFS(OFFSET('H2 risks'!$A$1,2,$B17-1,totalresp),1,OFFSET('H2 risks'!$A$1,2,AG$1-1,totalresp),0)+COUNTIFS(OFFSET('H2 risks'!$A$1,2,$B17-1,totalresp),0,OFFSET('H2 risks'!$A$1,2,AG$1-1,totalresp),1)))</f>
        <v>0.8</v>
      </c>
      <c r="AH17">
        <f ca="1">1-(COUNTIFS(OFFSET('H2 risks'!$A$1,2,$B17-1,totalresp),1,OFFSET('H2 risks'!$A$1,2,AH$1-1,totalresp),1)/(COUNTIFS(OFFSET('H2 risks'!$A$1,2,$B17-1,totalresp),1,OFFSET('H2 risks'!$A$1,2,AH$1-1,totalresp),1)+COUNTIFS(OFFSET('H2 risks'!$A$1,2,$B17-1,totalresp),1,OFFSET('H2 risks'!$A$1,2,AH$1-1,totalresp),0)+COUNTIFS(OFFSET('H2 risks'!$A$1,2,$B17-1,totalresp),0,OFFSET('H2 risks'!$A$1,2,AH$1-1,totalresp),1)))</f>
        <v>0.83333333333333337</v>
      </c>
      <c r="AI17">
        <f ca="1">1-(COUNTIFS(OFFSET('H2 risks'!$A$1,2,$B17-1,totalresp),1,OFFSET('H2 risks'!$A$1,2,AI$1-1,totalresp),1)/(COUNTIFS(OFFSET('H2 risks'!$A$1,2,$B17-1,totalresp),1,OFFSET('H2 risks'!$A$1,2,AI$1-1,totalresp),1)+COUNTIFS(OFFSET('H2 risks'!$A$1,2,$B17-1,totalresp),1,OFFSET('H2 risks'!$A$1,2,AI$1-1,totalresp),0)+COUNTIFS(OFFSET('H2 risks'!$A$1,2,$B17-1,totalresp),0,OFFSET('H2 risks'!$A$1,2,AI$1-1,totalresp),1)))</f>
        <v>0.82352941176470584</v>
      </c>
      <c r="AJ17">
        <f ca="1">1-(COUNTIFS(OFFSET('H2 risks'!$A$1,2,$B17-1,totalresp),1,OFFSET('H2 risks'!$A$1,2,AJ$1-1,totalresp),1)/(COUNTIFS(OFFSET('H2 risks'!$A$1,2,$B17-1,totalresp),1,OFFSET('H2 risks'!$A$1,2,AJ$1-1,totalresp),1)+COUNTIFS(OFFSET('H2 risks'!$A$1,2,$B17-1,totalresp),1,OFFSET('H2 risks'!$A$1,2,AJ$1-1,totalresp),0)+COUNTIFS(OFFSET('H2 risks'!$A$1,2,$B17-1,totalresp),0,OFFSET('H2 risks'!$A$1,2,AJ$1-1,totalresp),1)))</f>
        <v>0.7857142857142857</v>
      </c>
      <c r="AK17">
        <f ca="1">1-(COUNTIFS(OFFSET('H2 risks'!$A$1,2,$B17-1,totalresp),1,OFFSET('H2 risks'!$A$1,2,AK$1-1,totalresp),1)/(COUNTIFS(OFFSET('H2 risks'!$A$1,2,$B17-1,totalresp),1,OFFSET('H2 risks'!$A$1,2,AK$1-1,totalresp),1)+COUNTIFS(OFFSET('H2 risks'!$A$1,2,$B17-1,totalresp),1,OFFSET('H2 risks'!$A$1,2,AK$1-1,totalresp),0)+COUNTIFS(OFFSET('H2 risks'!$A$1,2,$B17-1,totalresp),0,OFFSET('H2 risks'!$A$1,2,AK$1-1,totalresp),1)))</f>
        <v>0.86956521739130432</v>
      </c>
      <c r="AL17">
        <f ca="1">1-(COUNTIFS(OFFSET('H2 risks'!$A$1,2,$B17-1,totalresp),1,OFFSET('H2 risks'!$A$1,2,AL$1-1,totalresp),1)/(COUNTIFS(OFFSET('H2 risks'!$A$1,2,$B17-1,totalresp),1,OFFSET('H2 risks'!$A$1,2,AL$1-1,totalresp),1)+COUNTIFS(OFFSET('H2 risks'!$A$1,2,$B17-1,totalresp),1,OFFSET('H2 risks'!$A$1,2,AL$1-1,totalresp),0)+COUNTIFS(OFFSET('H2 risks'!$A$1,2,$B17-1,totalresp),0,OFFSET('H2 risks'!$A$1,2,AL$1-1,totalresp),1)))</f>
        <v>0.83333333333333337</v>
      </c>
      <c r="AM17">
        <f ca="1">1-(COUNTIFS(OFFSET('H2 risks'!$A$1,2,$B17-1,totalresp),1,OFFSET('H2 risks'!$A$1,2,AM$1-1,totalresp),1)/(COUNTIFS(OFFSET('H2 risks'!$A$1,2,$B17-1,totalresp),1,OFFSET('H2 risks'!$A$1,2,AM$1-1,totalresp),1)+COUNTIFS(OFFSET('H2 risks'!$A$1,2,$B17-1,totalresp),1,OFFSET('H2 risks'!$A$1,2,AM$1-1,totalresp),0)+COUNTIFS(OFFSET('H2 risks'!$A$1,2,$B17-1,totalresp),0,OFFSET('H2 risks'!$A$1,2,AM$1-1,totalresp),1)))</f>
        <v>0.90625</v>
      </c>
      <c r="AN17">
        <f ca="1">1-(COUNTIFS(OFFSET('H2 risks'!$A$1,2,$B17-1,totalresp),1,OFFSET('H2 risks'!$A$1,2,AN$1-1,totalresp),1)/(COUNTIFS(OFFSET('H2 risks'!$A$1,2,$B17-1,totalresp),1,OFFSET('H2 risks'!$A$1,2,AN$1-1,totalresp),1)+COUNTIFS(OFFSET('H2 risks'!$A$1,2,$B17-1,totalresp),1,OFFSET('H2 risks'!$A$1,2,AN$1-1,totalresp),0)+COUNTIFS(OFFSET('H2 risks'!$A$1,2,$B17-1,totalresp),0,OFFSET('H2 risks'!$A$1,2,AN$1-1,totalresp),1)))</f>
        <v>0.94285714285714284</v>
      </c>
      <c r="AO17">
        <f ca="1">1-(COUNTIFS(OFFSET('H2 risks'!$A$1,2,$B17-1,totalresp),1,OFFSET('H2 risks'!$A$1,2,AO$1-1,totalresp),1)/(COUNTIFS(OFFSET('H2 risks'!$A$1,2,$B17-1,totalresp),1,OFFSET('H2 risks'!$A$1,2,AO$1-1,totalresp),1)+COUNTIFS(OFFSET('H2 risks'!$A$1,2,$B17-1,totalresp),1,OFFSET('H2 risks'!$A$1,2,AO$1-1,totalresp),0)+COUNTIFS(OFFSET('H2 risks'!$A$1,2,$B17-1,totalresp),0,OFFSET('H2 risks'!$A$1,2,AO$1-1,totalresp),1)))</f>
        <v>0.95652173913043481</v>
      </c>
    </row>
    <row r="18" spans="1:41" ht="39.4" x14ac:dyDescent="0.45">
      <c r="A18" s="21" t="s">
        <v>351</v>
      </c>
      <c r="B18" s="6">
        <v>21</v>
      </c>
      <c r="C18">
        <f ca="1">1-(COUNTIFS(OFFSET('H2 risks'!$A$1,2,$B18-1,totalresp),1,OFFSET('H2 risks'!$A$1,2,C$1-1,totalresp),1)/(COUNTIFS(OFFSET('H2 risks'!$A$1,2,$B18-1,totalresp),1,OFFSET('H2 risks'!$A$1,2,C$1-1,totalresp),1)+COUNTIFS(OFFSET('H2 risks'!$A$1,2,$B18-1,totalresp),1,OFFSET('H2 risks'!$A$1,2,C$1-1,totalresp),0)+COUNTIFS(OFFSET('H2 risks'!$A$1,2,$B18-1,totalresp),0,OFFSET('H2 risks'!$A$1,2,C$1-1,totalresp),1)))</f>
        <v>0.80555555555555558</v>
      </c>
      <c r="D18">
        <f ca="1">1-(COUNTIFS(OFFSET('H2 risks'!$A$1,2,$B18-1,totalresp),1,OFFSET('H2 risks'!$A$1,2,D$1-1,totalresp),1)/(COUNTIFS(OFFSET('H2 risks'!$A$1,2,$B18-1,totalresp),1,OFFSET('H2 risks'!$A$1,2,D$1-1,totalresp),1)+COUNTIFS(OFFSET('H2 risks'!$A$1,2,$B18-1,totalresp),1,OFFSET('H2 risks'!$A$1,2,D$1-1,totalresp),0)+COUNTIFS(OFFSET('H2 risks'!$A$1,2,$B18-1,totalresp),0,OFFSET('H2 risks'!$A$1,2,D$1-1,totalresp),1)))</f>
        <v>0.92</v>
      </c>
      <c r="E18">
        <f ca="1">1-(COUNTIFS(OFFSET('H2 risks'!$A$1,2,$B18-1,totalresp),1,OFFSET('H2 risks'!$A$1,2,E$1-1,totalresp),1)/(COUNTIFS(OFFSET('H2 risks'!$A$1,2,$B18-1,totalresp),1,OFFSET('H2 risks'!$A$1,2,E$1-1,totalresp),1)+COUNTIFS(OFFSET('H2 risks'!$A$1,2,$B18-1,totalresp),1,OFFSET('H2 risks'!$A$1,2,E$1-1,totalresp),0)+COUNTIFS(OFFSET('H2 risks'!$A$1,2,$B18-1,totalresp),0,OFFSET('H2 risks'!$A$1,2,E$1-1,totalresp),1)))</f>
        <v>0.85</v>
      </c>
      <c r="F18">
        <f ca="1">1-(COUNTIFS(OFFSET('H2 risks'!$A$1,2,$B18-1,totalresp),1,OFFSET('H2 risks'!$A$1,2,F$1-1,totalresp),1)/(COUNTIFS(OFFSET('H2 risks'!$A$1,2,$B18-1,totalresp),1,OFFSET('H2 risks'!$A$1,2,F$1-1,totalresp),1)+COUNTIFS(OFFSET('H2 risks'!$A$1,2,$B18-1,totalresp),1,OFFSET('H2 risks'!$A$1,2,F$1-1,totalresp),0)+COUNTIFS(OFFSET('H2 risks'!$A$1,2,$B18-1,totalresp),0,OFFSET('H2 risks'!$A$1,2,F$1-1,totalresp),1)))</f>
        <v>0.95</v>
      </c>
      <c r="G18">
        <f ca="1">1-(COUNTIFS(OFFSET('H2 risks'!$A$1,2,$B18-1,totalresp),1,OFFSET('H2 risks'!$A$1,2,G$1-1,totalresp),1)/(COUNTIFS(OFFSET('H2 risks'!$A$1,2,$B18-1,totalresp),1,OFFSET('H2 risks'!$A$1,2,G$1-1,totalresp),1)+COUNTIFS(OFFSET('H2 risks'!$A$1,2,$B18-1,totalresp),1,OFFSET('H2 risks'!$A$1,2,G$1-1,totalresp),0)+COUNTIFS(OFFSET('H2 risks'!$A$1,2,$B18-1,totalresp),0,OFFSET('H2 risks'!$A$1,2,G$1-1,totalresp),1)))</f>
        <v>0.85</v>
      </c>
      <c r="H18">
        <f ca="1">1-(COUNTIFS(OFFSET('H2 risks'!$A$1,2,$B18-1,totalresp),1,OFFSET('H2 risks'!$A$1,2,H$1-1,totalresp),1)/(COUNTIFS(OFFSET('H2 risks'!$A$1,2,$B18-1,totalresp),1,OFFSET('H2 risks'!$A$1,2,H$1-1,totalresp),1)+COUNTIFS(OFFSET('H2 risks'!$A$1,2,$B18-1,totalresp),1,OFFSET('H2 risks'!$A$1,2,H$1-1,totalresp),0)+COUNTIFS(OFFSET('H2 risks'!$A$1,2,$B18-1,totalresp),0,OFFSET('H2 risks'!$A$1,2,H$1-1,totalresp),1)))</f>
        <v>0.77777777777777779</v>
      </c>
      <c r="I18">
        <f ca="1">1-(COUNTIFS(OFFSET('H2 risks'!$A$1,2,$B18-1,totalresp),1,OFFSET('H2 risks'!$A$1,2,I$1-1,totalresp),1)/(COUNTIFS(OFFSET('H2 risks'!$A$1,2,$B18-1,totalresp),1,OFFSET('H2 risks'!$A$1,2,I$1-1,totalresp),1)+COUNTIFS(OFFSET('H2 risks'!$A$1,2,$B18-1,totalresp),1,OFFSET('H2 risks'!$A$1,2,I$1-1,totalresp),0)+COUNTIFS(OFFSET('H2 risks'!$A$1,2,$B18-1,totalresp),0,OFFSET('H2 risks'!$A$1,2,I$1-1,totalresp),1)))</f>
        <v>0.85714285714285721</v>
      </c>
      <c r="J18">
        <f ca="1">1-(COUNTIFS(OFFSET('H2 risks'!$A$1,2,$B18-1,totalresp),1,OFFSET('H2 risks'!$A$1,2,J$1-1,totalresp),1)/(COUNTIFS(OFFSET('H2 risks'!$A$1,2,$B18-1,totalresp),1,OFFSET('H2 risks'!$A$1,2,J$1-1,totalresp),1)+COUNTIFS(OFFSET('H2 risks'!$A$1,2,$B18-1,totalresp),1,OFFSET('H2 risks'!$A$1,2,J$1-1,totalresp),0)+COUNTIFS(OFFSET('H2 risks'!$A$1,2,$B18-1,totalresp),0,OFFSET('H2 risks'!$A$1,2,J$1-1,totalresp),1)))</f>
        <v>0.8529411764705882</v>
      </c>
      <c r="K18">
        <f ca="1">1-(COUNTIFS(OFFSET('H2 risks'!$A$1,2,$B18-1,totalresp),1,OFFSET('H2 risks'!$A$1,2,K$1-1,totalresp),1)/(COUNTIFS(OFFSET('H2 risks'!$A$1,2,$B18-1,totalresp),1,OFFSET('H2 risks'!$A$1,2,K$1-1,totalresp),1)+COUNTIFS(OFFSET('H2 risks'!$A$1,2,$B18-1,totalresp),1,OFFSET('H2 risks'!$A$1,2,K$1-1,totalresp),0)+COUNTIFS(OFFSET('H2 risks'!$A$1,2,$B18-1,totalresp),0,OFFSET('H2 risks'!$A$1,2,K$1-1,totalresp),1)))</f>
        <v>0.89473684210526316</v>
      </c>
      <c r="L18">
        <f ca="1">1-(COUNTIFS(OFFSET('H2 risks'!$A$1,2,$B18-1,totalresp),1,OFFSET('H2 risks'!$A$1,2,L$1-1,totalresp),1)/(COUNTIFS(OFFSET('H2 risks'!$A$1,2,$B18-1,totalresp),1,OFFSET('H2 risks'!$A$1,2,L$1-1,totalresp),1)+COUNTIFS(OFFSET('H2 risks'!$A$1,2,$B18-1,totalresp),1,OFFSET('H2 risks'!$A$1,2,L$1-1,totalresp),0)+COUNTIFS(OFFSET('H2 risks'!$A$1,2,$B18-1,totalresp),0,OFFSET('H2 risks'!$A$1,2,L$1-1,totalresp),1)))</f>
        <v>0.90243902439024393</v>
      </c>
      <c r="M18">
        <f ca="1">1-(COUNTIFS(OFFSET('H2 risks'!$A$1,2,$B18-1,totalresp),1,OFFSET('H2 risks'!$A$1,2,M$1-1,totalresp),1)/(COUNTIFS(OFFSET('H2 risks'!$A$1,2,$B18-1,totalresp),1,OFFSET('H2 risks'!$A$1,2,M$1-1,totalresp),1)+COUNTIFS(OFFSET('H2 risks'!$A$1,2,$B18-1,totalresp),1,OFFSET('H2 risks'!$A$1,2,M$1-1,totalresp),0)+COUNTIFS(OFFSET('H2 risks'!$A$1,2,$B18-1,totalresp),0,OFFSET('H2 risks'!$A$1,2,M$1-1,totalresp),1)))</f>
        <v>0.91666666666666663</v>
      </c>
      <c r="N18">
        <f ca="1">1-(COUNTIFS(OFFSET('H2 risks'!$A$1,2,$B18-1,totalresp),1,OFFSET('H2 risks'!$A$1,2,N$1-1,totalresp),1)/(COUNTIFS(OFFSET('H2 risks'!$A$1,2,$B18-1,totalresp),1,OFFSET('H2 risks'!$A$1,2,N$1-1,totalresp),1)+COUNTIFS(OFFSET('H2 risks'!$A$1,2,$B18-1,totalresp),1,OFFSET('H2 risks'!$A$1,2,N$1-1,totalresp),0)+COUNTIFS(OFFSET('H2 risks'!$A$1,2,$B18-1,totalresp),0,OFFSET('H2 risks'!$A$1,2,N$1-1,totalresp),1)))</f>
        <v>0.79166666666666663</v>
      </c>
      <c r="O18">
        <f ca="1">1-(COUNTIFS(OFFSET('H2 risks'!$A$1,2,$B18-1,totalresp),1,OFFSET('H2 risks'!$A$1,2,O$1-1,totalresp),1)/(COUNTIFS(OFFSET('H2 risks'!$A$1,2,$B18-1,totalresp),1,OFFSET('H2 risks'!$A$1,2,O$1-1,totalresp),1)+COUNTIFS(OFFSET('H2 risks'!$A$1,2,$B18-1,totalresp),1,OFFSET('H2 risks'!$A$1,2,O$1-1,totalresp),0)+COUNTIFS(OFFSET('H2 risks'!$A$1,2,$B18-1,totalresp),0,OFFSET('H2 risks'!$A$1,2,O$1-1,totalresp),1)))</f>
        <v>1</v>
      </c>
      <c r="P18">
        <f ca="1">1-(COUNTIFS(OFFSET('H2 risks'!$A$1,2,$B18-1,totalresp),1,OFFSET('H2 risks'!$A$1,2,P$1-1,totalresp),1)/(COUNTIFS(OFFSET('H2 risks'!$A$1,2,$B18-1,totalresp),1,OFFSET('H2 risks'!$A$1,2,P$1-1,totalresp),1)+COUNTIFS(OFFSET('H2 risks'!$A$1,2,$B18-1,totalresp),1,OFFSET('H2 risks'!$A$1,2,P$1-1,totalresp),0)+COUNTIFS(OFFSET('H2 risks'!$A$1,2,$B18-1,totalresp),0,OFFSET('H2 risks'!$A$1,2,P$1-1,totalresp),1)))</f>
        <v>0.7857142857142857</v>
      </c>
      <c r="Q18">
        <f ca="1">1-(COUNTIFS(OFFSET('H2 risks'!$A$1,2,$B18-1,totalresp),1,OFFSET('H2 risks'!$A$1,2,Q$1-1,totalresp),1)/(COUNTIFS(OFFSET('H2 risks'!$A$1,2,$B18-1,totalresp),1,OFFSET('H2 risks'!$A$1,2,Q$1-1,totalresp),1)+COUNTIFS(OFFSET('H2 risks'!$A$1,2,$B18-1,totalresp),1,OFFSET('H2 risks'!$A$1,2,Q$1-1,totalresp),0)+COUNTIFS(OFFSET('H2 risks'!$A$1,2,$B18-1,totalresp),0,OFFSET('H2 risks'!$A$1,2,Q$1-1,totalresp),1)))</f>
        <v>0.88461538461538458</v>
      </c>
      <c r="R18">
        <f ca="1">1-(COUNTIFS(OFFSET('H2 risks'!$A$1,2,$B18-1,totalresp),1,OFFSET('H2 risks'!$A$1,2,R$1-1,totalresp),1)/(COUNTIFS(OFFSET('H2 risks'!$A$1,2,$B18-1,totalresp),1,OFFSET('H2 risks'!$A$1,2,R$1-1,totalresp),1)+COUNTIFS(OFFSET('H2 risks'!$A$1,2,$B18-1,totalresp),1,OFFSET('H2 risks'!$A$1,2,R$1-1,totalresp),0)+COUNTIFS(OFFSET('H2 risks'!$A$1,2,$B18-1,totalresp),0,OFFSET('H2 risks'!$A$1,2,R$1-1,totalresp),1)))</f>
        <v>0</v>
      </c>
      <c r="S18">
        <f ca="1">1-(COUNTIFS(OFFSET('H2 risks'!$A$1,2,$B18-1,totalresp),1,OFFSET('H2 risks'!$A$1,2,S$1-1,totalresp),1)/(COUNTIFS(OFFSET('H2 risks'!$A$1,2,$B18-1,totalresp),1,OFFSET('H2 risks'!$A$1,2,S$1-1,totalresp),1)+COUNTIFS(OFFSET('H2 risks'!$A$1,2,$B18-1,totalresp),1,OFFSET('H2 risks'!$A$1,2,S$1-1,totalresp),0)+COUNTIFS(OFFSET('H2 risks'!$A$1,2,$B18-1,totalresp),0,OFFSET('H2 risks'!$A$1,2,S$1-1,totalresp),1)))</f>
        <v>0.7857142857142857</v>
      </c>
      <c r="T18">
        <f ca="1">1-(COUNTIFS(OFFSET('H2 risks'!$A$1,2,$B18-1,totalresp),1,OFFSET('H2 risks'!$A$1,2,T$1-1,totalresp),1)/(COUNTIFS(OFFSET('H2 risks'!$A$1,2,$B18-1,totalresp),1,OFFSET('H2 risks'!$A$1,2,T$1-1,totalresp),1)+COUNTIFS(OFFSET('H2 risks'!$A$1,2,$B18-1,totalresp),1,OFFSET('H2 risks'!$A$1,2,T$1-1,totalresp),0)+COUNTIFS(OFFSET('H2 risks'!$A$1,2,$B18-1,totalresp),0,OFFSET('H2 risks'!$A$1,2,T$1-1,totalresp),1)))</f>
        <v>0.84848484848484851</v>
      </c>
      <c r="U18">
        <f ca="1">1-(COUNTIFS(OFFSET('H2 risks'!$A$1,2,$B18-1,totalresp),1,OFFSET('H2 risks'!$A$1,2,U$1-1,totalresp),1)/(COUNTIFS(OFFSET('H2 risks'!$A$1,2,$B18-1,totalresp),1,OFFSET('H2 risks'!$A$1,2,U$1-1,totalresp),1)+COUNTIFS(OFFSET('H2 risks'!$A$1,2,$B18-1,totalresp),1,OFFSET('H2 risks'!$A$1,2,U$1-1,totalresp),0)+COUNTIFS(OFFSET('H2 risks'!$A$1,2,$B18-1,totalresp),0,OFFSET('H2 risks'!$A$1,2,U$1-1,totalresp),1)))</f>
        <v>0.90909090909090906</v>
      </c>
      <c r="V18">
        <f ca="1">1-(COUNTIFS(OFFSET('H2 risks'!$A$1,2,$B18-1,totalresp),1,OFFSET('H2 risks'!$A$1,2,V$1-1,totalresp),1)/(COUNTIFS(OFFSET('H2 risks'!$A$1,2,$B18-1,totalresp),1,OFFSET('H2 risks'!$A$1,2,V$1-1,totalresp),1)+COUNTIFS(OFFSET('H2 risks'!$A$1,2,$B18-1,totalresp),1,OFFSET('H2 risks'!$A$1,2,V$1-1,totalresp),0)+COUNTIFS(OFFSET('H2 risks'!$A$1,2,$B18-1,totalresp),0,OFFSET('H2 risks'!$A$1,2,V$1-1,totalresp),1)))</f>
        <v>0.70588235294117641</v>
      </c>
      <c r="W18">
        <f ca="1">1-(COUNTIFS(OFFSET('H2 risks'!$A$1,2,$B18-1,totalresp),1,OFFSET('H2 risks'!$A$1,2,W$1-1,totalresp),1)/(COUNTIFS(OFFSET('H2 risks'!$A$1,2,$B18-1,totalresp),1,OFFSET('H2 risks'!$A$1,2,W$1-1,totalresp),1)+COUNTIFS(OFFSET('H2 risks'!$A$1,2,$B18-1,totalresp),1,OFFSET('H2 risks'!$A$1,2,W$1-1,totalresp),0)+COUNTIFS(OFFSET('H2 risks'!$A$1,2,$B18-1,totalresp),0,OFFSET('H2 risks'!$A$1,2,W$1-1,totalresp),1)))</f>
        <v>0.87179487179487181</v>
      </c>
      <c r="X18">
        <f ca="1">1-(COUNTIFS(OFFSET('H2 risks'!$A$1,2,$B18-1,totalresp),1,OFFSET('H2 risks'!$A$1,2,X$1-1,totalresp),1)/(COUNTIFS(OFFSET('H2 risks'!$A$1,2,$B18-1,totalresp),1,OFFSET('H2 risks'!$A$1,2,X$1-1,totalresp),1)+COUNTIFS(OFFSET('H2 risks'!$A$1,2,$B18-1,totalresp),1,OFFSET('H2 risks'!$A$1,2,X$1-1,totalresp),0)+COUNTIFS(OFFSET('H2 risks'!$A$1,2,$B18-1,totalresp),0,OFFSET('H2 risks'!$A$1,2,X$1-1,totalresp),1)))</f>
        <v>0.93103448275862066</v>
      </c>
      <c r="Y18">
        <f ca="1">1-(COUNTIFS(OFFSET('H2 risks'!$A$1,2,$B18-1,totalresp),1,OFFSET('H2 risks'!$A$1,2,Y$1-1,totalresp),1)/(COUNTIFS(OFFSET('H2 risks'!$A$1,2,$B18-1,totalresp),1,OFFSET('H2 risks'!$A$1,2,Y$1-1,totalresp),1)+COUNTIFS(OFFSET('H2 risks'!$A$1,2,$B18-1,totalresp),1,OFFSET('H2 risks'!$A$1,2,Y$1-1,totalresp),0)+COUNTIFS(OFFSET('H2 risks'!$A$1,2,$B18-1,totalresp),0,OFFSET('H2 risks'!$A$1,2,Y$1-1,totalresp),1)))</f>
        <v>1</v>
      </c>
      <c r="Z18">
        <f ca="1">1-(COUNTIFS(OFFSET('H2 risks'!$A$1,2,$B18-1,totalresp),1,OFFSET('H2 risks'!$A$1,2,Z$1-1,totalresp),1)/(COUNTIFS(OFFSET('H2 risks'!$A$1,2,$B18-1,totalresp),1,OFFSET('H2 risks'!$A$1,2,Z$1-1,totalresp),1)+COUNTIFS(OFFSET('H2 risks'!$A$1,2,$B18-1,totalresp),1,OFFSET('H2 risks'!$A$1,2,Z$1-1,totalresp),0)+COUNTIFS(OFFSET('H2 risks'!$A$1,2,$B18-1,totalresp),0,OFFSET('H2 risks'!$A$1,2,Z$1-1,totalresp),1)))</f>
        <v>0.93548387096774199</v>
      </c>
      <c r="AA18">
        <f ca="1">1-(COUNTIFS(OFFSET('H2 risks'!$A$1,2,$B18-1,totalresp),1,OFFSET('H2 risks'!$A$1,2,AA$1-1,totalresp),1)/(COUNTIFS(OFFSET('H2 risks'!$A$1,2,$B18-1,totalresp),1,OFFSET('H2 risks'!$A$1,2,AA$1-1,totalresp),1)+COUNTIFS(OFFSET('H2 risks'!$A$1,2,$B18-1,totalresp),1,OFFSET('H2 risks'!$A$1,2,AA$1-1,totalresp),0)+COUNTIFS(OFFSET('H2 risks'!$A$1,2,$B18-1,totalresp),0,OFFSET('H2 risks'!$A$1,2,AA$1-1,totalresp),1)))</f>
        <v>0.9375</v>
      </c>
      <c r="AB18">
        <f ca="1">1-(COUNTIFS(OFFSET('H2 risks'!$A$1,2,$B18-1,totalresp),1,OFFSET('H2 risks'!$A$1,2,AB$1-1,totalresp),1)/(COUNTIFS(OFFSET('H2 risks'!$A$1,2,$B18-1,totalresp),1,OFFSET('H2 risks'!$A$1,2,AB$1-1,totalresp),1)+COUNTIFS(OFFSET('H2 risks'!$A$1,2,$B18-1,totalresp),1,OFFSET('H2 risks'!$A$1,2,AB$1-1,totalresp),0)+COUNTIFS(OFFSET('H2 risks'!$A$1,2,$B18-1,totalresp),0,OFFSET('H2 risks'!$A$1,2,AB$1-1,totalresp),1)))</f>
        <v>0.96</v>
      </c>
      <c r="AC18">
        <f ca="1">1-(COUNTIFS(OFFSET('H2 risks'!$A$1,2,$B18-1,totalresp),1,OFFSET('H2 risks'!$A$1,2,AC$1-1,totalresp),1)/(COUNTIFS(OFFSET('H2 risks'!$A$1,2,$B18-1,totalresp),1,OFFSET('H2 risks'!$A$1,2,AC$1-1,totalresp),1)+COUNTIFS(OFFSET('H2 risks'!$A$1,2,$B18-1,totalresp),1,OFFSET('H2 risks'!$A$1,2,AC$1-1,totalresp),0)+COUNTIFS(OFFSET('H2 risks'!$A$1,2,$B18-1,totalresp),0,OFFSET('H2 risks'!$A$1,2,AC$1-1,totalresp),1)))</f>
        <v>0.95454545454545459</v>
      </c>
      <c r="AD18">
        <f ca="1">1-(COUNTIFS(OFFSET('H2 risks'!$A$1,2,$B18-1,totalresp),1,OFFSET('H2 risks'!$A$1,2,AD$1-1,totalresp),1)/(COUNTIFS(OFFSET('H2 risks'!$A$1,2,$B18-1,totalresp),1,OFFSET('H2 risks'!$A$1,2,AD$1-1,totalresp),1)+COUNTIFS(OFFSET('H2 risks'!$A$1,2,$B18-1,totalresp),1,OFFSET('H2 risks'!$A$1,2,AD$1-1,totalresp),0)+COUNTIFS(OFFSET('H2 risks'!$A$1,2,$B18-1,totalresp),0,OFFSET('H2 risks'!$A$1,2,AD$1-1,totalresp),1)))</f>
        <v>0.90196078431372551</v>
      </c>
      <c r="AE18">
        <f ca="1">1-(COUNTIFS(OFFSET('H2 risks'!$A$1,2,$B18-1,totalresp),1,OFFSET('H2 risks'!$A$1,2,AE$1-1,totalresp),1)/(COUNTIFS(OFFSET('H2 risks'!$A$1,2,$B18-1,totalresp),1,OFFSET('H2 risks'!$A$1,2,AE$1-1,totalresp),1)+COUNTIFS(OFFSET('H2 risks'!$A$1,2,$B18-1,totalresp),1,OFFSET('H2 risks'!$A$1,2,AE$1-1,totalresp),0)+COUNTIFS(OFFSET('H2 risks'!$A$1,2,$B18-1,totalresp),0,OFFSET('H2 risks'!$A$1,2,AE$1-1,totalresp),1)))</f>
        <v>0.84210526315789469</v>
      </c>
      <c r="AF18">
        <f ca="1">1-(COUNTIFS(OFFSET('H2 risks'!$A$1,2,$B18-1,totalresp),1,OFFSET('H2 risks'!$A$1,2,AF$1-1,totalresp),1)/(COUNTIFS(OFFSET('H2 risks'!$A$1,2,$B18-1,totalresp),1,OFFSET('H2 risks'!$A$1,2,AF$1-1,totalresp),1)+COUNTIFS(OFFSET('H2 risks'!$A$1,2,$B18-1,totalresp),1,OFFSET('H2 risks'!$A$1,2,AF$1-1,totalresp),0)+COUNTIFS(OFFSET('H2 risks'!$A$1,2,$B18-1,totalresp),0,OFFSET('H2 risks'!$A$1,2,AF$1-1,totalresp),1)))</f>
        <v>0.95</v>
      </c>
      <c r="AG18">
        <f ca="1">1-(COUNTIFS(OFFSET('H2 risks'!$A$1,2,$B18-1,totalresp),1,OFFSET('H2 risks'!$A$1,2,AG$1-1,totalresp),1)/(COUNTIFS(OFFSET('H2 risks'!$A$1,2,$B18-1,totalresp),1,OFFSET('H2 risks'!$A$1,2,AG$1-1,totalresp),1)+COUNTIFS(OFFSET('H2 risks'!$A$1,2,$B18-1,totalresp),1,OFFSET('H2 risks'!$A$1,2,AG$1-1,totalresp),0)+COUNTIFS(OFFSET('H2 risks'!$A$1,2,$B18-1,totalresp),0,OFFSET('H2 risks'!$A$1,2,AG$1-1,totalresp),1)))</f>
        <v>0.88235294117647056</v>
      </c>
      <c r="AH18">
        <f ca="1">1-(COUNTIFS(OFFSET('H2 risks'!$A$1,2,$B18-1,totalresp),1,OFFSET('H2 risks'!$A$1,2,AH$1-1,totalresp),1)/(COUNTIFS(OFFSET('H2 risks'!$A$1,2,$B18-1,totalresp),1,OFFSET('H2 risks'!$A$1,2,AH$1-1,totalresp),1)+COUNTIFS(OFFSET('H2 risks'!$A$1,2,$B18-1,totalresp),1,OFFSET('H2 risks'!$A$1,2,AH$1-1,totalresp),0)+COUNTIFS(OFFSET('H2 risks'!$A$1,2,$B18-1,totalresp),0,OFFSET('H2 risks'!$A$1,2,AH$1-1,totalresp),1)))</f>
        <v>0.85714285714285721</v>
      </c>
      <c r="AI18">
        <f ca="1">1-(COUNTIFS(OFFSET('H2 risks'!$A$1,2,$B18-1,totalresp),1,OFFSET('H2 risks'!$A$1,2,AI$1-1,totalresp),1)/(COUNTIFS(OFFSET('H2 risks'!$A$1,2,$B18-1,totalresp),1,OFFSET('H2 risks'!$A$1,2,AI$1-1,totalresp),1)+COUNTIFS(OFFSET('H2 risks'!$A$1,2,$B18-1,totalresp),1,OFFSET('H2 risks'!$A$1,2,AI$1-1,totalresp),0)+COUNTIFS(OFFSET('H2 risks'!$A$1,2,$B18-1,totalresp),0,OFFSET('H2 risks'!$A$1,2,AI$1-1,totalresp),1)))</f>
        <v>0.9642857142857143</v>
      </c>
      <c r="AJ18">
        <f ca="1">1-(COUNTIFS(OFFSET('H2 risks'!$A$1,2,$B18-1,totalresp),1,OFFSET('H2 risks'!$A$1,2,AJ$1-1,totalresp),1)/(COUNTIFS(OFFSET('H2 risks'!$A$1,2,$B18-1,totalresp),1,OFFSET('H2 risks'!$A$1,2,AJ$1-1,totalresp),1)+COUNTIFS(OFFSET('H2 risks'!$A$1,2,$B18-1,totalresp),1,OFFSET('H2 risks'!$A$1,2,AJ$1-1,totalresp),0)+COUNTIFS(OFFSET('H2 risks'!$A$1,2,$B18-1,totalresp),0,OFFSET('H2 risks'!$A$1,2,AJ$1-1,totalresp),1)))</f>
        <v>0.90476190476190477</v>
      </c>
      <c r="AK18">
        <f ca="1">1-(COUNTIFS(OFFSET('H2 risks'!$A$1,2,$B18-1,totalresp),1,OFFSET('H2 risks'!$A$1,2,AK$1-1,totalresp),1)/(COUNTIFS(OFFSET('H2 risks'!$A$1,2,$B18-1,totalresp),1,OFFSET('H2 risks'!$A$1,2,AK$1-1,totalresp),1)+COUNTIFS(OFFSET('H2 risks'!$A$1,2,$B18-1,totalresp),1,OFFSET('H2 risks'!$A$1,2,AK$1-1,totalresp),0)+COUNTIFS(OFFSET('H2 risks'!$A$1,2,$B18-1,totalresp),0,OFFSET('H2 risks'!$A$1,2,AK$1-1,totalresp),1)))</f>
        <v>0.9285714285714286</v>
      </c>
      <c r="AL18">
        <f ca="1">1-(COUNTIFS(OFFSET('H2 risks'!$A$1,2,$B18-1,totalresp),1,OFFSET('H2 risks'!$A$1,2,AL$1-1,totalresp),1)/(COUNTIFS(OFFSET('H2 risks'!$A$1,2,$B18-1,totalresp),1,OFFSET('H2 risks'!$A$1,2,AL$1-1,totalresp),1)+COUNTIFS(OFFSET('H2 risks'!$A$1,2,$B18-1,totalresp),1,OFFSET('H2 risks'!$A$1,2,AL$1-1,totalresp),0)+COUNTIFS(OFFSET('H2 risks'!$A$1,2,$B18-1,totalresp),0,OFFSET('H2 risks'!$A$1,2,AL$1-1,totalresp),1)))</f>
        <v>1</v>
      </c>
      <c r="AM18">
        <f ca="1">1-(COUNTIFS(OFFSET('H2 risks'!$A$1,2,$B18-1,totalresp),1,OFFSET('H2 risks'!$A$1,2,AM$1-1,totalresp),1)/(COUNTIFS(OFFSET('H2 risks'!$A$1,2,$B18-1,totalresp),1,OFFSET('H2 risks'!$A$1,2,AM$1-1,totalresp),1)+COUNTIFS(OFFSET('H2 risks'!$A$1,2,$B18-1,totalresp),1,OFFSET('H2 risks'!$A$1,2,AM$1-1,totalresp),0)+COUNTIFS(OFFSET('H2 risks'!$A$1,2,$B18-1,totalresp),0,OFFSET('H2 risks'!$A$1,2,AM$1-1,totalresp),1)))</f>
        <v>0.95652173913043481</v>
      </c>
      <c r="AN18">
        <f ca="1">1-(COUNTIFS(OFFSET('H2 risks'!$A$1,2,$B18-1,totalresp),1,OFFSET('H2 risks'!$A$1,2,AN$1-1,totalresp),1)/(COUNTIFS(OFFSET('H2 risks'!$A$1,2,$B18-1,totalresp),1,OFFSET('H2 risks'!$A$1,2,AN$1-1,totalresp),1)+COUNTIFS(OFFSET('H2 risks'!$A$1,2,$B18-1,totalresp),1,OFFSET('H2 risks'!$A$1,2,AN$1-1,totalresp),0)+COUNTIFS(OFFSET('H2 risks'!$A$1,2,$B18-1,totalresp),0,OFFSET('H2 risks'!$A$1,2,AN$1-1,totalresp),1)))</f>
        <v>0.96</v>
      </c>
      <c r="AO18">
        <f ca="1">1-(COUNTIFS(OFFSET('H2 risks'!$A$1,2,$B18-1,totalresp),1,OFFSET('H2 risks'!$A$1,2,AO$1-1,totalresp),1)/(COUNTIFS(OFFSET('H2 risks'!$A$1,2,$B18-1,totalresp),1,OFFSET('H2 risks'!$A$1,2,AO$1-1,totalresp),1)+COUNTIFS(OFFSET('H2 risks'!$A$1,2,$B18-1,totalresp),1,OFFSET('H2 risks'!$A$1,2,AO$1-1,totalresp),0)+COUNTIFS(OFFSET('H2 risks'!$A$1,2,$B18-1,totalresp),0,OFFSET('H2 risks'!$A$1,2,AO$1-1,totalresp),1)))</f>
        <v>1</v>
      </c>
    </row>
    <row r="19" spans="1:41" ht="39.4" x14ac:dyDescent="0.45">
      <c r="A19" s="21" t="s">
        <v>352</v>
      </c>
      <c r="B19" s="6">
        <v>22</v>
      </c>
      <c r="C19">
        <f ca="1">1-(COUNTIFS(OFFSET('H2 risks'!$A$1,2,$B19-1,totalresp),1,OFFSET('H2 risks'!$A$1,2,C$1-1,totalresp),1)/(COUNTIFS(OFFSET('H2 risks'!$A$1,2,$B19-1,totalresp),1,OFFSET('H2 risks'!$A$1,2,C$1-1,totalresp),1)+COUNTIFS(OFFSET('H2 risks'!$A$1,2,$B19-1,totalresp),1,OFFSET('H2 risks'!$A$1,2,C$1-1,totalresp),0)+COUNTIFS(OFFSET('H2 risks'!$A$1,2,$B19-1,totalresp),0,OFFSET('H2 risks'!$A$1,2,C$1-1,totalresp),1)))</f>
        <v>0.83333333333333337</v>
      </c>
      <c r="D19">
        <f ca="1">1-(COUNTIFS(OFFSET('H2 risks'!$A$1,2,$B19-1,totalresp),1,OFFSET('H2 risks'!$A$1,2,D$1-1,totalresp),1)/(COUNTIFS(OFFSET('H2 risks'!$A$1,2,$B19-1,totalresp),1,OFFSET('H2 risks'!$A$1,2,D$1-1,totalresp),1)+COUNTIFS(OFFSET('H2 risks'!$A$1,2,$B19-1,totalresp),1,OFFSET('H2 risks'!$A$1,2,D$1-1,totalresp),0)+COUNTIFS(OFFSET('H2 risks'!$A$1,2,$B19-1,totalresp),0,OFFSET('H2 risks'!$A$1,2,D$1-1,totalresp),1)))</f>
        <v>0.86956521739130432</v>
      </c>
      <c r="E19">
        <f ca="1">1-(COUNTIFS(OFFSET('H2 risks'!$A$1,2,$B19-1,totalresp),1,OFFSET('H2 risks'!$A$1,2,E$1-1,totalresp),1)/(COUNTIFS(OFFSET('H2 risks'!$A$1,2,$B19-1,totalresp),1,OFFSET('H2 risks'!$A$1,2,E$1-1,totalresp),1)+COUNTIFS(OFFSET('H2 risks'!$A$1,2,$B19-1,totalresp),1,OFFSET('H2 risks'!$A$1,2,E$1-1,totalresp),0)+COUNTIFS(OFFSET('H2 risks'!$A$1,2,$B19-1,totalresp),0,OFFSET('H2 risks'!$A$1,2,E$1-1,totalresp),1)))</f>
        <v>0.78378378378378377</v>
      </c>
      <c r="F19">
        <f ca="1">1-(COUNTIFS(OFFSET('H2 risks'!$A$1,2,$B19-1,totalresp),1,OFFSET('H2 risks'!$A$1,2,F$1-1,totalresp),1)/(COUNTIFS(OFFSET('H2 risks'!$A$1,2,$B19-1,totalresp),1,OFFSET('H2 risks'!$A$1,2,F$1-1,totalresp),1)+COUNTIFS(OFFSET('H2 risks'!$A$1,2,$B19-1,totalresp),1,OFFSET('H2 risks'!$A$1,2,F$1-1,totalresp),0)+COUNTIFS(OFFSET('H2 risks'!$A$1,2,$B19-1,totalresp),0,OFFSET('H2 risks'!$A$1,2,F$1-1,totalresp),1)))</f>
        <v>0.94736842105263164</v>
      </c>
      <c r="G19">
        <f ca="1">1-(COUNTIFS(OFFSET('H2 risks'!$A$1,2,$B19-1,totalresp),1,OFFSET('H2 risks'!$A$1,2,G$1-1,totalresp),1)/(COUNTIFS(OFFSET('H2 risks'!$A$1,2,$B19-1,totalresp),1,OFFSET('H2 risks'!$A$1,2,G$1-1,totalresp),1)+COUNTIFS(OFFSET('H2 risks'!$A$1,2,$B19-1,totalresp),1,OFFSET('H2 risks'!$A$1,2,G$1-1,totalresp),0)+COUNTIFS(OFFSET('H2 risks'!$A$1,2,$B19-1,totalresp),0,OFFSET('H2 risks'!$A$1,2,G$1-1,totalresp),1)))</f>
        <v>0.9</v>
      </c>
      <c r="H19">
        <f ca="1">1-(COUNTIFS(OFFSET('H2 risks'!$A$1,2,$B19-1,totalresp),1,OFFSET('H2 risks'!$A$1,2,H$1-1,totalresp),1)/(COUNTIFS(OFFSET('H2 risks'!$A$1,2,$B19-1,totalresp),1,OFFSET('H2 risks'!$A$1,2,H$1-1,totalresp),1)+COUNTIFS(OFFSET('H2 risks'!$A$1,2,$B19-1,totalresp),1,OFFSET('H2 risks'!$A$1,2,H$1-1,totalresp),0)+COUNTIFS(OFFSET('H2 risks'!$A$1,2,$B19-1,totalresp),0,OFFSET('H2 risks'!$A$1,2,H$1-1,totalresp),1)))</f>
        <v>0.85714285714285721</v>
      </c>
      <c r="I19">
        <f ca="1">1-(COUNTIFS(OFFSET('H2 risks'!$A$1,2,$B19-1,totalresp),1,OFFSET('H2 risks'!$A$1,2,I$1-1,totalresp),1)/(COUNTIFS(OFFSET('H2 risks'!$A$1,2,$B19-1,totalresp),1,OFFSET('H2 risks'!$A$1,2,I$1-1,totalresp),1)+COUNTIFS(OFFSET('H2 risks'!$A$1,2,$B19-1,totalresp),1,OFFSET('H2 risks'!$A$1,2,I$1-1,totalresp),0)+COUNTIFS(OFFSET('H2 risks'!$A$1,2,$B19-1,totalresp),0,OFFSET('H2 risks'!$A$1,2,I$1-1,totalresp),1)))</f>
        <v>0.85185185185185186</v>
      </c>
      <c r="J19">
        <f ca="1">1-(COUNTIFS(OFFSET('H2 risks'!$A$1,2,$B19-1,totalresp),1,OFFSET('H2 risks'!$A$1,2,J$1-1,totalresp),1)/(COUNTIFS(OFFSET('H2 risks'!$A$1,2,$B19-1,totalresp),1,OFFSET('H2 risks'!$A$1,2,J$1-1,totalresp),1)+COUNTIFS(OFFSET('H2 risks'!$A$1,2,$B19-1,totalresp),1,OFFSET('H2 risks'!$A$1,2,J$1-1,totalresp),0)+COUNTIFS(OFFSET('H2 risks'!$A$1,2,$B19-1,totalresp),0,OFFSET('H2 risks'!$A$1,2,J$1-1,totalresp),1)))</f>
        <v>0.84848484848484851</v>
      </c>
      <c r="K19">
        <f ca="1">1-(COUNTIFS(OFFSET('H2 risks'!$A$1,2,$B19-1,totalresp),1,OFFSET('H2 risks'!$A$1,2,K$1-1,totalresp),1)/(COUNTIFS(OFFSET('H2 risks'!$A$1,2,$B19-1,totalresp),1,OFFSET('H2 risks'!$A$1,2,K$1-1,totalresp),1)+COUNTIFS(OFFSET('H2 risks'!$A$1,2,$B19-1,totalresp),1,OFFSET('H2 risks'!$A$1,2,K$1-1,totalresp),0)+COUNTIFS(OFFSET('H2 risks'!$A$1,2,$B19-1,totalresp),0,OFFSET('H2 risks'!$A$1,2,K$1-1,totalresp),1)))</f>
        <v>0.88888888888888884</v>
      </c>
      <c r="L19">
        <f ca="1">1-(COUNTIFS(OFFSET('H2 risks'!$A$1,2,$B19-1,totalresp),1,OFFSET('H2 risks'!$A$1,2,L$1-1,totalresp),1)/(COUNTIFS(OFFSET('H2 risks'!$A$1,2,$B19-1,totalresp),1,OFFSET('H2 risks'!$A$1,2,L$1-1,totalresp),1)+COUNTIFS(OFFSET('H2 risks'!$A$1,2,$B19-1,totalresp),1,OFFSET('H2 risks'!$A$1,2,L$1-1,totalresp),0)+COUNTIFS(OFFSET('H2 risks'!$A$1,2,$B19-1,totalresp),0,OFFSET('H2 risks'!$A$1,2,L$1-1,totalresp),1)))</f>
        <v>0.84210526315789469</v>
      </c>
      <c r="M19">
        <f ca="1">1-(COUNTIFS(OFFSET('H2 risks'!$A$1,2,$B19-1,totalresp),1,OFFSET('H2 risks'!$A$1,2,M$1-1,totalresp),1)/(COUNTIFS(OFFSET('H2 risks'!$A$1,2,$B19-1,totalresp),1,OFFSET('H2 risks'!$A$1,2,M$1-1,totalresp),1)+COUNTIFS(OFFSET('H2 risks'!$A$1,2,$B19-1,totalresp),1,OFFSET('H2 risks'!$A$1,2,M$1-1,totalresp),0)+COUNTIFS(OFFSET('H2 risks'!$A$1,2,$B19-1,totalresp),0,OFFSET('H2 risks'!$A$1,2,M$1-1,totalresp),1)))</f>
        <v>0.94444444444444442</v>
      </c>
      <c r="N19">
        <f ca="1">1-(COUNTIFS(OFFSET('H2 risks'!$A$1,2,$B19-1,totalresp),1,OFFSET('H2 risks'!$A$1,2,N$1-1,totalresp),1)/(COUNTIFS(OFFSET('H2 risks'!$A$1,2,$B19-1,totalresp),1,OFFSET('H2 risks'!$A$1,2,N$1-1,totalresp),1)+COUNTIFS(OFFSET('H2 risks'!$A$1,2,$B19-1,totalresp),1,OFFSET('H2 risks'!$A$1,2,N$1-1,totalresp),0)+COUNTIFS(OFFSET('H2 risks'!$A$1,2,$B19-1,totalresp),0,OFFSET('H2 risks'!$A$1,2,N$1-1,totalresp),1)))</f>
        <v>0.78260869565217395</v>
      </c>
      <c r="O19">
        <f ca="1">1-(COUNTIFS(OFFSET('H2 risks'!$A$1,2,$B19-1,totalresp),1,OFFSET('H2 risks'!$A$1,2,O$1-1,totalresp),1)/(COUNTIFS(OFFSET('H2 risks'!$A$1,2,$B19-1,totalresp),1,OFFSET('H2 risks'!$A$1,2,O$1-1,totalresp),1)+COUNTIFS(OFFSET('H2 risks'!$A$1,2,$B19-1,totalresp),1,OFFSET('H2 risks'!$A$1,2,O$1-1,totalresp),0)+COUNTIFS(OFFSET('H2 risks'!$A$1,2,$B19-1,totalresp),0,OFFSET('H2 risks'!$A$1,2,O$1-1,totalresp),1)))</f>
        <v>0.8</v>
      </c>
      <c r="P19">
        <f ca="1">1-(COUNTIFS(OFFSET('H2 risks'!$A$1,2,$B19-1,totalresp),1,OFFSET('H2 risks'!$A$1,2,P$1-1,totalresp),1)/(COUNTIFS(OFFSET('H2 risks'!$A$1,2,$B19-1,totalresp),1,OFFSET('H2 risks'!$A$1,2,P$1-1,totalresp),1)+COUNTIFS(OFFSET('H2 risks'!$A$1,2,$B19-1,totalresp),1,OFFSET('H2 risks'!$A$1,2,P$1-1,totalresp),0)+COUNTIFS(OFFSET('H2 risks'!$A$1,2,$B19-1,totalresp),0,OFFSET('H2 risks'!$A$1,2,P$1-1,totalresp),1)))</f>
        <v>0.9</v>
      </c>
      <c r="Q19">
        <f ca="1">1-(COUNTIFS(OFFSET('H2 risks'!$A$1,2,$B19-1,totalresp),1,OFFSET('H2 risks'!$A$1,2,Q$1-1,totalresp),1)/(COUNTIFS(OFFSET('H2 risks'!$A$1,2,$B19-1,totalresp),1,OFFSET('H2 risks'!$A$1,2,Q$1-1,totalresp),1)+COUNTIFS(OFFSET('H2 risks'!$A$1,2,$B19-1,totalresp),1,OFFSET('H2 risks'!$A$1,2,Q$1-1,totalresp),0)+COUNTIFS(OFFSET('H2 risks'!$A$1,2,$B19-1,totalresp),0,OFFSET('H2 risks'!$A$1,2,Q$1-1,totalresp),1)))</f>
        <v>0.92307692307692313</v>
      </c>
      <c r="R19">
        <f ca="1">1-(COUNTIFS(OFFSET('H2 risks'!$A$1,2,$B19-1,totalresp),1,OFFSET('H2 risks'!$A$1,2,R$1-1,totalresp),1)/(COUNTIFS(OFFSET('H2 risks'!$A$1,2,$B19-1,totalresp),1,OFFSET('H2 risks'!$A$1,2,R$1-1,totalresp),1)+COUNTIFS(OFFSET('H2 risks'!$A$1,2,$B19-1,totalresp),1,OFFSET('H2 risks'!$A$1,2,R$1-1,totalresp),0)+COUNTIFS(OFFSET('H2 risks'!$A$1,2,$B19-1,totalresp),0,OFFSET('H2 risks'!$A$1,2,R$1-1,totalresp),1)))</f>
        <v>0.7857142857142857</v>
      </c>
      <c r="S19">
        <f ca="1">1-(COUNTIFS(OFFSET('H2 risks'!$A$1,2,$B19-1,totalresp),1,OFFSET('H2 risks'!$A$1,2,S$1-1,totalresp),1)/(COUNTIFS(OFFSET('H2 risks'!$A$1,2,$B19-1,totalresp),1,OFFSET('H2 risks'!$A$1,2,S$1-1,totalresp),1)+COUNTIFS(OFFSET('H2 risks'!$A$1,2,$B19-1,totalresp),1,OFFSET('H2 risks'!$A$1,2,S$1-1,totalresp),0)+COUNTIFS(OFFSET('H2 risks'!$A$1,2,$B19-1,totalresp),0,OFFSET('H2 risks'!$A$1,2,S$1-1,totalresp),1)))</f>
        <v>0</v>
      </c>
      <c r="T19">
        <f ca="1">1-(COUNTIFS(OFFSET('H2 risks'!$A$1,2,$B19-1,totalresp),1,OFFSET('H2 risks'!$A$1,2,T$1-1,totalresp),1)/(COUNTIFS(OFFSET('H2 risks'!$A$1,2,$B19-1,totalresp),1,OFFSET('H2 risks'!$A$1,2,T$1-1,totalresp),1)+COUNTIFS(OFFSET('H2 risks'!$A$1,2,$B19-1,totalresp),1,OFFSET('H2 risks'!$A$1,2,T$1-1,totalresp),0)+COUNTIFS(OFFSET('H2 risks'!$A$1,2,$B19-1,totalresp),0,OFFSET('H2 risks'!$A$1,2,T$1-1,totalresp),1)))</f>
        <v>0.91176470588235292</v>
      </c>
      <c r="U19">
        <f ca="1">1-(COUNTIFS(OFFSET('H2 risks'!$A$1,2,$B19-1,totalresp),1,OFFSET('H2 risks'!$A$1,2,U$1-1,totalresp),1)/(COUNTIFS(OFFSET('H2 risks'!$A$1,2,$B19-1,totalresp),1,OFFSET('H2 risks'!$A$1,2,U$1-1,totalresp),1)+COUNTIFS(OFFSET('H2 risks'!$A$1,2,$B19-1,totalresp),1,OFFSET('H2 risks'!$A$1,2,U$1-1,totalresp),0)+COUNTIFS(OFFSET('H2 risks'!$A$1,2,$B19-1,totalresp),0,OFFSET('H2 risks'!$A$1,2,U$1-1,totalresp),1)))</f>
        <v>0.90476190476190477</v>
      </c>
      <c r="V19">
        <f ca="1">1-(COUNTIFS(OFFSET('H2 risks'!$A$1,2,$B19-1,totalresp),1,OFFSET('H2 risks'!$A$1,2,V$1-1,totalresp),1)/(COUNTIFS(OFFSET('H2 risks'!$A$1,2,$B19-1,totalresp),1,OFFSET('H2 risks'!$A$1,2,V$1-1,totalresp),1)+COUNTIFS(OFFSET('H2 risks'!$A$1,2,$B19-1,totalresp),1,OFFSET('H2 risks'!$A$1,2,V$1-1,totalresp),0)+COUNTIFS(OFFSET('H2 risks'!$A$1,2,$B19-1,totalresp),0,OFFSET('H2 risks'!$A$1,2,V$1-1,totalresp),1)))</f>
        <v>0.5</v>
      </c>
      <c r="W19">
        <f ca="1">1-(COUNTIFS(OFFSET('H2 risks'!$A$1,2,$B19-1,totalresp),1,OFFSET('H2 risks'!$A$1,2,W$1-1,totalresp),1)/(COUNTIFS(OFFSET('H2 risks'!$A$1,2,$B19-1,totalresp),1,OFFSET('H2 risks'!$A$1,2,W$1-1,totalresp),1)+COUNTIFS(OFFSET('H2 risks'!$A$1,2,$B19-1,totalresp),1,OFFSET('H2 risks'!$A$1,2,W$1-1,totalresp),0)+COUNTIFS(OFFSET('H2 risks'!$A$1,2,$B19-1,totalresp),0,OFFSET('H2 risks'!$A$1,2,W$1-1,totalresp),1)))</f>
        <v>0.95121951219512191</v>
      </c>
      <c r="X19">
        <f ca="1">1-(COUNTIFS(OFFSET('H2 risks'!$A$1,2,$B19-1,totalresp),1,OFFSET('H2 risks'!$A$1,2,X$1-1,totalresp),1)/(COUNTIFS(OFFSET('H2 risks'!$A$1,2,$B19-1,totalresp),1,OFFSET('H2 risks'!$A$1,2,X$1-1,totalresp),1)+COUNTIFS(OFFSET('H2 risks'!$A$1,2,$B19-1,totalresp),1,OFFSET('H2 risks'!$A$1,2,X$1-1,totalresp),0)+COUNTIFS(OFFSET('H2 risks'!$A$1,2,$B19-1,totalresp),0,OFFSET('H2 risks'!$A$1,2,X$1-1,totalresp),1)))</f>
        <v>0.8</v>
      </c>
      <c r="Y19">
        <f ca="1">1-(COUNTIFS(OFFSET('H2 risks'!$A$1,2,$B19-1,totalresp),1,OFFSET('H2 risks'!$A$1,2,Y$1-1,totalresp),1)/(COUNTIFS(OFFSET('H2 risks'!$A$1,2,$B19-1,totalresp),1,OFFSET('H2 risks'!$A$1,2,Y$1-1,totalresp),1)+COUNTIFS(OFFSET('H2 risks'!$A$1,2,$B19-1,totalresp),1,OFFSET('H2 risks'!$A$1,2,Y$1-1,totalresp),0)+COUNTIFS(OFFSET('H2 risks'!$A$1,2,$B19-1,totalresp),0,OFFSET('H2 risks'!$A$1,2,Y$1-1,totalresp),1)))</f>
        <v>1</v>
      </c>
      <c r="Z19">
        <f ca="1">1-(COUNTIFS(OFFSET('H2 risks'!$A$1,2,$B19-1,totalresp),1,OFFSET('H2 risks'!$A$1,2,Z$1-1,totalresp),1)/(COUNTIFS(OFFSET('H2 risks'!$A$1,2,$B19-1,totalresp),1,OFFSET('H2 risks'!$A$1,2,Z$1-1,totalresp),1)+COUNTIFS(OFFSET('H2 risks'!$A$1,2,$B19-1,totalresp),1,OFFSET('H2 risks'!$A$1,2,Z$1-1,totalresp),0)+COUNTIFS(OFFSET('H2 risks'!$A$1,2,$B19-1,totalresp),0,OFFSET('H2 risks'!$A$1,2,Z$1-1,totalresp),1)))</f>
        <v>0.967741935483871</v>
      </c>
      <c r="AA19">
        <f ca="1">1-(COUNTIFS(OFFSET('H2 risks'!$A$1,2,$B19-1,totalresp),1,OFFSET('H2 risks'!$A$1,2,AA$1-1,totalresp),1)/(COUNTIFS(OFFSET('H2 risks'!$A$1,2,$B19-1,totalresp),1,OFFSET('H2 risks'!$A$1,2,AA$1-1,totalresp),1)+COUNTIFS(OFFSET('H2 risks'!$A$1,2,$B19-1,totalresp),1,OFFSET('H2 risks'!$A$1,2,AA$1-1,totalresp),0)+COUNTIFS(OFFSET('H2 risks'!$A$1,2,$B19-1,totalresp),0,OFFSET('H2 risks'!$A$1,2,AA$1-1,totalresp),1)))</f>
        <v>0.9</v>
      </c>
      <c r="AB19">
        <f ca="1">1-(COUNTIFS(OFFSET('H2 risks'!$A$1,2,$B19-1,totalresp),1,OFFSET('H2 risks'!$A$1,2,AB$1-1,totalresp),1)/(COUNTIFS(OFFSET('H2 risks'!$A$1,2,$B19-1,totalresp),1,OFFSET('H2 risks'!$A$1,2,AB$1-1,totalresp),1)+COUNTIFS(OFFSET('H2 risks'!$A$1,2,$B19-1,totalresp),1,OFFSET('H2 risks'!$A$1,2,AB$1-1,totalresp),0)+COUNTIFS(OFFSET('H2 risks'!$A$1,2,$B19-1,totalresp),0,OFFSET('H2 risks'!$A$1,2,AB$1-1,totalresp),1)))</f>
        <v>0.95833333333333337</v>
      </c>
      <c r="AC19">
        <f ca="1">1-(COUNTIFS(OFFSET('H2 risks'!$A$1,2,$B19-1,totalresp),1,OFFSET('H2 risks'!$A$1,2,AC$1-1,totalresp),1)/(COUNTIFS(OFFSET('H2 risks'!$A$1,2,$B19-1,totalresp),1,OFFSET('H2 risks'!$A$1,2,AC$1-1,totalresp),1)+COUNTIFS(OFFSET('H2 risks'!$A$1,2,$B19-1,totalresp),1,OFFSET('H2 risks'!$A$1,2,AC$1-1,totalresp),0)+COUNTIFS(OFFSET('H2 risks'!$A$1,2,$B19-1,totalresp),0,OFFSET('H2 risks'!$A$1,2,AC$1-1,totalresp),1)))</f>
        <v>0.9285714285714286</v>
      </c>
      <c r="AD19">
        <f ca="1">1-(COUNTIFS(OFFSET('H2 risks'!$A$1,2,$B19-1,totalresp),1,OFFSET('H2 risks'!$A$1,2,AD$1-1,totalresp),1)/(COUNTIFS(OFFSET('H2 risks'!$A$1,2,$B19-1,totalresp),1,OFFSET('H2 risks'!$A$1,2,AD$1-1,totalresp),1)+COUNTIFS(OFFSET('H2 risks'!$A$1,2,$B19-1,totalresp),1,OFFSET('H2 risks'!$A$1,2,AD$1-1,totalresp),0)+COUNTIFS(OFFSET('H2 risks'!$A$1,2,$B19-1,totalresp),0,OFFSET('H2 risks'!$A$1,2,AD$1-1,totalresp),1)))</f>
        <v>0.9</v>
      </c>
      <c r="AE19">
        <f ca="1">1-(COUNTIFS(OFFSET('H2 risks'!$A$1,2,$B19-1,totalresp),1,OFFSET('H2 risks'!$A$1,2,AE$1-1,totalresp),1)/(COUNTIFS(OFFSET('H2 risks'!$A$1,2,$B19-1,totalresp),1,OFFSET('H2 risks'!$A$1,2,AE$1-1,totalresp),1)+COUNTIFS(OFFSET('H2 risks'!$A$1,2,$B19-1,totalresp),1,OFFSET('H2 risks'!$A$1,2,AE$1-1,totalresp),0)+COUNTIFS(OFFSET('H2 risks'!$A$1,2,$B19-1,totalresp),0,OFFSET('H2 risks'!$A$1,2,AE$1-1,totalresp),1)))</f>
        <v>0.89473684210526316</v>
      </c>
      <c r="AF19">
        <f ca="1">1-(COUNTIFS(OFFSET('H2 risks'!$A$1,2,$B19-1,totalresp),1,OFFSET('H2 risks'!$A$1,2,AF$1-1,totalresp),1)/(COUNTIFS(OFFSET('H2 risks'!$A$1,2,$B19-1,totalresp),1,OFFSET('H2 risks'!$A$1,2,AF$1-1,totalresp),1)+COUNTIFS(OFFSET('H2 risks'!$A$1,2,$B19-1,totalresp),1,OFFSET('H2 risks'!$A$1,2,AF$1-1,totalresp),0)+COUNTIFS(OFFSET('H2 risks'!$A$1,2,$B19-1,totalresp),0,OFFSET('H2 risks'!$A$1,2,AF$1-1,totalresp),1)))</f>
        <v>0.88888888888888884</v>
      </c>
      <c r="AG19">
        <f ca="1">1-(COUNTIFS(OFFSET('H2 risks'!$A$1,2,$B19-1,totalresp),1,OFFSET('H2 risks'!$A$1,2,AG$1-1,totalresp),1)/(COUNTIFS(OFFSET('H2 risks'!$A$1,2,$B19-1,totalresp),1,OFFSET('H2 risks'!$A$1,2,AG$1-1,totalresp),1)+COUNTIFS(OFFSET('H2 risks'!$A$1,2,$B19-1,totalresp),1,OFFSET('H2 risks'!$A$1,2,AG$1-1,totalresp),0)+COUNTIFS(OFFSET('H2 risks'!$A$1,2,$B19-1,totalresp),0,OFFSET('H2 risks'!$A$1,2,AG$1-1,totalresp),1)))</f>
        <v>0.875</v>
      </c>
      <c r="AH19">
        <f ca="1">1-(COUNTIFS(OFFSET('H2 risks'!$A$1,2,$B19-1,totalresp),1,OFFSET('H2 risks'!$A$1,2,AH$1-1,totalresp),1)/(COUNTIFS(OFFSET('H2 risks'!$A$1,2,$B19-1,totalresp),1,OFFSET('H2 risks'!$A$1,2,AH$1-1,totalresp),1)+COUNTIFS(OFFSET('H2 risks'!$A$1,2,$B19-1,totalresp),1,OFFSET('H2 risks'!$A$1,2,AH$1-1,totalresp),0)+COUNTIFS(OFFSET('H2 risks'!$A$1,2,$B19-1,totalresp),0,OFFSET('H2 risks'!$A$1,2,AH$1-1,totalresp),1)))</f>
        <v>0.90476190476190477</v>
      </c>
      <c r="AI19">
        <f ca="1">1-(COUNTIFS(OFFSET('H2 risks'!$A$1,2,$B19-1,totalresp),1,OFFSET('H2 risks'!$A$1,2,AI$1-1,totalresp),1)/(COUNTIFS(OFFSET('H2 risks'!$A$1,2,$B19-1,totalresp),1,OFFSET('H2 risks'!$A$1,2,AI$1-1,totalresp),1)+COUNTIFS(OFFSET('H2 risks'!$A$1,2,$B19-1,totalresp),1,OFFSET('H2 risks'!$A$1,2,AI$1-1,totalresp),0)+COUNTIFS(OFFSET('H2 risks'!$A$1,2,$B19-1,totalresp),0,OFFSET('H2 risks'!$A$1,2,AI$1-1,totalresp),1)))</f>
        <v>0.96296296296296302</v>
      </c>
      <c r="AJ19">
        <f ca="1">1-(COUNTIFS(OFFSET('H2 risks'!$A$1,2,$B19-1,totalresp),1,OFFSET('H2 risks'!$A$1,2,AJ$1-1,totalresp),1)/(COUNTIFS(OFFSET('H2 risks'!$A$1,2,$B19-1,totalresp),1,OFFSET('H2 risks'!$A$1,2,AJ$1-1,totalresp),1)+COUNTIFS(OFFSET('H2 risks'!$A$1,2,$B19-1,totalresp),1,OFFSET('H2 risks'!$A$1,2,AJ$1-1,totalresp),0)+COUNTIFS(OFFSET('H2 risks'!$A$1,2,$B19-1,totalresp),0,OFFSET('H2 risks'!$A$1,2,AJ$1-1,totalresp),1)))</f>
        <v>1</v>
      </c>
      <c r="AK19">
        <f ca="1">1-(COUNTIFS(OFFSET('H2 risks'!$A$1,2,$B19-1,totalresp),1,OFFSET('H2 risks'!$A$1,2,AK$1-1,totalresp),1)/(COUNTIFS(OFFSET('H2 risks'!$A$1,2,$B19-1,totalresp),1,OFFSET('H2 risks'!$A$1,2,AK$1-1,totalresp),1)+COUNTIFS(OFFSET('H2 risks'!$A$1,2,$B19-1,totalresp),1,OFFSET('H2 risks'!$A$1,2,AK$1-1,totalresp),0)+COUNTIFS(OFFSET('H2 risks'!$A$1,2,$B19-1,totalresp),0,OFFSET('H2 risks'!$A$1,2,AK$1-1,totalresp),1)))</f>
        <v>1</v>
      </c>
      <c r="AL19">
        <f ca="1">1-(COUNTIFS(OFFSET('H2 risks'!$A$1,2,$B19-1,totalresp),1,OFFSET('H2 risks'!$A$1,2,AL$1-1,totalresp),1)/(COUNTIFS(OFFSET('H2 risks'!$A$1,2,$B19-1,totalresp),1,OFFSET('H2 risks'!$A$1,2,AL$1-1,totalresp),1)+COUNTIFS(OFFSET('H2 risks'!$A$1,2,$B19-1,totalresp),1,OFFSET('H2 risks'!$A$1,2,AL$1-1,totalresp),0)+COUNTIFS(OFFSET('H2 risks'!$A$1,2,$B19-1,totalresp),0,OFFSET('H2 risks'!$A$1,2,AL$1-1,totalresp),1)))</f>
        <v>1</v>
      </c>
      <c r="AM19">
        <f ca="1">1-(COUNTIFS(OFFSET('H2 risks'!$A$1,2,$B19-1,totalresp),1,OFFSET('H2 risks'!$A$1,2,AM$1-1,totalresp),1)/(COUNTIFS(OFFSET('H2 risks'!$A$1,2,$B19-1,totalresp),1,OFFSET('H2 risks'!$A$1,2,AM$1-1,totalresp),1)+COUNTIFS(OFFSET('H2 risks'!$A$1,2,$B19-1,totalresp),1,OFFSET('H2 risks'!$A$1,2,AM$1-1,totalresp),0)+COUNTIFS(OFFSET('H2 risks'!$A$1,2,$B19-1,totalresp),0,OFFSET('H2 risks'!$A$1,2,AM$1-1,totalresp),1)))</f>
        <v>0.90476190476190477</v>
      </c>
      <c r="AN19">
        <f ca="1">1-(COUNTIFS(OFFSET('H2 risks'!$A$1,2,$B19-1,totalresp),1,OFFSET('H2 risks'!$A$1,2,AN$1-1,totalresp),1)/(COUNTIFS(OFFSET('H2 risks'!$A$1,2,$B19-1,totalresp),1,OFFSET('H2 risks'!$A$1,2,AN$1-1,totalresp),1)+COUNTIFS(OFFSET('H2 risks'!$A$1,2,$B19-1,totalresp),1,OFFSET('H2 risks'!$A$1,2,AN$1-1,totalresp),0)+COUNTIFS(OFFSET('H2 risks'!$A$1,2,$B19-1,totalresp),0,OFFSET('H2 risks'!$A$1,2,AN$1-1,totalresp),1)))</f>
        <v>1</v>
      </c>
      <c r="AO19">
        <f ca="1">1-(COUNTIFS(OFFSET('H2 risks'!$A$1,2,$B19-1,totalresp),1,OFFSET('H2 risks'!$A$1,2,AO$1-1,totalresp),1)/(COUNTIFS(OFFSET('H2 risks'!$A$1,2,$B19-1,totalresp),1,OFFSET('H2 risks'!$A$1,2,AO$1-1,totalresp),1)+COUNTIFS(OFFSET('H2 risks'!$A$1,2,$B19-1,totalresp),1,OFFSET('H2 risks'!$A$1,2,AO$1-1,totalresp),0)+COUNTIFS(OFFSET('H2 risks'!$A$1,2,$B19-1,totalresp),0,OFFSET('H2 risks'!$A$1,2,AO$1-1,totalresp),1)))</f>
        <v>0.90909090909090906</v>
      </c>
    </row>
    <row r="20" spans="1:41" ht="39.4" x14ac:dyDescent="0.45">
      <c r="A20" s="21" t="s">
        <v>353</v>
      </c>
      <c r="B20" s="6">
        <v>23</v>
      </c>
      <c r="C20">
        <f ca="1">1-(COUNTIFS(OFFSET('H2 risks'!$A$1,2,$B20-1,totalresp),1,OFFSET('H2 risks'!$A$1,2,C$1-1,totalresp),1)/(COUNTIFS(OFFSET('H2 risks'!$A$1,2,$B20-1,totalresp),1,OFFSET('H2 risks'!$A$1,2,C$1-1,totalresp),1)+COUNTIFS(OFFSET('H2 risks'!$A$1,2,$B20-1,totalresp),1,OFFSET('H2 risks'!$A$1,2,C$1-1,totalresp),0)+COUNTIFS(OFFSET('H2 risks'!$A$1,2,$B20-1,totalresp),0,OFFSET('H2 risks'!$A$1,2,C$1-1,totalresp),1)))</f>
        <v>0.76470588235294112</v>
      </c>
      <c r="D20">
        <f ca="1">1-(COUNTIFS(OFFSET('H2 risks'!$A$1,2,$B20-1,totalresp),1,OFFSET('H2 risks'!$A$1,2,D$1-1,totalresp),1)/(COUNTIFS(OFFSET('H2 risks'!$A$1,2,$B20-1,totalresp),1,OFFSET('H2 risks'!$A$1,2,D$1-1,totalresp),1)+COUNTIFS(OFFSET('H2 risks'!$A$1,2,$B20-1,totalresp),1,OFFSET('H2 risks'!$A$1,2,D$1-1,totalresp),0)+COUNTIFS(OFFSET('H2 risks'!$A$1,2,$B20-1,totalresp),0,OFFSET('H2 risks'!$A$1,2,D$1-1,totalresp),1)))</f>
        <v>0.90697674418604657</v>
      </c>
      <c r="E20">
        <f ca="1">1-(COUNTIFS(OFFSET('H2 risks'!$A$1,2,$B20-1,totalresp),1,OFFSET('H2 risks'!$A$1,2,E$1-1,totalresp),1)/(COUNTIFS(OFFSET('H2 risks'!$A$1,2,$B20-1,totalresp),1,OFFSET('H2 risks'!$A$1,2,E$1-1,totalresp),1)+COUNTIFS(OFFSET('H2 risks'!$A$1,2,$B20-1,totalresp),1,OFFSET('H2 risks'!$A$1,2,E$1-1,totalresp),0)+COUNTIFS(OFFSET('H2 risks'!$A$1,2,$B20-1,totalresp),0,OFFSET('H2 risks'!$A$1,2,E$1-1,totalresp),1)))</f>
        <v>0.8214285714285714</v>
      </c>
      <c r="F20">
        <f ca="1">1-(COUNTIFS(OFFSET('H2 risks'!$A$1,2,$B20-1,totalresp),1,OFFSET('H2 risks'!$A$1,2,F$1-1,totalresp),1)/(COUNTIFS(OFFSET('H2 risks'!$A$1,2,$B20-1,totalresp),1,OFFSET('H2 risks'!$A$1,2,F$1-1,totalresp),1)+COUNTIFS(OFFSET('H2 risks'!$A$1,2,$B20-1,totalresp),1,OFFSET('H2 risks'!$A$1,2,F$1-1,totalresp),0)+COUNTIFS(OFFSET('H2 risks'!$A$1,2,$B20-1,totalresp),0,OFFSET('H2 risks'!$A$1,2,F$1-1,totalresp),1)))</f>
        <v>0.75757575757575757</v>
      </c>
      <c r="G20">
        <f ca="1">1-(COUNTIFS(OFFSET('H2 risks'!$A$1,2,$B20-1,totalresp),1,OFFSET('H2 risks'!$A$1,2,G$1-1,totalresp),1)/(COUNTIFS(OFFSET('H2 risks'!$A$1,2,$B20-1,totalresp),1,OFFSET('H2 risks'!$A$1,2,G$1-1,totalresp),1)+COUNTIFS(OFFSET('H2 risks'!$A$1,2,$B20-1,totalresp),1,OFFSET('H2 risks'!$A$1,2,G$1-1,totalresp),0)+COUNTIFS(OFFSET('H2 risks'!$A$1,2,$B20-1,totalresp),0,OFFSET('H2 risks'!$A$1,2,G$1-1,totalresp),1)))</f>
        <v>0.77142857142857146</v>
      </c>
      <c r="H20">
        <f ca="1">1-(COUNTIFS(OFFSET('H2 risks'!$A$1,2,$B20-1,totalresp),1,OFFSET('H2 risks'!$A$1,2,H$1-1,totalresp),1)/(COUNTIFS(OFFSET('H2 risks'!$A$1,2,$B20-1,totalresp),1,OFFSET('H2 risks'!$A$1,2,H$1-1,totalresp),1)+COUNTIFS(OFFSET('H2 risks'!$A$1,2,$B20-1,totalresp),1,OFFSET('H2 risks'!$A$1,2,H$1-1,totalresp),0)+COUNTIFS(OFFSET('H2 risks'!$A$1,2,$B20-1,totalresp),0,OFFSET('H2 risks'!$A$1,2,H$1-1,totalresp),1)))</f>
        <v>0.76744186046511631</v>
      </c>
      <c r="I20">
        <f ca="1">1-(COUNTIFS(OFFSET('H2 risks'!$A$1,2,$B20-1,totalresp),1,OFFSET('H2 risks'!$A$1,2,I$1-1,totalresp),1)/(COUNTIFS(OFFSET('H2 risks'!$A$1,2,$B20-1,totalresp),1,OFFSET('H2 risks'!$A$1,2,I$1-1,totalresp),1)+COUNTIFS(OFFSET('H2 risks'!$A$1,2,$B20-1,totalresp),1,OFFSET('H2 risks'!$A$1,2,I$1-1,totalresp),0)+COUNTIFS(OFFSET('H2 risks'!$A$1,2,$B20-1,totalresp),0,OFFSET('H2 risks'!$A$1,2,I$1-1,totalresp),1)))</f>
        <v>0.84444444444444444</v>
      </c>
      <c r="J20">
        <f ca="1">1-(COUNTIFS(OFFSET('H2 risks'!$A$1,2,$B20-1,totalresp),1,OFFSET('H2 risks'!$A$1,2,J$1-1,totalresp),1)/(COUNTIFS(OFFSET('H2 risks'!$A$1,2,$B20-1,totalresp),1,OFFSET('H2 risks'!$A$1,2,J$1-1,totalresp),1)+COUNTIFS(OFFSET('H2 risks'!$A$1,2,$B20-1,totalresp),1,OFFSET('H2 risks'!$A$1,2,J$1-1,totalresp),0)+COUNTIFS(OFFSET('H2 risks'!$A$1,2,$B20-1,totalresp),0,OFFSET('H2 risks'!$A$1,2,J$1-1,totalresp),1)))</f>
        <v>0.62790697674418605</v>
      </c>
      <c r="K20">
        <f ca="1">1-(COUNTIFS(OFFSET('H2 risks'!$A$1,2,$B20-1,totalresp),1,OFFSET('H2 risks'!$A$1,2,K$1-1,totalresp),1)/(COUNTIFS(OFFSET('H2 risks'!$A$1,2,$B20-1,totalresp),1,OFFSET('H2 risks'!$A$1,2,K$1-1,totalresp),1)+COUNTIFS(OFFSET('H2 risks'!$A$1,2,$B20-1,totalresp),1,OFFSET('H2 risks'!$A$1,2,K$1-1,totalresp),0)+COUNTIFS(OFFSET('H2 risks'!$A$1,2,$B20-1,totalresp),0,OFFSET('H2 risks'!$A$1,2,K$1-1,totalresp),1)))</f>
        <v>0.79411764705882359</v>
      </c>
      <c r="L20">
        <f ca="1">1-(COUNTIFS(OFFSET('H2 risks'!$A$1,2,$B20-1,totalresp),1,OFFSET('H2 risks'!$A$1,2,L$1-1,totalresp),1)/(COUNTIFS(OFFSET('H2 risks'!$A$1,2,$B20-1,totalresp),1,OFFSET('H2 risks'!$A$1,2,L$1-1,totalresp),1)+COUNTIFS(OFFSET('H2 risks'!$A$1,2,$B20-1,totalresp),1,OFFSET('H2 risks'!$A$1,2,L$1-1,totalresp),0)+COUNTIFS(OFFSET('H2 risks'!$A$1,2,$B20-1,totalresp),0,OFFSET('H2 risks'!$A$1,2,L$1-1,totalresp),1)))</f>
        <v>0.77358490566037741</v>
      </c>
      <c r="M20">
        <f ca="1">1-(COUNTIFS(OFFSET('H2 risks'!$A$1,2,$B20-1,totalresp),1,OFFSET('H2 risks'!$A$1,2,M$1-1,totalresp),1)/(COUNTIFS(OFFSET('H2 risks'!$A$1,2,$B20-1,totalresp),1,OFFSET('H2 risks'!$A$1,2,M$1-1,totalresp),1)+COUNTIFS(OFFSET('H2 risks'!$A$1,2,$B20-1,totalresp),1,OFFSET('H2 risks'!$A$1,2,M$1-1,totalresp),0)+COUNTIFS(OFFSET('H2 risks'!$A$1,2,$B20-1,totalresp),0,OFFSET('H2 risks'!$A$1,2,M$1-1,totalresp),1)))</f>
        <v>0.59523809523809523</v>
      </c>
      <c r="N20">
        <f ca="1">1-(COUNTIFS(OFFSET('H2 risks'!$A$1,2,$B20-1,totalresp),1,OFFSET('H2 risks'!$A$1,2,N$1-1,totalresp),1)/(COUNTIFS(OFFSET('H2 risks'!$A$1,2,$B20-1,totalresp),1,OFFSET('H2 risks'!$A$1,2,N$1-1,totalresp),1)+COUNTIFS(OFFSET('H2 risks'!$A$1,2,$B20-1,totalresp),1,OFFSET('H2 risks'!$A$1,2,N$1-1,totalresp),0)+COUNTIFS(OFFSET('H2 risks'!$A$1,2,$B20-1,totalresp),0,OFFSET('H2 risks'!$A$1,2,N$1-1,totalresp),1)))</f>
        <v>0.77500000000000002</v>
      </c>
      <c r="O20">
        <f ca="1">1-(COUNTIFS(OFFSET('H2 risks'!$A$1,2,$B20-1,totalresp),1,OFFSET('H2 risks'!$A$1,2,O$1-1,totalresp),1)/(COUNTIFS(OFFSET('H2 risks'!$A$1,2,$B20-1,totalresp),1,OFFSET('H2 risks'!$A$1,2,O$1-1,totalresp),1)+COUNTIFS(OFFSET('H2 risks'!$A$1,2,$B20-1,totalresp),1,OFFSET('H2 risks'!$A$1,2,O$1-1,totalresp),0)+COUNTIFS(OFFSET('H2 risks'!$A$1,2,$B20-1,totalresp),0,OFFSET('H2 risks'!$A$1,2,O$1-1,totalresp),1)))</f>
        <v>0.8529411764705882</v>
      </c>
      <c r="P20">
        <f ca="1">1-(COUNTIFS(OFFSET('H2 risks'!$A$1,2,$B20-1,totalresp),1,OFFSET('H2 risks'!$A$1,2,P$1-1,totalresp),1)/(COUNTIFS(OFFSET('H2 risks'!$A$1,2,$B20-1,totalresp),1,OFFSET('H2 risks'!$A$1,2,P$1-1,totalresp),1)+COUNTIFS(OFFSET('H2 risks'!$A$1,2,$B20-1,totalresp),1,OFFSET('H2 risks'!$A$1,2,P$1-1,totalresp),0)+COUNTIFS(OFFSET('H2 risks'!$A$1,2,$B20-1,totalresp),0,OFFSET('H2 risks'!$A$1,2,P$1-1,totalresp),1)))</f>
        <v>0.82608695652173914</v>
      </c>
      <c r="Q20">
        <f ca="1">1-(COUNTIFS(OFFSET('H2 risks'!$A$1,2,$B20-1,totalresp),1,OFFSET('H2 risks'!$A$1,2,Q$1-1,totalresp),1)/(COUNTIFS(OFFSET('H2 risks'!$A$1,2,$B20-1,totalresp),1,OFFSET('H2 risks'!$A$1,2,Q$1-1,totalresp),1)+COUNTIFS(OFFSET('H2 risks'!$A$1,2,$B20-1,totalresp),1,OFFSET('H2 risks'!$A$1,2,Q$1-1,totalresp),0)+COUNTIFS(OFFSET('H2 risks'!$A$1,2,$B20-1,totalresp),0,OFFSET('H2 risks'!$A$1,2,Q$1-1,totalresp),1)))</f>
        <v>0.80487804878048785</v>
      </c>
      <c r="R20">
        <f ca="1">1-(COUNTIFS(OFFSET('H2 risks'!$A$1,2,$B20-1,totalresp),1,OFFSET('H2 risks'!$A$1,2,R$1-1,totalresp),1)/(COUNTIFS(OFFSET('H2 risks'!$A$1,2,$B20-1,totalresp),1,OFFSET('H2 risks'!$A$1,2,R$1-1,totalresp),1)+COUNTIFS(OFFSET('H2 risks'!$A$1,2,$B20-1,totalresp),1,OFFSET('H2 risks'!$A$1,2,R$1-1,totalresp),0)+COUNTIFS(OFFSET('H2 risks'!$A$1,2,$B20-1,totalresp),0,OFFSET('H2 risks'!$A$1,2,R$1-1,totalresp),1)))</f>
        <v>0.84848484848484851</v>
      </c>
      <c r="S20">
        <f ca="1">1-(COUNTIFS(OFFSET('H2 risks'!$A$1,2,$B20-1,totalresp),1,OFFSET('H2 risks'!$A$1,2,S$1-1,totalresp),1)/(COUNTIFS(OFFSET('H2 risks'!$A$1,2,$B20-1,totalresp),1,OFFSET('H2 risks'!$A$1,2,S$1-1,totalresp),1)+COUNTIFS(OFFSET('H2 risks'!$A$1,2,$B20-1,totalresp),1,OFFSET('H2 risks'!$A$1,2,S$1-1,totalresp),0)+COUNTIFS(OFFSET('H2 risks'!$A$1,2,$B20-1,totalresp),0,OFFSET('H2 risks'!$A$1,2,S$1-1,totalresp),1)))</f>
        <v>0.91176470588235292</v>
      </c>
      <c r="T20">
        <f ca="1">1-(COUNTIFS(OFFSET('H2 risks'!$A$1,2,$B20-1,totalresp),1,OFFSET('H2 risks'!$A$1,2,T$1-1,totalresp),1)/(COUNTIFS(OFFSET('H2 risks'!$A$1,2,$B20-1,totalresp),1,OFFSET('H2 risks'!$A$1,2,T$1-1,totalresp),1)+COUNTIFS(OFFSET('H2 risks'!$A$1,2,$B20-1,totalresp),1,OFFSET('H2 risks'!$A$1,2,T$1-1,totalresp),0)+COUNTIFS(OFFSET('H2 risks'!$A$1,2,$B20-1,totalresp),0,OFFSET('H2 risks'!$A$1,2,T$1-1,totalresp),1)))</f>
        <v>0</v>
      </c>
      <c r="U20">
        <f ca="1">1-(COUNTIFS(OFFSET('H2 risks'!$A$1,2,$B20-1,totalresp),1,OFFSET('H2 risks'!$A$1,2,U$1-1,totalresp),1)/(COUNTIFS(OFFSET('H2 risks'!$A$1,2,$B20-1,totalresp),1,OFFSET('H2 risks'!$A$1,2,U$1-1,totalresp),1)+COUNTIFS(OFFSET('H2 risks'!$A$1,2,$B20-1,totalresp),1,OFFSET('H2 risks'!$A$1,2,U$1-1,totalresp),0)+COUNTIFS(OFFSET('H2 risks'!$A$1,2,$B20-1,totalresp),0,OFFSET('H2 risks'!$A$1,2,U$1-1,totalresp),1)))</f>
        <v>0.87179487179487181</v>
      </c>
      <c r="V20">
        <f ca="1">1-(COUNTIFS(OFFSET('H2 risks'!$A$1,2,$B20-1,totalresp),1,OFFSET('H2 risks'!$A$1,2,V$1-1,totalresp),1)/(COUNTIFS(OFFSET('H2 risks'!$A$1,2,$B20-1,totalresp),1,OFFSET('H2 risks'!$A$1,2,V$1-1,totalresp),1)+COUNTIFS(OFFSET('H2 risks'!$A$1,2,$B20-1,totalresp),1,OFFSET('H2 risks'!$A$1,2,V$1-1,totalresp),0)+COUNTIFS(OFFSET('H2 risks'!$A$1,2,$B20-1,totalresp),0,OFFSET('H2 risks'!$A$1,2,V$1-1,totalresp),1)))</f>
        <v>0.8</v>
      </c>
      <c r="W20">
        <f ca="1">1-(COUNTIFS(OFFSET('H2 risks'!$A$1,2,$B20-1,totalresp),1,OFFSET('H2 risks'!$A$1,2,W$1-1,totalresp),1)/(COUNTIFS(OFFSET('H2 risks'!$A$1,2,$B20-1,totalresp),1,OFFSET('H2 risks'!$A$1,2,W$1-1,totalresp),1)+COUNTIFS(OFFSET('H2 risks'!$A$1,2,$B20-1,totalresp),1,OFFSET('H2 risks'!$A$1,2,W$1-1,totalresp),0)+COUNTIFS(OFFSET('H2 risks'!$A$1,2,$B20-1,totalresp),0,OFFSET('H2 risks'!$A$1,2,W$1-1,totalresp),1)))</f>
        <v>0.72</v>
      </c>
      <c r="X20">
        <f ca="1">1-(COUNTIFS(OFFSET('H2 risks'!$A$1,2,$B20-1,totalresp),1,OFFSET('H2 risks'!$A$1,2,X$1-1,totalresp),1)/(COUNTIFS(OFFSET('H2 risks'!$A$1,2,$B20-1,totalresp),1,OFFSET('H2 risks'!$A$1,2,X$1-1,totalresp),1)+COUNTIFS(OFFSET('H2 risks'!$A$1,2,$B20-1,totalresp),1,OFFSET('H2 risks'!$A$1,2,X$1-1,totalresp),0)+COUNTIFS(OFFSET('H2 risks'!$A$1,2,$B20-1,totalresp),0,OFFSET('H2 risks'!$A$1,2,X$1-1,totalresp),1)))</f>
        <v>0.84090909090909094</v>
      </c>
      <c r="Y20">
        <f ca="1">1-(COUNTIFS(OFFSET('H2 risks'!$A$1,2,$B20-1,totalresp),1,OFFSET('H2 risks'!$A$1,2,Y$1-1,totalresp),1)/(COUNTIFS(OFFSET('H2 risks'!$A$1,2,$B20-1,totalresp),1,OFFSET('H2 risks'!$A$1,2,Y$1-1,totalresp),1)+COUNTIFS(OFFSET('H2 risks'!$A$1,2,$B20-1,totalresp),1,OFFSET('H2 risks'!$A$1,2,Y$1-1,totalresp),0)+COUNTIFS(OFFSET('H2 risks'!$A$1,2,$B20-1,totalresp),0,OFFSET('H2 risks'!$A$1,2,Y$1-1,totalresp),1)))</f>
        <v>0.96551724137931039</v>
      </c>
      <c r="Z20">
        <f ca="1">1-(COUNTIFS(OFFSET('H2 risks'!$A$1,2,$B20-1,totalresp),1,OFFSET('H2 risks'!$A$1,2,Z$1-1,totalresp),1)/(COUNTIFS(OFFSET('H2 risks'!$A$1,2,$B20-1,totalresp),1,OFFSET('H2 risks'!$A$1,2,Z$1-1,totalresp),1)+COUNTIFS(OFFSET('H2 risks'!$A$1,2,$B20-1,totalresp),1,OFFSET('H2 risks'!$A$1,2,Z$1-1,totalresp),0)+COUNTIFS(OFFSET('H2 risks'!$A$1,2,$B20-1,totalresp),0,OFFSET('H2 risks'!$A$1,2,Z$1-1,totalresp),1)))</f>
        <v>0.44117647058823528</v>
      </c>
      <c r="AA20">
        <f ca="1">1-(COUNTIFS(OFFSET('H2 risks'!$A$1,2,$B20-1,totalresp),1,OFFSET('H2 risks'!$A$1,2,AA$1-1,totalresp),1)/(COUNTIFS(OFFSET('H2 risks'!$A$1,2,$B20-1,totalresp),1,OFFSET('H2 risks'!$A$1,2,AA$1-1,totalresp),1)+COUNTIFS(OFFSET('H2 risks'!$A$1,2,$B20-1,totalresp),1,OFFSET('H2 risks'!$A$1,2,AA$1-1,totalresp),0)+COUNTIFS(OFFSET('H2 risks'!$A$1,2,$B20-1,totalresp),0,OFFSET('H2 risks'!$A$1,2,AA$1-1,totalresp),1)))</f>
        <v>0.8</v>
      </c>
      <c r="AB20">
        <f ca="1">1-(COUNTIFS(OFFSET('H2 risks'!$A$1,2,$B20-1,totalresp),1,OFFSET('H2 risks'!$A$1,2,AB$1-1,totalresp),1)/(COUNTIFS(OFFSET('H2 risks'!$A$1,2,$B20-1,totalresp),1,OFFSET('H2 risks'!$A$1,2,AB$1-1,totalresp),1)+COUNTIFS(OFFSET('H2 risks'!$A$1,2,$B20-1,totalresp),1,OFFSET('H2 risks'!$A$1,2,AB$1-1,totalresp),0)+COUNTIFS(OFFSET('H2 risks'!$A$1,2,$B20-1,totalresp),0,OFFSET('H2 risks'!$A$1,2,AB$1-1,totalresp),1)))</f>
        <v>0.72222222222222221</v>
      </c>
      <c r="AC20">
        <f ca="1">1-(COUNTIFS(OFFSET('H2 risks'!$A$1,2,$B20-1,totalresp),1,OFFSET('H2 risks'!$A$1,2,AC$1-1,totalresp),1)/(COUNTIFS(OFFSET('H2 risks'!$A$1,2,$B20-1,totalresp),1,OFFSET('H2 risks'!$A$1,2,AC$1-1,totalresp),1)+COUNTIFS(OFFSET('H2 risks'!$A$1,2,$B20-1,totalresp),1,OFFSET('H2 risks'!$A$1,2,AC$1-1,totalresp),0)+COUNTIFS(OFFSET('H2 risks'!$A$1,2,$B20-1,totalresp),0,OFFSET('H2 risks'!$A$1,2,AC$1-1,totalresp),1)))</f>
        <v>0.70588235294117641</v>
      </c>
      <c r="AD20">
        <f ca="1">1-(COUNTIFS(OFFSET('H2 risks'!$A$1,2,$B20-1,totalresp),1,OFFSET('H2 risks'!$A$1,2,AD$1-1,totalresp),1)/(COUNTIFS(OFFSET('H2 risks'!$A$1,2,$B20-1,totalresp),1,OFFSET('H2 risks'!$A$1,2,AD$1-1,totalresp),1)+COUNTIFS(OFFSET('H2 risks'!$A$1,2,$B20-1,totalresp),1,OFFSET('H2 risks'!$A$1,2,AD$1-1,totalresp),0)+COUNTIFS(OFFSET('H2 risks'!$A$1,2,$B20-1,totalresp),0,OFFSET('H2 risks'!$A$1,2,AD$1-1,totalresp),1)))</f>
        <v>0.68965517241379315</v>
      </c>
      <c r="AE20">
        <f ca="1">1-(COUNTIFS(OFFSET('H2 risks'!$A$1,2,$B20-1,totalresp),1,OFFSET('H2 risks'!$A$1,2,AE$1-1,totalresp),1)/(COUNTIFS(OFFSET('H2 risks'!$A$1,2,$B20-1,totalresp),1,OFFSET('H2 risks'!$A$1,2,AE$1-1,totalresp),1)+COUNTIFS(OFFSET('H2 risks'!$A$1,2,$B20-1,totalresp),1,OFFSET('H2 risks'!$A$1,2,AE$1-1,totalresp),0)+COUNTIFS(OFFSET('H2 risks'!$A$1,2,$B20-1,totalresp),0,OFFSET('H2 risks'!$A$1,2,AE$1-1,totalresp),1)))</f>
        <v>0.76470588235294112</v>
      </c>
      <c r="AF20">
        <f ca="1">1-(COUNTIFS(OFFSET('H2 risks'!$A$1,2,$B20-1,totalresp),1,OFFSET('H2 risks'!$A$1,2,AF$1-1,totalresp),1)/(COUNTIFS(OFFSET('H2 risks'!$A$1,2,$B20-1,totalresp),1,OFFSET('H2 risks'!$A$1,2,AF$1-1,totalresp),1)+COUNTIFS(OFFSET('H2 risks'!$A$1,2,$B20-1,totalresp),1,OFFSET('H2 risks'!$A$1,2,AF$1-1,totalresp),0)+COUNTIFS(OFFSET('H2 risks'!$A$1,2,$B20-1,totalresp),0,OFFSET('H2 risks'!$A$1,2,AF$1-1,totalresp),1)))</f>
        <v>0.75757575757575757</v>
      </c>
      <c r="AG20">
        <f ca="1">1-(COUNTIFS(OFFSET('H2 risks'!$A$1,2,$B20-1,totalresp),1,OFFSET('H2 risks'!$A$1,2,AG$1-1,totalresp),1)/(COUNTIFS(OFFSET('H2 risks'!$A$1,2,$B20-1,totalresp),1,OFFSET('H2 risks'!$A$1,2,AG$1-1,totalresp),1)+COUNTIFS(OFFSET('H2 risks'!$A$1,2,$B20-1,totalresp),1,OFFSET('H2 risks'!$A$1,2,AG$1-1,totalresp),0)+COUNTIFS(OFFSET('H2 risks'!$A$1,2,$B20-1,totalresp),0,OFFSET('H2 risks'!$A$1,2,AG$1-1,totalresp),1)))</f>
        <v>0.94594594594594594</v>
      </c>
      <c r="AH20">
        <f ca="1">1-(COUNTIFS(OFFSET('H2 risks'!$A$1,2,$B20-1,totalresp),1,OFFSET('H2 risks'!$A$1,2,AH$1-1,totalresp),1)/(COUNTIFS(OFFSET('H2 risks'!$A$1,2,$B20-1,totalresp),1,OFFSET('H2 risks'!$A$1,2,AH$1-1,totalresp),1)+COUNTIFS(OFFSET('H2 risks'!$A$1,2,$B20-1,totalresp),1,OFFSET('H2 risks'!$A$1,2,AH$1-1,totalresp),0)+COUNTIFS(OFFSET('H2 risks'!$A$1,2,$B20-1,totalresp),0,OFFSET('H2 risks'!$A$1,2,AH$1-1,totalresp),1)))</f>
        <v>0.81081081081081074</v>
      </c>
      <c r="AI20">
        <f ca="1">1-(COUNTIFS(OFFSET('H2 risks'!$A$1,2,$B20-1,totalresp),1,OFFSET('H2 risks'!$A$1,2,AI$1-1,totalresp),1)/(COUNTIFS(OFFSET('H2 risks'!$A$1,2,$B20-1,totalresp),1,OFFSET('H2 risks'!$A$1,2,AI$1-1,totalresp),1)+COUNTIFS(OFFSET('H2 risks'!$A$1,2,$B20-1,totalresp),1,OFFSET('H2 risks'!$A$1,2,AI$1-1,totalresp),0)+COUNTIFS(OFFSET('H2 risks'!$A$1,2,$B20-1,totalresp),0,OFFSET('H2 risks'!$A$1,2,AI$1-1,totalresp),1)))</f>
        <v>0.71052631578947367</v>
      </c>
      <c r="AJ20">
        <f ca="1">1-(COUNTIFS(OFFSET('H2 risks'!$A$1,2,$B20-1,totalresp),1,OFFSET('H2 risks'!$A$1,2,AJ$1-1,totalresp),1)/(COUNTIFS(OFFSET('H2 risks'!$A$1,2,$B20-1,totalresp),1,OFFSET('H2 risks'!$A$1,2,AJ$1-1,totalresp),1)+COUNTIFS(OFFSET('H2 risks'!$A$1,2,$B20-1,totalresp),1,OFFSET('H2 risks'!$A$1,2,AJ$1-1,totalresp),0)+COUNTIFS(OFFSET('H2 risks'!$A$1,2,$B20-1,totalresp),0,OFFSET('H2 risks'!$A$1,2,AJ$1-1,totalresp),1)))</f>
        <v>0.83783783783783783</v>
      </c>
      <c r="AK20">
        <f ca="1">1-(COUNTIFS(OFFSET('H2 risks'!$A$1,2,$B20-1,totalresp),1,OFFSET('H2 risks'!$A$1,2,AK$1-1,totalresp),1)/(COUNTIFS(OFFSET('H2 risks'!$A$1,2,$B20-1,totalresp),1,OFFSET('H2 risks'!$A$1,2,AK$1-1,totalresp),1)+COUNTIFS(OFFSET('H2 risks'!$A$1,2,$B20-1,totalresp),1,OFFSET('H2 risks'!$A$1,2,AK$1-1,totalresp),0)+COUNTIFS(OFFSET('H2 risks'!$A$1,2,$B20-1,totalresp),0,OFFSET('H2 risks'!$A$1,2,AK$1-1,totalresp),1)))</f>
        <v>0.90625</v>
      </c>
      <c r="AL20">
        <f ca="1">1-(COUNTIFS(OFFSET('H2 risks'!$A$1,2,$B20-1,totalresp),1,OFFSET('H2 risks'!$A$1,2,AL$1-1,totalresp),1)/(COUNTIFS(OFFSET('H2 risks'!$A$1,2,$B20-1,totalresp),1,OFFSET('H2 risks'!$A$1,2,AL$1-1,totalresp),1)+COUNTIFS(OFFSET('H2 risks'!$A$1,2,$B20-1,totalresp),1,OFFSET('H2 risks'!$A$1,2,AL$1-1,totalresp),0)+COUNTIFS(OFFSET('H2 risks'!$A$1,2,$B20-1,totalresp),0,OFFSET('H2 risks'!$A$1,2,AL$1-1,totalresp),1)))</f>
        <v>0.81081081081081074</v>
      </c>
      <c r="AM20">
        <f ca="1">1-(COUNTIFS(OFFSET('H2 risks'!$A$1,2,$B20-1,totalresp),1,OFFSET('H2 risks'!$A$1,2,AM$1-1,totalresp),1)/(COUNTIFS(OFFSET('H2 risks'!$A$1,2,$B20-1,totalresp),1,OFFSET('H2 risks'!$A$1,2,AM$1-1,totalresp),1)+COUNTIFS(OFFSET('H2 risks'!$A$1,2,$B20-1,totalresp),1,OFFSET('H2 risks'!$A$1,2,AM$1-1,totalresp),0)+COUNTIFS(OFFSET('H2 risks'!$A$1,2,$B20-1,totalresp),0,OFFSET('H2 risks'!$A$1,2,AM$1-1,totalresp),1)))</f>
        <v>0.92682926829268297</v>
      </c>
      <c r="AN20">
        <f ca="1">1-(COUNTIFS(OFFSET('H2 risks'!$A$1,2,$B20-1,totalresp),1,OFFSET('H2 risks'!$A$1,2,AN$1-1,totalresp),1)/(COUNTIFS(OFFSET('H2 risks'!$A$1,2,$B20-1,totalresp),1,OFFSET('H2 risks'!$A$1,2,AN$1-1,totalresp),1)+COUNTIFS(OFFSET('H2 risks'!$A$1,2,$B20-1,totalresp),1,OFFSET('H2 risks'!$A$1,2,AN$1-1,totalresp),0)+COUNTIFS(OFFSET('H2 risks'!$A$1,2,$B20-1,totalresp),0,OFFSET('H2 risks'!$A$1,2,AN$1-1,totalresp),1)))</f>
        <v>0.72222222222222221</v>
      </c>
      <c r="AO20">
        <f ca="1">1-(COUNTIFS(OFFSET('H2 risks'!$A$1,2,$B20-1,totalresp),1,OFFSET('H2 risks'!$A$1,2,AO$1-1,totalresp),1)/(COUNTIFS(OFFSET('H2 risks'!$A$1,2,$B20-1,totalresp),1,OFFSET('H2 risks'!$A$1,2,AO$1-1,totalresp),1)+COUNTIFS(OFFSET('H2 risks'!$A$1,2,$B20-1,totalresp),1,OFFSET('H2 risks'!$A$1,2,AO$1-1,totalresp),0)+COUNTIFS(OFFSET('H2 risks'!$A$1,2,$B20-1,totalresp),0,OFFSET('H2 risks'!$A$1,2,AO$1-1,totalresp),1)))</f>
        <v>0.96875</v>
      </c>
    </row>
    <row r="21" spans="1:41" ht="52.5" x14ac:dyDescent="0.45">
      <c r="A21" s="21" t="s">
        <v>354</v>
      </c>
      <c r="B21" s="6">
        <v>24</v>
      </c>
      <c r="C21">
        <f ca="1">1-(COUNTIFS(OFFSET('H2 risks'!$A$1,2,$B21-1,totalresp),1,OFFSET('H2 risks'!$A$1,2,C$1-1,totalresp),1)/(COUNTIFS(OFFSET('H2 risks'!$A$1,2,$B21-1,totalresp),1,OFFSET('H2 risks'!$A$1,2,C$1-1,totalresp),1)+COUNTIFS(OFFSET('H2 risks'!$A$1,2,$B21-1,totalresp),1,OFFSET('H2 risks'!$A$1,2,C$1-1,totalresp),0)+COUNTIFS(OFFSET('H2 risks'!$A$1,2,$B21-1,totalresp),0,OFFSET('H2 risks'!$A$1,2,C$1-1,totalresp),1)))</f>
        <v>0.83333333333333337</v>
      </c>
      <c r="D21">
        <f ca="1">1-(COUNTIFS(OFFSET('H2 risks'!$A$1,2,$B21-1,totalresp),1,OFFSET('H2 risks'!$A$1,2,D$1-1,totalresp),1)/(COUNTIFS(OFFSET('H2 risks'!$A$1,2,$B21-1,totalresp),1,OFFSET('H2 risks'!$A$1,2,D$1-1,totalresp),1)+COUNTIFS(OFFSET('H2 risks'!$A$1,2,$B21-1,totalresp),1,OFFSET('H2 risks'!$A$1,2,D$1-1,totalresp),0)+COUNTIFS(OFFSET('H2 risks'!$A$1,2,$B21-1,totalresp),0,OFFSET('H2 risks'!$A$1,2,D$1-1,totalresp),1)))</f>
        <v>0.86206896551724133</v>
      </c>
      <c r="E21">
        <f ca="1">1-(COUNTIFS(OFFSET('H2 risks'!$A$1,2,$B21-1,totalresp),1,OFFSET('H2 risks'!$A$1,2,E$1-1,totalresp),1)/(COUNTIFS(OFFSET('H2 risks'!$A$1,2,$B21-1,totalresp),1,OFFSET('H2 risks'!$A$1,2,E$1-1,totalresp),1)+COUNTIFS(OFFSET('H2 risks'!$A$1,2,$B21-1,totalresp),1,OFFSET('H2 risks'!$A$1,2,E$1-1,totalresp),0)+COUNTIFS(OFFSET('H2 risks'!$A$1,2,$B21-1,totalresp),0,OFFSET('H2 risks'!$A$1,2,E$1-1,totalresp),1)))</f>
        <v>0.84444444444444444</v>
      </c>
      <c r="F21">
        <f ca="1">1-(COUNTIFS(OFFSET('H2 risks'!$A$1,2,$B21-1,totalresp),1,OFFSET('H2 risks'!$A$1,2,F$1-1,totalresp),1)/(COUNTIFS(OFFSET('H2 risks'!$A$1,2,$B21-1,totalresp),1,OFFSET('H2 risks'!$A$1,2,F$1-1,totalresp),1)+COUNTIFS(OFFSET('H2 risks'!$A$1,2,$B21-1,totalresp),1,OFFSET('H2 risks'!$A$1,2,F$1-1,totalresp),0)+COUNTIFS(OFFSET('H2 risks'!$A$1,2,$B21-1,totalresp),0,OFFSET('H2 risks'!$A$1,2,F$1-1,totalresp),1)))</f>
        <v>0.92</v>
      </c>
      <c r="G21">
        <f ca="1">1-(COUNTIFS(OFFSET('H2 risks'!$A$1,2,$B21-1,totalresp),1,OFFSET('H2 risks'!$A$1,2,G$1-1,totalresp),1)/(COUNTIFS(OFFSET('H2 risks'!$A$1,2,$B21-1,totalresp),1,OFFSET('H2 risks'!$A$1,2,G$1-1,totalresp),1)+COUNTIFS(OFFSET('H2 risks'!$A$1,2,$B21-1,totalresp),1,OFFSET('H2 risks'!$A$1,2,G$1-1,totalresp),0)+COUNTIFS(OFFSET('H2 risks'!$A$1,2,$B21-1,totalresp),0,OFFSET('H2 risks'!$A$1,2,G$1-1,totalresp),1)))</f>
        <v>0.92592592592592593</v>
      </c>
      <c r="H21">
        <f ca="1">1-(COUNTIFS(OFFSET('H2 risks'!$A$1,2,$B21-1,totalresp),1,OFFSET('H2 risks'!$A$1,2,H$1-1,totalresp),1)/(COUNTIFS(OFFSET('H2 risks'!$A$1,2,$B21-1,totalresp),1,OFFSET('H2 risks'!$A$1,2,H$1-1,totalresp),1)+COUNTIFS(OFFSET('H2 risks'!$A$1,2,$B21-1,totalresp),1,OFFSET('H2 risks'!$A$1,2,H$1-1,totalresp),0)+COUNTIFS(OFFSET('H2 risks'!$A$1,2,$B21-1,totalresp),0,OFFSET('H2 risks'!$A$1,2,H$1-1,totalresp),1)))</f>
        <v>0.91666666666666663</v>
      </c>
      <c r="I21">
        <f ca="1">1-(COUNTIFS(OFFSET('H2 risks'!$A$1,2,$B21-1,totalresp),1,OFFSET('H2 risks'!$A$1,2,I$1-1,totalresp),1)/(COUNTIFS(OFFSET('H2 risks'!$A$1,2,$B21-1,totalresp),1,OFFSET('H2 risks'!$A$1,2,I$1-1,totalresp),1)+COUNTIFS(OFFSET('H2 risks'!$A$1,2,$B21-1,totalresp),1,OFFSET('H2 risks'!$A$1,2,I$1-1,totalresp),0)+COUNTIFS(OFFSET('H2 risks'!$A$1,2,$B21-1,totalresp),0,OFFSET('H2 risks'!$A$1,2,I$1-1,totalresp),1)))</f>
        <v>0.8125</v>
      </c>
      <c r="J21">
        <f ca="1">1-(COUNTIFS(OFFSET('H2 risks'!$A$1,2,$B21-1,totalresp),1,OFFSET('H2 risks'!$A$1,2,J$1-1,totalresp),1)/(COUNTIFS(OFFSET('H2 risks'!$A$1,2,$B21-1,totalresp),1,OFFSET('H2 risks'!$A$1,2,J$1-1,totalresp),1)+COUNTIFS(OFFSET('H2 risks'!$A$1,2,$B21-1,totalresp),1,OFFSET('H2 risks'!$A$1,2,J$1-1,totalresp),0)+COUNTIFS(OFFSET('H2 risks'!$A$1,2,$B21-1,totalresp),0,OFFSET('H2 risks'!$A$1,2,J$1-1,totalresp),1)))</f>
        <v>0.78378378378378377</v>
      </c>
      <c r="K21">
        <f ca="1">1-(COUNTIFS(OFFSET('H2 risks'!$A$1,2,$B21-1,totalresp),1,OFFSET('H2 risks'!$A$1,2,K$1-1,totalresp),1)/(COUNTIFS(OFFSET('H2 risks'!$A$1,2,$B21-1,totalresp),1,OFFSET('H2 risks'!$A$1,2,K$1-1,totalresp),1)+COUNTIFS(OFFSET('H2 risks'!$A$1,2,$B21-1,totalresp),1,OFFSET('H2 risks'!$A$1,2,K$1-1,totalresp),0)+COUNTIFS(OFFSET('H2 risks'!$A$1,2,$B21-1,totalresp),0,OFFSET('H2 risks'!$A$1,2,K$1-1,totalresp),1)))</f>
        <v>0.7142857142857143</v>
      </c>
      <c r="L21">
        <f ca="1">1-(COUNTIFS(OFFSET('H2 risks'!$A$1,2,$B21-1,totalresp),1,OFFSET('H2 risks'!$A$1,2,L$1-1,totalresp),1)/(COUNTIFS(OFFSET('H2 risks'!$A$1,2,$B21-1,totalresp),1,OFFSET('H2 risks'!$A$1,2,L$1-1,totalresp),1)+COUNTIFS(OFFSET('H2 risks'!$A$1,2,$B21-1,totalresp),1,OFFSET('H2 risks'!$A$1,2,L$1-1,totalresp),0)+COUNTIFS(OFFSET('H2 risks'!$A$1,2,$B21-1,totalresp),0,OFFSET('H2 risks'!$A$1,2,L$1-1,totalresp),1)))</f>
        <v>0.89130434782608692</v>
      </c>
      <c r="M21">
        <f ca="1">1-(COUNTIFS(OFFSET('H2 risks'!$A$1,2,$B21-1,totalresp),1,OFFSET('H2 risks'!$A$1,2,M$1-1,totalresp),1)/(COUNTIFS(OFFSET('H2 risks'!$A$1,2,$B21-1,totalresp),1,OFFSET('H2 risks'!$A$1,2,M$1-1,totalresp),1)+COUNTIFS(OFFSET('H2 risks'!$A$1,2,$B21-1,totalresp),1,OFFSET('H2 risks'!$A$1,2,M$1-1,totalresp),0)+COUNTIFS(OFFSET('H2 risks'!$A$1,2,$B21-1,totalresp),0,OFFSET('H2 risks'!$A$1,2,M$1-1,totalresp),1)))</f>
        <v>0.81578947368421051</v>
      </c>
      <c r="N21">
        <f ca="1">1-(COUNTIFS(OFFSET('H2 risks'!$A$1,2,$B21-1,totalresp),1,OFFSET('H2 risks'!$A$1,2,N$1-1,totalresp),1)/(COUNTIFS(OFFSET('H2 risks'!$A$1,2,$B21-1,totalresp),1,OFFSET('H2 risks'!$A$1,2,N$1-1,totalresp),1)+COUNTIFS(OFFSET('H2 risks'!$A$1,2,$B21-1,totalresp),1,OFFSET('H2 risks'!$A$1,2,N$1-1,totalresp),0)+COUNTIFS(OFFSET('H2 risks'!$A$1,2,$B21-1,totalresp),0,OFFSET('H2 risks'!$A$1,2,N$1-1,totalresp),1)))</f>
        <v>0.93939393939393945</v>
      </c>
      <c r="O21">
        <f ca="1">1-(COUNTIFS(OFFSET('H2 risks'!$A$1,2,$B21-1,totalresp),1,OFFSET('H2 risks'!$A$1,2,O$1-1,totalresp),1)/(COUNTIFS(OFFSET('H2 risks'!$A$1,2,$B21-1,totalresp),1,OFFSET('H2 risks'!$A$1,2,O$1-1,totalresp),1)+COUNTIFS(OFFSET('H2 risks'!$A$1,2,$B21-1,totalresp),1,OFFSET('H2 risks'!$A$1,2,O$1-1,totalresp),0)+COUNTIFS(OFFSET('H2 risks'!$A$1,2,$B21-1,totalresp),0,OFFSET('H2 risks'!$A$1,2,O$1-1,totalresp),1)))</f>
        <v>1</v>
      </c>
      <c r="P21">
        <f ca="1">1-(COUNTIFS(OFFSET('H2 risks'!$A$1,2,$B21-1,totalresp),1,OFFSET('H2 risks'!$A$1,2,P$1-1,totalresp),1)/(COUNTIFS(OFFSET('H2 risks'!$A$1,2,$B21-1,totalresp),1,OFFSET('H2 risks'!$A$1,2,P$1-1,totalresp),1)+COUNTIFS(OFFSET('H2 risks'!$A$1,2,$B21-1,totalresp),1,OFFSET('H2 risks'!$A$1,2,P$1-1,totalresp),0)+COUNTIFS(OFFSET('H2 risks'!$A$1,2,$B21-1,totalresp),0,OFFSET('H2 risks'!$A$1,2,P$1-1,totalresp),1)))</f>
        <v>0.82352941176470584</v>
      </c>
      <c r="Q21">
        <f ca="1">1-(COUNTIFS(OFFSET('H2 risks'!$A$1,2,$B21-1,totalresp),1,OFFSET('H2 risks'!$A$1,2,Q$1-1,totalresp),1)/(COUNTIFS(OFFSET('H2 risks'!$A$1,2,$B21-1,totalresp),1,OFFSET('H2 risks'!$A$1,2,Q$1-1,totalresp),1)+COUNTIFS(OFFSET('H2 risks'!$A$1,2,$B21-1,totalresp),1,OFFSET('H2 risks'!$A$1,2,Q$1-1,totalresp),0)+COUNTIFS(OFFSET('H2 risks'!$A$1,2,$B21-1,totalresp),0,OFFSET('H2 risks'!$A$1,2,Q$1-1,totalresp),1)))</f>
        <v>0.87096774193548387</v>
      </c>
      <c r="R21">
        <f ca="1">1-(COUNTIFS(OFFSET('H2 risks'!$A$1,2,$B21-1,totalresp),1,OFFSET('H2 risks'!$A$1,2,R$1-1,totalresp),1)/(COUNTIFS(OFFSET('H2 risks'!$A$1,2,$B21-1,totalresp),1,OFFSET('H2 risks'!$A$1,2,R$1-1,totalresp),1)+COUNTIFS(OFFSET('H2 risks'!$A$1,2,$B21-1,totalresp),1,OFFSET('H2 risks'!$A$1,2,R$1-1,totalresp),0)+COUNTIFS(OFFSET('H2 risks'!$A$1,2,$B21-1,totalresp),0,OFFSET('H2 risks'!$A$1,2,R$1-1,totalresp),1)))</f>
        <v>0.90909090909090906</v>
      </c>
      <c r="S21">
        <f ca="1">1-(COUNTIFS(OFFSET('H2 risks'!$A$1,2,$B21-1,totalresp),1,OFFSET('H2 risks'!$A$1,2,S$1-1,totalresp),1)/(COUNTIFS(OFFSET('H2 risks'!$A$1,2,$B21-1,totalresp),1,OFFSET('H2 risks'!$A$1,2,S$1-1,totalresp),1)+COUNTIFS(OFFSET('H2 risks'!$A$1,2,$B21-1,totalresp),1,OFFSET('H2 risks'!$A$1,2,S$1-1,totalresp),0)+COUNTIFS(OFFSET('H2 risks'!$A$1,2,$B21-1,totalresp),0,OFFSET('H2 risks'!$A$1,2,S$1-1,totalresp),1)))</f>
        <v>0.90476190476190477</v>
      </c>
      <c r="T21">
        <f ca="1">1-(COUNTIFS(OFFSET('H2 risks'!$A$1,2,$B21-1,totalresp),1,OFFSET('H2 risks'!$A$1,2,T$1-1,totalresp),1)/(COUNTIFS(OFFSET('H2 risks'!$A$1,2,$B21-1,totalresp),1,OFFSET('H2 risks'!$A$1,2,T$1-1,totalresp),1)+COUNTIFS(OFFSET('H2 risks'!$A$1,2,$B21-1,totalresp),1,OFFSET('H2 risks'!$A$1,2,T$1-1,totalresp),0)+COUNTIFS(OFFSET('H2 risks'!$A$1,2,$B21-1,totalresp),0,OFFSET('H2 risks'!$A$1,2,T$1-1,totalresp),1)))</f>
        <v>0.87179487179487181</v>
      </c>
      <c r="U21">
        <f ca="1">1-(COUNTIFS(OFFSET('H2 risks'!$A$1,2,$B21-1,totalresp),1,OFFSET('H2 risks'!$A$1,2,U$1-1,totalresp),1)/(COUNTIFS(OFFSET('H2 risks'!$A$1,2,$B21-1,totalresp),1,OFFSET('H2 risks'!$A$1,2,U$1-1,totalresp),1)+COUNTIFS(OFFSET('H2 risks'!$A$1,2,$B21-1,totalresp),1,OFFSET('H2 risks'!$A$1,2,U$1-1,totalresp),0)+COUNTIFS(OFFSET('H2 risks'!$A$1,2,$B21-1,totalresp),0,OFFSET('H2 risks'!$A$1,2,U$1-1,totalresp),1)))</f>
        <v>0</v>
      </c>
      <c r="V21">
        <f ca="1">1-(COUNTIFS(OFFSET('H2 risks'!$A$1,2,$B21-1,totalresp),1,OFFSET('H2 risks'!$A$1,2,V$1-1,totalresp),1)/(COUNTIFS(OFFSET('H2 risks'!$A$1,2,$B21-1,totalresp),1,OFFSET('H2 risks'!$A$1,2,V$1-1,totalresp),1)+COUNTIFS(OFFSET('H2 risks'!$A$1,2,$B21-1,totalresp),1,OFFSET('H2 risks'!$A$1,2,V$1-1,totalresp),0)+COUNTIFS(OFFSET('H2 risks'!$A$1,2,$B21-1,totalresp),0,OFFSET('H2 risks'!$A$1,2,V$1-1,totalresp),1)))</f>
        <v>0.83333333333333337</v>
      </c>
      <c r="W21">
        <f ca="1">1-(COUNTIFS(OFFSET('H2 risks'!$A$1,2,$B21-1,totalresp),1,OFFSET('H2 risks'!$A$1,2,W$1-1,totalresp),1)/(COUNTIFS(OFFSET('H2 risks'!$A$1,2,$B21-1,totalresp),1,OFFSET('H2 risks'!$A$1,2,W$1-1,totalresp),1)+COUNTIFS(OFFSET('H2 risks'!$A$1,2,$B21-1,totalresp),1,OFFSET('H2 risks'!$A$1,2,W$1-1,totalresp),0)+COUNTIFS(OFFSET('H2 risks'!$A$1,2,$B21-1,totalresp),0,OFFSET('H2 risks'!$A$1,2,W$1-1,totalresp),1)))</f>
        <v>0.78048780487804881</v>
      </c>
      <c r="X21">
        <f ca="1">1-(COUNTIFS(OFFSET('H2 risks'!$A$1,2,$B21-1,totalresp),1,OFFSET('H2 risks'!$A$1,2,X$1-1,totalresp),1)/(COUNTIFS(OFFSET('H2 risks'!$A$1,2,$B21-1,totalresp),1,OFFSET('H2 risks'!$A$1,2,X$1-1,totalresp),1)+COUNTIFS(OFFSET('H2 risks'!$A$1,2,$B21-1,totalresp),1,OFFSET('H2 risks'!$A$1,2,X$1-1,totalresp),0)+COUNTIFS(OFFSET('H2 risks'!$A$1,2,$B21-1,totalresp),0,OFFSET('H2 risks'!$A$1,2,X$1-1,totalresp),1)))</f>
        <v>0.76666666666666661</v>
      </c>
      <c r="Y21">
        <f ca="1">1-(COUNTIFS(OFFSET('H2 risks'!$A$1,2,$B21-1,totalresp),1,OFFSET('H2 risks'!$A$1,2,Y$1-1,totalresp),1)/(COUNTIFS(OFFSET('H2 risks'!$A$1,2,$B21-1,totalresp),1,OFFSET('H2 risks'!$A$1,2,Y$1-1,totalresp),1)+COUNTIFS(OFFSET('H2 risks'!$A$1,2,$B21-1,totalresp),1,OFFSET('H2 risks'!$A$1,2,Y$1-1,totalresp),0)+COUNTIFS(OFFSET('H2 risks'!$A$1,2,$B21-1,totalresp),0,OFFSET('H2 risks'!$A$1,2,Y$1-1,totalresp),1)))</f>
        <v>1</v>
      </c>
      <c r="Z21">
        <f ca="1">1-(COUNTIFS(OFFSET('H2 risks'!$A$1,2,$B21-1,totalresp),1,OFFSET('H2 risks'!$A$1,2,Z$1-1,totalresp),1)/(COUNTIFS(OFFSET('H2 risks'!$A$1,2,$B21-1,totalresp),1,OFFSET('H2 risks'!$A$1,2,Z$1-1,totalresp),1)+COUNTIFS(OFFSET('H2 risks'!$A$1,2,$B21-1,totalresp),1,OFFSET('H2 risks'!$A$1,2,Z$1-1,totalresp),0)+COUNTIFS(OFFSET('H2 risks'!$A$1,2,$B21-1,totalresp),0,OFFSET('H2 risks'!$A$1,2,Z$1-1,totalresp),1)))</f>
        <v>0.88571428571428568</v>
      </c>
      <c r="AA21">
        <f ca="1">1-(COUNTIFS(OFFSET('H2 risks'!$A$1,2,$B21-1,totalresp),1,OFFSET('H2 risks'!$A$1,2,AA$1-1,totalresp),1)/(COUNTIFS(OFFSET('H2 risks'!$A$1,2,$B21-1,totalresp),1,OFFSET('H2 risks'!$A$1,2,AA$1-1,totalresp),1)+COUNTIFS(OFFSET('H2 risks'!$A$1,2,$B21-1,totalresp),1,OFFSET('H2 risks'!$A$1,2,AA$1-1,totalresp),0)+COUNTIFS(OFFSET('H2 risks'!$A$1,2,$B21-1,totalresp),0,OFFSET('H2 risks'!$A$1,2,AA$1-1,totalresp),1)))</f>
        <v>0.85714285714285721</v>
      </c>
      <c r="AB21">
        <f ca="1">1-(COUNTIFS(OFFSET('H2 risks'!$A$1,2,$B21-1,totalresp),1,OFFSET('H2 risks'!$A$1,2,AB$1-1,totalresp),1)/(COUNTIFS(OFFSET('H2 risks'!$A$1,2,$B21-1,totalresp),1,OFFSET('H2 risks'!$A$1,2,AB$1-1,totalresp),1)+COUNTIFS(OFFSET('H2 risks'!$A$1,2,$B21-1,totalresp),1,OFFSET('H2 risks'!$A$1,2,AB$1-1,totalresp),0)+COUNTIFS(OFFSET('H2 risks'!$A$1,2,$B21-1,totalresp),0,OFFSET('H2 risks'!$A$1,2,AB$1-1,totalresp),1)))</f>
        <v>0.76923076923076916</v>
      </c>
      <c r="AC21">
        <f ca="1">1-(COUNTIFS(OFFSET('H2 risks'!$A$1,2,$B21-1,totalresp),1,OFFSET('H2 risks'!$A$1,2,AC$1-1,totalresp),1)/(COUNTIFS(OFFSET('H2 risks'!$A$1,2,$B21-1,totalresp),1,OFFSET('H2 risks'!$A$1,2,AC$1-1,totalresp),1)+COUNTIFS(OFFSET('H2 risks'!$A$1,2,$B21-1,totalresp),1,OFFSET('H2 risks'!$A$1,2,AC$1-1,totalresp),0)+COUNTIFS(OFFSET('H2 risks'!$A$1,2,$B21-1,totalresp),0,OFFSET('H2 risks'!$A$1,2,AC$1-1,totalresp),1)))</f>
        <v>0.81818181818181812</v>
      </c>
      <c r="AD21">
        <f ca="1">1-(COUNTIFS(OFFSET('H2 risks'!$A$1,2,$B21-1,totalresp),1,OFFSET('H2 risks'!$A$1,2,AD$1-1,totalresp),1)/(COUNTIFS(OFFSET('H2 risks'!$A$1,2,$B21-1,totalresp),1,OFFSET('H2 risks'!$A$1,2,AD$1-1,totalresp),1)+COUNTIFS(OFFSET('H2 risks'!$A$1,2,$B21-1,totalresp),1,OFFSET('H2 risks'!$A$1,2,AD$1-1,totalresp),0)+COUNTIFS(OFFSET('H2 risks'!$A$1,2,$B21-1,totalresp),0,OFFSET('H2 risks'!$A$1,2,AD$1-1,totalresp),1)))</f>
        <v>0.78431372549019607</v>
      </c>
      <c r="AE21">
        <f ca="1">1-(COUNTIFS(OFFSET('H2 risks'!$A$1,2,$B21-1,totalresp),1,OFFSET('H2 risks'!$A$1,2,AE$1-1,totalresp),1)/(COUNTIFS(OFFSET('H2 risks'!$A$1,2,$B21-1,totalresp),1,OFFSET('H2 risks'!$A$1,2,AE$1-1,totalresp),1)+COUNTIFS(OFFSET('H2 risks'!$A$1,2,$B21-1,totalresp),1,OFFSET('H2 risks'!$A$1,2,AE$1-1,totalresp),0)+COUNTIFS(OFFSET('H2 risks'!$A$1,2,$B21-1,totalresp),0,OFFSET('H2 risks'!$A$1,2,AE$1-1,totalresp),1)))</f>
        <v>0.88</v>
      </c>
      <c r="AF21">
        <f ca="1">1-(COUNTIFS(OFFSET('H2 risks'!$A$1,2,$B21-1,totalresp),1,OFFSET('H2 risks'!$A$1,2,AF$1-1,totalresp),1)/(COUNTIFS(OFFSET('H2 risks'!$A$1,2,$B21-1,totalresp),1,OFFSET('H2 risks'!$A$1,2,AF$1-1,totalresp),1)+COUNTIFS(OFFSET('H2 risks'!$A$1,2,$B21-1,totalresp),1,OFFSET('H2 risks'!$A$1,2,AF$1-1,totalresp),0)+COUNTIFS(OFFSET('H2 risks'!$A$1,2,$B21-1,totalresp),0,OFFSET('H2 risks'!$A$1,2,AF$1-1,totalresp),1)))</f>
        <v>0.96153846153846156</v>
      </c>
      <c r="AG21">
        <f ca="1">1-(COUNTIFS(OFFSET('H2 risks'!$A$1,2,$B21-1,totalresp),1,OFFSET('H2 risks'!$A$1,2,AG$1-1,totalresp),1)/(COUNTIFS(OFFSET('H2 risks'!$A$1,2,$B21-1,totalresp),1,OFFSET('H2 risks'!$A$1,2,AG$1-1,totalresp),1)+COUNTIFS(OFFSET('H2 risks'!$A$1,2,$B21-1,totalresp),1,OFFSET('H2 risks'!$A$1,2,AG$1-1,totalresp),0)+COUNTIFS(OFFSET('H2 risks'!$A$1,2,$B21-1,totalresp),0,OFFSET('H2 risks'!$A$1,2,AG$1-1,totalresp),1)))</f>
        <v>0.86363636363636365</v>
      </c>
      <c r="AH21">
        <f ca="1">1-(COUNTIFS(OFFSET('H2 risks'!$A$1,2,$B21-1,totalresp),1,OFFSET('H2 risks'!$A$1,2,AH$1-1,totalresp),1)/(COUNTIFS(OFFSET('H2 risks'!$A$1,2,$B21-1,totalresp),1,OFFSET('H2 risks'!$A$1,2,AH$1-1,totalresp),1)+COUNTIFS(OFFSET('H2 risks'!$A$1,2,$B21-1,totalresp),1,OFFSET('H2 risks'!$A$1,2,AH$1-1,totalresp),0)+COUNTIFS(OFFSET('H2 risks'!$A$1,2,$B21-1,totalresp),0,OFFSET('H2 risks'!$A$1,2,AH$1-1,totalresp),1)))</f>
        <v>0.88888888888888884</v>
      </c>
      <c r="AI21">
        <f ca="1">1-(COUNTIFS(OFFSET('H2 risks'!$A$1,2,$B21-1,totalresp),1,OFFSET('H2 risks'!$A$1,2,AI$1-1,totalresp),1)/(COUNTIFS(OFFSET('H2 risks'!$A$1,2,$B21-1,totalresp),1,OFFSET('H2 risks'!$A$1,2,AI$1-1,totalresp),1)+COUNTIFS(OFFSET('H2 risks'!$A$1,2,$B21-1,totalresp),1,OFFSET('H2 risks'!$A$1,2,AI$1-1,totalresp),0)+COUNTIFS(OFFSET('H2 risks'!$A$1,2,$B21-1,totalresp),0,OFFSET('H2 risks'!$A$1,2,AI$1-1,totalresp),1)))</f>
        <v>0.83333333333333337</v>
      </c>
      <c r="AJ21">
        <f ca="1">1-(COUNTIFS(OFFSET('H2 risks'!$A$1,2,$B21-1,totalresp),1,OFFSET('H2 risks'!$A$1,2,AJ$1-1,totalresp),1)/(COUNTIFS(OFFSET('H2 risks'!$A$1,2,$B21-1,totalresp),1,OFFSET('H2 risks'!$A$1,2,AJ$1-1,totalresp),1)+COUNTIFS(OFFSET('H2 risks'!$A$1,2,$B21-1,totalresp),1,OFFSET('H2 risks'!$A$1,2,AJ$1-1,totalresp),0)+COUNTIFS(OFFSET('H2 risks'!$A$1,2,$B21-1,totalresp),0,OFFSET('H2 risks'!$A$1,2,AJ$1-1,totalresp),1)))</f>
        <v>0.79166666666666663</v>
      </c>
      <c r="AK21">
        <f ca="1">1-(COUNTIFS(OFFSET('H2 risks'!$A$1,2,$B21-1,totalresp),1,OFFSET('H2 risks'!$A$1,2,AK$1-1,totalresp),1)/(COUNTIFS(OFFSET('H2 risks'!$A$1,2,$B21-1,totalresp),1,OFFSET('H2 risks'!$A$1,2,AK$1-1,totalresp),1)+COUNTIFS(OFFSET('H2 risks'!$A$1,2,$B21-1,totalresp),1,OFFSET('H2 risks'!$A$1,2,AK$1-1,totalresp),0)+COUNTIFS(OFFSET('H2 risks'!$A$1,2,$B21-1,totalresp),0,OFFSET('H2 risks'!$A$1,2,AK$1-1,totalresp),1)))</f>
        <v>0.89473684210526316</v>
      </c>
      <c r="AL21">
        <f ca="1">1-(COUNTIFS(OFFSET('H2 risks'!$A$1,2,$B21-1,totalresp),1,OFFSET('H2 risks'!$A$1,2,AL$1-1,totalresp),1)/(COUNTIFS(OFFSET('H2 risks'!$A$1,2,$B21-1,totalresp),1,OFFSET('H2 risks'!$A$1,2,AL$1-1,totalresp),1)+COUNTIFS(OFFSET('H2 risks'!$A$1,2,$B21-1,totalresp),1,OFFSET('H2 risks'!$A$1,2,AL$1-1,totalresp),0)+COUNTIFS(OFFSET('H2 risks'!$A$1,2,$B21-1,totalresp),0,OFFSET('H2 risks'!$A$1,2,AL$1-1,totalresp),1)))</f>
        <v>0.9285714285714286</v>
      </c>
      <c r="AM21">
        <f ca="1">1-(COUNTIFS(OFFSET('H2 risks'!$A$1,2,$B21-1,totalresp),1,OFFSET('H2 risks'!$A$1,2,AM$1-1,totalresp),1)/(COUNTIFS(OFFSET('H2 risks'!$A$1,2,$B21-1,totalresp),1,OFFSET('H2 risks'!$A$1,2,AM$1-1,totalresp),1)+COUNTIFS(OFFSET('H2 risks'!$A$1,2,$B21-1,totalresp),1,OFFSET('H2 risks'!$A$1,2,AM$1-1,totalresp),0)+COUNTIFS(OFFSET('H2 risks'!$A$1,2,$B21-1,totalresp),0,OFFSET('H2 risks'!$A$1,2,AM$1-1,totalresp),1)))</f>
        <v>0.75</v>
      </c>
      <c r="AN21">
        <f ca="1">1-(COUNTIFS(OFFSET('H2 risks'!$A$1,2,$B21-1,totalresp),1,OFFSET('H2 risks'!$A$1,2,AN$1-1,totalresp),1)/(COUNTIFS(OFFSET('H2 risks'!$A$1,2,$B21-1,totalresp),1,OFFSET('H2 risks'!$A$1,2,AN$1-1,totalresp),1)+COUNTIFS(OFFSET('H2 risks'!$A$1,2,$B21-1,totalresp),1,OFFSET('H2 risks'!$A$1,2,AN$1-1,totalresp),0)+COUNTIFS(OFFSET('H2 risks'!$A$1,2,$B21-1,totalresp),0,OFFSET('H2 risks'!$A$1,2,AN$1-1,totalresp),1)))</f>
        <v>0.93333333333333335</v>
      </c>
      <c r="AO21">
        <f ca="1">1-(COUNTIFS(OFFSET('H2 risks'!$A$1,2,$B21-1,totalresp),1,OFFSET('H2 risks'!$A$1,2,AO$1-1,totalresp),1)/(COUNTIFS(OFFSET('H2 risks'!$A$1,2,$B21-1,totalresp),1,OFFSET('H2 risks'!$A$1,2,AO$1-1,totalresp),1)+COUNTIFS(OFFSET('H2 risks'!$A$1,2,$B21-1,totalresp),1,OFFSET('H2 risks'!$A$1,2,AO$1-1,totalresp),0)+COUNTIFS(OFFSET('H2 risks'!$A$1,2,$B21-1,totalresp),0,OFFSET('H2 risks'!$A$1,2,AO$1-1,totalresp),1)))</f>
        <v>0.8125</v>
      </c>
    </row>
    <row r="22" spans="1:41" ht="39.4" x14ac:dyDescent="0.45">
      <c r="A22" s="21" t="s">
        <v>355</v>
      </c>
      <c r="B22" s="6">
        <v>25</v>
      </c>
      <c r="C22">
        <f ca="1">1-(COUNTIFS(OFFSET('H2 risks'!$A$1,2,$B22-1,totalresp),1,OFFSET('H2 risks'!$A$1,2,C$1-1,totalresp),1)/(COUNTIFS(OFFSET('H2 risks'!$A$1,2,$B22-1,totalresp),1,OFFSET('H2 risks'!$A$1,2,C$1-1,totalresp),1)+COUNTIFS(OFFSET('H2 risks'!$A$1,2,$B22-1,totalresp),1,OFFSET('H2 risks'!$A$1,2,C$1-1,totalresp),0)+COUNTIFS(OFFSET('H2 risks'!$A$1,2,$B22-1,totalresp),0,OFFSET('H2 risks'!$A$1,2,C$1-1,totalresp),1)))</f>
        <v>0.79487179487179493</v>
      </c>
      <c r="D22">
        <f ca="1">1-(COUNTIFS(OFFSET('H2 risks'!$A$1,2,$B22-1,totalresp),1,OFFSET('H2 risks'!$A$1,2,D$1-1,totalresp),1)/(COUNTIFS(OFFSET('H2 risks'!$A$1,2,$B22-1,totalresp),1,OFFSET('H2 risks'!$A$1,2,D$1-1,totalresp),1)+COUNTIFS(OFFSET('H2 risks'!$A$1,2,$B22-1,totalresp),1,OFFSET('H2 risks'!$A$1,2,D$1-1,totalresp),0)+COUNTIFS(OFFSET('H2 risks'!$A$1,2,$B22-1,totalresp),0,OFFSET('H2 risks'!$A$1,2,D$1-1,totalresp),1)))</f>
        <v>0.8928571428571429</v>
      </c>
      <c r="E22">
        <f ca="1">1-(COUNTIFS(OFFSET('H2 risks'!$A$1,2,$B22-1,totalresp),1,OFFSET('H2 risks'!$A$1,2,E$1-1,totalresp),1)/(COUNTIFS(OFFSET('H2 risks'!$A$1,2,$B22-1,totalresp),1,OFFSET('H2 risks'!$A$1,2,E$1-1,totalresp),1)+COUNTIFS(OFFSET('H2 risks'!$A$1,2,$B22-1,totalresp),1,OFFSET('H2 risks'!$A$1,2,E$1-1,totalresp),0)+COUNTIFS(OFFSET('H2 risks'!$A$1,2,$B22-1,totalresp),0,OFFSET('H2 risks'!$A$1,2,E$1-1,totalresp),1)))</f>
        <v>0.78048780487804881</v>
      </c>
      <c r="F22">
        <f ca="1">1-(COUNTIFS(OFFSET('H2 risks'!$A$1,2,$B22-1,totalresp),1,OFFSET('H2 risks'!$A$1,2,F$1-1,totalresp),1)/(COUNTIFS(OFFSET('H2 risks'!$A$1,2,$B22-1,totalresp),1,OFFSET('H2 risks'!$A$1,2,F$1-1,totalresp),1)+COUNTIFS(OFFSET('H2 risks'!$A$1,2,$B22-1,totalresp),1,OFFSET('H2 risks'!$A$1,2,F$1-1,totalresp),0)+COUNTIFS(OFFSET('H2 risks'!$A$1,2,$B22-1,totalresp),0,OFFSET('H2 risks'!$A$1,2,F$1-1,totalresp),1)))</f>
        <v>0.86363636363636365</v>
      </c>
      <c r="G22">
        <f ca="1">1-(COUNTIFS(OFFSET('H2 risks'!$A$1,2,$B22-1,totalresp),1,OFFSET('H2 risks'!$A$1,2,G$1-1,totalresp),1)/(COUNTIFS(OFFSET('H2 risks'!$A$1,2,$B22-1,totalresp),1,OFFSET('H2 risks'!$A$1,2,G$1-1,totalresp),1)+COUNTIFS(OFFSET('H2 risks'!$A$1,2,$B22-1,totalresp),1,OFFSET('H2 risks'!$A$1,2,G$1-1,totalresp),0)+COUNTIFS(OFFSET('H2 risks'!$A$1,2,$B22-1,totalresp),0,OFFSET('H2 risks'!$A$1,2,G$1-1,totalresp),1)))</f>
        <v>0.875</v>
      </c>
      <c r="H22">
        <f ca="1">1-(COUNTIFS(OFFSET('H2 risks'!$A$1,2,$B22-1,totalresp),1,OFFSET('H2 risks'!$A$1,2,H$1-1,totalresp),1)/(COUNTIFS(OFFSET('H2 risks'!$A$1,2,$B22-1,totalresp),1,OFFSET('H2 risks'!$A$1,2,H$1-1,totalresp),1)+COUNTIFS(OFFSET('H2 risks'!$A$1,2,$B22-1,totalresp),1,OFFSET('H2 risks'!$A$1,2,H$1-1,totalresp),0)+COUNTIFS(OFFSET('H2 risks'!$A$1,2,$B22-1,totalresp),0,OFFSET('H2 risks'!$A$1,2,H$1-1,totalresp),1)))</f>
        <v>0.87878787878787878</v>
      </c>
      <c r="I22">
        <f ca="1">1-(COUNTIFS(OFFSET('H2 risks'!$A$1,2,$B22-1,totalresp),1,OFFSET('H2 risks'!$A$1,2,I$1-1,totalresp),1)/(COUNTIFS(OFFSET('H2 risks'!$A$1,2,$B22-1,totalresp),1,OFFSET('H2 risks'!$A$1,2,I$1-1,totalresp),1)+COUNTIFS(OFFSET('H2 risks'!$A$1,2,$B22-1,totalresp),1,OFFSET('H2 risks'!$A$1,2,I$1-1,totalresp),0)+COUNTIFS(OFFSET('H2 risks'!$A$1,2,$B22-1,totalresp),0,OFFSET('H2 risks'!$A$1,2,I$1-1,totalresp),1)))</f>
        <v>0.8</v>
      </c>
      <c r="J22">
        <f ca="1">1-(COUNTIFS(OFFSET('H2 risks'!$A$1,2,$B22-1,totalresp),1,OFFSET('H2 risks'!$A$1,2,J$1-1,totalresp),1)/(COUNTIFS(OFFSET('H2 risks'!$A$1,2,$B22-1,totalresp),1,OFFSET('H2 risks'!$A$1,2,J$1-1,totalresp),1)+COUNTIFS(OFFSET('H2 risks'!$A$1,2,$B22-1,totalresp),1,OFFSET('H2 risks'!$A$1,2,J$1-1,totalresp),0)+COUNTIFS(OFFSET('H2 risks'!$A$1,2,$B22-1,totalresp),0,OFFSET('H2 risks'!$A$1,2,J$1-1,totalresp),1)))</f>
        <v>0.77142857142857146</v>
      </c>
      <c r="K22">
        <f ca="1">1-(COUNTIFS(OFFSET('H2 risks'!$A$1,2,$B22-1,totalresp),1,OFFSET('H2 risks'!$A$1,2,K$1-1,totalresp),1)/(COUNTIFS(OFFSET('H2 risks'!$A$1,2,$B22-1,totalresp),1,OFFSET('H2 risks'!$A$1,2,K$1-1,totalresp),1)+COUNTIFS(OFFSET('H2 risks'!$A$1,2,$B22-1,totalresp),1,OFFSET('H2 risks'!$A$1,2,K$1-1,totalresp),0)+COUNTIFS(OFFSET('H2 risks'!$A$1,2,$B22-1,totalresp),0,OFFSET('H2 risks'!$A$1,2,K$1-1,totalresp),1)))</f>
        <v>0.95833333333333337</v>
      </c>
      <c r="L22">
        <f ca="1">1-(COUNTIFS(OFFSET('H2 risks'!$A$1,2,$B22-1,totalresp),1,OFFSET('H2 risks'!$A$1,2,L$1-1,totalresp),1)/(COUNTIFS(OFFSET('H2 risks'!$A$1,2,$B22-1,totalresp),1,OFFSET('H2 risks'!$A$1,2,L$1-1,totalresp),1)+COUNTIFS(OFFSET('H2 risks'!$A$1,2,$B22-1,totalresp),1,OFFSET('H2 risks'!$A$1,2,L$1-1,totalresp),0)+COUNTIFS(OFFSET('H2 risks'!$A$1,2,$B22-1,totalresp),0,OFFSET('H2 risks'!$A$1,2,L$1-1,totalresp),1)))</f>
        <v>0.83333333333333337</v>
      </c>
      <c r="M22">
        <f ca="1">1-(COUNTIFS(OFFSET('H2 risks'!$A$1,2,$B22-1,totalresp),1,OFFSET('H2 risks'!$A$1,2,M$1-1,totalresp),1)/(COUNTIFS(OFFSET('H2 risks'!$A$1,2,$B22-1,totalresp),1,OFFSET('H2 risks'!$A$1,2,M$1-1,totalresp),1)+COUNTIFS(OFFSET('H2 risks'!$A$1,2,$B22-1,totalresp),1,OFFSET('H2 risks'!$A$1,2,M$1-1,totalresp),0)+COUNTIFS(OFFSET('H2 risks'!$A$1,2,$B22-1,totalresp),0,OFFSET('H2 risks'!$A$1,2,M$1-1,totalresp),1)))</f>
        <v>0.89743589743589747</v>
      </c>
      <c r="N22">
        <f ca="1">1-(COUNTIFS(OFFSET('H2 risks'!$A$1,2,$B22-1,totalresp),1,OFFSET('H2 risks'!$A$1,2,N$1-1,totalresp),1)/(COUNTIFS(OFFSET('H2 risks'!$A$1,2,$B22-1,totalresp),1,OFFSET('H2 risks'!$A$1,2,N$1-1,totalresp),1)+COUNTIFS(OFFSET('H2 risks'!$A$1,2,$B22-1,totalresp),1,OFFSET('H2 risks'!$A$1,2,N$1-1,totalresp),0)+COUNTIFS(OFFSET('H2 risks'!$A$1,2,$B22-1,totalresp),0,OFFSET('H2 risks'!$A$1,2,N$1-1,totalresp),1)))</f>
        <v>0.8214285714285714</v>
      </c>
      <c r="O22">
        <f ca="1">1-(COUNTIFS(OFFSET('H2 risks'!$A$1,2,$B22-1,totalresp),1,OFFSET('H2 risks'!$A$1,2,O$1-1,totalresp),1)/(COUNTIFS(OFFSET('H2 risks'!$A$1,2,$B22-1,totalresp),1,OFFSET('H2 risks'!$A$1,2,O$1-1,totalresp),1)+COUNTIFS(OFFSET('H2 risks'!$A$1,2,$B22-1,totalresp),1,OFFSET('H2 risks'!$A$1,2,O$1-1,totalresp),0)+COUNTIFS(OFFSET('H2 risks'!$A$1,2,$B22-1,totalresp),0,OFFSET('H2 risks'!$A$1,2,O$1-1,totalresp),1)))</f>
        <v>0.90476190476190477</v>
      </c>
      <c r="P22">
        <f ca="1">1-(COUNTIFS(OFFSET('H2 risks'!$A$1,2,$B22-1,totalresp),1,OFFSET('H2 risks'!$A$1,2,P$1-1,totalresp),1)/(COUNTIFS(OFFSET('H2 risks'!$A$1,2,$B22-1,totalresp),1,OFFSET('H2 risks'!$A$1,2,P$1-1,totalresp),1)+COUNTIFS(OFFSET('H2 risks'!$A$1,2,$B22-1,totalresp),1,OFFSET('H2 risks'!$A$1,2,P$1-1,totalresp),0)+COUNTIFS(OFFSET('H2 risks'!$A$1,2,$B22-1,totalresp),0,OFFSET('H2 risks'!$A$1,2,P$1-1,totalresp),1)))</f>
        <v>0.84848484848484851</v>
      </c>
      <c r="Q22">
        <f ca="1">1-(COUNTIFS(OFFSET('H2 risks'!$A$1,2,$B22-1,totalresp),1,OFFSET('H2 risks'!$A$1,2,Q$1-1,totalresp),1)/(COUNTIFS(OFFSET('H2 risks'!$A$1,2,$B22-1,totalresp),1,OFFSET('H2 risks'!$A$1,2,Q$1-1,totalresp),1)+COUNTIFS(OFFSET('H2 risks'!$A$1,2,$B22-1,totalresp),1,OFFSET('H2 risks'!$A$1,2,Q$1-1,totalresp),0)+COUNTIFS(OFFSET('H2 risks'!$A$1,2,$B22-1,totalresp),0,OFFSET('H2 risks'!$A$1,2,Q$1-1,totalresp),1)))</f>
        <v>0.9</v>
      </c>
      <c r="R22">
        <f ca="1">1-(COUNTIFS(OFFSET('H2 risks'!$A$1,2,$B22-1,totalresp),1,OFFSET('H2 risks'!$A$1,2,R$1-1,totalresp),1)/(COUNTIFS(OFFSET('H2 risks'!$A$1,2,$B22-1,totalresp),1,OFFSET('H2 risks'!$A$1,2,R$1-1,totalresp),1)+COUNTIFS(OFFSET('H2 risks'!$A$1,2,$B22-1,totalresp),1,OFFSET('H2 risks'!$A$1,2,R$1-1,totalresp),0)+COUNTIFS(OFFSET('H2 risks'!$A$1,2,$B22-1,totalresp),0,OFFSET('H2 risks'!$A$1,2,R$1-1,totalresp),1)))</f>
        <v>0.70588235294117641</v>
      </c>
      <c r="S22">
        <f ca="1">1-(COUNTIFS(OFFSET('H2 risks'!$A$1,2,$B22-1,totalresp),1,OFFSET('H2 risks'!$A$1,2,S$1-1,totalresp),1)/(COUNTIFS(OFFSET('H2 risks'!$A$1,2,$B22-1,totalresp),1,OFFSET('H2 risks'!$A$1,2,S$1-1,totalresp),1)+COUNTIFS(OFFSET('H2 risks'!$A$1,2,$B22-1,totalresp),1,OFFSET('H2 risks'!$A$1,2,S$1-1,totalresp),0)+COUNTIFS(OFFSET('H2 risks'!$A$1,2,$B22-1,totalresp),0,OFFSET('H2 risks'!$A$1,2,S$1-1,totalresp),1)))</f>
        <v>0.5</v>
      </c>
      <c r="T22">
        <f ca="1">1-(COUNTIFS(OFFSET('H2 risks'!$A$1,2,$B22-1,totalresp),1,OFFSET('H2 risks'!$A$1,2,T$1-1,totalresp),1)/(COUNTIFS(OFFSET('H2 risks'!$A$1,2,$B22-1,totalresp),1,OFFSET('H2 risks'!$A$1,2,T$1-1,totalresp),1)+COUNTIFS(OFFSET('H2 risks'!$A$1,2,$B22-1,totalresp),1,OFFSET('H2 risks'!$A$1,2,T$1-1,totalresp),0)+COUNTIFS(OFFSET('H2 risks'!$A$1,2,$B22-1,totalresp),0,OFFSET('H2 risks'!$A$1,2,T$1-1,totalresp),1)))</f>
        <v>0.8</v>
      </c>
      <c r="U22">
        <f ca="1">1-(COUNTIFS(OFFSET('H2 risks'!$A$1,2,$B22-1,totalresp),1,OFFSET('H2 risks'!$A$1,2,U$1-1,totalresp),1)/(COUNTIFS(OFFSET('H2 risks'!$A$1,2,$B22-1,totalresp),1,OFFSET('H2 risks'!$A$1,2,U$1-1,totalresp),1)+COUNTIFS(OFFSET('H2 risks'!$A$1,2,$B22-1,totalresp),1,OFFSET('H2 risks'!$A$1,2,U$1-1,totalresp),0)+COUNTIFS(OFFSET('H2 risks'!$A$1,2,$B22-1,totalresp),0,OFFSET('H2 risks'!$A$1,2,U$1-1,totalresp),1)))</f>
        <v>0.83333333333333337</v>
      </c>
      <c r="V22">
        <f ca="1">1-(COUNTIFS(OFFSET('H2 risks'!$A$1,2,$B22-1,totalresp),1,OFFSET('H2 risks'!$A$1,2,V$1-1,totalresp),1)/(COUNTIFS(OFFSET('H2 risks'!$A$1,2,$B22-1,totalresp),1,OFFSET('H2 risks'!$A$1,2,V$1-1,totalresp),1)+COUNTIFS(OFFSET('H2 risks'!$A$1,2,$B22-1,totalresp),1,OFFSET('H2 risks'!$A$1,2,V$1-1,totalresp),0)+COUNTIFS(OFFSET('H2 risks'!$A$1,2,$B22-1,totalresp),0,OFFSET('H2 risks'!$A$1,2,V$1-1,totalresp),1)))</f>
        <v>0</v>
      </c>
      <c r="W22">
        <f ca="1">1-(COUNTIFS(OFFSET('H2 risks'!$A$1,2,$B22-1,totalresp),1,OFFSET('H2 risks'!$A$1,2,W$1-1,totalresp),1)/(COUNTIFS(OFFSET('H2 risks'!$A$1,2,$B22-1,totalresp),1,OFFSET('H2 risks'!$A$1,2,W$1-1,totalresp),1)+COUNTIFS(OFFSET('H2 risks'!$A$1,2,$B22-1,totalresp),1,OFFSET('H2 risks'!$A$1,2,W$1-1,totalresp),0)+COUNTIFS(OFFSET('H2 risks'!$A$1,2,$B22-1,totalresp),0,OFFSET('H2 risks'!$A$1,2,W$1-1,totalresp),1)))</f>
        <v>0.85714285714285721</v>
      </c>
      <c r="X22">
        <f ca="1">1-(COUNTIFS(OFFSET('H2 risks'!$A$1,2,$B22-1,totalresp),1,OFFSET('H2 risks'!$A$1,2,X$1-1,totalresp),1)/(COUNTIFS(OFFSET('H2 risks'!$A$1,2,$B22-1,totalresp),1,OFFSET('H2 risks'!$A$1,2,X$1-1,totalresp),1)+COUNTIFS(OFFSET('H2 risks'!$A$1,2,$B22-1,totalresp),1,OFFSET('H2 risks'!$A$1,2,X$1-1,totalresp),0)+COUNTIFS(OFFSET('H2 risks'!$A$1,2,$B22-1,totalresp),0,OFFSET('H2 risks'!$A$1,2,X$1-1,totalresp),1)))</f>
        <v>0.7931034482758621</v>
      </c>
      <c r="Y22">
        <f ca="1">1-(COUNTIFS(OFFSET('H2 risks'!$A$1,2,$B22-1,totalresp),1,OFFSET('H2 risks'!$A$1,2,Y$1-1,totalresp),1)/(COUNTIFS(OFFSET('H2 risks'!$A$1,2,$B22-1,totalresp),1,OFFSET('H2 risks'!$A$1,2,Y$1-1,totalresp),1)+COUNTIFS(OFFSET('H2 risks'!$A$1,2,$B22-1,totalresp),1,OFFSET('H2 risks'!$A$1,2,Y$1-1,totalresp),0)+COUNTIFS(OFFSET('H2 risks'!$A$1,2,$B22-1,totalresp),0,OFFSET('H2 risks'!$A$1,2,Y$1-1,totalresp),1)))</f>
        <v>1</v>
      </c>
      <c r="Z22">
        <f ca="1">1-(COUNTIFS(OFFSET('H2 risks'!$A$1,2,$B22-1,totalresp),1,OFFSET('H2 risks'!$A$1,2,Z$1-1,totalresp),1)/(COUNTIFS(OFFSET('H2 risks'!$A$1,2,$B22-1,totalresp),1,OFFSET('H2 risks'!$A$1,2,Z$1-1,totalresp),1)+COUNTIFS(OFFSET('H2 risks'!$A$1,2,$B22-1,totalresp),1,OFFSET('H2 risks'!$A$1,2,Z$1-1,totalresp),0)+COUNTIFS(OFFSET('H2 risks'!$A$1,2,$B22-1,totalresp),0,OFFSET('H2 risks'!$A$1,2,Z$1-1,totalresp),1)))</f>
        <v>0.94285714285714284</v>
      </c>
      <c r="AA22">
        <f ca="1">1-(COUNTIFS(OFFSET('H2 risks'!$A$1,2,$B22-1,totalresp),1,OFFSET('H2 risks'!$A$1,2,AA$1-1,totalresp),1)/(COUNTIFS(OFFSET('H2 risks'!$A$1,2,$B22-1,totalresp),1,OFFSET('H2 risks'!$A$1,2,AA$1-1,totalresp),1)+COUNTIFS(OFFSET('H2 risks'!$A$1,2,$B22-1,totalresp),1,OFFSET('H2 risks'!$A$1,2,AA$1-1,totalresp),0)+COUNTIFS(OFFSET('H2 risks'!$A$1,2,$B22-1,totalresp),0,OFFSET('H2 risks'!$A$1,2,AA$1-1,totalresp),1)))</f>
        <v>0.91428571428571426</v>
      </c>
      <c r="AB22">
        <f ca="1">1-(COUNTIFS(OFFSET('H2 risks'!$A$1,2,$B22-1,totalresp),1,OFFSET('H2 risks'!$A$1,2,AB$1-1,totalresp),1)/(COUNTIFS(OFFSET('H2 risks'!$A$1,2,$B22-1,totalresp),1,OFFSET('H2 risks'!$A$1,2,AB$1-1,totalresp),1)+COUNTIFS(OFFSET('H2 risks'!$A$1,2,$B22-1,totalresp),1,OFFSET('H2 risks'!$A$1,2,AB$1-1,totalresp),0)+COUNTIFS(OFFSET('H2 risks'!$A$1,2,$B22-1,totalresp),0,OFFSET('H2 risks'!$A$1,2,AB$1-1,totalresp),1)))</f>
        <v>0.88888888888888884</v>
      </c>
      <c r="AC22">
        <f ca="1">1-(COUNTIFS(OFFSET('H2 risks'!$A$1,2,$B22-1,totalresp),1,OFFSET('H2 risks'!$A$1,2,AC$1-1,totalresp),1)/(COUNTIFS(OFFSET('H2 risks'!$A$1,2,$B22-1,totalresp),1,OFFSET('H2 risks'!$A$1,2,AC$1-1,totalresp),1)+COUNTIFS(OFFSET('H2 risks'!$A$1,2,$B22-1,totalresp),1,OFFSET('H2 risks'!$A$1,2,AC$1-1,totalresp),0)+COUNTIFS(OFFSET('H2 risks'!$A$1,2,$B22-1,totalresp),0,OFFSET('H2 risks'!$A$1,2,AC$1-1,totalresp),1)))</f>
        <v>0.86363636363636365</v>
      </c>
      <c r="AD22">
        <f ca="1">1-(COUNTIFS(OFFSET('H2 risks'!$A$1,2,$B22-1,totalresp),1,OFFSET('H2 risks'!$A$1,2,AD$1-1,totalresp),1)/(COUNTIFS(OFFSET('H2 risks'!$A$1,2,$B22-1,totalresp),1,OFFSET('H2 risks'!$A$1,2,AD$1-1,totalresp),1)+COUNTIFS(OFFSET('H2 risks'!$A$1,2,$B22-1,totalresp),1,OFFSET('H2 risks'!$A$1,2,AD$1-1,totalresp),0)+COUNTIFS(OFFSET('H2 risks'!$A$1,2,$B22-1,totalresp),0,OFFSET('H2 risks'!$A$1,2,AD$1-1,totalresp),1)))</f>
        <v>0.86792452830188682</v>
      </c>
      <c r="AE22">
        <f ca="1">1-(COUNTIFS(OFFSET('H2 risks'!$A$1,2,$B22-1,totalresp),1,OFFSET('H2 risks'!$A$1,2,AE$1-1,totalresp),1)/(COUNTIFS(OFFSET('H2 risks'!$A$1,2,$B22-1,totalresp),1,OFFSET('H2 risks'!$A$1,2,AE$1-1,totalresp),1)+COUNTIFS(OFFSET('H2 risks'!$A$1,2,$B22-1,totalresp),1,OFFSET('H2 risks'!$A$1,2,AE$1-1,totalresp),0)+COUNTIFS(OFFSET('H2 risks'!$A$1,2,$B22-1,totalresp),0,OFFSET('H2 risks'!$A$1,2,AE$1-1,totalresp),1)))</f>
        <v>0.81818181818181812</v>
      </c>
      <c r="AF22">
        <f ca="1">1-(COUNTIFS(OFFSET('H2 risks'!$A$1,2,$B22-1,totalresp),1,OFFSET('H2 risks'!$A$1,2,AF$1-1,totalresp),1)/(COUNTIFS(OFFSET('H2 risks'!$A$1,2,$B22-1,totalresp),1,OFFSET('H2 risks'!$A$1,2,AF$1-1,totalresp),1)+COUNTIFS(OFFSET('H2 risks'!$A$1,2,$B22-1,totalresp),1,OFFSET('H2 risks'!$A$1,2,AF$1-1,totalresp),0)+COUNTIFS(OFFSET('H2 risks'!$A$1,2,$B22-1,totalresp),0,OFFSET('H2 risks'!$A$1,2,AF$1-1,totalresp),1)))</f>
        <v>0.86363636363636365</v>
      </c>
      <c r="AG22">
        <f ca="1">1-(COUNTIFS(OFFSET('H2 risks'!$A$1,2,$B22-1,totalresp),1,OFFSET('H2 risks'!$A$1,2,AG$1-1,totalresp),1)/(COUNTIFS(OFFSET('H2 risks'!$A$1,2,$B22-1,totalresp),1,OFFSET('H2 risks'!$A$1,2,AG$1-1,totalresp),1)+COUNTIFS(OFFSET('H2 risks'!$A$1,2,$B22-1,totalresp),1,OFFSET('H2 risks'!$A$1,2,AG$1-1,totalresp),0)+COUNTIFS(OFFSET('H2 risks'!$A$1,2,$B22-1,totalresp),0,OFFSET('H2 risks'!$A$1,2,AG$1-1,totalresp),1)))</f>
        <v>0.78947368421052633</v>
      </c>
      <c r="AH22">
        <f ca="1">1-(COUNTIFS(OFFSET('H2 risks'!$A$1,2,$B22-1,totalresp),1,OFFSET('H2 risks'!$A$1,2,AH$1-1,totalresp),1)/(COUNTIFS(OFFSET('H2 risks'!$A$1,2,$B22-1,totalresp),1,OFFSET('H2 risks'!$A$1,2,AH$1-1,totalresp),1)+COUNTIFS(OFFSET('H2 risks'!$A$1,2,$B22-1,totalresp),1,OFFSET('H2 risks'!$A$1,2,AH$1-1,totalresp),0)+COUNTIFS(OFFSET('H2 risks'!$A$1,2,$B22-1,totalresp),0,OFFSET('H2 risks'!$A$1,2,AH$1-1,totalresp),1)))</f>
        <v>0.83333333333333337</v>
      </c>
      <c r="AI22">
        <f ca="1">1-(COUNTIFS(OFFSET('H2 risks'!$A$1,2,$B22-1,totalresp),1,OFFSET('H2 risks'!$A$1,2,AI$1-1,totalresp),1)/(COUNTIFS(OFFSET('H2 risks'!$A$1,2,$B22-1,totalresp),1,OFFSET('H2 risks'!$A$1,2,AI$1-1,totalresp),1)+COUNTIFS(OFFSET('H2 risks'!$A$1,2,$B22-1,totalresp),1,OFFSET('H2 risks'!$A$1,2,AI$1-1,totalresp),0)+COUNTIFS(OFFSET('H2 risks'!$A$1,2,$B22-1,totalresp),0,OFFSET('H2 risks'!$A$1,2,AI$1-1,totalresp),1)))</f>
        <v>0.9</v>
      </c>
      <c r="AJ22">
        <f ca="1">1-(COUNTIFS(OFFSET('H2 risks'!$A$1,2,$B22-1,totalresp),1,OFFSET('H2 risks'!$A$1,2,AJ$1-1,totalresp),1)/(COUNTIFS(OFFSET('H2 risks'!$A$1,2,$B22-1,totalresp),1,OFFSET('H2 risks'!$A$1,2,AJ$1-1,totalresp),1)+COUNTIFS(OFFSET('H2 risks'!$A$1,2,$B22-1,totalresp),1,OFFSET('H2 risks'!$A$1,2,AJ$1-1,totalresp),0)+COUNTIFS(OFFSET('H2 risks'!$A$1,2,$B22-1,totalresp),0,OFFSET('H2 risks'!$A$1,2,AJ$1-1,totalresp),1)))</f>
        <v>0.82608695652173914</v>
      </c>
      <c r="AK22">
        <f ca="1">1-(COUNTIFS(OFFSET('H2 risks'!$A$1,2,$B22-1,totalresp),1,OFFSET('H2 risks'!$A$1,2,AK$1-1,totalresp),1)/(COUNTIFS(OFFSET('H2 risks'!$A$1,2,$B22-1,totalresp),1,OFFSET('H2 risks'!$A$1,2,AK$1-1,totalresp),1)+COUNTIFS(OFFSET('H2 risks'!$A$1,2,$B22-1,totalresp),1,OFFSET('H2 risks'!$A$1,2,AK$1-1,totalresp),0)+COUNTIFS(OFFSET('H2 risks'!$A$1,2,$B22-1,totalresp),0,OFFSET('H2 risks'!$A$1,2,AK$1-1,totalresp),1)))</f>
        <v>1</v>
      </c>
      <c r="AL22">
        <f ca="1">1-(COUNTIFS(OFFSET('H2 risks'!$A$1,2,$B22-1,totalresp),1,OFFSET('H2 risks'!$A$1,2,AL$1-1,totalresp),1)/(COUNTIFS(OFFSET('H2 risks'!$A$1,2,$B22-1,totalresp),1,OFFSET('H2 risks'!$A$1,2,AL$1-1,totalresp),1)+COUNTIFS(OFFSET('H2 risks'!$A$1,2,$B22-1,totalresp),1,OFFSET('H2 risks'!$A$1,2,AL$1-1,totalresp),0)+COUNTIFS(OFFSET('H2 risks'!$A$1,2,$B22-1,totalresp),0,OFFSET('H2 risks'!$A$1,2,AL$1-1,totalresp),1)))</f>
        <v>0.96296296296296302</v>
      </c>
      <c r="AM22">
        <f ca="1">1-(COUNTIFS(OFFSET('H2 risks'!$A$1,2,$B22-1,totalresp),1,OFFSET('H2 risks'!$A$1,2,AM$1-1,totalresp),1)/(COUNTIFS(OFFSET('H2 risks'!$A$1,2,$B22-1,totalresp),1,OFFSET('H2 risks'!$A$1,2,AM$1-1,totalresp),1)+COUNTIFS(OFFSET('H2 risks'!$A$1,2,$B22-1,totalresp),1,OFFSET('H2 risks'!$A$1,2,AM$1-1,totalresp),0)+COUNTIFS(OFFSET('H2 risks'!$A$1,2,$B22-1,totalresp),0,OFFSET('H2 risks'!$A$1,2,AM$1-1,totalresp),1)))</f>
        <v>0.88</v>
      </c>
      <c r="AN22">
        <f ca="1">1-(COUNTIFS(OFFSET('H2 risks'!$A$1,2,$B22-1,totalresp),1,OFFSET('H2 risks'!$A$1,2,AN$1-1,totalresp),1)/(COUNTIFS(OFFSET('H2 risks'!$A$1,2,$B22-1,totalresp),1,OFFSET('H2 risks'!$A$1,2,AN$1-1,totalresp),1)+COUNTIFS(OFFSET('H2 risks'!$A$1,2,$B22-1,totalresp),1,OFFSET('H2 risks'!$A$1,2,AN$1-1,totalresp),0)+COUNTIFS(OFFSET('H2 risks'!$A$1,2,$B22-1,totalresp),0,OFFSET('H2 risks'!$A$1,2,AN$1-1,totalresp),1)))</f>
        <v>0.88888888888888884</v>
      </c>
      <c r="AO22">
        <f ca="1">1-(COUNTIFS(OFFSET('H2 risks'!$A$1,2,$B22-1,totalresp),1,OFFSET('H2 risks'!$A$1,2,AO$1-1,totalresp),1)/(COUNTIFS(OFFSET('H2 risks'!$A$1,2,$B22-1,totalresp),1,OFFSET('H2 risks'!$A$1,2,AO$1-1,totalresp),1)+COUNTIFS(OFFSET('H2 risks'!$A$1,2,$B22-1,totalresp),1,OFFSET('H2 risks'!$A$1,2,AO$1-1,totalresp),0)+COUNTIFS(OFFSET('H2 risks'!$A$1,2,$B22-1,totalresp),0,OFFSET('H2 risks'!$A$1,2,AO$1-1,totalresp),1)))</f>
        <v>0.8666666666666667</v>
      </c>
    </row>
    <row r="23" spans="1:41" ht="39.4" x14ac:dyDescent="0.45">
      <c r="A23" s="21" t="s">
        <v>356</v>
      </c>
      <c r="B23" s="6">
        <v>26</v>
      </c>
      <c r="C23">
        <f ca="1">1-(COUNTIFS(OFFSET('H2 risks'!$A$1,2,$B23-1,totalresp),1,OFFSET('H2 risks'!$A$1,2,C$1-1,totalresp),1)/(COUNTIFS(OFFSET('H2 risks'!$A$1,2,$B23-1,totalresp),1,OFFSET('H2 risks'!$A$1,2,C$1-1,totalresp),1)+COUNTIFS(OFFSET('H2 risks'!$A$1,2,$B23-1,totalresp),1,OFFSET('H2 risks'!$A$1,2,C$1-1,totalresp),0)+COUNTIFS(OFFSET('H2 risks'!$A$1,2,$B23-1,totalresp),0,OFFSET('H2 risks'!$A$1,2,C$1-1,totalresp),1)))</f>
        <v>0.72222222222222221</v>
      </c>
      <c r="D23">
        <f ca="1">1-(COUNTIFS(OFFSET('H2 risks'!$A$1,2,$B23-1,totalresp),1,OFFSET('H2 risks'!$A$1,2,D$1-1,totalresp),1)/(COUNTIFS(OFFSET('H2 risks'!$A$1,2,$B23-1,totalresp),1,OFFSET('H2 risks'!$A$1,2,D$1-1,totalresp),1)+COUNTIFS(OFFSET('H2 risks'!$A$1,2,$B23-1,totalresp),1,OFFSET('H2 risks'!$A$1,2,D$1-1,totalresp),0)+COUNTIFS(OFFSET('H2 risks'!$A$1,2,$B23-1,totalresp),0,OFFSET('H2 risks'!$A$1,2,D$1-1,totalresp),1)))</f>
        <v>0.84782608695652173</v>
      </c>
      <c r="E23">
        <f ca="1">1-(COUNTIFS(OFFSET('H2 risks'!$A$1,2,$B23-1,totalresp),1,OFFSET('H2 risks'!$A$1,2,E$1-1,totalresp),1)/(COUNTIFS(OFFSET('H2 risks'!$A$1,2,$B23-1,totalresp),1,OFFSET('H2 risks'!$A$1,2,E$1-1,totalresp),1)+COUNTIFS(OFFSET('H2 risks'!$A$1,2,$B23-1,totalresp),1,OFFSET('H2 risks'!$A$1,2,E$1-1,totalresp),0)+COUNTIFS(OFFSET('H2 risks'!$A$1,2,$B23-1,totalresp),0,OFFSET('H2 risks'!$A$1,2,E$1-1,totalresp),1)))</f>
        <v>0.77966101694915257</v>
      </c>
      <c r="F23">
        <f ca="1">1-(COUNTIFS(OFFSET('H2 risks'!$A$1,2,$B23-1,totalresp),1,OFFSET('H2 risks'!$A$1,2,F$1-1,totalresp),1)/(COUNTIFS(OFFSET('H2 risks'!$A$1,2,$B23-1,totalresp),1,OFFSET('H2 risks'!$A$1,2,F$1-1,totalresp),1)+COUNTIFS(OFFSET('H2 risks'!$A$1,2,$B23-1,totalresp),1,OFFSET('H2 risks'!$A$1,2,F$1-1,totalresp),0)+COUNTIFS(OFFSET('H2 risks'!$A$1,2,$B23-1,totalresp),0,OFFSET('H2 risks'!$A$1,2,F$1-1,totalresp),1)))</f>
        <v>0.90697674418604657</v>
      </c>
      <c r="G23">
        <f ca="1">1-(COUNTIFS(OFFSET('H2 risks'!$A$1,2,$B23-1,totalresp),1,OFFSET('H2 risks'!$A$1,2,G$1-1,totalresp),1)/(COUNTIFS(OFFSET('H2 risks'!$A$1,2,$B23-1,totalresp),1,OFFSET('H2 risks'!$A$1,2,G$1-1,totalresp),1)+COUNTIFS(OFFSET('H2 risks'!$A$1,2,$B23-1,totalresp),1,OFFSET('H2 risks'!$A$1,2,G$1-1,totalresp),0)+COUNTIFS(OFFSET('H2 risks'!$A$1,2,$B23-1,totalresp),0,OFFSET('H2 risks'!$A$1,2,G$1-1,totalresp),1)))</f>
        <v>0.88636363636363635</v>
      </c>
      <c r="H23">
        <f ca="1">1-(COUNTIFS(OFFSET('H2 risks'!$A$1,2,$B23-1,totalresp),1,OFFSET('H2 risks'!$A$1,2,H$1-1,totalresp),1)/(COUNTIFS(OFFSET('H2 risks'!$A$1,2,$B23-1,totalresp),1,OFFSET('H2 risks'!$A$1,2,H$1-1,totalresp),1)+COUNTIFS(OFFSET('H2 risks'!$A$1,2,$B23-1,totalresp),1,OFFSET('H2 risks'!$A$1,2,H$1-1,totalresp),0)+COUNTIFS(OFFSET('H2 risks'!$A$1,2,$B23-1,totalresp),0,OFFSET('H2 risks'!$A$1,2,H$1-1,totalresp),1)))</f>
        <v>0.86538461538461542</v>
      </c>
      <c r="I23">
        <f ca="1">1-(COUNTIFS(OFFSET('H2 risks'!$A$1,2,$B23-1,totalresp),1,OFFSET('H2 risks'!$A$1,2,I$1-1,totalresp),1)/(COUNTIFS(OFFSET('H2 risks'!$A$1,2,$B23-1,totalresp),1,OFFSET('H2 risks'!$A$1,2,I$1-1,totalresp),1)+COUNTIFS(OFFSET('H2 risks'!$A$1,2,$B23-1,totalresp),1,OFFSET('H2 risks'!$A$1,2,I$1-1,totalresp),0)+COUNTIFS(OFFSET('H2 risks'!$A$1,2,$B23-1,totalresp),0,OFFSET('H2 risks'!$A$1,2,I$1-1,totalresp),1)))</f>
        <v>0.76595744680851063</v>
      </c>
      <c r="J23">
        <f ca="1">1-(COUNTIFS(OFFSET('H2 risks'!$A$1,2,$B23-1,totalresp),1,OFFSET('H2 risks'!$A$1,2,J$1-1,totalresp),1)/(COUNTIFS(OFFSET('H2 risks'!$A$1,2,$B23-1,totalresp),1,OFFSET('H2 risks'!$A$1,2,J$1-1,totalresp),1)+COUNTIFS(OFFSET('H2 risks'!$A$1,2,$B23-1,totalresp),1,OFFSET('H2 risks'!$A$1,2,J$1-1,totalresp),0)+COUNTIFS(OFFSET('H2 risks'!$A$1,2,$B23-1,totalresp),0,OFFSET('H2 risks'!$A$1,2,J$1-1,totalresp),1)))</f>
        <v>0.58695652173913038</v>
      </c>
      <c r="K23">
        <f ca="1">1-(COUNTIFS(OFFSET('H2 risks'!$A$1,2,$B23-1,totalresp),1,OFFSET('H2 risks'!$A$1,2,K$1-1,totalresp),1)/(COUNTIFS(OFFSET('H2 risks'!$A$1,2,$B23-1,totalresp),1,OFFSET('H2 risks'!$A$1,2,K$1-1,totalresp),1)+COUNTIFS(OFFSET('H2 risks'!$A$1,2,$B23-1,totalresp),1,OFFSET('H2 risks'!$A$1,2,K$1-1,totalresp),0)+COUNTIFS(OFFSET('H2 risks'!$A$1,2,$B23-1,totalresp),0,OFFSET('H2 risks'!$A$1,2,K$1-1,totalresp),1)))</f>
        <v>0.82499999999999996</v>
      </c>
      <c r="L23">
        <f ca="1">1-(COUNTIFS(OFFSET('H2 risks'!$A$1,2,$B23-1,totalresp),1,OFFSET('H2 risks'!$A$1,2,L$1-1,totalresp),1)/(COUNTIFS(OFFSET('H2 risks'!$A$1,2,$B23-1,totalresp),1,OFFSET('H2 risks'!$A$1,2,L$1-1,totalresp),1)+COUNTIFS(OFFSET('H2 risks'!$A$1,2,$B23-1,totalresp),1,OFFSET('H2 risks'!$A$1,2,L$1-1,totalresp),0)+COUNTIFS(OFFSET('H2 risks'!$A$1,2,$B23-1,totalresp),0,OFFSET('H2 risks'!$A$1,2,L$1-1,totalresp),1)))</f>
        <v>0.77586206896551724</v>
      </c>
      <c r="M23">
        <f ca="1">1-(COUNTIFS(OFFSET('H2 risks'!$A$1,2,$B23-1,totalresp),1,OFFSET('H2 risks'!$A$1,2,M$1-1,totalresp),1)/(COUNTIFS(OFFSET('H2 risks'!$A$1,2,$B23-1,totalresp),1,OFFSET('H2 risks'!$A$1,2,M$1-1,totalresp),1)+COUNTIFS(OFFSET('H2 risks'!$A$1,2,$B23-1,totalresp),1,OFFSET('H2 risks'!$A$1,2,M$1-1,totalresp),0)+COUNTIFS(OFFSET('H2 risks'!$A$1,2,$B23-1,totalresp),0,OFFSET('H2 risks'!$A$1,2,M$1-1,totalresp),1)))</f>
        <v>0.77358490566037741</v>
      </c>
      <c r="N23">
        <f ca="1">1-(COUNTIFS(OFFSET('H2 risks'!$A$1,2,$B23-1,totalresp),1,OFFSET('H2 risks'!$A$1,2,N$1-1,totalresp),1)/(COUNTIFS(OFFSET('H2 risks'!$A$1,2,$B23-1,totalresp),1,OFFSET('H2 risks'!$A$1,2,N$1-1,totalresp),1)+COUNTIFS(OFFSET('H2 risks'!$A$1,2,$B23-1,totalresp),1,OFFSET('H2 risks'!$A$1,2,N$1-1,totalresp),0)+COUNTIFS(OFFSET('H2 risks'!$A$1,2,$B23-1,totalresp),0,OFFSET('H2 risks'!$A$1,2,N$1-1,totalresp),1)))</f>
        <v>0.80434782608695654</v>
      </c>
      <c r="O23">
        <f ca="1">1-(COUNTIFS(OFFSET('H2 risks'!$A$1,2,$B23-1,totalresp),1,OFFSET('H2 risks'!$A$1,2,O$1-1,totalresp),1)/(COUNTIFS(OFFSET('H2 risks'!$A$1,2,$B23-1,totalresp),1,OFFSET('H2 risks'!$A$1,2,O$1-1,totalresp),1)+COUNTIFS(OFFSET('H2 risks'!$A$1,2,$B23-1,totalresp),1,OFFSET('H2 risks'!$A$1,2,O$1-1,totalresp),0)+COUNTIFS(OFFSET('H2 risks'!$A$1,2,$B23-1,totalresp),0,OFFSET('H2 risks'!$A$1,2,O$1-1,totalresp),1)))</f>
        <v>0.875</v>
      </c>
      <c r="P23">
        <f ca="1">1-(COUNTIFS(OFFSET('H2 risks'!$A$1,2,$B23-1,totalresp),1,OFFSET('H2 risks'!$A$1,2,P$1-1,totalresp),1)/(COUNTIFS(OFFSET('H2 risks'!$A$1,2,$B23-1,totalresp),1,OFFSET('H2 risks'!$A$1,2,P$1-1,totalresp),1)+COUNTIFS(OFFSET('H2 risks'!$A$1,2,$B23-1,totalresp),1,OFFSET('H2 risks'!$A$1,2,P$1-1,totalresp),0)+COUNTIFS(OFFSET('H2 risks'!$A$1,2,$B23-1,totalresp),0,OFFSET('H2 risks'!$A$1,2,P$1-1,totalresp),1)))</f>
        <v>0.75</v>
      </c>
      <c r="Q23">
        <f ca="1">1-(COUNTIFS(OFFSET('H2 risks'!$A$1,2,$B23-1,totalresp),1,OFFSET('H2 risks'!$A$1,2,Q$1-1,totalresp),1)/(COUNTIFS(OFFSET('H2 risks'!$A$1,2,$B23-1,totalresp),1,OFFSET('H2 risks'!$A$1,2,Q$1-1,totalresp),1)+COUNTIFS(OFFSET('H2 risks'!$A$1,2,$B23-1,totalresp),1,OFFSET('H2 risks'!$A$1,2,Q$1-1,totalresp),0)+COUNTIFS(OFFSET('H2 risks'!$A$1,2,$B23-1,totalresp),0,OFFSET('H2 risks'!$A$1,2,Q$1-1,totalresp),1)))</f>
        <v>0.85416666666666663</v>
      </c>
      <c r="R23">
        <f ca="1">1-(COUNTIFS(OFFSET('H2 risks'!$A$1,2,$B23-1,totalresp),1,OFFSET('H2 risks'!$A$1,2,R$1-1,totalresp),1)/(COUNTIFS(OFFSET('H2 risks'!$A$1,2,$B23-1,totalresp),1,OFFSET('H2 risks'!$A$1,2,R$1-1,totalresp),1)+COUNTIFS(OFFSET('H2 risks'!$A$1,2,$B23-1,totalresp),1,OFFSET('H2 risks'!$A$1,2,R$1-1,totalresp),0)+COUNTIFS(OFFSET('H2 risks'!$A$1,2,$B23-1,totalresp),0,OFFSET('H2 risks'!$A$1,2,R$1-1,totalresp),1)))</f>
        <v>0.87179487179487181</v>
      </c>
      <c r="S23">
        <f ca="1">1-(COUNTIFS(OFFSET('H2 risks'!$A$1,2,$B23-1,totalresp),1,OFFSET('H2 risks'!$A$1,2,S$1-1,totalresp),1)/(COUNTIFS(OFFSET('H2 risks'!$A$1,2,$B23-1,totalresp),1,OFFSET('H2 risks'!$A$1,2,S$1-1,totalresp),1)+COUNTIFS(OFFSET('H2 risks'!$A$1,2,$B23-1,totalresp),1,OFFSET('H2 risks'!$A$1,2,S$1-1,totalresp),0)+COUNTIFS(OFFSET('H2 risks'!$A$1,2,$B23-1,totalresp),0,OFFSET('H2 risks'!$A$1,2,S$1-1,totalresp),1)))</f>
        <v>0.95121951219512191</v>
      </c>
      <c r="T23">
        <f ca="1">1-(COUNTIFS(OFFSET('H2 risks'!$A$1,2,$B23-1,totalresp),1,OFFSET('H2 risks'!$A$1,2,T$1-1,totalresp),1)/(COUNTIFS(OFFSET('H2 risks'!$A$1,2,$B23-1,totalresp),1,OFFSET('H2 risks'!$A$1,2,T$1-1,totalresp),1)+COUNTIFS(OFFSET('H2 risks'!$A$1,2,$B23-1,totalresp),1,OFFSET('H2 risks'!$A$1,2,T$1-1,totalresp),0)+COUNTIFS(OFFSET('H2 risks'!$A$1,2,$B23-1,totalresp),0,OFFSET('H2 risks'!$A$1,2,T$1-1,totalresp),1)))</f>
        <v>0.72</v>
      </c>
      <c r="U23">
        <f ca="1">1-(COUNTIFS(OFFSET('H2 risks'!$A$1,2,$B23-1,totalresp),1,OFFSET('H2 risks'!$A$1,2,U$1-1,totalresp),1)/(COUNTIFS(OFFSET('H2 risks'!$A$1,2,$B23-1,totalresp),1,OFFSET('H2 risks'!$A$1,2,U$1-1,totalresp),1)+COUNTIFS(OFFSET('H2 risks'!$A$1,2,$B23-1,totalresp),1,OFFSET('H2 risks'!$A$1,2,U$1-1,totalresp),0)+COUNTIFS(OFFSET('H2 risks'!$A$1,2,$B23-1,totalresp),0,OFFSET('H2 risks'!$A$1,2,U$1-1,totalresp),1)))</f>
        <v>0.78048780487804881</v>
      </c>
      <c r="V23">
        <f ca="1">1-(COUNTIFS(OFFSET('H2 risks'!$A$1,2,$B23-1,totalresp),1,OFFSET('H2 risks'!$A$1,2,V$1-1,totalresp),1)/(COUNTIFS(OFFSET('H2 risks'!$A$1,2,$B23-1,totalresp),1,OFFSET('H2 risks'!$A$1,2,V$1-1,totalresp),1)+COUNTIFS(OFFSET('H2 risks'!$A$1,2,$B23-1,totalresp),1,OFFSET('H2 risks'!$A$1,2,V$1-1,totalresp),0)+COUNTIFS(OFFSET('H2 risks'!$A$1,2,$B23-1,totalresp),0,OFFSET('H2 risks'!$A$1,2,V$1-1,totalresp),1)))</f>
        <v>0.85714285714285721</v>
      </c>
      <c r="W23">
        <f ca="1">1-(COUNTIFS(OFFSET('H2 risks'!$A$1,2,$B23-1,totalresp),1,OFFSET('H2 risks'!$A$1,2,W$1-1,totalresp),1)/(COUNTIFS(OFFSET('H2 risks'!$A$1,2,$B23-1,totalresp),1,OFFSET('H2 risks'!$A$1,2,W$1-1,totalresp),1)+COUNTIFS(OFFSET('H2 risks'!$A$1,2,$B23-1,totalresp),1,OFFSET('H2 risks'!$A$1,2,W$1-1,totalresp),0)+COUNTIFS(OFFSET('H2 risks'!$A$1,2,$B23-1,totalresp),0,OFFSET('H2 risks'!$A$1,2,W$1-1,totalresp),1)))</f>
        <v>0</v>
      </c>
      <c r="X23">
        <f ca="1">1-(COUNTIFS(OFFSET('H2 risks'!$A$1,2,$B23-1,totalresp),1,OFFSET('H2 risks'!$A$1,2,X$1-1,totalresp),1)/(COUNTIFS(OFFSET('H2 risks'!$A$1,2,$B23-1,totalresp),1,OFFSET('H2 risks'!$A$1,2,X$1-1,totalresp),1)+COUNTIFS(OFFSET('H2 risks'!$A$1,2,$B23-1,totalresp),1,OFFSET('H2 risks'!$A$1,2,X$1-1,totalresp),0)+COUNTIFS(OFFSET('H2 risks'!$A$1,2,$B23-1,totalresp),0,OFFSET('H2 risks'!$A$1,2,X$1-1,totalresp),1)))</f>
        <v>0.83673469387755106</v>
      </c>
      <c r="Y23">
        <f ca="1">1-(COUNTIFS(OFFSET('H2 risks'!$A$1,2,$B23-1,totalresp),1,OFFSET('H2 risks'!$A$1,2,Y$1-1,totalresp),1)/(COUNTIFS(OFFSET('H2 risks'!$A$1,2,$B23-1,totalresp),1,OFFSET('H2 risks'!$A$1,2,Y$1-1,totalresp),1)+COUNTIFS(OFFSET('H2 risks'!$A$1,2,$B23-1,totalresp),1,OFFSET('H2 risks'!$A$1,2,Y$1-1,totalresp),0)+COUNTIFS(OFFSET('H2 risks'!$A$1,2,$B23-1,totalresp),0,OFFSET('H2 risks'!$A$1,2,Y$1-1,totalresp),1)))</f>
        <v>1</v>
      </c>
      <c r="Z23">
        <f ca="1">1-(COUNTIFS(OFFSET('H2 risks'!$A$1,2,$B23-1,totalresp),1,OFFSET('H2 risks'!$A$1,2,Z$1-1,totalresp),1)/(COUNTIFS(OFFSET('H2 risks'!$A$1,2,$B23-1,totalresp),1,OFFSET('H2 risks'!$A$1,2,Z$1-1,totalresp),1)+COUNTIFS(OFFSET('H2 risks'!$A$1,2,$B23-1,totalresp),1,OFFSET('H2 risks'!$A$1,2,Z$1-1,totalresp),0)+COUNTIFS(OFFSET('H2 risks'!$A$1,2,$B23-1,totalresp),0,OFFSET('H2 risks'!$A$1,2,Z$1-1,totalresp),1)))</f>
        <v>0.74468085106382986</v>
      </c>
      <c r="AA23">
        <f ca="1">1-(COUNTIFS(OFFSET('H2 risks'!$A$1,2,$B23-1,totalresp),1,OFFSET('H2 risks'!$A$1,2,AA$1-1,totalresp),1)/(COUNTIFS(OFFSET('H2 risks'!$A$1,2,$B23-1,totalresp),1,OFFSET('H2 risks'!$A$1,2,AA$1-1,totalresp),1)+COUNTIFS(OFFSET('H2 risks'!$A$1,2,$B23-1,totalresp),1,OFFSET('H2 risks'!$A$1,2,AA$1-1,totalresp),0)+COUNTIFS(OFFSET('H2 risks'!$A$1,2,$B23-1,totalresp),0,OFFSET('H2 risks'!$A$1,2,AA$1-1,totalresp),1)))</f>
        <v>0.86792452830188682</v>
      </c>
      <c r="AB23">
        <f ca="1">1-(COUNTIFS(OFFSET('H2 risks'!$A$1,2,$B23-1,totalresp),1,OFFSET('H2 risks'!$A$1,2,AB$1-1,totalresp),1)/(COUNTIFS(OFFSET('H2 risks'!$A$1,2,$B23-1,totalresp),1,OFFSET('H2 risks'!$A$1,2,AB$1-1,totalresp),1)+COUNTIFS(OFFSET('H2 risks'!$A$1,2,$B23-1,totalresp),1,OFFSET('H2 risks'!$A$1,2,AB$1-1,totalresp),0)+COUNTIFS(OFFSET('H2 risks'!$A$1,2,$B23-1,totalresp),0,OFFSET('H2 risks'!$A$1,2,AB$1-1,totalresp),1)))</f>
        <v>0.79069767441860461</v>
      </c>
      <c r="AC23">
        <f ca="1">1-(COUNTIFS(OFFSET('H2 risks'!$A$1,2,$B23-1,totalresp),1,OFFSET('H2 risks'!$A$1,2,AC$1-1,totalresp),1)/(COUNTIFS(OFFSET('H2 risks'!$A$1,2,$B23-1,totalresp),1,OFFSET('H2 risks'!$A$1,2,AC$1-1,totalresp),1)+COUNTIFS(OFFSET('H2 risks'!$A$1,2,$B23-1,totalresp),1,OFFSET('H2 risks'!$A$1,2,AC$1-1,totalresp),0)+COUNTIFS(OFFSET('H2 risks'!$A$1,2,$B23-1,totalresp),0,OFFSET('H2 risks'!$A$1,2,AC$1-1,totalresp),1)))</f>
        <v>0.69090909090909092</v>
      </c>
      <c r="AD23">
        <f ca="1">1-(COUNTIFS(OFFSET('H2 risks'!$A$1,2,$B23-1,totalresp),1,OFFSET('H2 risks'!$A$1,2,AD$1-1,totalresp),1)/(COUNTIFS(OFFSET('H2 risks'!$A$1,2,$B23-1,totalresp),1,OFFSET('H2 risks'!$A$1,2,AD$1-1,totalresp),1)+COUNTIFS(OFFSET('H2 risks'!$A$1,2,$B23-1,totalresp),1,OFFSET('H2 risks'!$A$1,2,AD$1-1,totalresp),0)+COUNTIFS(OFFSET('H2 risks'!$A$1,2,$B23-1,totalresp),0,OFFSET('H2 risks'!$A$1,2,AD$1-1,totalresp),1)))</f>
        <v>0.69841269841269837</v>
      </c>
      <c r="AE23">
        <f ca="1">1-(COUNTIFS(OFFSET('H2 risks'!$A$1,2,$B23-1,totalresp),1,OFFSET('H2 risks'!$A$1,2,AE$1-1,totalresp),1)/(COUNTIFS(OFFSET('H2 risks'!$A$1,2,$B23-1,totalresp),1,OFFSET('H2 risks'!$A$1,2,AE$1-1,totalresp),1)+COUNTIFS(OFFSET('H2 risks'!$A$1,2,$B23-1,totalresp),1,OFFSET('H2 risks'!$A$1,2,AE$1-1,totalresp),0)+COUNTIFS(OFFSET('H2 risks'!$A$1,2,$B23-1,totalresp),0,OFFSET('H2 risks'!$A$1,2,AE$1-1,totalresp),1)))</f>
        <v>0.85714285714285721</v>
      </c>
      <c r="AF23">
        <f ca="1">1-(COUNTIFS(OFFSET('H2 risks'!$A$1,2,$B23-1,totalresp),1,OFFSET('H2 risks'!$A$1,2,AF$1-1,totalresp),1)/(COUNTIFS(OFFSET('H2 risks'!$A$1,2,$B23-1,totalresp),1,OFFSET('H2 risks'!$A$1,2,AF$1-1,totalresp),1)+COUNTIFS(OFFSET('H2 risks'!$A$1,2,$B23-1,totalresp),1,OFFSET('H2 risks'!$A$1,2,AF$1-1,totalresp),0)+COUNTIFS(OFFSET('H2 risks'!$A$1,2,$B23-1,totalresp),0,OFFSET('H2 risks'!$A$1,2,AF$1-1,totalresp),1)))</f>
        <v>0.88095238095238093</v>
      </c>
      <c r="AG23">
        <f ca="1">1-(COUNTIFS(OFFSET('H2 risks'!$A$1,2,$B23-1,totalresp),1,OFFSET('H2 risks'!$A$1,2,AG$1-1,totalresp),1)/(COUNTIFS(OFFSET('H2 risks'!$A$1,2,$B23-1,totalresp),1,OFFSET('H2 risks'!$A$1,2,AG$1-1,totalresp),1)+COUNTIFS(OFFSET('H2 risks'!$A$1,2,$B23-1,totalresp),1,OFFSET('H2 risks'!$A$1,2,AG$1-1,totalresp),0)+COUNTIFS(OFFSET('H2 risks'!$A$1,2,$B23-1,totalresp),0,OFFSET('H2 risks'!$A$1,2,AG$1-1,totalresp),1)))</f>
        <v>0.9285714285714286</v>
      </c>
      <c r="AH23">
        <f ca="1">1-(COUNTIFS(OFFSET('H2 risks'!$A$1,2,$B23-1,totalresp),1,OFFSET('H2 risks'!$A$1,2,AH$1-1,totalresp),1)/(COUNTIFS(OFFSET('H2 risks'!$A$1,2,$B23-1,totalresp),1,OFFSET('H2 risks'!$A$1,2,AH$1-1,totalresp),1)+COUNTIFS(OFFSET('H2 risks'!$A$1,2,$B23-1,totalresp),1,OFFSET('H2 risks'!$A$1,2,AH$1-1,totalresp),0)+COUNTIFS(OFFSET('H2 risks'!$A$1,2,$B23-1,totalresp),0,OFFSET('H2 risks'!$A$1,2,AH$1-1,totalresp),1)))</f>
        <v>0.86363636363636365</v>
      </c>
      <c r="AI23">
        <f ca="1">1-(COUNTIFS(OFFSET('H2 risks'!$A$1,2,$B23-1,totalresp),1,OFFSET('H2 risks'!$A$1,2,AI$1-1,totalresp),1)/(COUNTIFS(OFFSET('H2 risks'!$A$1,2,$B23-1,totalresp),1,OFFSET('H2 risks'!$A$1,2,AI$1-1,totalresp),1)+COUNTIFS(OFFSET('H2 risks'!$A$1,2,$B23-1,totalresp),1,OFFSET('H2 risks'!$A$1,2,AI$1-1,totalresp),0)+COUNTIFS(OFFSET('H2 risks'!$A$1,2,$B23-1,totalresp),0,OFFSET('H2 risks'!$A$1,2,AI$1-1,totalresp),1)))</f>
        <v>0.77777777777777779</v>
      </c>
      <c r="AJ23">
        <f ca="1">1-(COUNTIFS(OFFSET('H2 risks'!$A$1,2,$B23-1,totalresp),1,OFFSET('H2 risks'!$A$1,2,AJ$1-1,totalresp),1)/(COUNTIFS(OFFSET('H2 risks'!$A$1,2,$B23-1,totalresp),1,OFFSET('H2 risks'!$A$1,2,AJ$1-1,totalresp),1)+COUNTIFS(OFFSET('H2 risks'!$A$1,2,$B23-1,totalresp),1,OFFSET('H2 risks'!$A$1,2,AJ$1-1,totalresp),0)+COUNTIFS(OFFSET('H2 risks'!$A$1,2,$B23-1,totalresp),0,OFFSET('H2 risks'!$A$1,2,AJ$1-1,totalresp),1)))</f>
        <v>0.74358974358974361</v>
      </c>
      <c r="AK23">
        <f ca="1">1-(COUNTIFS(OFFSET('H2 risks'!$A$1,2,$B23-1,totalresp),1,OFFSET('H2 risks'!$A$1,2,AK$1-1,totalresp),1)/(COUNTIFS(OFFSET('H2 risks'!$A$1,2,$B23-1,totalresp),1,OFFSET('H2 risks'!$A$1,2,AK$1-1,totalresp),1)+COUNTIFS(OFFSET('H2 risks'!$A$1,2,$B23-1,totalresp),1,OFFSET('H2 risks'!$A$1,2,AK$1-1,totalresp),0)+COUNTIFS(OFFSET('H2 risks'!$A$1,2,$B23-1,totalresp),0,OFFSET('H2 risks'!$A$1,2,AK$1-1,totalresp),1)))</f>
        <v>0.92105263157894735</v>
      </c>
      <c r="AL23">
        <f ca="1">1-(COUNTIFS(OFFSET('H2 risks'!$A$1,2,$B23-1,totalresp),1,OFFSET('H2 risks'!$A$1,2,AL$1-1,totalresp),1)/(COUNTIFS(OFFSET('H2 risks'!$A$1,2,$B23-1,totalresp),1,OFFSET('H2 risks'!$A$1,2,AL$1-1,totalresp),1)+COUNTIFS(OFFSET('H2 risks'!$A$1,2,$B23-1,totalresp),1,OFFSET('H2 risks'!$A$1,2,AL$1-1,totalresp),0)+COUNTIFS(OFFSET('H2 risks'!$A$1,2,$B23-1,totalresp),0,OFFSET('H2 risks'!$A$1,2,AL$1-1,totalresp),1)))</f>
        <v>0.86363636363636365</v>
      </c>
      <c r="AM23">
        <f ca="1">1-(COUNTIFS(OFFSET('H2 risks'!$A$1,2,$B23-1,totalresp),1,OFFSET('H2 risks'!$A$1,2,AM$1-1,totalresp),1)/(COUNTIFS(OFFSET('H2 risks'!$A$1,2,$B23-1,totalresp),1,OFFSET('H2 risks'!$A$1,2,AM$1-1,totalresp),1)+COUNTIFS(OFFSET('H2 risks'!$A$1,2,$B23-1,totalresp),1,OFFSET('H2 risks'!$A$1,2,AM$1-1,totalresp),0)+COUNTIFS(OFFSET('H2 risks'!$A$1,2,$B23-1,totalresp),0,OFFSET('H2 risks'!$A$1,2,AM$1-1,totalresp),1)))</f>
        <v>0.86363636363636365</v>
      </c>
      <c r="AN23">
        <f ca="1">1-(COUNTIFS(OFFSET('H2 risks'!$A$1,2,$B23-1,totalresp),1,OFFSET('H2 risks'!$A$1,2,AN$1-1,totalresp),1)/(COUNTIFS(OFFSET('H2 risks'!$A$1,2,$B23-1,totalresp),1,OFFSET('H2 risks'!$A$1,2,AN$1-1,totalresp),1)+COUNTIFS(OFFSET('H2 risks'!$A$1,2,$B23-1,totalresp),1,OFFSET('H2 risks'!$A$1,2,AN$1-1,totalresp),0)+COUNTIFS(OFFSET('H2 risks'!$A$1,2,$B23-1,totalresp),0,OFFSET('H2 risks'!$A$1,2,AN$1-1,totalresp),1)))</f>
        <v>0.84444444444444444</v>
      </c>
      <c r="AO23">
        <f ca="1">1-(COUNTIFS(OFFSET('H2 risks'!$A$1,2,$B23-1,totalresp),1,OFFSET('H2 risks'!$A$1,2,AO$1-1,totalresp),1)/(COUNTIFS(OFFSET('H2 risks'!$A$1,2,$B23-1,totalresp),1,OFFSET('H2 risks'!$A$1,2,AO$1-1,totalresp),1)+COUNTIFS(OFFSET('H2 risks'!$A$1,2,$B23-1,totalresp),1,OFFSET('H2 risks'!$A$1,2,AO$1-1,totalresp),0)+COUNTIFS(OFFSET('H2 risks'!$A$1,2,$B23-1,totalresp),0,OFFSET('H2 risks'!$A$1,2,AO$1-1,totalresp),1)))</f>
        <v>0.94594594594594594</v>
      </c>
    </row>
    <row r="24" spans="1:41" ht="39.4" x14ac:dyDescent="0.45">
      <c r="A24" s="21" t="s">
        <v>357</v>
      </c>
      <c r="B24" s="6">
        <v>27</v>
      </c>
      <c r="C24">
        <f ca="1">1-(COUNTIFS(OFFSET('H2 risks'!$A$1,2,$B24-1,totalresp),1,OFFSET('H2 risks'!$A$1,2,C$1-1,totalresp),1)/(COUNTIFS(OFFSET('H2 risks'!$A$1,2,$B24-1,totalresp),1,OFFSET('H2 risks'!$A$1,2,C$1-1,totalresp),1)+COUNTIFS(OFFSET('H2 risks'!$A$1,2,$B24-1,totalresp),1,OFFSET('H2 risks'!$A$1,2,C$1-1,totalresp),0)+COUNTIFS(OFFSET('H2 risks'!$A$1,2,$B24-1,totalresp),0,OFFSET('H2 risks'!$A$1,2,C$1-1,totalresp),1)))</f>
        <v>0.78260869565217395</v>
      </c>
      <c r="D24">
        <f ca="1">1-(COUNTIFS(OFFSET('H2 risks'!$A$1,2,$B24-1,totalresp),1,OFFSET('H2 risks'!$A$1,2,D$1-1,totalresp),1)/(COUNTIFS(OFFSET('H2 risks'!$A$1,2,$B24-1,totalresp),1,OFFSET('H2 risks'!$A$1,2,D$1-1,totalresp),1)+COUNTIFS(OFFSET('H2 risks'!$A$1,2,$B24-1,totalresp),1,OFFSET('H2 risks'!$A$1,2,D$1-1,totalresp),0)+COUNTIFS(OFFSET('H2 risks'!$A$1,2,$B24-1,totalresp),0,OFFSET('H2 risks'!$A$1,2,D$1-1,totalresp),1)))</f>
        <v>0.88888888888888884</v>
      </c>
      <c r="E24">
        <f ca="1">1-(COUNTIFS(OFFSET('H2 risks'!$A$1,2,$B24-1,totalresp),1,OFFSET('H2 risks'!$A$1,2,E$1-1,totalresp),1)/(COUNTIFS(OFFSET('H2 risks'!$A$1,2,$B24-1,totalresp),1,OFFSET('H2 risks'!$A$1,2,E$1-1,totalresp),1)+COUNTIFS(OFFSET('H2 risks'!$A$1,2,$B24-1,totalresp),1,OFFSET('H2 risks'!$A$1,2,E$1-1,totalresp),0)+COUNTIFS(OFFSET('H2 risks'!$A$1,2,$B24-1,totalresp),0,OFFSET('H2 risks'!$A$1,2,E$1-1,totalresp),1)))</f>
        <v>0.68888888888888888</v>
      </c>
      <c r="F24">
        <f ca="1">1-(COUNTIFS(OFFSET('H2 risks'!$A$1,2,$B24-1,totalresp),1,OFFSET('H2 risks'!$A$1,2,F$1-1,totalresp),1)/(COUNTIFS(OFFSET('H2 risks'!$A$1,2,$B24-1,totalresp),1,OFFSET('H2 risks'!$A$1,2,F$1-1,totalresp),1)+COUNTIFS(OFFSET('H2 risks'!$A$1,2,$B24-1,totalresp),1,OFFSET('H2 risks'!$A$1,2,F$1-1,totalresp),0)+COUNTIFS(OFFSET('H2 risks'!$A$1,2,$B24-1,totalresp),0,OFFSET('H2 risks'!$A$1,2,F$1-1,totalresp),1)))</f>
        <v>0.8666666666666667</v>
      </c>
      <c r="G24">
        <f ca="1">1-(COUNTIFS(OFFSET('H2 risks'!$A$1,2,$B24-1,totalresp),1,OFFSET('H2 risks'!$A$1,2,G$1-1,totalresp),1)/(COUNTIFS(OFFSET('H2 risks'!$A$1,2,$B24-1,totalresp),1,OFFSET('H2 risks'!$A$1,2,G$1-1,totalresp),1)+COUNTIFS(OFFSET('H2 risks'!$A$1,2,$B24-1,totalresp),1,OFFSET('H2 risks'!$A$1,2,G$1-1,totalresp),0)+COUNTIFS(OFFSET('H2 risks'!$A$1,2,$B24-1,totalresp),0,OFFSET('H2 risks'!$A$1,2,G$1-1,totalresp),1)))</f>
        <v>0.83870967741935487</v>
      </c>
      <c r="H24">
        <f ca="1">1-(COUNTIFS(OFFSET('H2 risks'!$A$1,2,$B24-1,totalresp),1,OFFSET('H2 risks'!$A$1,2,H$1-1,totalresp),1)/(COUNTIFS(OFFSET('H2 risks'!$A$1,2,$B24-1,totalresp),1,OFFSET('H2 risks'!$A$1,2,H$1-1,totalresp),1)+COUNTIFS(OFFSET('H2 risks'!$A$1,2,$B24-1,totalresp),1,OFFSET('H2 risks'!$A$1,2,H$1-1,totalresp),0)+COUNTIFS(OFFSET('H2 risks'!$A$1,2,$B24-1,totalresp),0,OFFSET('H2 risks'!$A$1,2,H$1-1,totalresp),1)))</f>
        <v>0.85</v>
      </c>
      <c r="I24">
        <f ca="1">1-(COUNTIFS(OFFSET('H2 risks'!$A$1,2,$B24-1,totalresp),1,OFFSET('H2 risks'!$A$1,2,I$1-1,totalresp),1)/(COUNTIFS(OFFSET('H2 risks'!$A$1,2,$B24-1,totalresp),1,OFFSET('H2 risks'!$A$1,2,I$1-1,totalresp),1)+COUNTIFS(OFFSET('H2 risks'!$A$1,2,$B24-1,totalresp),1,OFFSET('H2 risks'!$A$1,2,I$1-1,totalresp),0)+COUNTIFS(OFFSET('H2 risks'!$A$1,2,$B24-1,totalresp),0,OFFSET('H2 risks'!$A$1,2,I$1-1,totalresp),1)))</f>
        <v>0.81578947368421051</v>
      </c>
      <c r="J24">
        <f ca="1">1-(COUNTIFS(OFFSET('H2 risks'!$A$1,2,$B24-1,totalresp),1,OFFSET('H2 risks'!$A$1,2,J$1-1,totalresp),1)/(COUNTIFS(OFFSET('H2 risks'!$A$1,2,$B24-1,totalresp),1,OFFSET('H2 risks'!$A$1,2,J$1-1,totalresp),1)+COUNTIFS(OFFSET('H2 risks'!$A$1,2,$B24-1,totalresp),1,OFFSET('H2 risks'!$A$1,2,J$1-1,totalresp),0)+COUNTIFS(OFFSET('H2 risks'!$A$1,2,$B24-1,totalresp),0,OFFSET('H2 risks'!$A$1,2,J$1-1,totalresp),1)))</f>
        <v>0.79069767441860461</v>
      </c>
      <c r="K24">
        <f ca="1">1-(COUNTIFS(OFFSET('H2 risks'!$A$1,2,$B24-1,totalresp),1,OFFSET('H2 risks'!$A$1,2,K$1-1,totalresp),1)/(COUNTIFS(OFFSET('H2 risks'!$A$1,2,$B24-1,totalresp),1,OFFSET('H2 risks'!$A$1,2,K$1-1,totalresp),1)+COUNTIFS(OFFSET('H2 risks'!$A$1,2,$B24-1,totalresp),1,OFFSET('H2 risks'!$A$1,2,K$1-1,totalresp),0)+COUNTIFS(OFFSET('H2 risks'!$A$1,2,$B24-1,totalresp),0,OFFSET('H2 risks'!$A$1,2,K$1-1,totalresp),1)))</f>
        <v>0.90322580645161288</v>
      </c>
      <c r="L24">
        <f ca="1">1-(COUNTIFS(OFFSET('H2 risks'!$A$1,2,$B24-1,totalresp),1,OFFSET('H2 risks'!$A$1,2,L$1-1,totalresp),1)/(COUNTIFS(OFFSET('H2 risks'!$A$1,2,$B24-1,totalresp),1,OFFSET('H2 risks'!$A$1,2,L$1-1,totalresp),1)+COUNTIFS(OFFSET('H2 risks'!$A$1,2,$B24-1,totalresp),1,OFFSET('H2 risks'!$A$1,2,L$1-1,totalresp),0)+COUNTIFS(OFFSET('H2 risks'!$A$1,2,$B24-1,totalresp),0,OFFSET('H2 risks'!$A$1,2,L$1-1,totalresp),1)))</f>
        <v>0.68181818181818188</v>
      </c>
      <c r="M24">
        <f ca="1">1-(COUNTIFS(OFFSET('H2 risks'!$A$1,2,$B24-1,totalresp),1,OFFSET('H2 risks'!$A$1,2,M$1-1,totalresp),1)/(COUNTIFS(OFFSET('H2 risks'!$A$1,2,$B24-1,totalresp),1,OFFSET('H2 risks'!$A$1,2,M$1-1,totalresp),1)+COUNTIFS(OFFSET('H2 risks'!$A$1,2,$B24-1,totalresp),1,OFFSET('H2 risks'!$A$1,2,M$1-1,totalresp),0)+COUNTIFS(OFFSET('H2 risks'!$A$1,2,$B24-1,totalresp),0,OFFSET('H2 risks'!$A$1,2,M$1-1,totalresp),1)))</f>
        <v>0.73170731707317072</v>
      </c>
      <c r="N24">
        <f ca="1">1-(COUNTIFS(OFFSET('H2 risks'!$A$1,2,$B24-1,totalresp),1,OFFSET('H2 risks'!$A$1,2,N$1-1,totalresp),1)/(COUNTIFS(OFFSET('H2 risks'!$A$1,2,$B24-1,totalresp),1,OFFSET('H2 risks'!$A$1,2,N$1-1,totalresp),1)+COUNTIFS(OFFSET('H2 risks'!$A$1,2,$B24-1,totalresp),1,OFFSET('H2 risks'!$A$1,2,N$1-1,totalresp),0)+COUNTIFS(OFFSET('H2 risks'!$A$1,2,$B24-1,totalresp),0,OFFSET('H2 risks'!$A$1,2,N$1-1,totalresp),1)))</f>
        <v>0.89473684210526316</v>
      </c>
      <c r="O24">
        <f ca="1">1-(COUNTIFS(OFFSET('H2 risks'!$A$1,2,$B24-1,totalresp),1,OFFSET('H2 risks'!$A$1,2,O$1-1,totalresp),1)/(COUNTIFS(OFFSET('H2 risks'!$A$1,2,$B24-1,totalresp),1,OFFSET('H2 risks'!$A$1,2,O$1-1,totalresp),1)+COUNTIFS(OFFSET('H2 risks'!$A$1,2,$B24-1,totalresp),1,OFFSET('H2 risks'!$A$1,2,O$1-1,totalresp),0)+COUNTIFS(OFFSET('H2 risks'!$A$1,2,$B24-1,totalresp),0,OFFSET('H2 risks'!$A$1,2,O$1-1,totalresp),1)))</f>
        <v>0.93333333333333335</v>
      </c>
      <c r="P24">
        <f ca="1">1-(COUNTIFS(OFFSET('H2 risks'!$A$1,2,$B24-1,totalresp),1,OFFSET('H2 risks'!$A$1,2,P$1-1,totalresp),1)/(COUNTIFS(OFFSET('H2 risks'!$A$1,2,$B24-1,totalresp),1,OFFSET('H2 risks'!$A$1,2,P$1-1,totalresp),1)+COUNTIFS(OFFSET('H2 risks'!$A$1,2,$B24-1,totalresp),1,OFFSET('H2 risks'!$A$1,2,P$1-1,totalresp),0)+COUNTIFS(OFFSET('H2 risks'!$A$1,2,$B24-1,totalresp),0,OFFSET('H2 risks'!$A$1,2,P$1-1,totalresp),1)))</f>
        <v>0.88095238095238093</v>
      </c>
      <c r="Q24">
        <f ca="1">1-(COUNTIFS(OFFSET('H2 risks'!$A$1,2,$B24-1,totalresp),1,OFFSET('H2 risks'!$A$1,2,Q$1-1,totalresp),1)/(COUNTIFS(OFFSET('H2 risks'!$A$1,2,$B24-1,totalresp),1,OFFSET('H2 risks'!$A$1,2,Q$1-1,totalresp),1)+COUNTIFS(OFFSET('H2 risks'!$A$1,2,$B24-1,totalresp),1,OFFSET('H2 risks'!$A$1,2,Q$1-1,totalresp),0)+COUNTIFS(OFFSET('H2 risks'!$A$1,2,$B24-1,totalresp),0,OFFSET('H2 risks'!$A$1,2,Q$1-1,totalresp),1)))</f>
        <v>0.8</v>
      </c>
      <c r="R24">
        <f ca="1">1-(COUNTIFS(OFFSET('H2 risks'!$A$1,2,$B24-1,totalresp),1,OFFSET('H2 risks'!$A$1,2,R$1-1,totalresp),1)/(COUNTIFS(OFFSET('H2 risks'!$A$1,2,$B24-1,totalresp),1,OFFSET('H2 risks'!$A$1,2,R$1-1,totalresp),1)+COUNTIFS(OFFSET('H2 risks'!$A$1,2,$B24-1,totalresp),1,OFFSET('H2 risks'!$A$1,2,R$1-1,totalresp),0)+COUNTIFS(OFFSET('H2 risks'!$A$1,2,$B24-1,totalresp),0,OFFSET('H2 risks'!$A$1,2,R$1-1,totalresp),1)))</f>
        <v>0.93103448275862066</v>
      </c>
      <c r="S24">
        <f ca="1">1-(COUNTIFS(OFFSET('H2 risks'!$A$1,2,$B24-1,totalresp),1,OFFSET('H2 risks'!$A$1,2,S$1-1,totalresp),1)/(COUNTIFS(OFFSET('H2 risks'!$A$1,2,$B24-1,totalresp),1,OFFSET('H2 risks'!$A$1,2,S$1-1,totalresp),1)+COUNTIFS(OFFSET('H2 risks'!$A$1,2,$B24-1,totalresp),1,OFFSET('H2 risks'!$A$1,2,S$1-1,totalresp),0)+COUNTIFS(OFFSET('H2 risks'!$A$1,2,$B24-1,totalresp),0,OFFSET('H2 risks'!$A$1,2,S$1-1,totalresp),1)))</f>
        <v>0.8</v>
      </c>
      <c r="T24">
        <f ca="1">1-(COUNTIFS(OFFSET('H2 risks'!$A$1,2,$B24-1,totalresp),1,OFFSET('H2 risks'!$A$1,2,T$1-1,totalresp),1)/(COUNTIFS(OFFSET('H2 risks'!$A$1,2,$B24-1,totalresp),1,OFFSET('H2 risks'!$A$1,2,T$1-1,totalresp),1)+COUNTIFS(OFFSET('H2 risks'!$A$1,2,$B24-1,totalresp),1,OFFSET('H2 risks'!$A$1,2,T$1-1,totalresp),0)+COUNTIFS(OFFSET('H2 risks'!$A$1,2,$B24-1,totalresp),0,OFFSET('H2 risks'!$A$1,2,T$1-1,totalresp),1)))</f>
        <v>0.84090909090909094</v>
      </c>
      <c r="U24">
        <f ca="1">1-(COUNTIFS(OFFSET('H2 risks'!$A$1,2,$B24-1,totalresp),1,OFFSET('H2 risks'!$A$1,2,U$1-1,totalresp),1)/(COUNTIFS(OFFSET('H2 risks'!$A$1,2,$B24-1,totalresp),1,OFFSET('H2 risks'!$A$1,2,U$1-1,totalresp),1)+COUNTIFS(OFFSET('H2 risks'!$A$1,2,$B24-1,totalresp),1,OFFSET('H2 risks'!$A$1,2,U$1-1,totalresp),0)+COUNTIFS(OFFSET('H2 risks'!$A$1,2,$B24-1,totalresp),0,OFFSET('H2 risks'!$A$1,2,U$1-1,totalresp),1)))</f>
        <v>0.76666666666666661</v>
      </c>
      <c r="V24">
        <f ca="1">1-(COUNTIFS(OFFSET('H2 risks'!$A$1,2,$B24-1,totalresp),1,OFFSET('H2 risks'!$A$1,2,V$1-1,totalresp),1)/(COUNTIFS(OFFSET('H2 risks'!$A$1,2,$B24-1,totalresp),1,OFFSET('H2 risks'!$A$1,2,V$1-1,totalresp),1)+COUNTIFS(OFFSET('H2 risks'!$A$1,2,$B24-1,totalresp),1,OFFSET('H2 risks'!$A$1,2,V$1-1,totalresp),0)+COUNTIFS(OFFSET('H2 risks'!$A$1,2,$B24-1,totalresp),0,OFFSET('H2 risks'!$A$1,2,V$1-1,totalresp),1)))</f>
        <v>0.7931034482758621</v>
      </c>
      <c r="W24">
        <f ca="1">1-(COUNTIFS(OFFSET('H2 risks'!$A$1,2,$B24-1,totalresp),1,OFFSET('H2 risks'!$A$1,2,W$1-1,totalresp),1)/(COUNTIFS(OFFSET('H2 risks'!$A$1,2,$B24-1,totalresp),1,OFFSET('H2 risks'!$A$1,2,W$1-1,totalresp),1)+COUNTIFS(OFFSET('H2 risks'!$A$1,2,$B24-1,totalresp),1,OFFSET('H2 risks'!$A$1,2,W$1-1,totalresp),0)+COUNTIFS(OFFSET('H2 risks'!$A$1,2,$B24-1,totalresp),0,OFFSET('H2 risks'!$A$1,2,W$1-1,totalresp),1)))</f>
        <v>0.83673469387755106</v>
      </c>
      <c r="X24">
        <f ca="1">1-(COUNTIFS(OFFSET('H2 risks'!$A$1,2,$B24-1,totalresp),1,OFFSET('H2 risks'!$A$1,2,X$1-1,totalresp),1)/(COUNTIFS(OFFSET('H2 risks'!$A$1,2,$B24-1,totalresp),1,OFFSET('H2 risks'!$A$1,2,X$1-1,totalresp),1)+COUNTIFS(OFFSET('H2 risks'!$A$1,2,$B24-1,totalresp),1,OFFSET('H2 risks'!$A$1,2,X$1-1,totalresp),0)+COUNTIFS(OFFSET('H2 risks'!$A$1,2,$B24-1,totalresp),0,OFFSET('H2 risks'!$A$1,2,X$1-1,totalresp),1)))</f>
        <v>0</v>
      </c>
      <c r="Y24">
        <f ca="1">1-(COUNTIFS(OFFSET('H2 risks'!$A$1,2,$B24-1,totalresp),1,OFFSET('H2 risks'!$A$1,2,Y$1-1,totalresp),1)/(COUNTIFS(OFFSET('H2 risks'!$A$1,2,$B24-1,totalresp),1,OFFSET('H2 risks'!$A$1,2,Y$1-1,totalresp),1)+COUNTIFS(OFFSET('H2 risks'!$A$1,2,$B24-1,totalresp),1,OFFSET('H2 risks'!$A$1,2,Y$1-1,totalresp),0)+COUNTIFS(OFFSET('H2 risks'!$A$1,2,$B24-1,totalresp),0,OFFSET('H2 risks'!$A$1,2,Y$1-1,totalresp),1)))</f>
        <v>1</v>
      </c>
      <c r="Z24">
        <f ca="1">1-(COUNTIFS(OFFSET('H2 risks'!$A$1,2,$B24-1,totalresp),1,OFFSET('H2 risks'!$A$1,2,Z$1-1,totalresp),1)/(COUNTIFS(OFFSET('H2 risks'!$A$1,2,$B24-1,totalresp),1,OFFSET('H2 risks'!$A$1,2,Z$1-1,totalresp),1)+COUNTIFS(OFFSET('H2 risks'!$A$1,2,$B24-1,totalresp),1,OFFSET('H2 risks'!$A$1,2,Z$1-1,totalresp),0)+COUNTIFS(OFFSET('H2 risks'!$A$1,2,$B24-1,totalresp),0,OFFSET('H2 risks'!$A$1,2,Z$1-1,totalresp),1)))</f>
        <v>0.82051282051282048</v>
      </c>
      <c r="AA24">
        <f ca="1">1-(COUNTIFS(OFFSET('H2 risks'!$A$1,2,$B24-1,totalresp),1,OFFSET('H2 risks'!$A$1,2,AA$1-1,totalresp),1)/(COUNTIFS(OFFSET('H2 risks'!$A$1,2,$B24-1,totalresp),1,OFFSET('H2 risks'!$A$1,2,AA$1-1,totalresp),1)+COUNTIFS(OFFSET('H2 risks'!$A$1,2,$B24-1,totalresp),1,OFFSET('H2 risks'!$A$1,2,AA$1-1,totalresp),0)+COUNTIFS(OFFSET('H2 risks'!$A$1,2,$B24-1,totalresp),0,OFFSET('H2 risks'!$A$1,2,AA$1-1,totalresp),1)))</f>
        <v>0.69444444444444442</v>
      </c>
      <c r="AB24">
        <f ca="1">1-(COUNTIFS(OFFSET('H2 risks'!$A$1,2,$B24-1,totalresp),1,OFFSET('H2 risks'!$A$1,2,AB$1-1,totalresp),1)/(COUNTIFS(OFFSET('H2 risks'!$A$1,2,$B24-1,totalresp),1,OFFSET('H2 risks'!$A$1,2,AB$1-1,totalresp),1)+COUNTIFS(OFFSET('H2 risks'!$A$1,2,$B24-1,totalresp),1,OFFSET('H2 risks'!$A$1,2,AB$1-1,totalresp),0)+COUNTIFS(OFFSET('H2 risks'!$A$1,2,$B24-1,totalresp),0,OFFSET('H2 risks'!$A$1,2,AB$1-1,totalresp),1)))</f>
        <v>0.94594594594594594</v>
      </c>
      <c r="AC24">
        <f ca="1">1-(COUNTIFS(OFFSET('H2 risks'!$A$1,2,$B24-1,totalresp),1,OFFSET('H2 risks'!$A$1,2,AC$1-1,totalresp),1)/(COUNTIFS(OFFSET('H2 risks'!$A$1,2,$B24-1,totalresp),1,OFFSET('H2 risks'!$A$1,2,AC$1-1,totalresp),1)+COUNTIFS(OFFSET('H2 risks'!$A$1,2,$B24-1,totalresp),1,OFFSET('H2 risks'!$A$1,2,AC$1-1,totalresp),0)+COUNTIFS(OFFSET('H2 risks'!$A$1,2,$B24-1,totalresp),0,OFFSET('H2 risks'!$A$1,2,AC$1-1,totalresp),1)))</f>
        <v>0.59523809523809523</v>
      </c>
      <c r="AD24">
        <f ca="1">1-(COUNTIFS(OFFSET('H2 risks'!$A$1,2,$B24-1,totalresp),1,OFFSET('H2 risks'!$A$1,2,AD$1-1,totalresp),1)/(COUNTIFS(OFFSET('H2 risks'!$A$1,2,$B24-1,totalresp),1,OFFSET('H2 risks'!$A$1,2,AD$1-1,totalresp),1)+COUNTIFS(OFFSET('H2 risks'!$A$1,2,$B24-1,totalresp),1,OFFSET('H2 risks'!$A$1,2,AD$1-1,totalresp),0)+COUNTIFS(OFFSET('H2 risks'!$A$1,2,$B24-1,totalresp),0,OFFSET('H2 risks'!$A$1,2,AD$1-1,totalresp),1)))</f>
        <v>0.69811320754716988</v>
      </c>
      <c r="AE24">
        <f ca="1">1-(COUNTIFS(OFFSET('H2 risks'!$A$1,2,$B24-1,totalresp),1,OFFSET('H2 risks'!$A$1,2,AE$1-1,totalresp),1)/(COUNTIFS(OFFSET('H2 risks'!$A$1,2,$B24-1,totalresp),1,OFFSET('H2 risks'!$A$1,2,AE$1-1,totalresp),1)+COUNTIFS(OFFSET('H2 risks'!$A$1,2,$B24-1,totalresp),1,OFFSET('H2 risks'!$A$1,2,AE$1-1,totalresp),0)+COUNTIFS(OFFSET('H2 risks'!$A$1,2,$B24-1,totalresp),0,OFFSET('H2 risks'!$A$1,2,AE$1-1,totalresp),1)))</f>
        <v>0.90625</v>
      </c>
      <c r="AF24">
        <f ca="1">1-(COUNTIFS(OFFSET('H2 risks'!$A$1,2,$B24-1,totalresp),1,OFFSET('H2 risks'!$A$1,2,AF$1-1,totalresp),1)/(COUNTIFS(OFFSET('H2 risks'!$A$1,2,$B24-1,totalresp),1,OFFSET('H2 risks'!$A$1,2,AF$1-1,totalresp),1)+COUNTIFS(OFFSET('H2 risks'!$A$1,2,$B24-1,totalresp),1,OFFSET('H2 risks'!$A$1,2,AF$1-1,totalresp),0)+COUNTIFS(OFFSET('H2 risks'!$A$1,2,$B24-1,totalresp),0,OFFSET('H2 risks'!$A$1,2,AF$1-1,totalresp),1)))</f>
        <v>0.82758620689655171</v>
      </c>
      <c r="AG24">
        <f ca="1">1-(COUNTIFS(OFFSET('H2 risks'!$A$1,2,$B24-1,totalresp),1,OFFSET('H2 risks'!$A$1,2,AG$1-1,totalresp),1)/(COUNTIFS(OFFSET('H2 risks'!$A$1,2,$B24-1,totalresp),1,OFFSET('H2 risks'!$A$1,2,AG$1-1,totalresp),1)+COUNTIFS(OFFSET('H2 risks'!$A$1,2,$B24-1,totalresp),1,OFFSET('H2 risks'!$A$1,2,AG$1-1,totalresp),0)+COUNTIFS(OFFSET('H2 risks'!$A$1,2,$B24-1,totalresp),0,OFFSET('H2 risks'!$A$1,2,AG$1-1,totalresp),1)))</f>
        <v>0.89655172413793105</v>
      </c>
      <c r="AH24">
        <f ca="1">1-(COUNTIFS(OFFSET('H2 risks'!$A$1,2,$B24-1,totalresp),1,OFFSET('H2 risks'!$A$1,2,AH$1-1,totalresp),1)/(COUNTIFS(OFFSET('H2 risks'!$A$1,2,$B24-1,totalresp),1,OFFSET('H2 risks'!$A$1,2,AH$1-1,totalresp),1)+COUNTIFS(OFFSET('H2 risks'!$A$1,2,$B24-1,totalresp),1,OFFSET('H2 risks'!$A$1,2,AH$1-1,totalresp),0)+COUNTIFS(OFFSET('H2 risks'!$A$1,2,$B24-1,totalresp),0,OFFSET('H2 risks'!$A$1,2,AH$1-1,totalresp),1)))</f>
        <v>0.76666666666666661</v>
      </c>
      <c r="AI24">
        <f ca="1">1-(COUNTIFS(OFFSET('H2 risks'!$A$1,2,$B24-1,totalresp),1,OFFSET('H2 risks'!$A$1,2,AI$1-1,totalresp),1)/(COUNTIFS(OFFSET('H2 risks'!$A$1,2,$B24-1,totalresp),1,OFFSET('H2 risks'!$A$1,2,AI$1-1,totalresp),1)+COUNTIFS(OFFSET('H2 risks'!$A$1,2,$B24-1,totalresp),1,OFFSET('H2 risks'!$A$1,2,AI$1-1,totalresp),0)+COUNTIFS(OFFSET('H2 risks'!$A$1,2,$B24-1,totalresp),0,OFFSET('H2 risks'!$A$1,2,AI$1-1,totalresp),1)))</f>
        <v>0.8</v>
      </c>
      <c r="AJ24">
        <f ca="1">1-(COUNTIFS(OFFSET('H2 risks'!$A$1,2,$B24-1,totalresp),1,OFFSET('H2 risks'!$A$1,2,AJ$1-1,totalresp),1)/(COUNTIFS(OFFSET('H2 risks'!$A$1,2,$B24-1,totalresp),1,OFFSET('H2 risks'!$A$1,2,AJ$1-1,totalresp),1)+COUNTIFS(OFFSET('H2 risks'!$A$1,2,$B24-1,totalresp),1,OFFSET('H2 risks'!$A$1,2,AJ$1-1,totalresp),0)+COUNTIFS(OFFSET('H2 risks'!$A$1,2,$B24-1,totalresp),0,OFFSET('H2 risks'!$A$1,2,AJ$1-1,totalresp),1)))</f>
        <v>0.90909090909090906</v>
      </c>
      <c r="AK24">
        <f ca="1">1-(COUNTIFS(OFFSET('H2 risks'!$A$1,2,$B24-1,totalresp),1,OFFSET('H2 risks'!$A$1,2,AK$1-1,totalresp),1)/(COUNTIFS(OFFSET('H2 risks'!$A$1,2,$B24-1,totalresp),1,OFFSET('H2 risks'!$A$1,2,AK$1-1,totalresp),1)+COUNTIFS(OFFSET('H2 risks'!$A$1,2,$B24-1,totalresp),1,OFFSET('H2 risks'!$A$1,2,AK$1-1,totalresp),0)+COUNTIFS(OFFSET('H2 risks'!$A$1,2,$B24-1,totalresp),0,OFFSET('H2 risks'!$A$1,2,AK$1-1,totalresp),1)))</f>
        <v>0.92307692307692313</v>
      </c>
      <c r="AL24">
        <f ca="1">1-(COUNTIFS(OFFSET('H2 risks'!$A$1,2,$B24-1,totalresp),1,OFFSET('H2 risks'!$A$1,2,AL$1-1,totalresp),1)/(COUNTIFS(OFFSET('H2 risks'!$A$1,2,$B24-1,totalresp),1,OFFSET('H2 risks'!$A$1,2,AL$1-1,totalresp),1)+COUNTIFS(OFFSET('H2 risks'!$A$1,2,$B24-1,totalresp),1,OFFSET('H2 risks'!$A$1,2,AL$1-1,totalresp),0)+COUNTIFS(OFFSET('H2 risks'!$A$1,2,$B24-1,totalresp),0,OFFSET('H2 risks'!$A$1,2,AL$1-1,totalresp),1)))</f>
        <v>0.80645161290322576</v>
      </c>
      <c r="AM24">
        <f ca="1">1-(COUNTIFS(OFFSET('H2 risks'!$A$1,2,$B24-1,totalresp),1,OFFSET('H2 risks'!$A$1,2,AM$1-1,totalresp),1)/(COUNTIFS(OFFSET('H2 risks'!$A$1,2,$B24-1,totalresp),1,OFFSET('H2 risks'!$A$1,2,AM$1-1,totalresp),1)+COUNTIFS(OFFSET('H2 risks'!$A$1,2,$B24-1,totalresp),1,OFFSET('H2 risks'!$A$1,2,AM$1-1,totalresp),0)+COUNTIFS(OFFSET('H2 risks'!$A$1,2,$B24-1,totalresp),0,OFFSET('H2 risks'!$A$1,2,AM$1-1,totalresp),1)))</f>
        <v>0.6785714285714286</v>
      </c>
      <c r="AN24">
        <f ca="1">1-(COUNTIFS(OFFSET('H2 risks'!$A$1,2,$B24-1,totalresp),1,OFFSET('H2 risks'!$A$1,2,AN$1-1,totalresp),1)/(COUNTIFS(OFFSET('H2 risks'!$A$1,2,$B24-1,totalresp),1,OFFSET('H2 risks'!$A$1,2,AN$1-1,totalresp),1)+COUNTIFS(OFFSET('H2 risks'!$A$1,2,$B24-1,totalresp),1,OFFSET('H2 risks'!$A$1,2,AN$1-1,totalresp),0)+COUNTIFS(OFFSET('H2 risks'!$A$1,2,$B24-1,totalresp),0,OFFSET('H2 risks'!$A$1,2,AN$1-1,totalresp),1)))</f>
        <v>0.91666666666666663</v>
      </c>
      <c r="AO24">
        <f ca="1">1-(COUNTIFS(OFFSET('H2 risks'!$A$1,2,$B24-1,totalresp),1,OFFSET('H2 risks'!$A$1,2,AO$1-1,totalresp),1)/(COUNTIFS(OFFSET('H2 risks'!$A$1,2,$B24-1,totalresp),1,OFFSET('H2 risks'!$A$1,2,AO$1-1,totalresp),1)+COUNTIFS(OFFSET('H2 risks'!$A$1,2,$B24-1,totalresp),1,OFFSET('H2 risks'!$A$1,2,AO$1-1,totalresp),0)+COUNTIFS(OFFSET('H2 risks'!$A$1,2,$B24-1,totalresp),0,OFFSET('H2 risks'!$A$1,2,AO$1-1,totalresp),1)))</f>
        <v>0.86956521739130432</v>
      </c>
    </row>
    <row r="25" spans="1:41" ht="52.5" x14ac:dyDescent="0.45">
      <c r="A25" s="21" t="s">
        <v>358</v>
      </c>
      <c r="B25" s="6">
        <v>28</v>
      </c>
      <c r="C25">
        <f ca="1">1-(COUNTIFS(OFFSET('H2 risks'!$A$1,2,$B25-1,totalresp),1,OFFSET('H2 risks'!$A$1,2,C$1-1,totalresp),1)/(COUNTIFS(OFFSET('H2 risks'!$A$1,2,$B25-1,totalresp),1,OFFSET('H2 risks'!$A$1,2,C$1-1,totalresp),1)+COUNTIFS(OFFSET('H2 risks'!$A$1,2,$B25-1,totalresp),1,OFFSET('H2 risks'!$A$1,2,C$1-1,totalresp),0)+COUNTIFS(OFFSET('H2 risks'!$A$1,2,$B25-1,totalresp),0,OFFSET('H2 risks'!$A$1,2,C$1-1,totalresp),1)))</f>
        <v>0.97058823529411764</v>
      </c>
      <c r="D25">
        <f ca="1">1-(COUNTIFS(OFFSET('H2 risks'!$A$1,2,$B25-1,totalresp),1,OFFSET('H2 risks'!$A$1,2,D$1-1,totalresp),1)/(COUNTIFS(OFFSET('H2 risks'!$A$1,2,$B25-1,totalresp),1,OFFSET('H2 risks'!$A$1,2,D$1-1,totalresp),1)+COUNTIFS(OFFSET('H2 risks'!$A$1,2,$B25-1,totalresp),1,OFFSET('H2 risks'!$A$1,2,D$1-1,totalresp),0)+COUNTIFS(OFFSET('H2 risks'!$A$1,2,$B25-1,totalresp),0,OFFSET('H2 risks'!$A$1,2,D$1-1,totalresp),1)))</f>
        <v>1</v>
      </c>
      <c r="E25">
        <f ca="1">1-(COUNTIFS(OFFSET('H2 risks'!$A$1,2,$B25-1,totalresp),1,OFFSET('H2 risks'!$A$1,2,E$1-1,totalresp),1)/(COUNTIFS(OFFSET('H2 risks'!$A$1,2,$B25-1,totalresp),1,OFFSET('H2 risks'!$A$1,2,E$1-1,totalresp),1)+COUNTIFS(OFFSET('H2 risks'!$A$1,2,$B25-1,totalresp),1,OFFSET('H2 risks'!$A$1,2,E$1-1,totalresp),0)+COUNTIFS(OFFSET('H2 risks'!$A$1,2,$B25-1,totalresp),0,OFFSET('H2 risks'!$A$1,2,E$1-1,totalresp),1)))</f>
        <v>1</v>
      </c>
      <c r="F25">
        <f ca="1">1-(COUNTIFS(OFFSET('H2 risks'!$A$1,2,$B25-1,totalresp),1,OFFSET('H2 risks'!$A$1,2,F$1-1,totalresp),1)/(COUNTIFS(OFFSET('H2 risks'!$A$1,2,$B25-1,totalresp),1,OFFSET('H2 risks'!$A$1,2,F$1-1,totalresp),1)+COUNTIFS(OFFSET('H2 risks'!$A$1,2,$B25-1,totalresp),1,OFFSET('H2 risks'!$A$1,2,F$1-1,totalresp),0)+COUNTIFS(OFFSET('H2 risks'!$A$1,2,$B25-1,totalresp),0,OFFSET('H2 risks'!$A$1,2,F$1-1,totalresp),1)))</f>
        <v>0.91666666666666663</v>
      </c>
      <c r="G25">
        <f ca="1">1-(COUNTIFS(OFFSET('H2 risks'!$A$1,2,$B25-1,totalresp),1,OFFSET('H2 risks'!$A$1,2,G$1-1,totalresp),1)/(COUNTIFS(OFFSET('H2 risks'!$A$1,2,$B25-1,totalresp),1,OFFSET('H2 risks'!$A$1,2,G$1-1,totalresp),1)+COUNTIFS(OFFSET('H2 risks'!$A$1,2,$B25-1,totalresp),1,OFFSET('H2 risks'!$A$1,2,G$1-1,totalresp),0)+COUNTIFS(OFFSET('H2 risks'!$A$1,2,$B25-1,totalresp),0,OFFSET('H2 risks'!$A$1,2,G$1-1,totalresp),1)))</f>
        <v>0.9285714285714286</v>
      </c>
      <c r="H25">
        <f ca="1">1-(COUNTIFS(OFFSET('H2 risks'!$A$1,2,$B25-1,totalresp),1,OFFSET('H2 risks'!$A$1,2,H$1-1,totalresp),1)/(COUNTIFS(OFFSET('H2 risks'!$A$1,2,$B25-1,totalresp),1,OFFSET('H2 risks'!$A$1,2,H$1-1,totalresp),1)+COUNTIFS(OFFSET('H2 risks'!$A$1,2,$B25-1,totalresp),1,OFFSET('H2 risks'!$A$1,2,H$1-1,totalresp),0)+COUNTIFS(OFFSET('H2 risks'!$A$1,2,$B25-1,totalresp),0,OFFSET('H2 risks'!$A$1,2,H$1-1,totalresp),1)))</f>
        <v>1</v>
      </c>
      <c r="I25">
        <f ca="1">1-(COUNTIFS(OFFSET('H2 risks'!$A$1,2,$B25-1,totalresp),1,OFFSET('H2 risks'!$A$1,2,I$1-1,totalresp),1)/(COUNTIFS(OFFSET('H2 risks'!$A$1,2,$B25-1,totalresp),1,OFFSET('H2 risks'!$A$1,2,I$1-1,totalresp),1)+COUNTIFS(OFFSET('H2 risks'!$A$1,2,$B25-1,totalresp),1,OFFSET('H2 risks'!$A$1,2,I$1-1,totalresp),0)+COUNTIFS(OFFSET('H2 risks'!$A$1,2,$B25-1,totalresp),0,OFFSET('H2 risks'!$A$1,2,I$1-1,totalresp),1)))</f>
        <v>0.95652173913043481</v>
      </c>
      <c r="J25">
        <f ca="1">1-(COUNTIFS(OFFSET('H2 risks'!$A$1,2,$B25-1,totalresp),1,OFFSET('H2 risks'!$A$1,2,J$1-1,totalresp),1)/(COUNTIFS(OFFSET('H2 risks'!$A$1,2,$B25-1,totalresp),1,OFFSET('H2 risks'!$A$1,2,J$1-1,totalresp),1)+COUNTIFS(OFFSET('H2 risks'!$A$1,2,$B25-1,totalresp),1,OFFSET('H2 risks'!$A$1,2,J$1-1,totalresp),0)+COUNTIFS(OFFSET('H2 risks'!$A$1,2,$B25-1,totalresp),0,OFFSET('H2 risks'!$A$1,2,J$1-1,totalresp),1)))</f>
        <v>0.96666666666666667</v>
      </c>
      <c r="K25">
        <f ca="1">1-(COUNTIFS(OFFSET('H2 risks'!$A$1,2,$B25-1,totalresp),1,OFFSET('H2 risks'!$A$1,2,K$1-1,totalresp),1)/(COUNTIFS(OFFSET('H2 risks'!$A$1,2,$B25-1,totalresp),1,OFFSET('H2 risks'!$A$1,2,K$1-1,totalresp),1)+COUNTIFS(OFFSET('H2 risks'!$A$1,2,$B25-1,totalresp),1,OFFSET('H2 risks'!$A$1,2,K$1-1,totalresp),0)+COUNTIFS(OFFSET('H2 risks'!$A$1,2,$B25-1,totalresp),0,OFFSET('H2 risks'!$A$1,2,K$1-1,totalresp),1)))</f>
        <v>0.91666666666666663</v>
      </c>
      <c r="L25">
        <f ca="1">1-(COUNTIFS(OFFSET('H2 risks'!$A$1,2,$B25-1,totalresp),1,OFFSET('H2 risks'!$A$1,2,L$1-1,totalresp),1)/(COUNTIFS(OFFSET('H2 risks'!$A$1,2,$B25-1,totalresp),1,OFFSET('H2 risks'!$A$1,2,L$1-1,totalresp),1)+COUNTIFS(OFFSET('H2 risks'!$A$1,2,$B25-1,totalresp),1,OFFSET('H2 risks'!$A$1,2,L$1-1,totalresp),0)+COUNTIFS(OFFSET('H2 risks'!$A$1,2,$B25-1,totalresp),0,OFFSET('H2 risks'!$A$1,2,L$1-1,totalresp),1)))</f>
        <v>1</v>
      </c>
      <c r="M25">
        <f ca="1">1-(COUNTIFS(OFFSET('H2 risks'!$A$1,2,$B25-1,totalresp),1,OFFSET('H2 risks'!$A$1,2,M$1-1,totalresp),1)/(COUNTIFS(OFFSET('H2 risks'!$A$1,2,$B25-1,totalresp),1,OFFSET('H2 risks'!$A$1,2,M$1-1,totalresp),1)+COUNTIFS(OFFSET('H2 risks'!$A$1,2,$B25-1,totalresp),1,OFFSET('H2 risks'!$A$1,2,M$1-1,totalresp),0)+COUNTIFS(OFFSET('H2 risks'!$A$1,2,$B25-1,totalresp),0,OFFSET('H2 risks'!$A$1,2,M$1-1,totalresp),1)))</f>
        <v>0.96666666666666667</v>
      </c>
      <c r="N25">
        <f ca="1">1-(COUNTIFS(OFFSET('H2 risks'!$A$1,2,$B25-1,totalresp),1,OFFSET('H2 risks'!$A$1,2,N$1-1,totalresp),1)/(COUNTIFS(OFFSET('H2 risks'!$A$1,2,$B25-1,totalresp),1,OFFSET('H2 risks'!$A$1,2,N$1-1,totalresp),1)+COUNTIFS(OFFSET('H2 risks'!$A$1,2,$B25-1,totalresp),1,OFFSET('H2 risks'!$A$1,2,N$1-1,totalresp),0)+COUNTIFS(OFFSET('H2 risks'!$A$1,2,$B25-1,totalresp),0,OFFSET('H2 risks'!$A$1,2,N$1-1,totalresp),1)))</f>
        <v>1</v>
      </c>
      <c r="O25">
        <f ca="1">1-(COUNTIFS(OFFSET('H2 risks'!$A$1,2,$B25-1,totalresp),1,OFFSET('H2 risks'!$A$1,2,O$1-1,totalresp),1)/(COUNTIFS(OFFSET('H2 risks'!$A$1,2,$B25-1,totalresp),1,OFFSET('H2 risks'!$A$1,2,O$1-1,totalresp),1)+COUNTIFS(OFFSET('H2 risks'!$A$1,2,$B25-1,totalresp),1,OFFSET('H2 risks'!$A$1,2,O$1-1,totalresp),0)+COUNTIFS(OFFSET('H2 risks'!$A$1,2,$B25-1,totalresp),0,OFFSET('H2 risks'!$A$1,2,O$1-1,totalresp),1)))</f>
        <v>1</v>
      </c>
      <c r="P25">
        <f ca="1">1-(COUNTIFS(OFFSET('H2 risks'!$A$1,2,$B25-1,totalresp),1,OFFSET('H2 risks'!$A$1,2,P$1-1,totalresp),1)/(COUNTIFS(OFFSET('H2 risks'!$A$1,2,$B25-1,totalresp),1,OFFSET('H2 risks'!$A$1,2,P$1-1,totalresp),1)+COUNTIFS(OFFSET('H2 risks'!$A$1,2,$B25-1,totalresp),1,OFFSET('H2 risks'!$A$1,2,P$1-1,totalresp),0)+COUNTIFS(OFFSET('H2 risks'!$A$1,2,$B25-1,totalresp),0,OFFSET('H2 risks'!$A$1,2,P$1-1,totalresp),1)))</f>
        <v>1</v>
      </c>
      <c r="Q25">
        <f ca="1">1-(COUNTIFS(OFFSET('H2 risks'!$A$1,2,$B25-1,totalresp),1,OFFSET('H2 risks'!$A$1,2,Q$1-1,totalresp),1)/(COUNTIFS(OFFSET('H2 risks'!$A$1,2,$B25-1,totalresp),1,OFFSET('H2 risks'!$A$1,2,Q$1-1,totalresp),1)+COUNTIFS(OFFSET('H2 risks'!$A$1,2,$B25-1,totalresp),1,OFFSET('H2 risks'!$A$1,2,Q$1-1,totalresp),0)+COUNTIFS(OFFSET('H2 risks'!$A$1,2,$B25-1,totalresp),0,OFFSET('H2 risks'!$A$1,2,Q$1-1,totalresp),1)))</f>
        <v>1</v>
      </c>
      <c r="R25">
        <f ca="1">1-(COUNTIFS(OFFSET('H2 risks'!$A$1,2,$B25-1,totalresp),1,OFFSET('H2 risks'!$A$1,2,R$1-1,totalresp),1)/(COUNTIFS(OFFSET('H2 risks'!$A$1,2,$B25-1,totalresp),1,OFFSET('H2 risks'!$A$1,2,R$1-1,totalresp),1)+COUNTIFS(OFFSET('H2 risks'!$A$1,2,$B25-1,totalresp),1,OFFSET('H2 risks'!$A$1,2,R$1-1,totalresp),0)+COUNTIFS(OFFSET('H2 risks'!$A$1,2,$B25-1,totalresp),0,OFFSET('H2 risks'!$A$1,2,R$1-1,totalresp),1)))</f>
        <v>1</v>
      </c>
      <c r="S25">
        <f ca="1">1-(COUNTIFS(OFFSET('H2 risks'!$A$1,2,$B25-1,totalresp),1,OFFSET('H2 risks'!$A$1,2,S$1-1,totalresp),1)/(COUNTIFS(OFFSET('H2 risks'!$A$1,2,$B25-1,totalresp),1,OFFSET('H2 risks'!$A$1,2,S$1-1,totalresp),1)+COUNTIFS(OFFSET('H2 risks'!$A$1,2,$B25-1,totalresp),1,OFFSET('H2 risks'!$A$1,2,S$1-1,totalresp),0)+COUNTIFS(OFFSET('H2 risks'!$A$1,2,$B25-1,totalresp),0,OFFSET('H2 risks'!$A$1,2,S$1-1,totalresp),1)))</f>
        <v>1</v>
      </c>
      <c r="T25">
        <f ca="1">1-(COUNTIFS(OFFSET('H2 risks'!$A$1,2,$B25-1,totalresp),1,OFFSET('H2 risks'!$A$1,2,T$1-1,totalresp),1)/(COUNTIFS(OFFSET('H2 risks'!$A$1,2,$B25-1,totalresp),1,OFFSET('H2 risks'!$A$1,2,T$1-1,totalresp),1)+COUNTIFS(OFFSET('H2 risks'!$A$1,2,$B25-1,totalresp),1,OFFSET('H2 risks'!$A$1,2,T$1-1,totalresp),0)+COUNTIFS(OFFSET('H2 risks'!$A$1,2,$B25-1,totalresp),0,OFFSET('H2 risks'!$A$1,2,T$1-1,totalresp),1)))</f>
        <v>0.96551724137931039</v>
      </c>
      <c r="U25">
        <f ca="1">1-(COUNTIFS(OFFSET('H2 risks'!$A$1,2,$B25-1,totalresp),1,OFFSET('H2 risks'!$A$1,2,U$1-1,totalresp),1)/(COUNTIFS(OFFSET('H2 risks'!$A$1,2,$B25-1,totalresp),1,OFFSET('H2 risks'!$A$1,2,U$1-1,totalresp),1)+COUNTIFS(OFFSET('H2 risks'!$A$1,2,$B25-1,totalresp),1,OFFSET('H2 risks'!$A$1,2,U$1-1,totalresp),0)+COUNTIFS(OFFSET('H2 risks'!$A$1,2,$B25-1,totalresp),0,OFFSET('H2 risks'!$A$1,2,U$1-1,totalresp),1)))</f>
        <v>1</v>
      </c>
      <c r="V25">
        <f ca="1">1-(COUNTIFS(OFFSET('H2 risks'!$A$1,2,$B25-1,totalresp),1,OFFSET('H2 risks'!$A$1,2,V$1-1,totalresp),1)/(COUNTIFS(OFFSET('H2 risks'!$A$1,2,$B25-1,totalresp),1,OFFSET('H2 risks'!$A$1,2,V$1-1,totalresp),1)+COUNTIFS(OFFSET('H2 risks'!$A$1,2,$B25-1,totalresp),1,OFFSET('H2 risks'!$A$1,2,V$1-1,totalresp),0)+COUNTIFS(OFFSET('H2 risks'!$A$1,2,$B25-1,totalresp),0,OFFSET('H2 risks'!$A$1,2,V$1-1,totalresp),1)))</f>
        <v>1</v>
      </c>
      <c r="W25">
        <f ca="1">1-(COUNTIFS(OFFSET('H2 risks'!$A$1,2,$B25-1,totalresp),1,OFFSET('H2 risks'!$A$1,2,W$1-1,totalresp),1)/(COUNTIFS(OFFSET('H2 risks'!$A$1,2,$B25-1,totalresp),1,OFFSET('H2 risks'!$A$1,2,W$1-1,totalresp),1)+COUNTIFS(OFFSET('H2 risks'!$A$1,2,$B25-1,totalresp),1,OFFSET('H2 risks'!$A$1,2,W$1-1,totalresp),0)+COUNTIFS(OFFSET('H2 risks'!$A$1,2,$B25-1,totalresp),0,OFFSET('H2 risks'!$A$1,2,W$1-1,totalresp),1)))</f>
        <v>1</v>
      </c>
      <c r="X25">
        <f ca="1">1-(COUNTIFS(OFFSET('H2 risks'!$A$1,2,$B25-1,totalresp),1,OFFSET('H2 risks'!$A$1,2,X$1-1,totalresp),1)/(COUNTIFS(OFFSET('H2 risks'!$A$1,2,$B25-1,totalresp),1,OFFSET('H2 risks'!$A$1,2,X$1-1,totalresp),1)+COUNTIFS(OFFSET('H2 risks'!$A$1,2,$B25-1,totalresp),1,OFFSET('H2 risks'!$A$1,2,X$1-1,totalresp),0)+COUNTIFS(OFFSET('H2 risks'!$A$1,2,$B25-1,totalresp),0,OFFSET('H2 risks'!$A$1,2,X$1-1,totalresp),1)))</f>
        <v>1</v>
      </c>
      <c r="Y25">
        <f ca="1">1-(COUNTIFS(OFFSET('H2 risks'!$A$1,2,$B25-1,totalresp),1,OFFSET('H2 risks'!$A$1,2,Y$1-1,totalresp),1)/(COUNTIFS(OFFSET('H2 risks'!$A$1,2,$B25-1,totalresp),1,OFFSET('H2 risks'!$A$1,2,Y$1-1,totalresp),1)+COUNTIFS(OFFSET('H2 risks'!$A$1,2,$B25-1,totalresp),1,OFFSET('H2 risks'!$A$1,2,Y$1-1,totalresp),0)+COUNTIFS(OFFSET('H2 risks'!$A$1,2,$B25-1,totalresp),0,OFFSET('H2 risks'!$A$1,2,Y$1-1,totalresp),1)))</f>
        <v>0</v>
      </c>
      <c r="Z25">
        <f ca="1">1-(COUNTIFS(OFFSET('H2 risks'!$A$1,2,$B25-1,totalresp),1,OFFSET('H2 risks'!$A$1,2,Z$1-1,totalresp),1)/(COUNTIFS(OFFSET('H2 risks'!$A$1,2,$B25-1,totalresp),1,OFFSET('H2 risks'!$A$1,2,Z$1-1,totalresp),1)+COUNTIFS(OFFSET('H2 risks'!$A$1,2,$B25-1,totalresp),1,OFFSET('H2 risks'!$A$1,2,Z$1-1,totalresp),0)+COUNTIFS(OFFSET('H2 risks'!$A$1,2,$B25-1,totalresp),0,OFFSET('H2 risks'!$A$1,2,Z$1-1,totalresp),1)))</f>
        <v>0.95833333333333337</v>
      </c>
      <c r="AA25">
        <f ca="1">1-(COUNTIFS(OFFSET('H2 risks'!$A$1,2,$B25-1,totalresp),1,OFFSET('H2 risks'!$A$1,2,AA$1-1,totalresp),1)/(COUNTIFS(OFFSET('H2 risks'!$A$1,2,$B25-1,totalresp),1,OFFSET('H2 risks'!$A$1,2,AA$1-1,totalresp),1)+COUNTIFS(OFFSET('H2 risks'!$A$1,2,$B25-1,totalresp),1,OFFSET('H2 risks'!$A$1,2,AA$1-1,totalresp),0)+COUNTIFS(OFFSET('H2 risks'!$A$1,2,$B25-1,totalresp),0,OFFSET('H2 risks'!$A$1,2,AA$1-1,totalresp),1)))</f>
        <v>0.96</v>
      </c>
      <c r="AB25">
        <f ca="1">1-(COUNTIFS(OFFSET('H2 risks'!$A$1,2,$B25-1,totalresp),1,OFFSET('H2 risks'!$A$1,2,AB$1-1,totalresp),1)/(COUNTIFS(OFFSET('H2 risks'!$A$1,2,$B25-1,totalresp),1,OFFSET('H2 risks'!$A$1,2,AB$1-1,totalresp),1)+COUNTIFS(OFFSET('H2 risks'!$A$1,2,$B25-1,totalresp),1,OFFSET('H2 risks'!$A$1,2,AB$1-1,totalresp),0)+COUNTIFS(OFFSET('H2 risks'!$A$1,2,$B25-1,totalresp),0,OFFSET('H2 risks'!$A$1,2,AB$1-1,totalresp),1)))</f>
        <v>1</v>
      </c>
      <c r="AC25">
        <f ca="1">1-(COUNTIFS(OFFSET('H2 risks'!$A$1,2,$B25-1,totalresp),1,OFFSET('H2 risks'!$A$1,2,AC$1-1,totalresp),1)/(COUNTIFS(OFFSET('H2 risks'!$A$1,2,$B25-1,totalresp),1,OFFSET('H2 risks'!$A$1,2,AC$1-1,totalresp),1)+COUNTIFS(OFFSET('H2 risks'!$A$1,2,$B25-1,totalresp),1,OFFSET('H2 risks'!$A$1,2,AC$1-1,totalresp),0)+COUNTIFS(OFFSET('H2 risks'!$A$1,2,$B25-1,totalresp),0,OFFSET('H2 risks'!$A$1,2,AC$1-1,totalresp),1)))</f>
        <v>1</v>
      </c>
      <c r="AD25">
        <f ca="1">1-(COUNTIFS(OFFSET('H2 risks'!$A$1,2,$B25-1,totalresp),1,OFFSET('H2 risks'!$A$1,2,AD$1-1,totalresp),1)/(COUNTIFS(OFFSET('H2 risks'!$A$1,2,$B25-1,totalresp),1,OFFSET('H2 risks'!$A$1,2,AD$1-1,totalresp),1)+COUNTIFS(OFFSET('H2 risks'!$A$1,2,$B25-1,totalresp),1,OFFSET('H2 risks'!$A$1,2,AD$1-1,totalresp),0)+COUNTIFS(OFFSET('H2 risks'!$A$1,2,$B25-1,totalresp),0,OFFSET('H2 risks'!$A$1,2,AD$1-1,totalresp),1)))</f>
        <v>1</v>
      </c>
      <c r="AE25">
        <f ca="1">1-(COUNTIFS(OFFSET('H2 risks'!$A$1,2,$B25-1,totalresp),1,OFFSET('H2 risks'!$A$1,2,AE$1-1,totalresp),1)/(COUNTIFS(OFFSET('H2 risks'!$A$1,2,$B25-1,totalresp),1,OFFSET('H2 risks'!$A$1,2,AE$1-1,totalresp),1)+COUNTIFS(OFFSET('H2 risks'!$A$1,2,$B25-1,totalresp),1,OFFSET('H2 risks'!$A$1,2,AE$1-1,totalresp),0)+COUNTIFS(OFFSET('H2 risks'!$A$1,2,$B25-1,totalresp),0,OFFSET('H2 risks'!$A$1,2,AE$1-1,totalresp),1)))</f>
        <v>1</v>
      </c>
      <c r="AF25">
        <f ca="1">1-(COUNTIFS(OFFSET('H2 risks'!$A$1,2,$B25-1,totalresp),1,OFFSET('H2 risks'!$A$1,2,AF$1-1,totalresp),1)/(COUNTIFS(OFFSET('H2 risks'!$A$1,2,$B25-1,totalresp),1,OFFSET('H2 risks'!$A$1,2,AF$1-1,totalresp),1)+COUNTIFS(OFFSET('H2 risks'!$A$1,2,$B25-1,totalresp),1,OFFSET('H2 risks'!$A$1,2,AF$1-1,totalresp),0)+COUNTIFS(OFFSET('H2 risks'!$A$1,2,$B25-1,totalresp),0,OFFSET('H2 risks'!$A$1,2,AF$1-1,totalresp),1)))</f>
        <v>1</v>
      </c>
      <c r="AG25">
        <f ca="1">1-(COUNTIFS(OFFSET('H2 risks'!$A$1,2,$B25-1,totalresp),1,OFFSET('H2 risks'!$A$1,2,AG$1-1,totalresp),1)/(COUNTIFS(OFFSET('H2 risks'!$A$1,2,$B25-1,totalresp),1,OFFSET('H2 risks'!$A$1,2,AG$1-1,totalresp),1)+COUNTIFS(OFFSET('H2 risks'!$A$1,2,$B25-1,totalresp),1,OFFSET('H2 risks'!$A$1,2,AG$1-1,totalresp),0)+COUNTIFS(OFFSET('H2 risks'!$A$1,2,$B25-1,totalresp),0,OFFSET('H2 risks'!$A$1,2,AG$1-1,totalresp),1)))</f>
        <v>1</v>
      </c>
      <c r="AH25">
        <f ca="1">1-(COUNTIFS(OFFSET('H2 risks'!$A$1,2,$B25-1,totalresp),1,OFFSET('H2 risks'!$A$1,2,AH$1-1,totalresp),1)/(COUNTIFS(OFFSET('H2 risks'!$A$1,2,$B25-1,totalresp),1,OFFSET('H2 risks'!$A$1,2,AH$1-1,totalresp),1)+COUNTIFS(OFFSET('H2 risks'!$A$1,2,$B25-1,totalresp),1,OFFSET('H2 risks'!$A$1,2,AH$1-1,totalresp),0)+COUNTIFS(OFFSET('H2 risks'!$A$1,2,$B25-1,totalresp),0,OFFSET('H2 risks'!$A$1,2,AH$1-1,totalresp),1)))</f>
        <v>1</v>
      </c>
      <c r="AI25">
        <f ca="1">1-(COUNTIFS(OFFSET('H2 risks'!$A$1,2,$B25-1,totalresp),1,OFFSET('H2 risks'!$A$1,2,AI$1-1,totalresp),1)/(COUNTIFS(OFFSET('H2 risks'!$A$1,2,$B25-1,totalresp),1,OFFSET('H2 risks'!$A$1,2,AI$1-1,totalresp),1)+COUNTIFS(OFFSET('H2 risks'!$A$1,2,$B25-1,totalresp),1,OFFSET('H2 risks'!$A$1,2,AI$1-1,totalresp),0)+COUNTIFS(OFFSET('H2 risks'!$A$1,2,$B25-1,totalresp),0,OFFSET('H2 risks'!$A$1,2,AI$1-1,totalresp),1)))</f>
        <v>1</v>
      </c>
      <c r="AJ25">
        <f ca="1">1-(COUNTIFS(OFFSET('H2 risks'!$A$1,2,$B25-1,totalresp),1,OFFSET('H2 risks'!$A$1,2,AJ$1-1,totalresp),1)/(COUNTIFS(OFFSET('H2 risks'!$A$1,2,$B25-1,totalresp),1,OFFSET('H2 risks'!$A$1,2,AJ$1-1,totalresp),1)+COUNTIFS(OFFSET('H2 risks'!$A$1,2,$B25-1,totalresp),1,OFFSET('H2 risks'!$A$1,2,AJ$1-1,totalresp),0)+COUNTIFS(OFFSET('H2 risks'!$A$1,2,$B25-1,totalresp),0,OFFSET('H2 risks'!$A$1,2,AJ$1-1,totalresp),1)))</f>
        <v>1</v>
      </c>
      <c r="AK25">
        <f ca="1">1-(COUNTIFS(OFFSET('H2 risks'!$A$1,2,$B25-1,totalresp),1,OFFSET('H2 risks'!$A$1,2,AK$1-1,totalresp),1)/(COUNTIFS(OFFSET('H2 risks'!$A$1,2,$B25-1,totalresp),1,OFFSET('H2 risks'!$A$1,2,AK$1-1,totalresp),1)+COUNTIFS(OFFSET('H2 risks'!$A$1,2,$B25-1,totalresp),1,OFFSET('H2 risks'!$A$1,2,AK$1-1,totalresp),0)+COUNTIFS(OFFSET('H2 risks'!$A$1,2,$B25-1,totalresp),0,OFFSET('H2 risks'!$A$1,2,AK$1-1,totalresp),1)))</f>
        <v>1</v>
      </c>
      <c r="AL25">
        <f ca="1">1-(COUNTIFS(OFFSET('H2 risks'!$A$1,2,$B25-1,totalresp),1,OFFSET('H2 risks'!$A$1,2,AL$1-1,totalresp),1)/(COUNTIFS(OFFSET('H2 risks'!$A$1,2,$B25-1,totalresp),1,OFFSET('H2 risks'!$A$1,2,AL$1-1,totalresp),1)+COUNTIFS(OFFSET('H2 risks'!$A$1,2,$B25-1,totalresp),1,OFFSET('H2 risks'!$A$1,2,AL$1-1,totalresp),0)+COUNTIFS(OFFSET('H2 risks'!$A$1,2,$B25-1,totalresp),0,OFFSET('H2 risks'!$A$1,2,AL$1-1,totalresp),1)))</f>
        <v>1</v>
      </c>
      <c r="AM25">
        <f ca="1">1-(COUNTIFS(OFFSET('H2 risks'!$A$1,2,$B25-1,totalresp),1,OFFSET('H2 risks'!$A$1,2,AM$1-1,totalresp),1)/(COUNTIFS(OFFSET('H2 risks'!$A$1,2,$B25-1,totalresp),1,OFFSET('H2 risks'!$A$1,2,AM$1-1,totalresp),1)+COUNTIFS(OFFSET('H2 risks'!$A$1,2,$B25-1,totalresp),1,OFFSET('H2 risks'!$A$1,2,AM$1-1,totalresp),0)+COUNTIFS(OFFSET('H2 risks'!$A$1,2,$B25-1,totalresp),0,OFFSET('H2 risks'!$A$1,2,AM$1-1,totalresp),1)))</f>
        <v>1</v>
      </c>
      <c r="AN25">
        <f ca="1">1-(COUNTIFS(OFFSET('H2 risks'!$A$1,2,$B25-1,totalresp),1,OFFSET('H2 risks'!$A$1,2,AN$1-1,totalresp),1)/(COUNTIFS(OFFSET('H2 risks'!$A$1,2,$B25-1,totalresp),1,OFFSET('H2 risks'!$A$1,2,AN$1-1,totalresp),1)+COUNTIFS(OFFSET('H2 risks'!$A$1,2,$B25-1,totalresp),1,OFFSET('H2 risks'!$A$1,2,AN$1-1,totalresp),0)+COUNTIFS(OFFSET('H2 risks'!$A$1,2,$B25-1,totalresp),0,OFFSET('H2 risks'!$A$1,2,AN$1-1,totalresp),1)))</f>
        <v>1</v>
      </c>
      <c r="AO25">
        <f ca="1">1-(COUNTIFS(OFFSET('H2 risks'!$A$1,2,$B25-1,totalresp),1,OFFSET('H2 risks'!$A$1,2,AO$1-1,totalresp),1)/(COUNTIFS(OFFSET('H2 risks'!$A$1,2,$B25-1,totalresp),1,OFFSET('H2 risks'!$A$1,2,AO$1-1,totalresp),1)+COUNTIFS(OFFSET('H2 risks'!$A$1,2,$B25-1,totalresp),1,OFFSET('H2 risks'!$A$1,2,AO$1-1,totalresp),0)+COUNTIFS(OFFSET('H2 risks'!$A$1,2,$B25-1,totalresp),0,OFFSET('H2 risks'!$A$1,2,AO$1-1,totalresp),1)))</f>
        <v>1</v>
      </c>
    </row>
    <row r="26" spans="1:41" ht="52.5" x14ac:dyDescent="0.45">
      <c r="A26" s="21" t="s">
        <v>359</v>
      </c>
      <c r="B26" s="6">
        <v>29</v>
      </c>
      <c r="C26">
        <f ca="1">1-(COUNTIFS(OFFSET('H2 risks'!$A$1,2,$B26-1,totalresp),1,OFFSET('H2 risks'!$A$1,2,C$1-1,totalresp),1)/(COUNTIFS(OFFSET('H2 risks'!$A$1,2,$B26-1,totalresp),1,OFFSET('H2 risks'!$A$1,2,C$1-1,totalresp),1)+COUNTIFS(OFFSET('H2 risks'!$A$1,2,$B26-1,totalresp),1,OFFSET('H2 risks'!$A$1,2,C$1-1,totalresp),0)+COUNTIFS(OFFSET('H2 risks'!$A$1,2,$B26-1,totalresp),0,OFFSET('H2 risks'!$A$1,2,C$1-1,totalresp),1)))</f>
        <v>0.76595744680851063</v>
      </c>
      <c r="D26">
        <f ca="1">1-(COUNTIFS(OFFSET('H2 risks'!$A$1,2,$B26-1,totalresp),1,OFFSET('H2 risks'!$A$1,2,D$1-1,totalresp),1)/(COUNTIFS(OFFSET('H2 risks'!$A$1,2,$B26-1,totalresp),1,OFFSET('H2 risks'!$A$1,2,D$1-1,totalresp),1)+COUNTIFS(OFFSET('H2 risks'!$A$1,2,$B26-1,totalresp),1,OFFSET('H2 risks'!$A$1,2,D$1-1,totalresp),0)+COUNTIFS(OFFSET('H2 risks'!$A$1,2,$B26-1,totalresp),0,OFFSET('H2 risks'!$A$1,2,D$1-1,totalresp),1)))</f>
        <v>0.95</v>
      </c>
      <c r="E26">
        <f ca="1">1-(COUNTIFS(OFFSET('H2 risks'!$A$1,2,$B26-1,totalresp),1,OFFSET('H2 risks'!$A$1,2,E$1-1,totalresp),1)/(COUNTIFS(OFFSET('H2 risks'!$A$1,2,$B26-1,totalresp),1,OFFSET('H2 risks'!$A$1,2,E$1-1,totalresp),1)+COUNTIFS(OFFSET('H2 risks'!$A$1,2,$B26-1,totalresp),1,OFFSET('H2 risks'!$A$1,2,E$1-1,totalresp),0)+COUNTIFS(OFFSET('H2 risks'!$A$1,2,$B26-1,totalresp),0,OFFSET('H2 risks'!$A$1,2,E$1-1,totalresp),1)))</f>
        <v>0.80392156862745101</v>
      </c>
      <c r="F26">
        <f ca="1">1-(COUNTIFS(OFFSET('H2 risks'!$A$1,2,$B26-1,totalresp),1,OFFSET('H2 risks'!$A$1,2,F$1-1,totalresp),1)/(COUNTIFS(OFFSET('H2 risks'!$A$1,2,$B26-1,totalresp),1,OFFSET('H2 risks'!$A$1,2,F$1-1,totalresp),1)+COUNTIFS(OFFSET('H2 risks'!$A$1,2,$B26-1,totalresp),1,OFFSET('H2 risks'!$A$1,2,F$1-1,totalresp),0)+COUNTIFS(OFFSET('H2 risks'!$A$1,2,$B26-1,totalresp),0,OFFSET('H2 risks'!$A$1,2,F$1-1,totalresp),1)))</f>
        <v>0.83870967741935487</v>
      </c>
      <c r="G26">
        <f ca="1">1-(COUNTIFS(OFFSET('H2 risks'!$A$1,2,$B26-1,totalresp),1,OFFSET('H2 risks'!$A$1,2,G$1-1,totalresp),1)/(COUNTIFS(OFFSET('H2 risks'!$A$1,2,$B26-1,totalresp),1,OFFSET('H2 risks'!$A$1,2,G$1-1,totalresp),1)+COUNTIFS(OFFSET('H2 risks'!$A$1,2,$B26-1,totalresp),1,OFFSET('H2 risks'!$A$1,2,G$1-1,totalresp),0)+COUNTIFS(OFFSET('H2 risks'!$A$1,2,$B26-1,totalresp),0,OFFSET('H2 risks'!$A$1,2,G$1-1,totalresp),1)))</f>
        <v>0.73333333333333339</v>
      </c>
      <c r="H26">
        <f ca="1">1-(COUNTIFS(OFFSET('H2 risks'!$A$1,2,$B26-1,totalresp),1,OFFSET('H2 risks'!$A$1,2,H$1-1,totalresp),1)/(COUNTIFS(OFFSET('H2 risks'!$A$1,2,$B26-1,totalresp),1,OFFSET('H2 risks'!$A$1,2,H$1-1,totalresp),1)+COUNTIFS(OFFSET('H2 risks'!$A$1,2,$B26-1,totalresp),1,OFFSET('H2 risks'!$A$1,2,H$1-1,totalresp),0)+COUNTIFS(OFFSET('H2 risks'!$A$1,2,$B26-1,totalresp),0,OFFSET('H2 risks'!$A$1,2,H$1-1,totalresp),1)))</f>
        <v>0.76923076923076916</v>
      </c>
      <c r="I26">
        <f ca="1">1-(COUNTIFS(OFFSET('H2 risks'!$A$1,2,$B26-1,totalresp),1,OFFSET('H2 risks'!$A$1,2,I$1-1,totalresp),1)/(COUNTIFS(OFFSET('H2 risks'!$A$1,2,$B26-1,totalresp),1,OFFSET('H2 risks'!$A$1,2,I$1-1,totalresp),1)+COUNTIFS(OFFSET('H2 risks'!$A$1,2,$B26-1,totalresp),1,OFFSET('H2 risks'!$A$1,2,I$1-1,totalresp),0)+COUNTIFS(OFFSET('H2 risks'!$A$1,2,$B26-1,totalresp),0,OFFSET('H2 risks'!$A$1,2,I$1-1,totalresp),1)))</f>
        <v>0.82499999999999996</v>
      </c>
      <c r="J26">
        <f ca="1">1-(COUNTIFS(OFFSET('H2 risks'!$A$1,2,$B26-1,totalresp),1,OFFSET('H2 risks'!$A$1,2,J$1-1,totalresp),1)/(COUNTIFS(OFFSET('H2 risks'!$A$1,2,$B26-1,totalresp),1,OFFSET('H2 risks'!$A$1,2,J$1-1,totalresp),1)+COUNTIFS(OFFSET('H2 risks'!$A$1,2,$B26-1,totalresp),1,OFFSET('H2 risks'!$A$1,2,J$1-1,totalresp),0)+COUNTIFS(OFFSET('H2 risks'!$A$1,2,$B26-1,totalresp),0,OFFSET('H2 risks'!$A$1,2,J$1-1,totalresp),1)))</f>
        <v>0.68292682926829262</v>
      </c>
      <c r="K26">
        <f ca="1">1-(COUNTIFS(OFFSET('H2 risks'!$A$1,2,$B26-1,totalresp),1,OFFSET('H2 risks'!$A$1,2,K$1-1,totalresp),1)/(COUNTIFS(OFFSET('H2 risks'!$A$1,2,$B26-1,totalresp),1,OFFSET('H2 risks'!$A$1,2,K$1-1,totalresp),1)+COUNTIFS(OFFSET('H2 risks'!$A$1,2,$B26-1,totalresp),1,OFFSET('H2 risks'!$A$1,2,K$1-1,totalresp),0)+COUNTIFS(OFFSET('H2 risks'!$A$1,2,$B26-1,totalresp),0,OFFSET('H2 risks'!$A$1,2,K$1-1,totalresp),1)))</f>
        <v>0.75862068965517238</v>
      </c>
      <c r="L26">
        <f ca="1">1-(COUNTIFS(OFFSET('H2 risks'!$A$1,2,$B26-1,totalresp),1,OFFSET('H2 risks'!$A$1,2,L$1-1,totalresp),1)/(COUNTIFS(OFFSET('H2 risks'!$A$1,2,$B26-1,totalresp),1,OFFSET('H2 risks'!$A$1,2,L$1-1,totalresp),1)+COUNTIFS(OFFSET('H2 risks'!$A$1,2,$B26-1,totalresp),1,OFFSET('H2 risks'!$A$1,2,L$1-1,totalresp),0)+COUNTIFS(OFFSET('H2 risks'!$A$1,2,$B26-1,totalresp),0,OFFSET('H2 risks'!$A$1,2,L$1-1,totalresp),1)))</f>
        <v>0.82352941176470584</v>
      </c>
      <c r="M26">
        <f ca="1">1-(COUNTIFS(OFFSET('H2 risks'!$A$1,2,$B26-1,totalresp),1,OFFSET('H2 risks'!$A$1,2,M$1-1,totalresp),1)/(COUNTIFS(OFFSET('H2 risks'!$A$1,2,$B26-1,totalresp),1,OFFSET('H2 risks'!$A$1,2,M$1-1,totalresp),1)+COUNTIFS(OFFSET('H2 risks'!$A$1,2,$B26-1,totalresp),1,OFFSET('H2 risks'!$A$1,2,M$1-1,totalresp),0)+COUNTIFS(OFFSET('H2 risks'!$A$1,2,$B26-1,totalresp),0,OFFSET('H2 risks'!$A$1,2,M$1-1,totalresp),1)))</f>
        <v>0.65</v>
      </c>
      <c r="N26">
        <f ca="1">1-(COUNTIFS(OFFSET('H2 risks'!$A$1,2,$B26-1,totalresp),1,OFFSET('H2 risks'!$A$1,2,N$1-1,totalresp),1)/(COUNTIFS(OFFSET('H2 risks'!$A$1,2,$B26-1,totalresp),1,OFFSET('H2 risks'!$A$1,2,N$1-1,totalresp),1)+COUNTIFS(OFFSET('H2 risks'!$A$1,2,$B26-1,totalresp),1,OFFSET('H2 risks'!$A$1,2,N$1-1,totalresp),0)+COUNTIFS(OFFSET('H2 risks'!$A$1,2,$B26-1,totalresp),0,OFFSET('H2 risks'!$A$1,2,N$1-1,totalresp),1)))</f>
        <v>0.84210526315789469</v>
      </c>
      <c r="O26">
        <f ca="1">1-(COUNTIFS(OFFSET('H2 risks'!$A$1,2,$B26-1,totalresp),1,OFFSET('H2 risks'!$A$1,2,O$1-1,totalresp),1)/(COUNTIFS(OFFSET('H2 risks'!$A$1,2,$B26-1,totalresp),1,OFFSET('H2 risks'!$A$1,2,O$1-1,totalresp),1)+COUNTIFS(OFFSET('H2 risks'!$A$1,2,$B26-1,totalresp),1,OFFSET('H2 risks'!$A$1,2,O$1-1,totalresp),0)+COUNTIFS(OFFSET('H2 risks'!$A$1,2,$B26-1,totalresp),0,OFFSET('H2 risks'!$A$1,2,O$1-1,totalresp),1)))</f>
        <v>0.8666666666666667</v>
      </c>
      <c r="P26">
        <f ca="1">1-(COUNTIFS(OFFSET('H2 risks'!$A$1,2,$B26-1,totalresp),1,OFFSET('H2 risks'!$A$1,2,P$1-1,totalresp),1)/(COUNTIFS(OFFSET('H2 risks'!$A$1,2,$B26-1,totalresp),1,OFFSET('H2 risks'!$A$1,2,P$1-1,totalresp),1)+COUNTIFS(OFFSET('H2 risks'!$A$1,2,$B26-1,totalresp),1,OFFSET('H2 risks'!$A$1,2,P$1-1,totalresp),0)+COUNTIFS(OFFSET('H2 risks'!$A$1,2,$B26-1,totalresp),0,OFFSET('H2 risks'!$A$1,2,P$1-1,totalresp),1)))</f>
        <v>0.83333333333333337</v>
      </c>
      <c r="Q26">
        <f ca="1">1-(COUNTIFS(OFFSET('H2 risks'!$A$1,2,$B26-1,totalresp),1,OFFSET('H2 risks'!$A$1,2,Q$1-1,totalresp),1)/(COUNTIFS(OFFSET('H2 risks'!$A$1,2,$B26-1,totalresp),1,OFFSET('H2 risks'!$A$1,2,Q$1-1,totalresp),1)+COUNTIFS(OFFSET('H2 risks'!$A$1,2,$B26-1,totalresp),1,OFFSET('H2 risks'!$A$1,2,Q$1-1,totalresp),0)+COUNTIFS(OFFSET('H2 risks'!$A$1,2,$B26-1,totalresp),0,OFFSET('H2 risks'!$A$1,2,Q$1-1,totalresp),1)))</f>
        <v>0.81081081081081074</v>
      </c>
      <c r="R26">
        <f ca="1">1-(COUNTIFS(OFFSET('H2 risks'!$A$1,2,$B26-1,totalresp),1,OFFSET('H2 risks'!$A$1,2,R$1-1,totalresp),1)/(COUNTIFS(OFFSET('H2 risks'!$A$1,2,$B26-1,totalresp),1,OFFSET('H2 risks'!$A$1,2,R$1-1,totalresp),1)+COUNTIFS(OFFSET('H2 risks'!$A$1,2,$B26-1,totalresp),1,OFFSET('H2 risks'!$A$1,2,R$1-1,totalresp),0)+COUNTIFS(OFFSET('H2 risks'!$A$1,2,$B26-1,totalresp),0,OFFSET('H2 risks'!$A$1,2,R$1-1,totalresp),1)))</f>
        <v>0.93548387096774199</v>
      </c>
      <c r="S26">
        <f ca="1">1-(COUNTIFS(OFFSET('H2 risks'!$A$1,2,$B26-1,totalresp),1,OFFSET('H2 risks'!$A$1,2,S$1-1,totalresp),1)/(COUNTIFS(OFFSET('H2 risks'!$A$1,2,$B26-1,totalresp),1,OFFSET('H2 risks'!$A$1,2,S$1-1,totalresp),1)+COUNTIFS(OFFSET('H2 risks'!$A$1,2,$B26-1,totalresp),1,OFFSET('H2 risks'!$A$1,2,S$1-1,totalresp),0)+COUNTIFS(OFFSET('H2 risks'!$A$1,2,$B26-1,totalresp),0,OFFSET('H2 risks'!$A$1,2,S$1-1,totalresp),1)))</f>
        <v>0.967741935483871</v>
      </c>
      <c r="T26">
        <f ca="1">1-(COUNTIFS(OFFSET('H2 risks'!$A$1,2,$B26-1,totalresp),1,OFFSET('H2 risks'!$A$1,2,T$1-1,totalresp),1)/(COUNTIFS(OFFSET('H2 risks'!$A$1,2,$B26-1,totalresp),1,OFFSET('H2 risks'!$A$1,2,T$1-1,totalresp),1)+COUNTIFS(OFFSET('H2 risks'!$A$1,2,$B26-1,totalresp),1,OFFSET('H2 risks'!$A$1,2,T$1-1,totalresp),0)+COUNTIFS(OFFSET('H2 risks'!$A$1,2,$B26-1,totalresp),0,OFFSET('H2 risks'!$A$1,2,T$1-1,totalresp),1)))</f>
        <v>0.44117647058823528</v>
      </c>
      <c r="U26">
        <f ca="1">1-(COUNTIFS(OFFSET('H2 risks'!$A$1,2,$B26-1,totalresp),1,OFFSET('H2 risks'!$A$1,2,U$1-1,totalresp),1)/(COUNTIFS(OFFSET('H2 risks'!$A$1,2,$B26-1,totalresp),1,OFFSET('H2 risks'!$A$1,2,U$1-1,totalresp),1)+COUNTIFS(OFFSET('H2 risks'!$A$1,2,$B26-1,totalresp),1,OFFSET('H2 risks'!$A$1,2,U$1-1,totalresp),0)+COUNTIFS(OFFSET('H2 risks'!$A$1,2,$B26-1,totalresp),0,OFFSET('H2 risks'!$A$1,2,U$1-1,totalresp),1)))</f>
        <v>0.88571428571428568</v>
      </c>
      <c r="V26">
        <f ca="1">1-(COUNTIFS(OFFSET('H2 risks'!$A$1,2,$B26-1,totalresp),1,OFFSET('H2 risks'!$A$1,2,V$1-1,totalresp),1)/(COUNTIFS(OFFSET('H2 risks'!$A$1,2,$B26-1,totalresp),1,OFFSET('H2 risks'!$A$1,2,V$1-1,totalresp),1)+COUNTIFS(OFFSET('H2 risks'!$A$1,2,$B26-1,totalresp),1,OFFSET('H2 risks'!$A$1,2,V$1-1,totalresp),0)+COUNTIFS(OFFSET('H2 risks'!$A$1,2,$B26-1,totalresp),0,OFFSET('H2 risks'!$A$1,2,V$1-1,totalresp),1)))</f>
        <v>0.94285714285714284</v>
      </c>
      <c r="W26">
        <f ca="1">1-(COUNTIFS(OFFSET('H2 risks'!$A$1,2,$B26-1,totalresp),1,OFFSET('H2 risks'!$A$1,2,W$1-1,totalresp),1)/(COUNTIFS(OFFSET('H2 risks'!$A$1,2,$B26-1,totalresp),1,OFFSET('H2 risks'!$A$1,2,W$1-1,totalresp),1)+COUNTIFS(OFFSET('H2 risks'!$A$1,2,$B26-1,totalresp),1,OFFSET('H2 risks'!$A$1,2,W$1-1,totalresp),0)+COUNTIFS(OFFSET('H2 risks'!$A$1,2,$B26-1,totalresp),0,OFFSET('H2 risks'!$A$1,2,W$1-1,totalresp),1)))</f>
        <v>0.74468085106382986</v>
      </c>
      <c r="X26">
        <f ca="1">1-(COUNTIFS(OFFSET('H2 risks'!$A$1,2,$B26-1,totalresp),1,OFFSET('H2 risks'!$A$1,2,X$1-1,totalresp),1)/(COUNTIFS(OFFSET('H2 risks'!$A$1,2,$B26-1,totalresp),1,OFFSET('H2 risks'!$A$1,2,X$1-1,totalresp),1)+COUNTIFS(OFFSET('H2 risks'!$A$1,2,$B26-1,totalresp),1,OFFSET('H2 risks'!$A$1,2,X$1-1,totalresp),0)+COUNTIFS(OFFSET('H2 risks'!$A$1,2,$B26-1,totalresp),0,OFFSET('H2 risks'!$A$1,2,X$1-1,totalresp),1)))</f>
        <v>0.82051282051282048</v>
      </c>
      <c r="Y26">
        <f ca="1">1-(COUNTIFS(OFFSET('H2 risks'!$A$1,2,$B26-1,totalresp),1,OFFSET('H2 risks'!$A$1,2,Y$1-1,totalresp),1)/(COUNTIFS(OFFSET('H2 risks'!$A$1,2,$B26-1,totalresp),1,OFFSET('H2 risks'!$A$1,2,Y$1-1,totalresp),1)+COUNTIFS(OFFSET('H2 risks'!$A$1,2,$B26-1,totalresp),1,OFFSET('H2 risks'!$A$1,2,Y$1-1,totalresp),0)+COUNTIFS(OFFSET('H2 risks'!$A$1,2,$B26-1,totalresp),0,OFFSET('H2 risks'!$A$1,2,Y$1-1,totalresp),1)))</f>
        <v>0.95833333333333337</v>
      </c>
      <c r="Z26">
        <f ca="1">1-(COUNTIFS(OFFSET('H2 risks'!$A$1,2,$B26-1,totalresp),1,OFFSET('H2 risks'!$A$1,2,Z$1-1,totalresp),1)/(COUNTIFS(OFFSET('H2 risks'!$A$1,2,$B26-1,totalresp),1,OFFSET('H2 risks'!$A$1,2,Z$1-1,totalresp),1)+COUNTIFS(OFFSET('H2 risks'!$A$1,2,$B26-1,totalresp),1,OFFSET('H2 risks'!$A$1,2,Z$1-1,totalresp),0)+COUNTIFS(OFFSET('H2 risks'!$A$1,2,$B26-1,totalresp),0,OFFSET('H2 risks'!$A$1,2,Z$1-1,totalresp),1)))</f>
        <v>0</v>
      </c>
      <c r="AA26">
        <f ca="1">1-(COUNTIFS(OFFSET('H2 risks'!$A$1,2,$B26-1,totalresp),1,OFFSET('H2 risks'!$A$1,2,AA$1-1,totalresp),1)/(COUNTIFS(OFFSET('H2 risks'!$A$1,2,$B26-1,totalresp),1,OFFSET('H2 risks'!$A$1,2,AA$1-1,totalresp),1)+COUNTIFS(OFFSET('H2 risks'!$A$1,2,$B26-1,totalresp),1,OFFSET('H2 risks'!$A$1,2,AA$1-1,totalresp),0)+COUNTIFS(OFFSET('H2 risks'!$A$1,2,$B26-1,totalresp),0,OFFSET('H2 risks'!$A$1,2,AA$1-1,totalresp),1)))</f>
        <v>0.74358974358974361</v>
      </c>
      <c r="AB26">
        <f ca="1">1-(COUNTIFS(OFFSET('H2 risks'!$A$1,2,$B26-1,totalresp),1,OFFSET('H2 risks'!$A$1,2,AB$1-1,totalresp),1)/(COUNTIFS(OFFSET('H2 risks'!$A$1,2,$B26-1,totalresp),1,OFFSET('H2 risks'!$A$1,2,AB$1-1,totalresp),1)+COUNTIFS(OFFSET('H2 risks'!$A$1,2,$B26-1,totalresp),1,OFFSET('H2 risks'!$A$1,2,AB$1-1,totalresp),0)+COUNTIFS(OFFSET('H2 risks'!$A$1,2,$B26-1,totalresp),0,OFFSET('H2 risks'!$A$1,2,AB$1-1,totalresp),1)))</f>
        <v>0.71875</v>
      </c>
      <c r="AC26">
        <f ca="1">1-(COUNTIFS(OFFSET('H2 risks'!$A$1,2,$B26-1,totalresp),1,OFFSET('H2 risks'!$A$1,2,AC$1-1,totalresp),1)/(COUNTIFS(OFFSET('H2 risks'!$A$1,2,$B26-1,totalresp),1,OFFSET('H2 risks'!$A$1,2,AC$1-1,totalresp),1)+COUNTIFS(OFFSET('H2 risks'!$A$1,2,$B26-1,totalresp),1,OFFSET('H2 risks'!$A$1,2,AC$1-1,totalresp),0)+COUNTIFS(OFFSET('H2 risks'!$A$1,2,$B26-1,totalresp),0,OFFSET('H2 risks'!$A$1,2,AC$1-1,totalresp),1)))</f>
        <v>0.7021276595744681</v>
      </c>
      <c r="AD26">
        <f ca="1">1-(COUNTIFS(OFFSET('H2 risks'!$A$1,2,$B26-1,totalresp),1,OFFSET('H2 risks'!$A$1,2,AD$1-1,totalresp),1)/(COUNTIFS(OFFSET('H2 risks'!$A$1,2,$B26-1,totalresp),1,OFFSET('H2 risks'!$A$1,2,AD$1-1,totalresp),1)+COUNTIFS(OFFSET('H2 risks'!$A$1,2,$B26-1,totalresp),1,OFFSET('H2 risks'!$A$1,2,AD$1-1,totalresp),0)+COUNTIFS(OFFSET('H2 risks'!$A$1,2,$B26-1,totalresp),0,OFFSET('H2 risks'!$A$1,2,AD$1-1,totalresp),1)))</f>
        <v>0.66037735849056611</v>
      </c>
      <c r="AE26">
        <f ca="1">1-(COUNTIFS(OFFSET('H2 risks'!$A$1,2,$B26-1,totalresp),1,OFFSET('H2 risks'!$A$1,2,AE$1-1,totalresp),1)/(COUNTIFS(OFFSET('H2 risks'!$A$1,2,$B26-1,totalresp),1,OFFSET('H2 risks'!$A$1,2,AE$1-1,totalresp),1)+COUNTIFS(OFFSET('H2 risks'!$A$1,2,$B26-1,totalresp),1,OFFSET('H2 risks'!$A$1,2,AE$1-1,totalresp),0)+COUNTIFS(OFFSET('H2 risks'!$A$1,2,$B26-1,totalresp),0,OFFSET('H2 risks'!$A$1,2,AE$1-1,totalresp),1)))</f>
        <v>0.87878787878787878</v>
      </c>
      <c r="AF26">
        <f ca="1">1-(COUNTIFS(OFFSET('H2 risks'!$A$1,2,$B26-1,totalresp),1,OFFSET('H2 risks'!$A$1,2,AF$1-1,totalresp),1)/(COUNTIFS(OFFSET('H2 risks'!$A$1,2,$B26-1,totalresp),1,OFFSET('H2 risks'!$A$1,2,AF$1-1,totalresp),1)+COUNTIFS(OFFSET('H2 risks'!$A$1,2,$B26-1,totalresp),1,OFFSET('H2 risks'!$A$1,2,AF$1-1,totalresp),0)+COUNTIFS(OFFSET('H2 risks'!$A$1,2,$B26-1,totalresp),0,OFFSET('H2 risks'!$A$1,2,AF$1-1,totalresp),1)))</f>
        <v>0.75862068965517238</v>
      </c>
      <c r="AG26">
        <f ca="1">1-(COUNTIFS(OFFSET('H2 risks'!$A$1,2,$B26-1,totalresp),1,OFFSET('H2 risks'!$A$1,2,AG$1-1,totalresp),1)/(COUNTIFS(OFFSET('H2 risks'!$A$1,2,$B26-1,totalresp),1,OFFSET('H2 risks'!$A$1,2,AG$1-1,totalresp),1)+COUNTIFS(OFFSET('H2 risks'!$A$1,2,$B26-1,totalresp),1,OFFSET('H2 risks'!$A$1,2,AG$1-1,totalresp),0)+COUNTIFS(OFFSET('H2 risks'!$A$1,2,$B26-1,totalresp),0,OFFSET('H2 risks'!$A$1,2,AG$1-1,totalresp),1)))</f>
        <v>0.96969696969696972</v>
      </c>
      <c r="AH26">
        <f ca="1">1-(COUNTIFS(OFFSET('H2 risks'!$A$1,2,$B26-1,totalresp),1,OFFSET('H2 risks'!$A$1,2,AH$1-1,totalresp),1)/(COUNTIFS(OFFSET('H2 risks'!$A$1,2,$B26-1,totalresp),1,OFFSET('H2 risks'!$A$1,2,AH$1-1,totalresp),1)+COUNTIFS(OFFSET('H2 risks'!$A$1,2,$B26-1,totalresp),1,OFFSET('H2 risks'!$A$1,2,AH$1-1,totalresp),0)+COUNTIFS(OFFSET('H2 risks'!$A$1,2,$B26-1,totalresp),0,OFFSET('H2 risks'!$A$1,2,AH$1-1,totalresp),1)))</f>
        <v>0.78125</v>
      </c>
      <c r="AI26">
        <f ca="1">1-(COUNTIFS(OFFSET('H2 risks'!$A$1,2,$B26-1,totalresp),1,OFFSET('H2 risks'!$A$1,2,AI$1-1,totalresp),1)/(COUNTIFS(OFFSET('H2 risks'!$A$1,2,$B26-1,totalresp),1,OFFSET('H2 risks'!$A$1,2,AI$1-1,totalresp),1)+COUNTIFS(OFFSET('H2 risks'!$A$1,2,$B26-1,totalresp),1,OFFSET('H2 risks'!$A$1,2,AI$1-1,totalresp),0)+COUNTIFS(OFFSET('H2 risks'!$A$1,2,$B26-1,totalresp),0,OFFSET('H2 risks'!$A$1,2,AI$1-1,totalresp),1)))</f>
        <v>0.74285714285714288</v>
      </c>
      <c r="AJ26">
        <f ca="1">1-(COUNTIFS(OFFSET('H2 risks'!$A$1,2,$B26-1,totalresp),1,OFFSET('H2 risks'!$A$1,2,AJ$1-1,totalresp),1)/(COUNTIFS(OFFSET('H2 risks'!$A$1,2,$B26-1,totalresp),1,OFFSET('H2 risks'!$A$1,2,AJ$1-1,totalresp),1)+COUNTIFS(OFFSET('H2 risks'!$A$1,2,$B26-1,totalresp),1,OFFSET('H2 risks'!$A$1,2,AJ$1-1,totalresp),0)+COUNTIFS(OFFSET('H2 risks'!$A$1,2,$B26-1,totalresp),0,OFFSET('H2 risks'!$A$1,2,AJ$1-1,totalresp),1)))</f>
        <v>0.88235294117647056</v>
      </c>
      <c r="AK26">
        <f ca="1">1-(COUNTIFS(OFFSET('H2 risks'!$A$1,2,$B26-1,totalresp),1,OFFSET('H2 risks'!$A$1,2,AK$1-1,totalresp),1)/(COUNTIFS(OFFSET('H2 risks'!$A$1,2,$B26-1,totalresp),1,OFFSET('H2 risks'!$A$1,2,AK$1-1,totalresp),1)+COUNTIFS(OFFSET('H2 risks'!$A$1,2,$B26-1,totalresp),1,OFFSET('H2 risks'!$A$1,2,AK$1-1,totalresp),0)+COUNTIFS(OFFSET('H2 risks'!$A$1,2,$B26-1,totalresp),0,OFFSET('H2 risks'!$A$1,2,AK$1-1,totalresp),1)))</f>
        <v>0.9285714285714286</v>
      </c>
      <c r="AL26">
        <f ca="1">1-(COUNTIFS(OFFSET('H2 risks'!$A$1,2,$B26-1,totalresp),1,OFFSET('H2 risks'!$A$1,2,AL$1-1,totalresp),1)/(COUNTIFS(OFFSET('H2 risks'!$A$1,2,$B26-1,totalresp),1,OFFSET('H2 risks'!$A$1,2,AL$1-1,totalresp),1)+COUNTIFS(OFFSET('H2 risks'!$A$1,2,$B26-1,totalresp),1,OFFSET('H2 risks'!$A$1,2,AL$1-1,totalresp),0)+COUNTIFS(OFFSET('H2 risks'!$A$1,2,$B26-1,totalresp),0,OFFSET('H2 risks'!$A$1,2,AL$1-1,totalresp),1)))</f>
        <v>0.8529411764705882</v>
      </c>
      <c r="AM26">
        <f ca="1">1-(COUNTIFS(OFFSET('H2 risks'!$A$1,2,$B26-1,totalresp),1,OFFSET('H2 risks'!$A$1,2,AM$1-1,totalresp),1)/(COUNTIFS(OFFSET('H2 risks'!$A$1,2,$B26-1,totalresp),1,OFFSET('H2 risks'!$A$1,2,AM$1-1,totalresp),1)+COUNTIFS(OFFSET('H2 risks'!$A$1,2,$B26-1,totalresp),1,OFFSET('H2 risks'!$A$1,2,AM$1-1,totalresp),0)+COUNTIFS(OFFSET('H2 risks'!$A$1,2,$B26-1,totalresp),0,OFFSET('H2 risks'!$A$1,2,AM$1-1,totalresp),1)))</f>
        <v>0.91666666666666663</v>
      </c>
      <c r="AN26">
        <f ca="1">1-(COUNTIFS(OFFSET('H2 risks'!$A$1,2,$B26-1,totalresp),1,OFFSET('H2 risks'!$A$1,2,AN$1-1,totalresp),1)/(COUNTIFS(OFFSET('H2 risks'!$A$1,2,$B26-1,totalresp),1,OFFSET('H2 risks'!$A$1,2,AN$1-1,totalresp),1)+COUNTIFS(OFFSET('H2 risks'!$A$1,2,$B26-1,totalresp),1,OFFSET('H2 risks'!$A$1,2,AN$1-1,totalresp),0)+COUNTIFS(OFFSET('H2 risks'!$A$1,2,$B26-1,totalresp),0,OFFSET('H2 risks'!$A$1,2,AN$1-1,totalresp),1)))</f>
        <v>0.82857142857142851</v>
      </c>
      <c r="AO26">
        <f ca="1">1-(COUNTIFS(OFFSET('H2 risks'!$A$1,2,$B26-1,totalresp),1,OFFSET('H2 risks'!$A$1,2,AO$1-1,totalresp),1)/(COUNTIFS(OFFSET('H2 risks'!$A$1,2,$B26-1,totalresp),1,OFFSET('H2 risks'!$A$1,2,AO$1-1,totalresp),1)+COUNTIFS(OFFSET('H2 risks'!$A$1,2,$B26-1,totalresp),1,OFFSET('H2 risks'!$A$1,2,AO$1-1,totalresp),0)+COUNTIFS(OFFSET('H2 risks'!$A$1,2,$B26-1,totalresp),0,OFFSET('H2 risks'!$A$1,2,AO$1-1,totalresp),1)))</f>
        <v>1</v>
      </c>
    </row>
    <row r="27" spans="1:41" x14ac:dyDescent="0.45">
      <c r="A27" s="21" t="s">
        <v>360</v>
      </c>
      <c r="B27" s="6">
        <v>30</v>
      </c>
      <c r="C27">
        <f ca="1">1-(COUNTIFS(OFFSET('H2 risks'!$A$1,2,$B27-1,totalresp),1,OFFSET('H2 risks'!$A$1,2,C$1-1,totalresp),1)/(COUNTIFS(OFFSET('H2 risks'!$A$1,2,$B27-1,totalresp),1,OFFSET('H2 risks'!$A$1,2,C$1-1,totalresp),1)+COUNTIFS(OFFSET('H2 risks'!$A$1,2,$B27-1,totalresp),1,OFFSET('H2 risks'!$A$1,2,C$1-1,totalresp),0)+COUNTIFS(OFFSET('H2 risks'!$A$1,2,$B27-1,totalresp),0,OFFSET('H2 risks'!$A$1,2,C$1-1,totalresp),1)))</f>
        <v>0.77083333333333337</v>
      </c>
      <c r="D27">
        <f ca="1">1-(COUNTIFS(OFFSET('H2 risks'!$A$1,2,$B27-1,totalresp),1,OFFSET('H2 risks'!$A$1,2,D$1-1,totalresp),1)/(COUNTIFS(OFFSET('H2 risks'!$A$1,2,$B27-1,totalresp),1,OFFSET('H2 risks'!$A$1,2,D$1-1,totalresp),1)+COUNTIFS(OFFSET('H2 risks'!$A$1,2,$B27-1,totalresp),1,OFFSET('H2 risks'!$A$1,2,D$1-1,totalresp),0)+COUNTIFS(OFFSET('H2 risks'!$A$1,2,$B27-1,totalresp),0,OFFSET('H2 risks'!$A$1,2,D$1-1,totalresp),1)))</f>
        <v>0.80555555555555558</v>
      </c>
      <c r="E27">
        <f ca="1">1-(COUNTIFS(OFFSET('H2 risks'!$A$1,2,$B27-1,totalresp),1,OFFSET('H2 risks'!$A$1,2,E$1-1,totalresp),1)/(COUNTIFS(OFFSET('H2 risks'!$A$1,2,$B27-1,totalresp),1,OFFSET('H2 risks'!$A$1,2,E$1-1,totalresp),1)+COUNTIFS(OFFSET('H2 risks'!$A$1,2,$B27-1,totalresp),1,OFFSET('H2 risks'!$A$1,2,E$1-1,totalresp),0)+COUNTIFS(OFFSET('H2 risks'!$A$1,2,$B27-1,totalresp),0,OFFSET('H2 risks'!$A$1,2,E$1-1,totalresp),1)))</f>
        <v>0.70833333333333326</v>
      </c>
      <c r="F27">
        <f ca="1">1-(COUNTIFS(OFFSET('H2 risks'!$A$1,2,$B27-1,totalresp),1,OFFSET('H2 risks'!$A$1,2,F$1-1,totalresp),1)/(COUNTIFS(OFFSET('H2 risks'!$A$1,2,$B27-1,totalresp),1,OFFSET('H2 risks'!$A$1,2,F$1-1,totalresp),1)+COUNTIFS(OFFSET('H2 risks'!$A$1,2,$B27-1,totalresp),1,OFFSET('H2 risks'!$A$1,2,F$1-1,totalresp),0)+COUNTIFS(OFFSET('H2 risks'!$A$1,2,$B27-1,totalresp),0,OFFSET('H2 risks'!$A$1,2,F$1-1,totalresp),1)))</f>
        <v>0.87878787878787878</v>
      </c>
      <c r="G27">
        <f ca="1">1-(COUNTIFS(OFFSET('H2 risks'!$A$1,2,$B27-1,totalresp),1,OFFSET('H2 risks'!$A$1,2,G$1-1,totalresp),1)/(COUNTIFS(OFFSET('H2 risks'!$A$1,2,$B27-1,totalresp),1,OFFSET('H2 risks'!$A$1,2,G$1-1,totalresp),1)+COUNTIFS(OFFSET('H2 risks'!$A$1,2,$B27-1,totalresp),1,OFFSET('H2 risks'!$A$1,2,G$1-1,totalresp),0)+COUNTIFS(OFFSET('H2 risks'!$A$1,2,$B27-1,totalresp),0,OFFSET('H2 risks'!$A$1,2,G$1-1,totalresp),1)))</f>
        <v>0.8529411764705882</v>
      </c>
      <c r="H27">
        <f ca="1">1-(COUNTIFS(OFFSET('H2 risks'!$A$1,2,$B27-1,totalresp),1,OFFSET('H2 risks'!$A$1,2,H$1-1,totalresp),1)/(COUNTIFS(OFFSET('H2 risks'!$A$1,2,$B27-1,totalresp),1,OFFSET('H2 risks'!$A$1,2,H$1-1,totalresp),1)+COUNTIFS(OFFSET('H2 risks'!$A$1,2,$B27-1,totalresp),1,OFFSET('H2 risks'!$A$1,2,H$1-1,totalresp),0)+COUNTIFS(OFFSET('H2 risks'!$A$1,2,$B27-1,totalresp),0,OFFSET('H2 risks'!$A$1,2,H$1-1,totalresp),1)))</f>
        <v>0.86046511627906974</v>
      </c>
      <c r="I27">
        <f ca="1">1-(COUNTIFS(OFFSET('H2 risks'!$A$1,2,$B27-1,totalresp),1,OFFSET('H2 risks'!$A$1,2,I$1-1,totalresp),1)/(COUNTIFS(OFFSET('H2 risks'!$A$1,2,$B27-1,totalresp),1,OFFSET('H2 risks'!$A$1,2,I$1-1,totalresp),1)+COUNTIFS(OFFSET('H2 risks'!$A$1,2,$B27-1,totalresp),1,OFFSET('H2 risks'!$A$1,2,I$1-1,totalresp),0)+COUNTIFS(OFFSET('H2 risks'!$A$1,2,$B27-1,totalresp),0,OFFSET('H2 risks'!$A$1,2,I$1-1,totalresp),1)))</f>
        <v>0.82926829268292679</v>
      </c>
      <c r="J27">
        <f ca="1">1-(COUNTIFS(OFFSET('H2 risks'!$A$1,2,$B27-1,totalresp),1,OFFSET('H2 risks'!$A$1,2,J$1-1,totalresp),1)/(COUNTIFS(OFFSET('H2 risks'!$A$1,2,$B27-1,totalresp),1,OFFSET('H2 risks'!$A$1,2,J$1-1,totalresp),1)+COUNTIFS(OFFSET('H2 risks'!$A$1,2,$B27-1,totalresp),1,OFFSET('H2 risks'!$A$1,2,J$1-1,totalresp),0)+COUNTIFS(OFFSET('H2 risks'!$A$1,2,$B27-1,totalresp),0,OFFSET('H2 risks'!$A$1,2,J$1-1,totalresp),1)))</f>
        <v>0.80434782608695654</v>
      </c>
      <c r="K27">
        <f ca="1">1-(COUNTIFS(OFFSET('H2 risks'!$A$1,2,$B27-1,totalresp),1,OFFSET('H2 risks'!$A$1,2,K$1-1,totalresp),1)/(COUNTIFS(OFFSET('H2 risks'!$A$1,2,$B27-1,totalresp),1,OFFSET('H2 risks'!$A$1,2,K$1-1,totalresp),1)+COUNTIFS(OFFSET('H2 risks'!$A$1,2,$B27-1,totalresp),1,OFFSET('H2 risks'!$A$1,2,K$1-1,totalresp),0)+COUNTIFS(OFFSET('H2 risks'!$A$1,2,$B27-1,totalresp),0,OFFSET('H2 risks'!$A$1,2,K$1-1,totalresp),1)))</f>
        <v>0.87878787878787878</v>
      </c>
      <c r="L27">
        <f ca="1">1-(COUNTIFS(OFFSET('H2 risks'!$A$1,2,$B27-1,totalresp),1,OFFSET('H2 risks'!$A$1,2,L$1-1,totalresp),1)/(COUNTIFS(OFFSET('H2 risks'!$A$1,2,$B27-1,totalresp),1,OFFSET('H2 risks'!$A$1,2,L$1-1,totalresp),1)+COUNTIFS(OFFSET('H2 risks'!$A$1,2,$B27-1,totalresp),1,OFFSET('H2 risks'!$A$1,2,L$1-1,totalresp),0)+COUNTIFS(OFFSET('H2 risks'!$A$1,2,$B27-1,totalresp),0,OFFSET('H2 risks'!$A$1,2,L$1-1,totalresp),1)))</f>
        <v>0.80392156862745101</v>
      </c>
      <c r="M27">
        <f ca="1">1-(COUNTIFS(OFFSET('H2 risks'!$A$1,2,$B27-1,totalresp),1,OFFSET('H2 risks'!$A$1,2,M$1-1,totalresp),1)/(COUNTIFS(OFFSET('H2 risks'!$A$1,2,$B27-1,totalresp),1,OFFSET('H2 risks'!$A$1,2,M$1-1,totalresp),1)+COUNTIFS(OFFSET('H2 risks'!$A$1,2,$B27-1,totalresp),1,OFFSET('H2 risks'!$A$1,2,M$1-1,totalresp),0)+COUNTIFS(OFFSET('H2 risks'!$A$1,2,$B27-1,totalresp),0,OFFSET('H2 risks'!$A$1,2,M$1-1,totalresp),1)))</f>
        <v>0.65853658536585358</v>
      </c>
      <c r="N27">
        <f ca="1">1-(COUNTIFS(OFFSET('H2 risks'!$A$1,2,$B27-1,totalresp),1,OFFSET('H2 risks'!$A$1,2,N$1-1,totalresp),1)/(COUNTIFS(OFFSET('H2 risks'!$A$1,2,$B27-1,totalresp),1,OFFSET('H2 risks'!$A$1,2,N$1-1,totalresp),1)+COUNTIFS(OFFSET('H2 risks'!$A$1,2,$B27-1,totalresp),1,OFFSET('H2 risks'!$A$1,2,N$1-1,totalresp),0)+COUNTIFS(OFFSET('H2 risks'!$A$1,2,$B27-1,totalresp),0,OFFSET('H2 risks'!$A$1,2,N$1-1,totalresp),1)))</f>
        <v>0.84615384615384615</v>
      </c>
      <c r="O27">
        <f ca="1">1-(COUNTIFS(OFFSET('H2 risks'!$A$1,2,$B27-1,totalresp),1,OFFSET('H2 risks'!$A$1,2,O$1-1,totalresp),1)/(COUNTIFS(OFFSET('H2 risks'!$A$1,2,$B27-1,totalresp),1,OFFSET('H2 risks'!$A$1,2,O$1-1,totalresp),1)+COUNTIFS(OFFSET('H2 risks'!$A$1,2,$B27-1,totalresp),1,OFFSET('H2 risks'!$A$1,2,O$1-1,totalresp),0)+COUNTIFS(OFFSET('H2 risks'!$A$1,2,$B27-1,totalresp),0,OFFSET('H2 risks'!$A$1,2,O$1-1,totalresp),1)))</f>
        <v>0.90625</v>
      </c>
      <c r="P27">
        <f ca="1">1-(COUNTIFS(OFFSET('H2 risks'!$A$1,2,$B27-1,totalresp),1,OFFSET('H2 risks'!$A$1,2,P$1-1,totalresp),1)/(COUNTIFS(OFFSET('H2 risks'!$A$1,2,$B27-1,totalresp),1,OFFSET('H2 risks'!$A$1,2,P$1-1,totalresp),1)+COUNTIFS(OFFSET('H2 risks'!$A$1,2,$B27-1,totalresp),1,OFFSET('H2 risks'!$A$1,2,P$1-1,totalresp),0)+COUNTIFS(OFFSET('H2 risks'!$A$1,2,$B27-1,totalresp),0,OFFSET('H2 risks'!$A$1,2,P$1-1,totalresp),1)))</f>
        <v>0.88888888888888884</v>
      </c>
      <c r="Q27">
        <f ca="1">1-(COUNTIFS(OFFSET('H2 risks'!$A$1,2,$B27-1,totalresp),1,OFFSET('H2 risks'!$A$1,2,Q$1-1,totalresp),1)/(COUNTIFS(OFFSET('H2 risks'!$A$1,2,$B27-1,totalresp),1,OFFSET('H2 risks'!$A$1,2,Q$1-1,totalresp),1)+COUNTIFS(OFFSET('H2 risks'!$A$1,2,$B27-1,totalresp),1,OFFSET('H2 risks'!$A$1,2,Q$1-1,totalresp),0)+COUNTIFS(OFFSET('H2 risks'!$A$1,2,$B27-1,totalresp),0,OFFSET('H2 risks'!$A$1,2,Q$1-1,totalresp),1)))</f>
        <v>0.81578947368421051</v>
      </c>
      <c r="R27">
        <f ca="1">1-(COUNTIFS(OFFSET('H2 risks'!$A$1,2,$B27-1,totalresp),1,OFFSET('H2 risks'!$A$1,2,R$1-1,totalresp),1)/(COUNTIFS(OFFSET('H2 risks'!$A$1,2,$B27-1,totalresp),1,OFFSET('H2 risks'!$A$1,2,R$1-1,totalresp),1)+COUNTIFS(OFFSET('H2 risks'!$A$1,2,$B27-1,totalresp),1,OFFSET('H2 risks'!$A$1,2,R$1-1,totalresp),0)+COUNTIFS(OFFSET('H2 risks'!$A$1,2,$B27-1,totalresp),0,OFFSET('H2 risks'!$A$1,2,R$1-1,totalresp),1)))</f>
        <v>0.9375</v>
      </c>
      <c r="S27">
        <f ca="1">1-(COUNTIFS(OFFSET('H2 risks'!$A$1,2,$B27-1,totalresp),1,OFFSET('H2 risks'!$A$1,2,S$1-1,totalresp),1)/(COUNTIFS(OFFSET('H2 risks'!$A$1,2,$B27-1,totalresp),1,OFFSET('H2 risks'!$A$1,2,S$1-1,totalresp),1)+COUNTIFS(OFFSET('H2 risks'!$A$1,2,$B27-1,totalresp),1,OFFSET('H2 risks'!$A$1,2,S$1-1,totalresp),0)+COUNTIFS(OFFSET('H2 risks'!$A$1,2,$B27-1,totalresp),0,OFFSET('H2 risks'!$A$1,2,S$1-1,totalresp),1)))</f>
        <v>0.9</v>
      </c>
      <c r="T27">
        <f ca="1">1-(COUNTIFS(OFFSET('H2 risks'!$A$1,2,$B27-1,totalresp),1,OFFSET('H2 risks'!$A$1,2,T$1-1,totalresp),1)/(COUNTIFS(OFFSET('H2 risks'!$A$1,2,$B27-1,totalresp),1,OFFSET('H2 risks'!$A$1,2,T$1-1,totalresp),1)+COUNTIFS(OFFSET('H2 risks'!$A$1,2,$B27-1,totalresp),1,OFFSET('H2 risks'!$A$1,2,T$1-1,totalresp),0)+COUNTIFS(OFFSET('H2 risks'!$A$1,2,$B27-1,totalresp),0,OFFSET('H2 risks'!$A$1,2,T$1-1,totalresp),1)))</f>
        <v>0.8</v>
      </c>
      <c r="U27">
        <f ca="1">1-(COUNTIFS(OFFSET('H2 risks'!$A$1,2,$B27-1,totalresp),1,OFFSET('H2 risks'!$A$1,2,U$1-1,totalresp),1)/(COUNTIFS(OFFSET('H2 risks'!$A$1,2,$B27-1,totalresp),1,OFFSET('H2 risks'!$A$1,2,U$1-1,totalresp),1)+COUNTIFS(OFFSET('H2 risks'!$A$1,2,$B27-1,totalresp),1,OFFSET('H2 risks'!$A$1,2,U$1-1,totalresp),0)+COUNTIFS(OFFSET('H2 risks'!$A$1,2,$B27-1,totalresp),0,OFFSET('H2 risks'!$A$1,2,U$1-1,totalresp),1)))</f>
        <v>0.85714285714285721</v>
      </c>
      <c r="V27">
        <f ca="1">1-(COUNTIFS(OFFSET('H2 risks'!$A$1,2,$B27-1,totalresp),1,OFFSET('H2 risks'!$A$1,2,V$1-1,totalresp),1)/(COUNTIFS(OFFSET('H2 risks'!$A$1,2,$B27-1,totalresp),1,OFFSET('H2 risks'!$A$1,2,V$1-1,totalresp),1)+COUNTIFS(OFFSET('H2 risks'!$A$1,2,$B27-1,totalresp),1,OFFSET('H2 risks'!$A$1,2,V$1-1,totalresp),0)+COUNTIFS(OFFSET('H2 risks'!$A$1,2,$B27-1,totalresp),0,OFFSET('H2 risks'!$A$1,2,V$1-1,totalresp),1)))</f>
        <v>0.91428571428571426</v>
      </c>
      <c r="W27">
        <f ca="1">1-(COUNTIFS(OFFSET('H2 risks'!$A$1,2,$B27-1,totalresp),1,OFFSET('H2 risks'!$A$1,2,W$1-1,totalresp),1)/(COUNTIFS(OFFSET('H2 risks'!$A$1,2,$B27-1,totalresp),1,OFFSET('H2 risks'!$A$1,2,W$1-1,totalresp),1)+COUNTIFS(OFFSET('H2 risks'!$A$1,2,$B27-1,totalresp),1,OFFSET('H2 risks'!$A$1,2,W$1-1,totalresp),0)+COUNTIFS(OFFSET('H2 risks'!$A$1,2,$B27-1,totalresp),0,OFFSET('H2 risks'!$A$1,2,W$1-1,totalresp),1)))</f>
        <v>0.86792452830188682</v>
      </c>
      <c r="X27">
        <f ca="1">1-(COUNTIFS(OFFSET('H2 risks'!$A$1,2,$B27-1,totalresp),1,OFFSET('H2 risks'!$A$1,2,X$1-1,totalresp),1)/(COUNTIFS(OFFSET('H2 risks'!$A$1,2,$B27-1,totalresp),1,OFFSET('H2 risks'!$A$1,2,X$1-1,totalresp),1)+COUNTIFS(OFFSET('H2 risks'!$A$1,2,$B27-1,totalresp),1,OFFSET('H2 risks'!$A$1,2,X$1-1,totalresp),0)+COUNTIFS(OFFSET('H2 risks'!$A$1,2,$B27-1,totalresp),0,OFFSET('H2 risks'!$A$1,2,X$1-1,totalresp),1)))</f>
        <v>0.69444444444444442</v>
      </c>
      <c r="Y27">
        <f ca="1">1-(COUNTIFS(OFFSET('H2 risks'!$A$1,2,$B27-1,totalresp),1,OFFSET('H2 risks'!$A$1,2,Y$1-1,totalresp),1)/(COUNTIFS(OFFSET('H2 risks'!$A$1,2,$B27-1,totalresp),1,OFFSET('H2 risks'!$A$1,2,Y$1-1,totalresp),1)+COUNTIFS(OFFSET('H2 risks'!$A$1,2,$B27-1,totalresp),1,OFFSET('H2 risks'!$A$1,2,Y$1-1,totalresp),0)+COUNTIFS(OFFSET('H2 risks'!$A$1,2,$B27-1,totalresp),0,OFFSET('H2 risks'!$A$1,2,Y$1-1,totalresp),1)))</f>
        <v>0.96</v>
      </c>
      <c r="Z27">
        <f ca="1">1-(COUNTIFS(OFFSET('H2 risks'!$A$1,2,$B27-1,totalresp),1,OFFSET('H2 risks'!$A$1,2,Z$1-1,totalresp),1)/(COUNTIFS(OFFSET('H2 risks'!$A$1,2,$B27-1,totalresp),1,OFFSET('H2 risks'!$A$1,2,Z$1-1,totalresp),1)+COUNTIFS(OFFSET('H2 risks'!$A$1,2,$B27-1,totalresp),1,OFFSET('H2 risks'!$A$1,2,Z$1-1,totalresp),0)+COUNTIFS(OFFSET('H2 risks'!$A$1,2,$B27-1,totalresp),0,OFFSET('H2 risks'!$A$1,2,Z$1-1,totalresp),1)))</f>
        <v>0.74358974358974361</v>
      </c>
      <c r="AA27">
        <f ca="1">1-(COUNTIFS(OFFSET('H2 risks'!$A$1,2,$B27-1,totalresp),1,OFFSET('H2 risks'!$A$1,2,AA$1-1,totalresp),1)/(COUNTIFS(OFFSET('H2 risks'!$A$1,2,$B27-1,totalresp),1,OFFSET('H2 risks'!$A$1,2,AA$1-1,totalresp),1)+COUNTIFS(OFFSET('H2 risks'!$A$1,2,$B27-1,totalresp),1,OFFSET('H2 risks'!$A$1,2,AA$1-1,totalresp),0)+COUNTIFS(OFFSET('H2 risks'!$A$1,2,$B27-1,totalresp),0,OFFSET('H2 risks'!$A$1,2,AA$1-1,totalresp),1)))</f>
        <v>0</v>
      </c>
      <c r="AB27">
        <f ca="1">1-(COUNTIFS(OFFSET('H2 risks'!$A$1,2,$B27-1,totalresp),1,OFFSET('H2 risks'!$A$1,2,AB$1-1,totalresp),1)/(COUNTIFS(OFFSET('H2 risks'!$A$1,2,$B27-1,totalresp),1,OFFSET('H2 risks'!$A$1,2,AB$1-1,totalresp),1)+COUNTIFS(OFFSET('H2 risks'!$A$1,2,$B27-1,totalresp),1,OFFSET('H2 risks'!$A$1,2,AB$1-1,totalresp),0)+COUNTIFS(OFFSET('H2 risks'!$A$1,2,$B27-1,totalresp),0,OFFSET('H2 risks'!$A$1,2,AB$1-1,totalresp),1)))</f>
        <v>0.92307692307692313</v>
      </c>
      <c r="AC27">
        <f ca="1">1-(COUNTIFS(OFFSET('H2 risks'!$A$1,2,$B27-1,totalresp),1,OFFSET('H2 risks'!$A$1,2,AC$1-1,totalresp),1)/(COUNTIFS(OFFSET('H2 risks'!$A$1,2,$B27-1,totalresp),1,OFFSET('H2 risks'!$A$1,2,AC$1-1,totalresp),1)+COUNTIFS(OFFSET('H2 risks'!$A$1,2,$B27-1,totalresp),1,OFFSET('H2 risks'!$A$1,2,AC$1-1,totalresp),0)+COUNTIFS(OFFSET('H2 risks'!$A$1,2,$B27-1,totalresp),0,OFFSET('H2 risks'!$A$1,2,AC$1-1,totalresp),1)))</f>
        <v>0.70833333333333326</v>
      </c>
      <c r="AD27">
        <f ca="1">1-(COUNTIFS(OFFSET('H2 risks'!$A$1,2,$B27-1,totalresp),1,OFFSET('H2 risks'!$A$1,2,AD$1-1,totalresp),1)/(COUNTIFS(OFFSET('H2 risks'!$A$1,2,$B27-1,totalresp),1,OFFSET('H2 risks'!$A$1,2,AD$1-1,totalresp),1)+COUNTIFS(OFFSET('H2 risks'!$A$1,2,$B27-1,totalresp),1,OFFSET('H2 risks'!$A$1,2,AD$1-1,totalresp),0)+COUNTIFS(OFFSET('H2 risks'!$A$1,2,$B27-1,totalresp),0,OFFSET('H2 risks'!$A$1,2,AD$1-1,totalresp),1)))</f>
        <v>0.7142857142857143</v>
      </c>
      <c r="AE27">
        <f ca="1">1-(COUNTIFS(OFFSET('H2 risks'!$A$1,2,$B27-1,totalresp),1,OFFSET('H2 risks'!$A$1,2,AE$1-1,totalresp),1)/(COUNTIFS(OFFSET('H2 risks'!$A$1,2,$B27-1,totalresp),1,OFFSET('H2 risks'!$A$1,2,AE$1-1,totalresp),1)+COUNTIFS(OFFSET('H2 risks'!$A$1,2,$B27-1,totalresp),1,OFFSET('H2 risks'!$A$1,2,AE$1-1,totalresp),0)+COUNTIFS(OFFSET('H2 risks'!$A$1,2,$B27-1,totalresp),0,OFFSET('H2 risks'!$A$1,2,AE$1-1,totalresp),1)))</f>
        <v>0.88235294117647056</v>
      </c>
      <c r="AF27">
        <f ca="1">1-(COUNTIFS(OFFSET('H2 risks'!$A$1,2,$B27-1,totalresp),1,OFFSET('H2 risks'!$A$1,2,AF$1-1,totalresp),1)/(COUNTIFS(OFFSET('H2 risks'!$A$1,2,$B27-1,totalresp),1,OFFSET('H2 risks'!$A$1,2,AF$1-1,totalresp),1)+COUNTIFS(OFFSET('H2 risks'!$A$1,2,$B27-1,totalresp),1,OFFSET('H2 risks'!$A$1,2,AF$1-1,totalresp),0)+COUNTIFS(OFFSET('H2 risks'!$A$1,2,$B27-1,totalresp),0,OFFSET('H2 risks'!$A$1,2,AF$1-1,totalresp),1)))</f>
        <v>0.76666666666666661</v>
      </c>
      <c r="AG27">
        <f ca="1">1-(COUNTIFS(OFFSET('H2 risks'!$A$1,2,$B27-1,totalresp),1,OFFSET('H2 risks'!$A$1,2,AG$1-1,totalresp),1)/(COUNTIFS(OFFSET('H2 risks'!$A$1,2,$B27-1,totalresp),1,OFFSET('H2 risks'!$A$1,2,AG$1-1,totalresp),1)+COUNTIFS(OFFSET('H2 risks'!$A$1,2,$B27-1,totalresp),1,OFFSET('H2 risks'!$A$1,2,AG$1-1,totalresp),0)+COUNTIFS(OFFSET('H2 risks'!$A$1,2,$B27-1,totalresp),0,OFFSET('H2 risks'!$A$1,2,AG$1-1,totalresp),1)))</f>
        <v>0.87096774193548387</v>
      </c>
      <c r="AH27">
        <f ca="1">1-(COUNTIFS(OFFSET('H2 risks'!$A$1,2,$B27-1,totalresp),1,OFFSET('H2 risks'!$A$1,2,AH$1-1,totalresp),1)/(COUNTIFS(OFFSET('H2 risks'!$A$1,2,$B27-1,totalresp),1,OFFSET('H2 risks'!$A$1,2,AH$1-1,totalresp),1)+COUNTIFS(OFFSET('H2 risks'!$A$1,2,$B27-1,totalresp),1,OFFSET('H2 risks'!$A$1,2,AH$1-1,totalresp),0)+COUNTIFS(OFFSET('H2 risks'!$A$1,2,$B27-1,totalresp),0,OFFSET('H2 risks'!$A$1,2,AH$1-1,totalresp),1)))</f>
        <v>0.88888888888888884</v>
      </c>
      <c r="AI27">
        <f ca="1">1-(COUNTIFS(OFFSET('H2 risks'!$A$1,2,$B27-1,totalresp),1,OFFSET('H2 risks'!$A$1,2,AI$1-1,totalresp),1)/(COUNTIFS(OFFSET('H2 risks'!$A$1,2,$B27-1,totalresp),1,OFFSET('H2 risks'!$A$1,2,AI$1-1,totalresp),1)+COUNTIFS(OFFSET('H2 risks'!$A$1,2,$B27-1,totalresp),1,OFFSET('H2 risks'!$A$1,2,AI$1-1,totalresp),0)+COUNTIFS(OFFSET('H2 risks'!$A$1,2,$B27-1,totalresp),0,OFFSET('H2 risks'!$A$1,2,AI$1-1,totalresp),1)))</f>
        <v>0.875</v>
      </c>
      <c r="AJ27">
        <f ca="1">1-(COUNTIFS(OFFSET('H2 risks'!$A$1,2,$B27-1,totalresp),1,OFFSET('H2 risks'!$A$1,2,AJ$1-1,totalresp),1)/(COUNTIFS(OFFSET('H2 risks'!$A$1,2,$B27-1,totalresp),1,OFFSET('H2 risks'!$A$1,2,AJ$1-1,totalresp),1)+COUNTIFS(OFFSET('H2 risks'!$A$1,2,$B27-1,totalresp),1,OFFSET('H2 risks'!$A$1,2,AJ$1-1,totalresp),0)+COUNTIFS(OFFSET('H2 risks'!$A$1,2,$B27-1,totalresp),0,OFFSET('H2 risks'!$A$1,2,AJ$1-1,totalresp),1)))</f>
        <v>0.91666666666666663</v>
      </c>
      <c r="AK27">
        <f ca="1">1-(COUNTIFS(OFFSET('H2 risks'!$A$1,2,$B27-1,totalresp),1,OFFSET('H2 risks'!$A$1,2,AK$1-1,totalresp),1)/(COUNTIFS(OFFSET('H2 risks'!$A$1,2,$B27-1,totalresp),1,OFFSET('H2 risks'!$A$1,2,AK$1-1,totalresp),1)+COUNTIFS(OFFSET('H2 risks'!$A$1,2,$B27-1,totalresp),1,OFFSET('H2 risks'!$A$1,2,AK$1-1,totalresp),0)+COUNTIFS(OFFSET('H2 risks'!$A$1,2,$B27-1,totalresp),0,OFFSET('H2 risks'!$A$1,2,AK$1-1,totalresp),1)))</f>
        <v>0.85185185185185186</v>
      </c>
      <c r="AL27">
        <f ca="1">1-(COUNTIFS(OFFSET('H2 risks'!$A$1,2,$B27-1,totalresp),1,OFFSET('H2 risks'!$A$1,2,AL$1-1,totalresp),1)/(COUNTIFS(OFFSET('H2 risks'!$A$1,2,$B27-1,totalresp),1,OFFSET('H2 risks'!$A$1,2,AL$1-1,totalresp),1)+COUNTIFS(OFFSET('H2 risks'!$A$1,2,$B27-1,totalresp),1,OFFSET('H2 risks'!$A$1,2,AL$1-1,totalresp),0)+COUNTIFS(OFFSET('H2 risks'!$A$1,2,$B27-1,totalresp),0,OFFSET('H2 risks'!$A$1,2,AL$1-1,totalresp),1)))</f>
        <v>0.82352941176470584</v>
      </c>
      <c r="AM27">
        <f ca="1">1-(COUNTIFS(OFFSET('H2 risks'!$A$1,2,$B27-1,totalresp),1,OFFSET('H2 risks'!$A$1,2,AM$1-1,totalresp),1)/(COUNTIFS(OFFSET('H2 risks'!$A$1,2,$B27-1,totalresp),1,OFFSET('H2 risks'!$A$1,2,AM$1-1,totalresp),1)+COUNTIFS(OFFSET('H2 risks'!$A$1,2,$B27-1,totalresp),1,OFFSET('H2 risks'!$A$1,2,AM$1-1,totalresp),0)+COUNTIFS(OFFSET('H2 risks'!$A$1,2,$B27-1,totalresp),0,OFFSET('H2 risks'!$A$1,2,AM$1-1,totalresp),1)))</f>
        <v>0.66666666666666674</v>
      </c>
      <c r="AN27">
        <f ca="1">1-(COUNTIFS(OFFSET('H2 risks'!$A$1,2,$B27-1,totalresp),1,OFFSET('H2 risks'!$A$1,2,AN$1-1,totalresp),1)/(COUNTIFS(OFFSET('H2 risks'!$A$1,2,$B27-1,totalresp),1,OFFSET('H2 risks'!$A$1,2,AN$1-1,totalresp),1)+COUNTIFS(OFFSET('H2 risks'!$A$1,2,$B27-1,totalresp),1,OFFSET('H2 risks'!$A$1,2,AN$1-1,totalresp),0)+COUNTIFS(OFFSET('H2 risks'!$A$1,2,$B27-1,totalresp),0,OFFSET('H2 risks'!$A$1,2,AN$1-1,totalresp),1)))</f>
        <v>0.83333333333333337</v>
      </c>
      <c r="AO27">
        <f ca="1">1-(COUNTIFS(OFFSET('H2 risks'!$A$1,2,$B27-1,totalresp),1,OFFSET('H2 risks'!$A$1,2,AO$1-1,totalresp),1)/(COUNTIFS(OFFSET('H2 risks'!$A$1,2,$B27-1,totalresp),1,OFFSET('H2 risks'!$A$1,2,AO$1-1,totalresp),1)+COUNTIFS(OFFSET('H2 risks'!$A$1,2,$B27-1,totalresp),1,OFFSET('H2 risks'!$A$1,2,AO$1-1,totalresp),0)+COUNTIFS(OFFSET('H2 risks'!$A$1,2,$B27-1,totalresp),0,OFFSET('H2 risks'!$A$1,2,AO$1-1,totalresp),1)))</f>
        <v>0.92592592592592593</v>
      </c>
    </row>
    <row r="28" spans="1:41" ht="52.5" x14ac:dyDescent="0.45">
      <c r="A28" s="21" t="s">
        <v>361</v>
      </c>
      <c r="B28" s="6">
        <v>31</v>
      </c>
      <c r="C28">
        <f ca="1">1-(COUNTIFS(OFFSET('H2 risks'!$A$1,2,$B28-1,totalresp),1,OFFSET('H2 risks'!$A$1,2,C$1-1,totalresp),1)/(COUNTIFS(OFFSET('H2 risks'!$A$1,2,$B28-1,totalresp),1,OFFSET('H2 risks'!$A$1,2,C$1-1,totalresp),1)+COUNTIFS(OFFSET('H2 risks'!$A$1,2,$B28-1,totalresp),1,OFFSET('H2 risks'!$A$1,2,C$1-1,totalresp),0)+COUNTIFS(OFFSET('H2 risks'!$A$1,2,$B28-1,totalresp),0,OFFSET('H2 risks'!$A$1,2,C$1-1,totalresp),1)))</f>
        <v>0.8666666666666667</v>
      </c>
      <c r="D28">
        <f ca="1">1-(COUNTIFS(OFFSET('H2 risks'!$A$1,2,$B28-1,totalresp),1,OFFSET('H2 risks'!$A$1,2,D$1-1,totalresp),1)/(COUNTIFS(OFFSET('H2 risks'!$A$1,2,$B28-1,totalresp),1,OFFSET('H2 risks'!$A$1,2,D$1-1,totalresp),1)+COUNTIFS(OFFSET('H2 risks'!$A$1,2,$B28-1,totalresp),1,OFFSET('H2 risks'!$A$1,2,D$1-1,totalresp),0)+COUNTIFS(OFFSET('H2 risks'!$A$1,2,$B28-1,totalresp),0,OFFSET('H2 risks'!$A$1,2,D$1-1,totalresp),1)))</f>
        <v>0.97058823529411764</v>
      </c>
      <c r="E28">
        <f ca="1">1-(COUNTIFS(OFFSET('H2 risks'!$A$1,2,$B28-1,totalresp),1,OFFSET('H2 risks'!$A$1,2,E$1-1,totalresp),1)/(COUNTIFS(OFFSET('H2 risks'!$A$1,2,$B28-1,totalresp),1,OFFSET('H2 risks'!$A$1,2,E$1-1,totalresp),1)+COUNTIFS(OFFSET('H2 risks'!$A$1,2,$B28-1,totalresp),1,OFFSET('H2 risks'!$A$1,2,E$1-1,totalresp),0)+COUNTIFS(OFFSET('H2 risks'!$A$1,2,$B28-1,totalresp),0,OFFSET('H2 risks'!$A$1,2,E$1-1,totalresp),1)))</f>
        <v>0.85106382978723405</v>
      </c>
      <c r="F28">
        <f ca="1">1-(COUNTIFS(OFFSET('H2 risks'!$A$1,2,$B28-1,totalresp),1,OFFSET('H2 risks'!$A$1,2,F$1-1,totalresp),1)/(COUNTIFS(OFFSET('H2 risks'!$A$1,2,$B28-1,totalresp),1,OFFSET('H2 risks'!$A$1,2,F$1-1,totalresp),1)+COUNTIFS(OFFSET('H2 risks'!$A$1,2,$B28-1,totalresp),1,OFFSET('H2 risks'!$A$1,2,F$1-1,totalresp),0)+COUNTIFS(OFFSET('H2 risks'!$A$1,2,$B28-1,totalresp),0,OFFSET('H2 risks'!$A$1,2,F$1-1,totalresp),1)))</f>
        <v>0.92592592592592593</v>
      </c>
      <c r="G28">
        <f ca="1">1-(COUNTIFS(OFFSET('H2 risks'!$A$1,2,$B28-1,totalresp),1,OFFSET('H2 risks'!$A$1,2,G$1-1,totalresp),1)/(COUNTIFS(OFFSET('H2 risks'!$A$1,2,$B28-1,totalresp),1,OFFSET('H2 risks'!$A$1,2,G$1-1,totalresp),1)+COUNTIFS(OFFSET('H2 risks'!$A$1,2,$B28-1,totalresp),1,OFFSET('H2 risks'!$A$1,2,G$1-1,totalresp),0)+COUNTIFS(OFFSET('H2 risks'!$A$1,2,$B28-1,totalresp),0,OFFSET('H2 risks'!$A$1,2,G$1-1,totalresp),1)))</f>
        <v>0.96666666666666667</v>
      </c>
      <c r="H28">
        <f ca="1">1-(COUNTIFS(OFFSET('H2 risks'!$A$1,2,$B28-1,totalresp),1,OFFSET('H2 risks'!$A$1,2,H$1-1,totalresp),1)/(COUNTIFS(OFFSET('H2 risks'!$A$1,2,$B28-1,totalresp),1,OFFSET('H2 risks'!$A$1,2,H$1-1,totalresp),1)+COUNTIFS(OFFSET('H2 risks'!$A$1,2,$B28-1,totalresp),1,OFFSET('H2 risks'!$A$1,2,H$1-1,totalresp),0)+COUNTIFS(OFFSET('H2 risks'!$A$1,2,$B28-1,totalresp),0,OFFSET('H2 risks'!$A$1,2,H$1-1,totalresp),1)))</f>
        <v>0.82857142857142851</v>
      </c>
      <c r="I28">
        <f ca="1">1-(COUNTIFS(OFFSET('H2 risks'!$A$1,2,$B28-1,totalresp),1,OFFSET('H2 risks'!$A$1,2,I$1-1,totalresp),1)/(COUNTIFS(OFFSET('H2 risks'!$A$1,2,$B28-1,totalresp),1,OFFSET('H2 risks'!$A$1,2,I$1-1,totalresp),1)+COUNTIFS(OFFSET('H2 risks'!$A$1,2,$B28-1,totalresp),1,OFFSET('H2 risks'!$A$1,2,I$1-1,totalresp),0)+COUNTIFS(OFFSET('H2 risks'!$A$1,2,$B28-1,totalresp),0,OFFSET('H2 risks'!$A$1,2,I$1-1,totalresp),1)))</f>
        <v>0.82352941176470584</v>
      </c>
      <c r="J28">
        <f ca="1">1-(COUNTIFS(OFFSET('H2 risks'!$A$1,2,$B28-1,totalresp),1,OFFSET('H2 risks'!$A$1,2,J$1-1,totalresp),1)/(COUNTIFS(OFFSET('H2 risks'!$A$1,2,$B28-1,totalresp),1,OFFSET('H2 risks'!$A$1,2,J$1-1,totalresp),1)+COUNTIFS(OFFSET('H2 risks'!$A$1,2,$B28-1,totalresp),1,OFFSET('H2 risks'!$A$1,2,J$1-1,totalresp),0)+COUNTIFS(OFFSET('H2 risks'!$A$1,2,$B28-1,totalresp),0,OFFSET('H2 risks'!$A$1,2,J$1-1,totalresp),1)))</f>
        <v>0.76315789473684215</v>
      </c>
      <c r="K28">
        <f ca="1">1-(COUNTIFS(OFFSET('H2 risks'!$A$1,2,$B28-1,totalresp),1,OFFSET('H2 risks'!$A$1,2,K$1-1,totalresp),1)/(COUNTIFS(OFFSET('H2 risks'!$A$1,2,$B28-1,totalresp),1,OFFSET('H2 risks'!$A$1,2,K$1-1,totalresp),1)+COUNTIFS(OFFSET('H2 risks'!$A$1,2,$B28-1,totalresp),1,OFFSET('H2 risks'!$A$1,2,K$1-1,totalresp),0)+COUNTIFS(OFFSET('H2 risks'!$A$1,2,$B28-1,totalresp),0,OFFSET('H2 risks'!$A$1,2,K$1-1,totalresp),1)))</f>
        <v>0.79166666666666663</v>
      </c>
      <c r="L28">
        <f ca="1">1-(COUNTIFS(OFFSET('H2 risks'!$A$1,2,$B28-1,totalresp),1,OFFSET('H2 risks'!$A$1,2,L$1-1,totalresp),1)/(COUNTIFS(OFFSET('H2 risks'!$A$1,2,$B28-1,totalresp),1,OFFSET('H2 risks'!$A$1,2,L$1-1,totalresp),1)+COUNTIFS(OFFSET('H2 risks'!$A$1,2,$B28-1,totalresp),1,OFFSET('H2 risks'!$A$1,2,L$1-1,totalresp),0)+COUNTIFS(OFFSET('H2 risks'!$A$1,2,$B28-1,totalresp),0,OFFSET('H2 risks'!$A$1,2,L$1-1,totalresp),1)))</f>
        <v>0.79545454545454541</v>
      </c>
      <c r="M28">
        <f ca="1">1-(COUNTIFS(OFFSET('H2 risks'!$A$1,2,$B28-1,totalresp),1,OFFSET('H2 risks'!$A$1,2,M$1-1,totalresp),1)/(COUNTIFS(OFFSET('H2 risks'!$A$1,2,$B28-1,totalresp),1,OFFSET('H2 risks'!$A$1,2,M$1-1,totalresp),1)+COUNTIFS(OFFSET('H2 risks'!$A$1,2,$B28-1,totalresp),1,OFFSET('H2 risks'!$A$1,2,M$1-1,totalresp),0)+COUNTIFS(OFFSET('H2 risks'!$A$1,2,$B28-1,totalresp),0,OFFSET('H2 risks'!$A$1,2,M$1-1,totalresp),1)))</f>
        <v>0.76315789473684215</v>
      </c>
      <c r="N28">
        <f ca="1">1-(COUNTIFS(OFFSET('H2 risks'!$A$1,2,$B28-1,totalresp),1,OFFSET('H2 risks'!$A$1,2,N$1-1,totalresp),1)/(COUNTIFS(OFFSET('H2 risks'!$A$1,2,$B28-1,totalresp),1,OFFSET('H2 risks'!$A$1,2,N$1-1,totalresp),1)+COUNTIFS(OFFSET('H2 risks'!$A$1,2,$B28-1,totalresp),1,OFFSET('H2 risks'!$A$1,2,N$1-1,totalresp),0)+COUNTIFS(OFFSET('H2 risks'!$A$1,2,$B28-1,totalresp),0,OFFSET('H2 risks'!$A$1,2,N$1-1,totalresp),1)))</f>
        <v>0.87878787878787878</v>
      </c>
      <c r="O28">
        <f ca="1">1-(COUNTIFS(OFFSET('H2 risks'!$A$1,2,$B28-1,totalresp),1,OFFSET('H2 risks'!$A$1,2,O$1-1,totalresp),1)/(COUNTIFS(OFFSET('H2 risks'!$A$1,2,$B28-1,totalresp),1,OFFSET('H2 risks'!$A$1,2,O$1-1,totalresp),1)+COUNTIFS(OFFSET('H2 risks'!$A$1,2,$B28-1,totalresp),1,OFFSET('H2 risks'!$A$1,2,O$1-1,totalresp),0)+COUNTIFS(OFFSET('H2 risks'!$A$1,2,$B28-1,totalresp),0,OFFSET('H2 risks'!$A$1,2,O$1-1,totalresp),1)))</f>
        <v>0.82608695652173914</v>
      </c>
      <c r="P28">
        <f ca="1">1-(COUNTIFS(OFFSET('H2 risks'!$A$1,2,$B28-1,totalresp),1,OFFSET('H2 risks'!$A$1,2,P$1-1,totalresp),1)/(COUNTIFS(OFFSET('H2 risks'!$A$1,2,$B28-1,totalresp),1,OFFSET('H2 risks'!$A$1,2,P$1-1,totalresp),1)+COUNTIFS(OFFSET('H2 risks'!$A$1,2,$B28-1,totalresp),1,OFFSET('H2 risks'!$A$1,2,P$1-1,totalresp),0)+COUNTIFS(OFFSET('H2 risks'!$A$1,2,$B28-1,totalresp),0,OFFSET('H2 risks'!$A$1,2,P$1-1,totalresp),1)))</f>
        <v>0.72727272727272729</v>
      </c>
      <c r="Q28">
        <f ca="1">1-(COUNTIFS(OFFSET('H2 risks'!$A$1,2,$B28-1,totalresp),1,OFFSET('H2 risks'!$A$1,2,Q$1-1,totalresp),1)/(COUNTIFS(OFFSET('H2 risks'!$A$1,2,$B28-1,totalresp),1,OFFSET('H2 risks'!$A$1,2,Q$1-1,totalresp),1)+COUNTIFS(OFFSET('H2 risks'!$A$1,2,$B28-1,totalresp),1,OFFSET('H2 risks'!$A$1,2,Q$1-1,totalresp),0)+COUNTIFS(OFFSET('H2 risks'!$A$1,2,$B28-1,totalresp),0,OFFSET('H2 risks'!$A$1,2,Q$1-1,totalresp),1)))</f>
        <v>0.91176470588235292</v>
      </c>
      <c r="R28">
        <f ca="1">1-(COUNTIFS(OFFSET('H2 risks'!$A$1,2,$B28-1,totalresp),1,OFFSET('H2 risks'!$A$1,2,R$1-1,totalresp),1)/(COUNTIFS(OFFSET('H2 risks'!$A$1,2,$B28-1,totalresp),1,OFFSET('H2 risks'!$A$1,2,R$1-1,totalresp),1)+COUNTIFS(OFFSET('H2 risks'!$A$1,2,$B28-1,totalresp),1,OFFSET('H2 risks'!$A$1,2,R$1-1,totalresp),0)+COUNTIFS(OFFSET('H2 risks'!$A$1,2,$B28-1,totalresp),0,OFFSET('H2 risks'!$A$1,2,R$1-1,totalresp),1)))</f>
        <v>0.96</v>
      </c>
      <c r="S28">
        <f ca="1">1-(COUNTIFS(OFFSET('H2 risks'!$A$1,2,$B28-1,totalresp),1,OFFSET('H2 risks'!$A$1,2,S$1-1,totalresp),1)/(COUNTIFS(OFFSET('H2 risks'!$A$1,2,$B28-1,totalresp),1,OFFSET('H2 risks'!$A$1,2,S$1-1,totalresp),1)+COUNTIFS(OFFSET('H2 risks'!$A$1,2,$B28-1,totalresp),1,OFFSET('H2 risks'!$A$1,2,S$1-1,totalresp),0)+COUNTIFS(OFFSET('H2 risks'!$A$1,2,$B28-1,totalresp),0,OFFSET('H2 risks'!$A$1,2,S$1-1,totalresp),1)))</f>
        <v>0.95833333333333337</v>
      </c>
      <c r="T28">
        <f ca="1">1-(COUNTIFS(OFFSET('H2 risks'!$A$1,2,$B28-1,totalresp),1,OFFSET('H2 risks'!$A$1,2,T$1-1,totalresp),1)/(COUNTIFS(OFFSET('H2 risks'!$A$1,2,$B28-1,totalresp),1,OFFSET('H2 risks'!$A$1,2,T$1-1,totalresp),1)+COUNTIFS(OFFSET('H2 risks'!$A$1,2,$B28-1,totalresp),1,OFFSET('H2 risks'!$A$1,2,T$1-1,totalresp),0)+COUNTIFS(OFFSET('H2 risks'!$A$1,2,$B28-1,totalresp),0,OFFSET('H2 risks'!$A$1,2,T$1-1,totalresp),1)))</f>
        <v>0.72222222222222221</v>
      </c>
      <c r="U28">
        <f ca="1">1-(COUNTIFS(OFFSET('H2 risks'!$A$1,2,$B28-1,totalresp),1,OFFSET('H2 risks'!$A$1,2,U$1-1,totalresp),1)/(COUNTIFS(OFFSET('H2 risks'!$A$1,2,$B28-1,totalresp),1,OFFSET('H2 risks'!$A$1,2,U$1-1,totalresp),1)+COUNTIFS(OFFSET('H2 risks'!$A$1,2,$B28-1,totalresp),1,OFFSET('H2 risks'!$A$1,2,U$1-1,totalresp),0)+COUNTIFS(OFFSET('H2 risks'!$A$1,2,$B28-1,totalresp),0,OFFSET('H2 risks'!$A$1,2,U$1-1,totalresp),1)))</f>
        <v>0.76923076923076916</v>
      </c>
      <c r="V28">
        <f ca="1">1-(COUNTIFS(OFFSET('H2 risks'!$A$1,2,$B28-1,totalresp),1,OFFSET('H2 risks'!$A$1,2,V$1-1,totalresp),1)/(COUNTIFS(OFFSET('H2 risks'!$A$1,2,$B28-1,totalresp),1,OFFSET('H2 risks'!$A$1,2,V$1-1,totalresp),1)+COUNTIFS(OFFSET('H2 risks'!$A$1,2,$B28-1,totalresp),1,OFFSET('H2 risks'!$A$1,2,V$1-1,totalresp),0)+COUNTIFS(OFFSET('H2 risks'!$A$1,2,$B28-1,totalresp),0,OFFSET('H2 risks'!$A$1,2,V$1-1,totalresp),1)))</f>
        <v>0.88888888888888884</v>
      </c>
      <c r="W28">
        <f ca="1">1-(COUNTIFS(OFFSET('H2 risks'!$A$1,2,$B28-1,totalresp),1,OFFSET('H2 risks'!$A$1,2,W$1-1,totalresp),1)/(COUNTIFS(OFFSET('H2 risks'!$A$1,2,$B28-1,totalresp),1,OFFSET('H2 risks'!$A$1,2,W$1-1,totalresp),1)+COUNTIFS(OFFSET('H2 risks'!$A$1,2,$B28-1,totalresp),1,OFFSET('H2 risks'!$A$1,2,W$1-1,totalresp),0)+COUNTIFS(OFFSET('H2 risks'!$A$1,2,$B28-1,totalresp),0,OFFSET('H2 risks'!$A$1,2,W$1-1,totalresp),1)))</f>
        <v>0.79069767441860461</v>
      </c>
      <c r="X28">
        <f ca="1">1-(COUNTIFS(OFFSET('H2 risks'!$A$1,2,$B28-1,totalresp),1,OFFSET('H2 risks'!$A$1,2,X$1-1,totalresp),1)/(COUNTIFS(OFFSET('H2 risks'!$A$1,2,$B28-1,totalresp),1,OFFSET('H2 risks'!$A$1,2,X$1-1,totalresp),1)+COUNTIFS(OFFSET('H2 risks'!$A$1,2,$B28-1,totalresp),1,OFFSET('H2 risks'!$A$1,2,X$1-1,totalresp),0)+COUNTIFS(OFFSET('H2 risks'!$A$1,2,$B28-1,totalresp),0,OFFSET('H2 risks'!$A$1,2,X$1-1,totalresp),1)))</f>
        <v>0.94594594594594594</v>
      </c>
      <c r="Y28">
        <f ca="1">1-(COUNTIFS(OFFSET('H2 risks'!$A$1,2,$B28-1,totalresp),1,OFFSET('H2 risks'!$A$1,2,Y$1-1,totalresp),1)/(COUNTIFS(OFFSET('H2 risks'!$A$1,2,$B28-1,totalresp),1,OFFSET('H2 risks'!$A$1,2,Y$1-1,totalresp),1)+COUNTIFS(OFFSET('H2 risks'!$A$1,2,$B28-1,totalresp),1,OFFSET('H2 risks'!$A$1,2,Y$1-1,totalresp),0)+COUNTIFS(OFFSET('H2 risks'!$A$1,2,$B28-1,totalresp),0,OFFSET('H2 risks'!$A$1,2,Y$1-1,totalresp),1)))</f>
        <v>1</v>
      </c>
      <c r="Z28">
        <f ca="1">1-(COUNTIFS(OFFSET('H2 risks'!$A$1,2,$B28-1,totalresp),1,OFFSET('H2 risks'!$A$1,2,Z$1-1,totalresp),1)/(COUNTIFS(OFFSET('H2 risks'!$A$1,2,$B28-1,totalresp),1,OFFSET('H2 risks'!$A$1,2,Z$1-1,totalresp),1)+COUNTIFS(OFFSET('H2 risks'!$A$1,2,$B28-1,totalresp),1,OFFSET('H2 risks'!$A$1,2,Z$1-1,totalresp),0)+COUNTIFS(OFFSET('H2 risks'!$A$1,2,$B28-1,totalresp),0,OFFSET('H2 risks'!$A$1,2,Z$1-1,totalresp),1)))</f>
        <v>0.71875</v>
      </c>
      <c r="AA28">
        <f ca="1">1-(COUNTIFS(OFFSET('H2 risks'!$A$1,2,$B28-1,totalresp),1,OFFSET('H2 risks'!$A$1,2,AA$1-1,totalresp),1)/(COUNTIFS(OFFSET('H2 risks'!$A$1,2,$B28-1,totalresp),1,OFFSET('H2 risks'!$A$1,2,AA$1-1,totalresp),1)+COUNTIFS(OFFSET('H2 risks'!$A$1,2,$B28-1,totalresp),1,OFFSET('H2 risks'!$A$1,2,AA$1-1,totalresp),0)+COUNTIFS(OFFSET('H2 risks'!$A$1,2,$B28-1,totalresp),0,OFFSET('H2 risks'!$A$1,2,AA$1-1,totalresp),1)))</f>
        <v>0.92307692307692313</v>
      </c>
      <c r="AB28">
        <f ca="1">1-(COUNTIFS(OFFSET('H2 risks'!$A$1,2,$B28-1,totalresp),1,OFFSET('H2 risks'!$A$1,2,AB$1-1,totalresp),1)/(COUNTIFS(OFFSET('H2 risks'!$A$1,2,$B28-1,totalresp),1,OFFSET('H2 risks'!$A$1,2,AB$1-1,totalresp),1)+COUNTIFS(OFFSET('H2 risks'!$A$1,2,$B28-1,totalresp),1,OFFSET('H2 risks'!$A$1,2,AB$1-1,totalresp),0)+COUNTIFS(OFFSET('H2 risks'!$A$1,2,$B28-1,totalresp),0,OFFSET('H2 risks'!$A$1,2,AB$1-1,totalresp),1)))</f>
        <v>0</v>
      </c>
      <c r="AC28">
        <f ca="1">1-(COUNTIFS(OFFSET('H2 risks'!$A$1,2,$B28-1,totalresp),1,OFFSET('H2 risks'!$A$1,2,AC$1-1,totalresp),1)/(COUNTIFS(OFFSET('H2 risks'!$A$1,2,$B28-1,totalresp),1,OFFSET('H2 risks'!$A$1,2,AC$1-1,totalresp),1)+COUNTIFS(OFFSET('H2 risks'!$A$1,2,$B28-1,totalresp),1,OFFSET('H2 risks'!$A$1,2,AC$1-1,totalresp),0)+COUNTIFS(OFFSET('H2 risks'!$A$1,2,$B28-1,totalresp),0,OFFSET('H2 risks'!$A$1,2,AC$1-1,totalresp),1)))</f>
        <v>0.8</v>
      </c>
      <c r="AD28">
        <f ca="1">1-(COUNTIFS(OFFSET('H2 risks'!$A$1,2,$B28-1,totalresp),1,OFFSET('H2 risks'!$A$1,2,AD$1-1,totalresp),1)/(COUNTIFS(OFFSET('H2 risks'!$A$1,2,$B28-1,totalresp),1,OFFSET('H2 risks'!$A$1,2,AD$1-1,totalresp),1)+COUNTIFS(OFFSET('H2 risks'!$A$1,2,$B28-1,totalresp),1,OFFSET('H2 risks'!$A$1,2,AD$1-1,totalresp),0)+COUNTIFS(OFFSET('H2 risks'!$A$1,2,$B28-1,totalresp),0,OFFSET('H2 risks'!$A$1,2,AD$1-1,totalresp),1)))</f>
        <v>0.74509803921568629</v>
      </c>
      <c r="AE28">
        <f ca="1">1-(COUNTIFS(OFFSET('H2 risks'!$A$1,2,$B28-1,totalresp),1,OFFSET('H2 risks'!$A$1,2,AE$1-1,totalresp),1)/(COUNTIFS(OFFSET('H2 risks'!$A$1,2,$B28-1,totalresp),1,OFFSET('H2 risks'!$A$1,2,AE$1-1,totalresp),1)+COUNTIFS(OFFSET('H2 risks'!$A$1,2,$B28-1,totalresp),1,OFFSET('H2 risks'!$A$1,2,AE$1-1,totalresp),0)+COUNTIFS(OFFSET('H2 risks'!$A$1,2,$B28-1,totalresp),0,OFFSET('H2 risks'!$A$1,2,AE$1-1,totalresp),1)))</f>
        <v>0.8</v>
      </c>
      <c r="AF28">
        <f ca="1">1-(COUNTIFS(OFFSET('H2 risks'!$A$1,2,$B28-1,totalresp),1,OFFSET('H2 risks'!$A$1,2,AF$1-1,totalresp),1)/(COUNTIFS(OFFSET('H2 risks'!$A$1,2,$B28-1,totalresp),1,OFFSET('H2 risks'!$A$1,2,AF$1-1,totalresp),1)+COUNTIFS(OFFSET('H2 risks'!$A$1,2,$B28-1,totalresp),1,OFFSET('H2 risks'!$A$1,2,AF$1-1,totalresp),0)+COUNTIFS(OFFSET('H2 risks'!$A$1,2,$B28-1,totalresp),0,OFFSET('H2 risks'!$A$1,2,AF$1-1,totalresp),1)))</f>
        <v>0.84</v>
      </c>
      <c r="AG28">
        <f ca="1">1-(COUNTIFS(OFFSET('H2 risks'!$A$1,2,$B28-1,totalresp),1,OFFSET('H2 risks'!$A$1,2,AG$1-1,totalresp),1)/(COUNTIFS(OFFSET('H2 risks'!$A$1,2,$B28-1,totalresp),1,OFFSET('H2 risks'!$A$1,2,AG$1-1,totalresp),1)+COUNTIFS(OFFSET('H2 risks'!$A$1,2,$B28-1,totalresp),1,OFFSET('H2 risks'!$A$1,2,AG$1-1,totalresp),0)+COUNTIFS(OFFSET('H2 risks'!$A$1,2,$B28-1,totalresp),0,OFFSET('H2 risks'!$A$1,2,AG$1-1,totalresp),1)))</f>
        <v>0.92</v>
      </c>
      <c r="AH28">
        <f ca="1">1-(COUNTIFS(OFFSET('H2 risks'!$A$1,2,$B28-1,totalresp),1,OFFSET('H2 risks'!$A$1,2,AH$1-1,totalresp),1)/(COUNTIFS(OFFSET('H2 risks'!$A$1,2,$B28-1,totalresp),1,OFFSET('H2 risks'!$A$1,2,AH$1-1,totalresp),1)+COUNTIFS(OFFSET('H2 risks'!$A$1,2,$B28-1,totalresp),1,OFFSET('H2 risks'!$A$1,2,AH$1-1,totalresp),0)+COUNTIFS(OFFSET('H2 risks'!$A$1,2,$B28-1,totalresp),0,OFFSET('H2 risks'!$A$1,2,AH$1-1,totalresp),1)))</f>
        <v>0.85714285714285721</v>
      </c>
      <c r="AI28">
        <f ca="1">1-(COUNTIFS(OFFSET('H2 risks'!$A$1,2,$B28-1,totalresp),1,OFFSET('H2 risks'!$A$1,2,AI$1-1,totalresp),1)/(COUNTIFS(OFFSET('H2 risks'!$A$1,2,$B28-1,totalresp),1,OFFSET('H2 risks'!$A$1,2,AI$1-1,totalresp),1)+COUNTIFS(OFFSET('H2 risks'!$A$1,2,$B28-1,totalresp),1,OFFSET('H2 risks'!$A$1,2,AI$1-1,totalresp),0)+COUNTIFS(OFFSET('H2 risks'!$A$1,2,$B28-1,totalresp),0,OFFSET('H2 risks'!$A$1,2,AI$1-1,totalresp),1)))</f>
        <v>0.76666666666666661</v>
      </c>
      <c r="AJ28">
        <f ca="1">1-(COUNTIFS(OFFSET('H2 risks'!$A$1,2,$B28-1,totalresp),1,OFFSET('H2 risks'!$A$1,2,AJ$1-1,totalresp),1)/(COUNTIFS(OFFSET('H2 risks'!$A$1,2,$B28-1,totalresp),1,OFFSET('H2 risks'!$A$1,2,AJ$1-1,totalresp),1)+COUNTIFS(OFFSET('H2 risks'!$A$1,2,$B28-1,totalresp),1,OFFSET('H2 risks'!$A$1,2,AJ$1-1,totalresp),0)+COUNTIFS(OFFSET('H2 risks'!$A$1,2,$B28-1,totalresp),0,OFFSET('H2 risks'!$A$1,2,AJ$1-1,totalresp),1)))</f>
        <v>0.80769230769230771</v>
      </c>
      <c r="AK28">
        <f ca="1">1-(COUNTIFS(OFFSET('H2 risks'!$A$1,2,$B28-1,totalresp),1,OFFSET('H2 risks'!$A$1,2,AK$1-1,totalresp),1)/(COUNTIFS(OFFSET('H2 risks'!$A$1,2,$B28-1,totalresp),1,OFFSET('H2 risks'!$A$1,2,AK$1-1,totalresp),1)+COUNTIFS(OFFSET('H2 risks'!$A$1,2,$B28-1,totalresp),1,OFFSET('H2 risks'!$A$1,2,AK$1-1,totalresp),0)+COUNTIFS(OFFSET('H2 risks'!$A$1,2,$B28-1,totalresp),0,OFFSET('H2 risks'!$A$1,2,AK$1-1,totalresp),1)))</f>
        <v>0.95454545454545459</v>
      </c>
      <c r="AL28">
        <f ca="1">1-(COUNTIFS(OFFSET('H2 risks'!$A$1,2,$B28-1,totalresp),1,OFFSET('H2 risks'!$A$1,2,AL$1-1,totalresp),1)/(COUNTIFS(OFFSET('H2 risks'!$A$1,2,$B28-1,totalresp),1,OFFSET('H2 risks'!$A$1,2,AL$1-1,totalresp),1)+COUNTIFS(OFFSET('H2 risks'!$A$1,2,$B28-1,totalresp),1,OFFSET('H2 risks'!$A$1,2,AL$1-1,totalresp),0)+COUNTIFS(OFFSET('H2 risks'!$A$1,2,$B28-1,totalresp),0,OFFSET('H2 risks'!$A$1,2,AL$1-1,totalresp),1)))</f>
        <v>0.81481481481481488</v>
      </c>
      <c r="AM28">
        <f ca="1">1-(COUNTIFS(OFFSET('H2 risks'!$A$1,2,$B28-1,totalresp),1,OFFSET('H2 risks'!$A$1,2,AM$1-1,totalresp),1)/(COUNTIFS(OFFSET('H2 risks'!$A$1,2,$B28-1,totalresp),1,OFFSET('H2 risks'!$A$1,2,AM$1-1,totalresp),1)+COUNTIFS(OFFSET('H2 risks'!$A$1,2,$B28-1,totalresp),1,OFFSET('H2 risks'!$A$1,2,AM$1-1,totalresp),0)+COUNTIFS(OFFSET('H2 risks'!$A$1,2,$B28-1,totalresp),0,OFFSET('H2 risks'!$A$1,2,AM$1-1,totalresp),1)))</f>
        <v>0.93333333333333335</v>
      </c>
      <c r="AN28">
        <f ca="1">1-(COUNTIFS(OFFSET('H2 risks'!$A$1,2,$B28-1,totalresp),1,OFFSET('H2 risks'!$A$1,2,AN$1-1,totalresp),1)/(COUNTIFS(OFFSET('H2 risks'!$A$1,2,$B28-1,totalresp),1,OFFSET('H2 risks'!$A$1,2,AN$1-1,totalresp),1)+COUNTIFS(OFFSET('H2 risks'!$A$1,2,$B28-1,totalresp),1,OFFSET('H2 risks'!$A$1,2,AN$1-1,totalresp),0)+COUNTIFS(OFFSET('H2 risks'!$A$1,2,$B28-1,totalresp),0,OFFSET('H2 risks'!$A$1,2,AN$1-1,totalresp),1)))</f>
        <v>0.82758620689655171</v>
      </c>
      <c r="AO28">
        <f ca="1">1-(COUNTIFS(OFFSET('H2 risks'!$A$1,2,$B28-1,totalresp),1,OFFSET('H2 risks'!$A$1,2,AO$1-1,totalresp),1)/(COUNTIFS(OFFSET('H2 risks'!$A$1,2,$B28-1,totalresp),1,OFFSET('H2 risks'!$A$1,2,AO$1-1,totalresp),1)+COUNTIFS(OFFSET('H2 risks'!$A$1,2,$B28-1,totalresp),1,OFFSET('H2 risks'!$A$1,2,AO$1-1,totalresp),0)+COUNTIFS(OFFSET('H2 risks'!$A$1,2,$B28-1,totalresp),0,OFFSET('H2 risks'!$A$1,2,AO$1-1,totalresp),1)))</f>
        <v>1</v>
      </c>
    </row>
    <row r="29" spans="1:41" ht="26.25" x14ac:dyDescent="0.45">
      <c r="A29" s="21" t="s">
        <v>362</v>
      </c>
      <c r="B29" s="6">
        <v>32</v>
      </c>
      <c r="C29">
        <f ca="1">1-(COUNTIFS(OFFSET('H2 risks'!$A$1,2,$B29-1,totalresp),1,OFFSET('H2 risks'!$A$1,2,C$1-1,totalresp),1)/(COUNTIFS(OFFSET('H2 risks'!$A$1,2,$B29-1,totalresp),1,OFFSET('H2 risks'!$A$1,2,C$1-1,totalresp),1)+COUNTIFS(OFFSET('H2 risks'!$A$1,2,$B29-1,totalresp),1,OFFSET('H2 risks'!$A$1,2,C$1-1,totalresp),0)+COUNTIFS(OFFSET('H2 risks'!$A$1,2,$B29-1,totalresp),0,OFFSET('H2 risks'!$A$1,2,C$1-1,totalresp),1)))</f>
        <v>0.66037735849056611</v>
      </c>
      <c r="D29">
        <f ca="1">1-(COUNTIFS(OFFSET('H2 risks'!$A$1,2,$B29-1,totalresp),1,OFFSET('H2 risks'!$A$1,2,D$1-1,totalresp),1)/(COUNTIFS(OFFSET('H2 risks'!$A$1,2,$B29-1,totalresp),1,OFFSET('H2 risks'!$A$1,2,D$1-1,totalresp),1)+COUNTIFS(OFFSET('H2 risks'!$A$1,2,$B29-1,totalresp),1,OFFSET('H2 risks'!$A$1,2,D$1-1,totalresp),0)+COUNTIFS(OFFSET('H2 risks'!$A$1,2,$B29-1,totalresp),0,OFFSET('H2 risks'!$A$1,2,D$1-1,totalresp),1)))</f>
        <v>0.80434782608695654</v>
      </c>
      <c r="E29">
        <f ca="1">1-(COUNTIFS(OFFSET('H2 risks'!$A$1,2,$B29-1,totalresp),1,OFFSET('H2 risks'!$A$1,2,E$1-1,totalresp),1)/(COUNTIFS(OFFSET('H2 risks'!$A$1,2,$B29-1,totalresp),1,OFFSET('H2 risks'!$A$1,2,E$1-1,totalresp),1)+COUNTIFS(OFFSET('H2 risks'!$A$1,2,$B29-1,totalresp),1,OFFSET('H2 risks'!$A$1,2,E$1-1,totalresp),0)+COUNTIFS(OFFSET('H2 risks'!$A$1,2,$B29-1,totalresp),0,OFFSET('H2 risks'!$A$1,2,E$1-1,totalresp),1)))</f>
        <v>0.65454545454545454</v>
      </c>
      <c r="F29">
        <f ca="1">1-(COUNTIFS(OFFSET('H2 risks'!$A$1,2,$B29-1,totalresp),1,OFFSET('H2 risks'!$A$1,2,F$1-1,totalresp),1)/(COUNTIFS(OFFSET('H2 risks'!$A$1,2,$B29-1,totalresp),1,OFFSET('H2 risks'!$A$1,2,F$1-1,totalresp),1)+COUNTIFS(OFFSET('H2 risks'!$A$1,2,$B29-1,totalresp),1,OFFSET('H2 risks'!$A$1,2,F$1-1,totalresp),0)+COUNTIFS(OFFSET('H2 risks'!$A$1,2,$B29-1,totalresp),0,OFFSET('H2 risks'!$A$1,2,F$1-1,totalresp),1)))</f>
        <v>0.77500000000000002</v>
      </c>
      <c r="G29">
        <f ca="1">1-(COUNTIFS(OFFSET('H2 risks'!$A$1,2,$B29-1,totalresp),1,OFFSET('H2 risks'!$A$1,2,G$1-1,totalresp),1)/(COUNTIFS(OFFSET('H2 risks'!$A$1,2,$B29-1,totalresp),1,OFFSET('H2 risks'!$A$1,2,G$1-1,totalresp),1)+COUNTIFS(OFFSET('H2 risks'!$A$1,2,$B29-1,totalresp),1,OFFSET('H2 risks'!$A$1,2,G$1-1,totalresp),0)+COUNTIFS(OFFSET('H2 risks'!$A$1,2,$B29-1,totalresp),0,OFFSET('H2 risks'!$A$1,2,G$1-1,totalresp),1)))</f>
        <v>0.84090909090909094</v>
      </c>
      <c r="H29">
        <f ca="1">1-(COUNTIFS(OFFSET('H2 risks'!$A$1,2,$B29-1,totalresp),1,OFFSET('H2 risks'!$A$1,2,H$1-1,totalresp),1)/(COUNTIFS(OFFSET('H2 risks'!$A$1,2,$B29-1,totalresp),1,OFFSET('H2 risks'!$A$1,2,H$1-1,totalresp),1)+COUNTIFS(OFFSET('H2 risks'!$A$1,2,$B29-1,totalresp),1,OFFSET('H2 risks'!$A$1,2,H$1-1,totalresp),0)+COUNTIFS(OFFSET('H2 risks'!$A$1,2,$B29-1,totalresp),0,OFFSET('H2 risks'!$A$1,2,H$1-1,totalresp),1)))</f>
        <v>0.84905660377358494</v>
      </c>
      <c r="I29">
        <f ca="1">1-(COUNTIFS(OFFSET('H2 risks'!$A$1,2,$B29-1,totalresp),1,OFFSET('H2 risks'!$A$1,2,I$1-1,totalresp),1)/(COUNTIFS(OFFSET('H2 risks'!$A$1,2,$B29-1,totalresp),1,OFFSET('H2 risks'!$A$1,2,I$1-1,totalresp),1)+COUNTIFS(OFFSET('H2 risks'!$A$1,2,$B29-1,totalresp),1,OFFSET('H2 risks'!$A$1,2,I$1-1,totalresp),0)+COUNTIFS(OFFSET('H2 risks'!$A$1,2,$B29-1,totalresp),0,OFFSET('H2 risks'!$A$1,2,I$1-1,totalresp),1)))</f>
        <v>0.75</v>
      </c>
      <c r="J29">
        <f ca="1">1-(COUNTIFS(OFFSET('H2 risks'!$A$1,2,$B29-1,totalresp),1,OFFSET('H2 risks'!$A$1,2,J$1-1,totalresp),1)/(COUNTIFS(OFFSET('H2 risks'!$A$1,2,$B29-1,totalresp),1,OFFSET('H2 risks'!$A$1,2,J$1-1,totalresp),1)+COUNTIFS(OFFSET('H2 risks'!$A$1,2,$B29-1,totalresp),1,OFFSET('H2 risks'!$A$1,2,J$1-1,totalresp),0)+COUNTIFS(OFFSET('H2 risks'!$A$1,2,$B29-1,totalresp),0,OFFSET('H2 risks'!$A$1,2,J$1-1,totalresp),1)))</f>
        <v>0.71153846153846156</v>
      </c>
      <c r="K29">
        <f ca="1">1-(COUNTIFS(OFFSET('H2 risks'!$A$1,2,$B29-1,totalresp),1,OFFSET('H2 risks'!$A$1,2,K$1-1,totalresp),1)/(COUNTIFS(OFFSET('H2 risks'!$A$1,2,$B29-1,totalresp),1,OFFSET('H2 risks'!$A$1,2,K$1-1,totalresp),1)+COUNTIFS(OFFSET('H2 risks'!$A$1,2,$B29-1,totalresp),1,OFFSET('H2 risks'!$A$1,2,K$1-1,totalresp),0)+COUNTIFS(OFFSET('H2 risks'!$A$1,2,$B29-1,totalresp),0,OFFSET('H2 risks'!$A$1,2,K$1-1,totalresp),1)))</f>
        <v>0.88636363636363635</v>
      </c>
      <c r="L29">
        <f ca="1">1-(COUNTIFS(OFFSET('H2 risks'!$A$1,2,$B29-1,totalresp),1,OFFSET('H2 risks'!$A$1,2,L$1-1,totalresp),1)/(COUNTIFS(OFFSET('H2 risks'!$A$1,2,$B29-1,totalresp),1,OFFSET('H2 risks'!$A$1,2,L$1-1,totalresp),1)+COUNTIFS(OFFSET('H2 risks'!$A$1,2,$B29-1,totalresp),1,OFFSET('H2 risks'!$A$1,2,L$1-1,totalresp),0)+COUNTIFS(OFFSET('H2 risks'!$A$1,2,$B29-1,totalresp),0,OFFSET('H2 risks'!$A$1,2,L$1-1,totalresp),1)))</f>
        <v>0.54</v>
      </c>
      <c r="M29">
        <f ca="1">1-(COUNTIFS(OFFSET('H2 risks'!$A$1,2,$B29-1,totalresp),1,OFFSET('H2 risks'!$A$1,2,M$1-1,totalresp),1)/(COUNTIFS(OFFSET('H2 risks'!$A$1,2,$B29-1,totalresp),1,OFFSET('H2 risks'!$A$1,2,M$1-1,totalresp),1)+COUNTIFS(OFFSET('H2 risks'!$A$1,2,$B29-1,totalresp),1,OFFSET('H2 risks'!$A$1,2,M$1-1,totalresp),0)+COUNTIFS(OFFSET('H2 risks'!$A$1,2,$B29-1,totalresp),0,OFFSET('H2 risks'!$A$1,2,M$1-1,totalresp),1)))</f>
        <v>0.63265306122448983</v>
      </c>
      <c r="N29">
        <f ca="1">1-(COUNTIFS(OFFSET('H2 risks'!$A$1,2,$B29-1,totalresp),1,OFFSET('H2 risks'!$A$1,2,N$1-1,totalresp),1)/(COUNTIFS(OFFSET('H2 risks'!$A$1,2,$B29-1,totalresp),1,OFFSET('H2 risks'!$A$1,2,N$1-1,totalresp),1)+COUNTIFS(OFFSET('H2 risks'!$A$1,2,$B29-1,totalresp),1,OFFSET('H2 risks'!$A$1,2,N$1-1,totalresp),0)+COUNTIFS(OFFSET('H2 risks'!$A$1,2,$B29-1,totalresp),0,OFFSET('H2 risks'!$A$1,2,N$1-1,totalresp),1)))</f>
        <v>0.83673469387755106</v>
      </c>
      <c r="O29">
        <f ca="1">1-(COUNTIFS(OFFSET('H2 risks'!$A$1,2,$B29-1,totalresp),1,OFFSET('H2 risks'!$A$1,2,O$1-1,totalresp),1)/(COUNTIFS(OFFSET('H2 risks'!$A$1,2,$B29-1,totalresp),1,OFFSET('H2 risks'!$A$1,2,O$1-1,totalresp),1)+COUNTIFS(OFFSET('H2 risks'!$A$1,2,$B29-1,totalresp),1,OFFSET('H2 risks'!$A$1,2,O$1-1,totalresp),0)+COUNTIFS(OFFSET('H2 risks'!$A$1,2,$B29-1,totalresp),0,OFFSET('H2 risks'!$A$1,2,O$1-1,totalresp),1)))</f>
        <v>0.88095238095238093</v>
      </c>
      <c r="P29">
        <f ca="1">1-(COUNTIFS(OFFSET('H2 risks'!$A$1,2,$B29-1,totalresp),1,OFFSET('H2 risks'!$A$1,2,P$1-1,totalresp),1)/(COUNTIFS(OFFSET('H2 risks'!$A$1,2,$B29-1,totalresp),1,OFFSET('H2 risks'!$A$1,2,P$1-1,totalresp),1)+COUNTIFS(OFFSET('H2 risks'!$A$1,2,$B29-1,totalresp),1,OFFSET('H2 risks'!$A$1,2,P$1-1,totalresp),0)+COUNTIFS(OFFSET('H2 risks'!$A$1,2,$B29-1,totalresp),0,OFFSET('H2 risks'!$A$1,2,P$1-1,totalresp),1)))</f>
        <v>0.83018867924528306</v>
      </c>
      <c r="Q29">
        <f ca="1">1-(COUNTIFS(OFFSET('H2 risks'!$A$1,2,$B29-1,totalresp),1,OFFSET('H2 risks'!$A$1,2,Q$1-1,totalresp),1)/(COUNTIFS(OFFSET('H2 risks'!$A$1,2,$B29-1,totalresp),1,OFFSET('H2 risks'!$A$1,2,Q$1-1,totalresp),1)+COUNTIFS(OFFSET('H2 risks'!$A$1,2,$B29-1,totalresp),1,OFFSET('H2 risks'!$A$1,2,Q$1-1,totalresp),0)+COUNTIFS(OFFSET('H2 risks'!$A$1,2,$B29-1,totalresp),0,OFFSET('H2 risks'!$A$1,2,Q$1-1,totalresp),1)))</f>
        <v>0.76086956521739135</v>
      </c>
      <c r="R29">
        <f ca="1">1-(COUNTIFS(OFFSET('H2 risks'!$A$1,2,$B29-1,totalresp),1,OFFSET('H2 risks'!$A$1,2,R$1-1,totalresp),1)/(COUNTIFS(OFFSET('H2 risks'!$A$1,2,$B29-1,totalresp),1,OFFSET('H2 risks'!$A$1,2,R$1-1,totalresp),1)+COUNTIFS(OFFSET('H2 risks'!$A$1,2,$B29-1,totalresp),1,OFFSET('H2 risks'!$A$1,2,R$1-1,totalresp),0)+COUNTIFS(OFFSET('H2 risks'!$A$1,2,$B29-1,totalresp),0,OFFSET('H2 risks'!$A$1,2,R$1-1,totalresp),1)))</f>
        <v>0.95454545454545459</v>
      </c>
      <c r="S29">
        <f ca="1">1-(COUNTIFS(OFFSET('H2 risks'!$A$1,2,$B29-1,totalresp),1,OFFSET('H2 risks'!$A$1,2,S$1-1,totalresp),1)/(COUNTIFS(OFFSET('H2 risks'!$A$1,2,$B29-1,totalresp),1,OFFSET('H2 risks'!$A$1,2,S$1-1,totalresp),1)+COUNTIFS(OFFSET('H2 risks'!$A$1,2,$B29-1,totalresp),1,OFFSET('H2 risks'!$A$1,2,S$1-1,totalresp),0)+COUNTIFS(OFFSET('H2 risks'!$A$1,2,$B29-1,totalresp),0,OFFSET('H2 risks'!$A$1,2,S$1-1,totalresp),1)))</f>
        <v>0.9285714285714286</v>
      </c>
      <c r="T29">
        <f ca="1">1-(COUNTIFS(OFFSET('H2 risks'!$A$1,2,$B29-1,totalresp),1,OFFSET('H2 risks'!$A$1,2,T$1-1,totalresp),1)/(COUNTIFS(OFFSET('H2 risks'!$A$1,2,$B29-1,totalresp),1,OFFSET('H2 risks'!$A$1,2,T$1-1,totalresp),1)+COUNTIFS(OFFSET('H2 risks'!$A$1,2,$B29-1,totalresp),1,OFFSET('H2 risks'!$A$1,2,T$1-1,totalresp),0)+COUNTIFS(OFFSET('H2 risks'!$A$1,2,$B29-1,totalresp),0,OFFSET('H2 risks'!$A$1,2,T$1-1,totalresp),1)))</f>
        <v>0.70588235294117641</v>
      </c>
      <c r="U29">
        <f ca="1">1-(COUNTIFS(OFFSET('H2 risks'!$A$1,2,$B29-1,totalresp),1,OFFSET('H2 risks'!$A$1,2,U$1-1,totalresp),1)/(COUNTIFS(OFFSET('H2 risks'!$A$1,2,$B29-1,totalresp),1,OFFSET('H2 risks'!$A$1,2,U$1-1,totalresp),1)+COUNTIFS(OFFSET('H2 risks'!$A$1,2,$B29-1,totalresp),1,OFFSET('H2 risks'!$A$1,2,U$1-1,totalresp),0)+COUNTIFS(OFFSET('H2 risks'!$A$1,2,$B29-1,totalresp),0,OFFSET('H2 risks'!$A$1,2,U$1-1,totalresp),1)))</f>
        <v>0.81818181818181812</v>
      </c>
      <c r="V29">
        <f ca="1">1-(COUNTIFS(OFFSET('H2 risks'!$A$1,2,$B29-1,totalresp),1,OFFSET('H2 risks'!$A$1,2,V$1-1,totalresp),1)/(COUNTIFS(OFFSET('H2 risks'!$A$1,2,$B29-1,totalresp),1,OFFSET('H2 risks'!$A$1,2,V$1-1,totalresp),1)+COUNTIFS(OFFSET('H2 risks'!$A$1,2,$B29-1,totalresp),1,OFFSET('H2 risks'!$A$1,2,V$1-1,totalresp),0)+COUNTIFS(OFFSET('H2 risks'!$A$1,2,$B29-1,totalresp),0,OFFSET('H2 risks'!$A$1,2,V$1-1,totalresp),1)))</f>
        <v>0.86363636363636365</v>
      </c>
      <c r="W29">
        <f ca="1">1-(COUNTIFS(OFFSET('H2 risks'!$A$1,2,$B29-1,totalresp),1,OFFSET('H2 risks'!$A$1,2,W$1-1,totalresp),1)/(COUNTIFS(OFFSET('H2 risks'!$A$1,2,$B29-1,totalresp),1,OFFSET('H2 risks'!$A$1,2,W$1-1,totalresp),1)+COUNTIFS(OFFSET('H2 risks'!$A$1,2,$B29-1,totalresp),1,OFFSET('H2 risks'!$A$1,2,W$1-1,totalresp),0)+COUNTIFS(OFFSET('H2 risks'!$A$1,2,$B29-1,totalresp),0,OFFSET('H2 risks'!$A$1,2,W$1-1,totalresp),1)))</f>
        <v>0.69090909090909092</v>
      </c>
      <c r="X29">
        <f ca="1">1-(COUNTIFS(OFFSET('H2 risks'!$A$1,2,$B29-1,totalresp),1,OFFSET('H2 risks'!$A$1,2,X$1-1,totalresp),1)/(COUNTIFS(OFFSET('H2 risks'!$A$1,2,$B29-1,totalresp),1,OFFSET('H2 risks'!$A$1,2,X$1-1,totalresp),1)+COUNTIFS(OFFSET('H2 risks'!$A$1,2,$B29-1,totalresp),1,OFFSET('H2 risks'!$A$1,2,X$1-1,totalresp),0)+COUNTIFS(OFFSET('H2 risks'!$A$1,2,$B29-1,totalresp),0,OFFSET('H2 risks'!$A$1,2,X$1-1,totalresp),1)))</f>
        <v>0.59523809523809523</v>
      </c>
      <c r="Y29">
        <f ca="1">1-(COUNTIFS(OFFSET('H2 risks'!$A$1,2,$B29-1,totalresp),1,OFFSET('H2 risks'!$A$1,2,Y$1-1,totalresp),1)/(COUNTIFS(OFFSET('H2 risks'!$A$1,2,$B29-1,totalresp),1,OFFSET('H2 risks'!$A$1,2,Y$1-1,totalresp),1)+COUNTIFS(OFFSET('H2 risks'!$A$1,2,$B29-1,totalresp),1,OFFSET('H2 risks'!$A$1,2,Y$1-1,totalresp),0)+COUNTIFS(OFFSET('H2 risks'!$A$1,2,$B29-1,totalresp),0,OFFSET('H2 risks'!$A$1,2,Y$1-1,totalresp),1)))</f>
        <v>1</v>
      </c>
      <c r="Z29">
        <f ca="1">1-(COUNTIFS(OFFSET('H2 risks'!$A$1,2,$B29-1,totalresp),1,OFFSET('H2 risks'!$A$1,2,Z$1-1,totalresp),1)/(COUNTIFS(OFFSET('H2 risks'!$A$1,2,$B29-1,totalresp),1,OFFSET('H2 risks'!$A$1,2,Z$1-1,totalresp),1)+COUNTIFS(OFFSET('H2 risks'!$A$1,2,$B29-1,totalresp),1,OFFSET('H2 risks'!$A$1,2,Z$1-1,totalresp),0)+COUNTIFS(OFFSET('H2 risks'!$A$1,2,$B29-1,totalresp),0,OFFSET('H2 risks'!$A$1,2,Z$1-1,totalresp),1)))</f>
        <v>0.7021276595744681</v>
      </c>
      <c r="AA29">
        <f ca="1">1-(COUNTIFS(OFFSET('H2 risks'!$A$1,2,$B29-1,totalresp),1,OFFSET('H2 risks'!$A$1,2,AA$1-1,totalresp),1)/(COUNTIFS(OFFSET('H2 risks'!$A$1,2,$B29-1,totalresp),1,OFFSET('H2 risks'!$A$1,2,AA$1-1,totalresp),1)+COUNTIFS(OFFSET('H2 risks'!$A$1,2,$B29-1,totalresp),1,OFFSET('H2 risks'!$A$1,2,AA$1-1,totalresp),0)+COUNTIFS(OFFSET('H2 risks'!$A$1,2,$B29-1,totalresp),0,OFFSET('H2 risks'!$A$1,2,AA$1-1,totalresp),1)))</f>
        <v>0.70833333333333326</v>
      </c>
      <c r="AB29">
        <f ca="1">1-(COUNTIFS(OFFSET('H2 risks'!$A$1,2,$B29-1,totalresp),1,OFFSET('H2 risks'!$A$1,2,AB$1-1,totalresp),1)/(COUNTIFS(OFFSET('H2 risks'!$A$1,2,$B29-1,totalresp),1,OFFSET('H2 risks'!$A$1,2,AB$1-1,totalresp),1)+COUNTIFS(OFFSET('H2 risks'!$A$1,2,$B29-1,totalresp),1,OFFSET('H2 risks'!$A$1,2,AB$1-1,totalresp),0)+COUNTIFS(OFFSET('H2 risks'!$A$1,2,$B29-1,totalresp),0,OFFSET('H2 risks'!$A$1,2,AB$1-1,totalresp),1)))</f>
        <v>0.8</v>
      </c>
      <c r="AC29">
        <f ca="1">1-(COUNTIFS(OFFSET('H2 risks'!$A$1,2,$B29-1,totalresp),1,OFFSET('H2 risks'!$A$1,2,AC$1-1,totalresp),1)/(COUNTIFS(OFFSET('H2 risks'!$A$1,2,$B29-1,totalresp),1,OFFSET('H2 risks'!$A$1,2,AC$1-1,totalresp),1)+COUNTIFS(OFFSET('H2 risks'!$A$1,2,$B29-1,totalresp),1,OFFSET('H2 risks'!$A$1,2,AC$1-1,totalresp),0)+COUNTIFS(OFFSET('H2 risks'!$A$1,2,$B29-1,totalresp),0,OFFSET('H2 risks'!$A$1,2,AC$1-1,totalresp),1)))</f>
        <v>0</v>
      </c>
      <c r="AD29">
        <f ca="1">1-(COUNTIFS(OFFSET('H2 risks'!$A$1,2,$B29-1,totalresp),1,OFFSET('H2 risks'!$A$1,2,AD$1-1,totalresp),1)/(COUNTIFS(OFFSET('H2 risks'!$A$1,2,$B29-1,totalresp),1,OFFSET('H2 risks'!$A$1,2,AD$1-1,totalresp),1)+COUNTIFS(OFFSET('H2 risks'!$A$1,2,$B29-1,totalresp),1,OFFSET('H2 risks'!$A$1,2,AD$1-1,totalresp),0)+COUNTIFS(OFFSET('H2 risks'!$A$1,2,$B29-1,totalresp),0,OFFSET('H2 risks'!$A$1,2,AD$1-1,totalresp),1)))</f>
        <v>0.47272727272727277</v>
      </c>
      <c r="AE29">
        <f ca="1">1-(COUNTIFS(OFFSET('H2 risks'!$A$1,2,$B29-1,totalresp),1,OFFSET('H2 risks'!$A$1,2,AE$1-1,totalresp),1)/(COUNTIFS(OFFSET('H2 risks'!$A$1,2,$B29-1,totalresp),1,OFFSET('H2 risks'!$A$1,2,AE$1-1,totalresp),1)+COUNTIFS(OFFSET('H2 risks'!$A$1,2,$B29-1,totalresp),1,OFFSET('H2 risks'!$A$1,2,AE$1-1,totalresp),0)+COUNTIFS(OFFSET('H2 risks'!$A$1,2,$B29-1,totalresp),0,OFFSET('H2 risks'!$A$1,2,AE$1-1,totalresp),1)))</f>
        <v>0.83720930232558133</v>
      </c>
      <c r="AF29">
        <f ca="1">1-(COUNTIFS(OFFSET('H2 risks'!$A$1,2,$B29-1,totalresp),1,OFFSET('H2 risks'!$A$1,2,AF$1-1,totalresp),1)/(COUNTIFS(OFFSET('H2 risks'!$A$1,2,$B29-1,totalresp),1,OFFSET('H2 risks'!$A$1,2,AF$1-1,totalresp),1)+COUNTIFS(OFFSET('H2 risks'!$A$1,2,$B29-1,totalresp),1,OFFSET('H2 risks'!$A$1,2,AF$1-1,totalresp),0)+COUNTIFS(OFFSET('H2 risks'!$A$1,2,$B29-1,totalresp),0,OFFSET('H2 risks'!$A$1,2,AF$1-1,totalresp),1)))</f>
        <v>0.86046511627906974</v>
      </c>
      <c r="AG29">
        <f ca="1">1-(COUNTIFS(OFFSET('H2 risks'!$A$1,2,$B29-1,totalresp),1,OFFSET('H2 risks'!$A$1,2,AG$1-1,totalresp),1)/(COUNTIFS(OFFSET('H2 risks'!$A$1,2,$B29-1,totalresp),1,OFFSET('H2 risks'!$A$1,2,AG$1-1,totalresp),1)+COUNTIFS(OFFSET('H2 risks'!$A$1,2,$B29-1,totalresp),1,OFFSET('H2 risks'!$A$1,2,AG$1-1,totalresp),0)+COUNTIFS(OFFSET('H2 risks'!$A$1,2,$B29-1,totalresp),0,OFFSET('H2 risks'!$A$1,2,AG$1-1,totalresp),1)))</f>
        <v>0.85365853658536583</v>
      </c>
      <c r="AH29">
        <f ca="1">1-(COUNTIFS(OFFSET('H2 risks'!$A$1,2,$B29-1,totalresp),1,OFFSET('H2 risks'!$A$1,2,AH$1-1,totalresp),1)/(COUNTIFS(OFFSET('H2 risks'!$A$1,2,$B29-1,totalresp),1,OFFSET('H2 risks'!$A$1,2,AH$1-1,totalresp),1)+COUNTIFS(OFFSET('H2 risks'!$A$1,2,$B29-1,totalresp),1,OFFSET('H2 risks'!$A$1,2,AH$1-1,totalresp),0)+COUNTIFS(OFFSET('H2 risks'!$A$1,2,$B29-1,totalresp),0,OFFSET('H2 risks'!$A$1,2,AH$1-1,totalresp),1)))</f>
        <v>0.81818181818181812</v>
      </c>
      <c r="AI29">
        <f ca="1">1-(COUNTIFS(OFFSET('H2 risks'!$A$1,2,$B29-1,totalresp),1,OFFSET('H2 risks'!$A$1,2,AI$1-1,totalresp),1)/(COUNTIFS(OFFSET('H2 risks'!$A$1,2,$B29-1,totalresp),1,OFFSET('H2 risks'!$A$1,2,AI$1-1,totalresp),1)+COUNTIFS(OFFSET('H2 risks'!$A$1,2,$B29-1,totalresp),1,OFFSET('H2 risks'!$A$1,2,AI$1-1,totalresp),0)+COUNTIFS(OFFSET('H2 risks'!$A$1,2,$B29-1,totalresp),0,OFFSET('H2 risks'!$A$1,2,AI$1-1,totalresp),1)))</f>
        <v>0.64285714285714279</v>
      </c>
      <c r="AJ29">
        <f ca="1">1-(COUNTIFS(OFFSET('H2 risks'!$A$1,2,$B29-1,totalresp),1,OFFSET('H2 risks'!$A$1,2,AJ$1-1,totalresp),1)/(COUNTIFS(OFFSET('H2 risks'!$A$1,2,$B29-1,totalresp),1,OFFSET('H2 risks'!$A$1,2,AJ$1-1,totalresp),1)+COUNTIFS(OFFSET('H2 risks'!$A$1,2,$B29-1,totalresp),1,OFFSET('H2 risks'!$A$1,2,AJ$1-1,totalresp),0)+COUNTIFS(OFFSET('H2 risks'!$A$1,2,$B29-1,totalresp),0,OFFSET('H2 risks'!$A$1,2,AJ$1-1,totalresp),1)))</f>
        <v>0.7857142857142857</v>
      </c>
      <c r="AK29">
        <f ca="1">1-(COUNTIFS(OFFSET('H2 risks'!$A$1,2,$B29-1,totalresp),1,OFFSET('H2 risks'!$A$1,2,AK$1-1,totalresp),1)/(COUNTIFS(OFFSET('H2 risks'!$A$1,2,$B29-1,totalresp),1,OFFSET('H2 risks'!$A$1,2,AK$1-1,totalresp),1)+COUNTIFS(OFFSET('H2 risks'!$A$1,2,$B29-1,totalresp),1,OFFSET('H2 risks'!$A$1,2,AK$1-1,totalresp),0)+COUNTIFS(OFFSET('H2 risks'!$A$1,2,$B29-1,totalresp),0,OFFSET('H2 risks'!$A$1,2,AK$1-1,totalresp),1)))</f>
        <v>0.86842105263157898</v>
      </c>
      <c r="AL29">
        <f ca="1">1-(COUNTIFS(OFFSET('H2 risks'!$A$1,2,$B29-1,totalresp),1,OFFSET('H2 risks'!$A$1,2,AL$1-1,totalresp),1)/(COUNTIFS(OFFSET('H2 risks'!$A$1,2,$B29-1,totalresp),1,OFFSET('H2 risks'!$A$1,2,AL$1-1,totalresp),1)+COUNTIFS(OFFSET('H2 risks'!$A$1,2,$B29-1,totalresp),1,OFFSET('H2 risks'!$A$1,2,AL$1-1,totalresp),0)+COUNTIFS(OFFSET('H2 risks'!$A$1,2,$B29-1,totalresp),0,OFFSET('H2 risks'!$A$1,2,AL$1-1,totalresp),1)))</f>
        <v>0.73170731707317072</v>
      </c>
      <c r="AM29">
        <f ca="1">1-(COUNTIFS(OFFSET('H2 risks'!$A$1,2,$B29-1,totalresp),1,OFFSET('H2 risks'!$A$1,2,AM$1-1,totalresp),1)/(COUNTIFS(OFFSET('H2 risks'!$A$1,2,$B29-1,totalresp),1,OFFSET('H2 risks'!$A$1,2,AM$1-1,totalresp),1)+COUNTIFS(OFFSET('H2 risks'!$A$1,2,$B29-1,totalresp),1,OFFSET('H2 risks'!$A$1,2,AM$1-1,totalresp),0)+COUNTIFS(OFFSET('H2 risks'!$A$1,2,$B29-1,totalresp),0,OFFSET('H2 risks'!$A$1,2,AM$1-1,totalresp),1)))</f>
        <v>0.7</v>
      </c>
      <c r="AN29">
        <f ca="1">1-(COUNTIFS(OFFSET('H2 risks'!$A$1,2,$B29-1,totalresp),1,OFFSET('H2 risks'!$A$1,2,AN$1-1,totalresp),1)/(COUNTIFS(OFFSET('H2 risks'!$A$1,2,$B29-1,totalresp),1,OFFSET('H2 risks'!$A$1,2,AN$1-1,totalresp),1)+COUNTIFS(OFFSET('H2 risks'!$A$1,2,$B29-1,totalresp),1,OFFSET('H2 risks'!$A$1,2,AN$1-1,totalresp),0)+COUNTIFS(OFFSET('H2 risks'!$A$1,2,$B29-1,totalresp),0,OFFSET('H2 risks'!$A$1,2,AN$1-1,totalresp),1)))</f>
        <v>0.77272727272727271</v>
      </c>
      <c r="AO29">
        <f ca="1">1-(COUNTIFS(OFFSET('H2 risks'!$A$1,2,$B29-1,totalresp),1,OFFSET('H2 risks'!$A$1,2,AO$1-1,totalresp),1)/(COUNTIFS(OFFSET('H2 risks'!$A$1,2,$B29-1,totalresp),1,OFFSET('H2 risks'!$A$1,2,AO$1-1,totalresp),1)+COUNTIFS(OFFSET('H2 risks'!$A$1,2,$B29-1,totalresp),1,OFFSET('H2 risks'!$A$1,2,AO$1-1,totalresp),0)+COUNTIFS(OFFSET('H2 risks'!$A$1,2,$B29-1,totalresp),0,OFFSET('H2 risks'!$A$1,2,AO$1-1,totalresp),1)))</f>
        <v>0.89189189189189189</v>
      </c>
    </row>
    <row r="30" spans="1:41" ht="52.5" x14ac:dyDescent="0.45">
      <c r="A30" s="21" t="s">
        <v>363</v>
      </c>
      <c r="B30" s="6">
        <v>33</v>
      </c>
      <c r="C30">
        <f ca="1">1-(COUNTIFS(OFFSET('H2 risks'!$A$1,2,$B30-1,totalresp),1,OFFSET('H2 risks'!$A$1,2,C$1-1,totalresp),1)/(COUNTIFS(OFFSET('H2 risks'!$A$1,2,$B30-1,totalresp),1,OFFSET('H2 risks'!$A$1,2,C$1-1,totalresp),1)+COUNTIFS(OFFSET('H2 risks'!$A$1,2,$B30-1,totalresp),1,OFFSET('H2 risks'!$A$1,2,C$1-1,totalresp),0)+COUNTIFS(OFFSET('H2 risks'!$A$1,2,$B30-1,totalresp),0,OFFSET('H2 risks'!$A$1,2,C$1-1,totalresp),1)))</f>
        <v>0.6271186440677966</v>
      </c>
      <c r="D30">
        <f ca="1">1-(COUNTIFS(OFFSET('H2 risks'!$A$1,2,$B30-1,totalresp),1,OFFSET('H2 risks'!$A$1,2,D$1-1,totalresp),1)/(COUNTIFS(OFFSET('H2 risks'!$A$1,2,$B30-1,totalresp),1,OFFSET('H2 risks'!$A$1,2,D$1-1,totalresp),1)+COUNTIFS(OFFSET('H2 risks'!$A$1,2,$B30-1,totalresp),1,OFFSET('H2 risks'!$A$1,2,D$1-1,totalresp),0)+COUNTIFS(OFFSET('H2 risks'!$A$1,2,$B30-1,totalresp),0,OFFSET('H2 risks'!$A$1,2,D$1-1,totalresp),1)))</f>
        <v>0.77358490566037741</v>
      </c>
      <c r="E30">
        <f ca="1">1-(COUNTIFS(OFFSET('H2 risks'!$A$1,2,$B30-1,totalresp),1,OFFSET('H2 risks'!$A$1,2,E$1-1,totalresp),1)/(COUNTIFS(OFFSET('H2 risks'!$A$1,2,$B30-1,totalresp),1,OFFSET('H2 risks'!$A$1,2,E$1-1,totalresp),1)+COUNTIFS(OFFSET('H2 risks'!$A$1,2,$B30-1,totalresp),1,OFFSET('H2 risks'!$A$1,2,E$1-1,totalresp),0)+COUNTIFS(OFFSET('H2 risks'!$A$1,2,$B30-1,totalresp),0,OFFSET('H2 risks'!$A$1,2,E$1-1,totalresp),1)))</f>
        <v>0.62295081967213117</v>
      </c>
      <c r="F30">
        <f ca="1">1-(COUNTIFS(OFFSET('H2 risks'!$A$1,2,$B30-1,totalresp),1,OFFSET('H2 risks'!$A$1,2,F$1-1,totalresp),1)/(COUNTIFS(OFFSET('H2 risks'!$A$1,2,$B30-1,totalresp),1,OFFSET('H2 risks'!$A$1,2,F$1-1,totalresp),1)+COUNTIFS(OFFSET('H2 risks'!$A$1,2,$B30-1,totalresp),1,OFFSET('H2 risks'!$A$1,2,F$1-1,totalresp),0)+COUNTIFS(OFFSET('H2 risks'!$A$1,2,$B30-1,totalresp),0,OFFSET('H2 risks'!$A$1,2,F$1-1,totalresp),1)))</f>
        <v>0.86538461538461542</v>
      </c>
      <c r="G30">
        <f ca="1">1-(COUNTIFS(OFFSET('H2 risks'!$A$1,2,$B30-1,totalresp),1,OFFSET('H2 risks'!$A$1,2,G$1-1,totalresp),1)/(COUNTIFS(OFFSET('H2 risks'!$A$1,2,$B30-1,totalresp),1,OFFSET('H2 risks'!$A$1,2,G$1-1,totalresp),1)+COUNTIFS(OFFSET('H2 risks'!$A$1,2,$B30-1,totalresp),1,OFFSET('H2 risks'!$A$1,2,G$1-1,totalresp),0)+COUNTIFS(OFFSET('H2 risks'!$A$1,2,$B30-1,totalresp),0,OFFSET('H2 risks'!$A$1,2,G$1-1,totalresp),1)))</f>
        <v>0.75510204081632648</v>
      </c>
      <c r="H30">
        <f ca="1">1-(COUNTIFS(OFFSET('H2 risks'!$A$1,2,$B30-1,totalresp),1,OFFSET('H2 risks'!$A$1,2,H$1-1,totalresp),1)/(COUNTIFS(OFFSET('H2 risks'!$A$1,2,$B30-1,totalresp),1,OFFSET('H2 risks'!$A$1,2,H$1-1,totalresp),1)+COUNTIFS(OFFSET('H2 risks'!$A$1,2,$B30-1,totalresp),1,OFFSET('H2 risks'!$A$1,2,H$1-1,totalresp),0)+COUNTIFS(OFFSET('H2 risks'!$A$1,2,$B30-1,totalresp),0,OFFSET('H2 risks'!$A$1,2,H$1-1,totalresp),1)))</f>
        <v>0.70909090909090911</v>
      </c>
      <c r="I30">
        <f ca="1">1-(COUNTIFS(OFFSET('H2 risks'!$A$1,2,$B30-1,totalresp),1,OFFSET('H2 risks'!$A$1,2,I$1-1,totalresp),1)/(COUNTIFS(OFFSET('H2 risks'!$A$1,2,$B30-1,totalresp),1,OFFSET('H2 risks'!$A$1,2,I$1-1,totalresp),1)+COUNTIFS(OFFSET('H2 risks'!$A$1,2,$B30-1,totalresp),1,OFFSET('H2 risks'!$A$1,2,I$1-1,totalresp),0)+COUNTIFS(OFFSET('H2 risks'!$A$1,2,$B30-1,totalresp),0,OFFSET('H2 risks'!$A$1,2,I$1-1,totalresp),1)))</f>
        <v>0.81355932203389836</v>
      </c>
      <c r="J30">
        <f ca="1">1-(COUNTIFS(OFFSET('H2 risks'!$A$1,2,$B30-1,totalresp),1,OFFSET('H2 risks'!$A$1,2,J$1-1,totalresp),1)/(COUNTIFS(OFFSET('H2 risks'!$A$1,2,$B30-1,totalresp),1,OFFSET('H2 risks'!$A$1,2,J$1-1,totalresp),1)+COUNTIFS(OFFSET('H2 risks'!$A$1,2,$B30-1,totalresp),1,OFFSET('H2 risks'!$A$1,2,J$1-1,totalresp),0)+COUNTIFS(OFFSET('H2 risks'!$A$1,2,$B30-1,totalresp),0,OFFSET('H2 risks'!$A$1,2,J$1-1,totalresp),1)))</f>
        <v>0.73770491803278682</v>
      </c>
      <c r="K30">
        <f ca="1">1-(COUNTIFS(OFFSET('H2 risks'!$A$1,2,$B30-1,totalresp),1,OFFSET('H2 risks'!$A$1,2,K$1-1,totalresp),1)/(COUNTIFS(OFFSET('H2 risks'!$A$1,2,$B30-1,totalresp),1,OFFSET('H2 risks'!$A$1,2,K$1-1,totalresp),1)+COUNTIFS(OFFSET('H2 risks'!$A$1,2,$B30-1,totalresp),1,OFFSET('H2 risks'!$A$1,2,K$1-1,totalresp),0)+COUNTIFS(OFFSET('H2 risks'!$A$1,2,$B30-1,totalresp),0,OFFSET('H2 risks'!$A$1,2,K$1-1,totalresp),1)))</f>
        <v>0.84313725490196079</v>
      </c>
      <c r="L30">
        <f ca="1">1-(COUNTIFS(OFFSET('H2 risks'!$A$1,2,$B30-1,totalresp),1,OFFSET('H2 risks'!$A$1,2,L$1-1,totalresp),1)/(COUNTIFS(OFFSET('H2 risks'!$A$1,2,$B30-1,totalresp),1,OFFSET('H2 risks'!$A$1,2,L$1-1,totalresp),1)+COUNTIFS(OFFSET('H2 risks'!$A$1,2,$B30-1,totalresp),1,OFFSET('H2 risks'!$A$1,2,L$1-1,totalresp),0)+COUNTIFS(OFFSET('H2 risks'!$A$1,2,$B30-1,totalresp),0,OFFSET('H2 risks'!$A$1,2,L$1-1,totalresp),1)))</f>
        <v>0.66129032258064524</v>
      </c>
      <c r="M30">
        <f ca="1">1-(COUNTIFS(OFFSET('H2 risks'!$A$1,2,$B30-1,totalresp),1,OFFSET('H2 risks'!$A$1,2,M$1-1,totalresp),1)/(COUNTIFS(OFFSET('H2 risks'!$A$1,2,$B30-1,totalresp),1,OFFSET('H2 risks'!$A$1,2,M$1-1,totalresp),1)+COUNTIFS(OFFSET('H2 risks'!$A$1,2,$B30-1,totalresp),1,OFFSET('H2 risks'!$A$1,2,M$1-1,totalresp),0)+COUNTIFS(OFFSET('H2 risks'!$A$1,2,$B30-1,totalresp),0,OFFSET('H2 risks'!$A$1,2,M$1-1,totalresp),1)))</f>
        <v>0.625</v>
      </c>
      <c r="N30">
        <f ca="1">1-(COUNTIFS(OFFSET('H2 risks'!$A$1,2,$B30-1,totalresp),1,OFFSET('H2 risks'!$A$1,2,N$1-1,totalresp),1)/(COUNTIFS(OFFSET('H2 risks'!$A$1,2,$B30-1,totalresp),1,OFFSET('H2 risks'!$A$1,2,N$1-1,totalresp),1)+COUNTIFS(OFFSET('H2 risks'!$A$1,2,$B30-1,totalresp),1,OFFSET('H2 risks'!$A$1,2,N$1-1,totalresp),0)+COUNTIFS(OFFSET('H2 risks'!$A$1,2,$B30-1,totalresp),0,OFFSET('H2 risks'!$A$1,2,N$1-1,totalresp),1)))</f>
        <v>0.8035714285714286</v>
      </c>
      <c r="O30">
        <f ca="1">1-(COUNTIFS(OFFSET('H2 risks'!$A$1,2,$B30-1,totalresp),1,OFFSET('H2 risks'!$A$1,2,O$1-1,totalresp),1)/(COUNTIFS(OFFSET('H2 risks'!$A$1,2,$B30-1,totalresp),1,OFFSET('H2 risks'!$A$1,2,O$1-1,totalresp),1)+COUNTIFS(OFFSET('H2 risks'!$A$1,2,$B30-1,totalresp),1,OFFSET('H2 risks'!$A$1,2,O$1-1,totalresp),0)+COUNTIFS(OFFSET('H2 risks'!$A$1,2,$B30-1,totalresp),0,OFFSET('H2 risks'!$A$1,2,O$1-1,totalresp),1)))</f>
        <v>0.90384615384615385</v>
      </c>
      <c r="P30">
        <f ca="1">1-(COUNTIFS(OFFSET('H2 risks'!$A$1,2,$B30-1,totalresp),1,OFFSET('H2 risks'!$A$1,2,P$1-1,totalresp),1)/(COUNTIFS(OFFSET('H2 risks'!$A$1,2,$B30-1,totalresp),1,OFFSET('H2 risks'!$A$1,2,P$1-1,totalresp),1)+COUNTIFS(OFFSET('H2 risks'!$A$1,2,$B30-1,totalresp),1,OFFSET('H2 risks'!$A$1,2,P$1-1,totalresp),0)+COUNTIFS(OFFSET('H2 risks'!$A$1,2,$B30-1,totalresp),0,OFFSET('H2 risks'!$A$1,2,P$1-1,totalresp),1)))</f>
        <v>0.69090909090909092</v>
      </c>
      <c r="Q30">
        <f ca="1">1-(COUNTIFS(OFFSET('H2 risks'!$A$1,2,$B30-1,totalresp),1,OFFSET('H2 risks'!$A$1,2,Q$1-1,totalresp),1)/(COUNTIFS(OFFSET('H2 risks'!$A$1,2,$B30-1,totalresp),1,OFFSET('H2 risks'!$A$1,2,Q$1-1,totalresp),1)+COUNTIFS(OFFSET('H2 risks'!$A$1,2,$B30-1,totalresp),1,OFFSET('H2 risks'!$A$1,2,Q$1-1,totalresp),0)+COUNTIFS(OFFSET('H2 risks'!$A$1,2,$B30-1,totalresp),0,OFFSET('H2 risks'!$A$1,2,Q$1-1,totalresp),1)))</f>
        <v>0.7592592592592593</v>
      </c>
      <c r="R30">
        <f ca="1">1-(COUNTIFS(OFFSET('H2 risks'!$A$1,2,$B30-1,totalresp),1,OFFSET('H2 risks'!$A$1,2,R$1-1,totalresp),1)/(COUNTIFS(OFFSET('H2 risks'!$A$1,2,$B30-1,totalresp),1,OFFSET('H2 risks'!$A$1,2,R$1-1,totalresp),1)+COUNTIFS(OFFSET('H2 risks'!$A$1,2,$B30-1,totalresp),1,OFFSET('H2 risks'!$A$1,2,R$1-1,totalresp),0)+COUNTIFS(OFFSET('H2 risks'!$A$1,2,$B30-1,totalresp),0,OFFSET('H2 risks'!$A$1,2,R$1-1,totalresp),1)))</f>
        <v>0.90196078431372551</v>
      </c>
      <c r="S30">
        <f ca="1">1-(COUNTIFS(OFFSET('H2 risks'!$A$1,2,$B30-1,totalresp),1,OFFSET('H2 risks'!$A$1,2,S$1-1,totalresp),1)/(COUNTIFS(OFFSET('H2 risks'!$A$1,2,$B30-1,totalresp),1,OFFSET('H2 risks'!$A$1,2,S$1-1,totalresp),1)+COUNTIFS(OFFSET('H2 risks'!$A$1,2,$B30-1,totalresp),1,OFFSET('H2 risks'!$A$1,2,S$1-1,totalresp),0)+COUNTIFS(OFFSET('H2 risks'!$A$1,2,$B30-1,totalresp),0,OFFSET('H2 risks'!$A$1,2,S$1-1,totalresp),1)))</f>
        <v>0.9</v>
      </c>
      <c r="T30">
        <f ca="1">1-(COUNTIFS(OFFSET('H2 risks'!$A$1,2,$B30-1,totalresp),1,OFFSET('H2 risks'!$A$1,2,T$1-1,totalresp),1)/(COUNTIFS(OFFSET('H2 risks'!$A$1,2,$B30-1,totalresp),1,OFFSET('H2 risks'!$A$1,2,T$1-1,totalresp),1)+COUNTIFS(OFFSET('H2 risks'!$A$1,2,$B30-1,totalresp),1,OFFSET('H2 risks'!$A$1,2,T$1-1,totalresp),0)+COUNTIFS(OFFSET('H2 risks'!$A$1,2,$B30-1,totalresp),0,OFFSET('H2 risks'!$A$1,2,T$1-1,totalresp),1)))</f>
        <v>0.68965517241379315</v>
      </c>
      <c r="U30">
        <f ca="1">1-(COUNTIFS(OFFSET('H2 risks'!$A$1,2,$B30-1,totalresp),1,OFFSET('H2 risks'!$A$1,2,U$1-1,totalresp),1)/(COUNTIFS(OFFSET('H2 risks'!$A$1,2,$B30-1,totalresp),1,OFFSET('H2 risks'!$A$1,2,U$1-1,totalresp),1)+COUNTIFS(OFFSET('H2 risks'!$A$1,2,$B30-1,totalresp),1,OFFSET('H2 risks'!$A$1,2,U$1-1,totalresp),0)+COUNTIFS(OFFSET('H2 risks'!$A$1,2,$B30-1,totalresp),0,OFFSET('H2 risks'!$A$1,2,U$1-1,totalresp),1)))</f>
        <v>0.78431372549019607</v>
      </c>
      <c r="V30">
        <f ca="1">1-(COUNTIFS(OFFSET('H2 risks'!$A$1,2,$B30-1,totalresp),1,OFFSET('H2 risks'!$A$1,2,V$1-1,totalresp),1)/(COUNTIFS(OFFSET('H2 risks'!$A$1,2,$B30-1,totalresp),1,OFFSET('H2 risks'!$A$1,2,V$1-1,totalresp),1)+COUNTIFS(OFFSET('H2 risks'!$A$1,2,$B30-1,totalresp),1,OFFSET('H2 risks'!$A$1,2,V$1-1,totalresp),0)+COUNTIFS(OFFSET('H2 risks'!$A$1,2,$B30-1,totalresp),0,OFFSET('H2 risks'!$A$1,2,V$1-1,totalresp),1)))</f>
        <v>0.86792452830188682</v>
      </c>
      <c r="W30">
        <f ca="1">1-(COUNTIFS(OFFSET('H2 risks'!$A$1,2,$B30-1,totalresp),1,OFFSET('H2 risks'!$A$1,2,W$1-1,totalresp),1)/(COUNTIFS(OFFSET('H2 risks'!$A$1,2,$B30-1,totalresp),1,OFFSET('H2 risks'!$A$1,2,W$1-1,totalresp),1)+COUNTIFS(OFFSET('H2 risks'!$A$1,2,$B30-1,totalresp),1,OFFSET('H2 risks'!$A$1,2,W$1-1,totalresp),0)+COUNTIFS(OFFSET('H2 risks'!$A$1,2,$B30-1,totalresp),0,OFFSET('H2 risks'!$A$1,2,W$1-1,totalresp),1)))</f>
        <v>0.69841269841269837</v>
      </c>
      <c r="X30">
        <f ca="1">1-(COUNTIFS(OFFSET('H2 risks'!$A$1,2,$B30-1,totalresp),1,OFFSET('H2 risks'!$A$1,2,X$1-1,totalresp),1)/(COUNTIFS(OFFSET('H2 risks'!$A$1,2,$B30-1,totalresp),1,OFFSET('H2 risks'!$A$1,2,X$1-1,totalresp),1)+COUNTIFS(OFFSET('H2 risks'!$A$1,2,$B30-1,totalresp),1,OFFSET('H2 risks'!$A$1,2,X$1-1,totalresp),0)+COUNTIFS(OFFSET('H2 risks'!$A$1,2,$B30-1,totalresp),0,OFFSET('H2 risks'!$A$1,2,X$1-1,totalresp),1)))</f>
        <v>0.69811320754716988</v>
      </c>
      <c r="Y30">
        <f ca="1">1-(COUNTIFS(OFFSET('H2 risks'!$A$1,2,$B30-1,totalresp),1,OFFSET('H2 risks'!$A$1,2,Y$1-1,totalresp),1)/(COUNTIFS(OFFSET('H2 risks'!$A$1,2,$B30-1,totalresp),1,OFFSET('H2 risks'!$A$1,2,Y$1-1,totalresp),1)+COUNTIFS(OFFSET('H2 risks'!$A$1,2,$B30-1,totalresp),1,OFFSET('H2 risks'!$A$1,2,Y$1-1,totalresp),0)+COUNTIFS(OFFSET('H2 risks'!$A$1,2,$B30-1,totalresp),0,OFFSET('H2 risks'!$A$1,2,Y$1-1,totalresp),1)))</f>
        <v>1</v>
      </c>
      <c r="Z30">
        <f ca="1">1-(COUNTIFS(OFFSET('H2 risks'!$A$1,2,$B30-1,totalresp),1,OFFSET('H2 risks'!$A$1,2,Z$1-1,totalresp),1)/(COUNTIFS(OFFSET('H2 risks'!$A$1,2,$B30-1,totalresp),1,OFFSET('H2 risks'!$A$1,2,Z$1-1,totalresp),1)+COUNTIFS(OFFSET('H2 risks'!$A$1,2,$B30-1,totalresp),1,OFFSET('H2 risks'!$A$1,2,Z$1-1,totalresp),0)+COUNTIFS(OFFSET('H2 risks'!$A$1,2,$B30-1,totalresp),0,OFFSET('H2 risks'!$A$1,2,Z$1-1,totalresp),1)))</f>
        <v>0.66037735849056611</v>
      </c>
      <c r="AA30">
        <f ca="1">1-(COUNTIFS(OFFSET('H2 risks'!$A$1,2,$B30-1,totalresp),1,OFFSET('H2 risks'!$A$1,2,AA$1-1,totalresp),1)/(COUNTIFS(OFFSET('H2 risks'!$A$1,2,$B30-1,totalresp),1,OFFSET('H2 risks'!$A$1,2,AA$1-1,totalresp),1)+COUNTIFS(OFFSET('H2 risks'!$A$1,2,$B30-1,totalresp),1,OFFSET('H2 risks'!$A$1,2,AA$1-1,totalresp),0)+COUNTIFS(OFFSET('H2 risks'!$A$1,2,$B30-1,totalresp),0,OFFSET('H2 risks'!$A$1,2,AA$1-1,totalresp),1)))</f>
        <v>0.7142857142857143</v>
      </c>
      <c r="AB30">
        <f ca="1">1-(COUNTIFS(OFFSET('H2 risks'!$A$1,2,$B30-1,totalresp),1,OFFSET('H2 risks'!$A$1,2,AB$1-1,totalresp),1)/(COUNTIFS(OFFSET('H2 risks'!$A$1,2,$B30-1,totalresp),1,OFFSET('H2 risks'!$A$1,2,AB$1-1,totalresp),1)+COUNTIFS(OFFSET('H2 risks'!$A$1,2,$B30-1,totalresp),1,OFFSET('H2 risks'!$A$1,2,AB$1-1,totalresp),0)+COUNTIFS(OFFSET('H2 risks'!$A$1,2,$B30-1,totalresp),0,OFFSET('H2 risks'!$A$1,2,AB$1-1,totalresp),1)))</f>
        <v>0.74509803921568629</v>
      </c>
      <c r="AC30">
        <f ca="1">1-(COUNTIFS(OFFSET('H2 risks'!$A$1,2,$B30-1,totalresp),1,OFFSET('H2 risks'!$A$1,2,AC$1-1,totalresp),1)/(COUNTIFS(OFFSET('H2 risks'!$A$1,2,$B30-1,totalresp),1,OFFSET('H2 risks'!$A$1,2,AC$1-1,totalresp),1)+COUNTIFS(OFFSET('H2 risks'!$A$1,2,$B30-1,totalresp),1,OFFSET('H2 risks'!$A$1,2,AC$1-1,totalresp),0)+COUNTIFS(OFFSET('H2 risks'!$A$1,2,$B30-1,totalresp),0,OFFSET('H2 risks'!$A$1,2,AC$1-1,totalresp),1)))</f>
        <v>0.47272727272727277</v>
      </c>
      <c r="AD30">
        <f ca="1">1-(COUNTIFS(OFFSET('H2 risks'!$A$1,2,$B30-1,totalresp),1,OFFSET('H2 risks'!$A$1,2,AD$1-1,totalresp),1)/(COUNTIFS(OFFSET('H2 risks'!$A$1,2,$B30-1,totalresp),1,OFFSET('H2 risks'!$A$1,2,AD$1-1,totalresp),1)+COUNTIFS(OFFSET('H2 risks'!$A$1,2,$B30-1,totalresp),1,OFFSET('H2 risks'!$A$1,2,AD$1-1,totalresp),0)+COUNTIFS(OFFSET('H2 risks'!$A$1,2,$B30-1,totalresp),0,OFFSET('H2 risks'!$A$1,2,AD$1-1,totalresp),1)))</f>
        <v>0</v>
      </c>
      <c r="AE30">
        <f ca="1">1-(COUNTIFS(OFFSET('H2 risks'!$A$1,2,$B30-1,totalresp),1,OFFSET('H2 risks'!$A$1,2,AE$1-1,totalresp),1)/(COUNTIFS(OFFSET('H2 risks'!$A$1,2,$B30-1,totalresp),1,OFFSET('H2 risks'!$A$1,2,AE$1-1,totalresp),1)+COUNTIFS(OFFSET('H2 risks'!$A$1,2,$B30-1,totalresp),1,OFFSET('H2 risks'!$A$1,2,AE$1-1,totalresp),0)+COUNTIFS(OFFSET('H2 risks'!$A$1,2,$B30-1,totalresp),0,OFFSET('H2 risks'!$A$1,2,AE$1-1,totalresp),1)))</f>
        <v>0.82352941176470584</v>
      </c>
      <c r="AF30">
        <f ca="1">1-(COUNTIFS(OFFSET('H2 risks'!$A$1,2,$B30-1,totalresp),1,OFFSET('H2 risks'!$A$1,2,AF$1-1,totalresp),1)/(COUNTIFS(OFFSET('H2 risks'!$A$1,2,$B30-1,totalresp),1,OFFSET('H2 risks'!$A$1,2,AF$1-1,totalresp),1)+COUNTIFS(OFFSET('H2 risks'!$A$1,2,$B30-1,totalresp),1,OFFSET('H2 risks'!$A$1,2,AF$1-1,totalresp),0)+COUNTIFS(OFFSET('H2 risks'!$A$1,2,$B30-1,totalresp),0,OFFSET('H2 risks'!$A$1,2,AF$1-1,totalresp),1)))</f>
        <v>0.8867924528301887</v>
      </c>
      <c r="AG30">
        <f ca="1">1-(COUNTIFS(OFFSET('H2 risks'!$A$1,2,$B30-1,totalresp),1,OFFSET('H2 risks'!$A$1,2,AG$1-1,totalresp),1)/(COUNTIFS(OFFSET('H2 risks'!$A$1,2,$B30-1,totalresp),1,OFFSET('H2 risks'!$A$1,2,AG$1-1,totalresp),1)+COUNTIFS(OFFSET('H2 risks'!$A$1,2,$B30-1,totalresp),1,OFFSET('H2 risks'!$A$1,2,AG$1-1,totalresp),0)+COUNTIFS(OFFSET('H2 risks'!$A$1,2,$B30-1,totalresp),0,OFFSET('H2 risks'!$A$1,2,AG$1-1,totalresp),1)))</f>
        <v>0.86</v>
      </c>
      <c r="AH30">
        <f ca="1">1-(COUNTIFS(OFFSET('H2 risks'!$A$1,2,$B30-1,totalresp),1,OFFSET('H2 risks'!$A$1,2,AH$1-1,totalresp),1)/(COUNTIFS(OFFSET('H2 risks'!$A$1,2,$B30-1,totalresp),1,OFFSET('H2 risks'!$A$1,2,AH$1-1,totalresp),1)+COUNTIFS(OFFSET('H2 risks'!$A$1,2,$B30-1,totalresp),1,OFFSET('H2 risks'!$A$1,2,AH$1-1,totalresp),0)+COUNTIFS(OFFSET('H2 risks'!$A$1,2,$B30-1,totalresp),0,OFFSET('H2 risks'!$A$1,2,AH$1-1,totalresp),1)))</f>
        <v>0.78431372549019607</v>
      </c>
      <c r="AI30">
        <f ca="1">1-(COUNTIFS(OFFSET('H2 risks'!$A$1,2,$B30-1,totalresp),1,OFFSET('H2 risks'!$A$1,2,AI$1-1,totalresp),1)/(COUNTIFS(OFFSET('H2 risks'!$A$1,2,$B30-1,totalresp),1,OFFSET('H2 risks'!$A$1,2,AI$1-1,totalresp),1)+COUNTIFS(OFFSET('H2 risks'!$A$1,2,$B30-1,totalresp),1,OFFSET('H2 risks'!$A$1,2,AI$1-1,totalresp),0)+COUNTIFS(OFFSET('H2 risks'!$A$1,2,$B30-1,totalresp),0,OFFSET('H2 risks'!$A$1,2,AI$1-1,totalresp),1)))</f>
        <v>0.71153846153846156</v>
      </c>
      <c r="AJ30">
        <f ca="1">1-(COUNTIFS(OFFSET('H2 risks'!$A$1,2,$B30-1,totalresp),1,OFFSET('H2 risks'!$A$1,2,AJ$1-1,totalresp),1)/(COUNTIFS(OFFSET('H2 risks'!$A$1,2,$B30-1,totalresp),1,OFFSET('H2 risks'!$A$1,2,AJ$1-1,totalresp),1)+COUNTIFS(OFFSET('H2 risks'!$A$1,2,$B30-1,totalresp),1,OFFSET('H2 risks'!$A$1,2,AJ$1-1,totalresp),0)+COUNTIFS(OFFSET('H2 risks'!$A$1,2,$B30-1,totalresp),0,OFFSET('H2 risks'!$A$1,2,AJ$1-1,totalresp),1)))</f>
        <v>0.82692307692307687</v>
      </c>
      <c r="AK30">
        <f ca="1">1-(COUNTIFS(OFFSET('H2 risks'!$A$1,2,$B30-1,totalresp),1,OFFSET('H2 risks'!$A$1,2,AK$1-1,totalresp),1)/(COUNTIFS(OFFSET('H2 risks'!$A$1,2,$B30-1,totalresp),1,OFFSET('H2 risks'!$A$1,2,AK$1-1,totalresp),1)+COUNTIFS(OFFSET('H2 risks'!$A$1,2,$B30-1,totalresp),1,OFFSET('H2 risks'!$A$1,2,AK$1-1,totalresp),0)+COUNTIFS(OFFSET('H2 risks'!$A$1,2,$B30-1,totalresp),0,OFFSET('H2 risks'!$A$1,2,AK$1-1,totalresp),1)))</f>
        <v>0.87234042553191493</v>
      </c>
      <c r="AL30">
        <f ca="1">1-(COUNTIFS(OFFSET('H2 risks'!$A$1,2,$B30-1,totalresp),1,OFFSET('H2 risks'!$A$1,2,AL$1-1,totalresp),1)/(COUNTIFS(OFFSET('H2 risks'!$A$1,2,$B30-1,totalresp),1,OFFSET('H2 risks'!$A$1,2,AL$1-1,totalresp),1)+COUNTIFS(OFFSET('H2 risks'!$A$1,2,$B30-1,totalresp),1,OFFSET('H2 risks'!$A$1,2,AL$1-1,totalresp),0)+COUNTIFS(OFFSET('H2 risks'!$A$1,2,$B30-1,totalresp),0,OFFSET('H2 risks'!$A$1,2,AL$1-1,totalresp),1)))</f>
        <v>0.78431372549019607</v>
      </c>
      <c r="AM30">
        <f ca="1">1-(COUNTIFS(OFFSET('H2 risks'!$A$1,2,$B30-1,totalresp),1,OFFSET('H2 risks'!$A$1,2,AM$1-1,totalresp),1)/(COUNTIFS(OFFSET('H2 risks'!$A$1,2,$B30-1,totalresp),1,OFFSET('H2 risks'!$A$1,2,AM$1-1,totalresp),1)+COUNTIFS(OFFSET('H2 risks'!$A$1,2,$B30-1,totalresp),1,OFFSET('H2 risks'!$A$1,2,AM$1-1,totalresp),0)+COUNTIFS(OFFSET('H2 risks'!$A$1,2,$B30-1,totalresp),0,OFFSET('H2 risks'!$A$1,2,AM$1-1,totalresp),1)))</f>
        <v>0.78431372549019607</v>
      </c>
      <c r="AN30">
        <f ca="1">1-(COUNTIFS(OFFSET('H2 risks'!$A$1,2,$B30-1,totalresp),1,OFFSET('H2 risks'!$A$1,2,AN$1-1,totalresp),1)/(COUNTIFS(OFFSET('H2 risks'!$A$1,2,$B30-1,totalresp),1,OFFSET('H2 risks'!$A$1,2,AN$1-1,totalresp),1)+COUNTIFS(OFFSET('H2 risks'!$A$1,2,$B30-1,totalresp),1,OFFSET('H2 risks'!$A$1,2,AN$1-1,totalresp),0)+COUNTIFS(OFFSET('H2 risks'!$A$1,2,$B30-1,totalresp),0,OFFSET('H2 risks'!$A$1,2,AN$1-1,totalresp),1)))</f>
        <v>0.81481481481481488</v>
      </c>
      <c r="AO30">
        <f ca="1">1-(COUNTIFS(OFFSET('H2 risks'!$A$1,2,$B30-1,totalresp),1,OFFSET('H2 risks'!$A$1,2,AO$1-1,totalresp),1)/(COUNTIFS(OFFSET('H2 risks'!$A$1,2,$B30-1,totalresp),1,OFFSET('H2 risks'!$A$1,2,AO$1-1,totalresp),1)+COUNTIFS(OFFSET('H2 risks'!$A$1,2,$B30-1,totalresp),1,OFFSET('H2 risks'!$A$1,2,AO$1-1,totalresp),0)+COUNTIFS(OFFSET('H2 risks'!$A$1,2,$B30-1,totalresp),0,OFFSET('H2 risks'!$A$1,2,AO$1-1,totalresp),1)))</f>
        <v>0.98</v>
      </c>
    </row>
    <row r="31" spans="1:41" ht="52.5" x14ac:dyDescent="0.45">
      <c r="A31" s="21" t="s">
        <v>364</v>
      </c>
      <c r="B31" s="6">
        <v>34</v>
      </c>
      <c r="C31">
        <f ca="1">1-(COUNTIFS(OFFSET('H2 risks'!$A$1,2,$B31-1,totalresp),1,OFFSET('H2 risks'!$A$1,2,C$1-1,totalresp),1)/(COUNTIFS(OFFSET('H2 risks'!$A$1,2,$B31-1,totalresp),1,OFFSET('H2 risks'!$A$1,2,C$1-1,totalresp),1)+COUNTIFS(OFFSET('H2 risks'!$A$1,2,$B31-1,totalresp),1,OFFSET('H2 risks'!$A$1,2,C$1-1,totalresp),0)+COUNTIFS(OFFSET('H2 risks'!$A$1,2,$B31-1,totalresp),0,OFFSET('H2 risks'!$A$1,2,C$1-1,totalresp),1)))</f>
        <v>0.85365853658536583</v>
      </c>
      <c r="D31">
        <f ca="1">1-(COUNTIFS(OFFSET('H2 risks'!$A$1,2,$B31-1,totalresp),1,OFFSET('H2 risks'!$A$1,2,D$1-1,totalresp),1)/(COUNTIFS(OFFSET('H2 risks'!$A$1,2,$B31-1,totalresp),1,OFFSET('H2 risks'!$A$1,2,D$1-1,totalresp),1)+COUNTIFS(OFFSET('H2 risks'!$A$1,2,$B31-1,totalresp),1,OFFSET('H2 risks'!$A$1,2,D$1-1,totalresp),0)+COUNTIFS(OFFSET('H2 risks'!$A$1,2,$B31-1,totalresp),0,OFFSET('H2 risks'!$A$1,2,D$1-1,totalresp),1)))</f>
        <v>0.8928571428571429</v>
      </c>
      <c r="E31">
        <f ca="1">1-(COUNTIFS(OFFSET('H2 risks'!$A$1,2,$B31-1,totalresp),1,OFFSET('H2 risks'!$A$1,2,E$1-1,totalresp),1)/(COUNTIFS(OFFSET('H2 risks'!$A$1,2,$B31-1,totalresp),1,OFFSET('H2 risks'!$A$1,2,E$1-1,totalresp),1)+COUNTIFS(OFFSET('H2 risks'!$A$1,2,$B31-1,totalresp),1,OFFSET('H2 risks'!$A$1,2,E$1-1,totalresp),0)+COUNTIFS(OFFSET('H2 risks'!$A$1,2,$B31-1,totalresp),0,OFFSET('H2 risks'!$A$1,2,E$1-1,totalresp),1)))</f>
        <v>0.88888888888888884</v>
      </c>
      <c r="F31">
        <f ca="1">1-(COUNTIFS(OFFSET('H2 risks'!$A$1,2,$B31-1,totalresp),1,OFFSET('H2 risks'!$A$1,2,F$1-1,totalresp),1)/(COUNTIFS(OFFSET('H2 risks'!$A$1,2,$B31-1,totalresp),1,OFFSET('H2 risks'!$A$1,2,F$1-1,totalresp),1)+COUNTIFS(OFFSET('H2 risks'!$A$1,2,$B31-1,totalresp),1,OFFSET('H2 risks'!$A$1,2,F$1-1,totalresp),0)+COUNTIFS(OFFSET('H2 risks'!$A$1,2,$B31-1,totalresp),0,OFFSET('H2 risks'!$A$1,2,F$1-1,totalresp),1)))</f>
        <v>0.86363636363636365</v>
      </c>
      <c r="G31">
        <f ca="1">1-(COUNTIFS(OFFSET('H2 risks'!$A$1,2,$B31-1,totalresp),1,OFFSET('H2 risks'!$A$1,2,G$1-1,totalresp),1)/(COUNTIFS(OFFSET('H2 risks'!$A$1,2,$B31-1,totalresp),1,OFFSET('H2 risks'!$A$1,2,G$1-1,totalresp),1)+COUNTIFS(OFFSET('H2 risks'!$A$1,2,$B31-1,totalresp),1,OFFSET('H2 risks'!$A$1,2,G$1-1,totalresp),0)+COUNTIFS(OFFSET('H2 risks'!$A$1,2,$B31-1,totalresp),0,OFFSET('H2 risks'!$A$1,2,G$1-1,totalresp),1)))</f>
        <v>0.875</v>
      </c>
      <c r="H31">
        <f ca="1">1-(COUNTIFS(OFFSET('H2 risks'!$A$1,2,$B31-1,totalresp),1,OFFSET('H2 risks'!$A$1,2,H$1-1,totalresp),1)/(COUNTIFS(OFFSET('H2 risks'!$A$1,2,$B31-1,totalresp),1,OFFSET('H2 risks'!$A$1,2,H$1-1,totalresp),1)+COUNTIFS(OFFSET('H2 risks'!$A$1,2,$B31-1,totalresp),1,OFFSET('H2 risks'!$A$1,2,H$1-1,totalresp),0)+COUNTIFS(OFFSET('H2 risks'!$A$1,2,$B31-1,totalresp),0,OFFSET('H2 risks'!$A$1,2,H$1-1,totalresp),1)))</f>
        <v>0.84375</v>
      </c>
      <c r="I31">
        <f ca="1">1-(COUNTIFS(OFFSET('H2 risks'!$A$1,2,$B31-1,totalresp),1,OFFSET('H2 risks'!$A$1,2,I$1-1,totalresp),1)/(COUNTIFS(OFFSET('H2 risks'!$A$1,2,$B31-1,totalresp),1,OFFSET('H2 risks'!$A$1,2,I$1-1,totalresp),1)+COUNTIFS(OFFSET('H2 risks'!$A$1,2,$B31-1,totalresp),1,OFFSET('H2 risks'!$A$1,2,I$1-1,totalresp),0)+COUNTIFS(OFFSET('H2 risks'!$A$1,2,$B31-1,totalresp),0,OFFSET('H2 risks'!$A$1,2,I$1-1,totalresp),1)))</f>
        <v>0.875</v>
      </c>
      <c r="J31">
        <f ca="1">1-(COUNTIFS(OFFSET('H2 risks'!$A$1,2,$B31-1,totalresp),1,OFFSET('H2 risks'!$A$1,2,J$1-1,totalresp),1)/(COUNTIFS(OFFSET('H2 risks'!$A$1,2,$B31-1,totalresp),1,OFFSET('H2 risks'!$A$1,2,J$1-1,totalresp),1)+COUNTIFS(OFFSET('H2 risks'!$A$1,2,$B31-1,totalresp),1,OFFSET('H2 risks'!$A$1,2,J$1-1,totalresp),0)+COUNTIFS(OFFSET('H2 risks'!$A$1,2,$B31-1,totalresp),0,OFFSET('H2 risks'!$A$1,2,J$1-1,totalresp),1)))</f>
        <v>0.83783783783783783</v>
      </c>
      <c r="K31">
        <f ca="1">1-(COUNTIFS(OFFSET('H2 risks'!$A$1,2,$B31-1,totalresp),1,OFFSET('H2 risks'!$A$1,2,K$1-1,totalresp),1)/(COUNTIFS(OFFSET('H2 risks'!$A$1,2,$B31-1,totalresp),1,OFFSET('H2 risks'!$A$1,2,K$1-1,totalresp),1)+COUNTIFS(OFFSET('H2 risks'!$A$1,2,$B31-1,totalresp),1,OFFSET('H2 risks'!$A$1,2,K$1-1,totalresp),0)+COUNTIFS(OFFSET('H2 risks'!$A$1,2,$B31-1,totalresp),0,OFFSET('H2 risks'!$A$1,2,K$1-1,totalresp),1)))</f>
        <v>0.86363636363636365</v>
      </c>
      <c r="L31">
        <f ca="1">1-(COUNTIFS(OFFSET('H2 risks'!$A$1,2,$B31-1,totalresp),1,OFFSET('H2 risks'!$A$1,2,L$1-1,totalresp),1)/(COUNTIFS(OFFSET('H2 risks'!$A$1,2,$B31-1,totalresp),1,OFFSET('H2 risks'!$A$1,2,L$1-1,totalresp),1)+COUNTIFS(OFFSET('H2 risks'!$A$1,2,$B31-1,totalresp),1,OFFSET('H2 risks'!$A$1,2,L$1-1,totalresp),0)+COUNTIFS(OFFSET('H2 risks'!$A$1,2,$B31-1,totalresp),0,OFFSET('H2 risks'!$A$1,2,L$1-1,totalresp),1)))</f>
        <v>0.91111111111111109</v>
      </c>
      <c r="M31">
        <f ca="1">1-(COUNTIFS(OFFSET('H2 risks'!$A$1,2,$B31-1,totalresp),1,OFFSET('H2 risks'!$A$1,2,M$1-1,totalresp),1)/(COUNTIFS(OFFSET('H2 risks'!$A$1,2,$B31-1,totalresp),1,OFFSET('H2 risks'!$A$1,2,M$1-1,totalresp),1)+COUNTIFS(OFFSET('H2 risks'!$A$1,2,$B31-1,totalresp),1,OFFSET('H2 risks'!$A$1,2,M$1-1,totalresp),0)+COUNTIFS(OFFSET('H2 risks'!$A$1,2,$B31-1,totalresp),0,OFFSET('H2 risks'!$A$1,2,M$1-1,totalresp),1)))</f>
        <v>0.77142857142857146</v>
      </c>
      <c r="N31">
        <f ca="1">1-(COUNTIFS(OFFSET('H2 risks'!$A$1,2,$B31-1,totalresp),1,OFFSET('H2 risks'!$A$1,2,N$1-1,totalresp),1)/(COUNTIFS(OFFSET('H2 risks'!$A$1,2,$B31-1,totalresp),1,OFFSET('H2 risks'!$A$1,2,N$1-1,totalresp),1)+COUNTIFS(OFFSET('H2 risks'!$A$1,2,$B31-1,totalresp),1,OFFSET('H2 risks'!$A$1,2,N$1-1,totalresp),0)+COUNTIFS(OFFSET('H2 risks'!$A$1,2,$B31-1,totalresp),0,OFFSET('H2 risks'!$A$1,2,N$1-1,totalresp),1)))</f>
        <v>0.73076923076923084</v>
      </c>
      <c r="O31">
        <f ca="1">1-(COUNTIFS(OFFSET('H2 risks'!$A$1,2,$B31-1,totalresp),1,OFFSET('H2 risks'!$A$1,2,O$1-1,totalresp),1)/(COUNTIFS(OFFSET('H2 risks'!$A$1,2,$B31-1,totalresp),1,OFFSET('H2 risks'!$A$1,2,O$1-1,totalresp),1)+COUNTIFS(OFFSET('H2 risks'!$A$1,2,$B31-1,totalresp),1,OFFSET('H2 risks'!$A$1,2,O$1-1,totalresp),0)+COUNTIFS(OFFSET('H2 risks'!$A$1,2,$B31-1,totalresp),0,OFFSET('H2 risks'!$A$1,2,O$1-1,totalresp),1)))</f>
        <v>0.85</v>
      </c>
      <c r="P31">
        <f ca="1">1-(COUNTIFS(OFFSET('H2 risks'!$A$1,2,$B31-1,totalresp),1,OFFSET('H2 risks'!$A$1,2,P$1-1,totalresp),1)/(COUNTIFS(OFFSET('H2 risks'!$A$1,2,$B31-1,totalresp),1,OFFSET('H2 risks'!$A$1,2,P$1-1,totalresp),1)+COUNTIFS(OFFSET('H2 risks'!$A$1,2,$B31-1,totalresp),1,OFFSET('H2 risks'!$A$1,2,P$1-1,totalresp),0)+COUNTIFS(OFFSET('H2 risks'!$A$1,2,$B31-1,totalresp),0,OFFSET('H2 risks'!$A$1,2,P$1-1,totalresp),1)))</f>
        <v>0.91428571428571426</v>
      </c>
      <c r="Q31">
        <f ca="1">1-(COUNTIFS(OFFSET('H2 risks'!$A$1,2,$B31-1,totalresp),1,OFFSET('H2 risks'!$A$1,2,Q$1-1,totalresp),1)/(COUNTIFS(OFFSET('H2 risks'!$A$1,2,$B31-1,totalresp),1,OFFSET('H2 risks'!$A$1,2,Q$1-1,totalresp),1)+COUNTIFS(OFFSET('H2 risks'!$A$1,2,$B31-1,totalresp),1,OFFSET('H2 risks'!$A$1,2,Q$1-1,totalresp),0)+COUNTIFS(OFFSET('H2 risks'!$A$1,2,$B31-1,totalresp),0,OFFSET('H2 risks'!$A$1,2,Q$1-1,totalresp),1)))</f>
        <v>0.86206896551724133</v>
      </c>
      <c r="R31">
        <f ca="1">1-(COUNTIFS(OFFSET('H2 risks'!$A$1,2,$B31-1,totalresp),1,OFFSET('H2 risks'!$A$1,2,R$1-1,totalresp),1)/(COUNTIFS(OFFSET('H2 risks'!$A$1,2,$B31-1,totalresp),1,OFFSET('H2 risks'!$A$1,2,R$1-1,totalresp),1)+COUNTIFS(OFFSET('H2 risks'!$A$1,2,$B31-1,totalresp),1,OFFSET('H2 risks'!$A$1,2,R$1-1,totalresp),0)+COUNTIFS(OFFSET('H2 risks'!$A$1,2,$B31-1,totalresp),0,OFFSET('H2 risks'!$A$1,2,R$1-1,totalresp),1)))</f>
        <v>0.84210526315789469</v>
      </c>
      <c r="S31">
        <f ca="1">1-(COUNTIFS(OFFSET('H2 risks'!$A$1,2,$B31-1,totalresp),1,OFFSET('H2 risks'!$A$1,2,S$1-1,totalresp),1)/(COUNTIFS(OFFSET('H2 risks'!$A$1,2,$B31-1,totalresp),1,OFFSET('H2 risks'!$A$1,2,S$1-1,totalresp),1)+COUNTIFS(OFFSET('H2 risks'!$A$1,2,$B31-1,totalresp),1,OFFSET('H2 risks'!$A$1,2,S$1-1,totalresp),0)+COUNTIFS(OFFSET('H2 risks'!$A$1,2,$B31-1,totalresp),0,OFFSET('H2 risks'!$A$1,2,S$1-1,totalresp),1)))</f>
        <v>0.89473684210526316</v>
      </c>
      <c r="T31">
        <f ca="1">1-(COUNTIFS(OFFSET('H2 risks'!$A$1,2,$B31-1,totalresp),1,OFFSET('H2 risks'!$A$1,2,T$1-1,totalresp),1)/(COUNTIFS(OFFSET('H2 risks'!$A$1,2,$B31-1,totalresp),1,OFFSET('H2 risks'!$A$1,2,T$1-1,totalresp),1)+COUNTIFS(OFFSET('H2 risks'!$A$1,2,$B31-1,totalresp),1,OFFSET('H2 risks'!$A$1,2,T$1-1,totalresp),0)+COUNTIFS(OFFSET('H2 risks'!$A$1,2,$B31-1,totalresp),0,OFFSET('H2 risks'!$A$1,2,T$1-1,totalresp),1)))</f>
        <v>0.76470588235294112</v>
      </c>
      <c r="U31">
        <f ca="1">1-(COUNTIFS(OFFSET('H2 risks'!$A$1,2,$B31-1,totalresp),1,OFFSET('H2 risks'!$A$1,2,U$1-1,totalresp),1)/(COUNTIFS(OFFSET('H2 risks'!$A$1,2,$B31-1,totalresp),1,OFFSET('H2 risks'!$A$1,2,U$1-1,totalresp),1)+COUNTIFS(OFFSET('H2 risks'!$A$1,2,$B31-1,totalresp),1,OFFSET('H2 risks'!$A$1,2,U$1-1,totalresp),0)+COUNTIFS(OFFSET('H2 risks'!$A$1,2,$B31-1,totalresp),0,OFFSET('H2 risks'!$A$1,2,U$1-1,totalresp),1)))</f>
        <v>0.88</v>
      </c>
      <c r="V31">
        <f ca="1">1-(COUNTIFS(OFFSET('H2 risks'!$A$1,2,$B31-1,totalresp),1,OFFSET('H2 risks'!$A$1,2,V$1-1,totalresp),1)/(COUNTIFS(OFFSET('H2 risks'!$A$1,2,$B31-1,totalresp),1,OFFSET('H2 risks'!$A$1,2,V$1-1,totalresp),1)+COUNTIFS(OFFSET('H2 risks'!$A$1,2,$B31-1,totalresp),1,OFFSET('H2 risks'!$A$1,2,V$1-1,totalresp),0)+COUNTIFS(OFFSET('H2 risks'!$A$1,2,$B31-1,totalresp),0,OFFSET('H2 risks'!$A$1,2,V$1-1,totalresp),1)))</f>
        <v>0.81818181818181812</v>
      </c>
      <c r="W31">
        <f ca="1">1-(COUNTIFS(OFFSET('H2 risks'!$A$1,2,$B31-1,totalresp),1,OFFSET('H2 risks'!$A$1,2,W$1-1,totalresp),1)/(COUNTIFS(OFFSET('H2 risks'!$A$1,2,$B31-1,totalresp),1,OFFSET('H2 risks'!$A$1,2,W$1-1,totalresp),1)+COUNTIFS(OFFSET('H2 risks'!$A$1,2,$B31-1,totalresp),1,OFFSET('H2 risks'!$A$1,2,W$1-1,totalresp),0)+COUNTIFS(OFFSET('H2 risks'!$A$1,2,$B31-1,totalresp),0,OFFSET('H2 risks'!$A$1,2,W$1-1,totalresp),1)))</f>
        <v>0.85714285714285721</v>
      </c>
      <c r="X31">
        <f ca="1">1-(COUNTIFS(OFFSET('H2 risks'!$A$1,2,$B31-1,totalresp),1,OFFSET('H2 risks'!$A$1,2,X$1-1,totalresp),1)/(COUNTIFS(OFFSET('H2 risks'!$A$1,2,$B31-1,totalresp),1,OFFSET('H2 risks'!$A$1,2,X$1-1,totalresp),1)+COUNTIFS(OFFSET('H2 risks'!$A$1,2,$B31-1,totalresp),1,OFFSET('H2 risks'!$A$1,2,X$1-1,totalresp),0)+COUNTIFS(OFFSET('H2 risks'!$A$1,2,$B31-1,totalresp),0,OFFSET('H2 risks'!$A$1,2,X$1-1,totalresp),1)))</f>
        <v>0.90625</v>
      </c>
      <c r="Y31">
        <f ca="1">1-(COUNTIFS(OFFSET('H2 risks'!$A$1,2,$B31-1,totalresp),1,OFFSET('H2 risks'!$A$1,2,Y$1-1,totalresp),1)/(COUNTIFS(OFFSET('H2 risks'!$A$1,2,$B31-1,totalresp),1,OFFSET('H2 risks'!$A$1,2,Y$1-1,totalresp),1)+COUNTIFS(OFFSET('H2 risks'!$A$1,2,$B31-1,totalresp),1,OFFSET('H2 risks'!$A$1,2,Y$1-1,totalresp),0)+COUNTIFS(OFFSET('H2 risks'!$A$1,2,$B31-1,totalresp),0,OFFSET('H2 risks'!$A$1,2,Y$1-1,totalresp),1)))</f>
        <v>1</v>
      </c>
      <c r="Z31">
        <f ca="1">1-(COUNTIFS(OFFSET('H2 risks'!$A$1,2,$B31-1,totalresp),1,OFFSET('H2 risks'!$A$1,2,Z$1-1,totalresp),1)/(COUNTIFS(OFFSET('H2 risks'!$A$1,2,$B31-1,totalresp),1,OFFSET('H2 risks'!$A$1,2,Z$1-1,totalresp),1)+COUNTIFS(OFFSET('H2 risks'!$A$1,2,$B31-1,totalresp),1,OFFSET('H2 risks'!$A$1,2,Z$1-1,totalresp),0)+COUNTIFS(OFFSET('H2 risks'!$A$1,2,$B31-1,totalresp),0,OFFSET('H2 risks'!$A$1,2,Z$1-1,totalresp),1)))</f>
        <v>0.87878787878787878</v>
      </c>
      <c r="AA31">
        <f ca="1">1-(COUNTIFS(OFFSET('H2 risks'!$A$1,2,$B31-1,totalresp),1,OFFSET('H2 risks'!$A$1,2,AA$1-1,totalresp),1)/(COUNTIFS(OFFSET('H2 risks'!$A$1,2,$B31-1,totalresp),1,OFFSET('H2 risks'!$A$1,2,AA$1-1,totalresp),1)+COUNTIFS(OFFSET('H2 risks'!$A$1,2,$B31-1,totalresp),1,OFFSET('H2 risks'!$A$1,2,AA$1-1,totalresp),0)+COUNTIFS(OFFSET('H2 risks'!$A$1,2,$B31-1,totalresp),0,OFFSET('H2 risks'!$A$1,2,AA$1-1,totalresp),1)))</f>
        <v>0.88235294117647056</v>
      </c>
      <c r="AB31">
        <f ca="1">1-(COUNTIFS(OFFSET('H2 risks'!$A$1,2,$B31-1,totalresp),1,OFFSET('H2 risks'!$A$1,2,AB$1-1,totalresp),1)/(COUNTIFS(OFFSET('H2 risks'!$A$1,2,$B31-1,totalresp),1,OFFSET('H2 risks'!$A$1,2,AB$1-1,totalresp),1)+COUNTIFS(OFFSET('H2 risks'!$A$1,2,$B31-1,totalresp),1,OFFSET('H2 risks'!$A$1,2,AB$1-1,totalresp),0)+COUNTIFS(OFFSET('H2 risks'!$A$1,2,$B31-1,totalresp),0,OFFSET('H2 risks'!$A$1,2,AB$1-1,totalresp),1)))</f>
        <v>0.8</v>
      </c>
      <c r="AC31">
        <f ca="1">1-(COUNTIFS(OFFSET('H2 risks'!$A$1,2,$B31-1,totalresp),1,OFFSET('H2 risks'!$A$1,2,AC$1-1,totalresp),1)/(COUNTIFS(OFFSET('H2 risks'!$A$1,2,$B31-1,totalresp),1,OFFSET('H2 risks'!$A$1,2,AC$1-1,totalresp),1)+COUNTIFS(OFFSET('H2 risks'!$A$1,2,$B31-1,totalresp),1,OFFSET('H2 risks'!$A$1,2,AC$1-1,totalresp),0)+COUNTIFS(OFFSET('H2 risks'!$A$1,2,$B31-1,totalresp),0,OFFSET('H2 risks'!$A$1,2,AC$1-1,totalresp),1)))</f>
        <v>0.83720930232558133</v>
      </c>
      <c r="AD31">
        <f ca="1">1-(COUNTIFS(OFFSET('H2 risks'!$A$1,2,$B31-1,totalresp),1,OFFSET('H2 risks'!$A$1,2,AD$1-1,totalresp),1)/(COUNTIFS(OFFSET('H2 risks'!$A$1,2,$B31-1,totalresp),1,OFFSET('H2 risks'!$A$1,2,AD$1-1,totalresp),1)+COUNTIFS(OFFSET('H2 risks'!$A$1,2,$B31-1,totalresp),1,OFFSET('H2 risks'!$A$1,2,AD$1-1,totalresp),0)+COUNTIFS(OFFSET('H2 risks'!$A$1,2,$B31-1,totalresp),0,OFFSET('H2 risks'!$A$1,2,AD$1-1,totalresp),1)))</f>
        <v>0.82352941176470584</v>
      </c>
      <c r="AE31">
        <f ca="1">1-(COUNTIFS(OFFSET('H2 risks'!$A$1,2,$B31-1,totalresp),1,OFFSET('H2 risks'!$A$1,2,AE$1-1,totalresp),1)/(COUNTIFS(OFFSET('H2 risks'!$A$1,2,$B31-1,totalresp),1,OFFSET('H2 risks'!$A$1,2,AE$1-1,totalresp),1)+COUNTIFS(OFFSET('H2 risks'!$A$1,2,$B31-1,totalresp),1,OFFSET('H2 risks'!$A$1,2,AE$1-1,totalresp),0)+COUNTIFS(OFFSET('H2 risks'!$A$1,2,$B31-1,totalresp),0,OFFSET('H2 risks'!$A$1,2,AE$1-1,totalresp),1)))</f>
        <v>0</v>
      </c>
      <c r="AF31">
        <f ca="1">1-(COUNTIFS(OFFSET('H2 risks'!$A$1,2,$B31-1,totalresp),1,OFFSET('H2 risks'!$A$1,2,AF$1-1,totalresp),1)/(COUNTIFS(OFFSET('H2 risks'!$A$1,2,$B31-1,totalresp),1,OFFSET('H2 risks'!$A$1,2,AF$1-1,totalresp),1)+COUNTIFS(OFFSET('H2 risks'!$A$1,2,$B31-1,totalresp),1,OFFSET('H2 risks'!$A$1,2,AF$1-1,totalresp),0)+COUNTIFS(OFFSET('H2 risks'!$A$1,2,$B31-1,totalresp),0,OFFSET('H2 risks'!$A$1,2,AF$1-1,totalresp),1)))</f>
        <v>0.91304347826086962</v>
      </c>
      <c r="AG31">
        <f ca="1">1-(COUNTIFS(OFFSET('H2 risks'!$A$1,2,$B31-1,totalresp),1,OFFSET('H2 risks'!$A$1,2,AG$1-1,totalresp),1)/(COUNTIFS(OFFSET('H2 risks'!$A$1,2,$B31-1,totalresp),1,OFFSET('H2 risks'!$A$1,2,AG$1-1,totalresp),1)+COUNTIFS(OFFSET('H2 risks'!$A$1,2,$B31-1,totalresp),1,OFFSET('H2 risks'!$A$1,2,AG$1-1,totalresp),0)+COUNTIFS(OFFSET('H2 risks'!$A$1,2,$B31-1,totalresp),0,OFFSET('H2 risks'!$A$1,2,AG$1-1,totalresp),1)))</f>
        <v>0.85</v>
      </c>
      <c r="AH31">
        <f ca="1">1-(COUNTIFS(OFFSET('H2 risks'!$A$1,2,$B31-1,totalresp),1,OFFSET('H2 risks'!$A$1,2,AH$1-1,totalresp),1)/(COUNTIFS(OFFSET('H2 risks'!$A$1,2,$B31-1,totalresp),1,OFFSET('H2 risks'!$A$1,2,AH$1-1,totalresp),1)+COUNTIFS(OFFSET('H2 risks'!$A$1,2,$B31-1,totalresp),1,OFFSET('H2 risks'!$A$1,2,AH$1-1,totalresp),0)+COUNTIFS(OFFSET('H2 risks'!$A$1,2,$B31-1,totalresp),0,OFFSET('H2 risks'!$A$1,2,AH$1-1,totalresp),1)))</f>
        <v>0.78260869565217395</v>
      </c>
      <c r="AI31">
        <f ca="1">1-(COUNTIFS(OFFSET('H2 risks'!$A$1,2,$B31-1,totalresp),1,OFFSET('H2 risks'!$A$1,2,AI$1-1,totalresp),1)/(COUNTIFS(OFFSET('H2 risks'!$A$1,2,$B31-1,totalresp),1,OFFSET('H2 risks'!$A$1,2,AI$1-1,totalresp),1)+COUNTIFS(OFFSET('H2 risks'!$A$1,2,$B31-1,totalresp),1,OFFSET('H2 risks'!$A$1,2,AI$1-1,totalresp),0)+COUNTIFS(OFFSET('H2 risks'!$A$1,2,$B31-1,totalresp),0,OFFSET('H2 risks'!$A$1,2,AI$1-1,totalresp),1)))</f>
        <v>0.73076923076923084</v>
      </c>
      <c r="AJ31">
        <f ca="1">1-(COUNTIFS(OFFSET('H2 risks'!$A$1,2,$B31-1,totalresp),1,OFFSET('H2 risks'!$A$1,2,AJ$1-1,totalresp),1)/(COUNTIFS(OFFSET('H2 risks'!$A$1,2,$B31-1,totalresp),1,OFFSET('H2 risks'!$A$1,2,AJ$1-1,totalresp),1)+COUNTIFS(OFFSET('H2 risks'!$A$1,2,$B31-1,totalresp),1,OFFSET('H2 risks'!$A$1,2,AJ$1-1,totalresp),0)+COUNTIFS(OFFSET('H2 risks'!$A$1,2,$B31-1,totalresp),0,OFFSET('H2 risks'!$A$1,2,AJ$1-1,totalresp),1)))</f>
        <v>0.77272727272727271</v>
      </c>
      <c r="AK31">
        <f ca="1">1-(COUNTIFS(OFFSET('H2 risks'!$A$1,2,$B31-1,totalresp),1,OFFSET('H2 risks'!$A$1,2,AK$1-1,totalresp),1)/(COUNTIFS(OFFSET('H2 risks'!$A$1,2,$B31-1,totalresp),1,OFFSET('H2 risks'!$A$1,2,AK$1-1,totalresp),1)+COUNTIFS(OFFSET('H2 risks'!$A$1,2,$B31-1,totalresp),1,OFFSET('H2 risks'!$A$1,2,AK$1-1,totalresp),0)+COUNTIFS(OFFSET('H2 risks'!$A$1,2,$B31-1,totalresp),0,OFFSET('H2 risks'!$A$1,2,AK$1-1,totalresp),1)))</f>
        <v>1</v>
      </c>
      <c r="AL31">
        <f ca="1">1-(COUNTIFS(OFFSET('H2 risks'!$A$1,2,$B31-1,totalresp),1,OFFSET('H2 risks'!$A$1,2,AL$1-1,totalresp),1)/(COUNTIFS(OFFSET('H2 risks'!$A$1,2,$B31-1,totalresp),1,OFFSET('H2 risks'!$A$1,2,AL$1-1,totalresp),1)+COUNTIFS(OFFSET('H2 risks'!$A$1,2,$B31-1,totalresp),1,OFFSET('H2 risks'!$A$1,2,AL$1-1,totalresp),0)+COUNTIFS(OFFSET('H2 risks'!$A$1,2,$B31-1,totalresp),0,OFFSET('H2 risks'!$A$1,2,AL$1-1,totalresp),1)))</f>
        <v>0.83333333333333337</v>
      </c>
      <c r="AM31">
        <f ca="1">1-(COUNTIFS(OFFSET('H2 risks'!$A$1,2,$B31-1,totalresp),1,OFFSET('H2 risks'!$A$1,2,AM$1-1,totalresp),1)/(COUNTIFS(OFFSET('H2 risks'!$A$1,2,$B31-1,totalresp),1,OFFSET('H2 risks'!$A$1,2,AM$1-1,totalresp),1)+COUNTIFS(OFFSET('H2 risks'!$A$1,2,$B31-1,totalresp),1,OFFSET('H2 risks'!$A$1,2,AM$1-1,totalresp),0)+COUNTIFS(OFFSET('H2 risks'!$A$1,2,$B31-1,totalresp),0,OFFSET('H2 risks'!$A$1,2,AM$1-1,totalresp),1)))</f>
        <v>0.88</v>
      </c>
      <c r="AN31">
        <f ca="1">1-(COUNTIFS(OFFSET('H2 risks'!$A$1,2,$B31-1,totalresp),1,OFFSET('H2 risks'!$A$1,2,AN$1-1,totalresp),1)/(COUNTIFS(OFFSET('H2 risks'!$A$1,2,$B31-1,totalresp),1,OFFSET('H2 risks'!$A$1,2,AN$1-1,totalresp),1)+COUNTIFS(OFFSET('H2 risks'!$A$1,2,$B31-1,totalresp),1,OFFSET('H2 risks'!$A$1,2,AN$1-1,totalresp),0)+COUNTIFS(OFFSET('H2 risks'!$A$1,2,$B31-1,totalresp),0,OFFSET('H2 risks'!$A$1,2,AN$1-1,totalresp),1)))</f>
        <v>0.69565217391304346</v>
      </c>
      <c r="AO31">
        <f ca="1">1-(COUNTIFS(OFFSET('H2 risks'!$A$1,2,$B31-1,totalresp),1,OFFSET('H2 risks'!$A$1,2,AO$1-1,totalresp),1)/(COUNTIFS(OFFSET('H2 risks'!$A$1,2,$B31-1,totalresp),1,OFFSET('H2 risks'!$A$1,2,AO$1-1,totalresp),1)+COUNTIFS(OFFSET('H2 risks'!$A$1,2,$B31-1,totalresp),1,OFFSET('H2 risks'!$A$1,2,AO$1-1,totalresp),0)+COUNTIFS(OFFSET('H2 risks'!$A$1,2,$B31-1,totalresp),0,OFFSET('H2 risks'!$A$1,2,AO$1-1,totalresp),1)))</f>
        <v>1</v>
      </c>
    </row>
    <row r="32" spans="1:41" ht="39.4" x14ac:dyDescent="0.45">
      <c r="A32" s="21" t="s">
        <v>365</v>
      </c>
      <c r="B32" s="6">
        <v>35</v>
      </c>
      <c r="C32">
        <f ca="1">1-(COUNTIFS(OFFSET('H2 risks'!$A$1,2,$B32-1,totalresp),1,OFFSET('H2 risks'!$A$1,2,C$1-1,totalresp),1)/(COUNTIFS(OFFSET('H2 risks'!$A$1,2,$B32-1,totalresp),1,OFFSET('H2 risks'!$A$1,2,C$1-1,totalresp),1)+COUNTIFS(OFFSET('H2 risks'!$A$1,2,$B32-1,totalresp),1,OFFSET('H2 risks'!$A$1,2,C$1-1,totalresp),0)+COUNTIFS(OFFSET('H2 risks'!$A$1,2,$B32-1,totalresp),0,OFFSET('H2 risks'!$A$1,2,C$1-1,totalresp),1)))</f>
        <v>0.93023255813953487</v>
      </c>
      <c r="D32">
        <f ca="1">1-(COUNTIFS(OFFSET('H2 risks'!$A$1,2,$B32-1,totalresp),1,OFFSET('H2 risks'!$A$1,2,D$1-1,totalresp),1)/(COUNTIFS(OFFSET('H2 risks'!$A$1,2,$B32-1,totalresp),1,OFFSET('H2 risks'!$A$1,2,D$1-1,totalresp),1)+COUNTIFS(OFFSET('H2 risks'!$A$1,2,$B32-1,totalresp),1,OFFSET('H2 risks'!$A$1,2,D$1-1,totalresp),0)+COUNTIFS(OFFSET('H2 risks'!$A$1,2,$B32-1,totalresp),0,OFFSET('H2 risks'!$A$1,2,D$1-1,totalresp),1)))</f>
        <v>0.88888888888888884</v>
      </c>
      <c r="E32">
        <f ca="1">1-(COUNTIFS(OFFSET('H2 risks'!$A$1,2,$B32-1,totalresp),1,OFFSET('H2 risks'!$A$1,2,E$1-1,totalresp),1)/(COUNTIFS(OFFSET('H2 risks'!$A$1,2,$B32-1,totalresp),1,OFFSET('H2 risks'!$A$1,2,E$1-1,totalresp),1)+COUNTIFS(OFFSET('H2 risks'!$A$1,2,$B32-1,totalresp),1,OFFSET('H2 risks'!$A$1,2,E$1-1,totalresp),0)+COUNTIFS(OFFSET('H2 risks'!$A$1,2,$B32-1,totalresp),0,OFFSET('H2 risks'!$A$1,2,E$1-1,totalresp),1)))</f>
        <v>0.83333333333333337</v>
      </c>
      <c r="F32">
        <f ca="1">1-(COUNTIFS(OFFSET('H2 risks'!$A$1,2,$B32-1,totalresp),1,OFFSET('H2 risks'!$A$1,2,F$1-1,totalresp),1)/(COUNTIFS(OFFSET('H2 risks'!$A$1,2,$B32-1,totalresp),1,OFFSET('H2 risks'!$A$1,2,F$1-1,totalresp),1)+COUNTIFS(OFFSET('H2 risks'!$A$1,2,$B32-1,totalresp),1,OFFSET('H2 risks'!$A$1,2,F$1-1,totalresp),0)+COUNTIFS(OFFSET('H2 risks'!$A$1,2,$B32-1,totalresp),0,OFFSET('H2 risks'!$A$1,2,F$1-1,totalresp),1)))</f>
        <v>0.90909090909090906</v>
      </c>
      <c r="G32">
        <f ca="1">1-(COUNTIFS(OFFSET('H2 risks'!$A$1,2,$B32-1,totalresp),1,OFFSET('H2 risks'!$A$1,2,G$1-1,totalresp),1)/(COUNTIFS(OFFSET('H2 risks'!$A$1,2,$B32-1,totalresp),1,OFFSET('H2 risks'!$A$1,2,G$1-1,totalresp),1)+COUNTIFS(OFFSET('H2 risks'!$A$1,2,$B32-1,totalresp),1,OFFSET('H2 risks'!$A$1,2,G$1-1,totalresp),0)+COUNTIFS(OFFSET('H2 risks'!$A$1,2,$B32-1,totalresp),0,OFFSET('H2 risks'!$A$1,2,G$1-1,totalresp),1)))</f>
        <v>0.91666666666666663</v>
      </c>
      <c r="H32">
        <f ca="1">1-(COUNTIFS(OFFSET('H2 risks'!$A$1,2,$B32-1,totalresp),1,OFFSET('H2 risks'!$A$1,2,H$1-1,totalresp),1)/(COUNTIFS(OFFSET('H2 risks'!$A$1,2,$B32-1,totalresp),1,OFFSET('H2 risks'!$A$1,2,H$1-1,totalresp),1)+COUNTIFS(OFFSET('H2 risks'!$A$1,2,$B32-1,totalresp),1,OFFSET('H2 risks'!$A$1,2,H$1-1,totalresp),0)+COUNTIFS(OFFSET('H2 risks'!$A$1,2,$B32-1,totalresp),0,OFFSET('H2 risks'!$A$1,2,H$1-1,totalresp),1)))</f>
        <v>0.90909090909090906</v>
      </c>
      <c r="I32">
        <f ca="1">1-(COUNTIFS(OFFSET('H2 risks'!$A$1,2,$B32-1,totalresp),1,OFFSET('H2 risks'!$A$1,2,I$1-1,totalresp),1)/(COUNTIFS(OFFSET('H2 risks'!$A$1,2,$B32-1,totalresp),1,OFFSET('H2 risks'!$A$1,2,I$1-1,totalresp),1)+COUNTIFS(OFFSET('H2 risks'!$A$1,2,$B32-1,totalresp),1,OFFSET('H2 risks'!$A$1,2,I$1-1,totalresp),0)+COUNTIFS(OFFSET('H2 risks'!$A$1,2,$B32-1,totalresp),0,OFFSET('H2 risks'!$A$1,2,I$1-1,totalresp),1)))</f>
        <v>0.93939393939393945</v>
      </c>
      <c r="J32">
        <f ca="1">1-(COUNTIFS(OFFSET('H2 risks'!$A$1,2,$B32-1,totalresp),1,OFFSET('H2 risks'!$A$1,2,J$1-1,totalresp),1)/(COUNTIFS(OFFSET('H2 risks'!$A$1,2,$B32-1,totalresp),1,OFFSET('H2 risks'!$A$1,2,J$1-1,totalresp),1)+COUNTIFS(OFFSET('H2 risks'!$A$1,2,$B32-1,totalresp),1,OFFSET('H2 risks'!$A$1,2,J$1-1,totalresp),0)+COUNTIFS(OFFSET('H2 risks'!$A$1,2,$B32-1,totalresp),0,OFFSET('H2 risks'!$A$1,2,J$1-1,totalresp),1)))</f>
        <v>0.83333333333333337</v>
      </c>
      <c r="K32">
        <f ca="1">1-(COUNTIFS(OFFSET('H2 risks'!$A$1,2,$B32-1,totalresp),1,OFFSET('H2 risks'!$A$1,2,K$1-1,totalresp),1)/(COUNTIFS(OFFSET('H2 risks'!$A$1,2,$B32-1,totalresp),1,OFFSET('H2 risks'!$A$1,2,K$1-1,totalresp),1)+COUNTIFS(OFFSET('H2 risks'!$A$1,2,$B32-1,totalresp),1,OFFSET('H2 risks'!$A$1,2,K$1-1,totalresp),0)+COUNTIFS(OFFSET('H2 risks'!$A$1,2,$B32-1,totalresp),0,OFFSET('H2 risks'!$A$1,2,K$1-1,totalresp),1)))</f>
        <v>0.95652173913043481</v>
      </c>
      <c r="L32">
        <f ca="1">1-(COUNTIFS(OFFSET('H2 risks'!$A$1,2,$B32-1,totalresp),1,OFFSET('H2 risks'!$A$1,2,L$1-1,totalresp),1)/(COUNTIFS(OFFSET('H2 risks'!$A$1,2,$B32-1,totalresp),1,OFFSET('H2 risks'!$A$1,2,L$1-1,totalresp),1)+COUNTIFS(OFFSET('H2 risks'!$A$1,2,$B32-1,totalresp),1,OFFSET('H2 risks'!$A$1,2,L$1-1,totalresp),0)+COUNTIFS(OFFSET('H2 risks'!$A$1,2,$B32-1,totalresp),0,OFFSET('H2 risks'!$A$1,2,L$1-1,totalresp),1)))</f>
        <v>0.82926829268292679</v>
      </c>
      <c r="M32">
        <f ca="1">1-(COUNTIFS(OFFSET('H2 risks'!$A$1,2,$B32-1,totalresp),1,OFFSET('H2 risks'!$A$1,2,M$1-1,totalresp),1)/(COUNTIFS(OFFSET('H2 risks'!$A$1,2,$B32-1,totalresp),1,OFFSET('H2 risks'!$A$1,2,M$1-1,totalresp),1)+COUNTIFS(OFFSET('H2 risks'!$A$1,2,$B32-1,totalresp),1,OFFSET('H2 risks'!$A$1,2,M$1-1,totalresp),0)+COUNTIFS(OFFSET('H2 risks'!$A$1,2,$B32-1,totalresp),0,OFFSET('H2 risks'!$A$1,2,M$1-1,totalresp),1)))</f>
        <v>0.8</v>
      </c>
      <c r="N32">
        <f ca="1">1-(COUNTIFS(OFFSET('H2 risks'!$A$1,2,$B32-1,totalresp),1,OFFSET('H2 risks'!$A$1,2,N$1-1,totalresp),1)/(COUNTIFS(OFFSET('H2 risks'!$A$1,2,$B32-1,totalresp),1,OFFSET('H2 risks'!$A$1,2,N$1-1,totalresp),1)+COUNTIFS(OFFSET('H2 risks'!$A$1,2,$B32-1,totalresp),1,OFFSET('H2 risks'!$A$1,2,N$1-1,totalresp),0)+COUNTIFS(OFFSET('H2 risks'!$A$1,2,$B32-1,totalresp),0,OFFSET('H2 risks'!$A$1,2,N$1-1,totalresp),1)))</f>
        <v>0.93333333333333335</v>
      </c>
      <c r="O32">
        <f ca="1">1-(COUNTIFS(OFFSET('H2 risks'!$A$1,2,$B32-1,totalresp),1,OFFSET('H2 risks'!$A$1,2,O$1-1,totalresp),1)/(COUNTIFS(OFFSET('H2 risks'!$A$1,2,$B32-1,totalresp),1,OFFSET('H2 risks'!$A$1,2,O$1-1,totalresp),1)+COUNTIFS(OFFSET('H2 risks'!$A$1,2,$B32-1,totalresp),1,OFFSET('H2 risks'!$A$1,2,O$1-1,totalresp),0)+COUNTIFS(OFFSET('H2 risks'!$A$1,2,$B32-1,totalresp),0,OFFSET('H2 risks'!$A$1,2,O$1-1,totalresp),1)))</f>
        <v>0.70588235294117641</v>
      </c>
      <c r="P32">
        <f ca="1">1-(COUNTIFS(OFFSET('H2 risks'!$A$1,2,$B32-1,totalresp),1,OFFSET('H2 risks'!$A$1,2,P$1-1,totalresp),1)/(COUNTIFS(OFFSET('H2 risks'!$A$1,2,$B32-1,totalresp),1,OFFSET('H2 risks'!$A$1,2,P$1-1,totalresp),1)+COUNTIFS(OFFSET('H2 risks'!$A$1,2,$B32-1,totalresp),1,OFFSET('H2 risks'!$A$1,2,P$1-1,totalresp),0)+COUNTIFS(OFFSET('H2 risks'!$A$1,2,$B32-1,totalresp),0,OFFSET('H2 risks'!$A$1,2,P$1-1,totalresp),1)))</f>
        <v>0.91176470588235292</v>
      </c>
      <c r="Q32">
        <f ca="1">1-(COUNTIFS(OFFSET('H2 risks'!$A$1,2,$B32-1,totalresp),1,OFFSET('H2 risks'!$A$1,2,Q$1-1,totalresp),1)/(COUNTIFS(OFFSET('H2 risks'!$A$1,2,$B32-1,totalresp),1,OFFSET('H2 risks'!$A$1,2,Q$1-1,totalresp),1)+COUNTIFS(OFFSET('H2 risks'!$A$1,2,$B32-1,totalresp),1,OFFSET('H2 risks'!$A$1,2,Q$1-1,totalresp),0)+COUNTIFS(OFFSET('H2 risks'!$A$1,2,$B32-1,totalresp),0,OFFSET('H2 risks'!$A$1,2,Q$1-1,totalresp),1)))</f>
        <v>1</v>
      </c>
      <c r="R32">
        <f ca="1">1-(COUNTIFS(OFFSET('H2 risks'!$A$1,2,$B32-1,totalresp),1,OFFSET('H2 risks'!$A$1,2,R$1-1,totalresp),1)/(COUNTIFS(OFFSET('H2 risks'!$A$1,2,$B32-1,totalresp),1,OFFSET('H2 risks'!$A$1,2,R$1-1,totalresp),1)+COUNTIFS(OFFSET('H2 risks'!$A$1,2,$B32-1,totalresp),1,OFFSET('H2 risks'!$A$1,2,R$1-1,totalresp),0)+COUNTIFS(OFFSET('H2 risks'!$A$1,2,$B32-1,totalresp),0,OFFSET('H2 risks'!$A$1,2,R$1-1,totalresp),1)))</f>
        <v>0.95</v>
      </c>
      <c r="S32">
        <f ca="1">1-(COUNTIFS(OFFSET('H2 risks'!$A$1,2,$B32-1,totalresp),1,OFFSET('H2 risks'!$A$1,2,S$1-1,totalresp),1)/(COUNTIFS(OFFSET('H2 risks'!$A$1,2,$B32-1,totalresp),1,OFFSET('H2 risks'!$A$1,2,S$1-1,totalresp),1)+COUNTIFS(OFFSET('H2 risks'!$A$1,2,$B32-1,totalresp),1,OFFSET('H2 risks'!$A$1,2,S$1-1,totalresp),0)+COUNTIFS(OFFSET('H2 risks'!$A$1,2,$B32-1,totalresp),0,OFFSET('H2 risks'!$A$1,2,S$1-1,totalresp),1)))</f>
        <v>0.88888888888888884</v>
      </c>
      <c r="T32">
        <f ca="1">1-(COUNTIFS(OFFSET('H2 risks'!$A$1,2,$B32-1,totalresp),1,OFFSET('H2 risks'!$A$1,2,T$1-1,totalresp),1)/(COUNTIFS(OFFSET('H2 risks'!$A$1,2,$B32-1,totalresp),1,OFFSET('H2 risks'!$A$1,2,T$1-1,totalresp),1)+COUNTIFS(OFFSET('H2 risks'!$A$1,2,$B32-1,totalresp),1,OFFSET('H2 risks'!$A$1,2,T$1-1,totalresp),0)+COUNTIFS(OFFSET('H2 risks'!$A$1,2,$B32-1,totalresp),0,OFFSET('H2 risks'!$A$1,2,T$1-1,totalresp),1)))</f>
        <v>0.75757575757575757</v>
      </c>
      <c r="U32">
        <f ca="1">1-(COUNTIFS(OFFSET('H2 risks'!$A$1,2,$B32-1,totalresp),1,OFFSET('H2 risks'!$A$1,2,U$1-1,totalresp),1)/(COUNTIFS(OFFSET('H2 risks'!$A$1,2,$B32-1,totalresp),1,OFFSET('H2 risks'!$A$1,2,U$1-1,totalresp),1)+COUNTIFS(OFFSET('H2 risks'!$A$1,2,$B32-1,totalresp),1,OFFSET('H2 risks'!$A$1,2,U$1-1,totalresp),0)+COUNTIFS(OFFSET('H2 risks'!$A$1,2,$B32-1,totalresp),0,OFFSET('H2 risks'!$A$1,2,U$1-1,totalresp),1)))</f>
        <v>0.96153846153846156</v>
      </c>
      <c r="V32">
        <f ca="1">1-(COUNTIFS(OFFSET('H2 risks'!$A$1,2,$B32-1,totalresp),1,OFFSET('H2 risks'!$A$1,2,V$1-1,totalresp),1)/(COUNTIFS(OFFSET('H2 risks'!$A$1,2,$B32-1,totalresp),1,OFFSET('H2 risks'!$A$1,2,V$1-1,totalresp),1)+COUNTIFS(OFFSET('H2 risks'!$A$1,2,$B32-1,totalresp),1,OFFSET('H2 risks'!$A$1,2,V$1-1,totalresp),0)+COUNTIFS(OFFSET('H2 risks'!$A$1,2,$B32-1,totalresp),0,OFFSET('H2 risks'!$A$1,2,V$1-1,totalresp),1)))</f>
        <v>0.86363636363636365</v>
      </c>
      <c r="W32">
        <f ca="1">1-(COUNTIFS(OFFSET('H2 risks'!$A$1,2,$B32-1,totalresp),1,OFFSET('H2 risks'!$A$1,2,W$1-1,totalresp),1)/(COUNTIFS(OFFSET('H2 risks'!$A$1,2,$B32-1,totalresp),1,OFFSET('H2 risks'!$A$1,2,W$1-1,totalresp),1)+COUNTIFS(OFFSET('H2 risks'!$A$1,2,$B32-1,totalresp),1,OFFSET('H2 risks'!$A$1,2,W$1-1,totalresp),0)+COUNTIFS(OFFSET('H2 risks'!$A$1,2,$B32-1,totalresp),0,OFFSET('H2 risks'!$A$1,2,W$1-1,totalresp),1)))</f>
        <v>0.88095238095238093</v>
      </c>
      <c r="X32">
        <f ca="1">1-(COUNTIFS(OFFSET('H2 risks'!$A$1,2,$B32-1,totalresp),1,OFFSET('H2 risks'!$A$1,2,X$1-1,totalresp),1)/(COUNTIFS(OFFSET('H2 risks'!$A$1,2,$B32-1,totalresp),1,OFFSET('H2 risks'!$A$1,2,X$1-1,totalresp),1)+COUNTIFS(OFFSET('H2 risks'!$A$1,2,$B32-1,totalresp),1,OFFSET('H2 risks'!$A$1,2,X$1-1,totalresp),0)+COUNTIFS(OFFSET('H2 risks'!$A$1,2,$B32-1,totalresp),0,OFFSET('H2 risks'!$A$1,2,X$1-1,totalresp),1)))</f>
        <v>0.82758620689655171</v>
      </c>
      <c r="Y32">
        <f ca="1">1-(COUNTIFS(OFFSET('H2 risks'!$A$1,2,$B32-1,totalresp),1,OFFSET('H2 risks'!$A$1,2,Y$1-1,totalresp),1)/(COUNTIFS(OFFSET('H2 risks'!$A$1,2,$B32-1,totalresp),1,OFFSET('H2 risks'!$A$1,2,Y$1-1,totalresp),1)+COUNTIFS(OFFSET('H2 risks'!$A$1,2,$B32-1,totalresp),1,OFFSET('H2 risks'!$A$1,2,Y$1-1,totalresp),0)+COUNTIFS(OFFSET('H2 risks'!$A$1,2,$B32-1,totalresp),0,OFFSET('H2 risks'!$A$1,2,Y$1-1,totalresp),1)))</f>
        <v>1</v>
      </c>
      <c r="Z32">
        <f ca="1">1-(COUNTIFS(OFFSET('H2 risks'!$A$1,2,$B32-1,totalresp),1,OFFSET('H2 risks'!$A$1,2,Z$1-1,totalresp),1)/(COUNTIFS(OFFSET('H2 risks'!$A$1,2,$B32-1,totalresp),1,OFFSET('H2 risks'!$A$1,2,Z$1-1,totalresp),1)+COUNTIFS(OFFSET('H2 risks'!$A$1,2,$B32-1,totalresp),1,OFFSET('H2 risks'!$A$1,2,Z$1-1,totalresp),0)+COUNTIFS(OFFSET('H2 risks'!$A$1,2,$B32-1,totalresp),0,OFFSET('H2 risks'!$A$1,2,Z$1-1,totalresp),1)))</f>
        <v>0.75862068965517238</v>
      </c>
      <c r="AA32">
        <f ca="1">1-(COUNTIFS(OFFSET('H2 risks'!$A$1,2,$B32-1,totalresp),1,OFFSET('H2 risks'!$A$1,2,AA$1-1,totalresp),1)/(COUNTIFS(OFFSET('H2 risks'!$A$1,2,$B32-1,totalresp),1,OFFSET('H2 risks'!$A$1,2,AA$1-1,totalresp),1)+COUNTIFS(OFFSET('H2 risks'!$A$1,2,$B32-1,totalresp),1,OFFSET('H2 risks'!$A$1,2,AA$1-1,totalresp),0)+COUNTIFS(OFFSET('H2 risks'!$A$1,2,$B32-1,totalresp),0,OFFSET('H2 risks'!$A$1,2,AA$1-1,totalresp),1)))</f>
        <v>0.76666666666666661</v>
      </c>
      <c r="AB32">
        <f ca="1">1-(COUNTIFS(OFFSET('H2 risks'!$A$1,2,$B32-1,totalresp),1,OFFSET('H2 risks'!$A$1,2,AB$1-1,totalresp),1)/(COUNTIFS(OFFSET('H2 risks'!$A$1,2,$B32-1,totalresp),1,OFFSET('H2 risks'!$A$1,2,AB$1-1,totalresp),1)+COUNTIFS(OFFSET('H2 risks'!$A$1,2,$B32-1,totalresp),1,OFFSET('H2 risks'!$A$1,2,AB$1-1,totalresp),0)+COUNTIFS(OFFSET('H2 risks'!$A$1,2,$B32-1,totalresp),0,OFFSET('H2 risks'!$A$1,2,AB$1-1,totalresp),1)))</f>
        <v>0.84</v>
      </c>
      <c r="AC32">
        <f ca="1">1-(COUNTIFS(OFFSET('H2 risks'!$A$1,2,$B32-1,totalresp),1,OFFSET('H2 risks'!$A$1,2,AC$1-1,totalresp),1)/(COUNTIFS(OFFSET('H2 risks'!$A$1,2,$B32-1,totalresp),1,OFFSET('H2 risks'!$A$1,2,AC$1-1,totalresp),1)+COUNTIFS(OFFSET('H2 risks'!$A$1,2,$B32-1,totalresp),1,OFFSET('H2 risks'!$A$1,2,AC$1-1,totalresp),0)+COUNTIFS(OFFSET('H2 risks'!$A$1,2,$B32-1,totalresp),0,OFFSET('H2 risks'!$A$1,2,AC$1-1,totalresp),1)))</f>
        <v>0.86046511627906974</v>
      </c>
      <c r="AD32">
        <f ca="1">1-(COUNTIFS(OFFSET('H2 risks'!$A$1,2,$B32-1,totalresp),1,OFFSET('H2 risks'!$A$1,2,AD$1-1,totalresp),1)/(COUNTIFS(OFFSET('H2 risks'!$A$1,2,$B32-1,totalresp),1,OFFSET('H2 risks'!$A$1,2,AD$1-1,totalresp),1)+COUNTIFS(OFFSET('H2 risks'!$A$1,2,$B32-1,totalresp),1,OFFSET('H2 risks'!$A$1,2,AD$1-1,totalresp),0)+COUNTIFS(OFFSET('H2 risks'!$A$1,2,$B32-1,totalresp),0,OFFSET('H2 risks'!$A$1,2,AD$1-1,totalresp),1)))</f>
        <v>0.8867924528301887</v>
      </c>
      <c r="AE32">
        <f ca="1">1-(COUNTIFS(OFFSET('H2 risks'!$A$1,2,$B32-1,totalresp),1,OFFSET('H2 risks'!$A$1,2,AE$1-1,totalresp),1)/(COUNTIFS(OFFSET('H2 risks'!$A$1,2,$B32-1,totalresp),1,OFFSET('H2 risks'!$A$1,2,AE$1-1,totalresp),1)+COUNTIFS(OFFSET('H2 risks'!$A$1,2,$B32-1,totalresp),1,OFFSET('H2 risks'!$A$1,2,AE$1-1,totalresp),0)+COUNTIFS(OFFSET('H2 risks'!$A$1,2,$B32-1,totalresp),0,OFFSET('H2 risks'!$A$1,2,AE$1-1,totalresp),1)))</f>
        <v>0.91304347826086962</v>
      </c>
      <c r="AF32">
        <f ca="1">1-(COUNTIFS(OFFSET('H2 risks'!$A$1,2,$B32-1,totalresp),1,OFFSET('H2 risks'!$A$1,2,AF$1-1,totalresp),1)/(COUNTIFS(OFFSET('H2 risks'!$A$1,2,$B32-1,totalresp),1,OFFSET('H2 risks'!$A$1,2,AF$1-1,totalresp),1)+COUNTIFS(OFFSET('H2 risks'!$A$1,2,$B32-1,totalresp),1,OFFSET('H2 risks'!$A$1,2,AF$1-1,totalresp),0)+COUNTIFS(OFFSET('H2 risks'!$A$1,2,$B32-1,totalresp),0,OFFSET('H2 risks'!$A$1,2,AF$1-1,totalresp),1)))</f>
        <v>0</v>
      </c>
      <c r="AG32">
        <f ca="1">1-(COUNTIFS(OFFSET('H2 risks'!$A$1,2,$B32-1,totalresp),1,OFFSET('H2 risks'!$A$1,2,AG$1-1,totalresp),1)/(COUNTIFS(OFFSET('H2 risks'!$A$1,2,$B32-1,totalresp),1,OFFSET('H2 risks'!$A$1,2,AG$1-1,totalresp),1)+COUNTIFS(OFFSET('H2 risks'!$A$1,2,$B32-1,totalresp),1,OFFSET('H2 risks'!$A$1,2,AG$1-1,totalresp),0)+COUNTIFS(OFFSET('H2 risks'!$A$1,2,$B32-1,totalresp),0,OFFSET('H2 risks'!$A$1,2,AG$1-1,totalresp),1)))</f>
        <v>0.95238095238095233</v>
      </c>
      <c r="AH32">
        <f ca="1">1-(COUNTIFS(OFFSET('H2 risks'!$A$1,2,$B32-1,totalresp),1,OFFSET('H2 risks'!$A$1,2,AH$1-1,totalresp),1)/(COUNTIFS(OFFSET('H2 risks'!$A$1,2,$B32-1,totalresp),1,OFFSET('H2 risks'!$A$1,2,AH$1-1,totalresp),1)+COUNTIFS(OFFSET('H2 risks'!$A$1,2,$B32-1,totalresp),1,OFFSET('H2 risks'!$A$1,2,AH$1-1,totalresp),0)+COUNTIFS(OFFSET('H2 risks'!$A$1,2,$B32-1,totalresp),0,OFFSET('H2 risks'!$A$1,2,AH$1-1,totalresp),1)))</f>
        <v>0.82608695652173914</v>
      </c>
      <c r="AI32">
        <f ca="1">1-(COUNTIFS(OFFSET('H2 risks'!$A$1,2,$B32-1,totalresp),1,OFFSET('H2 risks'!$A$1,2,AI$1-1,totalresp),1)/(COUNTIFS(OFFSET('H2 risks'!$A$1,2,$B32-1,totalresp),1,OFFSET('H2 risks'!$A$1,2,AI$1-1,totalresp),1)+COUNTIFS(OFFSET('H2 risks'!$A$1,2,$B32-1,totalresp),1,OFFSET('H2 risks'!$A$1,2,AI$1-1,totalresp),0)+COUNTIFS(OFFSET('H2 risks'!$A$1,2,$B32-1,totalresp),0,OFFSET('H2 risks'!$A$1,2,AI$1-1,totalresp),1)))</f>
        <v>0.93333333333333335</v>
      </c>
      <c r="AJ32">
        <f ca="1">1-(COUNTIFS(OFFSET('H2 risks'!$A$1,2,$B32-1,totalresp),1,OFFSET('H2 risks'!$A$1,2,AJ$1-1,totalresp),1)/(COUNTIFS(OFFSET('H2 risks'!$A$1,2,$B32-1,totalresp),1,OFFSET('H2 risks'!$A$1,2,AJ$1-1,totalresp),1)+COUNTIFS(OFFSET('H2 risks'!$A$1,2,$B32-1,totalresp),1,OFFSET('H2 risks'!$A$1,2,AJ$1-1,totalresp),0)+COUNTIFS(OFFSET('H2 risks'!$A$1,2,$B32-1,totalresp),0,OFFSET('H2 risks'!$A$1,2,AJ$1-1,totalresp),1)))</f>
        <v>0.91666666666666663</v>
      </c>
      <c r="AK32">
        <f ca="1">1-(COUNTIFS(OFFSET('H2 risks'!$A$1,2,$B32-1,totalresp),1,OFFSET('H2 risks'!$A$1,2,AK$1-1,totalresp),1)/(COUNTIFS(OFFSET('H2 risks'!$A$1,2,$B32-1,totalresp),1,OFFSET('H2 risks'!$A$1,2,AK$1-1,totalresp),1)+COUNTIFS(OFFSET('H2 risks'!$A$1,2,$B32-1,totalresp),1,OFFSET('H2 risks'!$A$1,2,AK$1-1,totalresp),0)+COUNTIFS(OFFSET('H2 risks'!$A$1,2,$B32-1,totalresp),0,OFFSET('H2 risks'!$A$1,2,AK$1-1,totalresp),1)))</f>
        <v>0.94117647058823528</v>
      </c>
      <c r="AL32">
        <f ca="1">1-(COUNTIFS(OFFSET('H2 risks'!$A$1,2,$B32-1,totalresp),1,OFFSET('H2 risks'!$A$1,2,AL$1-1,totalresp),1)/(COUNTIFS(OFFSET('H2 risks'!$A$1,2,$B32-1,totalresp),1,OFFSET('H2 risks'!$A$1,2,AL$1-1,totalresp),1)+COUNTIFS(OFFSET('H2 risks'!$A$1,2,$B32-1,totalresp),1,OFFSET('H2 risks'!$A$1,2,AL$1-1,totalresp),0)+COUNTIFS(OFFSET('H2 risks'!$A$1,2,$B32-1,totalresp),0,OFFSET('H2 risks'!$A$1,2,AL$1-1,totalresp),1)))</f>
        <v>0.875</v>
      </c>
      <c r="AM32">
        <f ca="1">1-(COUNTIFS(OFFSET('H2 risks'!$A$1,2,$B32-1,totalresp),1,OFFSET('H2 risks'!$A$1,2,AM$1-1,totalresp),1)/(COUNTIFS(OFFSET('H2 risks'!$A$1,2,$B32-1,totalresp),1,OFFSET('H2 risks'!$A$1,2,AM$1-1,totalresp),1)+COUNTIFS(OFFSET('H2 risks'!$A$1,2,$B32-1,totalresp),1,OFFSET('H2 risks'!$A$1,2,AM$1-1,totalresp),0)+COUNTIFS(OFFSET('H2 risks'!$A$1,2,$B32-1,totalresp),0,OFFSET('H2 risks'!$A$1,2,AM$1-1,totalresp),1)))</f>
        <v>0.875</v>
      </c>
      <c r="AN32">
        <f ca="1">1-(COUNTIFS(OFFSET('H2 risks'!$A$1,2,$B32-1,totalresp),1,OFFSET('H2 risks'!$A$1,2,AN$1-1,totalresp),1)/(COUNTIFS(OFFSET('H2 risks'!$A$1,2,$B32-1,totalresp),1,OFFSET('H2 risks'!$A$1,2,AN$1-1,totalresp),1)+COUNTIFS(OFFSET('H2 risks'!$A$1,2,$B32-1,totalresp),1,OFFSET('H2 risks'!$A$1,2,AN$1-1,totalresp),0)+COUNTIFS(OFFSET('H2 risks'!$A$1,2,$B32-1,totalresp),0,OFFSET('H2 risks'!$A$1,2,AN$1-1,totalresp),1)))</f>
        <v>0.92592592592592593</v>
      </c>
      <c r="AO32">
        <f ca="1">1-(COUNTIFS(OFFSET('H2 risks'!$A$1,2,$B32-1,totalresp),1,OFFSET('H2 risks'!$A$1,2,AO$1-1,totalresp),1)/(COUNTIFS(OFFSET('H2 risks'!$A$1,2,$B32-1,totalresp),1,OFFSET('H2 risks'!$A$1,2,AO$1-1,totalresp),1)+COUNTIFS(OFFSET('H2 risks'!$A$1,2,$B32-1,totalresp),1,OFFSET('H2 risks'!$A$1,2,AO$1-1,totalresp),0)+COUNTIFS(OFFSET('H2 risks'!$A$1,2,$B32-1,totalresp),0,OFFSET('H2 risks'!$A$1,2,AO$1-1,totalresp),1)))</f>
        <v>1</v>
      </c>
    </row>
    <row r="33" spans="1:41" ht="52.5" x14ac:dyDescent="0.45">
      <c r="A33" s="21" t="s">
        <v>366</v>
      </c>
      <c r="B33" s="6">
        <v>36</v>
      </c>
      <c r="C33">
        <f ca="1">1-(COUNTIFS(OFFSET('H2 risks'!$A$1,2,$B33-1,totalresp),1,OFFSET('H2 risks'!$A$1,2,C$1-1,totalresp),1)/(COUNTIFS(OFFSET('H2 risks'!$A$1,2,$B33-1,totalresp),1,OFFSET('H2 risks'!$A$1,2,C$1-1,totalresp),1)+COUNTIFS(OFFSET('H2 risks'!$A$1,2,$B33-1,totalresp),1,OFFSET('H2 risks'!$A$1,2,C$1-1,totalresp),0)+COUNTIFS(OFFSET('H2 risks'!$A$1,2,$B33-1,totalresp),0,OFFSET('H2 risks'!$A$1,2,C$1-1,totalresp),1)))</f>
        <v>0.9</v>
      </c>
      <c r="D33">
        <f ca="1">1-(COUNTIFS(OFFSET('H2 risks'!$A$1,2,$B33-1,totalresp),1,OFFSET('H2 risks'!$A$1,2,D$1-1,totalresp),1)/(COUNTIFS(OFFSET('H2 risks'!$A$1,2,$B33-1,totalresp),1,OFFSET('H2 risks'!$A$1,2,D$1-1,totalresp),1)+COUNTIFS(OFFSET('H2 risks'!$A$1,2,$B33-1,totalresp),1,OFFSET('H2 risks'!$A$1,2,D$1-1,totalresp),0)+COUNTIFS(OFFSET('H2 risks'!$A$1,2,$B33-1,totalresp),0,OFFSET('H2 risks'!$A$1,2,D$1-1,totalresp),1)))</f>
        <v>0.88</v>
      </c>
      <c r="E33">
        <f ca="1">1-(COUNTIFS(OFFSET('H2 risks'!$A$1,2,$B33-1,totalresp),1,OFFSET('H2 risks'!$A$1,2,E$1-1,totalresp),1)/(COUNTIFS(OFFSET('H2 risks'!$A$1,2,$B33-1,totalresp),1,OFFSET('H2 risks'!$A$1,2,E$1-1,totalresp),1)+COUNTIFS(OFFSET('H2 risks'!$A$1,2,$B33-1,totalresp),1,OFFSET('H2 risks'!$A$1,2,E$1-1,totalresp),0)+COUNTIFS(OFFSET('H2 risks'!$A$1,2,$B33-1,totalresp),0,OFFSET('H2 risks'!$A$1,2,E$1-1,totalresp),1)))</f>
        <v>0.85365853658536583</v>
      </c>
      <c r="F33">
        <f ca="1">1-(COUNTIFS(OFFSET('H2 risks'!$A$1,2,$B33-1,totalresp),1,OFFSET('H2 risks'!$A$1,2,F$1-1,totalresp),1)/(COUNTIFS(OFFSET('H2 risks'!$A$1,2,$B33-1,totalresp),1,OFFSET('H2 risks'!$A$1,2,F$1-1,totalresp),1)+COUNTIFS(OFFSET('H2 risks'!$A$1,2,$B33-1,totalresp),1,OFFSET('H2 risks'!$A$1,2,F$1-1,totalresp),0)+COUNTIFS(OFFSET('H2 risks'!$A$1,2,$B33-1,totalresp),0,OFFSET('H2 risks'!$A$1,2,F$1-1,totalresp),1)))</f>
        <v>0.9</v>
      </c>
      <c r="G33">
        <f ca="1">1-(COUNTIFS(OFFSET('H2 risks'!$A$1,2,$B33-1,totalresp),1,OFFSET('H2 risks'!$A$1,2,G$1-1,totalresp),1)/(COUNTIFS(OFFSET('H2 risks'!$A$1,2,$B33-1,totalresp),1,OFFSET('H2 risks'!$A$1,2,G$1-1,totalresp),1)+COUNTIFS(OFFSET('H2 risks'!$A$1,2,$B33-1,totalresp),1,OFFSET('H2 risks'!$A$1,2,G$1-1,totalresp),0)+COUNTIFS(OFFSET('H2 risks'!$A$1,2,$B33-1,totalresp),0,OFFSET('H2 risks'!$A$1,2,G$1-1,totalresp),1)))</f>
        <v>0.85714285714285721</v>
      </c>
      <c r="H33">
        <f ca="1">1-(COUNTIFS(OFFSET('H2 risks'!$A$1,2,$B33-1,totalresp),1,OFFSET('H2 risks'!$A$1,2,H$1-1,totalresp),1)/(COUNTIFS(OFFSET('H2 risks'!$A$1,2,$B33-1,totalresp),1,OFFSET('H2 risks'!$A$1,2,H$1-1,totalresp),1)+COUNTIFS(OFFSET('H2 risks'!$A$1,2,$B33-1,totalresp),1,OFFSET('H2 risks'!$A$1,2,H$1-1,totalresp),0)+COUNTIFS(OFFSET('H2 risks'!$A$1,2,$B33-1,totalresp),0,OFFSET('H2 risks'!$A$1,2,H$1-1,totalresp),1)))</f>
        <v>0.9375</v>
      </c>
      <c r="I33">
        <f ca="1">1-(COUNTIFS(OFFSET('H2 risks'!$A$1,2,$B33-1,totalresp),1,OFFSET('H2 risks'!$A$1,2,I$1-1,totalresp),1)/(COUNTIFS(OFFSET('H2 risks'!$A$1,2,$B33-1,totalresp),1,OFFSET('H2 risks'!$A$1,2,I$1-1,totalresp),1)+COUNTIFS(OFFSET('H2 risks'!$A$1,2,$B33-1,totalresp),1,OFFSET('H2 risks'!$A$1,2,I$1-1,totalresp),0)+COUNTIFS(OFFSET('H2 risks'!$A$1,2,$B33-1,totalresp),0,OFFSET('H2 risks'!$A$1,2,I$1-1,totalresp),1)))</f>
        <v>0.9</v>
      </c>
      <c r="J33">
        <f ca="1">1-(COUNTIFS(OFFSET('H2 risks'!$A$1,2,$B33-1,totalresp),1,OFFSET('H2 risks'!$A$1,2,J$1-1,totalresp),1)/(COUNTIFS(OFFSET('H2 risks'!$A$1,2,$B33-1,totalresp),1,OFFSET('H2 risks'!$A$1,2,J$1-1,totalresp),1)+COUNTIFS(OFFSET('H2 risks'!$A$1,2,$B33-1,totalresp),1,OFFSET('H2 risks'!$A$1,2,J$1-1,totalresp),0)+COUNTIFS(OFFSET('H2 risks'!$A$1,2,$B33-1,totalresp),0,OFFSET('H2 risks'!$A$1,2,J$1-1,totalresp),1)))</f>
        <v>0.88888888888888884</v>
      </c>
      <c r="K33">
        <f ca="1">1-(COUNTIFS(OFFSET('H2 risks'!$A$1,2,$B33-1,totalresp),1,OFFSET('H2 risks'!$A$1,2,K$1-1,totalresp),1)/(COUNTIFS(OFFSET('H2 risks'!$A$1,2,$B33-1,totalresp),1,OFFSET('H2 risks'!$A$1,2,K$1-1,totalresp),1)+COUNTIFS(OFFSET('H2 risks'!$A$1,2,$B33-1,totalresp),1,OFFSET('H2 risks'!$A$1,2,K$1-1,totalresp),0)+COUNTIFS(OFFSET('H2 risks'!$A$1,2,$B33-1,totalresp),0,OFFSET('H2 risks'!$A$1,2,K$1-1,totalresp),1)))</f>
        <v>1</v>
      </c>
      <c r="L33">
        <f ca="1">1-(COUNTIFS(OFFSET('H2 risks'!$A$1,2,$B33-1,totalresp),1,OFFSET('H2 risks'!$A$1,2,L$1-1,totalresp),1)/(COUNTIFS(OFFSET('H2 risks'!$A$1,2,$B33-1,totalresp),1,OFFSET('H2 risks'!$A$1,2,L$1-1,totalresp),1)+COUNTIFS(OFFSET('H2 risks'!$A$1,2,$B33-1,totalresp),1,OFFSET('H2 risks'!$A$1,2,L$1-1,totalresp),0)+COUNTIFS(OFFSET('H2 risks'!$A$1,2,$B33-1,totalresp),0,OFFSET('H2 risks'!$A$1,2,L$1-1,totalresp),1)))</f>
        <v>0.95454545454545459</v>
      </c>
      <c r="M33">
        <f ca="1">1-(COUNTIFS(OFFSET('H2 risks'!$A$1,2,$B33-1,totalresp),1,OFFSET('H2 risks'!$A$1,2,M$1-1,totalresp),1)/(COUNTIFS(OFFSET('H2 risks'!$A$1,2,$B33-1,totalresp),1,OFFSET('H2 risks'!$A$1,2,M$1-1,totalresp),1)+COUNTIFS(OFFSET('H2 risks'!$A$1,2,$B33-1,totalresp),1,OFFSET('H2 risks'!$A$1,2,M$1-1,totalresp),0)+COUNTIFS(OFFSET('H2 risks'!$A$1,2,$B33-1,totalresp),0,OFFSET('H2 risks'!$A$1,2,M$1-1,totalresp),1)))</f>
        <v>0.82352941176470584</v>
      </c>
      <c r="N33">
        <f ca="1">1-(COUNTIFS(OFFSET('H2 risks'!$A$1,2,$B33-1,totalresp),1,OFFSET('H2 risks'!$A$1,2,N$1-1,totalresp),1)/(COUNTIFS(OFFSET('H2 risks'!$A$1,2,$B33-1,totalresp),1,OFFSET('H2 risks'!$A$1,2,N$1-1,totalresp),1)+COUNTIFS(OFFSET('H2 risks'!$A$1,2,$B33-1,totalresp),1,OFFSET('H2 risks'!$A$1,2,N$1-1,totalresp),0)+COUNTIFS(OFFSET('H2 risks'!$A$1,2,$B33-1,totalresp),0,OFFSET('H2 risks'!$A$1,2,N$1-1,totalresp),1)))</f>
        <v>0.84615384615384615</v>
      </c>
      <c r="O33">
        <f ca="1">1-(COUNTIFS(OFFSET('H2 risks'!$A$1,2,$B33-1,totalresp),1,OFFSET('H2 risks'!$A$1,2,O$1-1,totalresp),1)/(COUNTIFS(OFFSET('H2 risks'!$A$1,2,$B33-1,totalresp),1,OFFSET('H2 risks'!$A$1,2,O$1-1,totalresp),1)+COUNTIFS(OFFSET('H2 risks'!$A$1,2,$B33-1,totalresp),1,OFFSET('H2 risks'!$A$1,2,O$1-1,totalresp),0)+COUNTIFS(OFFSET('H2 risks'!$A$1,2,$B33-1,totalresp),0,OFFSET('H2 risks'!$A$1,2,O$1-1,totalresp),1)))</f>
        <v>0.82352941176470584</v>
      </c>
      <c r="P33">
        <f ca="1">1-(COUNTIFS(OFFSET('H2 risks'!$A$1,2,$B33-1,totalresp),1,OFFSET('H2 risks'!$A$1,2,P$1-1,totalresp),1)/(COUNTIFS(OFFSET('H2 risks'!$A$1,2,$B33-1,totalresp),1,OFFSET('H2 risks'!$A$1,2,P$1-1,totalresp),1)+COUNTIFS(OFFSET('H2 risks'!$A$1,2,$B33-1,totalresp),1,OFFSET('H2 risks'!$A$1,2,P$1-1,totalresp),0)+COUNTIFS(OFFSET('H2 risks'!$A$1,2,$B33-1,totalresp),0,OFFSET('H2 risks'!$A$1,2,P$1-1,totalresp),1)))</f>
        <v>0.87096774193548387</v>
      </c>
      <c r="Q33">
        <f ca="1">1-(COUNTIFS(OFFSET('H2 risks'!$A$1,2,$B33-1,totalresp),1,OFFSET('H2 risks'!$A$1,2,Q$1-1,totalresp),1)/(COUNTIFS(OFFSET('H2 risks'!$A$1,2,$B33-1,totalresp),1,OFFSET('H2 risks'!$A$1,2,Q$1-1,totalresp),1)+COUNTIFS(OFFSET('H2 risks'!$A$1,2,$B33-1,totalresp),1,OFFSET('H2 risks'!$A$1,2,Q$1-1,totalresp),0)+COUNTIFS(OFFSET('H2 risks'!$A$1,2,$B33-1,totalresp),0,OFFSET('H2 risks'!$A$1,2,Q$1-1,totalresp),1)))</f>
        <v>0.8</v>
      </c>
      <c r="R33">
        <f ca="1">1-(COUNTIFS(OFFSET('H2 risks'!$A$1,2,$B33-1,totalresp),1,OFFSET('H2 risks'!$A$1,2,R$1-1,totalresp),1)/(COUNTIFS(OFFSET('H2 risks'!$A$1,2,$B33-1,totalresp),1,OFFSET('H2 risks'!$A$1,2,R$1-1,totalresp),1)+COUNTIFS(OFFSET('H2 risks'!$A$1,2,$B33-1,totalresp),1,OFFSET('H2 risks'!$A$1,2,R$1-1,totalresp),0)+COUNTIFS(OFFSET('H2 risks'!$A$1,2,$B33-1,totalresp),0,OFFSET('H2 risks'!$A$1,2,R$1-1,totalresp),1)))</f>
        <v>0.88235294117647056</v>
      </c>
      <c r="S33">
        <f ca="1">1-(COUNTIFS(OFFSET('H2 risks'!$A$1,2,$B33-1,totalresp),1,OFFSET('H2 risks'!$A$1,2,S$1-1,totalresp),1)/(COUNTIFS(OFFSET('H2 risks'!$A$1,2,$B33-1,totalresp),1,OFFSET('H2 risks'!$A$1,2,S$1-1,totalresp),1)+COUNTIFS(OFFSET('H2 risks'!$A$1,2,$B33-1,totalresp),1,OFFSET('H2 risks'!$A$1,2,S$1-1,totalresp),0)+COUNTIFS(OFFSET('H2 risks'!$A$1,2,$B33-1,totalresp),0,OFFSET('H2 risks'!$A$1,2,S$1-1,totalresp),1)))</f>
        <v>0.875</v>
      </c>
      <c r="T33">
        <f ca="1">1-(COUNTIFS(OFFSET('H2 risks'!$A$1,2,$B33-1,totalresp),1,OFFSET('H2 risks'!$A$1,2,T$1-1,totalresp),1)/(COUNTIFS(OFFSET('H2 risks'!$A$1,2,$B33-1,totalresp),1,OFFSET('H2 risks'!$A$1,2,T$1-1,totalresp),1)+COUNTIFS(OFFSET('H2 risks'!$A$1,2,$B33-1,totalresp),1,OFFSET('H2 risks'!$A$1,2,T$1-1,totalresp),0)+COUNTIFS(OFFSET('H2 risks'!$A$1,2,$B33-1,totalresp),0,OFFSET('H2 risks'!$A$1,2,T$1-1,totalresp),1)))</f>
        <v>0.94594594594594594</v>
      </c>
      <c r="U33">
        <f ca="1">1-(COUNTIFS(OFFSET('H2 risks'!$A$1,2,$B33-1,totalresp),1,OFFSET('H2 risks'!$A$1,2,U$1-1,totalresp),1)/(COUNTIFS(OFFSET('H2 risks'!$A$1,2,$B33-1,totalresp),1,OFFSET('H2 risks'!$A$1,2,U$1-1,totalresp),1)+COUNTIFS(OFFSET('H2 risks'!$A$1,2,$B33-1,totalresp),1,OFFSET('H2 risks'!$A$1,2,U$1-1,totalresp),0)+COUNTIFS(OFFSET('H2 risks'!$A$1,2,$B33-1,totalresp),0,OFFSET('H2 risks'!$A$1,2,U$1-1,totalresp),1)))</f>
        <v>0.86363636363636365</v>
      </c>
      <c r="V33">
        <f ca="1">1-(COUNTIFS(OFFSET('H2 risks'!$A$1,2,$B33-1,totalresp),1,OFFSET('H2 risks'!$A$1,2,V$1-1,totalresp),1)/(COUNTIFS(OFFSET('H2 risks'!$A$1,2,$B33-1,totalresp),1,OFFSET('H2 risks'!$A$1,2,V$1-1,totalresp),1)+COUNTIFS(OFFSET('H2 risks'!$A$1,2,$B33-1,totalresp),1,OFFSET('H2 risks'!$A$1,2,V$1-1,totalresp),0)+COUNTIFS(OFFSET('H2 risks'!$A$1,2,$B33-1,totalresp),0,OFFSET('H2 risks'!$A$1,2,V$1-1,totalresp),1)))</f>
        <v>0.78947368421052633</v>
      </c>
      <c r="W33">
        <f ca="1">1-(COUNTIFS(OFFSET('H2 risks'!$A$1,2,$B33-1,totalresp),1,OFFSET('H2 risks'!$A$1,2,W$1-1,totalresp),1)/(COUNTIFS(OFFSET('H2 risks'!$A$1,2,$B33-1,totalresp),1,OFFSET('H2 risks'!$A$1,2,W$1-1,totalresp),1)+COUNTIFS(OFFSET('H2 risks'!$A$1,2,$B33-1,totalresp),1,OFFSET('H2 risks'!$A$1,2,W$1-1,totalresp),0)+COUNTIFS(OFFSET('H2 risks'!$A$1,2,$B33-1,totalresp),0,OFFSET('H2 risks'!$A$1,2,W$1-1,totalresp),1)))</f>
        <v>0.9285714285714286</v>
      </c>
      <c r="X33">
        <f ca="1">1-(COUNTIFS(OFFSET('H2 risks'!$A$1,2,$B33-1,totalresp),1,OFFSET('H2 risks'!$A$1,2,X$1-1,totalresp),1)/(COUNTIFS(OFFSET('H2 risks'!$A$1,2,$B33-1,totalresp),1,OFFSET('H2 risks'!$A$1,2,X$1-1,totalresp),1)+COUNTIFS(OFFSET('H2 risks'!$A$1,2,$B33-1,totalresp),1,OFFSET('H2 risks'!$A$1,2,X$1-1,totalresp),0)+COUNTIFS(OFFSET('H2 risks'!$A$1,2,$B33-1,totalresp),0,OFFSET('H2 risks'!$A$1,2,X$1-1,totalresp),1)))</f>
        <v>0.89655172413793105</v>
      </c>
      <c r="Y33">
        <f ca="1">1-(COUNTIFS(OFFSET('H2 risks'!$A$1,2,$B33-1,totalresp),1,OFFSET('H2 risks'!$A$1,2,Y$1-1,totalresp),1)/(COUNTIFS(OFFSET('H2 risks'!$A$1,2,$B33-1,totalresp),1,OFFSET('H2 risks'!$A$1,2,Y$1-1,totalresp),1)+COUNTIFS(OFFSET('H2 risks'!$A$1,2,$B33-1,totalresp),1,OFFSET('H2 risks'!$A$1,2,Y$1-1,totalresp),0)+COUNTIFS(OFFSET('H2 risks'!$A$1,2,$B33-1,totalresp),0,OFFSET('H2 risks'!$A$1,2,Y$1-1,totalresp),1)))</f>
        <v>1</v>
      </c>
      <c r="Z33">
        <f ca="1">1-(COUNTIFS(OFFSET('H2 risks'!$A$1,2,$B33-1,totalresp),1,OFFSET('H2 risks'!$A$1,2,Z$1-1,totalresp),1)/(COUNTIFS(OFFSET('H2 risks'!$A$1,2,$B33-1,totalresp),1,OFFSET('H2 risks'!$A$1,2,Z$1-1,totalresp),1)+COUNTIFS(OFFSET('H2 risks'!$A$1,2,$B33-1,totalresp),1,OFFSET('H2 risks'!$A$1,2,Z$1-1,totalresp),0)+COUNTIFS(OFFSET('H2 risks'!$A$1,2,$B33-1,totalresp),0,OFFSET('H2 risks'!$A$1,2,Z$1-1,totalresp),1)))</f>
        <v>0.96969696969696972</v>
      </c>
      <c r="AA33">
        <f ca="1">1-(COUNTIFS(OFFSET('H2 risks'!$A$1,2,$B33-1,totalresp),1,OFFSET('H2 risks'!$A$1,2,AA$1-1,totalresp),1)/(COUNTIFS(OFFSET('H2 risks'!$A$1,2,$B33-1,totalresp),1,OFFSET('H2 risks'!$A$1,2,AA$1-1,totalresp),1)+COUNTIFS(OFFSET('H2 risks'!$A$1,2,$B33-1,totalresp),1,OFFSET('H2 risks'!$A$1,2,AA$1-1,totalresp),0)+COUNTIFS(OFFSET('H2 risks'!$A$1,2,$B33-1,totalresp),0,OFFSET('H2 risks'!$A$1,2,AA$1-1,totalresp),1)))</f>
        <v>0.87096774193548387</v>
      </c>
      <c r="AB33">
        <f ca="1">1-(COUNTIFS(OFFSET('H2 risks'!$A$1,2,$B33-1,totalresp),1,OFFSET('H2 risks'!$A$1,2,AB$1-1,totalresp),1)/(COUNTIFS(OFFSET('H2 risks'!$A$1,2,$B33-1,totalresp),1,OFFSET('H2 risks'!$A$1,2,AB$1-1,totalresp),1)+COUNTIFS(OFFSET('H2 risks'!$A$1,2,$B33-1,totalresp),1,OFFSET('H2 risks'!$A$1,2,AB$1-1,totalresp),0)+COUNTIFS(OFFSET('H2 risks'!$A$1,2,$B33-1,totalresp),0,OFFSET('H2 risks'!$A$1,2,AB$1-1,totalresp),1)))</f>
        <v>0.92</v>
      </c>
      <c r="AC33">
        <f ca="1">1-(COUNTIFS(OFFSET('H2 risks'!$A$1,2,$B33-1,totalresp),1,OFFSET('H2 risks'!$A$1,2,AC$1-1,totalresp),1)/(COUNTIFS(OFFSET('H2 risks'!$A$1,2,$B33-1,totalresp),1,OFFSET('H2 risks'!$A$1,2,AC$1-1,totalresp),1)+COUNTIFS(OFFSET('H2 risks'!$A$1,2,$B33-1,totalresp),1,OFFSET('H2 risks'!$A$1,2,AC$1-1,totalresp),0)+COUNTIFS(OFFSET('H2 risks'!$A$1,2,$B33-1,totalresp),0,OFFSET('H2 risks'!$A$1,2,AC$1-1,totalresp),1)))</f>
        <v>0.85365853658536583</v>
      </c>
      <c r="AD33">
        <f ca="1">1-(COUNTIFS(OFFSET('H2 risks'!$A$1,2,$B33-1,totalresp),1,OFFSET('H2 risks'!$A$1,2,AD$1-1,totalresp),1)/(COUNTIFS(OFFSET('H2 risks'!$A$1,2,$B33-1,totalresp),1,OFFSET('H2 risks'!$A$1,2,AD$1-1,totalresp),1)+COUNTIFS(OFFSET('H2 risks'!$A$1,2,$B33-1,totalresp),1,OFFSET('H2 risks'!$A$1,2,AD$1-1,totalresp),0)+COUNTIFS(OFFSET('H2 risks'!$A$1,2,$B33-1,totalresp),0,OFFSET('H2 risks'!$A$1,2,AD$1-1,totalresp),1)))</f>
        <v>0.86</v>
      </c>
      <c r="AE33">
        <f ca="1">1-(COUNTIFS(OFFSET('H2 risks'!$A$1,2,$B33-1,totalresp),1,OFFSET('H2 risks'!$A$1,2,AE$1-1,totalresp),1)/(COUNTIFS(OFFSET('H2 risks'!$A$1,2,$B33-1,totalresp),1,OFFSET('H2 risks'!$A$1,2,AE$1-1,totalresp),1)+COUNTIFS(OFFSET('H2 risks'!$A$1,2,$B33-1,totalresp),1,OFFSET('H2 risks'!$A$1,2,AE$1-1,totalresp),0)+COUNTIFS(OFFSET('H2 risks'!$A$1,2,$B33-1,totalresp),0,OFFSET('H2 risks'!$A$1,2,AE$1-1,totalresp),1)))</f>
        <v>0.85</v>
      </c>
      <c r="AF33">
        <f ca="1">1-(COUNTIFS(OFFSET('H2 risks'!$A$1,2,$B33-1,totalresp),1,OFFSET('H2 risks'!$A$1,2,AF$1-1,totalresp),1)/(COUNTIFS(OFFSET('H2 risks'!$A$1,2,$B33-1,totalresp),1,OFFSET('H2 risks'!$A$1,2,AF$1-1,totalresp),1)+COUNTIFS(OFFSET('H2 risks'!$A$1,2,$B33-1,totalresp),1,OFFSET('H2 risks'!$A$1,2,AF$1-1,totalresp),0)+COUNTIFS(OFFSET('H2 risks'!$A$1,2,$B33-1,totalresp),0,OFFSET('H2 risks'!$A$1,2,AF$1-1,totalresp),1)))</f>
        <v>0.95238095238095233</v>
      </c>
      <c r="AG33">
        <f ca="1">1-(COUNTIFS(OFFSET('H2 risks'!$A$1,2,$B33-1,totalresp),1,OFFSET('H2 risks'!$A$1,2,AG$1-1,totalresp),1)/(COUNTIFS(OFFSET('H2 risks'!$A$1,2,$B33-1,totalresp),1,OFFSET('H2 risks'!$A$1,2,AG$1-1,totalresp),1)+COUNTIFS(OFFSET('H2 risks'!$A$1,2,$B33-1,totalresp),1,OFFSET('H2 risks'!$A$1,2,AG$1-1,totalresp),0)+COUNTIFS(OFFSET('H2 risks'!$A$1,2,$B33-1,totalresp),0,OFFSET('H2 risks'!$A$1,2,AG$1-1,totalresp),1)))</f>
        <v>0</v>
      </c>
      <c r="AH33">
        <f ca="1">1-(COUNTIFS(OFFSET('H2 risks'!$A$1,2,$B33-1,totalresp),1,OFFSET('H2 risks'!$A$1,2,AH$1-1,totalresp),1)/(COUNTIFS(OFFSET('H2 risks'!$A$1,2,$B33-1,totalresp),1,OFFSET('H2 risks'!$A$1,2,AH$1-1,totalresp),1)+COUNTIFS(OFFSET('H2 risks'!$A$1,2,$B33-1,totalresp),1,OFFSET('H2 risks'!$A$1,2,AH$1-1,totalresp),0)+COUNTIFS(OFFSET('H2 risks'!$A$1,2,$B33-1,totalresp),0,OFFSET('H2 risks'!$A$1,2,AH$1-1,totalresp),1)))</f>
        <v>0.80952380952380953</v>
      </c>
      <c r="AI33">
        <f ca="1">1-(COUNTIFS(OFFSET('H2 risks'!$A$1,2,$B33-1,totalresp),1,OFFSET('H2 risks'!$A$1,2,AI$1-1,totalresp),1)/(COUNTIFS(OFFSET('H2 risks'!$A$1,2,$B33-1,totalresp),1,OFFSET('H2 risks'!$A$1,2,AI$1-1,totalresp),1)+COUNTIFS(OFFSET('H2 risks'!$A$1,2,$B33-1,totalresp),1,OFFSET('H2 risks'!$A$1,2,AI$1-1,totalresp),0)+COUNTIFS(OFFSET('H2 risks'!$A$1,2,$B33-1,totalresp),0,OFFSET('H2 risks'!$A$1,2,AI$1-1,totalresp),1)))</f>
        <v>0.96551724137931039</v>
      </c>
      <c r="AJ33">
        <f ca="1">1-(COUNTIFS(OFFSET('H2 risks'!$A$1,2,$B33-1,totalresp),1,OFFSET('H2 risks'!$A$1,2,AJ$1-1,totalresp),1)/(COUNTIFS(OFFSET('H2 risks'!$A$1,2,$B33-1,totalresp),1,OFFSET('H2 risks'!$A$1,2,AJ$1-1,totalresp),1)+COUNTIFS(OFFSET('H2 risks'!$A$1,2,$B33-1,totalresp),1,OFFSET('H2 risks'!$A$1,2,AJ$1-1,totalresp),0)+COUNTIFS(OFFSET('H2 risks'!$A$1,2,$B33-1,totalresp),0,OFFSET('H2 risks'!$A$1,2,AJ$1-1,totalresp),1)))</f>
        <v>0.85714285714285721</v>
      </c>
      <c r="AK33">
        <f ca="1">1-(COUNTIFS(OFFSET('H2 risks'!$A$1,2,$B33-1,totalresp),1,OFFSET('H2 risks'!$A$1,2,AK$1-1,totalresp),1)/(COUNTIFS(OFFSET('H2 risks'!$A$1,2,$B33-1,totalresp),1,OFFSET('H2 risks'!$A$1,2,AK$1-1,totalresp),1)+COUNTIFS(OFFSET('H2 risks'!$A$1,2,$B33-1,totalresp),1,OFFSET('H2 risks'!$A$1,2,AK$1-1,totalresp),0)+COUNTIFS(OFFSET('H2 risks'!$A$1,2,$B33-1,totalresp),0,OFFSET('H2 risks'!$A$1,2,AK$1-1,totalresp),1)))</f>
        <v>0.85714285714285721</v>
      </c>
      <c r="AL33">
        <f ca="1">1-(COUNTIFS(OFFSET('H2 risks'!$A$1,2,$B33-1,totalresp),1,OFFSET('H2 risks'!$A$1,2,AL$1-1,totalresp),1)/(COUNTIFS(OFFSET('H2 risks'!$A$1,2,$B33-1,totalresp),1,OFFSET('H2 risks'!$A$1,2,AL$1-1,totalresp),1)+COUNTIFS(OFFSET('H2 risks'!$A$1,2,$B33-1,totalresp),1,OFFSET('H2 risks'!$A$1,2,AL$1-1,totalresp),0)+COUNTIFS(OFFSET('H2 risks'!$A$1,2,$B33-1,totalresp),0,OFFSET('H2 risks'!$A$1,2,AL$1-1,totalresp),1)))</f>
        <v>1</v>
      </c>
      <c r="AM33">
        <f ca="1">1-(COUNTIFS(OFFSET('H2 risks'!$A$1,2,$B33-1,totalresp),1,OFFSET('H2 risks'!$A$1,2,AM$1-1,totalresp),1)/(COUNTIFS(OFFSET('H2 risks'!$A$1,2,$B33-1,totalresp),1,OFFSET('H2 risks'!$A$1,2,AM$1-1,totalresp),1)+COUNTIFS(OFFSET('H2 risks'!$A$1,2,$B33-1,totalresp),1,OFFSET('H2 risks'!$A$1,2,AM$1-1,totalresp),0)+COUNTIFS(OFFSET('H2 risks'!$A$1,2,$B33-1,totalresp),0,OFFSET('H2 risks'!$A$1,2,AM$1-1,totalresp),1)))</f>
        <v>0.86363636363636365</v>
      </c>
      <c r="AN33">
        <f ca="1">1-(COUNTIFS(OFFSET('H2 risks'!$A$1,2,$B33-1,totalresp),1,OFFSET('H2 risks'!$A$1,2,AN$1-1,totalresp),1)/(COUNTIFS(OFFSET('H2 risks'!$A$1,2,$B33-1,totalresp),1,OFFSET('H2 risks'!$A$1,2,AN$1-1,totalresp),1)+COUNTIFS(OFFSET('H2 risks'!$A$1,2,$B33-1,totalresp),1,OFFSET('H2 risks'!$A$1,2,AN$1-1,totalresp),0)+COUNTIFS(OFFSET('H2 risks'!$A$1,2,$B33-1,totalresp),0,OFFSET('H2 risks'!$A$1,2,AN$1-1,totalresp),1)))</f>
        <v>0.96153846153846156</v>
      </c>
      <c r="AO33">
        <f ca="1">1-(COUNTIFS(OFFSET('H2 risks'!$A$1,2,$B33-1,totalresp),1,OFFSET('H2 risks'!$A$1,2,AO$1-1,totalresp),1)/(COUNTIFS(OFFSET('H2 risks'!$A$1,2,$B33-1,totalresp),1,OFFSET('H2 risks'!$A$1,2,AO$1-1,totalresp),1)+COUNTIFS(OFFSET('H2 risks'!$A$1,2,$B33-1,totalresp),1,OFFSET('H2 risks'!$A$1,2,AO$1-1,totalresp),0)+COUNTIFS(OFFSET('H2 risks'!$A$1,2,$B33-1,totalresp),0,OFFSET('H2 risks'!$A$1,2,AO$1-1,totalresp),1)))</f>
        <v>0.92307692307692313</v>
      </c>
    </row>
    <row r="34" spans="1:41" ht="39.4" x14ac:dyDescent="0.45">
      <c r="A34" s="21" t="s">
        <v>367</v>
      </c>
      <c r="B34" s="6">
        <v>37</v>
      </c>
      <c r="C34">
        <f ca="1">1-(COUNTIFS(OFFSET('H2 risks'!$A$1,2,$B34-1,totalresp),1,OFFSET('H2 risks'!$A$1,2,C$1-1,totalresp),1)/(COUNTIFS(OFFSET('H2 risks'!$A$1,2,$B34-1,totalresp),1,OFFSET('H2 risks'!$A$1,2,C$1-1,totalresp),1)+COUNTIFS(OFFSET('H2 risks'!$A$1,2,$B34-1,totalresp),1,OFFSET('H2 risks'!$A$1,2,C$1-1,totalresp),0)+COUNTIFS(OFFSET('H2 risks'!$A$1,2,$B34-1,totalresp),0,OFFSET('H2 risks'!$A$1,2,C$1-1,totalresp),1)))</f>
        <v>0.88636363636363635</v>
      </c>
      <c r="D34">
        <f ca="1">1-(COUNTIFS(OFFSET('H2 risks'!$A$1,2,$B34-1,totalresp),1,OFFSET('H2 risks'!$A$1,2,D$1-1,totalresp),1)/(COUNTIFS(OFFSET('H2 risks'!$A$1,2,$B34-1,totalresp),1,OFFSET('H2 risks'!$A$1,2,D$1-1,totalresp),1)+COUNTIFS(OFFSET('H2 risks'!$A$1,2,$B34-1,totalresp),1,OFFSET('H2 risks'!$A$1,2,D$1-1,totalresp),0)+COUNTIFS(OFFSET('H2 risks'!$A$1,2,$B34-1,totalresp),0,OFFSET('H2 risks'!$A$1,2,D$1-1,totalresp),1)))</f>
        <v>0.9</v>
      </c>
      <c r="E34">
        <f ca="1">1-(COUNTIFS(OFFSET('H2 risks'!$A$1,2,$B34-1,totalresp),1,OFFSET('H2 risks'!$A$1,2,E$1-1,totalresp),1)/(COUNTIFS(OFFSET('H2 risks'!$A$1,2,$B34-1,totalresp),1,OFFSET('H2 risks'!$A$1,2,E$1-1,totalresp),1)+COUNTIFS(OFFSET('H2 risks'!$A$1,2,$B34-1,totalresp),1,OFFSET('H2 risks'!$A$1,2,E$1-1,totalresp),0)+COUNTIFS(OFFSET('H2 risks'!$A$1,2,$B34-1,totalresp),0,OFFSET('H2 risks'!$A$1,2,E$1-1,totalresp),1)))</f>
        <v>0.76190476190476186</v>
      </c>
      <c r="F34">
        <f ca="1">1-(COUNTIFS(OFFSET('H2 risks'!$A$1,2,$B34-1,totalresp),1,OFFSET('H2 risks'!$A$1,2,F$1-1,totalresp),1)/(COUNTIFS(OFFSET('H2 risks'!$A$1,2,$B34-1,totalresp),1,OFFSET('H2 risks'!$A$1,2,F$1-1,totalresp),1)+COUNTIFS(OFFSET('H2 risks'!$A$1,2,$B34-1,totalresp),1,OFFSET('H2 risks'!$A$1,2,F$1-1,totalresp),0)+COUNTIFS(OFFSET('H2 risks'!$A$1,2,$B34-1,totalresp),0,OFFSET('H2 risks'!$A$1,2,F$1-1,totalresp),1)))</f>
        <v>0.92</v>
      </c>
      <c r="G34">
        <f ca="1">1-(COUNTIFS(OFFSET('H2 risks'!$A$1,2,$B34-1,totalresp),1,OFFSET('H2 risks'!$A$1,2,G$1-1,totalresp),1)/(COUNTIFS(OFFSET('H2 risks'!$A$1,2,$B34-1,totalresp),1,OFFSET('H2 risks'!$A$1,2,G$1-1,totalresp),1)+COUNTIFS(OFFSET('H2 risks'!$A$1,2,$B34-1,totalresp),1,OFFSET('H2 risks'!$A$1,2,G$1-1,totalresp),0)+COUNTIFS(OFFSET('H2 risks'!$A$1,2,$B34-1,totalresp),0,OFFSET('H2 risks'!$A$1,2,G$1-1,totalresp),1)))</f>
        <v>0.84</v>
      </c>
      <c r="H34">
        <f ca="1">1-(COUNTIFS(OFFSET('H2 risks'!$A$1,2,$B34-1,totalresp),1,OFFSET('H2 risks'!$A$1,2,H$1-1,totalresp),1)/(COUNTIFS(OFFSET('H2 risks'!$A$1,2,$B34-1,totalresp),1,OFFSET('H2 risks'!$A$1,2,H$1-1,totalresp),1)+COUNTIFS(OFFSET('H2 risks'!$A$1,2,$B34-1,totalresp),1,OFFSET('H2 risks'!$A$1,2,H$1-1,totalresp),0)+COUNTIFS(OFFSET('H2 risks'!$A$1,2,$B34-1,totalresp),0,OFFSET('H2 risks'!$A$1,2,H$1-1,totalresp),1)))</f>
        <v>0.81818181818181812</v>
      </c>
      <c r="I34">
        <f ca="1">1-(COUNTIFS(OFFSET('H2 risks'!$A$1,2,$B34-1,totalresp),1,OFFSET('H2 risks'!$A$1,2,I$1-1,totalresp),1)/(COUNTIFS(OFFSET('H2 risks'!$A$1,2,$B34-1,totalresp),1,OFFSET('H2 risks'!$A$1,2,I$1-1,totalresp),1)+COUNTIFS(OFFSET('H2 risks'!$A$1,2,$B34-1,totalresp),1,OFFSET('H2 risks'!$A$1,2,I$1-1,totalresp),0)+COUNTIFS(OFFSET('H2 risks'!$A$1,2,$B34-1,totalresp),0,OFFSET('H2 risks'!$A$1,2,I$1-1,totalresp),1)))</f>
        <v>0.84848484848484851</v>
      </c>
      <c r="J34">
        <f ca="1">1-(COUNTIFS(OFFSET('H2 risks'!$A$1,2,$B34-1,totalresp),1,OFFSET('H2 risks'!$A$1,2,J$1-1,totalresp),1)/(COUNTIFS(OFFSET('H2 risks'!$A$1,2,$B34-1,totalresp),1,OFFSET('H2 risks'!$A$1,2,J$1-1,totalresp),1)+COUNTIFS(OFFSET('H2 risks'!$A$1,2,$B34-1,totalresp),1,OFFSET('H2 risks'!$A$1,2,J$1-1,totalresp),0)+COUNTIFS(OFFSET('H2 risks'!$A$1,2,$B34-1,totalresp),0,OFFSET('H2 risks'!$A$1,2,J$1-1,totalresp),1)))</f>
        <v>0.81578947368421051</v>
      </c>
      <c r="K34">
        <f ca="1">1-(COUNTIFS(OFFSET('H2 risks'!$A$1,2,$B34-1,totalresp),1,OFFSET('H2 risks'!$A$1,2,K$1-1,totalresp),1)/(COUNTIFS(OFFSET('H2 risks'!$A$1,2,$B34-1,totalresp),1,OFFSET('H2 risks'!$A$1,2,K$1-1,totalresp),1)+COUNTIFS(OFFSET('H2 risks'!$A$1,2,$B34-1,totalresp),1,OFFSET('H2 risks'!$A$1,2,K$1-1,totalresp),0)+COUNTIFS(OFFSET('H2 risks'!$A$1,2,$B34-1,totalresp),0,OFFSET('H2 risks'!$A$1,2,K$1-1,totalresp),1)))</f>
        <v>0.875</v>
      </c>
      <c r="L34">
        <f ca="1">1-(COUNTIFS(OFFSET('H2 risks'!$A$1,2,$B34-1,totalresp),1,OFFSET('H2 risks'!$A$1,2,L$1-1,totalresp),1)/(COUNTIFS(OFFSET('H2 risks'!$A$1,2,$B34-1,totalresp),1,OFFSET('H2 risks'!$A$1,2,L$1-1,totalresp),1)+COUNTIFS(OFFSET('H2 risks'!$A$1,2,$B34-1,totalresp),1,OFFSET('H2 risks'!$A$1,2,L$1-1,totalresp),0)+COUNTIFS(OFFSET('H2 risks'!$A$1,2,$B34-1,totalresp),0,OFFSET('H2 risks'!$A$1,2,L$1-1,totalresp),1)))</f>
        <v>0.8666666666666667</v>
      </c>
      <c r="M34">
        <f ca="1">1-(COUNTIFS(OFFSET('H2 risks'!$A$1,2,$B34-1,totalresp),1,OFFSET('H2 risks'!$A$1,2,M$1-1,totalresp),1)/(COUNTIFS(OFFSET('H2 risks'!$A$1,2,$B34-1,totalresp),1,OFFSET('H2 risks'!$A$1,2,M$1-1,totalresp),1)+COUNTIFS(OFFSET('H2 risks'!$A$1,2,$B34-1,totalresp),1,OFFSET('H2 risks'!$A$1,2,M$1-1,totalresp),0)+COUNTIFS(OFFSET('H2 risks'!$A$1,2,$B34-1,totalresp),0,OFFSET('H2 risks'!$A$1,2,M$1-1,totalresp),1)))</f>
        <v>0.78378378378378377</v>
      </c>
      <c r="N34">
        <f ca="1">1-(COUNTIFS(OFFSET('H2 risks'!$A$1,2,$B34-1,totalresp),1,OFFSET('H2 risks'!$A$1,2,N$1-1,totalresp),1)/(COUNTIFS(OFFSET('H2 risks'!$A$1,2,$B34-1,totalresp),1,OFFSET('H2 risks'!$A$1,2,N$1-1,totalresp),1)+COUNTIFS(OFFSET('H2 risks'!$A$1,2,$B34-1,totalresp),1,OFFSET('H2 risks'!$A$1,2,N$1-1,totalresp),0)+COUNTIFS(OFFSET('H2 risks'!$A$1,2,$B34-1,totalresp),0,OFFSET('H2 risks'!$A$1,2,N$1-1,totalresp),1)))</f>
        <v>0.87096774193548387</v>
      </c>
      <c r="O34">
        <f ca="1">1-(COUNTIFS(OFFSET('H2 risks'!$A$1,2,$B34-1,totalresp),1,OFFSET('H2 risks'!$A$1,2,O$1-1,totalresp),1)/(COUNTIFS(OFFSET('H2 risks'!$A$1,2,$B34-1,totalresp),1,OFFSET('H2 risks'!$A$1,2,O$1-1,totalresp),1)+COUNTIFS(OFFSET('H2 risks'!$A$1,2,$B34-1,totalresp),1,OFFSET('H2 risks'!$A$1,2,O$1-1,totalresp),0)+COUNTIFS(OFFSET('H2 risks'!$A$1,2,$B34-1,totalresp),0,OFFSET('H2 risks'!$A$1,2,O$1-1,totalresp),1)))</f>
        <v>0.80952380952380953</v>
      </c>
      <c r="P34">
        <f ca="1">1-(COUNTIFS(OFFSET('H2 risks'!$A$1,2,$B34-1,totalresp),1,OFFSET('H2 risks'!$A$1,2,P$1-1,totalresp),1)/(COUNTIFS(OFFSET('H2 risks'!$A$1,2,$B34-1,totalresp),1,OFFSET('H2 risks'!$A$1,2,P$1-1,totalresp),1)+COUNTIFS(OFFSET('H2 risks'!$A$1,2,$B34-1,totalresp),1,OFFSET('H2 risks'!$A$1,2,P$1-1,totalresp),0)+COUNTIFS(OFFSET('H2 risks'!$A$1,2,$B34-1,totalresp),0,OFFSET('H2 risks'!$A$1,2,P$1-1,totalresp),1)))</f>
        <v>0.91891891891891886</v>
      </c>
      <c r="Q34">
        <f ca="1">1-(COUNTIFS(OFFSET('H2 risks'!$A$1,2,$B34-1,totalresp),1,OFFSET('H2 risks'!$A$1,2,Q$1-1,totalresp),1)/(COUNTIFS(OFFSET('H2 risks'!$A$1,2,$B34-1,totalresp),1,OFFSET('H2 risks'!$A$1,2,Q$1-1,totalresp),1)+COUNTIFS(OFFSET('H2 risks'!$A$1,2,$B34-1,totalresp),1,OFFSET('H2 risks'!$A$1,2,Q$1-1,totalresp),0)+COUNTIFS(OFFSET('H2 risks'!$A$1,2,$B34-1,totalresp),0,OFFSET('H2 risks'!$A$1,2,Q$1-1,totalresp),1)))</f>
        <v>0.83333333333333337</v>
      </c>
      <c r="R34">
        <f ca="1">1-(COUNTIFS(OFFSET('H2 risks'!$A$1,2,$B34-1,totalresp),1,OFFSET('H2 risks'!$A$1,2,R$1-1,totalresp),1)/(COUNTIFS(OFFSET('H2 risks'!$A$1,2,$B34-1,totalresp),1,OFFSET('H2 risks'!$A$1,2,R$1-1,totalresp),1)+COUNTIFS(OFFSET('H2 risks'!$A$1,2,$B34-1,totalresp),1,OFFSET('H2 risks'!$A$1,2,R$1-1,totalresp),0)+COUNTIFS(OFFSET('H2 risks'!$A$1,2,$B34-1,totalresp),0,OFFSET('H2 risks'!$A$1,2,R$1-1,totalresp),1)))</f>
        <v>0.85714285714285721</v>
      </c>
      <c r="S34">
        <f ca="1">1-(COUNTIFS(OFFSET('H2 risks'!$A$1,2,$B34-1,totalresp),1,OFFSET('H2 risks'!$A$1,2,S$1-1,totalresp),1)/(COUNTIFS(OFFSET('H2 risks'!$A$1,2,$B34-1,totalresp),1,OFFSET('H2 risks'!$A$1,2,S$1-1,totalresp),1)+COUNTIFS(OFFSET('H2 risks'!$A$1,2,$B34-1,totalresp),1,OFFSET('H2 risks'!$A$1,2,S$1-1,totalresp),0)+COUNTIFS(OFFSET('H2 risks'!$A$1,2,$B34-1,totalresp),0,OFFSET('H2 risks'!$A$1,2,S$1-1,totalresp),1)))</f>
        <v>0.90476190476190477</v>
      </c>
      <c r="T34">
        <f ca="1">1-(COUNTIFS(OFFSET('H2 risks'!$A$1,2,$B34-1,totalresp),1,OFFSET('H2 risks'!$A$1,2,T$1-1,totalresp),1)/(COUNTIFS(OFFSET('H2 risks'!$A$1,2,$B34-1,totalresp),1,OFFSET('H2 risks'!$A$1,2,T$1-1,totalresp),1)+COUNTIFS(OFFSET('H2 risks'!$A$1,2,$B34-1,totalresp),1,OFFSET('H2 risks'!$A$1,2,T$1-1,totalresp),0)+COUNTIFS(OFFSET('H2 risks'!$A$1,2,$B34-1,totalresp),0,OFFSET('H2 risks'!$A$1,2,T$1-1,totalresp),1)))</f>
        <v>0.81081081081081074</v>
      </c>
      <c r="U34">
        <f ca="1">1-(COUNTIFS(OFFSET('H2 risks'!$A$1,2,$B34-1,totalresp),1,OFFSET('H2 risks'!$A$1,2,U$1-1,totalresp),1)/(COUNTIFS(OFFSET('H2 risks'!$A$1,2,$B34-1,totalresp),1,OFFSET('H2 risks'!$A$1,2,U$1-1,totalresp),1)+COUNTIFS(OFFSET('H2 risks'!$A$1,2,$B34-1,totalresp),1,OFFSET('H2 risks'!$A$1,2,U$1-1,totalresp),0)+COUNTIFS(OFFSET('H2 risks'!$A$1,2,$B34-1,totalresp),0,OFFSET('H2 risks'!$A$1,2,U$1-1,totalresp),1)))</f>
        <v>0.88888888888888884</v>
      </c>
      <c r="V34">
        <f ca="1">1-(COUNTIFS(OFFSET('H2 risks'!$A$1,2,$B34-1,totalresp),1,OFFSET('H2 risks'!$A$1,2,V$1-1,totalresp),1)/(COUNTIFS(OFFSET('H2 risks'!$A$1,2,$B34-1,totalresp),1,OFFSET('H2 risks'!$A$1,2,V$1-1,totalresp),1)+COUNTIFS(OFFSET('H2 risks'!$A$1,2,$B34-1,totalresp),1,OFFSET('H2 risks'!$A$1,2,V$1-1,totalresp),0)+COUNTIFS(OFFSET('H2 risks'!$A$1,2,$B34-1,totalresp),0,OFFSET('H2 risks'!$A$1,2,V$1-1,totalresp),1)))</f>
        <v>0.83333333333333337</v>
      </c>
      <c r="W34">
        <f ca="1">1-(COUNTIFS(OFFSET('H2 risks'!$A$1,2,$B34-1,totalresp),1,OFFSET('H2 risks'!$A$1,2,W$1-1,totalresp),1)/(COUNTIFS(OFFSET('H2 risks'!$A$1,2,$B34-1,totalresp),1,OFFSET('H2 risks'!$A$1,2,W$1-1,totalresp),1)+COUNTIFS(OFFSET('H2 risks'!$A$1,2,$B34-1,totalresp),1,OFFSET('H2 risks'!$A$1,2,W$1-1,totalresp),0)+COUNTIFS(OFFSET('H2 risks'!$A$1,2,$B34-1,totalresp),0,OFFSET('H2 risks'!$A$1,2,W$1-1,totalresp),1)))</f>
        <v>0.86363636363636365</v>
      </c>
      <c r="X34">
        <f ca="1">1-(COUNTIFS(OFFSET('H2 risks'!$A$1,2,$B34-1,totalresp),1,OFFSET('H2 risks'!$A$1,2,X$1-1,totalresp),1)/(COUNTIFS(OFFSET('H2 risks'!$A$1,2,$B34-1,totalresp),1,OFFSET('H2 risks'!$A$1,2,X$1-1,totalresp),1)+COUNTIFS(OFFSET('H2 risks'!$A$1,2,$B34-1,totalresp),1,OFFSET('H2 risks'!$A$1,2,X$1-1,totalresp),0)+COUNTIFS(OFFSET('H2 risks'!$A$1,2,$B34-1,totalresp),0,OFFSET('H2 risks'!$A$1,2,X$1-1,totalresp),1)))</f>
        <v>0.76666666666666661</v>
      </c>
      <c r="Y34">
        <f ca="1">1-(COUNTIFS(OFFSET('H2 risks'!$A$1,2,$B34-1,totalresp),1,OFFSET('H2 risks'!$A$1,2,Y$1-1,totalresp),1)/(COUNTIFS(OFFSET('H2 risks'!$A$1,2,$B34-1,totalresp),1,OFFSET('H2 risks'!$A$1,2,Y$1-1,totalresp),1)+COUNTIFS(OFFSET('H2 risks'!$A$1,2,$B34-1,totalresp),1,OFFSET('H2 risks'!$A$1,2,Y$1-1,totalresp),0)+COUNTIFS(OFFSET('H2 risks'!$A$1,2,$B34-1,totalresp),0,OFFSET('H2 risks'!$A$1,2,Y$1-1,totalresp),1)))</f>
        <v>1</v>
      </c>
      <c r="Z34">
        <f ca="1">1-(COUNTIFS(OFFSET('H2 risks'!$A$1,2,$B34-1,totalresp),1,OFFSET('H2 risks'!$A$1,2,Z$1-1,totalresp),1)/(COUNTIFS(OFFSET('H2 risks'!$A$1,2,$B34-1,totalresp),1,OFFSET('H2 risks'!$A$1,2,Z$1-1,totalresp),1)+COUNTIFS(OFFSET('H2 risks'!$A$1,2,$B34-1,totalresp),1,OFFSET('H2 risks'!$A$1,2,Z$1-1,totalresp),0)+COUNTIFS(OFFSET('H2 risks'!$A$1,2,$B34-1,totalresp),0,OFFSET('H2 risks'!$A$1,2,Z$1-1,totalresp),1)))</f>
        <v>0.78125</v>
      </c>
      <c r="AA34">
        <f ca="1">1-(COUNTIFS(OFFSET('H2 risks'!$A$1,2,$B34-1,totalresp),1,OFFSET('H2 risks'!$A$1,2,AA$1-1,totalresp),1)/(COUNTIFS(OFFSET('H2 risks'!$A$1,2,$B34-1,totalresp),1,OFFSET('H2 risks'!$A$1,2,AA$1-1,totalresp),1)+COUNTIFS(OFFSET('H2 risks'!$A$1,2,$B34-1,totalresp),1,OFFSET('H2 risks'!$A$1,2,AA$1-1,totalresp),0)+COUNTIFS(OFFSET('H2 risks'!$A$1,2,$B34-1,totalresp),0,OFFSET('H2 risks'!$A$1,2,AA$1-1,totalresp),1)))</f>
        <v>0.88888888888888884</v>
      </c>
      <c r="AB34">
        <f ca="1">1-(COUNTIFS(OFFSET('H2 risks'!$A$1,2,$B34-1,totalresp),1,OFFSET('H2 risks'!$A$1,2,AB$1-1,totalresp),1)/(COUNTIFS(OFFSET('H2 risks'!$A$1,2,$B34-1,totalresp),1,OFFSET('H2 risks'!$A$1,2,AB$1-1,totalresp),1)+COUNTIFS(OFFSET('H2 risks'!$A$1,2,$B34-1,totalresp),1,OFFSET('H2 risks'!$A$1,2,AB$1-1,totalresp),0)+COUNTIFS(OFFSET('H2 risks'!$A$1,2,$B34-1,totalresp),0,OFFSET('H2 risks'!$A$1,2,AB$1-1,totalresp),1)))</f>
        <v>0.85714285714285721</v>
      </c>
      <c r="AC34">
        <f ca="1">1-(COUNTIFS(OFFSET('H2 risks'!$A$1,2,$B34-1,totalresp),1,OFFSET('H2 risks'!$A$1,2,AC$1-1,totalresp),1)/(COUNTIFS(OFFSET('H2 risks'!$A$1,2,$B34-1,totalresp),1,OFFSET('H2 risks'!$A$1,2,AC$1-1,totalresp),1)+COUNTIFS(OFFSET('H2 risks'!$A$1,2,$B34-1,totalresp),1,OFFSET('H2 risks'!$A$1,2,AC$1-1,totalresp),0)+COUNTIFS(OFFSET('H2 risks'!$A$1,2,$B34-1,totalresp),0,OFFSET('H2 risks'!$A$1,2,AC$1-1,totalresp),1)))</f>
        <v>0.81818181818181812</v>
      </c>
      <c r="AD34">
        <f ca="1">1-(COUNTIFS(OFFSET('H2 risks'!$A$1,2,$B34-1,totalresp),1,OFFSET('H2 risks'!$A$1,2,AD$1-1,totalresp),1)/(COUNTIFS(OFFSET('H2 risks'!$A$1,2,$B34-1,totalresp),1,OFFSET('H2 risks'!$A$1,2,AD$1-1,totalresp),1)+COUNTIFS(OFFSET('H2 risks'!$A$1,2,$B34-1,totalresp),1,OFFSET('H2 risks'!$A$1,2,AD$1-1,totalresp),0)+COUNTIFS(OFFSET('H2 risks'!$A$1,2,$B34-1,totalresp),0,OFFSET('H2 risks'!$A$1,2,AD$1-1,totalresp),1)))</f>
        <v>0.78431372549019607</v>
      </c>
      <c r="AE34">
        <f ca="1">1-(COUNTIFS(OFFSET('H2 risks'!$A$1,2,$B34-1,totalresp),1,OFFSET('H2 risks'!$A$1,2,AE$1-1,totalresp),1)/(COUNTIFS(OFFSET('H2 risks'!$A$1,2,$B34-1,totalresp),1,OFFSET('H2 risks'!$A$1,2,AE$1-1,totalresp),1)+COUNTIFS(OFFSET('H2 risks'!$A$1,2,$B34-1,totalresp),1,OFFSET('H2 risks'!$A$1,2,AE$1-1,totalresp),0)+COUNTIFS(OFFSET('H2 risks'!$A$1,2,$B34-1,totalresp),0,OFFSET('H2 risks'!$A$1,2,AE$1-1,totalresp),1)))</f>
        <v>0.78260869565217395</v>
      </c>
      <c r="AF34">
        <f ca="1">1-(COUNTIFS(OFFSET('H2 risks'!$A$1,2,$B34-1,totalresp),1,OFFSET('H2 risks'!$A$1,2,AF$1-1,totalresp),1)/(COUNTIFS(OFFSET('H2 risks'!$A$1,2,$B34-1,totalresp),1,OFFSET('H2 risks'!$A$1,2,AF$1-1,totalresp),1)+COUNTIFS(OFFSET('H2 risks'!$A$1,2,$B34-1,totalresp),1,OFFSET('H2 risks'!$A$1,2,AF$1-1,totalresp),0)+COUNTIFS(OFFSET('H2 risks'!$A$1,2,$B34-1,totalresp),0,OFFSET('H2 risks'!$A$1,2,AF$1-1,totalresp),1)))</f>
        <v>0.82608695652173914</v>
      </c>
      <c r="AG34">
        <f ca="1">1-(COUNTIFS(OFFSET('H2 risks'!$A$1,2,$B34-1,totalresp),1,OFFSET('H2 risks'!$A$1,2,AG$1-1,totalresp),1)/(COUNTIFS(OFFSET('H2 risks'!$A$1,2,$B34-1,totalresp),1,OFFSET('H2 risks'!$A$1,2,AG$1-1,totalresp),1)+COUNTIFS(OFFSET('H2 risks'!$A$1,2,$B34-1,totalresp),1,OFFSET('H2 risks'!$A$1,2,AG$1-1,totalresp),0)+COUNTIFS(OFFSET('H2 risks'!$A$1,2,$B34-1,totalresp),0,OFFSET('H2 risks'!$A$1,2,AG$1-1,totalresp),1)))</f>
        <v>0.80952380952380953</v>
      </c>
      <c r="AH34">
        <f ca="1">1-(COUNTIFS(OFFSET('H2 risks'!$A$1,2,$B34-1,totalresp),1,OFFSET('H2 risks'!$A$1,2,AH$1-1,totalresp),1)/(COUNTIFS(OFFSET('H2 risks'!$A$1,2,$B34-1,totalresp),1,OFFSET('H2 risks'!$A$1,2,AH$1-1,totalresp),1)+COUNTIFS(OFFSET('H2 risks'!$A$1,2,$B34-1,totalresp),1,OFFSET('H2 risks'!$A$1,2,AH$1-1,totalresp),0)+COUNTIFS(OFFSET('H2 risks'!$A$1,2,$B34-1,totalresp),0,OFFSET('H2 risks'!$A$1,2,AH$1-1,totalresp),1)))</f>
        <v>0</v>
      </c>
      <c r="AI34">
        <f ca="1">1-(COUNTIFS(OFFSET('H2 risks'!$A$1,2,$B34-1,totalresp),1,OFFSET('H2 risks'!$A$1,2,AI$1-1,totalresp),1)/(COUNTIFS(OFFSET('H2 risks'!$A$1,2,$B34-1,totalresp),1,OFFSET('H2 risks'!$A$1,2,AI$1-1,totalresp),1)+COUNTIFS(OFFSET('H2 risks'!$A$1,2,$B34-1,totalresp),1,OFFSET('H2 risks'!$A$1,2,AI$1-1,totalresp),0)+COUNTIFS(OFFSET('H2 risks'!$A$1,2,$B34-1,totalresp),0,OFFSET('H2 risks'!$A$1,2,AI$1-1,totalresp),1)))</f>
        <v>0.83333333333333337</v>
      </c>
      <c r="AJ34">
        <f ca="1">1-(COUNTIFS(OFFSET('H2 risks'!$A$1,2,$B34-1,totalresp),1,OFFSET('H2 risks'!$A$1,2,AJ$1-1,totalresp),1)/(COUNTIFS(OFFSET('H2 risks'!$A$1,2,$B34-1,totalresp),1,OFFSET('H2 risks'!$A$1,2,AJ$1-1,totalresp),1)+COUNTIFS(OFFSET('H2 risks'!$A$1,2,$B34-1,totalresp),1,OFFSET('H2 risks'!$A$1,2,AJ$1-1,totalresp),0)+COUNTIFS(OFFSET('H2 risks'!$A$1,2,$B34-1,totalresp),0,OFFSET('H2 risks'!$A$1,2,AJ$1-1,totalresp),1)))</f>
        <v>0.84</v>
      </c>
      <c r="AK34">
        <f ca="1">1-(COUNTIFS(OFFSET('H2 risks'!$A$1,2,$B34-1,totalresp),1,OFFSET('H2 risks'!$A$1,2,AK$1-1,totalresp),1)/(COUNTIFS(OFFSET('H2 risks'!$A$1,2,$B34-1,totalresp),1,OFFSET('H2 risks'!$A$1,2,AK$1-1,totalresp),1)+COUNTIFS(OFFSET('H2 risks'!$A$1,2,$B34-1,totalresp),1,OFFSET('H2 risks'!$A$1,2,AK$1-1,totalresp),0)+COUNTIFS(OFFSET('H2 risks'!$A$1,2,$B34-1,totalresp),0,OFFSET('H2 risks'!$A$1,2,AK$1-1,totalresp),1)))</f>
        <v>0.89473684210526316</v>
      </c>
      <c r="AL34">
        <f ca="1">1-(COUNTIFS(OFFSET('H2 risks'!$A$1,2,$B34-1,totalresp),1,OFFSET('H2 risks'!$A$1,2,AL$1-1,totalresp),1)/(COUNTIFS(OFFSET('H2 risks'!$A$1,2,$B34-1,totalresp),1,OFFSET('H2 risks'!$A$1,2,AL$1-1,totalresp),1)+COUNTIFS(OFFSET('H2 risks'!$A$1,2,$B34-1,totalresp),1,OFFSET('H2 risks'!$A$1,2,AL$1-1,totalresp),0)+COUNTIFS(OFFSET('H2 risks'!$A$1,2,$B34-1,totalresp),0,OFFSET('H2 risks'!$A$1,2,AL$1-1,totalresp),1)))</f>
        <v>0.96551724137931039</v>
      </c>
      <c r="AM34">
        <f ca="1">1-(COUNTIFS(OFFSET('H2 risks'!$A$1,2,$B34-1,totalresp),1,OFFSET('H2 risks'!$A$1,2,AM$1-1,totalresp),1)/(COUNTIFS(OFFSET('H2 risks'!$A$1,2,$B34-1,totalresp),1,OFFSET('H2 risks'!$A$1,2,AM$1-1,totalresp),1)+COUNTIFS(OFFSET('H2 risks'!$A$1,2,$B34-1,totalresp),1,OFFSET('H2 risks'!$A$1,2,AM$1-1,totalresp),0)+COUNTIFS(OFFSET('H2 risks'!$A$1,2,$B34-1,totalresp),0,OFFSET('H2 risks'!$A$1,2,AM$1-1,totalresp),1)))</f>
        <v>0.88888888888888884</v>
      </c>
      <c r="AN34">
        <f ca="1">1-(COUNTIFS(OFFSET('H2 risks'!$A$1,2,$B34-1,totalresp),1,OFFSET('H2 risks'!$A$1,2,AN$1-1,totalresp),1)/(COUNTIFS(OFFSET('H2 risks'!$A$1,2,$B34-1,totalresp),1,OFFSET('H2 risks'!$A$1,2,AN$1-1,totalresp),1)+COUNTIFS(OFFSET('H2 risks'!$A$1,2,$B34-1,totalresp),1,OFFSET('H2 risks'!$A$1,2,AN$1-1,totalresp),0)+COUNTIFS(OFFSET('H2 risks'!$A$1,2,$B34-1,totalresp),0,OFFSET('H2 risks'!$A$1,2,AN$1-1,totalresp),1)))</f>
        <v>0.85714285714285721</v>
      </c>
      <c r="AO34">
        <f ca="1">1-(COUNTIFS(OFFSET('H2 risks'!$A$1,2,$B34-1,totalresp),1,OFFSET('H2 risks'!$A$1,2,AO$1-1,totalresp),1)/(COUNTIFS(OFFSET('H2 risks'!$A$1,2,$B34-1,totalresp),1,OFFSET('H2 risks'!$A$1,2,AO$1-1,totalresp),1)+COUNTIFS(OFFSET('H2 risks'!$A$1,2,$B34-1,totalresp),1,OFFSET('H2 risks'!$A$1,2,AO$1-1,totalresp),0)+COUNTIFS(OFFSET('H2 risks'!$A$1,2,$B34-1,totalresp),0,OFFSET('H2 risks'!$A$1,2,AO$1-1,totalresp),1)))</f>
        <v>0.94444444444444442</v>
      </c>
    </row>
    <row r="35" spans="1:41" ht="26.25" x14ac:dyDescent="0.45">
      <c r="A35" s="21" t="s">
        <v>368</v>
      </c>
      <c r="B35" s="6">
        <v>38</v>
      </c>
      <c r="C35">
        <f ca="1">1-(COUNTIFS(OFFSET('H2 risks'!$A$1,2,$B35-1,totalresp),1,OFFSET('H2 risks'!$A$1,2,C$1-1,totalresp),1)/(COUNTIFS(OFFSET('H2 risks'!$A$1,2,$B35-1,totalresp),1,OFFSET('H2 risks'!$A$1,2,C$1-1,totalresp),1)+COUNTIFS(OFFSET('H2 risks'!$A$1,2,$B35-1,totalresp),1,OFFSET('H2 risks'!$A$1,2,C$1-1,totalresp),0)+COUNTIFS(OFFSET('H2 risks'!$A$1,2,$B35-1,totalresp),0,OFFSET('H2 risks'!$A$1,2,C$1-1,totalresp),1)))</f>
        <v>0.875</v>
      </c>
      <c r="D35">
        <f ca="1">1-(COUNTIFS(OFFSET('H2 risks'!$A$1,2,$B35-1,totalresp),1,OFFSET('H2 risks'!$A$1,2,D$1-1,totalresp),1)/(COUNTIFS(OFFSET('H2 risks'!$A$1,2,$B35-1,totalresp),1,OFFSET('H2 risks'!$A$1,2,D$1-1,totalresp),1)+COUNTIFS(OFFSET('H2 risks'!$A$1,2,$B35-1,totalresp),1,OFFSET('H2 risks'!$A$1,2,D$1-1,totalresp),0)+COUNTIFS(OFFSET('H2 risks'!$A$1,2,$B35-1,totalresp),0,OFFSET('H2 risks'!$A$1,2,D$1-1,totalresp),1)))</f>
        <v>0.84848484848484851</v>
      </c>
      <c r="E35">
        <f ca="1">1-(COUNTIFS(OFFSET('H2 risks'!$A$1,2,$B35-1,totalresp),1,OFFSET('H2 risks'!$A$1,2,E$1-1,totalresp),1)/(COUNTIFS(OFFSET('H2 risks'!$A$1,2,$B35-1,totalresp),1,OFFSET('H2 risks'!$A$1,2,E$1-1,totalresp),1)+COUNTIFS(OFFSET('H2 risks'!$A$1,2,$B35-1,totalresp),1,OFFSET('H2 risks'!$A$1,2,E$1-1,totalresp),0)+COUNTIFS(OFFSET('H2 risks'!$A$1,2,$B35-1,totalresp),0,OFFSET('H2 risks'!$A$1,2,E$1-1,totalresp),1)))</f>
        <v>0.83673469387755106</v>
      </c>
      <c r="F35">
        <f ca="1">1-(COUNTIFS(OFFSET('H2 risks'!$A$1,2,$B35-1,totalresp),1,OFFSET('H2 risks'!$A$1,2,F$1-1,totalresp),1)/(COUNTIFS(OFFSET('H2 risks'!$A$1,2,$B35-1,totalresp),1,OFFSET('H2 risks'!$A$1,2,F$1-1,totalresp),1)+COUNTIFS(OFFSET('H2 risks'!$A$1,2,$B35-1,totalresp),1,OFFSET('H2 risks'!$A$1,2,F$1-1,totalresp),0)+COUNTIFS(OFFSET('H2 risks'!$A$1,2,$B35-1,totalresp),0,OFFSET('H2 risks'!$A$1,2,F$1-1,totalresp),1)))</f>
        <v>0.72</v>
      </c>
      <c r="G35">
        <f ca="1">1-(COUNTIFS(OFFSET('H2 risks'!$A$1,2,$B35-1,totalresp),1,OFFSET('H2 risks'!$A$1,2,G$1-1,totalresp),1)/(COUNTIFS(OFFSET('H2 risks'!$A$1,2,$B35-1,totalresp),1,OFFSET('H2 risks'!$A$1,2,G$1-1,totalresp),1)+COUNTIFS(OFFSET('H2 risks'!$A$1,2,$B35-1,totalresp),1,OFFSET('H2 risks'!$A$1,2,G$1-1,totalresp),0)+COUNTIFS(OFFSET('H2 risks'!$A$1,2,$B35-1,totalresp),0,OFFSET('H2 risks'!$A$1,2,G$1-1,totalresp),1)))</f>
        <v>0.8666666666666667</v>
      </c>
      <c r="H35">
        <f ca="1">1-(COUNTIFS(OFFSET('H2 risks'!$A$1,2,$B35-1,totalresp),1,OFFSET('H2 risks'!$A$1,2,H$1-1,totalresp),1)/(COUNTIFS(OFFSET('H2 risks'!$A$1,2,$B35-1,totalresp),1,OFFSET('H2 risks'!$A$1,2,H$1-1,totalresp),1)+COUNTIFS(OFFSET('H2 risks'!$A$1,2,$B35-1,totalresp),1,OFFSET('H2 risks'!$A$1,2,H$1-1,totalresp),0)+COUNTIFS(OFFSET('H2 risks'!$A$1,2,$B35-1,totalresp),0,OFFSET('H2 risks'!$A$1,2,H$1-1,totalresp),1)))</f>
        <v>0.9</v>
      </c>
      <c r="I35">
        <f ca="1">1-(COUNTIFS(OFFSET('H2 risks'!$A$1,2,$B35-1,totalresp),1,OFFSET('H2 risks'!$A$1,2,I$1-1,totalresp),1)/(COUNTIFS(OFFSET('H2 risks'!$A$1,2,$B35-1,totalresp),1,OFFSET('H2 risks'!$A$1,2,I$1-1,totalresp),1)+COUNTIFS(OFFSET('H2 risks'!$A$1,2,$B35-1,totalresp),1,OFFSET('H2 risks'!$A$1,2,I$1-1,totalresp),0)+COUNTIFS(OFFSET('H2 risks'!$A$1,2,$B35-1,totalresp),0,OFFSET('H2 risks'!$A$1,2,I$1-1,totalresp),1)))</f>
        <v>0.86842105263157898</v>
      </c>
      <c r="J35">
        <f ca="1">1-(COUNTIFS(OFFSET('H2 risks'!$A$1,2,$B35-1,totalresp),1,OFFSET('H2 risks'!$A$1,2,J$1-1,totalresp),1)/(COUNTIFS(OFFSET('H2 risks'!$A$1,2,$B35-1,totalresp),1,OFFSET('H2 risks'!$A$1,2,J$1-1,totalresp),1)+COUNTIFS(OFFSET('H2 risks'!$A$1,2,$B35-1,totalresp),1,OFFSET('H2 risks'!$A$1,2,J$1-1,totalresp),0)+COUNTIFS(OFFSET('H2 risks'!$A$1,2,$B35-1,totalresp),0,OFFSET('H2 risks'!$A$1,2,J$1-1,totalresp),1)))</f>
        <v>0.83720930232558133</v>
      </c>
      <c r="K35">
        <f ca="1">1-(COUNTIFS(OFFSET('H2 risks'!$A$1,2,$B35-1,totalresp),1,OFFSET('H2 risks'!$A$1,2,K$1-1,totalresp),1)/(COUNTIFS(OFFSET('H2 risks'!$A$1,2,$B35-1,totalresp),1,OFFSET('H2 risks'!$A$1,2,K$1-1,totalresp),1)+COUNTIFS(OFFSET('H2 risks'!$A$1,2,$B35-1,totalresp),1,OFFSET('H2 risks'!$A$1,2,K$1-1,totalresp),0)+COUNTIFS(OFFSET('H2 risks'!$A$1,2,$B35-1,totalresp),0,OFFSET('H2 risks'!$A$1,2,K$1-1,totalresp),1)))</f>
        <v>0.81481481481481488</v>
      </c>
      <c r="L35">
        <f ca="1">1-(COUNTIFS(OFFSET('H2 risks'!$A$1,2,$B35-1,totalresp),1,OFFSET('H2 risks'!$A$1,2,L$1-1,totalresp),1)/(COUNTIFS(OFFSET('H2 risks'!$A$1,2,$B35-1,totalresp),1,OFFSET('H2 risks'!$A$1,2,L$1-1,totalresp),1)+COUNTIFS(OFFSET('H2 risks'!$A$1,2,$B35-1,totalresp),1,OFFSET('H2 risks'!$A$1,2,L$1-1,totalresp),0)+COUNTIFS(OFFSET('H2 risks'!$A$1,2,$B35-1,totalresp),0,OFFSET('H2 risks'!$A$1,2,L$1-1,totalresp),1)))</f>
        <v>0.78260869565217395</v>
      </c>
      <c r="M35">
        <f ca="1">1-(COUNTIFS(OFFSET('H2 risks'!$A$1,2,$B35-1,totalresp),1,OFFSET('H2 risks'!$A$1,2,M$1-1,totalresp),1)/(COUNTIFS(OFFSET('H2 risks'!$A$1,2,$B35-1,totalresp),1,OFFSET('H2 risks'!$A$1,2,M$1-1,totalresp),1)+COUNTIFS(OFFSET('H2 risks'!$A$1,2,$B35-1,totalresp),1,OFFSET('H2 risks'!$A$1,2,M$1-1,totalresp),0)+COUNTIFS(OFFSET('H2 risks'!$A$1,2,$B35-1,totalresp),0,OFFSET('H2 risks'!$A$1,2,M$1-1,totalresp),1)))</f>
        <v>0.75</v>
      </c>
      <c r="N35">
        <f ca="1">1-(COUNTIFS(OFFSET('H2 risks'!$A$1,2,$B35-1,totalresp),1,OFFSET('H2 risks'!$A$1,2,N$1-1,totalresp),1)/(COUNTIFS(OFFSET('H2 risks'!$A$1,2,$B35-1,totalresp),1,OFFSET('H2 risks'!$A$1,2,N$1-1,totalresp),1)+COUNTIFS(OFFSET('H2 risks'!$A$1,2,$B35-1,totalresp),1,OFFSET('H2 risks'!$A$1,2,N$1-1,totalresp),0)+COUNTIFS(OFFSET('H2 risks'!$A$1,2,$B35-1,totalresp),0,OFFSET('H2 risks'!$A$1,2,N$1-1,totalresp),1)))</f>
        <v>0.82352941176470584</v>
      </c>
      <c r="O35">
        <f ca="1">1-(COUNTIFS(OFFSET('H2 risks'!$A$1,2,$B35-1,totalresp),1,OFFSET('H2 risks'!$A$1,2,O$1-1,totalresp),1)/(COUNTIFS(OFFSET('H2 risks'!$A$1,2,$B35-1,totalresp),1,OFFSET('H2 risks'!$A$1,2,O$1-1,totalresp),1)+COUNTIFS(OFFSET('H2 risks'!$A$1,2,$B35-1,totalresp),1,OFFSET('H2 risks'!$A$1,2,O$1-1,totalresp),0)+COUNTIFS(OFFSET('H2 risks'!$A$1,2,$B35-1,totalresp),0,OFFSET('H2 risks'!$A$1,2,O$1-1,totalresp),1)))</f>
        <v>0.96551724137931039</v>
      </c>
      <c r="P35">
        <f ca="1">1-(COUNTIFS(OFFSET('H2 risks'!$A$1,2,$B35-1,totalresp),1,OFFSET('H2 risks'!$A$1,2,P$1-1,totalresp),1)/(COUNTIFS(OFFSET('H2 risks'!$A$1,2,$B35-1,totalresp),1,OFFSET('H2 risks'!$A$1,2,P$1-1,totalresp),1)+COUNTIFS(OFFSET('H2 risks'!$A$1,2,$B35-1,totalresp),1,OFFSET('H2 risks'!$A$1,2,P$1-1,totalresp),0)+COUNTIFS(OFFSET('H2 risks'!$A$1,2,$B35-1,totalresp),0,OFFSET('H2 risks'!$A$1,2,P$1-1,totalresp),1)))</f>
        <v>0.84615384615384615</v>
      </c>
      <c r="Q35">
        <f ca="1">1-(COUNTIFS(OFFSET('H2 risks'!$A$1,2,$B35-1,totalresp),1,OFFSET('H2 risks'!$A$1,2,Q$1-1,totalresp),1)/(COUNTIFS(OFFSET('H2 risks'!$A$1,2,$B35-1,totalresp),1,OFFSET('H2 risks'!$A$1,2,Q$1-1,totalresp),1)+COUNTIFS(OFFSET('H2 risks'!$A$1,2,$B35-1,totalresp),1,OFFSET('H2 risks'!$A$1,2,Q$1-1,totalresp),0)+COUNTIFS(OFFSET('H2 risks'!$A$1,2,$B35-1,totalresp),0,OFFSET('H2 risks'!$A$1,2,Q$1-1,totalresp),1)))</f>
        <v>0.82352941176470584</v>
      </c>
      <c r="R35">
        <f ca="1">1-(COUNTIFS(OFFSET('H2 risks'!$A$1,2,$B35-1,totalresp),1,OFFSET('H2 risks'!$A$1,2,R$1-1,totalresp),1)/(COUNTIFS(OFFSET('H2 risks'!$A$1,2,$B35-1,totalresp),1,OFFSET('H2 risks'!$A$1,2,R$1-1,totalresp),1)+COUNTIFS(OFFSET('H2 risks'!$A$1,2,$B35-1,totalresp),1,OFFSET('H2 risks'!$A$1,2,R$1-1,totalresp),0)+COUNTIFS(OFFSET('H2 risks'!$A$1,2,$B35-1,totalresp),0,OFFSET('H2 risks'!$A$1,2,R$1-1,totalresp),1)))</f>
        <v>0.9642857142857143</v>
      </c>
      <c r="S35">
        <f ca="1">1-(COUNTIFS(OFFSET('H2 risks'!$A$1,2,$B35-1,totalresp),1,OFFSET('H2 risks'!$A$1,2,S$1-1,totalresp),1)/(COUNTIFS(OFFSET('H2 risks'!$A$1,2,$B35-1,totalresp),1,OFFSET('H2 risks'!$A$1,2,S$1-1,totalresp),1)+COUNTIFS(OFFSET('H2 risks'!$A$1,2,$B35-1,totalresp),1,OFFSET('H2 risks'!$A$1,2,S$1-1,totalresp),0)+COUNTIFS(OFFSET('H2 risks'!$A$1,2,$B35-1,totalresp),0,OFFSET('H2 risks'!$A$1,2,S$1-1,totalresp),1)))</f>
        <v>0.96296296296296302</v>
      </c>
      <c r="T35">
        <f ca="1">1-(COUNTIFS(OFFSET('H2 risks'!$A$1,2,$B35-1,totalresp),1,OFFSET('H2 risks'!$A$1,2,T$1-1,totalresp),1)/(COUNTIFS(OFFSET('H2 risks'!$A$1,2,$B35-1,totalresp),1,OFFSET('H2 risks'!$A$1,2,T$1-1,totalresp),1)+COUNTIFS(OFFSET('H2 risks'!$A$1,2,$B35-1,totalresp),1,OFFSET('H2 risks'!$A$1,2,T$1-1,totalresp),0)+COUNTIFS(OFFSET('H2 risks'!$A$1,2,$B35-1,totalresp),0,OFFSET('H2 risks'!$A$1,2,T$1-1,totalresp),1)))</f>
        <v>0.71052631578947367</v>
      </c>
      <c r="U35">
        <f ca="1">1-(COUNTIFS(OFFSET('H2 risks'!$A$1,2,$B35-1,totalresp),1,OFFSET('H2 risks'!$A$1,2,U$1-1,totalresp),1)/(COUNTIFS(OFFSET('H2 risks'!$A$1,2,$B35-1,totalresp),1,OFFSET('H2 risks'!$A$1,2,U$1-1,totalresp),1)+COUNTIFS(OFFSET('H2 risks'!$A$1,2,$B35-1,totalresp),1,OFFSET('H2 risks'!$A$1,2,U$1-1,totalresp),0)+COUNTIFS(OFFSET('H2 risks'!$A$1,2,$B35-1,totalresp),0,OFFSET('H2 risks'!$A$1,2,U$1-1,totalresp),1)))</f>
        <v>0.83333333333333337</v>
      </c>
      <c r="V35">
        <f ca="1">1-(COUNTIFS(OFFSET('H2 risks'!$A$1,2,$B35-1,totalresp),1,OFFSET('H2 risks'!$A$1,2,V$1-1,totalresp),1)/(COUNTIFS(OFFSET('H2 risks'!$A$1,2,$B35-1,totalresp),1,OFFSET('H2 risks'!$A$1,2,V$1-1,totalresp),1)+COUNTIFS(OFFSET('H2 risks'!$A$1,2,$B35-1,totalresp),1,OFFSET('H2 risks'!$A$1,2,V$1-1,totalresp),0)+COUNTIFS(OFFSET('H2 risks'!$A$1,2,$B35-1,totalresp),0,OFFSET('H2 risks'!$A$1,2,V$1-1,totalresp),1)))</f>
        <v>0.9</v>
      </c>
      <c r="W35">
        <f ca="1">1-(COUNTIFS(OFFSET('H2 risks'!$A$1,2,$B35-1,totalresp),1,OFFSET('H2 risks'!$A$1,2,W$1-1,totalresp),1)/(COUNTIFS(OFFSET('H2 risks'!$A$1,2,$B35-1,totalresp),1,OFFSET('H2 risks'!$A$1,2,W$1-1,totalresp),1)+COUNTIFS(OFFSET('H2 risks'!$A$1,2,$B35-1,totalresp),1,OFFSET('H2 risks'!$A$1,2,W$1-1,totalresp),0)+COUNTIFS(OFFSET('H2 risks'!$A$1,2,$B35-1,totalresp),0,OFFSET('H2 risks'!$A$1,2,W$1-1,totalresp),1)))</f>
        <v>0.77777777777777779</v>
      </c>
      <c r="X35">
        <f ca="1">1-(COUNTIFS(OFFSET('H2 risks'!$A$1,2,$B35-1,totalresp),1,OFFSET('H2 risks'!$A$1,2,X$1-1,totalresp),1)/(COUNTIFS(OFFSET('H2 risks'!$A$1,2,$B35-1,totalresp),1,OFFSET('H2 risks'!$A$1,2,X$1-1,totalresp),1)+COUNTIFS(OFFSET('H2 risks'!$A$1,2,$B35-1,totalresp),1,OFFSET('H2 risks'!$A$1,2,X$1-1,totalresp),0)+COUNTIFS(OFFSET('H2 risks'!$A$1,2,$B35-1,totalresp),0,OFFSET('H2 risks'!$A$1,2,X$1-1,totalresp),1)))</f>
        <v>0.8</v>
      </c>
      <c r="Y35">
        <f ca="1">1-(COUNTIFS(OFFSET('H2 risks'!$A$1,2,$B35-1,totalresp),1,OFFSET('H2 risks'!$A$1,2,Y$1-1,totalresp),1)/(COUNTIFS(OFFSET('H2 risks'!$A$1,2,$B35-1,totalresp),1,OFFSET('H2 risks'!$A$1,2,Y$1-1,totalresp),1)+COUNTIFS(OFFSET('H2 risks'!$A$1,2,$B35-1,totalresp),1,OFFSET('H2 risks'!$A$1,2,Y$1-1,totalresp),0)+COUNTIFS(OFFSET('H2 risks'!$A$1,2,$B35-1,totalresp),0,OFFSET('H2 risks'!$A$1,2,Y$1-1,totalresp),1)))</f>
        <v>1</v>
      </c>
      <c r="Z35">
        <f ca="1">1-(COUNTIFS(OFFSET('H2 risks'!$A$1,2,$B35-1,totalresp),1,OFFSET('H2 risks'!$A$1,2,Z$1-1,totalresp),1)/(COUNTIFS(OFFSET('H2 risks'!$A$1,2,$B35-1,totalresp),1,OFFSET('H2 risks'!$A$1,2,Z$1-1,totalresp),1)+COUNTIFS(OFFSET('H2 risks'!$A$1,2,$B35-1,totalresp),1,OFFSET('H2 risks'!$A$1,2,Z$1-1,totalresp),0)+COUNTIFS(OFFSET('H2 risks'!$A$1,2,$B35-1,totalresp),0,OFFSET('H2 risks'!$A$1,2,Z$1-1,totalresp),1)))</f>
        <v>0.74285714285714288</v>
      </c>
      <c r="AA35">
        <f ca="1">1-(COUNTIFS(OFFSET('H2 risks'!$A$1,2,$B35-1,totalresp),1,OFFSET('H2 risks'!$A$1,2,AA$1-1,totalresp),1)/(COUNTIFS(OFFSET('H2 risks'!$A$1,2,$B35-1,totalresp),1,OFFSET('H2 risks'!$A$1,2,AA$1-1,totalresp),1)+COUNTIFS(OFFSET('H2 risks'!$A$1,2,$B35-1,totalresp),1,OFFSET('H2 risks'!$A$1,2,AA$1-1,totalresp),0)+COUNTIFS(OFFSET('H2 risks'!$A$1,2,$B35-1,totalresp),0,OFFSET('H2 risks'!$A$1,2,AA$1-1,totalresp),1)))</f>
        <v>0.875</v>
      </c>
      <c r="AB35">
        <f ca="1">1-(COUNTIFS(OFFSET('H2 risks'!$A$1,2,$B35-1,totalresp),1,OFFSET('H2 risks'!$A$1,2,AB$1-1,totalresp),1)/(COUNTIFS(OFFSET('H2 risks'!$A$1,2,$B35-1,totalresp),1,OFFSET('H2 risks'!$A$1,2,AB$1-1,totalresp),1)+COUNTIFS(OFFSET('H2 risks'!$A$1,2,$B35-1,totalresp),1,OFFSET('H2 risks'!$A$1,2,AB$1-1,totalresp),0)+COUNTIFS(OFFSET('H2 risks'!$A$1,2,$B35-1,totalresp),0,OFFSET('H2 risks'!$A$1,2,AB$1-1,totalresp),1)))</f>
        <v>0.76666666666666661</v>
      </c>
      <c r="AC35">
        <f ca="1">1-(COUNTIFS(OFFSET('H2 risks'!$A$1,2,$B35-1,totalresp),1,OFFSET('H2 risks'!$A$1,2,AC$1-1,totalresp),1)/(COUNTIFS(OFFSET('H2 risks'!$A$1,2,$B35-1,totalresp),1,OFFSET('H2 risks'!$A$1,2,AC$1-1,totalresp),1)+COUNTIFS(OFFSET('H2 risks'!$A$1,2,$B35-1,totalresp),1,OFFSET('H2 risks'!$A$1,2,AC$1-1,totalresp),0)+COUNTIFS(OFFSET('H2 risks'!$A$1,2,$B35-1,totalresp),0,OFFSET('H2 risks'!$A$1,2,AC$1-1,totalresp),1)))</f>
        <v>0.64285714285714279</v>
      </c>
      <c r="AD35">
        <f ca="1">1-(COUNTIFS(OFFSET('H2 risks'!$A$1,2,$B35-1,totalresp),1,OFFSET('H2 risks'!$A$1,2,AD$1-1,totalresp),1)/(COUNTIFS(OFFSET('H2 risks'!$A$1,2,$B35-1,totalresp),1,OFFSET('H2 risks'!$A$1,2,AD$1-1,totalresp),1)+COUNTIFS(OFFSET('H2 risks'!$A$1,2,$B35-1,totalresp),1,OFFSET('H2 risks'!$A$1,2,AD$1-1,totalresp),0)+COUNTIFS(OFFSET('H2 risks'!$A$1,2,$B35-1,totalresp),0,OFFSET('H2 risks'!$A$1,2,AD$1-1,totalresp),1)))</f>
        <v>0.71153846153846156</v>
      </c>
      <c r="AE35">
        <f ca="1">1-(COUNTIFS(OFFSET('H2 risks'!$A$1,2,$B35-1,totalresp),1,OFFSET('H2 risks'!$A$1,2,AE$1-1,totalresp),1)/(COUNTIFS(OFFSET('H2 risks'!$A$1,2,$B35-1,totalresp),1,OFFSET('H2 risks'!$A$1,2,AE$1-1,totalresp),1)+COUNTIFS(OFFSET('H2 risks'!$A$1,2,$B35-1,totalresp),1,OFFSET('H2 risks'!$A$1,2,AE$1-1,totalresp),0)+COUNTIFS(OFFSET('H2 risks'!$A$1,2,$B35-1,totalresp),0,OFFSET('H2 risks'!$A$1,2,AE$1-1,totalresp),1)))</f>
        <v>0.73076923076923084</v>
      </c>
      <c r="AF35">
        <f ca="1">1-(COUNTIFS(OFFSET('H2 risks'!$A$1,2,$B35-1,totalresp),1,OFFSET('H2 risks'!$A$1,2,AF$1-1,totalresp),1)/(COUNTIFS(OFFSET('H2 risks'!$A$1,2,$B35-1,totalresp),1,OFFSET('H2 risks'!$A$1,2,AF$1-1,totalresp),1)+COUNTIFS(OFFSET('H2 risks'!$A$1,2,$B35-1,totalresp),1,OFFSET('H2 risks'!$A$1,2,AF$1-1,totalresp),0)+COUNTIFS(OFFSET('H2 risks'!$A$1,2,$B35-1,totalresp),0,OFFSET('H2 risks'!$A$1,2,AF$1-1,totalresp),1)))</f>
        <v>0.93333333333333335</v>
      </c>
      <c r="AG35">
        <f ca="1">1-(COUNTIFS(OFFSET('H2 risks'!$A$1,2,$B35-1,totalresp),1,OFFSET('H2 risks'!$A$1,2,AG$1-1,totalresp),1)/(COUNTIFS(OFFSET('H2 risks'!$A$1,2,$B35-1,totalresp),1,OFFSET('H2 risks'!$A$1,2,AG$1-1,totalresp),1)+COUNTIFS(OFFSET('H2 risks'!$A$1,2,$B35-1,totalresp),1,OFFSET('H2 risks'!$A$1,2,AG$1-1,totalresp),0)+COUNTIFS(OFFSET('H2 risks'!$A$1,2,$B35-1,totalresp),0,OFFSET('H2 risks'!$A$1,2,AG$1-1,totalresp),1)))</f>
        <v>0.96551724137931039</v>
      </c>
      <c r="AH35">
        <f ca="1">1-(COUNTIFS(OFFSET('H2 risks'!$A$1,2,$B35-1,totalresp),1,OFFSET('H2 risks'!$A$1,2,AH$1-1,totalresp),1)/(COUNTIFS(OFFSET('H2 risks'!$A$1,2,$B35-1,totalresp),1,OFFSET('H2 risks'!$A$1,2,AH$1-1,totalresp),1)+COUNTIFS(OFFSET('H2 risks'!$A$1,2,$B35-1,totalresp),1,OFFSET('H2 risks'!$A$1,2,AH$1-1,totalresp),0)+COUNTIFS(OFFSET('H2 risks'!$A$1,2,$B35-1,totalresp),0,OFFSET('H2 risks'!$A$1,2,AH$1-1,totalresp),1)))</f>
        <v>0.83333333333333337</v>
      </c>
      <c r="AI35">
        <f ca="1">1-(COUNTIFS(OFFSET('H2 risks'!$A$1,2,$B35-1,totalresp),1,OFFSET('H2 risks'!$A$1,2,AI$1-1,totalresp),1)/(COUNTIFS(OFFSET('H2 risks'!$A$1,2,$B35-1,totalresp),1,OFFSET('H2 risks'!$A$1,2,AI$1-1,totalresp),1)+COUNTIFS(OFFSET('H2 risks'!$A$1,2,$B35-1,totalresp),1,OFFSET('H2 risks'!$A$1,2,AI$1-1,totalresp),0)+COUNTIFS(OFFSET('H2 risks'!$A$1,2,$B35-1,totalresp),0,OFFSET('H2 risks'!$A$1,2,AI$1-1,totalresp),1)))</f>
        <v>0</v>
      </c>
      <c r="AJ35">
        <f ca="1">1-(COUNTIFS(OFFSET('H2 risks'!$A$1,2,$B35-1,totalresp),1,OFFSET('H2 risks'!$A$1,2,AJ$1-1,totalresp),1)/(COUNTIFS(OFFSET('H2 risks'!$A$1,2,$B35-1,totalresp),1,OFFSET('H2 risks'!$A$1,2,AJ$1-1,totalresp),1)+COUNTIFS(OFFSET('H2 risks'!$A$1,2,$B35-1,totalresp),1,OFFSET('H2 risks'!$A$1,2,AJ$1-1,totalresp),0)+COUNTIFS(OFFSET('H2 risks'!$A$1,2,$B35-1,totalresp),0,OFFSET('H2 risks'!$A$1,2,AJ$1-1,totalresp),1)))</f>
        <v>0.7407407407407407</v>
      </c>
      <c r="AK35">
        <f ca="1">1-(COUNTIFS(OFFSET('H2 risks'!$A$1,2,$B35-1,totalresp),1,OFFSET('H2 risks'!$A$1,2,AK$1-1,totalresp),1)/(COUNTIFS(OFFSET('H2 risks'!$A$1,2,$B35-1,totalresp),1,OFFSET('H2 risks'!$A$1,2,AK$1-1,totalresp),1)+COUNTIFS(OFFSET('H2 risks'!$A$1,2,$B35-1,totalresp),1,OFFSET('H2 risks'!$A$1,2,AK$1-1,totalresp),0)+COUNTIFS(OFFSET('H2 risks'!$A$1,2,$B35-1,totalresp),0,OFFSET('H2 risks'!$A$1,2,AK$1-1,totalresp),1)))</f>
        <v>0.96</v>
      </c>
      <c r="AL35">
        <f ca="1">1-(COUNTIFS(OFFSET('H2 risks'!$A$1,2,$B35-1,totalresp),1,OFFSET('H2 risks'!$A$1,2,AL$1-1,totalresp),1)/(COUNTIFS(OFFSET('H2 risks'!$A$1,2,$B35-1,totalresp),1,OFFSET('H2 risks'!$A$1,2,AL$1-1,totalresp),1)+COUNTIFS(OFFSET('H2 risks'!$A$1,2,$B35-1,totalresp),1,OFFSET('H2 risks'!$A$1,2,AL$1-1,totalresp),0)+COUNTIFS(OFFSET('H2 risks'!$A$1,2,$B35-1,totalresp),0,OFFSET('H2 risks'!$A$1,2,AL$1-1,totalresp),1)))</f>
        <v>0.47826086956521741</v>
      </c>
      <c r="AM35">
        <f ca="1">1-(COUNTIFS(OFFSET('H2 risks'!$A$1,2,$B35-1,totalresp),1,OFFSET('H2 risks'!$A$1,2,AM$1-1,totalresp),1)/(COUNTIFS(OFFSET('H2 risks'!$A$1,2,$B35-1,totalresp),1,OFFSET('H2 risks'!$A$1,2,AM$1-1,totalresp),1)+COUNTIFS(OFFSET('H2 risks'!$A$1,2,$B35-1,totalresp),1,OFFSET('H2 risks'!$A$1,2,AM$1-1,totalresp),0)+COUNTIFS(OFFSET('H2 risks'!$A$1,2,$B35-1,totalresp),0,OFFSET('H2 risks'!$A$1,2,AM$1-1,totalresp),1)))</f>
        <v>0.75</v>
      </c>
      <c r="AN35">
        <f ca="1">1-(COUNTIFS(OFFSET('H2 risks'!$A$1,2,$B35-1,totalresp),1,OFFSET('H2 risks'!$A$1,2,AN$1-1,totalresp),1)/(COUNTIFS(OFFSET('H2 risks'!$A$1,2,$B35-1,totalresp),1,OFFSET('H2 risks'!$A$1,2,AN$1-1,totalresp),1)+COUNTIFS(OFFSET('H2 risks'!$A$1,2,$B35-1,totalresp),1,OFFSET('H2 risks'!$A$1,2,AN$1-1,totalresp),0)+COUNTIFS(OFFSET('H2 risks'!$A$1,2,$B35-1,totalresp),0,OFFSET('H2 risks'!$A$1,2,AN$1-1,totalresp),1)))</f>
        <v>0.57692307692307687</v>
      </c>
      <c r="AO35">
        <f ca="1">1-(COUNTIFS(OFFSET('H2 risks'!$A$1,2,$B35-1,totalresp),1,OFFSET('H2 risks'!$A$1,2,AO$1-1,totalresp),1)/(COUNTIFS(OFFSET('H2 risks'!$A$1,2,$B35-1,totalresp),1,OFFSET('H2 risks'!$A$1,2,AO$1-1,totalresp),1)+COUNTIFS(OFFSET('H2 risks'!$A$1,2,$B35-1,totalresp),1,OFFSET('H2 risks'!$A$1,2,AO$1-1,totalresp),0)+COUNTIFS(OFFSET('H2 risks'!$A$1,2,$B35-1,totalresp),0,OFFSET('H2 risks'!$A$1,2,AO$1-1,totalresp),1)))</f>
        <v>0.85714285714285721</v>
      </c>
    </row>
    <row r="36" spans="1:41" ht="52.5" x14ac:dyDescent="0.45">
      <c r="A36" s="21" t="s">
        <v>369</v>
      </c>
      <c r="B36" s="6">
        <v>39</v>
      </c>
      <c r="C36">
        <f ca="1">1-(COUNTIFS(OFFSET('H2 risks'!$A$1,2,$B36-1,totalresp),1,OFFSET('H2 risks'!$A$1,2,C$1-1,totalresp),1)/(COUNTIFS(OFFSET('H2 risks'!$A$1,2,$B36-1,totalresp),1,OFFSET('H2 risks'!$A$1,2,C$1-1,totalresp),1)+COUNTIFS(OFFSET('H2 risks'!$A$1,2,$B36-1,totalresp),1,OFFSET('H2 risks'!$A$1,2,C$1-1,totalresp),0)+COUNTIFS(OFFSET('H2 risks'!$A$1,2,$B36-1,totalresp),0,OFFSET('H2 risks'!$A$1,2,C$1-1,totalresp),1)))</f>
        <v>0.82926829268292679</v>
      </c>
      <c r="D36">
        <f ca="1">1-(COUNTIFS(OFFSET('H2 risks'!$A$1,2,$B36-1,totalresp),1,OFFSET('H2 risks'!$A$1,2,D$1-1,totalresp),1)/(COUNTIFS(OFFSET('H2 risks'!$A$1,2,$B36-1,totalresp),1,OFFSET('H2 risks'!$A$1,2,D$1-1,totalresp),1)+COUNTIFS(OFFSET('H2 risks'!$A$1,2,$B36-1,totalresp),1,OFFSET('H2 risks'!$A$1,2,D$1-1,totalresp),0)+COUNTIFS(OFFSET('H2 risks'!$A$1,2,$B36-1,totalresp),0,OFFSET('H2 risks'!$A$1,2,D$1-1,totalresp),1)))</f>
        <v>0.85714285714285721</v>
      </c>
      <c r="E36">
        <f ca="1">1-(COUNTIFS(OFFSET('H2 risks'!$A$1,2,$B36-1,totalresp),1,OFFSET('H2 risks'!$A$1,2,E$1-1,totalresp),1)/(COUNTIFS(OFFSET('H2 risks'!$A$1,2,$B36-1,totalresp),1,OFFSET('H2 risks'!$A$1,2,E$1-1,totalresp),1)+COUNTIFS(OFFSET('H2 risks'!$A$1,2,$B36-1,totalresp),1,OFFSET('H2 risks'!$A$1,2,E$1-1,totalresp),0)+COUNTIFS(OFFSET('H2 risks'!$A$1,2,$B36-1,totalresp),0,OFFSET('H2 risks'!$A$1,2,E$1-1,totalresp),1)))</f>
        <v>0.84090909090909094</v>
      </c>
      <c r="F36">
        <f ca="1">1-(COUNTIFS(OFFSET('H2 risks'!$A$1,2,$B36-1,totalresp),1,OFFSET('H2 risks'!$A$1,2,F$1-1,totalresp),1)/(COUNTIFS(OFFSET('H2 risks'!$A$1,2,$B36-1,totalresp),1,OFFSET('H2 risks'!$A$1,2,F$1-1,totalresp),1)+COUNTIFS(OFFSET('H2 risks'!$A$1,2,$B36-1,totalresp),1,OFFSET('H2 risks'!$A$1,2,F$1-1,totalresp),0)+COUNTIFS(OFFSET('H2 risks'!$A$1,2,$B36-1,totalresp),0,OFFSET('H2 risks'!$A$1,2,F$1-1,totalresp),1)))</f>
        <v>0.91666666666666663</v>
      </c>
      <c r="G36">
        <f ca="1">1-(COUNTIFS(OFFSET('H2 risks'!$A$1,2,$B36-1,totalresp),1,OFFSET('H2 risks'!$A$1,2,G$1-1,totalresp),1)/(COUNTIFS(OFFSET('H2 risks'!$A$1,2,$B36-1,totalresp),1,OFFSET('H2 risks'!$A$1,2,G$1-1,totalresp),1)+COUNTIFS(OFFSET('H2 risks'!$A$1,2,$B36-1,totalresp),1,OFFSET('H2 risks'!$A$1,2,G$1-1,totalresp),0)+COUNTIFS(OFFSET('H2 risks'!$A$1,2,$B36-1,totalresp),0,OFFSET('H2 risks'!$A$1,2,G$1-1,totalresp),1)))</f>
        <v>0.88</v>
      </c>
      <c r="H36">
        <f ca="1">1-(COUNTIFS(OFFSET('H2 risks'!$A$1,2,$B36-1,totalresp),1,OFFSET('H2 risks'!$A$1,2,H$1-1,totalresp),1)/(COUNTIFS(OFFSET('H2 risks'!$A$1,2,$B36-1,totalresp),1,OFFSET('H2 risks'!$A$1,2,H$1-1,totalresp),1)+COUNTIFS(OFFSET('H2 risks'!$A$1,2,$B36-1,totalresp),1,OFFSET('H2 risks'!$A$1,2,H$1-1,totalresp),0)+COUNTIFS(OFFSET('H2 risks'!$A$1,2,$B36-1,totalresp),0,OFFSET('H2 risks'!$A$1,2,H$1-1,totalresp),1)))</f>
        <v>0.91428571428571426</v>
      </c>
      <c r="I36">
        <f ca="1">1-(COUNTIFS(OFFSET('H2 risks'!$A$1,2,$B36-1,totalresp),1,OFFSET('H2 risks'!$A$1,2,I$1-1,totalresp),1)/(COUNTIFS(OFFSET('H2 risks'!$A$1,2,$B36-1,totalresp),1,OFFSET('H2 risks'!$A$1,2,I$1-1,totalresp),1)+COUNTIFS(OFFSET('H2 risks'!$A$1,2,$B36-1,totalresp),1,OFFSET('H2 risks'!$A$1,2,I$1-1,totalresp),0)+COUNTIFS(OFFSET('H2 risks'!$A$1,2,$B36-1,totalresp),0,OFFSET('H2 risks'!$A$1,2,I$1-1,totalresp),1)))</f>
        <v>0.91176470588235292</v>
      </c>
      <c r="J36">
        <f ca="1">1-(COUNTIFS(OFFSET('H2 risks'!$A$1,2,$B36-1,totalresp),1,OFFSET('H2 risks'!$A$1,2,J$1-1,totalresp),1)/(COUNTIFS(OFFSET('H2 risks'!$A$1,2,$B36-1,totalresp),1,OFFSET('H2 risks'!$A$1,2,J$1-1,totalresp),1)+COUNTIFS(OFFSET('H2 risks'!$A$1,2,$B36-1,totalresp),1,OFFSET('H2 risks'!$A$1,2,J$1-1,totalresp),0)+COUNTIFS(OFFSET('H2 risks'!$A$1,2,$B36-1,totalresp),0,OFFSET('H2 risks'!$A$1,2,J$1-1,totalresp),1)))</f>
        <v>0.81081081081081074</v>
      </c>
      <c r="K36">
        <f ca="1">1-(COUNTIFS(OFFSET('H2 risks'!$A$1,2,$B36-1,totalresp),1,OFFSET('H2 risks'!$A$1,2,K$1-1,totalresp),1)/(COUNTIFS(OFFSET('H2 risks'!$A$1,2,$B36-1,totalresp),1,OFFSET('H2 risks'!$A$1,2,K$1-1,totalresp),1)+COUNTIFS(OFFSET('H2 risks'!$A$1,2,$B36-1,totalresp),1,OFFSET('H2 risks'!$A$1,2,K$1-1,totalresp),0)+COUNTIFS(OFFSET('H2 risks'!$A$1,2,$B36-1,totalresp),0,OFFSET('H2 risks'!$A$1,2,K$1-1,totalresp),1)))</f>
        <v>0.81818181818181812</v>
      </c>
      <c r="L36">
        <f ca="1">1-(COUNTIFS(OFFSET('H2 risks'!$A$1,2,$B36-1,totalresp),1,OFFSET('H2 risks'!$A$1,2,L$1-1,totalresp),1)/(COUNTIFS(OFFSET('H2 risks'!$A$1,2,$B36-1,totalresp),1,OFFSET('H2 risks'!$A$1,2,L$1-1,totalresp),1)+COUNTIFS(OFFSET('H2 risks'!$A$1,2,$B36-1,totalresp),1,OFFSET('H2 risks'!$A$1,2,L$1-1,totalresp),0)+COUNTIFS(OFFSET('H2 risks'!$A$1,2,$B36-1,totalresp),0,OFFSET('H2 risks'!$A$1,2,L$1-1,totalresp),1)))</f>
        <v>0.83720930232558133</v>
      </c>
      <c r="M36">
        <f ca="1">1-(COUNTIFS(OFFSET('H2 risks'!$A$1,2,$B36-1,totalresp),1,OFFSET('H2 risks'!$A$1,2,M$1-1,totalresp),1)/(COUNTIFS(OFFSET('H2 risks'!$A$1,2,$B36-1,totalresp),1,OFFSET('H2 risks'!$A$1,2,M$1-1,totalresp),1)+COUNTIFS(OFFSET('H2 risks'!$A$1,2,$B36-1,totalresp),1,OFFSET('H2 risks'!$A$1,2,M$1-1,totalresp),0)+COUNTIFS(OFFSET('H2 risks'!$A$1,2,$B36-1,totalresp),0,OFFSET('H2 risks'!$A$1,2,M$1-1,totalresp),1)))</f>
        <v>0.84210526315789469</v>
      </c>
      <c r="N36">
        <f ca="1">1-(COUNTIFS(OFFSET('H2 risks'!$A$1,2,$B36-1,totalresp),1,OFFSET('H2 risks'!$A$1,2,N$1-1,totalresp),1)/(COUNTIFS(OFFSET('H2 risks'!$A$1,2,$B36-1,totalresp),1,OFFSET('H2 risks'!$A$1,2,N$1-1,totalresp),1)+COUNTIFS(OFFSET('H2 risks'!$A$1,2,$B36-1,totalresp),1,OFFSET('H2 risks'!$A$1,2,N$1-1,totalresp),0)+COUNTIFS(OFFSET('H2 risks'!$A$1,2,$B36-1,totalresp),0,OFFSET('H2 risks'!$A$1,2,N$1-1,totalresp),1)))</f>
        <v>0.9375</v>
      </c>
      <c r="O36">
        <f ca="1">1-(COUNTIFS(OFFSET('H2 risks'!$A$1,2,$B36-1,totalresp),1,OFFSET('H2 risks'!$A$1,2,O$1-1,totalresp),1)/(COUNTIFS(OFFSET('H2 risks'!$A$1,2,$B36-1,totalresp),1,OFFSET('H2 risks'!$A$1,2,O$1-1,totalresp),1)+COUNTIFS(OFFSET('H2 risks'!$A$1,2,$B36-1,totalresp),1,OFFSET('H2 risks'!$A$1,2,O$1-1,totalresp),0)+COUNTIFS(OFFSET('H2 risks'!$A$1,2,$B36-1,totalresp),0,OFFSET('H2 risks'!$A$1,2,O$1-1,totalresp),1)))</f>
        <v>1</v>
      </c>
      <c r="P36">
        <f ca="1">1-(COUNTIFS(OFFSET('H2 risks'!$A$1,2,$B36-1,totalresp),1,OFFSET('H2 risks'!$A$1,2,P$1-1,totalresp),1)/(COUNTIFS(OFFSET('H2 risks'!$A$1,2,$B36-1,totalresp),1,OFFSET('H2 risks'!$A$1,2,P$1-1,totalresp),1)+COUNTIFS(OFFSET('H2 risks'!$A$1,2,$B36-1,totalresp),1,OFFSET('H2 risks'!$A$1,2,P$1-1,totalresp),0)+COUNTIFS(OFFSET('H2 risks'!$A$1,2,$B36-1,totalresp),0,OFFSET('H2 risks'!$A$1,2,P$1-1,totalresp),1)))</f>
        <v>0.81818181818181812</v>
      </c>
      <c r="Q36">
        <f ca="1">1-(COUNTIFS(OFFSET('H2 risks'!$A$1,2,$B36-1,totalresp),1,OFFSET('H2 risks'!$A$1,2,Q$1-1,totalresp),1)/(COUNTIFS(OFFSET('H2 risks'!$A$1,2,$B36-1,totalresp),1,OFFSET('H2 risks'!$A$1,2,Q$1-1,totalresp),1)+COUNTIFS(OFFSET('H2 risks'!$A$1,2,$B36-1,totalresp),1,OFFSET('H2 risks'!$A$1,2,Q$1-1,totalresp),0)+COUNTIFS(OFFSET('H2 risks'!$A$1,2,$B36-1,totalresp),0,OFFSET('H2 risks'!$A$1,2,Q$1-1,totalresp),1)))</f>
        <v>0.7857142857142857</v>
      </c>
      <c r="R36">
        <f ca="1">1-(COUNTIFS(OFFSET('H2 risks'!$A$1,2,$B36-1,totalresp),1,OFFSET('H2 risks'!$A$1,2,R$1-1,totalresp),1)/(COUNTIFS(OFFSET('H2 risks'!$A$1,2,$B36-1,totalresp),1,OFFSET('H2 risks'!$A$1,2,R$1-1,totalresp),1)+COUNTIFS(OFFSET('H2 risks'!$A$1,2,$B36-1,totalresp),1,OFFSET('H2 risks'!$A$1,2,R$1-1,totalresp),0)+COUNTIFS(OFFSET('H2 risks'!$A$1,2,$B36-1,totalresp),0,OFFSET('H2 risks'!$A$1,2,R$1-1,totalresp),1)))</f>
        <v>0.90476190476190477</v>
      </c>
      <c r="S36">
        <f ca="1">1-(COUNTIFS(OFFSET('H2 risks'!$A$1,2,$B36-1,totalresp),1,OFFSET('H2 risks'!$A$1,2,S$1-1,totalresp),1)/(COUNTIFS(OFFSET('H2 risks'!$A$1,2,$B36-1,totalresp),1,OFFSET('H2 risks'!$A$1,2,S$1-1,totalresp),1)+COUNTIFS(OFFSET('H2 risks'!$A$1,2,$B36-1,totalresp),1,OFFSET('H2 risks'!$A$1,2,S$1-1,totalresp),0)+COUNTIFS(OFFSET('H2 risks'!$A$1,2,$B36-1,totalresp),0,OFFSET('H2 risks'!$A$1,2,S$1-1,totalresp),1)))</f>
        <v>1</v>
      </c>
      <c r="T36">
        <f ca="1">1-(COUNTIFS(OFFSET('H2 risks'!$A$1,2,$B36-1,totalresp),1,OFFSET('H2 risks'!$A$1,2,T$1-1,totalresp),1)/(COUNTIFS(OFFSET('H2 risks'!$A$1,2,$B36-1,totalresp),1,OFFSET('H2 risks'!$A$1,2,T$1-1,totalresp),1)+COUNTIFS(OFFSET('H2 risks'!$A$1,2,$B36-1,totalresp),1,OFFSET('H2 risks'!$A$1,2,T$1-1,totalresp),0)+COUNTIFS(OFFSET('H2 risks'!$A$1,2,$B36-1,totalresp),0,OFFSET('H2 risks'!$A$1,2,T$1-1,totalresp),1)))</f>
        <v>0.83783783783783783</v>
      </c>
      <c r="U36">
        <f ca="1">1-(COUNTIFS(OFFSET('H2 risks'!$A$1,2,$B36-1,totalresp),1,OFFSET('H2 risks'!$A$1,2,U$1-1,totalresp),1)/(COUNTIFS(OFFSET('H2 risks'!$A$1,2,$B36-1,totalresp),1,OFFSET('H2 risks'!$A$1,2,U$1-1,totalresp),1)+COUNTIFS(OFFSET('H2 risks'!$A$1,2,$B36-1,totalresp),1,OFFSET('H2 risks'!$A$1,2,U$1-1,totalresp),0)+COUNTIFS(OFFSET('H2 risks'!$A$1,2,$B36-1,totalresp),0,OFFSET('H2 risks'!$A$1,2,U$1-1,totalresp),1)))</f>
        <v>0.79166666666666663</v>
      </c>
      <c r="V36">
        <f ca="1">1-(COUNTIFS(OFFSET('H2 risks'!$A$1,2,$B36-1,totalresp),1,OFFSET('H2 risks'!$A$1,2,V$1-1,totalresp),1)/(COUNTIFS(OFFSET('H2 risks'!$A$1,2,$B36-1,totalresp),1,OFFSET('H2 risks'!$A$1,2,V$1-1,totalresp),1)+COUNTIFS(OFFSET('H2 risks'!$A$1,2,$B36-1,totalresp),1,OFFSET('H2 risks'!$A$1,2,V$1-1,totalresp),0)+COUNTIFS(OFFSET('H2 risks'!$A$1,2,$B36-1,totalresp),0,OFFSET('H2 risks'!$A$1,2,V$1-1,totalresp),1)))</f>
        <v>0.82608695652173914</v>
      </c>
      <c r="W36">
        <f ca="1">1-(COUNTIFS(OFFSET('H2 risks'!$A$1,2,$B36-1,totalresp),1,OFFSET('H2 risks'!$A$1,2,W$1-1,totalresp),1)/(COUNTIFS(OFFSET('H2 risks'!$A$1,2,$B36-1,totalresp),1,OFFSET('H2 risks'!$A$1,2,W$1-1,totalresp),1)+COUNTIFS(OFFSET('H2 risks'!$A$1,2,$B36-1,totalresp),1,OFFSET('H2 risks'!$A$1,2,W$1-1,totalresp),0)+COUNTIFS(OFFSET('H2 risks'!$A$1,2,$B36-1,totalresp),0,OFFSET('H2 risks'!$A$1,2,W$1-1,totalresp),1)))</f>
        <v>0.74358974358974361</v>
      </c>
      <c r="X36">
        <f ca="1">1-(COUNTIFS(OFFSET('H2 risks'!$A$1,2,$B36-1,totalresp),1,OFFSET('H2 risks'!$A$1,2,X$1-1,totalresp),1)/(COUNTIFS(OFFSET('H2 risks'!$A$1,2,$B36-1,totalresp),1,OFFSET('H2 risks'!$A$1,2,X$1-1,totalresp),1)+COUNTIFS(OFFSET('H2 risks'!$A$1,2,$B36-1,totalresp),1,OFFSET('H2 risks'!$A$1,2,X$1-1,totalresp),0)+COUNTIFS(OFFSET('H2 risks'!$A$1,2,$B36-1,totalresp),0,OFFSET('H2 risks'!$A$1,2,X$1-1,totalresp),1)))</f>
        <v>0.90909090909090906</v>
      </c>
      <c r="Y36">
        <f ca="1">1-(COUNTIFS(OFFSET('H2 risks'!$A$1,2,$B36-1,totalresp),1,OFFSET('H2 risks'!$A$1,2,Y$1-1,totalresp),1)/(COUNTIFS(OFFSET('H2 risks'!$A$1,2,$B36-1,totalresp),1,OFFSET('H2 risks'!$A$1,2,Y$1-1,totalresp),1)+COUNTIFS(OFFSET('H2 risks'!$A$1,2,$B36-1,totalresp),1,OFFSET('H2 risks'!$A$1,2,Y$1-1,totalresp),0)+COUNTIFS(OFFSET('H2 risks'!$A$1,2,$B36-1,totalresp),0,OFFSET('H2 risks'!$A$1,2,Y$1-1,totalresp),1)))</f>
        <v>1</v>
      </c>
      <c r="Z36">
        <f ca="1">1-(COUNTIFS(OFFSET('H2 risks'!$A$1,2,$B36-1,totalresp),1,OFFSET('H2 risks'!$A$1,2,Z$1-1,totalresp),1)/(COUNTIFS(OFFSET('H2 risks'!$A$1,2,$B36-1,totalresp),1,OFFSET('H2 risks'!$A$1,2,Z$1-1,totalresp),1)+COUNTIFS(OFFSET('H2 risks'!$A$1,2,$B36-1,totalresp),1,OFFSET('H2 risks'!$A$1,2,Z$1-1,totalresp),0)+COUNTIFS(OFFSET('H2 risks'!$A$1,2,$B36-1,totalresp),0,OFFSET('H2 risks'!$A$1,2,Z$1-1,totalresp),1)))</f>
        <v>0.88235294117647056</v>
      </c>
      <c r="AA36">
        <f ca="1">1-(COUNTIFS(OFFSET('H2 risks'!$A$1,2,$B36-1,totalresp),1,OFFSET('H2 risks'!$A$1,2,AA$1-1,totalresp),1)/(COUNTIFS(OFFSET('H2 risks'!$A$1,2,$B36-1,totalresp),1,OFFSET('H2 risks'!$A$1,2,AA$1-1,totalresp),1)+COUNTIFS(OFFSET('H2 risks'!$A$1,2,$B36-1,totalresp),1,OFFSET('H2 risks'!$A$1,2,AA$1-1,totalresp),0)+COUNTIFS(OFFSET('H2 risks'!$A$1,2,$B36-1,totalresp),0,OFFSET('H2 risks'!$A$1,2,AA$1-1,totalresp),1)))</f>
        <v>0.91666666666666663</v>
      </c>
      <c r="AB36">
        <f ca="1">1-(COUNTIFS(OFFSET('H2 risks'!$A$1,2,$B36-1,totalresp),1,OFFSET('H2 risks'!$A$1,2,AB$1-1,totalresp),1)/(COUNTIFS(OFFSET('H2 risks'!$A$1,2,$B36-1,totalresp),1,OFFSET('H2 risks'!$A$1,2,AB$1-1,totalresp),1)+COUNTIFS(OFFSET('H2 risks'!$A$1,2,$B36-1,totalresp),1,OFFSET('H2 risks'!$A$1,2,AB$1-1,totalresp),0)+COUNTIFS(OFFSET('H2 risks'!$A$1,2,$B36-1,totalresp),0,OFFSET('H2 risks'!$A$1,2,AB$1-1,totalresp),1)))</f>
        <v>0.80769230769230771</v>
      </c>
      <c r="AC36">
        <f ca="1">1-(COUNTIFS(OFFSET('H2 risks'!$A$1,2,$B36-1,totalresp),1,OFFSET('H2 risks'!$A$1,2,AC$1-1,totalresp),1)/(COUNTIFS(OFFSET('H2 risks'!$A$1,2,$B36-1,totalresp),1,OFFSET('H2 risks'!$A$1,2,AC$1-1,totalresp),1)+COUNTIFS(OFFSET('H2 risks'!$A$1,2,$B36-1,totalresp),1,OFFSET('H2 risks'!$A$1,2,AC$1-1,totalresp),0)+COUNTIFS(OFFSET('H2 risks'!$A$1,2,$B36-1,totalresp),0,OFFSET('H2 risks'!$A$1,2,AC$1-1,totalresp),1)))</f>
        <v>0.7857142857142857</v>
      </c>
      <c r="AD36">
        <f ca="1">1-(COUNTIFS(OFFSET('H2 risks'!$A$1,2,$B36-1,totalresp),1,OFFSET('H2 risks'!$A$1,2,AD$1-1,totalresp),1)/(COUNTIFS(OFFSET('H2 risks'!$A$1,2,$B36-1,totalresp),1,OFFSET('H2 risks'!$A$1,2,AD$1-1,totalresp),1)+COUNTIFS(OFFSET('H2 risks'!$A$1,2,$B36-1,totalresp),1,OFFSET('H2 risks'!$A$1,2,AD$1-1,totalresp),0)+COUNTIFS(OFFSET('H2 risks'!$A$1,2,$B36-1,totalresp),0,OFFSET('H2 risks'!$A$1,2,AD$1-1,totalresp),1)))</f>
        <v>0.82692307692307687</v>
      </c>
      <c r="AE36">
        <f ca="1">1-(COUNTIFS(OFFSET('H2 risks'!$A$1,2,$B36-1,totalresp),1,OFFSET('H2 risks'!$A$1,2,AE$1-1,totalresp),1)/(COUNTIFS(OFFSET('H2 risks'!$A$1,2,$B36-1,totalresp),1,OFFSET('H2 risks'!$A$1,2,AE$1-1,totalresp),1)+COUNTIFS(OFFSET('H2 risks'!$A$1,2,$B36-1,totalresp),1,OFFSET('H2 risks'!$A$1,2,AE$1-1,totalresp),0)+COUNTIFS(OFFSET('H2 risks'!$A$1,2,$B36-1,totalresp),0,OFFSET('H2 risks'!$A$1,2,AE$1-1,totalresp),1)))</f>
        <v>0.77272727272727271</v>
      </c>
      <c r="AF36">
        <f ca="1">1-(COUNTIFS(OFFSET('H2 risks'!$A$1,2,$B36-1,totalresp),1,OFFSET('H2 risks'!$A$1,2,AF$1-1,totalresp),1)/(COUNTIFS(OFFSET('H2 risks'!$A$1,2,$B36-1,totalresp),1,OFFSET('H2 risks'!$A$1,2,AF$1-1,totalresp),1)+COUNTIFS(OFFSET('H2 risks'!$A$1,2,$B36-1,totalresp),1,OFFSET('H2 risks'!$A$1,2,AF$1-1,totalresp),0)+COUNTIFS(OFFSET('H2 risks'!$A$1,2,$B36-1,totalresp),0,OFFSET('H2 risks'!$A$1,2,AF$1-1,totalresp),1)))</f>
        <v>0.91666666666666663</v>
      </c>
      <c r="AG36">
        <f ca="1">1-(COUNTIFS(OFFSET('H2 risks'!$A$1,2,$B36-1,totalresp),1,OFFSET('H2 risks'!$A$1,2,AG$1-1,totalresp),1)/(COUNTIFS(OFFSET('H2 risks'!$A$1,2,$B36-1,totalresp),1,OFFSET('H2 risks'!$A$1,2,AG$1-1,totalresp),1)+COUNTIFS(OFFSET('H2 risks'!$A$1,2,$B36-1,totalresp),1,OFFSET('H2 risks'!$A$1,2,AG$1-1,totalresp),0)+COUNTIFS(OFFSET('H2 risks'!$A$1,2,$B36-1,totalresp),0,OFFSET('H2 risks'!$A$1,2,AG$1-1,totalresp),1)))</f>
        <v>0.85714285714285721</v>
      </c>
      <c r="AH36">
        <f ca="1">1-(COUNTIFS(OFFSET('H2 risks'!$A$1,2,$B36-1,totalresp),1,OFFSET('H2 risks'!$A$1,2,AH$1-1,totalresp),1)/(COUNTIFS(OFFSET('H2 risks'!$A$1,2,$B36-1,totalresp),1,OFFSET('H2 risks'!$A$1,2,AH$1-1,totalresp),1)+COUNTIFS(OFFSET('H2 risks'!$A$1,2,$B36-1,totalresp),1,OFFSET('H2 risks'!$A$1,2,AH$1-1,totalresp),0)+COUNTIFS(OFFSET('H2 risks'!$A$1,2,$B36-1,totalresp),0,OFFSET('H2 risks'!$A$1,2,AH$1-1,totalresp),1)))</f>
        <v>0.84</v>
      </c>
      <c r="AI36">
        <f ca="1">1-(COUNTIFS(OFFSET('H2 risks'!$A$1,2,$B36-1,totalresp),1,OFFSET('H2 risks'!$A$1,2,AI$1-1,totalresp),1)/(COUNTIFS(OFFSET('H2 risks'!$A$1,2,$B36-1,totalresp),1,OFFSET('H2 risks'!$A$1,2,AI$1-1,totalresp),1)+COUNTIFS(OFFSET('H2 risks'!$A$1,2,$B36-1,totalresp),1,OFFSET('H2 risks'!$A$1,2,AI$1-1,totalresp),0)+COUNTIFS(OFFSET('H2 risks'!$A$1,2,$B36-1,totalresp),0,OFFSET('H2 risks'!$A$1,2,AI$1-1,totalresp),1)))</f>
        <v>0.7407407407407407</v>
      </c>
      <c r="AJ36">
        <f ca="1">1-(COUNTIFS(OFFSET('H2 risks'!$A$1,2,$B36-1,totalresp),1,OFFSET('H2 risks'!$A$1,2,AJ$1-1,totalresp),1)/(COUNTIFS(OFFSET('H2 risks'!$A$1,2,$B36-1,totalresp),1,OFFSET('H2 risks'!$A$1,2,AJ$1-1,totalresp),1)+COUNTIFS(OFFSET('H2 risks'!$A$1,2,$B36-1,totalresp),1,OFFSET('H2 risks'!$A$1,2,AJ$1-1,totalresp),0)+COUNTIFS(OFFSET('H2 risks'!$A$1,2,$B36-1,totalresp),0,OFFSET('H2 risks'!$A$1,2,AJ$1-1,totalresp),1)))</f>
        <v>0</v>
      </c>
      <c r="AK36">
        <f ca="1">1-(COUNTIFS(OFFSET('H2 risks'!$A$1,2,$B36-1,totalresp),1,OFFSET('H2 risks'!$A$1,2,AK$1-1,totalresp),1)/(COUNTIFS(OFFSET('H2 risks'!$A$1,2,$B36-1,totalresp),1,OFFSET('H2 risks'!$A$1,2,AK$1-1,totalresp),1)+COUNTIFS(OFFSET('H2 risks'!$A$1,2,$B36-1,totalresp),1,OFFSET('H2 risks'!$A$1,2,AK$1-1,totalresp),0)+COUNTIFS(OFFSET('H2 risks'!$A$1,2,$B36-1,totalresp),0,OFFSET('H2 risks'!$A$1,2,AK$1-1,totalresp),1)))</f>
        <v>0.94736842105263164</v>
      </c>
      <c r="AL36">
        <f ca="1">1-(COUNTIFS(OFFSET('H2 risks'!$A$1,2,$B36-1,totalresp),1,OFFSET('H2 risks'!$A$1,2,AL$1-1,totalresp),1)/(COUNTIFS(OFFSET('H2 risks'!$A$1,2,$B36-1,totalresp),1,OFFSET('H2 risks'!$A$1,2,AL$1-1,totalresp),1)+COUNTIFS(OFFSET('H2 risks'!$A$1,2,$B36-1,totalresp),1,OFFSET('H2 risks'!$A$1,2,AL$1-1,totalresp),0)+COUNTIFS(OFFSET('H2 risks'!$A$1,2,$B36-1,totalresp),0,OFFSET('H2 risks'!$A$1,2,AL$1-1,totalresp),1)))</f>
        <v>0.73913043478260865</v>
      </c>
      <c r="AM36">
        <f ca="1">1-(COUNTIFS(OFFSET('H2 risks'!$A$1,2,$B36-1,totalresp),1,OFFSET('H2 risks'!$A$1,2,AM$1-1,totalresp),1)/(COUNTIFS(OFFSET('H2 risks'!$A$1,2,$B36-1,totalresp),1,OFFSET('H2 risks'!$A$1,2,AM$1-1,totalresp),1)+COUNTIFS(OFFSET('H2 risks'!$A$1,2,$B36-1,totalresp),1,OFFSET('H2 risks'!$A$1,2,AM$1-1,totalresp),0)+COUNTIFS(OFFSET('H2 risks'!$A$1,2,$B36-1,totalresp),0,OFFSET('H2 risks'!$A$1,2,AM$1-1,totalresp),1)))</f>
        <v>0.79166666666666663</v>
      </c>
      <c r="AN36">
        <f ca="1">1-(COUNTIFS(OFFSET('H2 risks'!$A$1,2,$B36-1,totalresp),1,OFFSET('H2 risks'!$A$1,2,AN$1-1,totalresp),1)/(COUNTIFS(OFFSET('H2 risks'!$A$1,2,$B36-1,totalresp),1,OFFSET('H2 risks'!$A$1,2,AN$1-1,totalresp),1)+COUNTIFS(OFFSET('H2 risks'!$A$1,2,$B36-1,totalresp),1,OFFSET('H2 risks'!$A$1,2,AN$1-1,totalresp),0)+COUNTIFS(OFFSET('H2 risks'!$A$1,2,$B36-1,totalresp),0,OFFSET('H2 risks'!$A$1,2,AN$1-1,totalresp),1)))</f>
        <v>0.76</v>
      </c>
      <c r="AO36">
        <f ca="1">1-(COUNTIFS(OFFSET('H2 risks'!$A$1,2,$B36-1,totalresp),1,OFFSET('H2 risks'!$A$1,2,AO$1-1,totalresp),1)/(COUNTIFS(OFFSET('H2 risks'!$A$1,2,$B36-1,totalresp),1,OFFSET('H2 risks'!$A$1,2,AO$1-1,totalresp),1)+COUNTIFS(OFFSET('H2 risks'!$A$1,2,$B36-1,totalresp),1,OFFSET('H2 risks'!$A$1,2,AO$1-1,totalresp),0)+COUNTIFS(OFFSET('H2 risks'!$A$1,2,$B36-1,totalresp),0,OFFSET('H2 risks'!$A$1,2,AO$1-1,totalresp),1)))</f>
        <v>0.94117647058823528</v>
      </c>
    </row>
    <row r="37" spans="1:41" ht="65.650000000000006" x14ac:dyDescent="0.45">
      <c r="A37" s="21" t="s">
        <v>370</v>
      </c>
      <c r="B37" s="6">
        <v>40</v>
      </c>
      <c r="C37">
        <f ca="1">1-(COUNTIFS(OFFSET('H2 risks'!$A$1,2,$B37-1,totalresp),1,OFFSET('H2 risks'!$A$1,2,C$1-1,totalresp),1)/(COUNTIFS(OFFSET('H2 risks'!$A$1,2,$B37-1,totalresp),1,OFFSET('H2 risks'!$A$1,2,C$1-1,totalresp),1)+COUNTIFS(OFFSET('H2 risks'!$A$1,2,$B37-1,totalresp),1,OFFSET('H2 risks'!$A$1,2,C$1-1,totalresp),0)+COUNTIFS(OFFSET('H2 risks'!$A$1,2,$B37-1,totalresp),0,OFFSET('H2 risks'!$A$1,2,C$1-1,totalresp),1)))</f>
        <v>0.91891891891891886</v>
      </c>
      <c r="D37">
        <f ca="1">1-(COUNTIFS(OFFSET('H2 risks'!$A$1,2,$B37-1,totalresp),1,OFFSET('H2 risks'!$A$1,2,D$1-1,totalresp),1)/(COUNTIFS(OFFSET('H2 risks'!$A$1,2,$B37-1,totalresp),1,OFFSET('H2 risks'!$A$1,2,D$1-1,totalresp),1)+COUNTIFS(OFFSET('H2 risks'!$A$1,2,$B37-1,totalresp),1,OFFSET('H2 risks'!$A$1,2,D$1-1,totalresp),0)+COUNTIFS(OFFSET('H2 risks'!$A$1,2,$B37-1,totalresp),0,OFFSET('H2 risks'!$A$1,2,D$1-1,totalresp),1)))</f>
        <v>0.85714285714285721</v>
      </c>
      <c r="E37">
        <f ca="1">1-(COUNTIFS(OFFSET('H2 risks'!$A$1,2,$B37-1,totalresp),1,OFFSET('H2 risks'!$A$1,2,E$1-1,totalresp),1)/(COUNTIFS(OFFSET('H2 risks'!$A$1,2,$B37-1,totalresp),1,OFFSET('H2 risks'!$A$1,2,E$1-1,totalresp),1)+COUNTIFS(OFFSET('H2 risks'!$A$1,2,$B37-1,totalresp),1,OFFSET('H2 risks'!$A$1,2,E$1-1,totalresp),0)+COUNTIFS(OFFSET('H2 risks'!$A$1,2,$B37-1,totalresp),0,OFFSET('H2 risks'!$A$1,2,E$1-1,totalresp),1)))</f>
        <v>0.92500000000000004</v>
      </c>
      <c r="F37">
        <f ca="1">1-(COUNTIFS(OFFSET('H2 risks'!$A$1,2,$B37-1,totalresp),1,OFFSET('H2 risks'!$A$1,2,F$1-1,totalresp),1)/(COUNTIFS(OFFSET('H2 risks'!$A$1,2,$B37-1,totalresp),1,OFFSET('H2 risks'!$A$1,2,F$1-1,totalresp),1)+COUNTIFS(OFFSET('H2 risks'!$A$1,2,$B37-1,totalresp),1,OFFSET('H2 risks'!$A$1,2,F$1-1,totalresp),0)+COUNTIFS(OFFSET('H2 risks'!$A$1,2,$B37-1,totalresp),0,OFFSET('H2 risks'!$A$1,2,F$1-1,totalresp),1)))</f>
        <v>0.94117647058823528</v>
      </c>
      <c r="G37">
        <f ca="1">1-(COUNTIFS(OFFSET('H2 risks'!$A$1,2,$B37-1,totalresp),1,OFFSET('H2 risks'!$A$1,2,G$1-1,totalresp),1)/(COUNTIFS(OFFSET('H2 risks'!$A$1,2,$B37-1,totalresp),1,OFFSET('H2 risks'!$A$1,2,G$1-1,totalresp),1)+COUNTIFS(OFFSET('H2 risks'!$A$1,2,$B37-1,totalresp),1,OFFSET('H2 risks'!$A$1,2,G$1-1,totalresp),0)+COUNTIFS(OFFSET('H2 risks'!$A$1,2,$B37-1,totalresp),0,OFFSET('H2 risks'!$A$1,2,G$1-1,totalresp),1)))</f>
        <v>0.94736842105263164</v>
      </c>
      <c r="H37">
        <f ca="1">1-(COUNTIFS(OFFSET('H2 risks'!$A$1,2,$B37-1,totalresp),1,OFFSET('H2 risks'!$A$1,2,H$1-1,totalresp),1)/(COUNTIFS(OFFSET('H2 risks'!$A$1,2,$B37-1,totalresp),1,OFFSET('H2 risks'!$A$1,2,H$1-1,totalresp),1)+COUNTIFS(OFFSET('H2 risks'!$A$1,2,$B37-1,totalresp),1,OFFSET('H2 risks'!$A$1,2,H$1-1,totalresp),0)+COUNTIFS(OFFSET('H2 risks'!$A$1,2,$B37-1,totalresp),0,OFFSET('H2 risks'!$A$1,2,H$1-1,totalresp),1)))</f>
        <v>0.96551724137931039</v>
      </c>
      <c r="I37">
        <f ca="1">1-(COUNTIFS(OFFSET('H2 risks'!$A$1,2,$B37-1,totalresp),1,OFFSET('H2 risks'!$A$1,2,I$1-1,totalresp),1)/(COUNTIFS(OFFSET('H2 risks'!$A$1,2,$B37-1,totalresp),1,OFFSET('H2 risks'!$A$1,2,I$1-1,totalresp),1)+COUNTIFS(OFFSET('H2 risks'!$A$1,2,$B37-1,totalresp),1,OFFSET('H2 risks'!$A$1,2,I$1-1,totalresp),0)+COUNTIFS(OFFSET('H2 risks'!$A$1,2,$B37-1,totalresp),0,OFFSET('H2 risks'!$A$1,2,I$1-1,totalresp),1)))</f>
        <v>0.88461538461538458</v>
      </c>
      <c r="J37">
        <f ca="1">1-(COUNTIFS(OFFSET('H2 risks'!$A$1,2,$B37-1,totalresp),1,OFFSET('H2 risks'!$A$1,2,J$1-1,totalresp),1)/(COUNTIFS(OFFSET('H2 risks'!$A$1,2,$B37-1,totalresp),1,OFFSET('H2 risks'!$A$1,2,J$1-1,totalresp),1)+COUNTIFS(OFFSET('H2 risks'!$A$1,2,$B37-1,totalresp),1,OFFSET('H2 risks'!$A$1,2,J$1-1,totalresp),0)+COUNTIFS(OFFSET('H2 risks'!$A$1,2,$B37-1,totalresp),0,OFFSET('H2 risks'!$A$1,2,J$1-1,totalresp),1)))</f>
        <v>0.94117647058823528</v>
      </c>
      <c r="K37">
        <f ca="1">1-(COUNTIFS(OFFSET('H2 risks'!$A$1,2,$B37-1,totalresp),1,OFFSET('H2 risks'!$A$1,2,K$1-1,totalresp),1)/(COUNTIFS(OFFSET('H2 risks'!$A$1,2,$B37-1,totalresp),1,OFFSET('H2 risks'!$A$1,2,K$1-1,totalresp),1)+COUNTIFS(OFFSET('H2 risks'!$A$1,2,$B37-1,totalresp),1,OFFSET('H2 risks'!$A$1,2,K$1-1,totalresp),0)+COUNTIFS(OFFSET('H2 risks'!$A$1,2,$B37-1,totalresp),0,OFFSET('H2 risks'!$A$1,2,K$1-1,totalresp),1)))</f>
        <v>0.875</v>
      </c>
      <c r="L37">
        <f ca="1">1-(COUNTIFS(OFFSET('H2 risks'!$A$1,2,$B37-1,totalresp),1,OFFSET('H2 risks'!$A$1,2,L$1-1,totalresp),1)/(COUNTIFS(OFFSET('H2 risks'!$A$1,2,$B37-1,totalresp),1,OFFSET('H2 risks'!$A$1,2,L$1-1,totalresp),1)+COUNTIFS(OFFSET('H2 risks'!$A$1,2,$B37-1,totalresp),1,OFFSET('H2 risks'!$A$1,2,L$1-1,totalresp),0)+COUNTIFS(OFFSET('H2 risks'!$A$1,2,$B37-1,totalresp),0,OFFSET('H2 risks'!$A$1,2,L$1-1,totalresp),1)))</f>
        <v>0.95</v>
      </c>
      <c r="M37">
        <f ca="1">1-(COUNTIFS(OFFSET('H2 risks'!$A$1,2,$B37-1,totalresp),1,OFFSET('H2 risks'!$A$1,2,M$1-1,totalresp),1)/(COUNTIFS(OFFSET('H2 risks'!$A$1,2,$B37-1,totalresp),1,OFFSET('H2 risks'!$A$1,2,M$1-1,totalresp),1)+COUNTIFS(OFFSET('H2 risks'!$A$1,2,$B37-1,totalresp),1,OFFSET('H2 risks'!$A$1,2,M$1-1,totalresp),0)+COUNTIFS(OFFSET('H2 risks'!$A$1,2,$B37-1,totalresp),0,OFFSET('H2 risks'!$A$1,2,M$1-1,totalresp),1)))</f>
        <v>0.875</v>
      </c>
      <c r="N37">
        <f ca="1">1-(COUNTIFS(OFFSET('H2 risks'!$A$1,2,$B37-1,totalresp),1,OFFSET('H2 risks'!$A$1,2,N$1-1,totalresp),1)/(COUNTIFS(OFFSET('H2 risks'!$A$1,2,$B37-1,totalresp),1,OFFSET('H2 risks'!$A$1,2,N$1-1,totalresp),1)+COUNTIFS(OFFSET('H2 risks'!$A$1,2,$B37-1,totalresp),1,OFFSET('H2 risks'!$A$1,2,N$1-1,totalresp),0)+COUNTIFS(OFFSET('H2 risks'!$A$1,2,$B37-1,totalresp),0,OFFSET('H2 risks'!$A$1,2,N$1-1,totalresp),1)))</f>
        <v>0.96</v>
      </c>
      <c r="O37">
        <f ca="1">1-(COUNTIFS(OFFSET('H2 risks'!$A$1,2,$B37-1,totalresp),1,OFFSET('H2 risks'!$A$1,2,O$1-1,totalresp),1)/(COUNTIFS(OFFSET('H2 risks'!$A$1,2,$B37-1,totalresp),1,OFFSET('H2 risks'!$A$1,2,O$1-1,totalresp),1)+COUNTIFS(OFFSET('H2 risks'!$A$1,2,$B37-1,totalresp),1,OFFSET('H2 risks'!$A$1,2,O$1-1,totalresp),0)+COUNTIFS(OFFSET('H2 risks'!$A$1,2,$B37-1,totalresp),0,OFFSET('H2 risks'!$A$1,2,O$1-1,totalresp),1)))</f>
        <v>0.93333333333333335</v>
      </c>
      <c r="P37">
        <f ca="1">1-(COUNTIFS(OFFSET('H2 risks'!$A$1,2,$B37-1,totalresp),1,OFFSET('H2 risks'!$A$1,2,P$1-1,totalresp),1)/(COUNTIFS(OFFSET('H2 risks'!$A$1,2,$B37-1,totalresp),1,OFFSET('H2 risks'!$A$1,2,P$1-1,totalresp),1)+COUNTIFS(OFFSET('H2 risks'!$A$1,2,$B37-1,totalresp),1,OFFSET('H2 risks'!$A$1,2,P$1-1,totalresp),0)+COUNTIFS(OFFSET('H2 risks'!$A$1,2,$B37-1,totalresp),0,OFFSET('H2 risks'!$A$1,2,P$1-1,totalresp),1)))</f>
        <v>0.8928571428571429</v>
      </c>
      <c r="Q37">
        <f ca="1">1-(COUNTIFS(OFFSET('H2 risks'!$A$1,2,$B37-1,totalresp),1,OFFSET('H2 risks'!$A$1,2,Q$1-1,totalresp),1)/(COUNTIFS(OFFSET('H2 risks'!$A$1,2,$B37-1,totalresp),1,OFFSET('H2 risks'!$A$1,2,Q$1-1,totalresp),1)+COUNTIFS(OFFSET('H2 risks'!$A$1,2,$B37-1,totalresp),1,OFFSET('H2 risks'!$A$1,2,Q$1-1,totalresp),0)+COUNTIFS(OFFSET('H2 risks'!$A$1,2,$B37-1,totalresp),0,OFFSET('H2 risks'!$A$1,2,Q$1-1,totalresp),1)))</f>
        <v>0.86956521739130432</v>
      </c>
      <c r="R37">
        <f ca="1">1-(COUNTIFS(OFFSET('H2 risks'!$A$1,2,$B37-1,totalresp),1,OFFSET('H2 risks'!$A$1,2,R$1-1,totalresp),1)/(COUNTIFS(OFFSET('H2 risks'!$A$1,2,$B37-1,totalresp),1,OFFSET('H2 risks'!$A$1,2,R$1-1,totalresp),1)+COUNTIFS(OFFSET('H2 risks'!$A$1,2,$B37-1,totalresp),1,OFFSET('H2 risks'!$A$1,2,R$1-1,totalresp),0)+COUNTIFS(OFFSET('H2 risks'!$A$1,2,$B37-1,totalresp),0,OFFSET('H2 risks'!$A$1,2,R$1-1,totalresp),1)))</f>
        <v>0.9285714285714286</v>
      </c>
      <c r="S37">
        <f ca="1">1-(COUNTIFS(OFFSET('H2 risks'!$A$1,2,$B37-1,totalresp),1,OFFSET('H2 risks'!$A$1,2,S$1-1,totalresp),1)/(COUNTIFS(OFFSET('H2 risks'!$A$1,2,$B37-1,totalresp),1,OFFSET('H2 risks'!$A$1,2,S$1-1,totalresp),1)+COUNTIFS(OFFSET('H2 risks'!$A$1,2,$B37-1,totalresp),1,OFFSET('H2 risks'!$A$1,2,S$1-1,totalresp),0)+COUNTIFS(OFFSET('H2 risks'!$A$1,2,$B37-1,totalresp),0,OFFSET('H2 risks'!$A$1,2,S$1-1,totalresp),1)))</f>
        <v>1</v>
      </c>
      <c r="T37">
        <f ca="1">1-(COUNTIFS(OFFSET('H2 risks'!$A$1,2,$B37-1,totalresp),1,OFFSET('H2 risks'!$A$1,2,T$1-1,totalresp),1)/(COUNTIFS(OFFSET('H2 risks'!$A$1,2,$B37-1,totalresp),1,OFFSET('H2 risks'!$A$1,2,T$1-1,totalresp),1)+COUNTIFS(OFFSET('H2 risks'!$A$1,2,$B37-1,totalresp),1,OFFSET('H2 risks'!$A$1,2,T$1-1,totalresp),0)+COUNTIFS(OFFSET('H2 risks'!$A$1,2,$B37-1,totalresp),0,OFFSET('H2 risks'!$A$1,2,T$1-1,totalresp),1)))</f>
        <v>0.90625</v>
      </c>
      <c r="U37">
        <f ca="1">1-(COUNTIFS(OFFSET('H2 risks'!$A$1,2,$B37-1,totalresp),1,OFFSET('H2 risks'!$A$1,2,U$1-1,totalresp),1)/(COUNTIFS(OFFSET('H2 risks'!$A$1,2,$B37-1,totalresp),1,OFFSET('H2 risks'!$A$1,2,U$1-1,totalresp),1)+COUNTIFS(OFFSET('H2 risks'!$A$1,2,$B37-1,totalresp),1,OFFSET('H2 risks'!$A$1,2,U$1-1,totalresp),0)+COUNTIFS(OFFSET('H2 risks'!$A$1,2,$B37-1,totalresp),0,OFFSET('H2 risks'!$A$1,2,U$1-1,totalresp),1)))</f>
        <v>0.89473684210526316</v>
      </c>
      <c r="V37">
        <f ca="1">1-(COUNTIFS(OFFSET('H2 risks'!$A$1,2,$B37-1,totalresp),1,OFFSET('H2 risks'!$A$1,2,V$1-1,totalresp),1)/(COUNTIFS(OFFSET('H2 risks'!$A$1,2,$B37-1,totalresp),1,OFFSET('H2 risks'!$A$1,2,V$1-1,totalresp),1)+COUNTIFS(OFFSET('H2 risks'!$A$1,2,$B37-1,totalresp),1,OFFSET('H2 risks'!$A$1,2,V$1-1,totalresp),0)+COUNTIFS(OFFSET('H2 risks'!$A$1,2,$B37-1,totalresp),0,OFFSET('H2 risks'!$A$1,2,V$1-1,totalresp),1)))</f>
        <v>1</v>
      </c>
      <c r="W37">
        <f ca="1">1-(COUNTIFS(OFFSET('H2 risks'!$A$1,2,$B37-1,totalresp),1,OFFSET('H2 risks'!$A$1,2,W$1-1,totalresp),1)/(COUNTIFS(OFFSET('H2 risks'!$A$1,2,$B37-1,totalresp),1,OFFSET('H2 risks'!$A$1,2,W$1-1,totalresp),1)+COUNTIFS(OFFSET('H2 risks'!$A$1,2,$B37-1,totalresp),1,OFFSET('H2 risks'!$A$1,2,W$1-1,totalresp),0)+COUNTIFS(OFFSET('H2 risks'!$A$1,2,$B37-1,totalresp),0,OFFSET('H2 risks'!$A$1,2,W$1-1,totalresp),1)))</f>
        <v>0.92105263157894735</v>
      </c>
      <c r="X37">
        <f ca="1">1-(COUNTIFS(OFFSET('H2 risks'!$A$1,2,$B37-1,totalresp),1,OFFSET('H2 risks'!$A$1,2,X$1-1,totalresp),1)/(COUNTIFS(OFFSET('H2 risks'!$A$1,2,$B37-1,totalresp),1,OFFSET('H2 risks'!$A$1,2,X$1-1,totalresp),1)+COUNTIFS(OFFSET('H2 risks'!$A$1,2,$B37-1,totalresp),1,OFFSET('H2 risks'!$A$1,2,X$1-1,totalresp),0)+COUNTIFS(OFFSET('H2 risks'!$A$1,2,$B37-1,totalresp),0,OFFSET('H2 risks'!$A$1,2,X$1-1,totalresp),1)))</f>
        <v>0.92307692307692313</v>
      </c>
      <c r="Y37">
        <f ca="1">1-(COUNTIFS(OFFSET('H2 risks'!$A$1,2,$B37-1,totalresp),1,OFFSET('H2 risks'!$A$1,2,Y$1-1,totalresp),1)/(COUNTIFS(OFFSET('H2 risks'!$A$1,2,$B37-1,totalresp),1,OFFSET('H2 risks'!$A$1,2,Y$1-1,totalresp),1)+COUNTIFS(OFFSET('H2 risks'!$A$1,2,$B37-1,totalresp),1,OFFSET('H2 risks'!$A$1,2,Y$1-1,totalresp),0)+COUNTIFS(OFFSET('H2 risks'!$A$1,2,$B37-1,totalresp),0,OFFSET('H2 risks'!$A$1,2,Y$1-1,totalresp),1)))</f>
        <v>1</v>
      </c>
      <c r="Z37">
        <f ca="1">1-(COUNTIFS(OFFSET('H2 risks'!$A$1,2,$B37-1,totalresp),1,OFFSET('H2 risks'!$A$1,2,Z$1-1,totalresp),1)/(COUNTIFS(OFFSET('H2 risks'!$A$1,2,$B37-1,totalresp),1,OFFSET('H2 risks'!$A$1,2,Z$1-1,totalresp),1)+COUNTIFS(OFFSET('H2 risks'!$A$1,2,$B37-1,totalresp),1,OFFSET('H2 risks'!$A$1,2,Z$1-1,totalresp),0)+COUNTIFS(OFFSET('H2 risks'!$A$1,2,$B37-1,totalresp),0,OFFSET('H2 risks'!$A$1,2,Z$1-1,totalresp),1)))</f>
        <v>0.9285714285714286</v>
      </c>
      <c r="AA37">
        <f ca="1">1-(COUNTIFS(OFFSET('H2 risks'!$A$1,2,$B37-1,totalresp),1,OFFSET('H2 risks'!$A$1,2,AA$1-1,totalresp),1)/(COUNTIFS(OFFSET('H2 risks'!$A$1,2,$B37-1,totalresp),1,OFFSET('H2 risks'!$A$1,2,AA$1-1,totalresp),1)+COUNTIFS(OFFSET('H2 risks'!$A$1,2,$B37-1,totalresp),1,OFFSET('H2 risks'!$A$1,2,AA$1-1,totalresp),0)+COUNTIFS(OFFSET('H2 risks'!$A$1,2,$B37-1,totalresp),0,OFFSET('H2 risks'!$A$1,2,AA$1-1,totalresp),1)))</f>
        <v>0.85185185185185186</v>
      </c>
      <c r="AB37">
        <f ca="1">1-(COUNTIFS(OFFSET('H2 risks'!$A$1,2,$B37-1,totalresp),1,OFFSET('H2 risks'!$A$1,2,AB$1-1,totalresp),1)/(COUNTIFS(OFFSET('H2 risks'!$A$1,2,$B37-1,totalresp),1,OFFSET('H2 risks'!$A$1,2,AB$1-1,totalresp),1)+COUNTIFS(OFFSET('H2 risks'!$A$1,2,$B37-1,totalresp),1,OFFSET('H2 risks'!$A$1,2,AB$1-1,totalresp),0)+COUNTIFS(OFFSET('H2 risks'!$A$1,2,$B37-1,totalresp),0,OFFSET('H2 risks'!$A$1,2,AB$1-1,totalresp),1)))</f>
        <v>0.95454545454545459</v>
      </c>
      <c r="AC37">
        <f ca="1">1-(COUNTIFS(OFFSET('H2 risks'!$A$1,2,$B37-1,totalresp),1,OFFSET('H2 risks'!$A$1,2,AC$1-1,totalresp),1)/(COUNTIFS(OFFSET('H2 risks'!$A$1,2,$B37-1,totalresp),1,OFFSET('H2 risks'!$A$1,2,AC$1-1,totalresp),1)+COUNTIFS(OFFSET('H2 risks'!$A$1,2,$B37-1,totalresp),1,OFFSET('H2 risks'!$A$1,2,AC$1-1,totalresp),0)+COUNTIFS(OFFSET('H2 risks'!$A$1,2,$B37-1,totalresp),0,OFFSET('H2 risks'!$A$1,2,AC$1-1,totalresp),1)))</f>
        <v>0.86842105263157898</v>
      </c>
      <c r="AD37">
        <f ca="1">1-(COUNTIFS(OFFSET('H2 risks'!$A$1,2,$B37-1,totalresp),1,OFFSET('H2 risks'!$A$1,2,AD$1-1,totalresp),1)/(COUNTIFS(OFFSET('H2 risks'!$A$1,2,$B37-1,totalresp),1,OFFSET('H2 risks'!$A$1,2,AD$1-1,totalresp),1)+COUNTIFS(OFFSET('H2 risks'!$A$1,2,$B37-1,totalresp),1,OFFSET('H2 risks'!$A$1,2,AD$1-1,totalresp),0)+COUNTIFS(OFFSET('H2 risks'!$A$1,2,$B37-1,totalresp),0,OFFSET('H2 risks'!$A$1,2,AD$1-1,totalresp),1)))</f>
        <v>0.87234042553191493</v>
      </c>
      <c r="AE37">
        <f ca="1">1-(COUNTIFS(OFFSET('H2 risks'!$A$1,2,$B37-1,totalresp),1,OFFSET('H2 risks'!$A$1,2,AE$1-1,totalresp),1)/(COUNTIFS(OFFSET('H2 risks'!$A$1,2,$B37-1,totalresp),1,OFFSET('H2 risks'!$A$1,2,AE$1-1,totalresp),1)+COUNTIFS(OFFSET('H2 risks'!$A$1,2,$B37-1,totalresp),1,OFFSET('H2 risks'!$A$1,2,AE$1-1,totalresp),0)+COUNTIFS(OFFSET('H2 risks'!$A$1,2,$B37-1,totalresp),0,OFFSET('H2 risks'!$A$1,2,AE$1-1,totalresp),1)))</f>
        <v>1</v>
      </c>
      <c r="AF37">
        <f ca="1">1-(COUNTIFS(OFFSET('H2 risks'!$A$1,2,$B37-1,totalresp),1,OFFSET('H2 risks'!$A$1,2,AF$1-1,totalresp),1)/(COUNTIFS(OFFSET('H2 risks'!$A$1,2,$B37-1,totalresp),1,OFFSET('H2 risks'!$A$1,2,AF$1-1,totalresp),1)+COUNTIFS(OFFSET('H2 risks'!$A$1,2,$B37-1,totalresp),1,OFFSET('H2 risks'!$A$1,2,AF$1-1,totalresp),0)+COUNTIFS(OFFSET('H2 risks'!$A$1,2,$B37-1,totalresp),0,OFFSET('H2 risks'!$A$1,2,AF$1-1,totalresp),1)))</f>
        <v>0.94117647058823528</v>
      </c>
      <c r="AG37">
        <f ca="1">1-(COUNTIFS(OFFSET('H2 risks'!$A$1,2,$B37-1,totalresp),1,OFFSET('H2 risks'!$A$1,2,AG$1-1,totalresp),1)/(COUNTIFS(OFFSET('H2 risks'!$A$1,2,$B37-1,totalresp),1,OFFSET('H2 risks'!$A$1,2,AG$1-1,totalresp),1)+COUNTIFS(OFFSET('H2 risks'!$A$1,2,$B37-1,totalresp),1,OFFSET('H2 risks'!$A$1,2,AG$1-1,totalresp),0)+COUNTIFS(OFFSET('H2 risks'!$A$1,2,$B37-1,totalresp),0,OFFSET('H2 risks'!$A$1,2,AG$1-1,totalresp),1)))</f>
        <v>0.85714285714285721</v>
      </c>
      <c r="AH37">
        <f ca="1">1-(COUNTIFS(OFFSET('H2 risks'!$A$1,2,$B37-1,totalresp),1,OFFSET('H2 risks'!$A$1,2,AH$1-1,totalresp),1)/(COUNTIFS(OFFSET('H2 risks'!$A$1,2,$B37-1,totalresp),1,OFFSET('H2 risks'!$A$1,2,AH$1-1,totalresp),1)+COUNTIFS(OFFSET('H2 risks'!$A$1,2,$B37-1,totalresp),1,OFFSET('H2 risks'!$A$1,2,AH$1-1,totalresp),0)+COUNTIFS(OFFSET('H2 risks'!$A$1,2,$B37-1,totalresp),0,OFFSET('H2 risks'!$A$1,2,AH$1-1,totalresp),1)))</f>
        <v>0.89473684210526316</v>
      </c>
      <c r="AI37">
        <f ca="1">1-(COUNTIFS(OFFSET('H2 risks'!$A$1,2,$B37-1,totalresp),1,OFFSET('H2 risks'!$A$1,2,AI$1-1,totalresp),1)/(COUNTIFS(OFFSET('H2 risks'!$A$1,2,$B37-1,totalresp),1,OFFSET('H2 risks'!$A$1,2,AI$1-1,totalresp),1)+COUNTIFS(OFFSET('H2 risks'!$A$1,2,$B37-1,totalresp),1,OFFSET('H2 risks'!$A$1,2,AI$1-1,totalresp),0)+COUNTIFS(OFFSET('H2 risks'!$A$1,2,$B37-1,totalresp),0,OFFSET('H2 risks'!$A$1,2,AI$1-1,totalresp),1)))</f>
        <v>0.96</v>
      </c>
      <c r="AJ37">
        <f ca="1">1-(COUNTIFS(OFFSET('H2 risks'!$A$1,2,$B37-1,totalresp),1,OFFSET('H2 risks'!$A$1,2,AJ$1-1,totalresp),1)/(COUNTIFS(OFFSET('H2 risks'!$A$1,2,$B37-1,totalresp),1,OFFSET('H2 risks'!$A$1,2,AJ$1-1,totalresp),1)+COUNTIFS(OFFSET('H2 risks'!$A$1,2,$B37-1,totalresp),1,OFFSET('H2 risks'!$A$1,2,AJ$1-1,totalresp),0)+COUNTIFS(OFFSET('H2 risks'!$A$1,2,$B37-1,totalresp),0,OFFSET('H2 risks'!$A$1,2,AJ$1-1,totalresp),1)))</f>
        <v>0.94736842105263164</v>
      </c>
      <c r="AK37">
        <f ca="1">1-(COUNTIFS(OFFSET('H2 risks'!$A$1,2,$B37-1,totalresp),1,OFFSET('H2 risks'!$A$1,2,AK$1-1,totalresp),1)/(COUNTIFS(OFFSET('H2 risks'!$A$1,2,$B37-1,totalresp),1,OFFSET('H2 risks'!$A$1,2,AK$1-1,totalresp),1)+COUNTIFS(OFFSET('H2 risks'!$A$1,2,$B37-1,totalresp),1,OFFSET('H2 risks'!$A$1,2,AK$1-1,totalresp),0)+COUNTIFS(OFFSET('H2 risks'!$A$1,2,$B37-1,totalresp),0,OFFSET('H2 risks'!$A$1,2,AK$1-1,totalresp),1)))</f>
        <v>0</v>
      </c>
      <c r="AL37">
        <f ca="1">1-(COUNTIFS(OFFSET('H2 risks'!$A$1,2,$B37-1,totalresp),1,OFFSET('H2 risks'!$A$1,2,AL$1-1,totalresp),1)/(COUNTIFS(OFFSET('H2 risks'!$A$1,2,$B37-1,totalresp),1,OFFSET('H2 risks'!$A$1,2,AL$1-1,totalresp),1)+COUNTIFS(OFFSET('H2 risks'!$A$1,2,$B37-1,totalresp),1,OFFSET('H2 risks'!$A$1,2,AL$1-1,totalresp),0)+COUNTIFS(OFFSET('H2 risks'!$A$1,2,$B37-1,totalresp),0,OFFSET('H2 risks'!$A$1,2,AL$1-1,totalresp),1)))</f>
        <v>0.95</v>
      </c>
      <c r="AM37">
        <f ca="1">1-(COUNTIFS(OFFSET('H2 risks'!$A$1,2,$B37-1,totalresp),1,OFFSET('H2 risks'!$A$1,2,AM$1-1,totalresp),1)/(COUNTIFS(OFFSET('H2 risks'!$A$1,2,$B37-1,totalresp),1,OFFSET('H2 risks'!$A$1,2,AM$1-1,totalresp),1)+COUNTIFS(OFFSET('H2 risks'!$A$1,2,$B37-1,totalresp),1,OFFSET('H2 risks'!$A$1,2,AM$1-1,totalresp),0)+COUNTIFS(OFFSET('H2 risks'!$A$1,2,$B37-1,totalresp),0,OFFSET('H2 risks'!$A$1,2,AM$1-1,totalresp),1)))</f>
        <v>0.83333333333333337</v>
      </c>
      <c r="AN37">
        <f ca="1">1-(COUNTIFS(OFFSET('H2 risks'!$A$1,2,$B37-1,totalresp),1,OFFSET('H2 risks'!$A$1,2,AN$1-1,totalresp),1)/(COUNTIFS(OFFSET('H2 risks'!$A$1,2,$B37-1,totalresp),1,OFFSET('H2 risks'!$A$1,2,AN$1-1,totalresp),1)+COUNTIFS(OFFSET('H2 risks'!$A$1,2,$B37-1,totalresp),1,OFFSET('H2 risks'!$A$1,2,AN$1-1,totalresp),0)+COUNTIFS(OFFSET('H2 risks'!$A$1,2,$B37-1,totalresp),0,OFFSET('H2 risks'!$A$1,2,AN$1-1,totalresp),1)))</f>
        <v>0.95454545454545459</v>
      </c>
      <c r="AO37">
        <f ca="1">1-(COUNTIFS(OFFSET('H2 risks'!$A$1,2,$B37-1,totalresp),1,OFFSET('H2 risks'!$A$1,2,AO$1-1,totalresp),1)/(COUNTIFS(OFFSET('H2 risks'!$A$1,2,$B37-1,totalresp),1,OFFSET('H2 risks'!$A$1,2,AO$1-1,totalresp),1)+COUNTIFS(OFFSET('H2 risks'!$A$1,2,$B37-1,totalresp),1,OFFSET('H2 risks'!$A$1,2,AO$1-1,totalresp),0)+COUNTIFS(OFFSET('H2 risks'!$A$1,2,$B37-1,totalresp),0,OFFSET('H2 risks'!$A$1,2,AO$1-1,totalresp),1)))</f>
        <v>0.88888888888888884</v>
      </c>
    </row>
    <row r="38" spans="1:41" ht="39.4" x14ac:dyDescent="0.45">
      <c r="A38" s="21" t="s">
        <v>371</v>
      </c>
      <c r="B38" s="6">
        <v>41</v>
      </c>
      <c r="C38">
        <f ca="1">1-(COUNTIFS(OFFSET('H2 risks'!$A$1,2,$B38-1,totalresp),1,OFFSET('H2 risks'!$A$1,2,C$1-1,totalresp),1)/(COUNTIFS(OFFSET('H2 risks'!$A$1,2,$B38-1,totalresp),1,OFFSET('H2 risks'!$A$1,2,C$1-1,totalresp),1)+COUNTIFS(OFFSET('H2 risks'!$A$1,2,$B38-1,totalresp),1,OFFSET('H2 risks'!$A$1,2,C$1-1,totalresp),0)+COUNTIFS(OFFSET('H2 risks'!$A$1,2,$B38-1,totalresp),0,OFFSET('H2 risks'!$A$1,2,C$1-1,totalresp),1)))</f>
        <v>0.91111111111111109</v>
      </c>
      <c r="D38">
        <f ca="1">1-(COUNTIFS(OFFSET('H2 risks'!$A$1,2,$B38-1,totalresp),1,OFFSET('H2 risks'!$A$1,2,D$1-1,totalresp),1)/(COUNTIFS(OFFSET('H2 risks'!$A$1,2,$B38-1,totalresp),1,OFFSET('H2 risks'!$A$1,2,D$1-1,totalresp),1)+COUNTIFS(OFFSET('H2 risks'!$A$1,2,$B38-1,totalresp),1,OFFSET('H2 risks'!$A$1,2,D$1-1,totalresp),0)+COUNTIFS(OFFSET('H2 risks'!$A$1,2,$B38-1,totalresp),0,OFFSET('H2 risks'!$A$1,2,D$1-1,totalresp),1)))</f>
        <v>0.86206896551724133</v>
      </c>
      <c r="E38">
        <f ca="1">1-(COUNTIFS(OFFSET('H2 risks'!$A$1,2,$B38-1,totalresp),1,OFFSET('H2 risks'!$A$1,2,E$1-1,totalresp),1)/(COUNTIFS(OFFSET('H2 risks'!$A$1,2,$B38-1,totalresp),1,OFFSET('H2 risks'!$A$1,2,E$1-1,totalresp),1)+COUNTIFS(OFFSET('H2 risks'!$A$1,2,$B38-1,totalresp),1,OFFSET('H2 risks'!$A$1,2,E$1-1,totalresp),0)+COUNTIFS(OFFSET('H2 risks'!$A$1,2,$B38-1,totalresp),0,OFFSET('H2 risks'!$A$1,2,E$1-1,totalresp),1)))</f>
        <v>0.81818181818181812</v>
      </c>
      <c r="F38">
        <f ca="1">1-(COUNTIFS(OFFSET('H2 risks'!$A$1,2,$B38-1,totalresp),1,OFFSET('H2 risks'!$A$1,2,F$1-1,totalresp),1)/(COUNTIFS(OFFSET('H2 risks'!$A$1,2,$B38-1,totalresp),1,OFFSET('H2 risks'!$A$1,2,F$1-1,totalresp),1)+COUNTIFS(OFFSET('H2 risks'!$A$1,2,$B38-1,totalresp),1,OFFSET('H2 risks'!$A$1,2,F$1-1,totalresp),0)+COUNTIFS(OFFSET('H2 risks'!$A$1,2,$B38-1,totalresp),0,OFFSET('H2 risks'!$A$1,2,F$1-1,totalresp),1)))</f>
        <v>0.82608695652173914</v>
      </c>
      <c r="G38">
        <f ca="1">1-(COUNTIFS(OFFSET('H2 risks'!$A$1,2,$B38-1,totalresp),1,OFFSET('H2 risks'!$A$1,2,G$1-1,totalresp),1)/(COUNTIFS(OFFSET('H2 risks'!$A$1,2,$B38-1,totalresp),1,OFFSET('H2 risks'!$A$1,2,G$1-1,totalresp),1)+COUNTIFS(OFFSET('H2 risks'!$A$1,2,$B38-1,totalresp),1,OFFSET('H2 risks'!$A$1,2,G$1-1,totalresp),0)+COUNTIFS(OFFSET('H2 risks'!$A$1,2,$B38-1,totalresp),0,OFFSET('H2 risks'!$A$1,2,G$1-1,totalresp),1)))</f>
        <v>0.9642857142857143</v>
      </c>
      <c r="H38">
        <f ca="1">1-(COUNTIFS(OFFSET('H2 risks'!$A$1,2,$B38-1,totalresp),1,OFFSET('H2 risks'!$A$1,2,H$1-1,totalresp),1)/(COUNTIFS(OFFSET('H2 risks'!$A$1,2,$B38-1,totalresp),1,OFFSET('H2 risks'!$A$1,2,H$1-1,totalresp),1)+COUNTIFS(OFFSET('H2 risks'!$A$1,2,$B38-1,totalresp),1,OFFSET('H2 risks'!$A$1,2,H$1-1,totalresp),0)+COUNTIFS(OFFSET('H2 risks'!$A$1,2,$B38-1,totalresp),0,OFFSET('H2 risks'!$A$1,2,H$1-1,totalresp),1)))</f>
        <v>0.91666666666666663</v>
      </c>
      <c r="I38">
        <f ca="1">1-(COUNTIFS(OFFSET('H2 risks'!$A$1,2,$B38-1,totalresp),1,OFFSET('H2 risks'!$A$1,2,I$1-1,totalresp),1)/(COUNTIFS(OFFSET('H2 risks'!$A$1,2,$B38-1,totalresp),1,OFFSET('H2 risks'!$A$1,2,I$1-1,totalresp),1)+COUNTIFS(OFFSET('H2 risks'!$A$1,2,$B38-1,totalresp),1,OFFSET('H2 risks'!$A$1,2,I$1-1,totalresp),0)+COUNTIFS(OFFSET('H2 risks'!$A$1,2,$B38-1,totalresp),0,OFFSET('H2 risks'!$A$1,2,I$1-1,totalresp),1)))</f>
        <v>0.88235294117647056</v>
      </c>
      <c r="J38">
        <f ca="1">1-(COUNTIFS(OFFSET('H2 risks'!$A$1,2,$B38-1,totalresp),1,OFFSET('H2 risks'!$A$1,2,J$1-1,totalresp),1)/(COUNTIFS(OFFSET('H2 risks'!$A$1,2,$B38-1,totalresp),1,OFFSET('H2 risks'!$A$1,2,J$1-1,totalresp),1)+COUNTIFS(OFFSET('H2 risks'!$A$1,2,$B38-1,totalresp),1,OFFSET('H2 risks'!$A$1,2,J$1-1,totalresp),0)+COUNTIFS(OFFSET('H2 risks'!$A$1,2,$B38-1,totalresp),0,OFFSET('H2 risks'!$A$1,2,J$1-1,totalresp),1)))</f>
        <v>0.9285714285714286</v>
      </c>
      <c r="K38">
        <f ca="1">1-(COUNTIFS(OFFSET('H2 risks'!$A$1,2,$B38-1,totalresp),1,OFFSET('H2 risks'!$A$1,2,K$1-1,totalresp),1)/(COUNTIFS(OFFSET('H2 risks'!$A$1,2,$B38-1,totalresp),1,OFFSET('H2 risks'!$A$1,2,K$1-1,totalresp),1)+COUNTIFS(OFFSET('H2 risks'!$A$1,2,$B38-1,totalresp),1,OFFSET('H2 risks'!$A$1,2,K$1-1,totalresp),0)+COUNTIFS(OFFSET('H2 risks'!$A$1,2,$B38-1,totalresp),0,OFFSET('H2 risks'!$A$1,2,K$1-1,totalresp),1)))</f>
        <v>0.875</v>
      </c>
      <c r="L38">
        <f ca="1">1-(COUNTIFS(OFFSET('H2 risks'!$A$1,2,$B38-1,totalresp),1,OFFSET('H2 risks'!$A$1,2,L$1-1,totalresp),1)/(COUNTIFS(OFFSET('H2 risks'!$A$1,2,$B38-1,totalresp),1,OFFSET('H2 risks'!$A$1,2,L$1-1,totalresp),1)+COUNTIFS(OFFSET('H2 risks'!$A$1,2,$B38-1,totalresp),1,OFFSET('H2 risks'!$A$1,2,L$1-1,totalresp),0)+COUNTIFS(OFFSET('H2 risks'!$A$1,2,$B38-1,totalresp),0,OFFSET('H2 risks'!$A$1,2,L$1-1,totalresp),1)))</f>
        <v>0.7857142857142857</v>
      </c>
      <c r="M38">
        <f ca="1">1-(COUNTIFS(OFFSET('H2 risks'!$A$1,2,$B38-1,totalresp),1,OFFSET('H2 risks'!$A$1,2,M$1-1,totalresp),1)/(COUNTIFS(OFFSET('H2 risks'!$A$1,2,$B38-1,totalresp),1,OFFSET('H2 risks'!$A$1,2,M$1-1,totalresp),1)+COUNTIFS(OFFSET('H2 risks'!$A$1,2,$B38-1,totalresp),1,OFFSET('H2 risks'!$A$1,2,M$1-1,totalresp),0)+COUNTIFS(OFFSET('H2 risks'!$A$1,2,$B38-1,totalresp),0,OFFSET('H2 risks'!$A$1,2,M$1-1,totalresp),1)))</f>
        <v>0.78378378378378377</v>
      </c>
      <c r="N38">
        <f ca="1">1-(COUNTIFS(OFFSET('H2 risks'!$A$1,2,$B38-1,totalresp),1,OFFSET('H2 risks'!$A$1,2,N$1-1,totalresp),1)/(COUNTIFS(OFFSET('H2 risks'!$A$1,2,$B38-1,totalresp),1,OFFSET('H2 risks'!$A$1,2,N$1-1,totalresp),1)+COUNTIFS(OFFSET('H2 risks'!$A$1,2,$B38-1,totalresp),1,OFFSET('H2 risks'!$A$1,2,N$1-1,totalresp),0)+COUNTIFS(OFFSET('H2 risks'!$A$1,2,$B38-1,totalresp),0,OFFSET('H2 risks'!$A$1,2,N$1-1,totalresp),1)))</f>
        <v>0.93939393939393945</v>
      </c>
      <c r="O38">
        <f ca="1">1-(COUNTIFS(OFFSET('H2 risks'!$A$1,2,$B38-1,totalresp),1,OFFSET('H2 risks'!$A$1,2,O$1-1,totalresp),1)/(COUNTIFS(OFFSET('H2 risks'!$A$1,2,$B38-1,totalresp),1,OFFSET('H2 risks'!$A$1,2,O$1-1,totalresp),1)+COUNTIFS(OFFSET('H2 risks'!$A$1,2,$B38-1,totalresp),1,OFFSET('H2 risks'!$A$1,2,O$1-1,totalresp),0)+COUNTIFS(OFFSET('H2 risks'!$A$1,2,$B38-1,totalresp),0,OFFSET('H2 risks'!$A$1,2,O$1-1,totalresp),1)))</f>
        <v>0.95833333333333337</v>
      </c>
      <c r="P38">
        <f ca="1">1-(COUNTIFS(OFFSET('H2 risks'!$A$1,2,$B38-1,totalresp),1,OFFSET('H2 risks'!$A$1,2,P$1-1,totalresp),1)/(COUNTIFS(OFFSET('H2 risks'!$A$1,2,$B38-1,totalresp),1,OFFSET('H2 risks'!$A$1,2,P$1-1,totalresp),1)+COUNTIFS(OFFSET('H2 risks'!$A$1,2,$B38-1,totalresp),1,OFFSET('H2 risks'!$A$1,2,P$1-1,totalresp),0)+COUNTIFS(OFFSET('H2 risks'!$A$1,2,$B38-1,totalresp),0,OFFSET('H2 risks'!$A$1,2,P$1-1,totalresp),1)))</f>
        <v>0.85714285714285721</v>
      </c>
      <c r="Q38">
        <f ca="1">1-(COUNTIFS(OFFSET('H2 risks'!$A$1,2,$B38-1,totalresp),1,OFFSET('H2 risks'!$A$1,2,Q$1-1,totalresp),1)/(COUNTIFS(OFFSET('H2 risks'!$A$1,2,$B38-1,totalresp),1,OFFSET('H2 risks'!$A$1,2,Q$1-1,totalresp),1)+COUNTIFS(OFFSET('H2 risks'!$A$1,2,$B38-1,totalresp),1,OFFSET('H2 risks'!$A$1,2,Q$1-1,totalresp),0)+COUNTIFS(OFFSET('H2 risks'!$A$1,2,$B38-1,totalresp),0,OFFSET('H2 risks'!$A$1,2,Q$1-1,totalresp),1)))</f>
        <v>0.83333333333333337</v>
      </c>
      <c r="R38">
        <f ca="1">1-(COUNTIFS(OFFSET('H2 risks'!$A$1,2,$B38-1,totalresp),1,OFFSET('H2 risks'!$A$1,2,R$1-1,totalresp),1)/(COUNTIFS(OFFSET('H2 risks'!$A$1,2,$B38-1,totalresp),1,OFFSET('H2 risks'!$A$1,2,R$1-1,totalresp),1)+COUNTIFS(OFFSET('H2 risks'!$A$1,2,$B38-1,totalresp),1,OFFSET('H2 risks'!$A$1,2,R$1-1,totalresp),0)+COUNTIFS(OFFSET('H2 risks'!$A$1,2,$B38-1,totalresp),0,OFFSET('H2 risks'!$A$1,2,R$1-1,totalresp),1)))</f>
        <v>1</v>
      </c>
      <c r="S38">
        <f ca="1">1-(COUNTIFS(OFFSET('H2 risks'!$A$1,2,$B38-1,totalresp),1,OFFSET('H2 risks'!$A$1,2,S$1-1,totalresp),1)/(COUNTIFS(OFFSET('H2 risks'!$A$1,2,$B38-1,totalresp),1,OFFSET('H2 risks'!$A$1,2,S$1-1,totalresp),1)+COUNTIFS(OFFSET('H2 risks'!$A$1,2,$B38-1,totalresp),1,OFFSET('H2 risks'!$A$1,2,S$1-1,totalresp),0)+COUNTIFS(OFFSET('H2 risks'!$A$1,2,$B38-1,totalresp),0,OFFSET('H2 risks'!$A$1,2,S$1-1,totalresp),1)))</f>
        <v>1</v>
      </c>
      <c r="T38">
        <f ca="1">1-(COUNTIFS(OFFSET('H2 risks'!$A$1,2,$B38-1,totalresp),1,OFFSET('H2 risks'!$A$1,2,T$1-1,totalresp),1)/(COUNTIFS(OFFSET('H2 risks'!$A$1,2,$B38-1,totalresp),1,OFFSET('H2 risks'!$A$1,2,T$1-1,totalresp),1)+COUNTIFS(OFFSET('H2 risks'!$A$1,2,$B38-1,totalresp),1,OFFSET('H2 risks'!$A$1,2,T$1-1,totalresp),0)+COUNTIFS(OFFSET('H2 risks'!$A$1,2,$B38-1,totalresp),0,OFFSET('H2 risks'!$A$1,2,T$1-1,totalresp),1)))</f>
        <v>0.81081081081081074</v>
      </c>
      <c r="U38">
        <f ca="1">1-(COUNTIFS(OFFSET('H2 risks'!$A$1,2,$B38-1,totalresp),1,OFFSET('H2 risks'!$A$1,2,U$1-1,totalresp),1)/(COUNTIFS(OFFSET('H2 risks'!$A$1,2,$B38-1,totalresp),1,OFFSET('H2 risks'!$A$1,2,U$1-1,totalresp),1)+COUNTIFS(OFFSET('H2 risks'!$A$1,2,$B38-1,totalresp),1,OFFSET('H2 risks'!$A$1,2,U$1-1,totalresp),0)+COUNTIFS(OFFSET('H2 risks'!$A$1,2,$B38-1,totalresp),0,OFFSET('H2 risks'!$A$1,2,U$1-1,totalresp),1)))</f>
        <v>0.9285714285714286</v>
      </c>
      <c r="V38">
        <f ca="1">1-(COUNTIFS(OFFSET('H2 risks'!$A$1,2,$B38-1,totalresp),1,OFFSET('H2 risks'!$A$1,2,V$1-1,totalresp),1)/(COUNTIFS(OFFSET('H2 risks'!$A$1,2,$B38-1,totalresp),1,OFFSET('H2 risks'!$A$1,2,V$1-1,totalresp),1)+COUNTIFS(OFFSET('H2 risks'!$A$1,2,$B38-1,totalresp),1,OFFSET('H2 risks'!$A$1,2,V$1-1,totalresp),0)+COUNTIFS(OFFSET('H2 risks'!$A$1,2,$B38-1,totalresp),0,OFFSET('H2 risks'!$A$1,2,V$1-1,totalresp),1)))</f>
        <v>0.96296296296296302</v>
      </c>
      <c r="W38">
        <f ca="1">1-(COUNTIFS(OFFSET('H2 risks'!$A$1,2,$B38-1,totalresp),1,OFFSET('H2 risks'!$A$1,2,W$1-1,totalresp),1)/(COUNTIFS(OFFSET('H2 risks'!$A$1,2,$B38-1,totalresp),1,OFFSET('H2 risks'!$A$1,2,W$1-1,totalresp),1)+COUNTIFS(OFFSET('H2 risks'!$A$1,2,$B38-1,totalresp),1,OFFSET('H2 risks'!$A$1,2,W$1-1,totalresp),0)+COUNTIFS(OFFSET('H2 risks'!$A$1,2,$B38-1,totalresp),0,OFFSET('H2 risks'!$A$1,2,W$1-1,totalresp),1)))</f>
        <v>0.86363636363636365</v>
      </c>
      <c r="X38">
        <f ca="1">1-(COUNTIFS(OFFSET('H2 risks'!$A$1,2,$B38-1,totalresp),1,OFFSET('H2 risks'!$A$1,2,X$1-1,totalresp),1)/(COUNTIFS(OFFSET('H2 risks'!$A$1,2,$B38-1,totalresp),1,OFFSET('H2 risks'!$A$1,2,X$1-1,totalresp),1)+COUNTIFS(OFFSET('H2 risks'!$A$1,2,$B38-1,totalresp),1,OFFSET('H2 risks'!$A$1,2,X$1-1,totalresp),0)+COUNTIFS(OFFSET('H2 risks'!$A$1,2,$B38-1,totalresp),0,OFFSET('H2 risks'!$A$1,2,X$1-1,totalresp),1)))</f>
        <v>0.80645161290322576</v>
      </c>
      <c r="Y38">
        <f ca="1">1-(COUNTIFS(OFFSET('H2 risks'!$A$1,2,$B38-1,totalresp),1,OFFSET('H2 risks'!$A$1,2,Y$1-1,totalresp),1)/(COUNTIFS(OFFSET('H2 risks'!$A$1,2,$B38-1,totalresp),1,OFFSET('H2 risks'!$A$1,2,Y$1-1,totalresp),1)+COUNTIFS(OFFSET('H2 risks'!$A$1,2,$B38-1,totalresp),1,OFFSET('H2 risks'!$A$1,2,Y$1-1,totalresp),0)+COUNTIFS(OFFSET('H2 risks'!$A$1,2,$B38-1,totalresp),0,OFFSET('H2 risks'!$A$1,2,Y$1-1,totalresp),1)))</f>
        <v>1</v>
      </c>
      <c r="Z38">
        <f ca="1">1-(COUNTIFS(OFFSET('H2 risks'!$A$1,2,$B38-1,totalresp),1,OFFSET('H2 risks'!$A$1,2,Z$1-1,totalresp),1)/(COUNTIFS(OFFSET('H2 risks'!$A$1,2,$B38-1,totalresp),1,OFFSET('H2 risks'!$A$1,2,Z$1-1,totalresp),1)+COUNTIFS(OFFSET('H2 risks'!$A$1,2,$B38-1,totalresp),1,OFFSET('H2 risks'!$A$1,2,Z$1-1,totalresp),0)+COUNTIFS(OFFSET('H2 risks'!$A$1,2,$B38-1,totalresp),0,OFFSET('H2 risks'!$A$1,2,Z$1-1,totalresp),1)))</f>
        <v>0.8529411764705882</v>
      </c>
      <c r="AA38">
        <f ca="1">1-(COUNTIFS(OFFSET('H2 risks'!$A$1,2,$B38-1,totalresp),1,OFFSET('H2 risks'!$A$1,2,AA$1-1,totalresp),1)/(COUNTIFS(OFFSET('H2 risks'!$A$1,2,$B38-1,totalresp),1,OFFSET('H2 risks'!$A$1,2,AA$1-1,totalresp),1)+COUNTIFS(OFFSET('H2 risks'!$A$1,2,$B38-1,totalresp),1,OFFSET('H2 risks'!$A$1,2,AA$1-1,totalresp),0)+COUNTIFS(OFFSET('H2 risks'!$A$1,2,$B38-1,totalresp),0,OFFSET('H2 risks'!$A$1,2,AA$1-1,totalresp),1)))</f>
        <v>0.82352941176470584</v>
      </c>
      <c r="AB38">
        <f ca="1">1-(COUNTIFS(OFFSET('H2 risks'!$A$1,2,$B38-1,totalresp),1,OFFSET('H2 risks'!$A$1,2,AB$1-1,totalresp),1)/(COUNTIFS(OFFSET('H2 risks'!$A$1,2,$B38-1,totalresp),1,OFFSET('H2 risks'!$A$1,2,AB$1-1,totalresp),1)+COUNTIFS(OFFSET('H2 risks'!$A$1,2,$B38-1,totalresp),1,OFFSET('H2 risks'!$A$1,2,AB$1-1,totalresp),0)+COUNTIFS(OFFSET('H2 risks'!$A$1,2,$B38-1,totalresp),0,OFFSET('H2 risks'!$A$1,2,AB$1-1,totalresp),1)))</f>
        <v>0.81481481481481488</v>
      </c>
      <c r="AC38">
        <f ca="1">1-(COUNTIFS(OFFSET('H2 risks'!$A$1,2,$B38-1,totalresp),1,OFFSET('H2 risks'!$A$1,2,AC$1-1,totalresp),1)/(COUNTIFS(OFFSET('H2 risks'!$A$1,2,$B38-1,totalresp),1,OFFSET('H2 risks'!$A$1,2,AC$1-1,totalresp),1)+COUNTIFS(OFFSET('H2 risks'!$A$1,2,$B38-1,totalresp),1,OFFSET('H2 risks'!$A$1,2,AC$1-1,totalresp),0)+COUNTIFS(OFFSET('H2 risks'!$A$1,2,$B38-1,totalresp),0,OFFSET('H2 risks'!$A$1,2,AC$1-1,totalresp),1)))</f>
        <v>0.73170731707317072</v>
      </c>
      <c r="AD38">
        <f ca="1">1-(COUNTIFS(OFFSET('H2 risks'!$A$1,2,$B38-1,totalresp),1,OFFSET('H2 risks'!$A$1,2,AD$1-1,totalresp),1)/(COUNTIFS(OFFSET('H2 risks'!$A$1,2,$B38-1,totalresp),1,OFFSET('H2 risks'!$A$1,2,AD$1-1,totalresp),1)+COUNTIFS(OFFSET('H2 risks'!$A$1,2,$B38-1,totalresp),1,OFFSET('H2 risks'!$A$1,2,AD$1-1,totalresp),0)+COUNTIFS(OFFSET('H2 risks'!$A$1,2,$B38-1,totalresp),0,OFFSET('H2 risks'!$A$1,2,AD$1-1,totalresp),1)))</f>
        <v>0.78431372549019607</v>
      </c>
      <c r="AE38">
        <f ca="1">1-(COUNTIFS(OFFSET('H2 risks'!$A$1,2,$B38-1,totalresp),1,OFFSET('H2 risks'!$A$1,2,AE$1-1,totalresp),1)/(COUNTIFS(OFFSET('H2 risks'!$A$1,2,$B38-1,totalresp),1,OFFSET('H2 risks'!$A$1,2,AE$1-1,totalresp),1)+COUNTIFS(OFFSET('H2 risks'!$A$1,2,$B38-1,totalresp),1,OFFSET('H2 risks'!$A$1,2,AE$1-1,totalresp),0)+COUNTIFS(OFFSET('H2 risks'!$A$1,2,$B38-1,totalresp),0,OFFSET('H2 risks'!$A$1,2,AE$1-1,totalresp),1)))</f>
        <v>0.83333333333333337</v>
      </c>
      <c r="AF38">
        <f ca="1">1-(COUNTIFS(OFFSET('H2 risks'!$A$1,2,$B38-1,totalresp),1,OFFSET('H2 risks'!$A$1,2,AF$1-1,totalresp),1)/(COUNTIFS(OFFSET('H2 risks'!$A$1,2,$B38-1,totalresp),1,OFFSET('H2 risks'!$A$1,2,AF$1-1,totalresp),1)+COUNTIFS(OFFSET('H2 risks'!$A$1,2,$B38-1,totalresp),1,OFFSET('H2 risks'!$A$1,2,AF$1-1,totalresp),0)+COUNTIFS(OFFSET('H2 risks'!$A$1,2,$B38-1,totalresp),0,OFFSET('H2 risks'!$A$1,2,AF$1-1,totalresp),1)))</f>
        <v>0.875</v>
      </c>
      <c r="AG38">
        <f ca="1">1-(COUNTIFS(OFFSET('H2 risks'!$A$1,2,$B38-1,totalresp),1,OFFSET('H2 risks'!$A$1,2,AG$1-1,totalresp),1)/(COUNTIFS(OFFSET('H2 risks'!$A$1,2,$B38-1,totalresp),1,OFFSET('H2 risks'!$A$1,2,AG$1-1,totalresp),1)+COUNTIFS(OFFSET('H2 risks'!$A$1,2,$B38-1,totalresp),1,OFFSET('H2 risks'!$A$1,2,AG$1-1,totalresp),0)+COUNTIFS(OFFSET('H2 risks'!$A$1,2,$B38-1,totalresp),0,OFFSET('H2 risks'!$A$1,2,AG$1-1,totalresp),1)))</f>
        <v>1</v>
      </c>
      <c r="AH38">
        <f ca="1">1-(COUNTIFS(OFFSET('H2 risks'!$A$1,2,$B38-1,totalresp),1,OFFSET('H2 risks'!$A$1,2,AH$1-1,totalresp),1)/(COUNTIFS(OFFSET('H2 risks'!$A$1,2,$B38-1,totalresp),1,OFFSET('H2 risks'!$A$1,2,AH$1-1,totalresp),1)+COUNTIFS(OFFSET('H2 risks'!$A$1,2,$B38-1,totalresp),1,OFFSET('H2 risks'!$A$1,2,AH$1-1,totalresp),0)+COUNTIFS(OFFSET('H2 risks'!$A$1,2,$B38-1,totalresp),0,OFFSET('H2 risks'!$A$1,2,AH$1-1,totalresp),1)))</f>
        <v>0.96551724137931039</v>
      </c>
      <c r="AI38">
        <f ca="1">1-(COUNTIFS(OFFSET('H2 risks'!$A$1,2,$B38-1,totalresp),1,OFFSET('H2 risks'!$A$1,2,AI$1-1,totalresp),1)/(COUNTIFS(OFFSET('H2 risks'!$A$1,2,$B38-1,totalresp),1,OFFSET('H2 risks'!$A$1,2,AI$1-1,totalresp),1)+COUNTIFS(OFFSET('H2 risks'!$A$1,2,$B38-1,totalresp),1,OFFSET('H2 risks'!$A$1,2,AI$1-1,totalresp),0)+COUNTIFS(OFFSET('H2 risks'!$A$1,2,$B38-1,totalresp),0,OFFSET('H2 risks'!$A$1,2,AI$1-1,totalresp),1)))</f>
        <v>0.47826086956521741</v>
      </c>
      <c r="AJ38">
        <f ca="1">1-(COUNTIFS(OFFSET('H2 risks'!$A$1,2,$B38-1,totalresp),1,OFFSET('H2 risks'!$A$1,2,AJ$1-1,totalresp),1)/(COUNTIFS(OFFSET('H2 risks'!$A$1,2,$B38-1,totalresp),1,OFFSET('H2 risks'!$A$1,2,AJ$1-1,totalresp),1)+COUNTIFS(OFFSET('H2 risks'!$A$1,2,$B38-1,totalresp),1,OFFSET('H2 risks'!$A$1,2,AJ$1-1,totalresp),0)+COUNTIFS(OFFSET('H2 risks'!$A$1,2,$B38-1,totalresp),0,OFFSET('H2 risks'!$A$1,2,AJ$1-1,totalresp),1)))</f>
        <v>0.73913043478260865</v>
      </c>
      <c r="AK38">
        <f ca="1">1-(COUNTIFS(OFFSET('H2 risks'!$A$1,2,$B38-1,totalresp),1,OFFSET('H2 risks'!$A$1,2,AK$1-1,totalresp),1)/(COUNTIFS(OFFSET('H2 risks'!$A$1,2,$B38-1,totalresp),1,OFFSET('H2 risks'!$A$1,2,AK$1-1,totalresp),1)+COUNTIFS(OFFSET('H2 risks'!$A$1,2,$B38-1,totalresp),1,OFFSET('H2 risks'!$A$1,2,AK$1-1,totalresp),0)+COUNTIFS(OFFSET('H2 risks'!$A$1,2,$B38-1,totalresp),0,OFFSET('H2 risks'!$A$1,2,AK$1-1,totalresp),1)))</f>
        <v>0.95</v>
      </c>
      <c r="AL38">
        <f ca="1">1-(COUNTIFS(OFFSET('H2 risks'!$A$1,2,$B38-1,totalresp),1,OFFSET('H2 risks'!$A$1,2,AL$1-1,totalresp),1)/(COUNTIFS(OFFSET('H2 risks'!$A$1,2,$B38-1,totalresp),1,OFFSET('H2 risks'!$A$1,2,AL$1-1,totalresp),1)+COUNTIFS(OFFSET('H2 risks'!$A$1,2,$B38-1,totalresp),1,OFFSET('H2 risks'!$A$1,2,AL$1-1,totalresp),0)+COUNTIFS(OFFSET('H2 risks'!$A$1,2,$B38-1,totalresp),0,OFFSET('H2 risks'!$A$1,2,AL$1-1,totalresp),1)))</f>
        <v>0</v>
      </c>
      <c r="AM38">
        <f ca="1">1-(COUNTIFS(OFFSET('H2 risks'!$A$1,2,$B38-1,totalresp),1,OFFSET('H2 risks'!$A$1,2,AM$1-1,totalresp),1)/(COUNTIFS(OFFSET('H2 risks'!$A$1,2,$B38-1,totalresp),1,OFFSET('H2 risks'!$A$1,2,AM$1-1,totalresp),1)+COUNTIFS(OFFSET('H2 risks'!$A$1,2,$B38-1,totalresp),1,OFFSET('H2 risks'!$A$1,2,AM$1-1,totalresp),0)+COUNTIFS(OFFSET('H2 risks'!$A$1,2,$B38-1,totalresp),0,OFFSET('H2 risks'!$A$1,2,AM$1-1,totalresp),1)))</f>
        <v>0.69565217391304346</v>
      </c>
      <c r="AN38">
        <f ca="1">1-(COUNTIFS(OFFSET('H2 risks'!$A$1,2,$B38-1,totalresp),1,OFFSET('H2 risks'!$A$1,2,AN$1-1,totalresp),1)/(COUNTIFS(OFFSET('H2 risks'!$A$1,2,$B38-1,totalresp),1,OFFSET('H2 risks'!$A$1,2,AN$1-1,totalresp),1)+COUNTIFS(OFFSET('H2 risks'!$A$1,2,$B38-1,totalresp),1,OFFSET('H2 risks'!$A$1,2,AN$1-1,totalresp),0)+COUNTIFS(OFFSET('H2 risks'!$A$1,2,$B38-1,totalresp),0,OFFSET('H2 risks'!$A$1,2,AN$1-1,totalresp),1)))</f>
        <v>0.66666666666666674</v>
      </c>
      <c r="AO38">
        <f ca="1">1-(COUNTIFS(OFFSET('H2 risks'!$A$1,2,$B38-1,totalresp),1,OFFSET('H2 risks'!$A$1,2,AO$1-1,totalresp),1)/(COUNTIFS(OFFSET('H2 risks'!$A$1,2,$B38-1,totalresp),1,OFFSET('H2 risks'!$A$1,2,AO$1-1,totalresp),1)+COUNTIFS(OFFSET('H2 risks'!$A$1,2,$B38-1,totalresp),1,OFFSET('H2 risks'!$A$1,2,AO$1-1,totalresp),0)+COUNTIFS(OFFSET('H2 risks'!$A$1,2,$B38-1,totalresp),0,OFFSET('H2 risks'!$A$1,2,AO$1-1,totalresp),1)))</f>
        <v>0.94444444444444442</v>
      </c>
    </row>
    <row r="39" spans="1:41" ht="26.25" x14ac:dyDescent="0.45">
      <c r="A39" s="21" t="s">
        <v>372</v>
      </c>
      <c r="B39" s="6">
        <v>42</v>
      </c>
      <c r="C39">
        <f ca="1">1-(COUNTIFS(OFFSET('H2 risks'!$A$1,2,$B39-1,totalresp),1,OFFSET('H2 risks'!$A$1,2,C$1-1,totalresp),1)/(COUNTIFS(OFFSET('H2 risks'!$A$1,2,$B39-1,totalresp),1,OFFSET('H2 risks'!$A$1,2,C$1-1,totalresp),1)+COUNTIFS(OFFSET('H2 risks'!$A$1,2,$B39-1,totalresp),1,OFFSET('H2 risks'!$A$1,2,C$1-1,totalresp),0)+COUNTIFS(OFFSET('H2 risks'!$A$1,2,$B39-1,totalresp),0,OFFSET('H2 risks'!$A$1,2,C$1-1,totalresp),1)))</f>
        <v>0.83333333333333337</v>
      </c>
      <c r="D39">
        <f ca="1">1-(COUNTIFS(OFFSET('H2 risks'!$A$1,2,$B39-1,totalresp),1,OFFSET('H2 risks'!$A$1,2,D$1-1,totalresp),1)/(COUNTIFS(OFFSET('H2 risks'!$A$1,2,$B39-1,totalresp),1,OFFSET('H2 risks'!$A$1,2,D$1-1,totalresp),1)+COUNTIFS(OFFSET('H2 risks'!$A$1,2,$B39-1,totalresp),1,OFFSET('H2 risks'!$A$1,2,D$1-1,totalresp),0)+COUNTIFS(OFFSET('H2 risks'!$A$1,2,$B39-1,totalresp),0,OFFSET('H2 risks'!$A$1,2,D$1-1,totalresp),1)))</f>
        <v>0.86206896551724133</v>
      </c>
      <c r="E39">
        <f ca="1">1-(COUNTIFS(OFFSET('H2 risks'!$A$1,2,$B39-1,totalresp),1,OFFSET('H2 risks'!$A$1,2,E$1-1,totalresp),1)/(COUNTIFS(OFFSET('H2 risks'!$A$1,2,$B39-1,totalresp),1,OFFSET('H2 risks'!$A$1,2,E$1-1,totalresp),1)+COUNTIFS(OFFSET('H2 risks'!$A$1,2,$B39-1,totalresp),1,OFFSET('H2 risks'!$A$1,2,E$1-1,totalresp),0)+COUNTIFS(OFFSET('H2 risks'!$A$1,2,$B39-1,totalresp),0,OFFSET('H2 risks'!$A$1,2,E$1-1,totalresp),1)))</f>
        <v>0.76190476190476186</v>
      </c>
      <c r="F39">
        <f ca="1">1-(COUNTIFS(OFFSET('H2 risks'!$A$1,2,$B39-1,totalresp),1,OFFSET('H2 risks'!$A$1,2,F$1-1,totalresp),1)/(COUNTIFS(OFFSET('H2 risks'!$A$1,2,$B39-1,totalresp),1,OFFSET('H2 risks'!$A$1,2,F$1-1,totalresp),1)+COUNTIFS(OFFSET('H2 risks'!$A$1,2,$B39-1,totalresp),1,OFFSET('H2 risks'!$A$1,2,F$1-1,totalresp),0)+COUNTIFS(OFFSET('H2 risks'!$A$1,2,$B39-1,totalresp),0,OFFSET('H2 risks'!$A$1,2,F$1-1,totalresp),1)))</f>
        <v>0.82608695652173914</v>
      </c>
      <c r="G39">
        <f ca="1">1-(COUNTIFS(OFFSET('H2 risks'!$A$1,2,$B39-1,totalresp),1,OFFSET('H2 risks'!$A$1,2,G$1-1,totalresp),1)/(COUNTIFS(OFFSET('H2 risks'!$A$1,2,$B39-1,totalresp),1,OFFSET('H2 risks'!$A$1,2,G$1-1,totalresp),1)+COUNTIFS(OFFSET('H2 risks'!$A$1,2,$B39-1,totalresp),1,OFFSET('H2 risks'!$A$1,2,G$1-1,totalresp),0)+COUNTIFS(OFFSET('H2 risks'!$A$1,2,$B39-1,totalresp),0,OFFSET('H2 risks'!$A$1,2,G$1-1,totalresp),1)))</f>
        <v>0.92592592592592593</v>
      </c>
      <c r="H39">
        <f ca="1">1-(COUNTIFS(OFFSET('H2 risks'!$A$1,2,$B39-1,totalresp),1,OFFSET('H2 risks'!$A$1,2,H$1-1,totalresp),1)/(COUNTIFS(OFFSET('H2 risks'!$A$1,2,$B39-1,totalresp),1,OFFSET('H2 risks'!$A$1,2,H$1-1,totalresp),1)+COUNTIFS(OFFSET('H2 risks'!$A$1,2,$B39-1,totalresp),1,OFFSET('H2 risks'!$A$1,2,H$1-1,totalresp),0)+COUNTIFS(OFFSET('H2 risks'!$A$1,2,$B39-1,totalresp),0,OFFSET('H2 risks'!$A$1,2,H$1-1,totalresp),1)))</f>
        <v>0.97368421052631582</v>
      </c>
      <c r="I39">
        <f ca="1">1-(COUNTIFS(OFFSET('H2 risks'!$A$1,2,$B39-1,totalresp),1,OFFSET('H2 risks'!$A$1,2,I$1-1,totalresp),1)/(COUNTIFS(OFFSET('H2 risks'!$A$1,2,$B39-1,totalresp),1,OFFSET('H2 risks'!$A$1,2,I$1-1,totalresp),1)+COUNTIFS(OFFSET('H2 risks'!$A$1,2,$B39-1,totalresp),1,OFFSET('H2 risks'!$A$1,2,I$1-1,totalresp),0)+COUNTIFS(OFFSET('H2 risks'!$A$1,2,$B39-1,totalresp),0,OFFSET('H2 risks'!$A$1,2,I$1-1,totalresp),1)))</f>
        <v>0.8125</v>
      </c>
      <c r="J39">
        <f ca="1">1-(COUNTIFS(OFFSET('H2 risks'!$A$1,2,$B39-1,totalresp),1,OFFSET('H2 risks'!$A$1,2,J$1-1,totalresp),1)/(COUNTIFS(OFFSET('H2 risks'!$A$1,2,$B39-1,totalresp),1,OFFSET('H2 risks'!$A$1,2,J$1-1,totalresp),1)+COUNTIFS(OFFSET('H2 risks'!$A$1,2,$B39-1,totalresp),1,OFFSET('H2 risks'!$A$1,2,J$1-1,totalresp),0)+COUNTIFS(OFFSET('H2 risks'!$A$1,2,$B39-1,totalresp),0,OFFSET('H2 risks'!$A$1,2,J$1-1,totalresp),1)))</f>
        <v>0.9285714285714286</v>
      </c>
      <c r="K39">
        <f ca="1">1-(COUNTIFS(OFFSET('H2 risks'!$A$1,2,$B39-1,totalresp),1,OFFSET('H2 risks'!$A$1,2,K$1-1,totalresp),1)/(COUNTIFS(OFFSET('H2 risks'!$A$1,2,$B39-1,totalresp),1,OFFSET('H2 risks'!$A$1,2,K$1-1,totalresp),1)+COUNTIFS(OFFSET('H2 risks'!$A$1,2,$B39-1,totalresp),1,OFFSET('H2 risks'!$A$1,2,K$1-1,totalresp),0)+COUNTIFS(OFFSET('H2 risks'!$A$1,2,$B39-1,totalresp),0,OFFSET('H2 risks'!$A$1,2,K$1-1,totalresp),1)))</f>
        <v>0.92</v>
      </c>
      <c r="L39">
        <f ca="1">1-(COUNTIFS(OFFSET('H2 risks'!$A$1,2,$B39-1,totalresp),1,OFFSET('H2 risks'!$A$1,2,L$1-1,totalresp),1)/(COUNTIFS(OFFSET('H2 risks'!$A$1,2,$B39-1,totalresp),1,OFFSET('H2 risks'!$A$1,2,L$1-1,totalresp),1)+COUNTIFS(OFFSET('H2 risks'!$A$1,2,$B39-1,totalresp),1,OFFSET('H2 risks'!$A$1,2,L$1-1,totalresp),0)+COUNTIFS(OFFSET('H2 risks'!$A$1,2,$B39-1,totalresp),0,OFFSET('H2 risks'!$A$1,2,L$1-1,totalresp),1)))</f>
        <v>0.81395348837209303</v>
      </c>
      <c r="M39">
        <f ca="1">1-(COUNTIFS(OFFSET('H2 risks'!$A$1,2,$B39-1,totalresp),1,OFFSET('H2 risks'!$A$1,2,M$1-1,totalresp),1)/(COUNTIFS(OFFSET('H2 risks'!$A$1,2,$B39-1,totalresp),1,OFFSET('H2 risks'!$A$1,2,M$1-1,totalresp),1)+COUNTIFS(OFFSET('H2 risks'!$A$1,2,$B39-1,totalresp),1,OFFSET('H2 risks'!$A$1,2,M$1-1,totalresp),0)+COUNTIFS(OFFSET('H2 risks'!$A$1,2,$B39-1,totalresp),0,OFFSET('H2 risks'!$A$1,2,M$1-1,totalresp),1)))</f>
        <v>0.81578947368421051</v>
      </c>
      <c r="N39">
        <f ca="1">1-(COUNTIFS(OFFSET('H2 risks'!$A$1,2,$B39-1,totalresp),1,OFFSET('H2 risks'!$A$1,2,N$1-1,totalresp),1)/(COUNTIFS(OFFSET('H2 risks'!$A$1,2,$B39-1,totalresp),1,OFFSET('H2 risks'!$A$1,2,N$1-1,totalresp),1)+COUNTIFS(OFFSET('H2 risks'!$A$1,2,$B39-1,totalresp),1,OFFSET('H2 risks'!$A$1,2,N$1-1,totalresp),0)+COUNTIFS(OFFSET('H2 risks'!$A$1,2,$B39-1,totalresp),0,OFFSET('H2 risks'!$A$1,2,N$1-1,totalresp),1)))</f>
        <v>0.87096774193548387</v>
      </c>
      <c r="O39">
        <f ca="1">1-(COUNTIFS(OFFSET('H2 risks'!$A$1,2,$B39-1,totalresp),1,OFFSET('H2 risks'!$A$1,2,O$1-1,totalresp),1)/(COUNTIFS(OFFSET('H2 risks'!$A$1,2,$B39-1,totalresp),1,OFFSET('H2 risks'!$A$1,2,O$1-1,totalresp),1)+COUNTIFS(OFFSET('H2 risks'!$A$1,2,$B39-1,totalresp),1,OFFSET('H2 risks'!$A$1,2,O$1-1,totalresp),0)+COUNTIFS(OFFSET('H2 risks'!$A$1,2,$B39-1,totalresp),0,OFFSET('H2 risks'!$A$1,2,O$1-1,totalresp),1)))</f>
        <v>0.95833333333333337</v>
      </c>
      <c r="P39">
        <f ca="1">1-(COUNTIFS(OFFSET('H2 risks'!$A$1,2,$B39-1,totalresp),1,OFFSET('H2 risks'!$A$1,2,P$1-1,totalresp),1)/(COUNTIFS(OFFSET('H2 risks'!$A$1,2,$B39-1,totalresp),1,OFFSET('H2 risks'!$A$1,2,P$1-1,totalresp),1)+COUNTIFS(OFFSET('H2 risks'!$A$1,2,$B39-1,totalresp),1,OFFSET('H2 risks'!$A$1,2,P$1-1,totalresp),0)+COUNTIFS(OFFSET('H2 risks'!$A$1,2,$B39-1,totalresp),0,OFFSET('H2 risks'!$A$1,2,P$1-1,totalresp),1)))</f>
        <v>0.88888888888888884</v>
      </c>
      <c r="Q39">
        <f ca="1">1-(COUNTIFS(OFFSET('H2 risks'!$A$1,2,$B39-1,totalresp),1,OFFSET('H2 risks'!$A$1,2,Q$1-1,totalresp),1)/(COUNTIFS(OFFSET('H2 risks'!$A$1,2,$B39-1,totalresp),1,OFFSET('H2 risks'!$A$1,2,Q$1-1,totalresp),1)+COUNTIFS(OFFSET('H2 risks'!$A$1,2,$B39-1,totalresp),1,OFFSET('H2 risks'!$A$1,2,Q$1-1,totalresp),0)+COUNTIFS(OFFSET('H2 risks'!$A$1,2,$B39-1,totalresp),0,OFFSET('H2 risks'!$A$1,2,Q$1-1,totalresp),1)))</f>
        <v>0.90625</v>
      </c>
      <c r="R39">
        <f ca="1">1-(COUNTIFS(OFFSET('H2 risks'!$A$1,2,$B39-1,totalresp),1,OFFSET('H2 risks'!$A$1,2,R$1-1,totalresp),1)/(COUNTIFS(OFFSET('H2 risks'!$A$1,2,$B39-1,totalresp),1,OFFSET('H2 risks'!$A$1,2,R$1-1,totalresp),1)+COUNTIFS(OFFSET('H2 risks'!$A$1,2,$B39-1,totalresp),1,OFFSET('H2 risks'!$A$1,2,R$1-1,totalresp),0)+COUNTIFS(OFFSET('H2 risks'!$A$1,2,$B39-1,totalresp),0,OFFSET('H2 risks'!$A$1,2,R$1-1,totalresp),1)))</f>
        <v>0.95652173913043481</v>
      </c>
      <c r="S39">
        <f ca="1">1-(COUNTIFS(OFFSET('H2 risks'!$A$1,2,$B39-1,totalresp),1,OFFSET('H2 risks'!$A$1,2,S$1-1,totalresp),1)/(COUNTIFS(OFFSET('H2 risks'!$A$1,2,$B39-1,totalresp),1,OFFSET('H2 risks'!$A$1,2,S$1-1,totalresp),1)+COUNTIFS(OFFSET('H2 risks'!$A$1,2,$B39-1,totalresp),1,OFFSET('H2 risks'!$A$1,2,S$1-1,totalresp),0)+COUNTIFS(OFFSET('H2 risks'!$A$1,2,$B39-1,totalresp),0,OFFSET('H2 risks'!$A$1,2,S$1-1,totalresp),1)))</f>
        <v>0.90476190476190477</v>
      </c>
      <c r="T39">
        <f ca="1">1-(COUNTIFS(OFFSET('H2 risks'!$A$1,2,$B39-1,totalresp),1,OFFSET('H2 risks'!$A$1,2,T$1-1,totalresp),1)/(COUNTIFS(OFFSET('H2 risks'!$A$1,2,$B39-1,totalresp),1,OFFSET('H2 risks'!$A$1,2,T$1-1,totalresp),1)+COUNTIFS(OFFSET('H2 risks'!$A$1,2,$B39-1,totalresp),1,OFFSET('H2 risks'!$A$1,2,T$1-1,totalresp),0)+COUNTIFS(OFFSET('H2 risks'!$A$1,2,$B39-1,totalresp),0,OFFSET('H2 risks'!$A$1,2,T$1-1,totalresp),1)))</f>
        <v>0.92682926829268297</v>
      </c>
      <c r="U39">
        <f ca="1">1-(COUNTIFS(OFFSET('H2 risks'!$A$1,2,$B39-1,totalresp),1,OFFSET('H2 risks'!$A$1,2,U$1-1,totalresp),1)/(COUNTIFS(OFFSET('H2 risks'!$A$1,2,$B39-1,totalresp),1,OFFSET('H2 risks'!$A$1,2,U$1-1,totalresp),1)+COUNTIFS(OFFSET('H2 risks'!$A$1,2,$B39-1,totalresp),1,OFFSET('H2 risks'!$A$1,2,U$1-1,totalresp),0)+COUNTIFS(OFFSET('H2 risks'!$A$1,2,$B39-1,totalresp),0,OFFSET('H2 risks'!$A$1,2,U$1-1,totalresp),1)))</f>
        <v>0.75</v>
      </c>
      <c r="V39">
        <f ca="1">1-(COUNTIFS(OFFSET('H2 risks'!$A$1,2,$B39-1,totalresp),1,OFFSET('H2 risks'!$A$1,2,V$1-1,totalresp),1)/(COUNTIFS(OFFSET('H2 risks'!$A$1,2,$B39-1,totalresp),1,OFFSET('H2 risks'!$A$1,2,V$1-1,totalresp),1)+COUNTIFS(OFFSET('H2 risks'!$A$1,2,$B39-1,totalresp),1,OFFSET('H2 risks'!$A$1,2,V$1-1,totalresp),0)+COUNTIFS(OFFSET('H2 risks'!$A$1,2,$B39-1,totalresp),0,OFFSET('H2 risks'!$A$1,2,V$1-1,totalresp),1)))</f>
        <v>0.88</v>
      </c>
      <c r="W39">
        <f ca="1">1-(COUNTIFS(OFFSET('H2 risks'!$A$1,2,$B39-1,totalresp),1,OFFSET('H2 risks'!$A$1,2,W$1-1,totalresp),1)/(COUNTIFS(OFFSET('H2 risks'!$A$1,2,$B39-1,totalresp),1,OFFSET('H2 risks'!$A$1,2,W$1-1,totalresp),1)+COUNTIFS(OFFSET('H2 risks'!$A$1,2,$B39-1,totalresp),1,OFFSET('H2 risks'!$A$1,2,W$1-1,totalresp),0)+COUNTIFS(OFFSET('H2 risks'!$A$1,2,$B39-1,totalresp),0,OFFSET('H2 risks'!$A$1,2,W$1-1,totalresp),1)))</f>
        <v>0.86363636363636365</v>
      </c>
      <c r="X39">
        <f ca="1">1-(COUNTIFS(OFFSET('H2 risks'!$A$1,2,$B39-1,totalresp),1,OFFSET('H2 risks'!$A$1,2,X$1-1,totalresp),1)/(COUNTIFS(OFFSET('H2 risks'!$A$1,2,$B39-1,totalresp),1,OFFSET('H2 risks'!$A$1,2,X$1-1,totalresp),1)+COUNTIFS(OFFSET('H2 risks'!$A$1,2,$B39-1,totalresp),1,OFFSET('H2 risks'!$A$1,2,X$1-1,totalresp),0)+COUNTIFS(OFFSET('H2 risks'!$A$1,2,$B39-1,totalresp),0,OFFSET('H2 risks'!$A$1,2,X$1-1,totalresp),1)))</f>
        <v>0.6785714285714286</v>
      </c>
      <c r="Y39">
        <f ca="1">1-(COUNTIFS(OFFSET('H2 risks'!$A$1,2,$B39-1,totalresp),1,OFFSET('H2 risks'!$A$1,2,Y$1-1,totalresp),1)/(COUNTIFS(OFFSET('H2 risks'!$A$1,2,$B39-1,totalresp),1,OFFSET('H2 risks'!$A$1,2,Y$1-1,totalresp),1)+COUNTIFS(OFFSET('H2 risks'!$A$1,2,$B39-1,totalresp),1,OFFSET('H2 risks'!$A$1,2,Y$1-1,totalresp),0)+COUNTIFS(OFFSET('H2 risks'!$A$1,2,$B39-1,totalresp),0,OFFSET('H2 risks'!$A$1,2,Y$1-1,totalresp),1)))</f>
        <v>1</v>
      </c>
      <c r="Z39">
        <f ca="1">1-(COUNTIFS(OFFSET('H2 risks'!$A$1,2,$B39-1,totalresp),1,OFFSET('H2 risks'!$A$1,2,Z$1-1,totalresp),1)/(COUNTIFS(OFFSET('H2 risks'!$A$1,2,$B39-1,totalresp),1,OFFSET('H2 risks'!$A$1,2,Z$1-1,totalresp),1)+COUNTIFS(OFFSET('H2 risks'!$A$1,2,$B39-1,totalresp),1,OFFSET('H2 risks'!$A$1,2,Z$1-1,totalresp),0)+COUNTIFS(OFFSET('H2 risks'!$A$1,2,$B39-1,totalresp),0,OFFSET('H2 risks'!$A$1,2,Z$1-1,totalresp),1)))</f>
        <v>0.91666666666666663</v>
      </c>
      <c r="AA39">
        <f ca="1">1-(COUNTIFS(OFFSET('H2 risks'!$A$1,2,$B39-1,totalresp),1,OFFSET('H2 risks'!$A$1,2,AA$1-1,totalresp),1)/(COUNTIFS(OFFSET('H2 risks'!$A$1,2,$B39-1,totalresp),1,OFFSET('H2 risks'!$A$1,2,AA$1-1,totalresp),1)+COUNTIFS(OFFSET('H2 risks'!$A$1,2,$B39-1,totalresp),1,OFFSET('H2 risks'!$A$1,2,AA$1-1,totalresp),0)+COUNTIFS(OFFSET('H2 risks'!$A$1,2,$B39-1,totalresp),0,OFFSET('H2 risks'!$A$1,2,AA$1-1,totalresp),1)))</f>
        <v>0.66666666666666674</v>
      </c>
      <c r="AB39">
        <f ca="1">1-(COUNTIFS(OFFSET('H2 risks'!$A$1,2,$B39-1,totalresp),1,OFFSET('H2 risks'!$A$1,2,AB$1-1,totalresp),1)/(COUNTIFS(OFFSET('H2 risks'!$A$1,2,$B39-1,totalresp),1,OFFSET('H2 risks'!$A$1,2,AB$1-1,totalresp),1)+COUNTIFS(OFFSET('H2 risks'!$A$1,2,$B39-1,totalresp),1,OFFSET('H2 risks'!$A$1,2,AB$1-1,totalresp),0)+COUNTIFS(OFFSET('H2 risks'!$A$1,2,$B39-1,totalresp),0,OFFSET('H2 risks'!$A$1,2,AB$1-1,totalresp),1)))</f>
        <v>0.93333333333333335</v>
      </c>
      <c r="AC39">
        <f ca="1">1-(COUNTIFS(OFFSET('H2 risks'!$A$1,2,$B39-1,totalresp),1,OFFSET('H2 risks'!$A$1,2,AC$1-1,totalresp),1)/(COUNTIFS(OFFSET('H2 risks'!$A$1,2,$B39-1,totalresp),1,OFFSET('H2 risks'!$A$1,2,AC$1-1,totalresp),1)+COUNTIFS(OFFSET('H2 risks'!$A$1,2,$B39-1,totalresp),1,OFFSET('H2 risks'!$A$1,2,AC$1-1,totalresp),0)+COUNTIFS(OFFSET('H2 risks'!$A$1,2,$B39-1,totalresp),0,OFFSET('H2 risks'!$A$1,2,AC$1-1,totalresp),1)))</f>
        <v>0.7</v>
      </c>
      <c r="AD39">
        <f ca="1">1-(COUNTIFS(OFFSET('H2 risks'!$A$1,2,$B39-1,totalresp),1,OFFSET('H2 risks'!$A$1,2,AD$1-1,totalresp),1)/(COUNTIFS(OFFSET('H2 risks'!$A$1,2,$B39-1,totalresp),1,OFFSET('H2 risks'!$A$1,2,AD$1-1,totalresp),1)+COUNTIFS(OFFSET('H2 risks'!$A$1,2,$B39-1,totalresp),1,OFFSET('H2 risks'!$A$1,2,AD$1-1,totalresp),0)+COUNTIFS(OFFSET('H2 risks'!$A$1,2,$B39-1,totalresp),0,OFFSET('H2 risks'!$A$1,2,AD$1-1,totalresp),1)))</f>
        <v>0.78431372549019607</v>
      </c>
      <c r="AE39">
        <f ca="1">1-(COUNTIFS(OFFSET('H2 risks'!$A$1,2,$B39-1,totalresp),1,OFFSET('H2 risks'!$A$1,2,AE$1-1,totalresp),1)/(COUNTIFS(OFFSET('H2 risks'!$A$1,2,$B39-1,totalresp),1,OFFSET('H2 risks'!$A$1,2,AE$1-1,totalresp),1)+COUNTIFS(OFFSET('H2 risks'!$A$1,2,$B39-1,totalresp),1,OFFSET('H2 risks'!$A$1,2,AE$1-1,totalresp),0)+COUNTIFS(OFFSET('H2 risks'!$A$1,2,$B39-1,totalresp),0,OFFSET('H2 risks'!$A$1,2,AE$1-1,totalresp),1)))</f>
        <v>0.88</v>
      </c>
      <c r="AF39">
        <f ca="1">1-(COUNTIFS(OFFSET('H2 risks'!$A$1,2,$B39-1,totalresp),1,OFFSET('H2 risks'!$A$1,2,AF$1-1,totalresp),1)/(COUNTIFS(OFFSET('H2 risks'!$A$1,2,$B39-1,totalresp),1,OFFSET('H2 risks'!$A$1,2,AF$1-1,totalresp),1)+COUNTIFS(OFFSET('H2 risks'!$A$1,2,$B39-1,totalresp),1,OFFSET('H2 risks'!$A$1,2,AF$1-1,totalresp),0)+COUNTIFS(OFFSET('H2 risks'!$A$1,2,$B39-1,totalresp),0,OFFSET('H2 risks'!$A$1,2,AF$1-1,totalresp),1)))</f>
        <v>0.875</v>
      </c>
      <c r="AG39">
        <f ca="1">1-(COUNTIFS(OFFSET('H2 risks'!$A$1,2,$B39-1,totalresp),1,OFFSET('H2 risks'!$A$1,2,AG$1-1,totalresp),1)/(COUNTIFS(OFFSET('H2 risks'!$A$1,2,$B39-1,totalresp),1,OFFSET('H2 risks'!$A$1,2,AG$1-1,totalresp),1)+COUNTIFS(OFFSET('H2 risks'!$A$1,2,$B39-1,totalresp),1,OFFSET('H2 risks'!$A$1,2,AG$1-1,totalresp),0)+COUNTIFS(OFFSET('H2 risks'!$A$1,2,$B39-1,totalresp),0,OFFSET('H2 risks'!$A$1,2,AG$1-1,totalresp),1)))</f>
        <v>0.86363636363636365</v>
      </c>
      <c r="AH39">
        <f ca="1">1-(COUNTIFS(OFFSET('H2 risks'!$A$1,2,$B39-1,totalresp),1,OFFSET('H2 risks'!$A$1,2,AH$1-1,totalresp),1)/(COUNTIFS(OFFSET('H2 risks'!$A$1,2,$B39-1,totalresp),1,OFFSET('H2 risks'!$A$1,2,AH$1-1,totalresp),1)+COUNTIFS(OFFSET('H2 risks'!$A$1,2,$B39-1,totalresp),1,OFFSET('H2 risks'!$A$1,2,AH$1-1,totalresp),0)+COUNTIFS(OFFSET('H2 risks'!$A$1,2,$B39-1,totalresp),0,OFFSET('H2 risks'!$A$1,2,AH$1-1,totalresp),1)))</f>
        <v>0.88888888888888884</v>
      </c>
      <c r="AI39">
        <f ca="1">1-(COUNTIFS(OFFSET('H2 risks'!$A$1,2,$B39-1,totalresp),1,OFFSET('H2 risks'!$A$1,2,AI$1-1,totalresp),1)/(COUNTIFS(OFFSET('H2 risks'!$A$1,2,$B39-1,totalresp),1,OFFSET('H2 risks'!$A$1,2,AI$1-1,totalresp),1)+COUNTIFS(OFFSET('H2 risks'!$A$1,2,$B39-1,totalresp),1,OFFSET('H2 risks'!$A$1,2,AI$1-1,totalresp),0)+COUNTIFS(OFFSET('H2 risks'!$A$1,2,$B39-1,totalresp),0,OFFSET('H2 risks'!$A$1,2,AI$1-1,totalresp),1)))</f>
        <v>0.75</v>
      </c>
      <c r="AJ39">
        <f ca="1">1-(COUNTIFS(OFFSET('H2 risks'!$A$1,2,$B39-1,totalresp),1,OFFSET('H2 risks'!$A$1,2,AJ$1-1,totalresp),1)/(COUNTIFS(OFFSET('H2 risks'!$A$1,2,$B39-1,totalresp),1,OFFSET('H2 risks'!$A$1,2,AJ$1-1,totalresp),1)+COUNTIFS(OFFSET('H2 risks'!$A$1,2,$B39-1,totalresp),1,OFFSET('H2 risks'!$A$1,2,AJ$1-1,totalresp),0)+COUNTIFS(OFFSET('H2 risks'!$A$1,2,$B39-1,totalresp),0,OFFSET('H2 risks'!$A$1,2,AJ$1-1,totalresp),1)))</f>
        <v>0.79166666666666663</v>
      </c>
      <c r="AK39">
        <f ca="1">1-(COUNTIFS(OFFSET('H2 risks'!$A$1,2,$B39-1,totalresp),1,OFFSET('H2 risks'!$A$1,2,AK$1-1,totalresp),1)/(COUNTIFS(OFFSET('H2 risks'!$A$1,2,$B39-1,totalresp),1,OFFSET('H2 risks'!$A$1,2,AK$1-1,totalresp),1)+COUNTIFS(OFFSET('H2 risks'!$A$1,2,$B39-1,totalresp),1,OFFSET('H2 risks'!$A$1,2,AK$1-1,totalresp),0)+COUNTIFS(OFFSET('H2 risks'!$A$1,2,$B39-1,totalresp),0,OFFSET('H2 risks'!$A$1,2,AK$1-1,totalresp),1)))</f>
        <v>0.83333333333333337</v>
      </c>
      <c r="AL39">
        <f ca="1">1-(COUNTIFS(OFFSET('H2 risks'!$A$1,2,$B39-1,totalresp),1,OFFSET('H2 risks'!$A$1,2,AL$1-1,totalresp),1)/(COUNTIFS(OFFSET('H2 risks'!$A$1,2,$B39-1,totalresp),1,OFFSET('H2 risks'!$A$1,2,AL$1-1,totalresp),1)+COUNTIFS(OFFSET('H2 risks'!$A$1,2,$B39-1,totalresp),1,OFFSET('H2 risks'!$A$1,2,AL$1-1,totalresp),0)+COUNTIFS(OFFSET('H2 risks'!$A$1,2,$B39-1,totalresp),0,OFFSET('H2 risks'!$A$1,2,AL$1-1,totalresp),1)))</f>
        <v>0.69565217391304346</v>
      </c>
      <c r="AM39">
        <f ca="1">1-(COUNTIFS(OFFSET('H2 risks'!$A$1,2,$B39-1,totalresp),1,OFFSET('H2 risks'!$A$1,2,AM$1-1,totalresp),1)/(COUNTIFS(OFFSET('H2 risks'!$A$1,2,$B39-1,totalresp),1,OFFSET('H2 risks'!$A$1,2,AM$1-1,totalresp),1)+COUNTIFS(OFFSET('H2 risks'!$A$1,2,$B39-1,totalresp),1,OFFSET('H2 risks'!$A$1,2,AM$1-1,totalresp),0)+COUNTIFS(OFFSET('H2 risks'!$A$1,2,$B39-1,totalresp),0,OFFSET('H2 risks'!$A$1,2,AM$1-1,totalresp),1)))</f>
        <v>0</v>
      </c>
      <c r="AN39">
        <f ca="1">1-(COUNTIFS(OFFSET('H2 risks'!$A$1,2,$B39-1,totalresp),1,OFFSET('H2 risks'!$A$1,2,AN$1-1,totalresp),1)/(COUNTIFS(OFFSET('H2 risks'!$A$1,2,$B39-1,totalresp),1,OFFSET('H2 risks'!$A$1,2,AN$1-1,totalresp),1)+COUNTIFS(OFFSET('H2 risks'!$A$1,2,$B39-1,totalresp),1,OFFSET('H2 risks'!$A$1,2,AN$1-1,totalresp),0)+COUNTIFS(OFFSET('H2 risks'!$A$1,2,$B39-1,totalresp),0,OFFSET('H2 risks'!$A$1,2,AN$1-1,totalresp),1)))</f>
        <v>0.89655172413793105</v>
      </c>
      <c r="AO39">
        <f ca="1">1-(COUNTIFS(OFFSET('H2 risks'!$A$1,2,$B39-1,totalresp),1,OFFSET('H2 risks'!$A$1,2,AO$1-1,totalresp),1)/(COUNTIFS(OFFSET('H2 risks'!$A$1,2,$B39-1,totalresp),1,OFFSET('H2 risks'!$A$1,2,AO$1-1,totalresp),1)+COUNTIFS(OFFSET('H2 risks'!$A$1,2,$B39-1,totalresp),1,OFFSET('H2 risks'!$A$1,2,AO$1-1,totalresp),0)+COUNTIFS(OFFSET('H2 risks'!$A$1,2,$B39-1,totalresp),0,OFFSET('H2 risks'!$A$1,2,AO$1-1,totalresp),1)))</f>
        <v>0.8125</v>
      </c>
    </row>
    <row r="40" spans="1:41" ht="52.5" x14ac:dyDescent="0.45">
      <c r="A40" s="21" t="s">
        <v>373</v>
      </c>
      <c r="B40" s="6">
        <v>43</v>
      </c>
      <c r="C40">
        <f ca="1">1-(COUNTIFS(OFFSET('H2 risks'!$A$1,2,$B40-1,totalresp),1,OFFSET('H2 risks'!$A$1,2,C$1-1,totalresp),1)/(COUNTIFS(OFFSET('H2 risks'!$A$1,2,$B40-1,totalresp),1,OFFSET('H2 risks'!$A$1,2,C$1-1,totalresp),1)+COUNTIFS(OFFSET('H2 risks'!$A$1,2,$B40-1,totalresp),1,OFFSET('H2 risks'!$A$1,2,C$1-1,totalresp),0)+COUNTIFS(OFFSET('H2 risks'!$A$1,2,$B40-1,totalresp),0,OFFSET('H2 risks'!$A$1,2,C$1-1,totalresp),1)))</f>
        <v>0.89130434782608692</v>
      </c>
      <c r="D40">
        <f ca="1">1-(COUNTIFS(OFFSET('H2 risks'!$A$1,2,$B40-1,totalresp),1,OFFSET('H2 risks'!$A$1,2,D$1-1,totalresp),1)/(COUNTIFS(OFFSET('H2 risks'!$A$1,2,$B40-1,totalresp),1,OFFSET('H2 risks'!$A$1,2,D$1-1,totalresp),1)+COUNTIFS(OFFSET('H2 risks'!$A$1,2,$B40-1,totalresp),1,OFFSET('H2 risks'!$A$1,2,D$1-1,totalresp),0)+COUNTIFS(OFFSET('H2 risks'!$A$1,2,$B40-1,totalresp),0,OFFSET('H2 risks'!$A$1,2,D$1-1,totalresp),1)))</f>
        <v>0.83333333333333337</v>
      </c>
      <c r="E40">
        <f ca="1">1-(COUNTIFS(OFFSET('H2 risks'!$A$1,2,$B40-1,totalresp),1,OFFSET('H2 risks'!$A$1,2,E$1-1,totalresp),1)/(COUNTIFS(OFFSET('H2 risks'!$A$1,2,$B40-1,totalresp),1,OFFSET('H2 risks'!$A$1,2,E$1-1,totalresp),1)+COUNTIFS(OFFSET('H2 risks'!$A$1,2,$B40-1,totalresp),1,OFFSET('H2 risks'!$A$1,2,E$1-1,totalresp),0)+COUNTIFS(OFFSET('H2 risks'!$A$1,2,$B40-1,totalresp),0,OFFSET('H2 risks'!$A$1,2,E$1-1,totalresp),1)))</f>
        <v>0.875</v>
      </c>
      <c r="F40">
        <f ca="1">1-(COUNTIFS(OFFSET('H2 risks'!$A$1,2,$B40-1,totalresp),1,OFFSET('H2 risks'!$A$1,2,F$1-1,totalresp),1)/(COUNTIFS(OFFSET('H2 risks'!$A$1,2,$B40-1,totalresp),1,OFFSET('H2 risks'!$A$1,2,F$1-1,totalresp),1)+COUNTIFS(OFFSET('H2 risks'!$A$1,2,$B40-1,totalresp),1,OFFSET('H2 risks'!$A$1,2,F$1-1,totalresp),0)+COUNTIFS(OFFSET('H2 risks'!$A$1,2,$B40-1,totalresp),0,OFFSET('H2 risks'!$A$1,2,F$1-1,totalresp),1)))</f>
        <v>0.84</v>
      </c>
      <c r="G40">
        <f ca="1">1-(COUNTIFS(OFFSET('H2 risks'!$A$1,2,$B40-1,totalresp),1,OFFSET('H2 risks'!$A$1,2,G$1-1,totalresp),1)/(COUNTIFS(OFFSET('H2 risks'!$A$1,2,$B40-1,totalresp),1,OFFSET('H2 risks'!$A$1,2,G$1-1,totalresp),1)+COUNTIFS(OFFSET('H2 risks'!$A$1,2,$B40-1,totalresp),1,OFFSET('H2 risks'!$A$1,2,G$1-1,totalresp),0)+COUNTIFS(OFFSET('H2 risks'!$A$1,2,$B40-1,totalresp),0,OFFSET('H2 risks'!$A$1,2,G$1-1,totalresp),1)))</f>
        <v>0.93103448275862066</v>
      </c>
      <c r="H40">
        <f ca="1">1-(COUNTIFS(OFFSET('H2 risks'!$A$1,2,$B40-1,totalresp),1,OFFSET('H2 risks'!$A$1,2,H$1-1,totalresp),1)/(COUNTIFS(OFFSET('H2 risks'!$A$1,2,$B40-1,totalresp),1,OFFSET('H2 risks'!$A$1,2,H$1-1,totalresp),1)+COUNTIFS(OFFSET('H2 risks'!$A$1,2,$B40-1,totalresp),1,OFFSET('H2 risks'!$A$1,2,H$1-1,totalresp),0)+COUNTIFS(OFFSET('H2 risks'!$A$1,2,$B40-1,totalresp),0,OFFSET('H2 risks'!$A$1,2,H$1-1,totalresp),1)))</f>
        <v>0.89189189189189189</v>
      </c>
      <c r="I40">
        <f ca="1">1-(COUNTIFS(OFFSET('H2 risks'!$A$1,2,$B40-1,totalresp),1,OFFSET('H2 risks'!$A$1,2,I$1-1,totalresp),1)/(COUNTIFS(OFFSET('H2 risks'!$A$1,2,$B40-1,totalresp),1,OFFSET('H2 risks'!$A$1,2,I$1-1,totalresp),1)+COUNTIFS(OFFSET('H2 risks'!$A$1,2,$B40-1,totalresp),1,OFFSET('H2 risks'!$A$1,2,I$1-1,totalresp),0)+COUNTIFS(OFFSET('H2 risks'!$A$1,2,$B40-1,totalresp),0,OFFSET('H2 risks'!$A$1,2,I$1-1,totalresp),1)))</f>
        <v>0.88888888888888884</v>
      </c>
      <c r="J40">
        <f ca="1">1-(COUNTIFS(OFFSET('H2 risks'!$A$1,2,$B40-1,totalresp),1,OFFSET('H2 risks'!$A$1,2,J$1-1,totalresp),1)/(COUNTIFS(OFFSET('H2 risks'!$A$1,2,$B40-1,totalresp),1,OFFSET('H2 risks'!$A$1,2,J$1-1,totalresp),1)+COUNTIFS(OFFSET('H2 risks'!$A$1,2,$B40-1,totalresp),1,OFFSET('H2 risks'!$A$1,2,J$1-1,totalresp),0)+COUNTIFS(OFFSET('H2 risks'!$A$1,2,$B40-1,totalresp),0,OFFSET('H2 risks'!$A$1,2,J$1-1,totalresp),1)))</f>
        <v>0.88095238095238093</v>
      </c>
      <c r="K40">
        <f ca="1">1-(COUNTIFS(OFFSET('H2 risks'!$A$1,2,$B40-1,totalresp),1,OFFSET('H2 risks'!$A$1,2,K$1-1,totalresp),1)/(COUNTIFS(OFFSET('H2 risks'!$A$1,2,$B40-1,totalresp),1,OFFSET('H2 risks'!$A$1,2,K$1-1,totalresp),1)+COUNTIFS(OFFSET('H2 risks'!$A$1,2,$B40-1,totalresp),1,OFFSET('H2 risks'!$A$1,2,K$1-1,totalresp),0)+COUNTIFS(OFFSET('H2 risks'!$A$1,2,$B40-1,totalresp),0,OFFSET('H2 risks'!$A$1,2,K$1-1,totalresp),1)))</f>
        <v>0.92592592592592593</v>
      </c>
      <c r="L40">
        <f ca="1">1-(COUNTIFS(OFFSET('H2 risks'!$A$1,2,$B40-1,totalresp),1,OFFSET('H2 risks'!$A$1,2,L$1-1,totalresp),1)/(COUNTIFS(OFFSET('H2 risks'!$A$1,2,$B40-1,totalresp),1,OFFSET('H2 risks'!$A$1,2,L$1-1,totalresp),1)+COUNTIFS(OFFSET('H2 risks'!$A$1,2,$B40-1,totalresp),1,OFFSET('H2 risks'!$A$1,2,L$1-1,totalresp),0)+COUNTIFS(OFFSET('H2 risks'!$A$1,2,$B40-1,totalresp),0,OFFSET('H2 risks'!$A$1,2,L$1-1,totalresp),1)))</f>
        <v>0.87234042553191493</v>
      </c>
      <c r="M40">
        <f ca="1">1-(COUNTIFS(OFFSET('H2 risks'!$A$1,2,$B40-1,totalresp),1,OFFSET('H2 risks'!$A$1,2,M$1-1,totalresp),1)/(COUNTIFS(OFFSET('H2 risks'!$A$1,2,$B40-1,totalresp),1,OFFSET('H2 risks'!$A$1,2,M$1-1,totalresp),1)+COUNTIFS(OFFSET('H2 risks'!$A$1,2,$B40-1,totalresp),1,OFFSET('H2 risks'!$A$1,2,M$1-1,totalresp),0)+COUNTIFS(OFFSET('H2 risks'!$A$1,2,$B40-1,totalresp),0,OFFSET('H2 risks'!$A$1,2,M$1-1,totalresp),1)))</f>
        <v>0.85365853658536583</v>
      </c>
      <c r="N40">
        <f ca="1">1-(COUNTIFS(OFFSET('H2 risks'!$A$1,2,$B40-1,totalresp),1,OFFSET('H2 risks'!$A$1,2,N$1-1,totalresp),1)/(COUNTIFS(OFFSET('H2 risks'!$A$1,2,$B40-1,totalresp),1,OFFSET('H2 risks'!$A$1,2,N$1-1,totalresp),1)+COUNTIFS(OFFSET('H2 risks'!$A$1,2,$B40-1,totalresp),1,OFFSET('H2 risks'!$A$1,2,N$1-1,totalresp),0)+COUNTIFS(OFFSET('H2 risks'!$A$1,2,$B40-1,totalresp),0,OFFSET('H2 risks'!$A$1,2,N$1-1,totalresp),1)))</f>
        <v>0.84375</v>
      </c>
      <c r="O40">
        <f ca="1">1-(COUNTIFS(OFFSET('H2 risks'!$A$1,2,$B40-1,totalresp),1,OFFSET('H2 risks'!$A$1,2,O$1-1,totalresp),1)/(COUNTIFS(OFFSET('H2 risks'!$A$1,2,$B40-1,totalresp),1,OFFSET('H2 risks'!$A$1,2,O$1-1,totalresp),1)+COUNTIFS(OFFSET('H2 risks'!$A$1,2,$B40-1,totalresp),1,OFFSET('H2 risks'!$A$1,2,O$1-1,totalresp),0)+COUNTIFS(OFFSET('H2 risks'!$A$1,2,$B40-1,totalresp),0,OFFSET('H2 risks'!$A$1,2,O$1-1,totalresp),1)))</f>
        <v>0.96153846153846156</v>
      </c>
      <c r="P40">
        <f ca="1">1-(COUNTIFS(OFFSET('H2 risks'!$A$1,2,$B40-1,totalresp),1,OFFSET('H2 risks'!$A$1,2,P$1-1,totalresp),1)/(COUNTIFS(OFFSET('H2 risks'!$A$1,2,$B40-1,totalresp),1,OFFSET('H2 risks'!$A$1,2,P$1-1,totalresp),1)+COUNTIFS(OFFSET('H2 risks'!$A$1,2,$B40-1,totalresp),1,OFFSET('H2 risks'!$A$1,2,P$1-1,totalresp),0)+COUNTIFS(OFFSET('H2 risks'!$A$1,2,$B40-1,totalresp),0,OFFSET('H2 risks'!$A$1,2,P$1-1,totalresp),1)))</f>
        <v>0.95</v>
      </c>
      <c r="Q40">
        <f ca="1">1-(COUNTIFS(OFFSET('H2 risks'!$A$1,2,$B40-1,totalresp),1,OFFSET('H2 risks'!$A$1,2,Q$1-1,totalresp),1)/(COUNTIFS(OFFSET('H2 risks'!$A$1,2,$B40-1,totalresp),1,OFFSET('H2 risks'!$A$1,2,Q$1-1,totalresp),1)+COUNTIFS(OFFSET('H2 risks'!$A$1,2,$B40-1,totalresp),1,OFFSET('H2 risks'!$A$1,2,Q$1-1,totalresp),0)+COUNTIFS(OFFSET('H2 risks'!$A$1,2,$B40-1,totalresp),0,OFFSET('H2 risks'!$A$1,2,Q$1-1,totalresp),1)))</f>
        <v>0.94285714285714284</v>
      </c>
      <c r="R40">
        <f ca="1">1-(COUNTIFS(OFFSET('H2 risks'!$A$1,2,$B40-1,totalresp),1,OFFSET('H2 risks'!$A$1,2,R$1-1,totalresp),1)/(COUNTIFS(OFFSET('H2 risks'!$A$1,2,$B40-1,totalresp),1,OFFSET('H2 risks'!$A$1,2,R$1-1,totalresp),1)+COUNTIFS(OFFSET('H2 risks'!$A$1,2,$B40-1,totalresp),1,OFFSET('H2 risks'!$A$1,2,R$1-1,totalresp),0)+COUNTIFS(OFFSET('H2 risks'!$A$1,2,$B40-1,totalresp),0,OFFSET('H2 risks'!$A$1,2,R$1-1,totalresp),1)))</f>
        <v>0.96</v>
      </c>
      <c r="S40">
        <f ca="1">1-(COUNTIFS(OFFSET('H2 risks'!$A$1,2,$B40-1,totalresp),1,OFFSET('H2 risks'!$A$1,2,S$1-1,totalresp),1)/(COUNTIFS(OFFSET('H2 risks'!$A$1,2,$B40-1,totalresp),1,OFFSET('H2 risks'!$A$1,2,S$1-1,totalresp),1)+COUNTIFS(OFFSET('H2 risks'!$A$1,2,$B40-1,totalresp),1,OFFSET('H2 risks'!$A$1,2,S$1-1,totalresp),0)+COUNTIFS(OFFSET('H2 risks'!$A$1,2,$B40-1,totalresp),0,OFFSET('H2 risks'!$A$1,2,S$1-1,totalresp),1)))</f>
        <v>1</v>
      </c>
      <c r="T40">
        <f ca="1">1-(COUNTIFS(OFFSET('H2 risks'!$A$1,2,$B40-1,totalresp),1,OFFSET('H2 risks'!$A$1,2,T$1-1,totalresp),1)/(COUNTIFS(OFFSET('H2 risks'!$A$1,2,$B40-1,totalresp),1,OFFSET('H2 risks'!$A$1,2,T$1-1,totalresp),1)+COUNTIFS(OFFSET('H2 risks'!$A$1,2,$B40-1,totalresp),1,OFFSET('H2 risks'!$A$1,2,T$1-1,totalresp),0)+COUNTIFS(OFFSET('H2 risks'!$A$1,2,$B40-1,totalresp),0,OFFSET('H2 risks'!$A$1,2,T$1-1,totalresp),1)))</f>
        <v>0.72222222222222221</v>
      </c>
      <c r="U40">
        <f ca="1">1-(COUNTIFS(OFFSET('H2 risks'!$A$1,2,$B40-1,totalresp),1,OFFSET('H2 risks'!$A$1,2,U$1-1,totalresp),1)/(COUNTIFS(OFFSET('H2 risks'!$A$1,2,$B40-1,totalresp),1,OFFSET('H2 risks'!$A$1,2,U$1-1,totalresp),1)+COUNTIFS(OFFSET('H2 risks'!$A$1,2,$B40-1,totalresp),1,OFFSET('H2 risks'!$A$1,2,U$1-1,totalresp),0)+COUNTIFS(OFFSET('H2 risks'!$A$1,2,$B40-1,totalresp),0,OFFSET('H2 risks'!$A$1,2,U$1-1,totalresp),1)))</f>
        <v>0.93333333333333335</v>
      </c>
      <c r="V40">
        <f ca="1">1-(COUNTIFS(OFFSET('H2 risks'!$A$1,2,$B40-1,totalresp),1,OFFSET('H2 risks'!$A$1,2,V$1-1,totalresp),1)/(COUNTIFS(OFFSET('H2 risks'!$A$1,2,$B40-1,totalresp),1,OFFSET('H2 risks'!$A$1,2,V$1-1,totalresp),1)+COUNTIFS(OFFSET('H2 risks'!$A$1,2,$B40-1,totalresp),1,OFFSET('H2 risks'!$A$1,2,V$1-1,totalresp),0)+COUNTIFS(OFFSET('H2 risks'!$A$1,2,$B40-1,totalresp),0,OFFSET('H2 risks'!$A$1,2,V$1-1,totalresp),1)))</f>
        <v>0.88888888888888884</v>
      </c>
      <c r="W40">
        <f ca="1">1-(COUNTIFS(OFFSET('H2 risks'!$A$1,2,$B40-1,totalresp),1,OFFSET('H2 risks'!$A$1,2,W$1-1,totalresp),1)/(COUNTIFS(OFFSET('H2 risks'!$A$1,2,$B40-1,totalresp),1,OFFSET('H2 risks'!$A$1,2,W$1-1,totalresp),1)+COUNTIFS(OFFSET('H2 risks'!$A$1,2,$B40-1,totalresp),1,OFFSET('H2 risks'!$A$1,2,W$1-1,totalresp),0)+COUNTIFS(OFFSET('H2 risks'!$A$1,2,$B40-1,totalresp),0,OFFSET('H2 risks'!$A$1,2,W$1-1,totalresp),1)))</f>
        <v>0.84444444444444444</v>
      </c>
      <c r="X40">
        <f ca="1">1-(COUNTIFS(OFFSET('H2 risks'!$A$1,2,$B40-1,totalresp),1,OFFSET('H2 risks'!$A$1,2,X$1-1,totalresp),1)/(COUNTIFS(OFFSET('H2 risks'!$A$1,2,$B40-1,totalresp),1,OFFSET('H2 risks'!$A$1,2,X$1-1,totalresp),1)+COUNTIFS(OFFSET('H2 risks'!$A$1,2,$B40-1,totalresp),1,OFFSET('H2 risks'!$A$1,2,X$1-1,totalresp),0)+COUNTIFS(OFFSET('H2 risks'!$A$1,2,$B40-1,totalresp),0,OFFSET('H2 risks'!$A$1,2,X$1-1,totalresp),1)))</f>
        <v>0.91666666666666663</v>
      </c>
      <c r="Y40">
        <f ca="1">1-(COUNTIFS(OFFSET('H2 risks'!$A$1,2,$B40-1,totalresp),1,OFFSET('H2 risks'!$A$1,2,Y$1-1,totalresp),1)/(COUNTIFS(OFFSET('H2 risks'!$A$1,2,$B40-1,totalresp),1,OFFSET('H2 risks'!$A$1,2,Y$1-1,totalresp),1)+COUNTIFS(OFFSET('H2 risks'!$A$1,2,$B40-1,totalresp),1,OFFSET('H2 risks'!$A$1,2,Y$1-1,totalresp),0)+COUNTIFS(OFFSET('H2 risks'!$A$1,2,$B40-1,totalresp),0,OFFSET('H2 risks'!$A$1,2,Y$1-1,totalresp),1)))</f>
        <v>1</v>
      </c>
      <c r="Z40">
        <f ca="1">1-(COUNTIFS(OFFSET('H2 risks'!$A$1,2,$B40-1,totalresp),1,OFFSET('H2 risks'!$A$1,2,Z$1-1,totalresp),1)/(COUNTIFS(OFFSET('H2 risks'!$A$1,2,$B40-1,totalresp),1,OFFSET('H2 risks'!$A$1,2,Z$1-1,totalresp),1)+COUNTIFS(OFFSET('H2 risks'!$A$1,2,$B40-1,totalresp),1,OFFSET('H2 risks'!$A$1,2,Z$1-1,totalresp),0)+COUNTIFS(OFFSET('H2 risks'!$A$1,2,$B40-1,totalresp),0,OFFSET('H2 risks'!$A$1,2,Z$1-1,totalresp),1)))</f>
        <v>0.82857142857142851</v>
      </c>
      <c r="AA40">
        <f ca="1">1-(COUNTIFS(OFFSET('H2 risks'!$A$1,2,$B40-1,totalresp),1,OFFSET('H2 risks'!$A$1,2,AA$1-1,totalresp),1)/(COUNTIFS(OFFSET('H2 risks'!$A$1,2,$B40-1,totalresp),1,OFFSET('H2 risks'!$A$1,2,AA$1-1,totalresp),1)+COUNTIFS(OFFSET('H2 risks'!$A$1,2,$B40-1,totalresp),1,OFFSET('H2 risks'!$A$1,2,AA$1-1,totalresp),0)+COUNTIFS(OFFSET('H2 risks'!$A$1,2,$B40-1,totalresp),0,OFFSET('H2 risks'!$A$1,2,AA$1-1,totalresp),1)))</f>
        <v>0.83333333333333337</v>
      </c>
      <c r="AB40">
        <f ca="1">1-(COUNTIFS(OFFSET('H2 risks'!$A$1,2,$B40-1,totalresp),1,OFFSET('H2 risks'!$A$1,2,AB$1-1,totalresp),1)/(COUNTIFS(OFFSET('H2 risks'!$A$1,2,$B40-1,totalresp),1,OFFSET('H2 risks'!$A$1,2,AB$1-1,totalresp),1)+COUNTIFS(OFFSET('H2 risks'!$A$1,2,$B40-1,totalresp),1,OFFSET('H2 risks'!$A$1,2,AB$1-1,totalresp),0)+COUNTIFS(OFFSET('H2 risks'!$A$1,2,$B40-1,totalresp),0,OFFSET('H2 risks'!$A$1,2,AB$1-1,totalresp),1)))</f>
        <v>0.82758620689655171</v>
      </c>
      <c r="AC40">
        <f ca="1">1-(COUNTIFS(OFFSET('H2 risks'!$A$1,2,$B40-1,totalresp),1,OFFSET('H2 risks'!$A$1,2,AC$1-1,totalresp),1)/(COUNTIFS(OFFSET('H2 risks'!$A$1,2,$B40-1,totalresp),1,OFFSET('H2 risks'!$A$1,2,AC$1-1,totalresp),1)+COUNTIFS(OFFSET('H2 risks'!$A$1,2,$B40-1,totalresp),1,OFFSET('H2 risks'!$A$1,2,AC$1-1,totalresp),0)+COUNTIFS(OFFSET('H2 risks'!$A$1,2,$B40-1,totalresp),0,OFFSET('H2 risks'!$A$1,2,AC$1-1,totalresp),1)))</f>
        <v>0.77272727272727271</v>
      </c>
      <c r="AD40">
        <f ca="1">1-(COUNTIFS(OFFSET('H2 risks'!$A$1,2,$B40-1,totalresp),1,OFFSET('H2 risks'!$A$1,2,AD$1-1,totalresp),1)/(COUNTIFS(OFFSET('H2 risks'!$A$1,2,$B40-1,totalresp),1,OFFSET('H2 risks'!$A$1,2,AD$1-1,totalresp),1)+COUNTIFS(OFFSET('H2 risks'!$A$1,2,$B40-1,totalresp),1,OFFSET('H2 risks'!$A$1,2,AD$1-1,totalresp),0)+COUNTIFS(OFFSET('H2 risks'!$A$1,2,$B40-1,totalresp),0,OFFSET('H2 risks'!$A$1,2,AD$1-1,totalresp),1)))</f>
        <v>0.81481481481481488</v>
      </c>
      <c r="AE40">
        <f ca="1">1-(COUNTIFS(OFFSET('H2 risks'!$A$1,2,$B40-1,totalresp),1,OFFSET('H2 risks'!$A$1,2,AE$1-1,totalresp),1)/(COUNTIFS(OFFSET('H2 risks'!$A$1,2,$B40-1,totalresp),1,OFFSET('H2 risks'!$A$1,2,AE$1-1,totalresp),1)+COUNTIFS(OFFSET('H2 risks'!$A$1,2,$B40-1,totalresp),1,OFFSET('H2 risks'!$A$1,2,AE$1-1,totalresp),0)+COUNTIFS(OFFSET('H2 risks'!$A$1,2,$B40-1,totalresp),0,OFFSET('H2 risks'!$A$1,2,AE$1-1,totalresp),1)))</f>
        <v>0.69565217391304346</v>
      </c>
      <c r="AF40">
        <f ca="1">1-(COUNTIFS(OFFSET('H2 risks'!$A$1,2,$B40-1,totalresp),1,OFFSET('H2 risks'!$A$1,2,AF$1-1,totalresp),1)/(COUNTIFS(OFFSET('H2 risks'!$A$1,2,$B40-1,totalresp),1,OFFSET('H2 risks'!$A$1,2,AF$1-1,totalresp),1)+COUNTIFS(OFFSET('H2 risks'!$A$1,2,$B40-1,totalresp),1,OFFSET('H2 risks'!$A$1,2,AF$1-1,totalresp),0)+COUNTIFS(OFFSET('H2 risks'!$A$1,2,$B40-1,totalresp),0,OFFSET('H2 risks'!$A$1,2,AF$1-1,totalresp),1)))</f>
        <v>0.92592592592592593</v>
      </c>
      <c r="AG40">
        <f ca="1">1-(COUNTIFS(OFFSET('H2 risks'!$A$1,2,$B40-1,totalresp),1,OFFSET('H2 risks'!$A$1,2,AG$1-1,totalresp),1)/(COUNTIFS(OFFSET('H2 risks'!$A$1,2,$B40-1,totalresp),1,OFFSET('H2 risks'!$A$1,2,AG$1-1,totalresp),1)+COUNTIFS(OFFSET('H2 risks'!$A$1,2,$B40-1,totalresp),1,OFFSET('H2 risks'!$A$1,2,AG$1-1,totalresp),0)+COUNTIFS(OFFSET('H2 risks'!$A$1,2,$B40-1,totalresp),0,OFFSET('H2 risks'!$A$1,2,AG$1-1,totalresp),1)))</f>
        <v>0.96153846153846156</v>
      </c>
      <c r="AH40">
        <f ca="1">1-(COUNTIFS(OFFSET('H2 risks'!$A$1,2,$B40-1,totalresp),1,OFFSET('H2 risks'!$A$1,2,AH$1-1,totalresp),1)/(COUNTIFS(OFFSET('H2 risks'!$A$1,2,$B40-1,totalresp),1,OFFSET('H2 risks'!$A$1,2,AH$1-1,totalresp),1)+COUNTIFS(OFFSET('H2 risks'!$A$1,2,$B40-1,totalresp),1,OFFSET('H2 risks'!$A$1,2,AH$1-1,totalresp),0)+COUNTIFS(OFFSET('H2 risks'!$A$1,2,$B40-1,totalresp),0,OFFSET('H2 risks'!$A$1,2,AH$1-1,totalresp),1)))</f>
        <v>0.85714285714285721</v>
      </c>
      <c r="AI40">
        <f ca="1">1-(COUNTIFS(OFFSET('H2 risks'!$A$1,2,$B40-1,totalresp),1,OFFSET('H2 risks'!$A$1,2,AI$1-1,totalresp),1)/(COUNTIFS(OFFSET('H2 risks'!$A$1,2,$B40-1,totalresp),1,OFFSET('H2 risks'!$A$1,2,AI$1-1,totalresp),1)+COUNTIFS(OFFSET('H2 risks'!$A$1,2,$B40-1,totalresp),1,OFFSET('H2 risks'!$A$1,2,AI$1-1,totalresp),0)+COUNTIFS(OFFSET('H2 risks'!$A$1,2,$B40-1,totalresp),0,OFFSET('H2 risks'!$A$1,2,AI$1-1,totalresp),1)))</f>
        <v>0.57692307692307687</v>
      </c>
      <c r="AJ40">
        <f ca="1">1-(COUNTIFS(OFFSET('H2 risks'!$A$1,2,$B40-1,totalresp),1,OFFSET('H2 risks'!$A$1,2,AJ$1-1,totalresp),1)/(COUNTIFS(OFFSET('H2 risks'!$A$1,2,$B40-1,totalresp),1,OFFSET('H2 risks'!$A$1,2,AJ$1-1,totalresp),1)+COUNTIFS(OFFSET('H2 risks'!$A$1,2,$B40-1,totalresp),1,OFFSET('H2 risks'!$A$1,2,AJ$1-1,totalresp),0)+COUNTIFS(OFFSET('H2 risks'!$A$1,2,$B40-1,totalresp),0,OFFSET('H2 risks'!$A$1,2,AJ$1-1,totalresp),1)))</f>
        <v>0.76</v>
      </c>
      <c r="AK40">
        <f ca="1">1-(COUNTIFS(OFFSET('H2 risks'!$A$1,2,$B40-1,totalresp),1,OFFSET('H2 risks'!$A$1,2,AK$1-1,totalresp),1)/(COUNTIFS(OFFSET('H2 risks'!$A$1,2,$B40-1,totalresp),1,OFFSET('H2 risks'!$A$1,2,AK$1-1,totalresp),1)+COUNTIFS(OFFSET('H2 risks'!$A$1,2,$B40-1,totalresp),1,OFFSET('H2 risks'!$A$1,2,AK$1-1,totalresp),0)+COUNTIFS(OFFSET('H2 risks'!$A$1,2,$B40-1,totalresp),0,OFFSET('H2 risks'!$A$1,2,AK$1-1,totalresp),1)))</f>
        <v>0.95454545454545459</v>
      </c>
      <c r="AL40">
        <f ca="1">1-(COUNTIFS(OFFSET('H2 risks'!$A$1,2,$B40-1,totalresp),1,OFFSET('H2 risks'!$A$1,2,AL$1-1,totalresp),1)/(COUNTIFS(OFFSET('H2 risks'!$A$1,2,$B40-1,totalresp),1,OFFSET('H2 risks'!$A$1,2,AL$1-1,totalresp),1)+COUNTIFS(OFFSET('H2 risks'!$A$1,2,$B40-1,totalresp),1,OFFSET('H2 risks'!$A$1,2,AL$1-1,totalresp),0)+COUNTIFS(OFFSET('H2 risks'!$A$1,2,$B40-1,totalresp),0,OFFSET('H2 risks'!$A$1,2,AL$1-1,totalresp),1)))</f>
        <v>0.66666666666666674</v>
      </c>
      <c r="AM40">
        <f ca="1">1-(COUNTIFS(OFFSET('H2 risks'!$A$1,2,$B40-1,totalresp),1,OFFSET('H2 risks'!$A$1,2,AM$1-1,totalresp),1)/(COUNTIFS(OFFSET('H2 risks'!$A$1,2,$B40-1,totalresp),1,OFFSET('H2 risks'!$A$1,2,AM$1-1,totalresp),1)+COUNTIFS(OFFSET('H2 risks'!$A$1,2,$B40-1,totalresp),1,OFFSET('H2 risks'!$A$1,2,AM$1-1,totalresp),0)+COUNTIFS(OFFSET('H2 risks'!$A$1,2,$B40-1,totalresp),0,OFFSET('H2 risks'!$A$1,2,AM$1-1,totalresp),1)))</f>
        <v>0.89655172413793105</v>
      </c>
      <c r="AN40">
        <f ca="1">1-(COUNTIFS(OFFSET('H2 risks'!$A$1,2,$B40-1,totalresp),1,OFFSET('H2 risks'!$A$1,2,AN$1-1,totalresp),1)/(COUNTIFS(OFFSET('H2 risks'!$A$1,2,$B40-1,totalresp),1,OFFSET('H2 risks'!$A$1,2,AN$1-1,totalresp),1)+COUNTIFS(OFFSET('H2 risks'!$A$1,2,$B40-1,totalresp),1,OFFSET('H2 risks'!$A$1,2,AN$1-1,totalresp),0)+COUNTIFS(OFFSET('H2 risks'!$A$1,2,$B40-1,totalresp),0,OFFSET('H2 risks'!$A$1,2,AN$1-1,totalresp),1)))</f>
        <v>0</v>
      </c>
      <c r="AO40">
        <f ca="1">1-(COUNTIFS(OFFSET('H2 risks'!$A$1,2,$B40-1,totalresp),1,OFFSET('H2 risks'!$A$1,2,AO$1-1,totalresp),1)/(COUNTIFS(OFFSET('H2 risks'!$A$1,2,$B40-1,totalresp),1,OFFSET('H2 risks'!$A$1,2,AO$1-1,totalresp),1)+COUNTIFS(OFFSET('H2 risks'!$A$1,2,$B40-1,totalresp),1,OFFSET('H2 risks'!$A$1,2,AO$1-1,totalresp),0)+COUNTIFS(OFFSET('H2 risks'!$A$1,2,$B40-1,totalresp),0,OFFSET('H2 risks'!$A$1,2,AO$1-1,totalresp),1)))</f>
        <v>0.95</v>
      </c>
    </row>
    <row r="41" spans="1:41" ht="39.4" x14ac:dyDescent="0.45">
      <c r="A41" s="21" t="s">
        <v>374</v>
      </c>
      <c r="B41" s="6">
        <v>44</v>
      </c>
      <c r="C41">
        <f ca="1">1-(COUNTIFS(OFFSET('H2 risks'!$A$1,2,$B41-1,totalresp),1,OFFSET('H2 risks'!$A$1,2,C$1-1,totalresp),1)/(COUNTIFS(OFFSET('H2 risks'!$A$1,2,$B41-1,totalresp),1,OFFSET('H2 risks'!$A$1,2,C$1-1,totalresp),1)+COUNTIFS(OFFSET('H2 risks'!$A$1,2,$B41-1,totalresp),1,OFFSET('H2 risks'!$A$1,2,C$1-1,totalresp),0)+COUNTIFS(OFFSET('H2 risks'!$A$1,2,$B41-1,totalresp),0,OFFSET('H2 risks'!$A$1,2,C$1-1,totalresp),1)))</f>
        <v>0.97297297297297303</v>
      </c>
      <c r="D41">
        <f ca="1">1-(COUNTIFS(OFFSET('H2 risks'!$A$1,2,$B41-1,totalresp),1,OFFSET('H2 risks'!$A$1,2,D$1-1,totalresp),1)/(COUNTIFS(OFFSET('H2 risks'!$A$1,2,$B41-1,totalresp),1,OFFSET('H2 risks'!$A$1,2,D$1-1,totalresp),1)+COUNTIFS(OFFSET('H2 risks'!$A$1,2,$B41-1,totalresp),1,OFFSET('H2 risks'!$A$1,2,D$1-1,totalresp),0)+COUNTIFS(OFFSET('H2 risks'!$A$1,2,$B41-1,totalresp),0,OFFSET('H2 risks'!$A$1,2,D$1-1,totalresp),1)))</f>
        <v>0.9</v>
      </c>
      <c r="E41">
        <f ca="1">1-(COUNTIFS(OFFSET('H2 risks'!$A$1,2,$B41-1,totalresp),1,OFFSET('H2 risks'!$A$1,2,E$1-1,totalresp),1)/(COUNTIFS(OFFSET('H2 risks'!$A$1,2,$B41-1,totalresp),1,OFFSET('H2 risks'!$A$1,2,E$1-1,totalresp),1)+COUNTIFS(OFFSET('H2 risks'!$A$1,2,$B41-1,totalresp),1,OFFSET('H2 risks'!$A$1,2,E$1-1,totalresp),0)+COUNTIFS(OFFSET('H2 risks'!$A$1,2,$B41-1,totalresp),0,OFFSET('H2 risks'!$A$1,2,E$1-1,totalresp),1)))</f>
        <v>0.92105263157894735</v>
      </c>
      <c r="F41">
        <f ca="1">1-(COUNTIFS(OFFSET('H2 risks'!$A$1,2,$B41-1,totalresp),1,OFFSET('H2 risks'!$A$1,2,F$1-1,totalresp),1)/(COUNTIFS(OFFSET('H2 risks'!$A$1,2,$B41-1,totalresp),1,OFFSET('H2 risks'!$A$1,2,F$1-1,totalresp),1)+COUNTIFS(OFFSET('H2 risks'!$A$1,2,$B41-1,totalresp),1,OFFSET('H2 risks'!$A$1,2,F$1-1,totalresp),0)+COUNTIFS(OFFSET('H2 risks'!$A$1,2,$B41-1,totalresp),0,OFFSET('H2 risks'!$A$1,2,F$1-1,totalresp),1)))</f>
        <v>0.76923076923076916</v>
      </c>
      <c r="G41">
        <f ca="1">1-(COUNTIFS(OFFSET('H2 risks'!$A$1,2,$B41-1,totalresp),1,OFFSET('H2 risks'!$A$1,2,G$1-1,totalresp),1)/(COUNTIFS(OFFSET('H2 risks'!$A$1,2,$B41-1,totalresp),1,OFFSET('H2 risks'!$A$1,2,G$1-1,totalresp),1)+COUNTIFS(OFFSET('H2 risks'!$A$1,2,$B41-1,totalresp),1,OFFSET('H2 risks'!$A$1,2,G$1-1,totalresp),0)+COUNTIFS(OFFSET('H2 risks'!$A$1,2,$B41-1,totalresp),0,OFFSET('H2 risks'!$A$1,2,G$1-1,totalresp),1)))</f>
        <v>1</v>
      </c>
      <c r="H41">
        <f ca="1">1-(COUNTIFS(OFFSET('H2 risks'!$A$1,2,$B41-1,totalresp),1,OFFSET('H2 risks'!$A$1,2,H$1-1,totalresp),1)/(COUNTIFS(OFFSET('H2 risks'!$A$1,2,$B41-1,totalresp),1,OFFSET('H2 risks'!$A$1,2,H$1-1,totalresp),1)+COUNTIFS(OFFSET('H2 risks'!$A$1,2,$B41-1,totalresp),1,OFFSET('H2 risks'!$A$1,2,H$1-1,totalresp),0)+COUNTIFS(OFFSET('H2 risks'!$A$1,2,$B41-1,totalresp),0,OFFSET('H2 risks'!$A$1,2,H$1-1,totalresp),1)))</f>
        <v>1</v>
      </c>
      <c r="I41">
        <f ca="1">1-(COUNTIFS(OFFSET('H2 risks'!$A$1,2,$B41-1,totalresp),1,OFFSET('H2 risks'!$A$1,2,I$1-1,totalresp),1)/(COUNTIFS(OFFSET('H2 risks'!$A$1,2,$B41-1,totalresp),1,OFFSET('H2 risks'!$A$1,2,I$1-1,totalresp),1)+COUNTIFS(OFFSET('H2 risks'!$A$1,2,$B41-1,totalresp),1,OFFSET('H2 risks'!$A$1,2,I$1-1,totalresp),0)+COUNTIFS(OFFSET('H2 risks'!$A$1,2,$B41-1,totalresp),0,OFFSET('H2 risks'!$A$1,2,I$1-1,totalresp),1)))</f>
        <v>0.875</v>
      </c>
      <c r="J41">
        <f ca="1">1-(COUNTIFS(OFFSET('H2 risks'!$A$1,2,$B41-1,totalresp),1,OFFSET('H2 risks'!$A$1,2,J$1-1,totalresp),1)/(COUNTIFS(OFFSET('H2 risks'!$A$1,2,$B41-1,totalresp),1,OFFSET('H2 risks'!$A$1,2,J$1-1,totalresp),1)+COUNTIFS(OFFSET('H2 risks'!$A$1,2,$B41-1,totalresp),1,OFFSET('H2 risks'!$A$1,2,J$1-1,totalresp),0)+COUNTIFS(OFFSET('H2 risks'!$A$1,2,$B41-1,totalresp),0,OFFSET('H2 risks'!$A$1,2,J$1-1,totalresp),1)))</f>
        <v>0.96969696969696972</v>
      </c>
      <c r="K41">
        <f ca="1">1-(COUNTIFS(OFFSET('H2 risks'!$A$1,2,$B41-1,totalresp),1,OFFSET('H2 risks'!$A$1,2,K$1-1,totalresp),1)/(COUNTIFS(OFFSET('H2 risks'!$A$1,2,$B41-1,totalresp),1,OFFSET('H2 risks'!$A$1,2,K$1-1,totalresp),1)+COUNTIFS(OFFSET('H2 risks'!$A$1,2,$B41-1,totalresp),1,OFFSET('H2 risks'!$A$1,2,K$1-1,totalresp),0)+COUNTIFS(OFFSET('H2 risks'!$A$1,2,$B41-1,totalresp),0,OFFSET('H2 risks'!$A$1,2,K$1-1,totalresp),1)))</f>
        <v>1</v>
      </c>
      <c r="L41">
        <f ca="1">1-(COUNTIFS(OFFSET('H2 risks'!$A$1,2,$B41-1,totalresp),1,OFFSET('H2 risks'!$A$1,2,L$1-1,totalresp),1)/(COUNTIFS(OFFSET('H2 risks'!$A$1,2,$B41-1,totalresp),1,OFFSET('H2 risks'!$A$1,2,L$1-1,totalresp),1)+COUNTIFS(OFFSET('H2 risks'!$A$1,2,$B41-1,totalresp),1,OFFSET('H2 risks'!$A$1,2,L$1-1,totalresp),0)+COUNTIFS(OFFSET('H2 risks'!$A$1,2,$B41-1,totalresp),0,OFFSET('H2 risks'!$A$1,2,L$1-1,totalresp),1)))</f>
        <v>0.91891891891891886</v>
      </c>
      <c r="M41">
        <f ca="1">1-(COUNTIFS(OFFSET('H2 risks'!$A$1,2,$B41-1,totalresp),1,OFFSET('H2 risks'!$A$1,2,M$1-1,totalresp),1)/(COUNTIFS(OFFSET('H2 risks'!$A$1,2,$B41-1,totalresp),1,OFFSET('H2 risks'!$A$1,2,M$1-1,totalresp),1)+COUNTIFS(OFFSET('H2 risks'!$A$1,2,$B41-1,totalresp),1,OFFSET('H2 risks'!$A$1,2,M$1-1,totalresp),0)+COUNTIFS(OFFSET('H2 risks'!$A$1,2,$B41-1,totalresp),0,OFFSET('H2 risks'!$A$1,2,M$1-1,totalresp),1)))</f>
        <v>0.9375</v>
      </c>
      <c r="N41">
        <f ca="1">1-(COUNTIFS(OFFSET('H2 risks'!$A$1,2,$B41-1,totalresp),1,OFFSET('H2 risks'!$A$1,2,N$1-1,totalresp),1)/(COUNTIFS(OFFSET('H2 risks'!$A$1,2,$B41-1,totalresp),1,OFFSET('H2 risks'!$A$1,2,N$1-1,totalresp),1)+COUNTIFS(OFFSET('H2 risks'!$A$1,2,$B41-1,totalresp),1,OFFSET('H2 risks'!$A$1,2,N$1-1,totalresp),0)+COUNTIFS(OFFSET('H2 risks'!$A$1,2,$B41-1,totalresp),0,OFFSET('H2 risks'!$A$1,2,N$1-1,totalresp),1)))</f>
        <v>0.95652173913043481</v>
      </c>
      <c r="O41">
        <f ca="1">1-(COUNTIFS(OFFSET('H2 risks'!$A$1,2,$B41-1,totalresp),1,OFFSET('H2 risks'!$A$1,2,O$1-1,totalresp),1)/(COUNTIFS(OFFSET('H2 risks'!$A$1,2,$B41-1,totalresp),1,OFFSET('H2 risks'!$A$1,2,O$1-1,totalresp),1)+COUNTIFS(OFFSET('H2 risks'!$A$1,2,$B41-1,totalresp),1,OFFSET('H2 risks'!$A$1,2,O$1-1,totalresp),0)+COUNTIFS(OFFSET('H2 risks'!$A$1,2,$B41-1,totalresp),0,OFFSET('H2 risks'!$A$1,2,O$1-1,totalresp),1)))</f>
        <v>1</v>
      </c>
      <c r="P41">
        <f ca="1">1-(COUNTIFS(OFFSET('H2 risks'!$A$1,2,$B41-1,totalresp),1,OFFSET('H2 risks'!$A$1,2,P$1-1,totalresp),1)/(COUNTIFS(OFFSET('H2 risks'!$A$1,2,$B41-1,totalresp),1,OFFSET('H2 risks'!$A$1,2,P$1-1,totalresp),1)+COUNTIFS(OFFSET('H2 risks'!$A$1,2,$B41-1,totalresp),1,OFFSET('H2 risks'!$A$1,2,P$1-1,totalresp),0)+COUNTIFS(OFFSET('H2 risks'!$A$1,2,$B41-1,totalresp),0,OFFSET('H2 risks'!$A$1,2,P$1-1,totalresp),1)))</f>
        <v>0.9642857142857143</v>
      </c>
      <c r="Q41">
        <f ca="1">1-(COUNTIFS(OFFSET('H2 risks'!$A$1,2,$B41-1,totalresp),1,OFFSET('H2 risks'!$A$1,2,Q$1-1,totalresp),1)/(COUNTIFS(OFFSET('H2 risks'!$A$1,2,$B41-1,totalresp),1,OFFSET('H2 risks'!$A$1,2,Q$1-1,totalresp),1)+COUNTIFS(OFFSET('H2 risks'!$A$1,2,$B41-1,totalresp),1,OFFSET('H2 risks'!$A$1,2,Q$1-1,totalresp),0)+COUNTIFS(OFFSET('H2 risks'!$A$1,2,$B41-1,totalresp),0,OFFSET('H2 risks'!$A$1,2,Q$1-1,totalresp),1)))</f>
        <v>0.95652173913043481</v>
      </c>
      <c r="R41">
        <f ca="1">1-(COUNTIFS(OFFSET('H2 risks'!$A$1,2,$B41-1,totalresp),1,OFFSET('H2 risks'!$A$1,2,R$1-1,totalresp),1)/(COUNTIFS(OFFSET('H2 risks'!$A$1,2,$B41-1,totalresp),1,OFFSET('H2 risks'!$A$1,2,R$1-1,totalresp),1)+COUNTIFS(OFFSET('H2 risks'!$A$1,2,$B41-1,totalresp),1,OFFSET('H2 risks'!$A$1,2,R$1-1,totalresp),0)+COUNTIFS(OFFSET('H2 risks'!$A$1,2,$B41-1,totalresp),0,OFFSET('H2 risks'!$A$1,2,R$1-1,totalresp),1)))</f>
        <v>1</v>
      </c>
      <c r="S41">
        <f ca="1">1-(COUNTIFS(OFFSET('H2 risks'!$A$1,2,$B41-1,totalresp),1,OFFSET('H2 risks'!$A$1,2,S$1-1,totalresp),1)/(COUNTIFS(OFFSET('H2 risks'!$A$1,2,$B41-1,totalresp),1,OFFSET('H2 risks'!$A$1,2,S$1-1,totalresp),1)+COUNTIFS(OFFSET('H2 risks'!$A$1,2,$B41-1,totalresp),1,OFFSET('H2 risks'!$A$1,2,S$1-1,totalresp),0)+COUNTIFS(OFFSET('H2 risks'!$A$1,2,$B41-1,totalresp),0,OFFSET('H2 risks'!$A$1,2,S$1-1,totalresp),1)))</f>
        <v>0.90909090909090906</v>
      </c>
      <c r="T41">
        <f ca="1">1-(COUNTIFS(OFFSET('H2 risks'!$A$1,2,$B41-1,totalresp),1,OFFSET('H2 risks'!$A$1,2,T$1-1,totalresp),1)/(COUNTIFS(OFFSET('H2 risks'!$A$1,2,$B41-1,totalresp),1,OFFSET('H2 risks'!$A$1,2,T$1-1,totalresp),1)+COUNTIFS(OFFSET('H2 risks'!$A$1,2,$B41-1,totalresp),1,OFFSET('H2 risks'!$A$1,2,T$1-1,totalresp),0)+COUNTIFS(OFFSET('H2 risks'!$A$1,2,$B41-1,totalresp),0,OFFSET('H2 risks'!$A$1,2,T$1-1,totalresp),1)))</f>
        <v>0.96875</v>
      </c>
      <c r="U41">
        <f ca="1">1-(COUNTIFS(OFFSET('H2 risks'!$A$1,2,$B41-1,totalresp),1,OFFSET('H2 risks'!$A$1,2,U$1-1,totalresp),1)/(COUNTIFS(OFFSET('H2 risks'!$A$1,2,$B41-1,totalresp),1,OFFSET('H2 risks'!$A$1,2,U$1-1,totalresp),1)+COUNTIFS(OFFSET('H2 risks'!$A$1,2,$B41-1,totalresp),1,OFFSET('H2 risks'!$A$1,2,U$1-1,totalresp),0)+COUNTIFS(OFFSET('H2 risks'!$A$1,2,$B41-1,totalresp),0,OFFSET('H2 risks'!$A$1,2,U$1-1,totalresp),1)))</f>
        <v>0.8125</v>
      </c>
      <c r="V41">
        <f ca="1">1-(COUNTIFS(OFFSET('H2 risks'!$A$1,2,$B41-1,totalresp),1,OFFSET('H2 risks'!$A$1,2,V$1-1,totalresp),1)/(COUNTIFS(OFFSET('H2 risks'!$A$1,2,$B41-1,totalresp),1,OFFSET('H2 risks'!$A$1,2,V$1-1,totalresp),1)+COUNTIFS(OFFSET('H2 risks'!$A$1,2,$B41-1,totalresp),1,OFFSET('H2 risks'!$A$1,2,V$1-1,totalresp),0)+COUNTIFS(OFFSET('H2 risks'!$A$1,2,$B41-1,totalresp),0,OFFSET('H2 risks'!$A$1,2,V$1-1,totalresp),1)))</f>
        <v>0.8666666666666667</v>
      </c>
      <c r="W41">
        <f ca="1">1-(COUNTIFS(OFFSET('H2 risks'!$A$1,2,$B41-1,totalresp),1,OFFSET('H2 risks'!$A$1,2,W$1-1,totalresp),1)/(COUNTIFS(OFFSET('H2 risks'!$A$1,2,$B41-1,totalresp),1,OFFSET('H2 risks'!$A$1,2,W$1-1,totalresp),1)+COUNTIFS(OFFSET('H2 risks'!$A$1,2,$B41-1,totalresp),1,OFFSET('H2 risks'!$A$1,2,W$1-1,totalresp),0)+COUNTIFS(OFFSET('H2 risks'!$A$1,2,$B41-1,totalresp),0,OFFSET('H2 risks'!$A$1,2,W$1-1,totalresp),1)))</f>
        <v>0.94594594594594594</v>
      </c>
      <c r="X41">
        <f ca="1">1-(COUNTIFS(OFFSET('H2 risks'!$A$1,2,$B41-1,totalresp),1,OFFSET('H2 risks'!$A$1,2,X$1-1,totalresp),1)/(COUNTIFS(OFFSET('H2 risks'!$A$1,2,$B41-1,totalresp),1,OFFSET('H2 risks'!$A$1,2,X$1-1,totalresp),1)+COUNTIFS(OFFSET('H2 risks'!$A$1,2,$B41-1,totalresp),1,OFFSET('H2 risks'!$A$1,2,X$1-1,totalresp),0)+COUNTIFS(OFFSET('H2 risks'!$A$1,2,$B41-1,totalresp),0,OFFSET('H2 risks'!$A$1,2,X$1-1,totalresp),1)))</f>
        <v>0.86956521739130432</v>
      </c>
      <c r="Y41">
        <f ca="1">1-(COUNTIFS(OFFSET('H2 risks'!$A$1,2,$B41-1,totalresp),1,OFFSET('H2 risks'!$A$1,2,Y$1-1,totalresp),1)/(COUNTIFS(OFFSET('H2 risks'!$A$1,2,$B41-1,totalresp),1,OFFSET('H2 risks'!$A$1,2,Y$1-1,totalresp),1)+COUNTIFS(OFFSET('H2 risks'!$A$1,2,$B41-1,totalresp),1,OFFSET('H2 risks'!$A$1,2,Y$1-1,totalresp),0)+COUNTIFS(OFFSET('H2 risks'!$A$1,2,$B41-1,totalresp),0,OFFSET('H2 risks'!$A$1,2,Y$1-1,totalresp),1)))</f>
        <v>1</v>
      </c>
      <c r="Z41">
        <f ca="1">1-(COUNTIFS(OFFSET('H2 risks'!$A$1,2,$B41-1,totalresp),1,OFFSET('H2 risks'!$A$1,2,Z$1-1,totalresp),1)/(COUNTIFS(OFFSET('H2 risks'!$A$1,2,$B41-1,totalresp),1,OFFSET('H2 risks'!$A$1,2,Z$1-1,totalresp),1)+COUNTIFS(OFFSET('H2 risks'!$A$1,2,$B41-1,totalresp),1,OFFSET('H2 risks'!$A$1,2,Z$1-1,totalresp),0)+COUNTIFS(OFFSET('H2 risks'!$A$1,2,$B41-1,totalresp),0,OFFSET('H2 risks'!$A$1,2,Z$1-1,totalresp),1)))</f>
        <v>1</v>
      </c>
      <c r="AA41">
        <f ca="1">1-(COUNTIFS(OFFSET('H2 risks'!$A$1,2,$B41-1,totalresp),1,OFFSET('H2 risks'!$A$1,2,AA$1-1,totalresp),1)/(COUNTIFS(OFFSET('H2 risks'!$A$1,2,$B41-1,totalresp),1,OFFSET('H2 risks'!$A$1,2,AA$1-1,totalresp),1)+COUNTIFS(OFFSET('H2 risks'!$A$1,2,$B41-1,totalresp),1,OFFSET('H2 risks'!$A$1,2,AA$1-1,totalresp),0)+COUNTIFS(OFFSET('H2 risks'!$A$1,2,$B41-1,totalresp),0,OFFSET('H2 risks'!$A$1,2,AA$1-1,totalresp),1)))</f>
        <v>0.92592592592592593</v>
      </c>
      <c r="AB41">
        <f ca="1">1-(COUNTIFS(OFFSET('H2 risks'!$A$1,2,$B41-1,totalresp),1,OFFSET('H2 risks'!$A$1,2,AB$1-1,totalresp),1)/(COUNTIFS(OFFSET('H2 risks'!$A$1,2,$B41-1,totalresp),1,OFFSET('H2 risks'!$A$1,2,AB$1-1,totalresp),1)+COUNTIFS(OFFSET('H2 risks'!$A$1,2,$B41-1,totalresp),1,OFFSET('H2 risks'!$A$1,2,AB$1-1,totalresp),0)+COUNTIFS(OFFSET('H2 risks'!$A$1,2,$B41-1,totalresp),0,OFFSET('H2 risks'!$A$1,2,AB$1-1,totalresp),1)))</f>
        <v>1</v>
      </c>
      <c r="AC41">
        <f ca="1">1-(COUNTIFS(OFFSET('H2 risks'!$A$1,2,$B41-1,totalresp),1,OFFSET('H2 risks'!$A$1,2,AC$1-1,totalresp),1)/(COUNTIFS(OFFSET('H2 risks'!$A$1,2,$B41-1,totalresp),1,OFFSET('H2 risks'!$A$1,2,AC$1-1,totalresp),1)+COUNTIFS(OFFSET('H2 risks'!$A$1,2,$B41-1,totalresp),1,OFFSET('H2 risks'!$A$1,2,AC$1-1,totalresp),0)+COUNTIFS(OFFSET('H2 risks'!$A$1,2,$B41-1,totalresp),0,OFFSET('H2 risks'!$A$1,2,AC$1-1,totalresp),1)))</f>
        <v>0.89189189189189189</v>
      </c>
      <c r="AD41">
        <f ca="1">1-(COUNTIFS(OFFSET('H2 risks'!$A$1,2,$B41-1,totalresp),1,OFFSET('H2 risks'!$A$1,2,AD$1-1,totalresp),1)/(COUNTIFS(OFFSET('H2 risks'!$A$1,2,$B41-1,totalresp),1,OFFSET('H2 risks'!$A$1,2,AD$1-1,totalresp),1)+COUNTIFS(OFFSET('H2 risks'!$A$1,2,$B41-1,totalresp),1,OFFSET('H2 risks'!$A$1,2,AD$1-1,totalresp),0)+COUNTIFS(OFFSET('H2 risks'!$A$1,2,$B41-1,totalresp),0,OFFSET('H2 risks'!$A$1,2,AD$1-1,totalresp),1)))</f>
        <v>0.98</v>
      </c>
      <c r="AE41">
        <f ca="1">1-(COUNTIFS(OFFSET('H2 risks'!$A$1,2,$B41-1,totalresp),1,OFFSET('H2 risks'!$A$1,2,AE$1-1,totalresp),1)/(COUNTIFS(OFFSET('H2 risks'!$A$1,2,$B41-1,totalresp),1,OFFSET('H2 risks'!$A$1,2,AE$1-1,totalresp),1)+COUNTIFS(OFFSET('H2 risks'!$A$1,2,$B41-1,totalresp),1,OFFSET('H2 risks'!$A$1,2,AE$1-1,totalresp),0)+COUNTIFS(OFFSET('H2 risks'!$A$1,2,$B41-1,totalresp),0,OFFSET('H2 risks'!$A$1,2,AE$1-1,totalresp),1)))</f>
        <v>1</v>
      </c>
      <c r="AF41">
        <f ca="1">1-(COUNTIFS(OFFSET('H2 risks'!$A$1,2,$B41-1,totalresp),1,OFFSET('H2 risks'!$A$1,2,AF$1-1,totalresp),1)/(COUNTIFS(OFFSET('H2 risks'!$A$1,2,$B41-1,totalresp),1,OFFSET('H2 risks'!$A$1,2,AF$1-1,totalresp),1)+COUNTIFS(OFFSET('H2 risks'!$A$1,2,$B41-1,totalresp),1,OFFSET('H2 risks'!$A$1,2,AF$1-1,totalresp),0)+COUNTIFS(OFFSET('H2 risks'!$A$1,2,$B41-1,totalresp),0,OFFSET('H2 risks'!$A$1,2,AF$1-1,totalresp),1)))</f>
        <v>1</v>
      </c>
      <c r="AG41">
        <f ca="1">1-(COUNTIFS(OFFSET('H2 risks'!$A$1,2,$B41-1,totalresp),1,OFFSET('H2 risks'!$A$1,2,AG$1-1,totalresp),1)/(COUNTIFS(OFFSET('H2 risks'!$A$1,2,$B41-1,totalresp),1,OFFSET('H2 risks'!$A$1,2,AG$1-1,totalresp),1)+COUNTIFS(OFFSET('H2 risks'!$A$1,2,$B41-1,totalresp),1,OFFSET('H2 risks'!$A$1,2,AG$1-1,totalresp),0)+COUNTIFS(OFFSET('H2 risks'!$A$1,2,$B41-1,totalresp),0,OFFSET('H2 risks'!$A$1,2,AG$1-1,totalresp),1)))</f>
        <v>0.92307692307692313</v>
      </c>
      <c r="AH41">
        <f ca="1">1-(COUNTIFS(OFFSET('H2 risks'!$A$1,2,$B41-1,totalresp),1,OFFSET('H2 risks'!$A$1,2,AH$1-1,totalresp),1)/(COUNTIFS(OFFSET('H2 risks'!$A$1,2,$B41-1,totalresp),1,OFFSET('H2 risks'!$A$1,2,AH$1-1,totalresp),1)+COUNTIFS(OFFSET('H2 risks'!$A$1,2,$B41-1,totalresp),1,OFFSET('H2 risks'!$A$1,2,AH$1-1,totalresp),0)+COUNTIFS(OFFSET('H2 risks'!$A$1,2,$B41-1,totalresp),0,OFFSET('H2 risks'!$A$1,2,AH$1-1,totalresp),1)))</f>
        <v>0.94444444444444442</v>
      </c>
      <c r="AI41">
        <f ca="1">1-(COUNTIFS(OFFSET('H2 risks'!$A$1,2,$B41-1,totalresp),1,OFFSET('H2 risks'!$A$1,2,AI$1-1,totalresp),1)/(COUNTIFS(OFFSET('H2 risks'!$A$1,2,$B41-1,totalresp),1,OFFSET('H2 risks'!$A$1,2,AI$1-1,totalresp),1)+COUNTIFS(OFFSET('H2 risks'!$A$1,2,$B41-1,totalresp),1,OFFSET('H2 risks'!$A$1,2,AI$1-1,totalresp),0)+COUNTIFS(OFFSET('H2 risks'!$A$1,2,$B41-1,totalresp),0,OFFSET('H2 risks'!$A$1,2,AI$1-1,totalresp),1)))</f>
        <v>0.85714285714285721</v>
      </c>
      <c r="AJ41">
        <f ca="1">1-(COUNTIFS(OFFSET('H2 risks'!$A$1,2,$B41-1,totalresp),1,OFFSET('H2 risks'!$A$1,2,AJ$1-1,totalresp),1)/(COUNTIFS(OFFSET('H2 risks'!$A$1,2,$B41-1,totalresp),1,OFFSET('H2 risks'!$A$1,2,AJ$1-1,totalresp),1)+COUNTIFS(OFFSET('H2 risks'!$A$1,2,$B41-1,totalresp),1,OFFSET('H2 risks'!$A$1,2,AJ$1-1,totalresp),0)+COUNTIFS(OFFSET('H2 risks'!$A$1,2,$B41-1,totalresp),0,OFFSET('H2 risks'!$A$1,2,AJ$1-1,totalresp),1)))</f>
        <v>0.94117647058823528</v>
      </c>
      <c r="AK41">
        <f ca="1">1-(COUNTIFS(OFFSET('H2 risks'!$A$1,2,$B41-1,totalresp),1,OFFSET('H2 risks'!$A$1,2,AK$1-1,totalresp),1)/(COUNTIFS(OFFSET('H2 risks'!$A$1,2,$B41-1,totalresp),1,OFFSET('H2 risks'!$A$1,2,AK$1-1,totalresp),1)+COUNTIFS(OFFSET('H2 risks'!$A$1,2,$B41-1,totalresp),1,OFFSET('H2 risks'!$A$1,2,AK$1-1,totalresp),0)+COUNTIFS(OFFSET('H2 risks'!$A$1,2,$B41-1,totalresp),0,OFFSET('H2 risks'!$A$1,2,AK$1-1,totalresp),1)))</f>
        <v>0.88888888888888884</v>
      </c>
      <c r="AL41">
        <f ca="1">1-(COUNTIFS(OFFSET('H2 risks'!$A$1,2,$B41-1,totalresp),1,OFFSET('H2 risks'!$A$1,2,AL$1-1,totalresp),1)/(COUNTIFS(OFFSET('H2 risks'!$A$1,2,$B41-1,totalresp),1,OFFSET('H2 risks'!$A$1,2,AL$1-1,totalresp),1)+COUNTIFS(OFFSET('H2 risks'!$A$1,2,$B41-1,totalresp),1,OFFSET('H2 risks'!$A$1,2,AL$1-1,totalresp),0)+COUNTIFS(OFFSET('H2 risks'!$A$1,2,$B41-1,totalresp),0,OFFSET('H2 risks'!$A$1,2,AL$1-1,totalresp),1)))</f>
        <v>0.94444444444444442</v>
      </c>
      <c r="AM41">
        <f ca="1">1-(COUNTIFS(OFFSET('H2 risks'!$A$1,2,$B41-1,totalresp),1,OFFSET('H2 risks'!$A$1,2,AM$1-1,totalresp),1)/(COUNTIFS(OFFSET('H2 risks'!$A$1,2,$B41-1,totalresp),1,OFFSET('H2 risks'!$A$1,2,AM$1-1,totalresp),1)+COUNTIFS(OFFSET('H2 risks'!$A$1,2,$B41-1,totalresp),1,OFFSET('H2 risks'!$A$1,2,AM$1-1,totalresp),0)+COUNTIFS(OFFSET('H2 risks'!$A$1,2,$B41-1,totalresp),0,OFFSET('H2 risks'!$A$1,2,AM$1-1,totalresp),1)))</f>
        <v>0.8125</v>
      </c>
      <c r="AN41">
        <f ca="1">1-(COUNTIFS(OFFSET('H2 risks'!$A$1,2,$B41-1,totalresp),1,OFFSET('H2 risks'!$A$1,2,AN$1-1,totalresp),1)/(COUNTIFS(OFFSET('H2 risks'!$A$1,2,$B41-1,totalresp),1,OFFSET('H2 risks'!$A$1,2,AN$1-1,totalresp),1)+COUNTIFS(OFFSET('H2 risks'!$A$1,2,$B41-1,totalresp),1,OFFSET('H2 risks'!$A$1,2,AN$1-1,totalresp),0)+COUNTIFS(OFFSET('H2 risks'!$A$1,2,$B41-1,totalresp),0,OFFSET('H2 risks'!$A$1,2,AN$1-1,totalresp),1)))</f>
        <v>0.95</v>
      </c>
      <c r="AO41">
        <f ca="1">1-(COUNTIFS(OFFSET('H2 risks'!$A$1,2,$B41-1,totalresp),1,OFFSET('H2 risks'!$A$1,2,AO$1-1,totalresp),1)/(COUNTIFS(OFFSET('H2 risks'!$A$1,2,$B41-1,totalresp),1,OFFSET('H2 risks'!$A$1,2,AO$1-1,totalresp),1)+COUNTIFS(OFFSET('H2 risks'!$A$1,2,$B41-1,totalresp),1,OFFSET('H2 risks'!$A$1,2,AO$1-1,totalresp),0)+COUNTIFS(OFFSET('H2 risks'!$A$1,2,$B41-1,totalresp),0,OFFSET('H2 risks'!$A$1,2,AO$1-1,totalresp),1)))</f>
        <v>0</v>
      </c>
    </row>
  </sheetData>
  <conditionalFormatting sqref="C3:AO41">
    <cfRule type="colorScale" priority="1">
      <colorScale>
        <cfvo type="min"/>
        <cfvo type="max"/>
        <color rgb="FF63BE7B"/>
        <color rgb="FFFCFCFF"/>
      </colorScale>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8B94A-5809-44F8-B086-3F962C1F9405}">
  <dimension ref="A1:AM116"/>
  <sheetViews>
    <sheetView workbookViewId="0">
      <pane xSplit="5" ySplit="4" topLeftCell="F5" activePane="bottomRight" state="frozen"/>
      <selection pane="topRight" activeCell="F1" sqref="F1"/>
      <selection pane="bottomLeft" activeCell="A4" sqref="A4"/>
      <selection pane="bottomRight"/>
    </sheetView>
  </sheetViews>
  <sheetFormatPr defaultRowHeight="14.25" x14ac:dyDescent="0.45"/>
  <cols>
    <col min="1" max="1" width="2.1328125" bestFit="1" customWidth="1"/>
    <col min="2" max="2" width="4" bestFit="1" customWidth="1"/>
    <col min="3" max="3" width="3" bestFit="1" customWidth="1"/>
    <col min="4" max="4" width="9.59765625" bestFit="1" customWidth="1"/>
    <col min="5" max="5" width="2" bestFit="1" customWidth="1"/>
    <col min="6" max="10" width="10.73046875" customWidth="1"/>
    <col min="11" max="11" width="13.59765625" customWidth="1"/>
    <col min="12" max="31" width="10.73046875" customWidth="1"/>
  </cols>
  <sheetData>
    <row r="1" spans="1:39" x14ac:dyDescent="0.45">
      <c r="D1" s="5">
        <f>COUNTA(D6:D116)</f>
        <v>111</v>
      </c>
      <c r="F1" s="4">
        <f>COLUMN()</f>
        <v>6</v>
      </c>
      <c r="G1" s="4">
        <f>COLUMN()</f>
        <v>7</v>
      </c>
      <c r="H1" s="4">
        <f>COLUMN()</f>
        <v>8</v>
      </c>
      <c r="I1" s="4">
        <f>COLUMN()</f>
        <v>9</v>
      </c>
      <c r="J1" s="4">
        <f>COLUMN()</f>
        <v>10</v>
      </c>
      <c r="K1" s="4">
        <f>COLUMN()</f>
        <v>11</v>
      </c>
      <c r="L1" s="4">
        <f>COLUMN()</f>
        <v>12</v>
      </c>
      <c r="M1" s="4">
        <f>COLUMN()</f>
        <v>13</v>
      </c>
      <c r="N1" s="4">
        <f>COLUMN()</f>
        <v>14</v>
      </c>
      <c r="O1" s="4">
        <f>COLUMN()</f>
        <v>15</v>
      </c>
      <c r="P1" s="4">
        <f>COLUMN()</f>
        <v>16</v>
      </c>
      <c r="Q1" s="4">
        <f>COLUMN()</f>
        <v>17</v>
      </c>
      <c r="R1" s="4">
        <f>COLUMN()</f>
        <v>18</v>
      </c>
      <c r="S1" s="4">
        <f>COLUMN()</f>
        <v>19</v>
      </c>
      <c r="T1" s="4">
        <f>COLUMN()</f>
        <v>20</v>
      </c>
      <c r="U1" s="4">
        <f>COLUMN()</f>
        <v>21</v>
      </c>
      <c r="V1" s="4">
        <f>COLUMN()</f>
        <v>22</v>
      </c>
      <c r="W1" s="4">
        <f>COLUMN()</f>
        <v>23</v>
      </c>
      <c r="X1" s="4">
        <f>COLUMN()</f>
        <v>24</v>
      </c>
      <c r="Y1" s="4">
        <f>COLUMN()</f>
        <v>25</v>
      </c>
      <c r="Z1" s="4">
        <f>COLUMN()</f>
        <v>26</v>
      </c>
      <c r="AA1" s="4">
        <f>COLUMN()</f>
        <v>27</v>
      </c>
      <c r="AB1" s="4">
        <f>COLUMN()</f>
        <v>28</v>
      </c>
      <c r="AC1" s="4">
        <f>COLUMN()</f>
        <v>29</v>
      </c>
      <c r="AD1" s="4">
        <f>COLUMN()</f>
        <v>30</v>
      </c>
      <c r="AE1" s="4">
        <f>COLUMN()</f>
        <v>31</v>
      </c>
      <c r="AF1" s="4">
        <f>COLUMN()</f>
        <v>32</v>
      </c>
      <c r="AG1" s="4">
        <f>COLUMN()</f>
        <v>33</v>
      </c>
      <c r="AH1" s="4">
        <f>COLUMN()</f>
        <v>34</v>
      </c>
      <c r="AI1" s="4">
        <f>COLUMN()</f>
        <v>35</v>
      </c>
      <c r="AJ1" s="4">
        <f>COLUMN()</f>
        <v>36</v>
      </c>
      <c r="AK1" s="4">
        <f>COLUMN()</f>
        <v>37</v>
      </c>
      <c r="AL1" s="4">
        <f>COLUMN()</f>
        <v>38</v>
      </c>
      <c r="AM1" s="4">
        <f>COLUMN()</f>
        <v>39</v>
      </c>
    </row>
    <row r="2" spans="1:39" x14ac:dyDescent="0.45">
      <c r="D2" s="5" t="s">
        <v>313</v>
      </c>
      <c r="F2" s="4">
        <f>COUNTIF(F6:F116,1)</f>
        <v>29</v>
      </c>
      <c r="G2" s="4">
        <f t="shared" ref="G2:AM2" si="0">COUNTIF(G6:G116,1)</f>
        <v>16</v>
      </c>
      <c r="H2" s="4">
        <f t="shared" si="0"/>
        <v>40</v>
      </c>
      <c r="I2" s="4">
        <f t="shared" si="0"/>
        <v>15</v>
      </c>
      <c r="J2" s="4">
        <f t="shared" si="0"/>
        <v>25</v>
      </c>
      <c r="K2" s="4">
        <f t="shared" si="0"/>
        <v>28</v>
      </c>
      <c r="L2" s="4">
        <f t="shared" si="0"/>
        <v>13</v>
      </c>
      <c r="M2" s="4">
        <f t="shared" si="0"/>
        <v>25</v>
      </c>
      <c r="N2" s="4">
        <f t="shared" si="0"/>
        <v>23</v>
      </c>
      <c r="O2" s="4">
        <f t="shared" si="0"/>
        <v>19</v>
      </c>
      <c r="P2" s="4">
        <f t="shared" si="0"/>
        <v>14</v>
      </c>
      <c r="Q2" s="4">
        <f t="shared" si="0"/>
        <v>18</v>
      </c>
      <c r="R2" s="4">
        <f t="shared" si="0"/>
        <v>32</v>
      </c>
      <c r="S2" s="4">
        <f t="shared" si="0"/>
        <v>26</v>
      </c>
      <c r="T2" s="4">
        <f t="shared" si="0"/>
        <v>28</v>
      </c>
      <c r="U2" s="4">
        <f t="shared" si="0"/>
        <v>39</v>
      </c>
      <c r="V2" s="4">
        <f t="shared" si="0"/>
        <v>21</v>
      </c>
      <c r="W2" s="4">
        <f t="shared" si="0"/>
        <v>13</v>
      </c>
      <c r="X2" s="4">
        <f t="shared" si="0"/>
        <v>27</v>
      </c>
      <c r="Y2" s="4">
        <f t="shared" si="0"/>
        <v>26</v>
      </c>
      <c r="Z2" s="4">
        <f t="shared" si="0"/>
        <v>25</v>
      </c>
      <c r="AA2" s="4">
        <f t="shared" si="0"/>
        <v>27</v>
      </c>
      <c r="AB2" s="4">
        <f t="shared" si="0"/>
        <v>7</v>
      </c>
      <c r="AC2" s="4">
        <f t="shared" si="0"/>
        <v>23</v>
      </c>
      <c r="AD2" s="4">
        <f t="shared" si="0"/>
        <v>10</v>
      </c>
      <c r="AE2" s="4">
        <f t="shared" si="0"/>
        <v>18</v>
      </c>
      <c r="AF2" s="4">
        <f t="shared" si="0"/>
        <v>24</v>
      </c>
      <c r="AG2" s="4">
        <f t="shared" si="0"/>
        <v>8</v>
      </c>
      <c r="AH2" s="4">
        <f t="shared" si="0"/>
        <v>4</v>
      </c>
      <c r="AI2" s="4">
        <f t="shared" si="0"/>
        <v>24</v>
      </c>
      <c r="AJ2" s="4">
        <f t="shared" si="0"/>
        <v>15</v>
      </c>
      <c r="AK2" s="4">
        <f t="shared" si="0"/>
        <v>20</v>
      </c>
      <c r="AL2" s="4">
        <f t="shared" si="0"/>
        <v>24</v>
      </c>
      <c r="AM2" s="4">
        <f t="shared" si="0"/>
        <v>3</v>
      </c>
    </row>
    <row r="3" spans="1:39" x14ac:dyDescent="0.45">
      <c r="D3" s="5" t="s">
        <v>314</v>
      </c>
      <c r="F3" s="4">
        <f>_xlfn.RANK.EQ(F2,$F$2:$AM$2)</f>
        <v>4</v>
      </c>
      <c r="G3" s="4">
        <f t="shared" ref="G3:AM3" si="1">_xlfn.RANK.EQ(G2,$F$2:$AM$2)</f>
        <v>24</v>
      </c>
      <c r="H3" s="4">
        <f t="shared" si="1"/>
        <v>1</v>
      </c>
      <c r="I3" s="4">
        <f t="shared" si="1"/>
        <v>25</v>
      </c>
      <c r="J3" s="4">
        <f t="shared" si="1"/>
        <v>11</v>
      </c>
      <c r="K3" s="4">
        <f t="shared" si="1"/>
        <v>5</v>
      </c>
      <c r="L3" s="4">
        <f t="shared" si="1"/>
        <v>28</v>
      </c>
      <c r="M3" s="4">
        <f t="shared" si="1"/>
        <v>11</v>
      </c>
      <c r="N3" s="4">
        <f t="shared" si="1"/>
        <v>17</v>
      </c>
      <c r="O3" s="4">
        <f t="shared" si="1"/>
        <v>21</v>
      </c>
      <c r="P3" s="4">
        <f t="shared" si="1"/>
        <v>27</v>
      </c>
      <c r="Q3" s="4">
        <f t="shared" si="1"/>
        <v>22</v>
      </c>
      <c r="R3" s="4">
        <f t="shared" si="1"/>
        <v>3</v>
      </c>
      <c r="S3" s="4">
        <f t="shared" si="1"/>
        <v>9</v>
      </c>
      <c r="T3" s="4">
        <f t="shared" si="1"/>
        <v>5</v>
      </c>
      <c r="U3" s="4">
        <f t="shared" si="1"/>
        <v>2</v>
      </c>
      <c r="V3" s="4">
        <f t="shared" si="1"/>
        <v>19</v>
      </c>
      <c r="W3" s="4">
        <f t="shared" si="1"/>
        <v>28</v>
      </c>
      <c r="X3" s="4">
        <f t="shared" si="1"/>
        <v>7</v>
      </c>
      <c r="Y3" s="4">
        <f t="shared" si="1"/>
        <v>9</v>
      </c>
      <c r="Z3" s="4">
        <f t="shared" si="1"/>
        <v>11</v>
      </c>
      <c r="AA3" s="4">
        <f t="shared" si="1"/>
        <v>7</v>
      </c>
      <c r="AB3" s="4">
        <f t="shared" si="1"/>
        <v>32</v>
      </c>
      <c r="AC3" s="4">
        <f t="shared" si="1"/>
        <v>17</v>
      </c>
      <c r="AD3" s="4">
        <f t="shared" si="1"/>
        <v>30</v>
      </c>
      <c r="AE3" s="4">
        <f t="shared" si="1"/>
        <v>22</v>
      </c>
      <c r="AF3" s="4">
        <f t="shared" si="1"/>
        <v>14</v>
      </c>
      <c r="AG3" s="4">
        <f t="shared" si="1"/>
        <v>31</v>
      </c>
      <c r="AH3" s="4">
        <f t="shared" si="1"/>
        <v>33</v>
      </c>
      <c r="AI3" s="4">
        <f t="shared" si="1"/>
        <v>14</v>
      </c>
      <c r="AJ3" s="4">
        <f t="shared" si="1"/>
        <v>25</v>
      </c>
      <c r="AK3" s="4">
        <f t="shared" si="1"/>
        <v>20</v>
      </c>
      <c r="AL3" s="4">
        <f t="shared" si="1"/>
        <v>14</v>
      </c>
      <c r="AM3" s="4">
        <f t="shared" si="1"/>
        <v>34</v>
      </c>
    </row>
    <row r="4" spans="1:39" ht="135" customHeight="1" x14ac:dyDescent="0.45">
      <c r="A4" s="1"/>
      <c r="B4" s="1"/>
      <c r="C4" s="1"/>
      <c r="D4" s="1" t="s">
        <v>2</v>
      </c>
      <c r="E4" s="1" t="s">
        <v>1</v>
      </c>
      <c r="F4" s="2" t="s">
        <v>376</v>
      </c>
      <c r="G4" s="2" t="s">
        <v>377</v>
      </c>
      <c r="H4" s="2" t="s">
        <v>378</v>
      </c>
      <c r="I4" s="2" t="s">
        <v>379</v>
      </c>
      <c r="J4" s="2" t="s">
        <v>380</v>
      </c>
      <c r="K4" s="2" t="s">
        <v>381</v>
      </c>
      <c r="L4" s="2" t="s">
        <v>382</v>
      </c>
      <c r="M4" s="2" t="s">
        <v>383</v>
      </c>
      <c r="N4" s="2" t="s">
        <v>384</v>
      </c>
      <c r="O4" s="2" t="s">
        <v>385</v>
      </c>
      <c r="P4" s="2" t="s">
        <v>386</v>
      </c>
      <c r="Q4" s="2" t="s">
        <v>387</v>
      </c>
      <c r="R4" s="2" t="s">
        <v>388</v>
      </c>
      <c r="S4" s="2" t="s">
        <v>389</v>
      </c>
      <c r="T4" s="2" t="s">
        <v>390</v>
      </c>
      <c r="U4" s="2" t="s">
        <v>391</v>
      </c>
      <c r="V4" s="2" t="s">
        <v>386</v>
      </c>
      <c r="W4" s="2" t="s">
        <v>392</v>
      </c>
      <c r="X4" s="2" t="s">
        <v>393</v>
      </c>
      <c r="Y4" s="2" t="s">
        <v>394</v>
      </c>
      <c r="Z4" s="2" t="s">
        <v>395</v>
      </c>
      <c r="AA4" s="2" t="s">
        <v>396</v>
      </c>
      <c r="AB4" s="2" t="s">
        <v>397</v>
      </c>
      <c r="AC4" s="2" t="s">
        <v>398</v>
      </c>
      <c r="AD4" s="2" t="s">
        <v>399</v>
      </c>
      <c r="AE4" s="2" t="s">
        <v>400</v>
      </c>
      <c r="AF4" s="2" t="s">
        <v>401</v>
      </c>
      <c r="AG4" s="2" t="s">
        <v>402</v>
      </c>
      <c r="AH4" s="2" t="s">
        <v>403</v>
      </c>
      <c r="AI4" s="2" t="s">
        <v>404</v>
      </c>
      <c r="AJ4" s="2" t="s">
        <v>405</v>
      </c>
      <c r="AK4" s="2" t="s">
        <v>406</v>
      </c>
      <c r="AL4" s="2" t="s">
        <v>407</v>
      </c>
      <c r="AM4" s="2" t="s">
        <v>408</v>
      </c>
    </row>
    <row r="5" spans="1:39" x14ac:dyDescent="0.45">
      <c r="F5" s="4" t="s">
        <v>103</v>
      </c>
      <c r="G5" s="4" t="s">
        <v>104</v>
      </c>
      <c r="H5" s="4" t="s">
        <v>105</v>
      </c>
      <c r="I5" s="4" t="s">
        <v>106</v>
      </c>
      <c r="J5" s="4" t="s">
        <v>107</v>
      </c>
      <c r="K5" s="4" t="s">
        <v>108</v>
      </c>
      <c r="L5" s="4" t="s">
        <v>109</v>
      </c>
      <c r="M5" s="4" t="s">
        <v>110</v>
      </c>
      <c r="N5" s="4" t="s">
        <v>111</v>
      </c>
      <c r="O5" s="4" t="s">
        <v>112</v>
      </c>
      <c r="P5" s="4" t="s">
        <v>113</v>
      </c>
      <c r="Q5" s="4" t="s">
        <v>114</v>
      </c>
      <c r="R5" s="4" t="s">
        <v>115</v>
      </c>
      <c r="S5" s="4" t="s">
        <v>116</v>
      </c>
      <c r="T5" s="4" t="s">
        <v>117</v>
      </c>
      <c r="U5" s="4" t="s">
        <v>118</v>
      </c>
      <c r="V5" s="4" t="s">
        <v>119</v>
      </c>
      <c r="W5" s="4" t="s">
        <v>120</v>
      </c>
      <c r="X5" s="4" t="s">
        <v>121</v>
      </c>
      <c r="Y5" s="4" t="s">
        <v>122</v>
      </c>
      <c r="Z5" s="4" t="s">
        <v>123</v>
      </c>
      <c r="AA5" s="4" t="s">
        <v>124</v>
      </c>
      <c r="AB5" s="4" t="s">
        <v>125</v>
      </c>
      <c r="AC5" s="4" t="s">
        <v>126</v>
      </c>
      <c r="AD5" s="4" t="s">
        <v>127</v>
      </c>
      <c r="AE5" s="4" t="s">
        <v>128</v>
      </c>
      <c r="AF5" s="4" t="s">
        <v>129</v>
      </c>
      <c r="AG5" s="4" t="s">
        <v>167</v>
      </c>
      <c r="AH5" s="4" t="s">
        <v>168</v>
      </c>
      <c r="AI5" s="4" t="s">
        <v>169</v>
      </c>
      <c r="AJ5" s="4" t="s">
        <v>170</v>
      </c>
      <c r="AK5" s="4" t="s">
        <v>171</v>
      </c>
      <c r="AL5" s="4" t="s">
        <v>172</v>
      </c>
      <c r="AM5" s="4" t="s">
        <v>173</v>
      </c>
    </row>
    <row r="6" spans="1:39" x14ac:dyDescent="0.45">
      <c r="A6" t="s">
        <v>0</v>
      </c>
      <c r="B6">
        <v>1</v>
      </c>
      <c r="D6" t="str">
        <f t="shared" ref="D6:D69" si="2">A6&amp;B6</f>
        <v>R1</v>
      </c>
      <c r="F6" s="20">
        <v>1</v>
      </c>
      <c r="G6" s="20">
        <v>1</v>
      </c>
      <c r="H6" s="20">
        <v>1</v>
      </c>
      <c r="I6" s="20">
        <v>1</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row>
    <row r="7" spans="1:39" x14ac:dyDescent="0.45">
      <c r="A7" t="s">
        <v>0</v>
      </c>
      <c r="B7">
        <v>2</v>
      </c>
      <c r="D7" t="str">
        <f t="shared" si="2"/>
        <v>R2</v>
      </c>
      <c r="F7" s="20">
        <v>0</v>
      </c>
      <c r="G7" s="20">
        <v>0</v>
      </c>
      <c r="H7" s="20">
        <v>0</v>
      </c>
      <c r="I7" s="20">
        <v>1</v>
      </c>
      <c r="J7" s="20">
        <v>1</v>
      </c>
      <c r="K7" s="20">
        <v>1</v>
      </c>
      <c r="L7" s="20">
        <v>1</v>
      </c>
      <c r="M7" s="20">
        <v>0</v>
      </c>
      <c r="N7" s="20">
        <v>0</v>
      </c>
      <c r="O7" s="20">
        <v>0</v>
      </c>
      <c r="P7" s="20">
        <v>0</v>
      </c>
      <c r="Q7" s="20">
        <v>0</v>
      </c>
      <c r="R7" s="20">
        <v>0</v>
      </c>
      <c r="S7" s="20">
        <v>1</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row>
    <row r="8" spans="1:39" x14ac:dyDescent="0.45">
      <c r="A8" t="s">
        <v>0</v>
      </c>
      <c r="B8">
        <v>3</v>
      </c>
      <c r="D8" t="str">
        <f t="shared" si="2"/>
        <v>R3</v>
      </c>
      <c r="F8" s="20">
        <v>1</v>
      </c>
      <c r="G8" s="20">
        <v>0</v>
      </c>
      <c r="H8" s="20">
        <v>0</v>
      </c>
      <c r="I8" s="20">
        <v>0</v>
      </c>
      <c r="J8" s="20">
        <v>1</v>
      </c>
      <c r="K8" s="20">
        <v>0</v>
      </c>
      <c r="L8" s="20">
        <v>0</v>
      </c>
      <c r="M8" s="20">
        <v>1</v>
      </c>
      <c r="N8" s="20">
        <v>0</v>
      </c>
      <c r="O8" s="20">
        <v>0</v>
      </c>
      <c r="P8" s="20">
        <v>0</v>
      </c>
      <c r="Q8" s="20">
        <v>0</v>
      </c>
      <c r="R8" s="20">
        <v>1</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row>
    <row r="9" spans="1:39" x14ac:dyDescent="0.45">
      <c r="A9" t="s">
        <v>0</v>
      </c>
      <c r="B9">
        <v>4</v>
      </c>
      <c r="D9" t="str">
        <f t="shared" si="2"/>
        <v>R4</v>
      </c>
      <c r="F9" s="20">
        <v>1</v>
      </c>
      <c r="G9" s="20">
        <v>0</v>
      </c>
      <c r="H9" s="20">
        <v>1</v>
      </c>
      <c r="I9" s="20">
        <v>0</v>
      </c>
      <c r="J9" s="20">
        <v>1</v>
      </c>
      <c r="K9" s="20">
        <v>1</v>
      </c>
      <c r="L9" s="20">
        <v>1</v>
      </c>
      <c r="M9" s="20">
        <v>1</v>
      </c>
      <c r="N9" s="20">
        <v>0</v>
      </c>
      <c r="O9" s="20">
        <v>1</v>
      </c>
      <c r="P9" s="20">
        <v>0</v>
      </c>
      <c r="Q9" s="20">
        <v>1</v>
      </c>
      <c r="R9" s="20">
        <v>1</v>
      </c>
      <c r="S9" s="20">
        <v>1</v>
      </c>
      <c r="T9" s="20">
        <v>1</v>
      </c>
      <c r="U9" s="20">
        <v>1</v>
      </c>
      <c r="V9" s="20">
        <v>1</v>
      </c>
      <c r="W9" s="20">
        <v>1</v>
      </c>
      <c r="X9" s="20">
        <v>1</v>
      </c>
      <c r="Y9" s="20">
        <v>0</v>
      </c>
      <c r="Z9" s="20">
        <v>1</v>
      </c>
      <c r="AA9" s="20">
        <v>0</v>
      </c>
      <c r="AB9" s="20">
        <v>0</v>
      </c>
      <c r="AC9" s="20">
        <v>0</v>
      </c>
      <c r="AD9" s="20">
        <v>0</v>
      </c>
      <c r="AE9" s="20">
        <v>0</v>
      </c>
      <c r="AF9" s="20">
        <v>0</v>
      </c>
      <c r="AG9" s="20">
        <v>0</v>
      </c>
      <c r="AH9" s="20">
        <v>0</v>
      </c>
      <c r="AI9" s="20">
        <v>0</v>
      </c>
      <c r="AJ9" s="20">
        <v>0</v>
      </c>
      <c r="AK9" s="20">
        <v>1</v>
      </c>
      <c r="AL9" s="20">
        <v>1</v>
      </c>
      <c r="AM9" s="20">
        <v>0</v>
      </c>
    </row>
    <row r="10" spans="1:39" x14ac:dyDescent="0.45">
      <c r="A10" t="s">
        <v>0</v>
      </c>
      <c r="B10">
        <v>5</v>
      </c>
      <c r="D10" t="str">
        <f t="shared" si="2"/>
        <v>R5</v>
      </c>
      <c r="F10" s="20">
        <v>0</v>
      </c>
      <c r="G10" s="20">
        <v>0</v>
      </c>
      <c r="H10" s="20">
        <v>0</v>
      </c>
      <c r="I10" s="20">
        <v>0</v>
      </c>
      <c r="J10" s="20">
        <v>0</v>
      </c>
      <c r="K10" s="20">
        <v>0</v>
      </c>
      <c r="L10" s="20">
        <v>0</v>
      </c>
      <c r="M10" s="20">
        <v>1</v>
      </c>
      <c r="N10" s="20">
        <v>0</v>
      </c>
      <c r="O10" s="20">
        <v>1</v>
      </c>
      <c r="P10" s="20">
        <v>0</v>
      </c>
      <c r="Q10" s="20">
        <v>0</v>
      </c>
      <c r="R10" s="20">
        <v>1</v>
      </c>
      <c r="S10" s="20">
        <v>0</v>
      </c>
      <c r="T10" s="20">
        <v>0</v>
      </c>
      <c r="U10" s="20">
        <v>0</v>
      </c>
      <c r="V10" s="20">
        <v>0</v>
      </c>
      <c r="W10" s="20">
        <v>1</v>
      </c>
      <c r="X10" s="20">
        <v>1</v>
      </c>
      <c r="Y10" s="20">
        <v>1</v>
      </c>
      <c r="Z10" s="20">
        <v>0</v>
      </c>
      <c r="AA10" s="20">
        <v>0</v>
      </c>
      <c r="AB10" s="20">
        <v>1</v>
      </c>
      <c r="AC10" s="20">
        <v>1</v>
      </c>
      <c r="AD10" s="20">
        <v>0</v>
      </c>
      <c r="AE10" s="20">
        <v>0</v>
      </c>
      <c r="AF10" s="20">
        <v>1</v>
      </c>
      <c r="AG10" s="20">
        <v>0</v>
      </c>
      <c r="AH10" s="20">
        <v>0</v>
      </c>
      <c r="AI10" s="20">
        <v>1</v>
      </c>
      <c r="AJ10" s="20">
        <v>1</v>
      </c>
      <c r="AK10" s="20">
        <v>0</v>
      </c>
      <c r="AL10" s="20">
        <v>0</v>
      </c>
      <c r="AM10" s="20">
        <v>0</v>
      </c>
    </row>
    <row r="11" spans="1:39" x14ac:dyDescent="0.45">
      <c r="A11" t="s">
        <v>0</v>
      </c>
      <c r="B11">
        <v>6</v>
      </c>
      <c r="D11" t="str">
        <f t="shared" si="2"/>
        <v>R6</v>
      </c>
      <c r="F11" s="20">
        <v>1</v>
      </c>
      <c r="G11" s="20">
        <v>0</v>
      </c>
      <c r="H11" s="20">
        <v>0</v>
      </c>
      <c r="I11" s="20">
        <v>0</v>
      </c>
      <c r="J11" s="20">
        <v>0</v>
      </c>
      <c r="K11" s="20">
        <v>0</v>
      </c>
      <c r="L11" s="20">
        <v>0</v>
      </c>
      <c r="M11" s="20">
        <v>0</v>
      </c>
      <c r="N11" s="20">
        <v>0</v>
      </c>
      <c r="O11" s="20">
        <v>0</v>
      </c>
      <c r="P11" s="20">
        <v>0</v>
      </c>
      <c r="Q11" s="20">
        <v>0</v>
      </c>
      <c r="R11" s="20">
        <v>1</v>
      </c>
      <c r="S11" s="20">
        <v>1</v>
      </c>
      <c r="T11" s="20">
        <v>0</v>
      </c>
      <c r="U11" s="20">
        <v>0</v>
      </c>
      <c r="V11" s="20">
        <v>0</v>
      </c>
      <c r="W11" s="20">
        <v>0</v>
      </c>
      <c r="X11" s="20">
        <v>0</v>
      </c>
      <c r="Y11" s="20">
        <v>0</v>
      </c>
      <c r="Z11" s="20">
        <v>0</v>
      </c>
      <c r="AA11" s="20">
        <v>0</v>
      </c>
      <c r="AB11" s="20">
        <v>0</v>
      </c>
      <c r="AC11" s="20">
        <v>0</v>
      </c>
      <c r="AD11" s="20">
        <v>0</v>
      </c>
      <c r="AE11" s="20">
        <v>0</v>
      </c>
      <c r="AF11" s="20">
        <v>0</v>
      </c>
      <c r="AG11" s="20">
        <v>0</v>
      </c>
      <c r="AH11" s="20">
        <v>0</v>
      </c>
      <c r="AI11" s="20">
        <v>0</v>
      </c>
      <c r="AJ11" s="20">
        <v>0</v>
      </c>
      <c r="AK11" s="20">
        <v>0</v>
      </c>
      <c r="AL11" s="20">
        <v>0</v>
      </c>
      <c r="AM11" s="20">
        <v>0</v>
      </c>
    </row>
    <row r="12" spans="1:39" x14ac:dyDescent="0.45">
      <c r="A12" t="s">
        <v>0</v>
      </c>
      <c r="B12">
        <v>7</v>
      </c>
      <c r="D12" t="str">
        <f t="shared" si="2"/>
        <v>R7</v>
      </c>
      <c r="F12" s="20">
        <v>1</v>
      </c>
      <c r="G12" s="20">
        <v>0</v>
      </c>
      <c r="H12" s="20">
        <v>1</v>
      </c>
      <c r="I12" s="20">
        <v>0</v>
      </c>
      <c r="J12" s="20">
        <v>0</v>
      </c>
      <c r="K12" s="20">
        <v>0</v>
      </c>
      <c r="L12" s="20">
        <v>0</v>
      </c>
      <c r="M12" s="20">
        <v>1</v>
      </c>
      <c r="N12" s="20">
        <v>0</v>
      </c>
      <c r="O12" s="20">
        <v>0</v>
      </c>
      <c r="P12" s="20">
        <v>0</v>
      </c>
      <c r="Q12" s="20">
        <v>0</v>
      </c>
      <c r="R12" s="20">
        <v>0</v>
      </c>
      <c r="S12" s="20">
        <v>0</v>
      </c>
      <c r="T12" s="20">
        <v>0</v>
      </c>
      <c r="U12" s="20">
        <v>0</v>
      </c>
      <c r="V12" s="20">
        <v>0</v>
      </c>
      <c r="W12" s="20">
        <v>1</v>
      </c>
      <c r="X12" s="20">
        <v>1</v>
      </c>
      <c r="Y12" s="20">
        <v>0</v>
      </c>
      <c r="Z12" s="20">
        <v>0</v>
      </c>
      <c r="AA12" s="20">
        <v>0</v>
      </c>
      <c r="AB12" s="20">
        <v>0</v>
      </c>
      <c r="AC12" s="20">
        <v>0</v>
      </c>
      <c r="AD12" s="20">
        <v>0</v>
      </c>
      <c r="AE12" s="20">
        <v>0</v>
      </c>
      <c r="AF12" s="20">
        <v>0</v>
      </c>
      <c r="AG12" s="20">
        <v>0</v>
      </c>
      <c r="AH12" s="20">
        <v>0</v>
      </c>
      <c r="AI12" s="20">
        <v>0</v>
      </c>
      <c r="AJ12" s="20">
        <v>0</v>
      </c>
      <c r="AK12" s="20">
        <v>0</v>
      </c>
      <c r="AL12" s="20">
        <v>0</v>
      </c>
      <c r="AM12" s="20">
        <v>0</v>
      </c>
    </row>
    <row r="13" spans="1:39" x14ac:dyDescent="0.45">
      <c r="A13" t="s">
        <v>0</v>
      </c>
      <c r="B13">
        <v>8</v>
      </c>
      <c r="D13" t="str">
        <f t="shared" si="2"/>
        <v>R8</v>
      </c>
      <c r="F13" s="20">
        <v>0</v>
      </c>
      <c r="G13" s="20">
        <v>0</v>
      </c>
      <c r="H13" s="20">
        <v>0</v>
      </c>
      <c r="I13" s="20">
        <v>0</v>
      </c>
      <c r="J13" s="20">
        <v>0</v>
      </c>
      <c r="K13" s="20">
        <v>0</v>
      </c>
      <c r="L13" s="20">
        <v>0</v>
      </c>
      <c r="M13" s="20">
        <v>0</v>
      </c>
      <c r="N13" s="20">
        <v>0</v>
      </c>
      <c r="O13" s="20">
        <v>0</v>
      </c>
      <c r="P13" s="20">
        <v>0</v>
      </c>
      <c r="Q13" s="20">
        <v>0</v>
      </c>
      <c r="R13" s="20">
        <v>0</v>
      </c>
      <c r="S13" s="20">
        <v>0</v>
      </c>
      <c r="T13" s="20">
        <v>0</v>
      </c>
      <c r="U13" s="20">
        <v>1</v>
      </c>
      <c r="V13" s="20">
        <v>0</v>
      </c>
      <c r="W13" s="20">
        <v>0</v>
      </c>
      <c r="X13" s="20">
        <v>1</v>
      </c>
      <c r="Y13" s="20">
        <v>1</v>
      </c>
      <c r="Z13" s="20">
        <v>0</v>
      </c>
      <c r="AA13" s="20">
        <v>0</v>
      </c>
      <c r="AB13" s="20">
        <v>0</v>
      </c>
      <c r="AC13" s="20">
        <v>0</v>
      </c>
      <c r="AD13" s="20">
        <v>0</v>
      </c>
      <c r="AE13" s="20">
        <v>0</v>
      </c>
      <c r="AF13" s="20">
        <v>0</v>
      </c>
      <c r="AG13" s="20">
        <v>0</v>
      </c>
      <c r="AH13" s="20">
        <v>0</v>
      </c>
      <c r="AI13" s="20">
        <v>0</v>
      </c>
      <c r="AJ13" s="20">
        <v>0</v>
      </c>
      <c r="AK13" s="20">
        <v>0</v>
      </c>
      <c r="AL13" s="20">
        <v>0</v>
      </c>
      <c r="AM13" s="20">
        <v>0</v>
      </c>
    </row>
    <row r="14" spans="1:39" x14ac:dyDescent="0.45">
      <c r="A14" t="s">
        <v>0</v>
      </c>
      <c r="B14">
        <v>9</v>
      </c>
      <c r="D14" t="str">
        <f t="shared" si="2"/>
        <v>R9</v>
      </c>
      <c r="F14" s="20">
        <v>1</v>
      </c>
      <c r="G14" s="20">
        <v>1</v>
      </c>
      <c r="H14" s="20">
        <v>0</v>
      </c>
      <c r="I14" s="20">
        <v>1</v>
      </c>
      <c r="J14" s="20">
        <v>0</v>
      </c>
      <c r="K14" s="20">
        <v>1</v>
      </c>
      <c r="L14" s="20">
        <v>0</v>
      </c>
      <c r="M14" s="20">
        <v>1</v>
      </c>
      <c r="N14" s="20">
        <v>0</v>
      </c>
      <c r="O14" s="20">
        <v>1</v>
      </c>
      <c r="P14" s="20">
        <v>1</v>
      </c>
      <c r="Q14" s="20">
        <v>0</v>
      </c>
      <c r="R14" s="20">
        <v>1</v>
      </c>
      <c r="S14" s="20">
        <v>0</v>
      </c>
      <c r="T14" s="20">
        <v>1</v>
      </c>
      <c r="U14" s="20">
        <v>1</v>
      </c>
      <c r="V14" s="20">
        <v>0</v>
      </c>
      <c r="W14" s="20">
        <v>0</v>
      </c>
      <c r="X14" s="20">
        <v>1</v>
      </c>
      <c r="Y14" s="20">
        <v>1</v>
      </c>
      <c r="Z14" s="20">
        <v>0</v>
      </c>
      <c r="AA14" s="20">
        <v>0</v>
      </c>
      <c r="AB14" s="20">
        <v>0</v>
      </c>
      <c r="AC14" s="20">
        <v>0</v>
      </c>
      <c r="AD14" s="20">
        <v>0</v>
      </c>
      <c r="AE14" s="20">
        <v>0</v>
      </c>
      <c r="AF14" s="20">
        <v>0</v>
      </c>
      <c r="AG14" s="20">
        <v>0</v>
      </c>
      <c r="AH14" s="20">
        <v>0</v>
      </c>
      <c r="AI14" s="20">
        <v>0</v>
      </c>
      <c r="AJ14" s="20">
        <v>0</v>
      </c>
      <c r="AK14" s="20">
        <v>0</v>
      </c>
      <c r="AL14" s="20">
        <v>0</v>
      </c>
      <c r="AM14" s="20">
        <v>0</v>
      </c>
    </row>
    <row r="15" spans="1:39" x14ac:dyDescent="0.45">
      <c r="A15" t="s">
        <v>0</v>
      </c>
      <c r="B15">
        <v>10</v>
      </c>
      <c r="D15" s="17" t="str">
        <f t="shared" si="2"/>
        <v>R10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row>
    <row r="16" spans="1:39" x14ac:dyDescent="0.45">
      <c r="A16" t="s">
        <v>0</v>
      </c>
      <c r="B16">
        <v>11</v>
      </c>
      <c r="D16" t="str">
        <f t="shared" si="2"/>
        <v>R11</v>
      </c>
      <c r="F16" s="20">
        <v>0</v>
      </c>
      <c r="G16" s="20">
        <v>0</v>
      </c>
      <c r="H16" s="20">
        <v>1</v>
      </c>
      <c r="I16" s="20">
        <v>0</v>
      </c>
      <c r="J16" s="20">
        <v>0</v>
      </c>
      <c r="K16" s="20">
        <v>0</v>
      </c>
      <c r="L16" s="20">
        <v>0</v>
      </c>
      <c r="M16" s="20">
        <v>1</v>
      </c>
      <c r="N16" s="20">
        <v>0</v>
      </c>
      <c r="O16" s="20">
        <v>0</v>
      </c>
      <c r="P16" s="20">
        <v>0</v>
      </c>
      <c r="Q16" s="20">
        <v>0</v>
      </c>
      <c r="R16" s="20">
        <v>0</v>
      </c>
      <c r="S16" s="20">
        <v>0</v>
      </c>
      <c r="T16" s="20">
        <v>0</v>
      </c>
      <c r="U16" s="20">
        <v>1</v>
      </c>
      <c r="V16" s="20">
        <v>0</v>
      </c>
      <c r="W16" s="20">
        <v>0</v>
      </c>
      <c r="X16" s="20">
        <v>0</v>
      </c>
      <c r="Y16" s="20">
        <v>0</v>
      </c>
      <c r="Z16" s="20">
        <v>1</v>
      </c>
      <c r="AA16" s="20">
        <v>0</v>
      </c>
      <c r="AB16" s="20">
        <v>0</v>
      </c>
      <c r="AC16" s="20">
        <v>0</v>
      </c>
      <c r="AD16" s="20">
        <v>0</v>
      </c>
      <c r="AE16" s="20">
        <v>0</v>
      </c>
      <c r="AF16" s="20">
        <v>0</v>
      </c>
      <c r="AG16" s="20">
        <v>0</v>
      </c>
      <c r="AH16" s="20">
        <v>0</v>
      </c>
      <c r="AI16" s="20">
        <v>0</v>
      </c>
      <c r="AJ16" s="20">
        <v>0</v>
      </c>
      <c r="AK16" s="20">
        <v>0</v>
      </c>
      <c r="AL16" s="20">
        <v>0</v>
      </c>
      <c r="AM16" s="20">
        <v>0</v>
      </c>
    </row>
    <row r="17" spans="1:39" x14ac:dyDescent="0.45">
      <c r="A17" t="s">
        <v>0</v>
      </c>
      <c r="B17">
        <v>12</v>
      </c>
      <c r="D17" t="str">
        <f t="shared" si="2"/>
        <v>R12</v>
      </c>
      <c r="F17" s="20">
        <v>0</v>
      </c>
      <c r="G17" s="20">
        <v>1</v>
      </c>
      <c r="H17" s="20">
        <v>0</v>
      </c>
      <c r="I17" s="20">
        <v>0</v>
      </c>
      <c r="J17" s="20">
        <v>0</v>
      </c>
      <c r="K17" s="20">
        <v>1</v>
      </c>
      <c r="L17" s="20">
        <v>1</v>
      </c>
      <c r="M17" s="20">
        <v>1</v>
      </c>
      <c r="N17" s="20">
        <v>1</v>
      </c>
      <c r="O17" s="20">
        <v>0</v>
      </c>
      <c r="P17" s="20">
        <v>0</v>
      </c>
      <c r="Q17" s="20">
        <v>1</v>
      </c>
      <c r="R17" s="20">
        <v>0</v>
      </c>
      <c r="S17" s="20">
        <v>1</v>
      </c>
      <c r="T17" s="20">
        <v>1</v>
      </c>
      <c r="U17" s="20">
        <v>1</v>
      </c>
      <c r="V17" s="20">
        <v>0</v>
      </c>
      <c r="W17" s="20">
        <v>1</v>
      </c>
      <c r="X17" s="20">
        <v>1</v>
      </c>
      <c r="Y17" s="20">
        <v>0</v>
      </c>
      <c r="Z17" s="20">
        <v>1</v>
      </c>
      <c r="AA17" s="20">
        <v>1</v>
      </c>
      <c r="AB17" s="20">
        <v>1</v>
      </c>
      <c r="AC17" s="20">
        <v>0</v>
      </c>
      <c r="AD17" s="20">
        <v>0</v>
      </c>
      <c r="AE17" s="20">
        <v>0</v>
      </c>
      <c r="AF17" s="20">
        <v>0</v>
      </c>
      <c r="AG17" s="20">
        <v>0</v>
      </c>
      <c r="AH17" s="20">
        <v>0</v>
      </c>
      <c r="AI17" s="20">
        <v>0</v>
      </c>
      <c r="AJ17" s="20">
        <v>0</v>
      </c>
      <c r="AK17" s="20">
        <v>0</v>
      </c>
      <c r="AL17" s="20">
        <v>1</v>
      </c>
      <c r="AM17" s="20">
        <v>0</v>
      </c>
    </row>
    <row r="18" spans="1:39" x14ac:dyDescent="0.45">
      <c r="A18" t="s">
        <v>0</v>
      </c>
      <c r="B18">
        <v>13</v>
      </c>
      <c r="D18" s="17" t="str">
        <f t="shared" si="2"/>
        <v>R13</v>
      </c>
      <c r="F18" s="20">
        <v>0</v>
      </c>
      <c r="G18" s="20">
        <v>0</v>
      </c>
      <c r="H18" s="20">
        <v>0</v>
      </c>
      <c r="I18" s="20">
        <v>0</v>
      </c>
      <c r="J18" s="20">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row>
    <row r="19" spans="1:39" x14ac:dyDescent="0.45">
      <c r="A19" t="s">
        <v>0</v>
      </c>
      <c r="B19">
        <v>14</v>
      </c>
      <c r="D19" s="17" t="str">
        <f t="shared" si="2"/>
        <v>R14</v>
      </c>
      <c r="F19" s="20">
        <v>0</v>
      </c>
      <c r="G19" s="20">
        <v>0</v>
      </c>
      <c r="H19" s="20">
        <v>0</v>
      </c>
      <c r="I19" s="20">
        <v>0</v>
      </c>
      <c r="J19" s="20">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0</v>
      </c>
      <c r="AB19" s="20">
        <v>0</v>
      </c>
      <c r="AC19" s="20">
        <v>0</v>
      </c>
      <c r="AD19" s="20">
        <v>0</v>
      </c>
      <c r="AE19" s="20">
        <v>0</v>
      </c>
      <c r="AF19" s="20">
        <v>0</v>
      </c>
      <c r="AG19" s="20">
        <v>0</v>
      </c>
      <c r="AH19" s="20">
        <v>0</v>
      </c>
      <c r="AI19" s="20">
        <v>0</v>
      </c>
      <c r="AJ19" s="20">
        <v>0</v>
      </c>
      <c r="AK19" s="20">
        <v>0</v>
      </c>
      <c r="AL19" s="20">
        <v>0</v>
      </c>
      <c r="AM19" s="20">
        <v>0</v>
      </c>
    </row>
    <row r="20" spans="1:39" x14ac:dyDescent="0.45">
      <c r="A20" t="s">
        <v>0</v>
      </c>
      <c r="B20">
        <v>15</v>
      </c>
      <c r="D20" s="17" t="str">
        <f t="shared" si="2"/>
        <v>R15</v>
      </c>
      <c r="F20" s="20">
        <v>0</v>
      </c>
      <c r="G20" s="20">
        <v>0</v>
      </c>
      <c r="H20" s="20">
        <v>0</v>
      </c>
      <c r="I20" s="20">
        <v>0</v>
      </c>
      <c r="J20" s="20">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0">
        <v>0</v>
      </c>
      <c r="AC20" s="20">
        <v>0</v>
      </c>
      <c r="AD20" s="20">
        <v>0</v>
      </c>
      <c r="AE20" s="20">
        <v>0</v>
      </c>
      <c r="AF20" s="20">
        <v>0</v>
      </c>
      <c r="AG20" s="20">
        <v>0</v>
      </c>
      <c r="AH20" s="20">
        <v>0</v>
      </c>
      <c r="AI20" s="20">
        <v>0</v>
      </c>
      <c r="AJ20" s="20">
        <v>0</v>
      </c>
      <c r="AK20" s="20">
        <v>0</v>
      </c>
      <c r="AL20" s="20">
        <v>0</v>
      </c>
      <c r="AM20" s="20">
        <v>0</v>
      </c>
    </row>
    <row r="21" spans="1:39" x14ac:dyDescent="0.45">
      <c r="A21" t="s">
        <v>0</v>
      </c>
      <c r="B21">
        <v>16</v>
      </c>
      <c r="D21" t="str">
        <f t="shared" si="2"/>
        <v>R16</v>
      </c>
      <c r="F21" s="20">
        <v>0</v>
      </c>
      <c r="G21" s="20">
        <v>0</v>
      </c>
      <c r="H21" s="20">
        <v>0</v>
      </c>
      <c r="I21" s="20">
        <v>0</v>
      </c>
      <c r="J21" s="20">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0">
        <v>0</v>
      </c>
      <c r="AC21" s="20">
        <v>0</v>
      </c>
      <c r="AD21" s="20">
        <v>0</v>
      </c>
      <c r="AE21" s="20">
        <v>0</v>
      </c>
      <c r="AF21" s="20">
        <v>0</v>
      </c>
      <c r="AG21" s="20">
        <v>0</v>
      </c>
      <c r="AH21" s="20">
        <v>0</v>
      </c>
      <c r="AI21" s="20">
        <v>0</v>
      </c>
      <c r="AJ21" s="20">
        <v>0</v>
      </c>
      <c r="AK21" s="20">
        <v>0</v>
      </c>
      <c r="AL21" s="20">
        <v>0</v>
      </c>
      <c r="AM21" s="20">
        <v>0</v>
      </c>
    </row>
    <row r="22" spans="1:39" x14ac:dyDescent="0.45">
      <c r="A22" t="s">
        <v>0</v>
      </c>
      <c r="B22">
        <v>17</v>
      </c>
      <c r="D22" t="str">
        <f t="shared" si="2"/>
        <v>R17</v>
      </c>
      <c r="F22" s="20">
        <v>0</v>
      </c>
      <c r="G22" s="20">
        <v>0</v>
      </c>
      <c r="H22" s="20">
        <v>0</v>
      </c>
      <c r="I22" s="20">
        <v>0</v>
      </c>
      <c r="J22" s="20">
        <v>0</v>
      </c>
      <c r="K22" s="20">
        <v>0</v>
      </c>
      <c r="L22" s="20">
        <v>0</v>
      </c>
      <c r="M22" s="20">
        <v>0</v>
      </c>
      <c r="N22" s="20">
        <v>0</v>
      </c>
      <c r="O22" s="20">
        <v>0</v>
      </c>
      <c r="P22" s="20">
        <v>0</v>
      </c>
      <c r="Q22" s="20">
        <v>1</v>
      </c>
      <c r="R22" s="20">
        <v>0</v>
      </c>
      <c r="S22" s="20">
        <v>0</v>
      </c>
      <c r="T22" s="20">
        <v>0</v>
      </c>
      <c r="U22" s="20">
        <v>0</v>
      </c>
      <c r="V22" s="20">
        <v>0</v>
      </c>
      <c r="W22" s="20">
        <v>0</v>
      </c>
      <c r="X22" s="20">
        <v>1</v>
      </c>
      <c r="Y22" s="20">
        <v>0</v>
      </c>
      <c r="Z22" s="20">
        <v>0</v>
      </c>
      <c r="AA22" s="20">
        <v>1</v>
      </c>
      <c r="AB22" s="20">
        <v>0</v>
      </c>
      <c r="AC22" s="20">
        <v>0</v>
      </c>
      <c r="AD22" s="20">
        <v>0</v>
      </c>
      <c r="AE22" s="20">
        <v>0</v>
      </c>
      <c r="AF22" s="20">
        <v>0</v>
      </c>
      <c r="AG22" s="20">
        <v>0</v>
      </c>
      <c r="AH22" s="20">
        <v>0</v>
      </c>
      <c r="AI22" s="20">
        <v>0</v>
      </c>
      <c r="AJ22" s="20">
        <v>0</v>
      </c>
      <c r="AK22" s="20">
        <v>0</v>
      </c>
      <c r="AL22" s="20">
        <v>0</v>
      </c>
      <c r="AM22" s="20">
        <v>0</v>
      </c>
    </row>
    <row r="23" spans="1:39" x14ac:dyDescent="0.45">
      <c r="A23" t="s">
        <v>0</v>
      </c>
      <c r="B23">
        <v>18</v>
      </c>
      <c r="D23" t="str">
        <f t="shared" si="2"/>
        <v>R18</v>
      </c>
      <c r="F23" s="20">
        <v>0</v>
      </c>
      <c r="G23" s="20">
        <v>0</v>
      </c>
      <c r="H23" s="20">
        <v>0</v>
      </c>
      <c r="I23" s="20">
        <v>0</v>
      </c>
      <c r="J23" s="20">
        <v>0</v>
      </c>
      <c r="K23" s="20">
        <v>0</v>
      </c>
      <c r="L23" s="20">
        <v>0</v>
      </c>
      <c r="M23" s="20">
        <v>0</v>
      </c>
      <c r="N23" s="20">
        <v>0</v>
      </c>
      <c r="O23" s="20">
        <v>0</v>
      </c>
      <c r="P23" s="20">
        <v>0</v>
      </c>
      <c r="Q23" s="20">
        <v>0</v>
      </c>
      <c r="R23" s="20">
        <v>0</v>
      </c>
      <c r="S23" s="20">
        <v>0</v>
      </c>
      <c r="T23" s="20">
        <v>0</v>
      </c>
      <c r="U23" s="20">
        <v>0</v>
      </c>
      <c r="V23" s="20">
        <v>0</v>
      </c>
      <c r="W23" s="20">
        <v>1</v>
      </c>
      <c r="X23" s="20">
        <v>0</v>
      </c>
      <c r="Y23" s="20">
        <v>1</v>
      </c>
      <c r="Z23" s="20">
        <v>0</v>
      </c>
      <c r="AA23" s="20">
        <v>0</v>
      </c>
      <c r="AB23" s="20">
        <v>0</v>
      </c>
      <c r="AC23" s="20">
        <v>0</v>
      </c>
      <c r="AD23" s="20">
        <v>0</v>
      </c>
      <c r="AE23" s="20">
        <v>0</v>
      </c>
      <c r="AF23" s="20">
        <v>0</v>
      </c>
      <c r="AG23" s="20">
        <v>0</v>
      </c>
      <c r="AH23" s="20">
        <v>0</v>
      </c>
      <c r="AI23" s="20">
        <v>0</v>
      </c>
      <c r="AJ23" s="20">
        <v>0</v>
      </c>
      <c r="AK23" s="20">
        <v>0</v>
      </c>
      <c r="AL23" s="20">
        <v>0</v>
      </c>
      <c r="AM23" s="20">
        <v>0</v>
      </c>
    </row>
    <row r="24" spans="1:39" x14ac:dyDescent="0.45">
      <c r="A24" t="s">
        <v>0</v>
      </c>
      <c r="B24">
        <v>19</v>
      </c>
      <c r="D24" t="str">
        <f t="shared" si="2"/>
        <v>R19</v>
      </c>
      <c r="F24" s="20">
        <v>0</v>
      </c>
      <c r="G24" s="20">
        <v>0</v>
      </c>
      <c r="H24" s="20">
        <v>0</v>
      </c>
      <c r="I24" s="20">
        <v>0</v>
      </c>
      <c r="J24" s="20">
        <v>0</v>
      </c>
      <c r="K24" s="20">
        <v>0</v>
      </c>
      <c r="L24" s="20">
        <v>0</v>
      </c>
      <c r="M24" s="20">
        <v>0</v>
      </c>
      <c r="N24" s="20">
        <v>0</v>
      </c>
      <c r="O24" s="20">
        <v>0</v>
      </c>
      <c r="P24" s="20">
        <v>0</v>
      </c>
      <c r="Q24" s="20">
        <v>0</v>
      </c>
      <c r="R24" s="20">
        <v>1</v>
      </c>
      <c r="S24" s="20">
        <v>0</v>
      </c>
      <c r="T24" s="20">
        <v>0</v>
      </c>
      <c r="U24" s="20">
        <v>0</v>
      </c>
      <c r="V24" s="20">
        <v>0</v>
      </c>
      <c r="W24" s="20">
        <v>0</v>
      </c>
      <c r="X24" s="20">
        <v>0</v>
      </c>
      <c r="Y24" s="20">
        <v>0</v>
      </c>
      <c r="Z24" s="20">
        <v>0</v>
      </c>
      <c r="AA24" s="20">
        <v>0</v>
      </c>
      <c r="AB24" s="20">
        <v>0</v>
      </c>
      <c r="AC24" s="20">
        <v>0</v>
      </c>
      <c r="AD24" s="20">
        <v>0</v>
      </c>
      <c r="AE24" s="20">
        <v>0</v>
      </c>
      <c r="AF24" s="20">
        <v>0</v>
      </c>
      <c r="AG24" s="20">
        <v>0</v>
      </c>
      <c r="AH24" s="20">
        <v>0</v>
      </c>
      <c r="AI24" s="20">
        <v>0</v>
      </c>
      <c r="AJ24" s="20">
        <v>0</v>
      </c>
      <c r="AK24" s="20">
        <v>0</v>
      </c>
      <c r="AL24" s="20">
        <v>0</v>
      </c>
      <c r="AM24" s="20">
        <v>0</v>
      </c>
    </row>
    <row r="25" spans="1:39" x14ac:dyDescent="0.45">
      <c r="A25" t="s">
        <v>0</v>
      </c>
      <c r="B25">
        <v>20</v>
      </c>
      <c r="D25" t="str">
        <f t="shared" si="2"/>
        <v>R20</v>
      </c>
      <c r="F25" s="20">
        <v>1</v>
      </c>
      <c r="G25" s="20">
        <v>0</v>
      </c>
      <c r="H25" s="20">
        <v>0</v>
      </c>
      <c r="I25" s="20">
        <v>0</v>
      </c>
      <c r="J25" s="20">
        <v>0</v>
      </c>
      <c r="K25" s="20">
        <v>0</v>
      </c>
      <c r="L25" s="20">
        <v>0</v>
      </c>
      <c r="M25" s="20">
        <v>1</v>
      </c>
      <c r="N25" s="20">
        <v>0</v>
      </c>
      <c r="O25" s="20">
        <v>0</v>
      </c>
      <c r="P25" s="20">
        <v>0</v>
      </c>
      <c r="Q25" s="20">
        <v>0</v>
      </c>
      <c r="R25" s="20">
        <v>0</v>
      </c>
      <c r="S25" s="20">
        <v>1</v>
      </c>
      <c r="T25" s="20">
        <v>1</v>
      </c>
      <c r="U25" s="20">
        <v>0</v>
      </c>
      <c r="V25" s="20">
        <v>0</v>
      </c>
      <c r="W25" s="20">
        <v>0</v>
      </c>
      <c r="X25" s="20">
        <v>0</v>
      </c>
      <c r="Y25" s="20">
        <v>0</v>
      </c>
      <c r="Z25" s="20">
        <v>1</v>
      </c>
      <c r="AA25" s="20">
        <v>0</v>
      </c>
      <c r="AB25" s="20">
        <v>1</v>
      </c>
      <c r="AC25" s="20">
        <v>1</v>
      </c>
      <c r="AD25" s="20">
        <v>0</v>
      </c>
      <c r="AE25" s="20">
        <v>0</v>
      </c>
      <c r="AF25" s="20">
        <v>0</v>
      </c>
      <c r="AG25" s="20">
        <v>0</v>
      </c>
      <c r="AH25" s="20">
        <v>0</v>
      </c>
      <c r="AI25" s="20">
        <v>0</v>
      </c>
      <c r="AJ25" s="20">
        <v>0</v>
      </c>
      <c r="AK25" s="20">
        <v>0</v>
      </c>
      <c r="AL25" s="20">
        <v>0</v>
      </c>
      <c r="AM25" s="20">
        <v>0</v>
      </c>
    </row>
    <row r="26" spans="1:39" x14ac:dyDescent="0.45">
      <c r="A26" t="s">
        <v>0</v>
      </c>
      <c r="B26">
        <v>21</v>
      </c>
      <c r="D26" t="str">
        <f t="shared" si="2"/>
        <v>R21</v>
      </c>
      <c r="F26" s="20">
        <v>0</v>
      </c>
      <c r="G26" s="20">
        <v>0</v>
      </c>
      <c r="H26" s="20">
        <v>0</v>
      </c>
      <c r="I26" s="20">
        <v>0</v>
      </c>
      <c r="J26" s="20">
        <v>1</v>
      </c>
      <c r="K26" s="20">
        <v>0</v>
      </c>
      <c r="L26" s="20">
        <v>0</v>
      </c>
      <c r="M26" s="20">
        <v>0</v>
      </c>
      <c r="N26" s="20">
        <v>0</v>
      </c>
      <c r="O26" s="20">
        <v>0</v>
      </c>
      <c r="P26" s="20">
        <v>0</v>
      </c>
      <c r="Q26" s="20">
        <v>0</v>
      </c>
      <c r="R26" s="20">
        <v>0</v>
      </c>
      <c r="S26" s="20">
        <v>0</v>
      </c>
      <c r="T26" s="20">
        <v>1</v>
      </c>
      <c r="U26" s="20">
        <v>0</v>
      </c>
      <c r="V26" s="20">
        <v>0</v>
      </c>
      <c r="W26" s="20">
        <v>0</v>
      </c>
      <c r="X26" s="20">
        <v>0</v>
      </c>
      <c r="Y26" s="20">
        <v>0</v>
      </c>
      <c r="Z26" s="20">
        <v>0</v>
      </c>
      <c r="AA26" s="20">
        <v>0</v>
      </c>
      <c r="AB26" s="20">
        <v>0</v>
      </c>
      <c r="AC26" s="20">
        <v>0</v>
      </c>
      <c r="AD26" s="20">
        <v>0</v>
      </c>
      <c r="AE26" s="20">
        <v>0</v>
      </c>
      <c r="AF26" s="20">
        <v>0</v>
      </c>
      <c r="AG26" s="20">
        <v>0</v>
      </c>
      <c r="AH26" s="20">
        <v>0</v>
      </c>
      <c r="AI26" s="20">
        <v>0</v>
      </c>
      <c r="AJ26" s="20">
        <v>0</v>
      </c>
      <c r="AK26" s="20">
        <v>0</v>
      </c>
      <c r="AL26" s="20">
        <v>0</v>
      </c>
      <c r="AM26" s="20">
        <v>0</v>
      </c>
    </row>
    <row r="27" spans="1:39" x14ac:dyDescent="0.45">
      <c r="A27" t="s">
        <v>0</v>
      </c>
      <c r="B27">
        <v>22</v>
      </c>
      <c r="D27" t="str">
        <f t="shared" si="2"/>
        <v>R22</v>
      </c>
      <c r="F27" s="20">
        <v>0</v>
      </c>
      <c r="G27" s="20">
        <v>0</v>
      </c>
      <c r="H27" s="20">
        <v>0</v>
      </c>
      <c r="I27" s="20">
        <v>0</v>
      </c>
      <c r="J27" s="20">
        <v>1</v>
      </c>
      <c r="K27" s="20">
        <v>1</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0">
        <v>0</v>
      </c>
      <c r="AC27" s="20">
        <v>0</v>
      </c>
      <c r="AD27" s="20">
        <v>0</v>
      </c>
      <c r="AE27" s="20">
        <v>0</v>
      </c>
      <c r="AF27" s="20">
        <v>0</v>
      </c>
      <c r="AG27" s="20">
        <v>0</v>
      </c>
      <c r="AH27" s="20">
        <v>0</v>
      </c>
      <c r="AI27" s="20">
        <v>0</v>
      </c>
      <c r="AJ27" s="20">
        <v>0</v>
      </c>
      <c r="AK27" s="20">
        <v>0</v>
      </c>
      <c r="AL27" s="20">
        <v>0</v>
      </c>
      <c r="AM27" s="20">
        <v>0</v>
      </c>
    </row>
    <row r="28" spans="1:39" x14ac:dyDescent="0.45">
      <c r="A28" t="s">
        <v>0</v>
      </c>
      <c r="B28">
        <v>23</v>
      </c>
      <c r="D28" t="str">
        <f t="shared" si="2"/>
        <v>R23</v>
      </c>
      <c r="F28" s="20">
        <v>0</v>
      </c>
      <c r="G28" s="20">
        <v>0</v>
      </c>
      <c r="H28" s="20">
        <v>0</v>
      </c>
      <c r="I28" s="20">
        <v>0</v>
      </c>
      <c r="J28" s="20">
        <v>0</v>
      </c>
      <c r="K28" s="20">
        <v>0</v>
      </c>
      <c r="L28" s="20">
        <v>0</v>
      </c>
      <c r="M28" s="20">
        <v>0</v>
      </c>
      <c r="N28" s="20">
        <v>0</v>
      </c>
      <c r="O28" s="20">
        <v>0</v>
      </c>
      <c r="P28" s="20">
        <v>0</v>
      </c>
      <c r="Q28" s="20">
        <v>0</v>
      </c>
      <c r="R28" s="20">
        <v>0</v>
      </c>
      <c r="S28" s="20">
        <v>1</v>
      </c>
      <c r="T28" s="20">
        <v>0</v>
      </c>
      <c r="U28" s="20">
        <v>0</v>
      </c>
      <c r="V28" s="20">
        <v>0</v>
      </c>
      <c r="W28" s="20">
        <v>1</v>
      </c>
      <c r="X28" s="20">
        <v>1</v>
      </c>
      <c r="Y28" s="20">
        <v>0</v>
      </c>
      <c r="Z28" s="20">
        <v>0</v>
      </c>
      <c r="AA28" s="20">
        <v>0</v>
      </c>
      <c r="AB28" s="20">
        <v>0</v>
      </c>
      <c r="AC28" s="20">
        <v>1</v>
      </c>
      <c r="AD28" s="20">
        <v>0</v>
      </c>
      <c r="AE28" s="20">
        <v>0</v>
      </c>
      <c r="AF28" s="20">
        <v>0</v>
      </c>
      <c r="AG28" s="20">
        <v>0</v>
      </c>
      <c r="AH28" s="20">
        <v>0</v>
      </c>
      <c r="AI28" s="20">
        <v>0</v>
      </c>
      <c r="AJ28" s="20">
        <v>0</v>
      </c>
      <c r="AK28" s="20">
        <v>0</v>
      </c>
      <c r="AL28" s="20">
        <v>0</v>
      </c>
      <c r="AM28" s="20">
        <v>0</v>
      </c>
    </row>
    <row r="29" spans="1:39" x14ac:dyDescent="0.45">
      <c r="A29" t="s">
        <v>0</v>
      </c>
      <c r="B29">
        <v>24</v>
      </c>
      <c r="D29" t="str">
        <f t="shared" si="2"/>
        <v>R24</v>
      </c>
      <c r="F29" s="20">
        <v>0</v>
      </c>
      <c r="G29" s="20">
        <v>0</v>
      </c>
      <c r="H29" s="20">
        <v>1</v>
      </c>
      <c r="I29" s="20">
        <v>1</v>
      </c>
      <c r="J29" s="20">
        <v>0</v>
      </c>
      <c r="K29" s="20">
        <v>0</v>
      </c>
      <c r="L29" s="20">
        <v>0</v>
      </c>
      <c r="M29" s="20">
        <v>0</v>
      </c>
      <c r="N29" s="20">
        <v>0</v>
      </c>
      <c r="O29" s="20">
        <v>0</v>
      </c>
      <c r="P29" s="20">
        <v>0</v>
      </c>
      <c r="Q29" s="20">
        <v>0</v>
      </c>
      <c r="R29" s="20">
        <v>1</v>
      </c>
      <c r="S29" s="20">
        <v>1</v>
      </c>
      <c r="T29" s="20">
        <v>1</v>
      </c>
      <c r="U29" s="20">
        <v>0</v>
      </c>
      <c r="V29" s="20">
        <v>1</v>
      </c>
      <c r="W29" s="20">
        <v>0</v>
      </c>
      <c r="X29" s="20">
        <v>0</v>
      </c>
      <c r="Y29" s="20">
        <v>0</v>
      </c>
      <c r="Z29" s="20">
        <v>0</v>
      </c>
      <c r="AA29" s="20">
        <v>1</v>
      </c>
      <c r="AB29" s="20">
        <v>0</v>
      </c>
      <c r="AC29" s="20">
        <v>1</v>
      </c>
      <c r="AD29" s="20">
        <v>1</v>
      </c>
      <c r="AE29" s="20">
        <v>0</v>
      </c>
      <c r="AF29" s="20">
        <v>0</v>
      </c>
      <c r="AG29" s="20">
        <v>0</v>
      </c>
      <c r="AH29" s="20">
        <v>0</v>
      </c>
      <c r="AI29" s="20">
        <v>1</v>
      </c>
      <c r="AJ29" s="20">
        <v>0</v>
      </c>
      <c r="AK29" s="20">
        <v>0</v>
      </c>
      <c r="AL29" s="20">
        <v>0</v>
      </c>
      <c r="AM29" s="20">
        <v>0</v>
      </c>
    </row>
    <row r="30" spans="1:39" x14ac:dyDescent="0.45">
      <c r="A30" t="s">
        <v>0</v>
      </c>
      <c r="B30">
        <v>25</v>
      </c>
      <c r="D30" t="str">
        <f t="shared" si="2"/>
        <v>R25</v>
      </c>
      <c r="F30" s="20">
        <v>0</v>
      </c>
      <c r="G30" s="20">
        <v>0</v>
      </c>
      <c r="H30" s="20">
        <v>0</v>
      </c>
      <c r="I30" s="20">
        <v>0</v>
      </c>
      <c r="J30" s="20">
        <v>1</v>
      </c>
      <c r="K30" s="20">
        <v>0</v>
      </c>
      <c r="L30" s="20">
        <v>0</v>
      </c>
      <c r="M30" s="20">
        <v>0</v>
      </c>
      <c r="N30" s="20">
        <v>0</v>
      </c>
      <c r="O30" s="20">
        <v>0</v>
      </c>
      <c r="P30" s="20">
        <v>1</v>
      </c>
      <c r="Q30" s="20">
        <v>1</v>
      </c>
      <c r="R30" s="20">
        <v>1</v>
      </c>
      <c r="S30" s="20">
        <v>0</v>
      </c>
      <c r="T30" s="20">
        <v>1</v>
      </c>
      <c r="U30" s="20">
        <v>1</v>
      </c>
      <c r="V30" s="20">
        <v>0</v>
      </c>
      <c r="W30" s="20">
        <v>0</v>
      </c>
      <c r="X30" s="20">
        <v>1</v>
      </c>
      <c r="Y30" s="20">
        <v>0</v>
      </c>
      <c r="Z30" s="20">
        <v>0</v>
      </c>
      <c r="AA30" s="20">
        <v>1</v>
      </c>
      <c r="AB30" s="20">
        <v>0</v>
      </c>
      <c r="AC30" s="20">
        <v>0</v>
      </c>
      <c r="AD30" s="20">
        <v>0</v>
      </c>
      <c r="AE30" s="20">
        <v>0</v>
      </c>
      <c r="AF30" s="20">
        <v>0</v>
      </c>
      <c r="AG30" s="20">
        <v>0</v>
      </c>
      <c r="AH30" s="20">
        <v>0</v>
      </c>
      <c r="AI30" s="20">
        <v>0</v>
      </c>
      <c r="AJ30" s="20">
        <v>0</v>
      </c>
      <c r="AK30" s="20">
        <v>0</v>
      </c>
      <c r="AL30" s="20">
        <v>0</v>
      </c>
      <c r="AM30" s="20">
        <v>0</v>
      </c>
    </row>
    <row r="31" spans="1:39" x14ac:dyDescent="0.45">
      <c r="A31" t="s">
        <v>0</v>
      </c>
      <c r="B31">
        <v>26</v>
      </c>
      <c r="D31" t="str">
        <f t="shared" si="2"/>
        <v>R26</v>
      </c>
      <c r="F31" s="20">
        <v>0</v>
      </c>
      <c r="G31" s="20">
        <v>0</v>
      </c>
      <c r="H31" s="20">
        <v>1</v>
      </c>
      <c r="I31" s="20">
        <v>0</v>
      </c>
      <c r="J31" s="20">
        <v>1</v>
      </c>
      <c r="K31" s="20">
        <v>1</v>
      </c>
      <c r="L31" s="20">
        <v>0</v>
      </c>
      <c r="M31" s="20">
        <v>0</v>
      </c>
      <c r="N31" s="20">
        <v>0</v>
      </c>
      <c r="O31" s="20">
        <v>0</v>
      </c>
      <c r="P31" s="20">
        <v>0</v>
      </c>
      <c r="Q31" s="20">
        <v>0</v>
      </c>
      <c r="R31" s="20">
        <v>0</v>
      </c>
      <c r="S31" s="20">
        <v>0</v>
      </c>
      <c r="T31" s="20">
        <v>0</v>
      </c>
      <c r="U31" s="20">
        <v>0</v>
      </c>
      <c r="V31" s="20">
        <v>0</v>
      </c>
      <c r="W31" s="20">
        <v>0</v>
      </c>
      <c r="X31" s="20">
        <v>1</v>
      </c>
      <c r="Y31" s="20">
        <v>0</v>
      </c>
      <c r="Z31" s="20">
        <v>0</v>
      </c>
      <c r="AA31" s="20">
        <v>1</v>
      </c>
      <c r="AB31" s="20">
        <v>0</v>
      </c>
      <c r="AC31" s="20">
        <v>0</v>
      </c>
      <c r="AD31" s="20">
        <v>0</v>
      </c>
      <c r="AE31" s="20">
        <v>0</v>
      </c>
      <c r="AF31" s="20">
        <v>0</v>
      </c>
      <c r="AG31" s="20">
        <v>0</v>
      </c>
      <c r="AH31" s="20">
        <v>0</v>
      </c>
      <c r="AI31" s="20">
        <v>0</v>
      </c>
      <c r="AJ31" s="20">
        <v>0</v>
      </c>
      <c r="AK31" s="20">
        <v>0</v>
      </c>
      <c r="AL31" s="20">
        <v>0</v>
      </c>
      <c r="AM31" s="20">
        <v>0</v>
      </c>
    </row>
    <row r="32" spans="1:39" x14ac:dyDescent="0.45">
      <c r="A32" t="s">
        <v>0</v>
      </c>
      <c r="B32">
        <v>27</v>
      </c>
      <c r="D32" t="str">
        <f t="shared" si="2"/>
        <v>R27</v>
      </c>
      <c r="F32" s="20">
        <v>0</v>
      </c>
      <c r="G32" s="20">
        <v>0</v>
      </c>
      <c r="H32" s="20">
        <v>0</v>
      </c>
      <c r="I32" s="20">
        <v>0</v>
      </c>
      <c r="J32" s="20">
        <v>0</v>
      </c>
      <c r="K32" s="20">
        <v>1</v>
      </c>
      <c r="L32" s="20">
        <v>0</v>
      </c>
      <c r="M32" s="20">
        <v>0</v>
      </c>
      <c r="N32" s="20">
        <v>0</v>
      </c>
      <c r="O32" s="20">
        <v>0</v>
      </c>
      <c r="P32" s="20">
        <v>0</v>
      </c>
      <c r="Q32" s="20">
        <v>0</v>
      </c>
      <c r="R32" s="20">
        <v>0</v>
      </c>
      <c r="S32" s="20">
        <v>0</v>
      </c>
      <c r="T32" s="20">
        <v>0</v>
      </c>
      <c r="U32" s="20">
        <v>0</v>
      </c>
      <c r="V32" s="20">
        <v>0</v>
      </c>
      <c r="W32" s="20">
        <v>1</v>
      </c>
      <c r="X32" s="20">
        <v>1</v>
      </c>
      <c r="Y32" s="20">
        <v>0</v>
      </c>
      <c r="Z32" s="20">
        <v>0</v>
      </c>
      <c r="AA32" s="20">
        <v>0</v>
      </c>
      <c r="AB32" s="20">
        <v>0</v>
      </c>
      <c r="AC32" s="20">
        <v>0</v>
      </c>
      <c r="AD32" s="20">
        <v>0</v>
      </c>
      <c r="AE32" s="20">
        <v>0</v>
      </c>
      <c r="AF32" s="20">
        <v>0</v>
      </c>
      <c r="AG32" s="20">
        <v>0</v>
      </c>
      <c r="AH32" s="20">
        <v>0</v>
      </c>
      <c r="AI32" s="20">
        <v>0</v>
      </c>
      <c r="AJ32" s="20">
        <v>0</v>
      </c>
      <c r="AK32" s="20">
        <v>0</v>
      </c>
      <c r="AL32" s="20">
        <v>0</v>
      </c>
      <c r="AM32" s="20">
        <v>0</v>
      </c>
    </row>
    <row r="33" spans="1:39" x14ac:dyDescent="0.45">
      <c r="A33" t="s">
        <v>0</v>
      </c>
      <c r="B33">
        <v>28</v>
      </c>
      <c r="D33" t="str">
        <f t="shared" si="2"/>
        <v>R28</v>
      </c>
      <c r="F33" s="20">
        <v>0</v>
      </c>
      <c r="G33" s="20">
        <v>0</v>
      </c>
      <c r="H33" s="20">
        <v>1</v>
      </c>
      <c r="I33" s="20">
        <v>0</v>
      </c>
      <c r="J33" s="20">
        <v>0</v>
      </c>
      <c r="K33" s="20">
        <v>0</v>
      </c>
      <c r="L33" s="20">
        <v>0</v>
      </c>
      <c r="M33" s="20">
        <v>0</v>
      </c>
      <c r="N33" s="20">
        <v>1</v>
      </c>
      <c r="O33" s="20">
        <v>0</v>
      </c>
      <c r="P33" s="20">
        <v>0</v>
      </c>
      <c r="Q33" s="20">
        <v>1</v>
      </c>
      <c r="R33" s="20">
        <v>1</v>
      </c>
      <c r="S33" s="20">
        <v>0</v>
      </c>
      <c r="T33" s="20">
        <v>1</v>
      </c>
      <c r="U33" s="20">
        <v>1</v>
      </c>
      <c r="V33" s="20">
        <v>0</v>
      </c>
      <c r="W33" s="20">
        <v>0</v>
      </c>
      <c r="X33" s="20">
        <v>0</v>
      </c>
      <c r="Y33" s="20">
        <v>0</v>
      </c>
      <c r="Z33" s="20">
        <v>0</v>
      </c>
      <c r="AA33" s="20">
        <v>1</v>
      </c>
      <c r="AB33" s="20">
        <v>0</v>
      </c>
      <c r="AC33" s="20">
        <v>1</v>
      </c>
      <c r="AD33" s="20">
        <v>0</v>
      </c>
      <c r="AE33" s="20">
        <v>1</v>
      </c>
      <c r="AF33" s="20">
        <v>0</v>
      </c>
      <c r="AG33" s="20">
        <v>0</v>
      </c>
      <c r="AH33" s="20">
        <v>0</v>
      </c>
      <c r="AI33" s="20">
        <v>1</v>
      </c>
      <c r="AJ33" s="20">
        <v>1</v>
      </c>
      <c r="AK33" s="20">
        <v>0</v>
      </c>
      <c r="AL33" s="20">
        <v>0</v>
      </c>
      <c r="AM33" s="20">
        <v>0</v>
      </c>
    </row>
    <row r="34" spans="1:39" x14ac:dyDescent="0.45">
      <c r="A34" t="s">
        <v>0</v>
      </c>
      <c r="B34">
        <v>29</v>
      </c>
      <c r="D34" t="str">
        <f t="shared" si="2"/>
        <v>R29</v>
      </c>
      <c r="F34" s="20">
        <v>1</v>
      </c>
      <c r="G34" s="20">
        <v>1</v>
      </c>
      <c r="H34" s="20">
        <v>0</v>
      </c>
      <c r="I34" s="20">
        <v>1</v>
      </c>
      <c r="J34" s="20">
        <v>1</v>
      </c>
      <c r="K34" s="20">
        <v>1</v>
      </c>
      <c r="L34" s="20">
        <v>1</v>
      </c>
      <c r="M34" s="20">
        <v>0</v>
      </c>
      <c r="N34" s="20">
        <v>0</v>
      </c>
      <c r="O34" s="20">
        <v>0</v>
      </c>
      <c r="P34" s="20">
        <v>0</v>
      </c>
      <c r="Q34" s="20">
        <v>1</v>
      </c>
      <c r="R34" s="20">
        <v>1</v>
      </c>
      <c r="S34" s="20">
        <v>1</v>
      </c>
      <c r="T34" s="20">
        <v>1</v>
      </c>
      <c r="U34" s="20">
        <v>1</v>
      </c>
      <c r="V34" s="20">
        <v>1</v>
      </c>
      <c r="W34" s="20">
        <v>1</v>
      </c>
      <c r="X34" s="20">
        <v>0</v>
      </c>
      <c r="Y34" s="20">
        <v>0</v>
      </c>
      <c r="Z34" s="20">
        <v>0</v>
      </c>
      <c r="AA34" s="20">
        <v>1</v>
      </c>
      <c r="AB34" s="20">
        <v>0</v>
      </c>
      <c r="AC34" s="20">
        <v>1</v>
      </c>
      <c r="AD34" s="20">
        <v>0</v>
      </c>
      <c r="AE34" s="20">
        <v>0</v>
      </c>
      <c r="AF34" s="20">
        <v>0</v>
      </c>
      <c r="AG34" s="20">
        <v>0</v>
      </c>
      <c r="AH34" s="20">
        <v>0</v>
      </c>
      <c r="AI34" s="20">
        <v>1</v>
      </c>
      <c r="AJ34" s="20">
        <v>0</v>
      </c>
      <c r="AK34" s="20">
        <v>0</v>
      </c>
      <c r="AL34" s="20">
        <v>0</v>
      </c>
      <c r="AM34" s="20">
        <v>0</v>
      </c>
    </row>
    <row r="35" spans="1:39" x14ac:dyDescent="0.45">
      <c r="A35" t="s">
        <v>0</v>
      </c>
      <c r="B35">
        <v>30</v>
      </c>
      <c r="D35" t="str">
        <f t="shared" si="2"/>
        <v>R30</v>
      </c>
      <c r="F35" s="20">
        <v>0</v>
      </c>
      <c r="G35" s="20">
        <v>0</v>
      </c>
      <c r="H35" s="20">
        <v>1</v>
      </c>
      <c r="I35" s="20">
        <v>0</v>
      </c>
      <c r="J35" s="20">
        <v>0</v>
      </c>
      <c r="K35" s="20">
        <v>0</v>
      </c>
      <c r="L35" s="20">
        <v>0</v>
      </c>
      <c r="M35" s="20">
        <v>1</v>
      </c>
      <c r="N35" s="20">
        <v>0</v>
      </c>
      <c r="O35" s="20">
        <v>1</v>
      </c>
      <c r="P35" s="20">
        <v>1</v>
      </c>
      <c r="Q35" s="20">
        <v>0</v>
      </c>
      <c r="R35" s="20">
        <v>1</v>
      </c>
      <c r="S35" s="20">
        <v>1</v>
      </c>
      <c r="T35" s="20">
        <v>0</v>
      </c>
      <c r="U35" s="20">
        <v>0</v>
      </c>
      <c r="V35" s="20">
        <v>0</v>
      </c>
      <c r="W35" s="20">
        <v>0</v>
      </c>
      <c r="X35" s="20">
        <v>0</v>
      </c>
      <c r="Y35" s="20">
        <v>0</v>
      </c>
      <c r="Z35" s="20">
        <v>1</v>
      </c>
      <c r="AA35" s="20">
        <v>0</v>
      </c>
      <c r="AB35" s="20">
        <v>1</v>
      </c>
      <c r="AC35" s="20">
        <v>0</v>
      </c>
      <c r="AD35" s="20">
        <v>0</v>
      </c>
      <c r="AE35" s="20">
        <v>0</v>
      </c>
      <c r="AF35" s="20">
        <v>0</v>
      </c>
      <c r="AG35" s="20">
        <v>0</v>
      </c>
      <c r="AH35" s="20">
        <v>0</v>
      </c>
      <c r="AI35" s="20">
        <v>0</v>
      </c>
      <c r="AJ35" s="20">
        <v>0</v>
      </c>
      <c r="AK35" s="20">
        <v>0</v>
      </c>
      <c r="AL35" s="20">
        <v>0</v>
      </c>
      <c r="AM35" s="20">
        <v>0</v>
      </c>
    </row>
    <row r="36" spans="1:39" x14ac:dyDescent="0.45">
      <c r="A36" t="s">
        <v>0</v>
      </c>
      <c r="B36">
        <v>31</v>
      </c>
      <c r="D36" t="str">
        <f t="shared" si="2"/>
        <v>R31</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row>
    <row r="37" spans="1:39" x14ac:dyDescent="0.45">
      <c r="A37" t="s">
        <v>0</v>
      </c>
      <c r="B37">
        <v>32</v>
      </c>
      <c r="D37" t="str">
        <f t="shared" si="2"/>
        <v>R32</v>
      </c>
      <c r="F37" s="20">
        <v>0</v>
      </c>
      <c r="G37" s="20">
        <v>0</v>
      </c>
      <c r="H37" s="20">
        <v>0</v>
      </c>
      <c r="I37" s="20">
        <v>0</v>
      </c>
      <c r="J37" s="20">
        <v>0</v>
      </c>
      <c r="K37" s="20">
        <v>0</v>
      </c>
      <c r="L37" s="20">
        <v>0</v>
      </c>
      <c r="M37" s="20">
        <v>1</v>
      </c>
      <c r="N37" s="20">
        <v>0</v>
      </c>
      <c r="O37" s="20">
        <v>1</v>
      </c>
      <c r="P37" s="20">
        <v>0</v>
      </c>
      <c r="Q37" s="20">
        <v>0</v>
      </c>
      <c r="R37" s="20">
        <v>1</v>
      </c>
      <c r="S37" s="20">
        <v>1</v>
      </c>
      <c r="T37" s="20">
        <v>0</v>
      </c>
      <c r="U37" s="20">
        <v>0</v>
      </c>
      <c r="V37" s="20">
        <v>0</v>
      </c>
      <c r="W37" s="20">
        <v>0</v>
      </c>
      <c r="X37" s="20">
        <v>0</v>
      </c>
      <c r="Y37" s="20">
        <v>1</v>
      </c>
      <c r="Z37" s="20">
        <v>0</v>
      </c>
      <c r="AA37" s="20">
        <v>1</v>
      </c>
      <c r="AB37" s="20">
        <v>0</v>
      </c>
      <c r="AC37" s="20">
        <v>0</v>
      </c>
      <c r="AD37" s="20">
        <v>0</v>
      </c>
      <c r="AE37" s="20">
        <v>0</v>
      </c>
      <c r="AF37" s="20">
        <v>0</v>
      </c>
      <c r="AG37" s="20">
        <v>0</v>
      </c>
      <c r="AH37" s="20">
        <v>0</v>
      </c>
      <c r="AI37" s="20">
        <v>0</v>
      </c>
      <c r="AJ37" s="20">
        <v>0</v>
      </c>
      <c r="AK37" s="20">
        <v>0</v>
      </c>
      <c r="AL37" s="20">
        <v>0</v>
      </c>
      <c r="AM37" s="20">
        <v>0</v>
      </c>
    </row>
    <row r="38" spans="1:39" x14ac:dyDescent="0.45">
      <c r="A38" t="s">
        <v>0</v>
      </c>
      <c r="B38">
        <v>33</v>
      </c>
      <c r="D38" t="str">
        <f t="shared" si="2"/>
        <v>R33</v>
      </c>
      <c r="F38" s="20">
        <v>0</v>
      </c>
      <c r="G38" s="20">
        <v>0</v>
      </c>
      <c r="H38" s="20">
        <v>0</v>
      </c>
      <c r="I38" s="20">
        <v>0</v>
      </c>
      <c r="J38" s="20">
        <v>0</v>
      </c>
      <c r="K38" s="20">
        <v>0</v>
      </c>
      <c r="L38" s="20">
        <v>0</v>
      </c>
      <c r="M38" s="20">
        <v>1</v>
      </c>
      <c r="N38" s="20">
        <v>1</v>
      </c>
      <c r="O38" s="20">
        <v>1</v>
      </c>
      <c r="P38" s="20">
        <v>0</v>
      </c>
      <c r="Q38" s="20">
        <v>0</v>
      </c>
      <c r="R38" s="20">
        <v>1</v>
      </c>
      <c r="S38" s="20">
        <v>1</v>
      </c>
      <c r="T38" s="20">
        <v>0</v>
      </c>
      <c r="U38" s="20">
        <v>0</v>
      </c>
      <c r="V38" s="20">
        <v>0</v>
      </c>
      <c r="W38" s="20">
        <v>0</v>
      </c>
      <c r="X38" s="20">
        <v>0</v>
      </c>
      <c r="Y38" s="20">
        <v>1</v>
      </c>
      <c r="Z38" s="20">
        <v>0</v>
      </c>
      <c r="AA38" s="20">
        <v>1</v>
      </c>
      <c r="AB38" s="20">
        <v>0</v>
      </c>
      <c r="AC38" s="20">
        <v>0</v>
      </c>
      <c r="AD38" s="20">
        <v>0</v>
      </c>
      <c r="AE38" s="20">
        <v>0</v>
      </c>
      <c r="AF38" s="20">
        <v>0</v>
      </c>
      <c r="AG38" s="20">
        <v>0</v>
      </c>
      <c r="AH38" s="20">
        <v>0</v>
      </c>
      <c r="AI38" s="20">
        <v>0</v>
      </c>
      <c r="AJ38" s="20">
        <v>0</v>
      </c>
      <c r="AK38" s="20">
        <v>0</v>
      </c>
      <c r="AL38" s="20">
        <v>0</v>
      </c>
      <c r="AM38" s="20">
        <v>0</v>
      </c>
    </row>
    <row r="39" spans="1:39" x14ac:dyDescent="0.45">
      <c r="A39" t="s">
        <v>0</v>
      </c>
      <c r="B39">
        <v>34</v>
      </c>
      <c r="D39" t="str">
        <f t="shared" si="2"/>
        <v>R34</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row>
    <row r="40" spans="1:39" x14ac:dyDescent="0.45">
      <c r="A40" t="s">
        <v>0</v>
      </c>
      <c r="B40">
        <v>35</v>
      </c>
      <c r="D40" t="str">
        <f t="shared" si="2"/>
        <v>R35</v>
      </c>
      <c r="F40" s="20">
        <v>0</v>
      </c>
      <c r="G40" s="20">
        <v>0</v>
      </c>
      <c r="H40" s="20">
        <v>1</v>
      </c>
      <c r="I40" s="20">
        <v>0</v>
      </c>
      <c r="J40" s="20">
        <v>0</v>
      </c>
      <c r="K40" s="20">
        <v>0</v>
      </c>
      <c r="L40" s="20">
        <v>0</v>
      </c>
      <c r="M40" s="20">
        <v>0</v>
      </c>
      <c r="N40" s="20">
        <v>0</v>
      </c>
      <c r="O40" s="20">
        <v>0</v>
      </c>
      <c r="P40" s="20">
        <v>0</v>
      </c>
      <c r="Q40" s="20">
        <v>0</v>
      </c>
      <c r="R40" s="20">
        <v>1</v>
      </c>
      <c r="S40" s="20">
        <v>0</v>
      </c>
      <c r="T40" s="20">
        <v>1</v>
      </c>
      <c r="U40" s="20">
        <v>0</v>
      </c>
      <c r="V40" s="20">
        <v>0</v>
      </c>
      <c r="W40" s="20">
        <v>0</v>
      </c>
      <c r="X40" s="20">
        <v>0</v>
      </c>
      <c r="Y40" s="20">
        <v>0</v>
      </c>
      <c r="Z40" s="20">
        <v>0</v>
      </c>
      <c r="AA40" s="20">
        <v>0</v>
      </c>
      <c r="AB40" s="20">
        <v>0</v>
      </c>
      <c r="AC40" s="20">
        <v>0</v>
      </c>
      <c r="AD40" s="20">
        <v>1</v>
      </c>
      <c r="AE40" s="20">
        <v>0</v>
      </c>
      <c r="AF40" s="20">
        <v>0</v>
      </c>
      <c r="AG40" s="20">
        <v>0</v>
      </c>
      <c r="AH40" s="20">
        <v>0</v>
      </c>
      <c r="AI40" s="20">
        <v>0</v>
      </c>
      <c r="AJ40" s="20">
        <v>0</v>
      </c>
      <c r="AK40" s="20">
        <v>1</v>
      </c>
      <c r="AL40" s="20">
        <v>0</v>
      </c>
      <c r="AM40" s="20">
        <v>0</v>
      </c>
    </row>
    <row r="41" spans="1:39" x14ac:dyDescent="0.45">
      <c r="A41" t="s">
        <v>0</v>
      </c>
      <c r="B41">
        <v>36</v>
      </c>
      <c r="D41" t="str">
        <f t="shared" si="2"/>
        <v>R36</v>
      </c>
      <c r="F41" s="20">
        <v>0</v>
      </c>
      <c r="G41" s="20">
        <v>0</v>
      </c>
      <c r="H41" s="20">
        <v>0</v>
      </c>
      <c r="I41" s="20">
        <v>0</v>
      </c>
      <c r="J41" s="20">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0">
        <v>0</v>
      </c>
      <c r="AC41" s="20">
        <v>0</v>
      </c>
      <c r="AD41" s="20">
        <v>1</v>
      </c>
      <c r="AE41" s="20">
        <v>0</v>
      </c>
      <c r="AF41" s="20">
        <v>0</v>
      </c>
      <c r="AG41" s="20">
        <v>0</v>
      </c>
      <c r="AH41" s="20">
        <v>0</v>
      </c>
      <c r="AI41" s="20">
        <v>0</v>
      </c>
      <c r="AJ41" s="20">
        <v>0</v>
      </c>
      <c r="AK41" s="20">
        <v>0</v>
      </c>
      <c r="AL41" s="20">
        <v>0</v>
      </c>
      <c r="AM41" s="20">
        <v>0</v>
      </c>
    </row>
    <row r="42" spans="1:39" x14ac:dyDescent="0.45">
      <c r="A42" t="s">
        <v>0</v>
      </c>
      <c r="B42">
        <v>37</v>
      </c>
      <c r="D42" t="str">
        <f t="shared" si="2"/>
        <v>R37</v>
      </c>
      <c r="F42" s="20">
        <v>1</v>
      </c>
      <c r="G42" s="20">
        <v>0</v>
      </c>
      <c r="H42" s="20">
        <v>0</v>
      </c>
      <c r="I42" s="20">
        <v>0</v>
      </c>
      <c r="J42" s="20">
        <v>0</v>
      </c>
      <c r="K42" s="20">
        <v>1</v>
      </c>
      <c r="L42" s="20">
        <v>0</v>
      </c>
      <c r="M42" s="20">
        <v>0</v>
      </c>
      <c r="N42" s="20">
        <v>0</v>
      </c>
      <c r="O42" s="20">
        <v>1</v>
      </c>
      <c r="P42" s="20">
        <v>0</v>
      </c>
      <c r="Q42" s="20">
        <v>0</v>
      </c>
      <c r="R42" s="20">
        <v>1</v>
      </c>
      <c r="S42" s="20">
        <v>1</v>
      </c>
      <c r="T42" s="20">
        <v>1</v>
      </c>
      <c r="U42" s="20">
        <v>0</v>
      </c>
      <c r="V42" s="20">
        <v>1</v>
      </c>
      <c r="W42" s="20">
        <v>0</v>
      </c>
      <c r="X42" s="20">
        <v>0</v>
      </c>
      <c r="Y42" s="20">
        <v>0</v>
      </c>
      <c r="Z42" s="20">
        <v>1</v>
      </c>
      <c r="AA42" s="20">
        <v>0</v>
      </c>
      <c r="AB42" s="20">
        <v>0</v>
      </c>
      <c r="AC42" s="20">
        <v>0</v>
      </c>
      <c r="AD42" s="20">
        <v>0</v>
      </c>
      <c r="AE42" s="20">
        <v>0</v>
      </c>
      <c r="AF42" s="20">
        <v>1</v>
      </c>
      <c r="AG42" s="20">
        <v>0</v>
      </c>
      <c r="AH42" s="20">
        <v>0</v>
      </c>
      <c r="AI42" s="20">
        <v>0</v>
      </c>
      <c r="AJ42" s="20">
        <v>0</v>
      </c>
      <c r="AK42" s="20">
        <v>0</v>
      </c>
      <c r="AL42" s="20">
        <v>0</v>
      </c>
      <c r="AM42" s="20">
        <v>0</v>
      </c>
    </row>
    <row r="43" spans="1:39" x14ac:dyDescent="0.45">
      <c r="A43" t="s">
        <v>0</v>
      </c>
      <c r="B43">
        <v>38</v>
      </c>
      <c r="D43" t="str">
        <f t="shared" si="2"/>
        <v>R38</v>
      </c>
      <c r="F43" s="20">
        <v>0</v>
      </c>
      <c r="G43" s="20">
        <v>0</v>
      </c>
      <c r="H43" s="20">
        <v>1</v>
      </c>
      <c r="I43" s="20">
        <v>0</v>
      </c>
      <c r="J43" s="20">
        <v>1</v>
      </c>
      <c r="K43" s="20">
        <v>1</v>
      </c>
      <c r="L43" s="20">
        <v>1</v>
      </c>
      <c r="M43" s="20">
        <v>1</v>
      </c>
      <c r="N43" s="20">
        <v>0</v>
      </c>
      <c r="O43" s="20">
        <v>1</v>
      </c>
      <c r="P43" s="20">
        <v>1</v>
      </c>
      <c r="Q43" s="20">
        <v>0</v>
      </c>
      <c r="R43" s="20">
        <v>1</v>
      </c>
      <c r="S43" s="20">
        <v>1</v>
      </c>
      <c r="T43" s="20">
        <v>1</v>
      </c>
      <c r="U43" s="20">
        <v>1</v>
      </c>
      <c r="V43" s="20">
        <v>1</v>
      </c>
      <c r="W43" s="20">
        <v>0</v>
      </c>
      <c r="X43" s="20">
        <v>1</v>
      </c>
      <c r="Y43" s="20">
        <v>0</v>
      </c>
      <c r="Z43" s="20">
        <v>0</v>
      </c>
      <c r="AA43" s="20">
        <v>1</v>
      </c>
      <c r="AB43" s="20">
        <v>0</v>
      </c>
      <c r="AC43" s="20">
        <v>1</v>
      </c>
      <c r="AD43" s="20">
        <v>1</v>
      </c>
      <c r="AE43" s="20">
        <v>0</v>
      </c>
      <c r="AF43" s="20">
        <v>0</v>
      </c>
      <c r="AG43" s="20">
        <v>1</v>
      </c>
      <c r="AH43" s="20">
        <v>1</v>
      </c>
      <c r="AI43" s="20">
        <v>1</v>
      </c>
      <c r="AJ43" s="20">
        <v>1</v>
      </c>
      <c r="AK43" s="20">
        <v>0</v>
      </c>
      <c r="AL43" s="20">
        <v>1</v>
      </c>
      <c r="AM43" s="20">
        <v>0</v>
      </c>
    </row>
    <row r="44" spans="1:39" x14ac:dyDescent="0.45">
      <c r="A44" t="s">
        <v>0</v>
      </c>
      <c r="B44">
        <v>39</v>
      </c>
      <c r="D44" t="str">
        <f t="shared" si="2"/>
        <v>R39</v>
      </c>
      <c r="F44" s="20">
        <v>0</v>
      </c>
      <c r="G44" s="20">
        <v>0</v>
      </c>
      <c r="H44" s="20">
        <v>0</v>
      </c>
      <c r="I44" s="20">
        <v>0</v>
      </c>
      <c r="J44" s="20">
        <v>0</v>
      </c>
      <c r="K44" s="20">
        <v>0</v>
      </c>
      <c r="L44" s="20">
        <v>0</v>
      </c>
      <c r="M44" s="20">
        <v>0</v>
      </c>
      <c r="N44" s="20">
        <v>0</v>
      </c>
      <c r="O44" s="20">
        <v>0</v>
      </c>
      <c r="P44" s="20">
        <v>0</v>
      </c>
      <c r="Q44" s="20">
        <v>0</v>
      </c>
      <c r="R44" s="20">
        <v>0</v>
      </c>
      <c r="S44" s="20">
        <v>0</v>
      </c>
      <c r="T44" s="20">
        <v>0</v>
      </c>
      <c r="U44" s="20">
        <v>1</v>
      </c>
      <c r="V44" s="20">
        <v>0</v>
      </c>
      <c r="W44" s="20">
        <v>0</v>
      </c>
      <c r="X44" s="20">
        <v>0</v>
      </c>
      <c r="Y44" s="20">
        <v>0</v>
      </c>
      <c r="Z44" s="20">
        <v>0</v>
      </c>
      <c r="AA44" s="20">
        <v>0</v>
      </c>
      <c r="AB44" s="20">
        <v>0</v>
      </c>
      <c r="AC44" s="20">
        <v>0</v>
      </c>
      <c r="AD44" s="20">
        <v>0</v>
      </c>
      <c r="AE44" s="20">
        <v>0</v>
      </c>
      <c r="AF44" s="20">
        <v>0</v>
      </c>
      <c r="AG44" s="20">
        <v>0</v>
      </c>
      <c r="AH44" s="20">
        <v>0</v>
      </c>
      <c r="AI44" s="20">
        <v>0</v>
      </c>
      <c r="AJ44" s="20">
        <v>0</v>
      </c>
      <c r="AK44" s="20">
        <v>0</v>
      </c>
      <c r="AL44" s="20">
        <v>0</v>
      </c>
      <c r="AM44" s="20">
        <v>0</v>
      </c>
    </row>
    <row r="45" spans="1:39" x14ac:dyDescent="0.45">
      <c r="A45" t="s">
        <v>0</v>
      </c>
      <c r="B45">
        <v>40</v>
      </c>
      <c r="D45" t="str">
        <f t="shared" si="2"/>
        <v>R40</v>
      </c>
      <c r="F45" s="20">
        <v>0</v>
      </c>
      <c r="G45" s="20">
        <v>0</v>
      </c>
      <c r="H45" s="20">
        <v>1</v>
      </c>
      <c r="I45" s="20">
        <v>0</v>
      </c>
      <c r="J45" s="20">
        <v>0</v>
      </c>
      <c r="K45" s="20">
        <v>0</v>
      </c>
      <c r="L45" s="20">
        <v>0</v>
      </c>
      <c r="M45" s="20">
        <v>1</v>
      </c>
      <c r="N45" s="20">
        <v>0</v>
      </c>
      <c r="O45" s="20">
        <v>0</v>
      </c>
      <c r="P45" s="20">
        <v>0</v>
      </c>
      <c r="Q45" s="20">
        <v>0</v>
      </c>
      <c r="R45" s="20">
        <v>0</v>
      </c>
      <c r="S45" s="20">
        <v>0</v>
      </c>
      <c r="T45" s="20">
        <v>0</v>
      </c>
      <c r="U45" s="20">
        <v>0</v>
      </c>
      <c r="V45" s="20">
        <v>0</v>
      </c>
      <c r="W45" s="20">
        <v>0</v>
      </c>
      <c r="X45" s="20">
        <v>0</v>
      </c>
      <c r="Y45" s="20">
        <v>1</v>
      </c>
      <c r="Z45" s="20">
        <v>0</v>
      </c>
      <c r="AA45" s="20">
        <v>0</v>
      </c>
      <c r="AB45" s="20">
        <v>0</v>
      </c>
      <c r="AC45" s="20">
        <v>0</v>
      </c>
      <c r="AD45" s="20">
        <v>1</v>
      </c>
      <c r="AE45" s="20">
        <v>0</v>
      </c>
      <c r="AF45" s="20">
        <v>0</v>
      </c>
      <c r="AG45" s="20">
        <v>0</v>
      </c>
      <c r="AH45" s="20">
        <v>1</v>
      </c>
      <c r="AI45" s="20">
        <v>0</v>
      </c>
      <c r="AJ45" s="20">
        <v>0</v>
      </c>
      <c r="AK45" s="20">
        <v>0</v>
      </c>
      <c r="AL45" s="20">
        <v>0</v>
      </c>
      <c r="AM45" s="20">
        <v>0</v>
      </c>
    </row>
    <row r="46" spans="1:39" x14ac:dyDescent="0.45">
      <c r="A46" t="s">
        <v>0</v>
      </c>
      <c r="B46">
        <v>41</v>
      </c>
      <c r="D46" t="str">
        <f t="shared" si="2"/>
        <v>R41</v>
      </c>
      <c r="F46" s="20">
        <v>0</v>
      </c>
      <c r="G46" s="20">
        <v>0</v>
      </c>
      <c r="H46" s="20">
        <v>1</v>
      </c>
      <c r="I46" s="20">
        <v>0</v>
      </c>
      <c r="J46" s="20">
        <v>0</v>
      </c>
      <c r="K46" s="20">
        <v>0</v>
      </c>
      <c r="L46" s="20">
        <v>0</v>
      </c>
      <c r="M46" s="20">
        <v>1</v>
      </c>
      <c r="N46" s="20">
        <v>0</v>
      </c>
      <c r="O46" s="20">
        <v>0</v>
      </c>
      <c r="P46" s="20">
        <v>0</v>
      </c>
      <c r="Q46" s="20">
        <v>0</v>
      </c>
      <c r="R46" s="20">
        <v>0</v>
      </c>
      <c r="S46" s="20">
        <v>0</v>
      </c>
      <c r="T46" s="20">
        <v>0</v>
      </c>
      <c r="U46" s="20">
        <v>0</v>
      </c>
      <c r="V46" s="20">
        <v>0</v>
      </c>
      <c r="W46" s="20">
        <v>0</v>
      </c>
      <c r="X46" s="20">
        <v>0</v>
      </c>
      <c r="Y46" s="20">
        <v>1</v>
      </c>
      <c r="Z46" s="20">
        <v>0</v>
      </c>
      <c r="AA46" s="20">
        <v>0</v>
      </c>
      <c r="AB46" s="20">
        <v>0</v>
      </c>
      <c r="AC46" s="20">
        <v>0</v>
      </c>
      <c r="AD46" s="20">
        <v>1</v>
      </c>
      <c r="AE46" s="20">
        <v>0</v>
      </c>
      <c r="AF46" s="20">
        <v>0</v>
      </c>
      <c r="AG46" s="20">
        <v>0</v>
      </c>
      <c r="AH46" s="20">
        <v>1</v>
      </c>
      <c r="AI46" s="20">
        <v>0</v>
      </c>
      <c r="AJ46" s="20">
        <v>0</v>
      </c>
      <c r="AK46" s="20">
        <v>0</v>
      </c>
      <c r="AL46" s="20">
        <v>0</v>
      </c>
      <c r="AM46" s="20">
        <v>0</v>
      </c>
    </row>
    <row r="47" spans="1:39" x14ac:dyDescent="0.45">
      <c r="A47" t="s">
        <v>0</v>
      </c>
      <c r="B47">
        <v>42</v>
      </c>
      <c r="D47" t="str">
        <f t="shared" si="2"/>
        <v>R42</v>
      </c>
      <c r="F47" s="20">
        <v>0</v>
      </c>
      <c r="G47" s="20">
        <v>0</v>
      </c>
      <c r="H47" s="20">
        <v>0</v>
      </c>
      <c r="I47" s="20">
        <v>0</v>
      </c>
      <c r="J47" s="20">
        <v>0</v>
      </c>
      <c r="K47" s="20">
        <v>0</v>
      </c>
      <c r="L47" s="20">
        <v>0</v>
      </c>
      <c r="M47" s="20">
        <v>0</v>
      </c>
      <c r="N47" s="20">
        <v>0</v>
      </c>
      <c r="O47" s="20">
        <v>0</v>
      </c>
      <c r="P47" s="20">
        <v>0</v>
      </c>
      <c r="Q47" s="20">
        <v>0</v>
      </c>
      <c r="R47" s="20">
        <v>0</v>
      </c>
      <c r="S47" s="20">
        <v>0</v>
      </c>
      <c r="T47" s="20">
        <v>0</v>
      </c>
      <c r="U47" s="20">
        <v>0</v>
      </c>
      <c r="V47" s="20">
        <v>0</v>
      </c>
      <c r="W47" s="20">
        <v>0</v>
      </c>
      <c r="X47" s="20">
        <v>0</v>
      </c>
      <c r="Y47" s="20">
        <v>0</v>
      </c>
      <c r="Z47" s="20">
        <v>0</v>
      </c>
      <c r="AA47" s="20">
        <v>0</v>
      </c>
      <c r="AB47" s="20">
        <v>0</v>
      </c>
      <c r="AC47" s="20">
        <v>0</v>
      </c>
      <c r="AD47" s="20">
        <v>0</v>
      </c>
      <c r="AE47" s="20">
        <v>0</v>
      </c>
      <c r="AF47" s="20">
        <v>0</v>
      </c>
      <c r="AG47" s="20">
        <v>0</v>
      </c>
      <c r="AH47" s="20">
        <v>0</v>
      </c>
      <c r="AI47" s="20">
        <v>0</v>
      </c>
      <c r="AJ47" s="20">
        <v>0</v>
      </c>
      <c r="AK47" s="20">
        <v>0</v>
      </c>
      <c r="AL47" s="20">
        <v>0</v>
      </c>
      <c r="AM47" s="20">
        <v>0</v>
      </c>
    </row>
    <row r="48" spans="1:39" x14ac:dyDescent="0.45">
      <c r="A48" t="s">
        <v>0</v>
      </c>
      <c r="B48">
        <v>43</v>
      </c>
      <c r="D48" t="str">
        <f t="shared" si="2"/>
        <v>R43</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row>
    <row r="49" spans="1:39" x14ac:dyDescent="0.45">
      <c r="A49" t="s">
        <v>0</v>
      </c>
      <c r="B49">
        <v>44</v>
      </c>
      <c r="D49" t="str">
        <f t="shared" si="2"/>
        <v>R44</v>
      </c>
      <c r="F49" s="20">
        <v>0</v>
      </c>
      <c r="G49" s="20">
        <v>0</v>
      </c>
      <c r="H49" s="20">
        <v>0</v>
      </c>
      <c r="I49" s="20">
        <v>0</v>
      </c>
      <c r="J49" s="20">
        <v>0</v>
      </c>
      <c r="K49" s="20">
        <v>0</v>
      </c>
      <c r="L49" s="20">
        <v>0</v>
      </c>
      <c r="M49" s="20">
        <v>0</v>
      </c>
      <c r="N49" s="20">
        <v>0</v>
      </c>
      <c r="O49" s="20">
        <v>0</v>
      </c>
      <c r="P49" s="20">
        <v>0</v>
      </c>
      <c r="Q49" s="20">
        <v>0</v>
      </c>
      <c r="R49" s="20">
        <v>0</v>
      </c>
      <c r="S49" s="20">
        <v>0</v>
      </c>
      <c r="T49" s="20">
        <v>0</v>
      </c>
      <c r="U49" s="20">
        <v>0</v>
      </c>
      <c r="V49" s="20">
        <v>0</v>
      </c>
      <c r="W49" s="20">
        <v>0</v>
      </c>
      <c r="X49" s="20">
        <v>0</v>
      </c>
      <c r="Y49" s="20">
        <v>0</v>
      </c>
      <c r="Z49" s="20">
        <v>0</v>
      </c>
      <c r="AA49" s="20">
        <v>0</v>
      </c>
      <c r="AB49" s="20">
        <v>0</v>
      </c>
      <c r="AC49" s="20">
        <v>0</v>
      </c>
      <c r="AD49" s="20">
        <v>0</v>
      </c>
      <c r="AE49" s="20">
        <v>0</v>
      </c>
      <c r="AF49" s="20">
        <v>0</v>
      </c>
      <c r="AG49" s="20">
        <v>0</v>
      </c>
      <c r="AH49" s="20">
        <v>0</v>
      </c>
      <c r="AI49" s="20">
        <v>0</v>
      </c>
      <c r="AJ49" s="20">
        <v>0</v>
      </c>
      <c r="AK49" s="20">
        <v>0</v>
      </c>
      <c r="AL49" s="20">
        <v>0</v>
      </c>
      <c r="AM49" s="20">
        <v>0</v>
      </c>
    </row>
    <row r="50" spans="1:39" x14ac:dyDescent="0.45">
      <c r="A50" t="s">
        <v>0</v>
      </c>
      <c r="B50">
        <v>45</v>
      </c>
      <c r="D50" t="str">
        <f t="shared" si="2"/>
        <v>R45</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row>
    <row r="51" spans="1:39" x14ac:dyDescent="0.45">
      <c r="A51" t="s">
        <v>0</v>
      </c>
      <c r="B51">
        <v>46</v>
      </c>
      <c r="D51" t="str">
        <f t="shared" si="2"/>
        <v>R46</v>
      </c>
      <c r="F51" s="20">
        <v>1</v>
      </c>
      <c r="G51" s="20">
        <v>0</v>
      </c>
      <c r="H51" s="20">
        <v>1</v>
      </c>
      <c r="I51" s="20">
        <v>0</v>
      </c>
      <c r="J51" s="20">
        <v>0</v>
      </c>
      <c r="K51" s="20">
        <v>0</v>
      </c>
      <c r="L51" s="20">
        <v>0</v>
      </c>
      <c r="M51" s="20">
        <v>0</v>
      </c>
      <c r="N51" s="20">
        <v>0</v>
      </c>
      <c r="O51" s="20">
        <v>0</v>
      </c>
      <c r="P51" s="20">
        <v>0</v>
      </c>
      <c r="Q51" s="20">
        <v>0</v>
      </c>
      <c r="R51" s="20">
        <v>1</v>
      </c>
      <c r="S51" s="20">
        <v>1</v>
      </c>
      <c r="T51" s="20">
        <v>1</v>
      </c>
      <c r="U51" s="20">
        <v>1</v>
      </c>
      <c r="V51" s="20">
        <v>0</v>
      </c>
      <c r="W51" s="20">
        <v>0</v>
      </c>
      <c r="X51" s="20">
        <v>0</v>
      </c>
      <c r="Y51" s="20">
        <v>0</v>
      </c>
      <c r="Z51" s="20">
        <v>0</v>
      </c>
      <c r="AA51" s="20">
        <v>0</v>
      </c>
      <c r="AB51" s="20">
        <v>0</v>
      </c>
      <c r="AC51" s="20">
        <v>0</v>
      </c>
      <c r="AD51" s="20">
        <v>0</v>
      </c>
      <c r="AE51" s="20">
        <v>0</v>
      </c>
      <c r="AF51" s="20">
        <v>0</v>
      </c>
      <c r="AG51" s="20">
        <v>1</v>
      </c>
      <c r="AH51" s="20">
        <v>0</v>
      </c>
      <c r="AI51" s="20">
        <v>1</v>
      </c>
      <c r="AJ51" s="20">
        <v>1</v>
      </c>
      <c r="AK51" s="20">
        <v>0</v>
      </c>
      <c r="AL51" s="20">
        <v>0</v>
      </c>
      <c r="AM51" s="20">
        <v>0</v>
      </c>
    </row>
    <row r="52" spans="1:39" x14ac:dyDescent="0.45">
      <c r="A52" t="s">
        <v>0</v>
      </c>
      <c r="B52">
        <v>47</v>
      </c>
      <c r="D52" t="str">
        <f t="shared" si="2"/>
        <v>R47</v>
      </c>
      <c r="F52" s="20">
        <v>0</v>
      </c>
      <c r="G52" s="20">
        <v>0</v>
      </c>
      <c r="H52" s="20">
        <v>1</v>
      </c>
      <c r="I52" s="20">
        <v>0</v>
      </c>
      <c r="J52" s="20">
        <v>0</v>
      </c>
      <c r="K52" s="20">
        <v>1</v>
      </c>
      <c r="L52" s="20">
        <v>0</v>
      </c>
      <c r="M52" s="20">
        <v>0</v>
      </c>
      <c r="N52" s="20">
        <v>0</v>
      </c>
      <c r="O52" s="20">
        <v>0</v>
      </c>
      <c r="P52" s="20">
        <v>0</v>
      </c>
      <c r="Q52" s="20">
        <v>0</v>
      </c>
      <c r="R52" s="20">
        <v>0</v>
      </c>
      <c r="S52" s="20">
        <v>0</v>
      </c>
      <c r="T52" s="20">
        <v>0</v>
      </c>
      <c r="U52" s="20">
        <v>0</v>
      </c>
      <c r="V52" s="20">
        <v>0</v>
      </c>
      <c r="W52" s="20">
        <v>0</v>
      </c>
      <c r="X52" s="20">
        <v>1</v>
      </c>
      <c r="Y52" s="20">
        <v>0</v>
      </c>
      <c r="Z52" s="20">
        <v>1</v>
      </c>
      <c r="AA52" s="20">
        <v>1</v>
      </c>
      <c r="AB52" s="20">
        <v>0</v>
      </c>
      <c r="AC52" s="20">
        <v>1</v>
      </c>
      <c r="AD52" s="20">
        <v>0</v>
      </c>
      <c r="AE52" s="20">
        <v>0</v>
      </c>
      <c r="AF52" s="20">
        <v>0</v>
      </c>
      <c r="AG52" s="20">
        <v>0</v>
      </c>
      <c r="AH52" s="20">
        <v>0</v>
      </c>
      <c r="AI52" s="20">
        <v>0</v>
      </c>
      <c r="AJ52" s="20">
        <v>0</v>
      </c>
      <c r="AK52" s="20">
        <v>0</v>
      </c>
      <c r="AL52" s="20">
        <v>0</v>
      </c>
      <c r="AM52" s="20">
        <v>0</v>
      </c>
    </row>
    <row r="53" spans="1:39" x14ac:dyDescent="0.45">
      <c r="A53" t="s">
        <v>0</v>
      </c>
      <c r="B53">
        <v>48</v>
      </c>
      <c r="D53" t="str">
        <f t="shared" si="2"/>
        <v>R48</v>
      </c>
      <c r="F53" s="20">
        <v>0</v>
      </c>
      <c r="G53" s="20">
        <v>0</v>
      </c>
      <c r="H53" s="20">
        <v>0</v>
      </c>
      <c r="I53" s="20">
        <v>1</v>
      </c>
      <c r="J53" s="20">
        <v>0</v>
      </c>
      <c r="K53" s="20">
        <v>1</v>
      </c>
      <c r="L53" s="20">
        <v>0</v>
      </c>
      <c r="M53" s="20">
        <v>0</v>
      </c>
      <c r="N53" s="20">
        <v>0</v>
      </c>
      <c r="O53" s="20">
        <v>0</v>
      </c>
      <c r="P53" s="20">
        <v>0</v>
      </c>
      <c r="Q53" s="20">
        <v>0</v>
      </c>
      <c r="R53" s="20">
        <v>1</v>
      </c>
      <c r="S53" s="20">
        <v>0</v>
      </c>
      <c r="T53" s="20">
        <v>0</v>
      </c>
      <c r="U53" s="20">
        <v>1</v>
      </c>
      <c r="V53" s="20">
        <v>0</v>
      </c>
      <c r="W53" s="20">
        <v>0</v>
      </c>
      <c r="X53" s="20">
        <v>0</v>
      </c>
      <c r="Y53" s="20">
        <v>1</v>
      </c>
      <c r="Z53" s="20">
        <v>0</v>
      </c>
      <c r="AA53" s="20">
        <v>0</v>
      </c>
      <c r="AB53" s="20">
        <v>0</v>
      </c>
      <c r="AC53" s="20">
        <v>0</v>
      </c>
      <c r="AD53" s="20">
        <v>0</v>
      </c>
      <c r="AE53" s="20">
        <v>0</v>
      </c>
      <c r="AF53" s="20">
        <v>1</v>
      </c>
      <c r="AG53" s="20">
        <v>0</v>
      </c>
      <c r="AH53" s="20">
        <v>0</v>
      </c>
      <c r="AI53" s="20">
        <v>0</v>
      </c>
      <c r="AJ53" s="20">
        <v>0</v>
      </c>
      <c r="AK53" s="20">
        <v>1</v>
      </c>
      <c r="AL53" s="20">
        <v>1</v>
      </c>
      <c r="AM53" s="20">
        <v>0</v>
      </c>
    </row>
    <row r="54" spans="1:39" x14ac:dyDescent="0.45">
      <c r="A54" t="s">
        <v>0</v>
      </c>
      <c r="B54">
        <v>49</v>
      </c>
      <c r="D54" t="str">
        <f t="shared" si="2"/>
        <v>R49</v>
      </c>
      <c r="F54" s="20">
        <v>0</v>
      </c>
      <c r="G54" s="20">
        <v>0</v>
      </c>
      <c r="H54" s="20">
        <v>0</v>
      </c>
      <c r="I54" s="20">
        <v>1</v>
      </c>
      <c r="J54" s="20">
        <v>0</v>
      </c>
      <c r="K54" s="20">
        <v>1</v>
      </c>
      <c r="L54" s="20">
        <v>0</v>
      </c>
      <c r="M54" s="20">
        <v>0</v>
      </c>
      <c r="N54" s="20">
        <v>0</v>
      </c>
      <c r="O54" s="20">
        <v>0</v>
      </c>
      <c r="P54" s="20">
        <v>0</v>
      </c>
      <c r="Q54" s="20">
        <v>0</v>
      </c>
      <c r="R54" s="20">
        <v>1</v>
      </c>
      <c r="S54" s="20">
        <v>0</v>
      </c>
      <c r="T54" s="20">
        <v>0</v>
      </c>
      <c r="U54" s="20">
        <v>1</v>
      </c>
      <c r="V54" s="20">
        <v>0</v>
      </c>
      <c r="W54" s="20">
        <v>0</v>
      </c>
      <c r="X54" s="20">
        <v>0</v>
      </c>
      <c r="Y54" s="20">
        <v>1</v>
      </c>
      <c r="Z54" s="20">
        <v>0</v>
      </c>
      <c r="AA54" s="20">
        <v>0</v>
      </c>
      <c r="AB54" s="20">
        <v>0</v>
      </c>
      <c r="AC54" s="20">
        <v>0</v>
      </c>
      <c r="AD54" s="20">
        <v>0</v>
      </c>
      <c r="AE54" s="20">
        <v>0</v>
      </c>
      <c r="AF54" s="20">
        <v>1</v>
      </c>
      <c r="AG54" s="20">
        <v>0</v>
      </c>
      <c r="AH54" s="20">
        <v>0</v>
      </c>
      <c r="AI54" s="20">
        <v>0</v>
      </c>
      <c r="AJ54" s="20">
        <v>0</v>
      </c>
      <c r="AK54" s="20">
        <v>1</v>
      </c>
      <c r="AL54" s="20">
        <v>0</v>
      </c>
      <c r="AM54" s="20">
        <v>0</v>
      </c>
    </row>
    <row r="55" spans="1:39" x14ac:dyDescent="0.45">
      <c r="A55" t="s">
        <v>0</v>
      </c>
      <c r="B55">
        <v>50</v>
      </c>
      <c r="D55" t="str">
        <f t="shared" si="2"/>
        <v>R50</v>
      </c>
      <c r="F55" s="20">
        <v>0</v>
      </c>
      <c r="G55" s="20">
        <v>0</v>
      </c>
      <c r="H55" s="20">
        <v>1</v>
      </c>
      <c r="I55" s="20">
        <v>1</v>
      </c>
      <c r="J55" s="20">
        <v>0</v>
      </c>
      <c r="K55" s="20">
        <v>0</v>
      </c>
      <c r="L55" s="20">
        <v>0</v>
      </c>
      <c r="M55" s="20">
        <v>0</v>
      </c>
      <c r="N55" s="20">
        <v>0</v>
      </c>
      <c r="O55" s="20">
        <v>0</v>
      </c>
      <c r="P55" s="20">
        <v>0</v>
      </c>
      <c r="Q55" s="20">
        <v>0</v>
      </c>
      <c r="R55" s="20">
        <v>0</v>
      </c>
      <c r="S55" s="20">
        <v>1</v>
      </c>
      <c r="T55" s="20">
        <v>1</v>
      </c>
      <c r="U55" s="20">
        <v>1</v>
      </c>
      <c r="V55" s="20">
        <v>0</v>
      </c>
      <c r="W55" s="20">
        <v>0</v>
      </c>
      <c r="X55" s="20">
        <v>1</v>
      </c>
      <c r="Y55" s="20">
        <v>0</v>
      </c>
      <c r="Z55" s="20">
        <v>1</v>
      </c>
      <c r="AA55" s="20">
        <v>0</v>
      </c>
      <c r="AB55" s="20">
        <v>0</v>
      </c>
      <c r="AC55" s="20">
        <v>1</v>
      </c>
      <c r="AD55" s="20">
        <v>0</v>
      </c>
      <c r="AE55" s="20">
        <v>1</v>
      </c>
      <c r="AF55" s="20">
        <v>0</v>
      </c>
      <c r="AG55" s="20">
        <v>1</v>
      </c>
      <c r="AH55" s="20">
        <v>0</v>
      </c>
      <c r="AI55" s="20">
        <v>1</v>
      </c>
      <c r="AJ55" s="20">
        <v>0</v>
      </c>
      <c r="AK55" s="20">
        <v>1</v>
      </c>
      <c r="AL55" s="20">
        <v>0</v>
      </c>
      <c r="AM55" s="20">
        <v>0</v>
      </c>
    </row>
    <row r="56" spans="1:39" x14ac:dyDescent="0.45">
      <c r="A56" t="s">
        <v>0</v>
      </c>
      <c r="B56">
        <v>51</v>
      </c>
      <c r="D56" t="str">
        <f t="shared" si="2"/>
        <v>R51</v>
      </c>
      <c r="F56" s="20">
        <v>0</v>
      </c>
      <c r="G56" s="20">
        <v>0</v>
      </c>
      <c r="H56" s="20">
        <v>0</v>
      </c>
      <c r="I56" s="20">
        <v>0</v>
      </c>
      <c r="J56" s="20">
        <v>1</v>
      </c>
      <c r="K56" s="20">
        <v>1</v>
      </c>
      <c r="L56" s="20">
        <v>1</v>
      </c>
      <c r="M56" s="20">
        <v>1</v>
      </c>
      <c r="N56" s="20">
        <v>0</v>
      </c>
      <c r="O56" s="20">
        <v>1</v>
      </c>
      <c r="P56" s="20">
        <v>1</v>
      </c>
      <c r="Q56" s="20">
        <v>0</v>
      </c>
      <c r="R56" s="20">
        <v>0</v>
      </c>
      <c r="S56" s="20">
        <v>0</v>
      </c>
      <c r="T56" s="20">
        <v>1</v>
      </c>
      <c r="U56" s="20">
        <v>1</v>
      </c>
      <c r="V56" s="20">
        <v>0</v>
      </c>
      <c r="W56" s="20">
        <v>0</v>
      </c>
      <c r="X56" s="20">
        <v>0</v>
      </c>
      <c r="Y56" s="20">
        <v>0</v>
      </c>
      <c r="Z56" s="20">
        <v>1</v>
      </c>
      <c r="AA56" s="20">
        <v>0</v>
      </c>
      <c r="AB56" s="20">
        <v>0</v>
      </c>
      <c r="AC56" s="20">
        <v>0</v>
      </c>
      <c r="AD56" s="20">
        <v>0</v>
      </c>
      <c r="AE56" s="20">
        <v>0</v>
      </c>
      <c r="AF56" s="20">
        <v>1</v>
      </c>
      <c r="AG56" s="20">
        <v>0</v>
      </c>
      <c r="AH56" s="20">
        <v>0</v>
      </c>
      <c r="AI56" s="20">
        <v>0</v>
      </c>
      <c r="AJ56" s="20">
        <v>1</v>
      </c>
      <c r="AK56" s="20">
        <v>1</v>
      </c>
      <c r="AL56" s="20">
        <v>1</v>
      </c>
      <c r="AM56" s="20">
        <v>1</v>
      </c>
    </row>
    <row r="57" spans="1:39" x14ac:dyDescent="0.45">
      <c r="A57" t="s">
        <v>0</v>
      </c>
      <c r="B57">
        <v>52</v>
      </c>
      <c r="D57" t="str">
        <f t="shared" si="2"/>
        <v>R52</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row>
    <row r="58" spans="1:39" x14ac:dyDescent="0.45">
      <c r="A58" t="s">
        <v>0</v>
      </c>
      <c r="B58">
        <v>53</v>
      </c>
      <c r="D58" t="str">
        <f t="shared" si="2"/>
        <v>R53</v>
      </c>
      <c r="F58" s="20">
        <v>1</v>
      </c>
      <c r="G58" s="20">
        <v>0</v>
      </c>
      <c r="H58" s="20">
        <v>1</v>
      </c>
      <c r="I58" s="20">
        <v>0</v>
      </c>
      <c r="J58" s="20">
        <v>1</v>
      </c>
      <c r="K58" s="20">
        <v>1</v>
      </c>
      <c r="L58" s="20">
        <v>1</v>
      </c>
      <c r="M58" s="20">
        <v>0</v>
      </c>
      <c r="N58" s="20">
        <v>0</v>
      </c>
      <c r="O58" s="20">
        <v>1</v>
      </c>
      <c r="P58" s="20">
        <v>0</v>
      </c>
      <c r="Q58" s="20">
        <v>0</v>
      </c>
      <c r="R58" s="20">
        <v>0</v>
      </c>
      <c r="S58" s="20">
        <v>0</v>
      </c>
      <c r="T58" s="20">
        <v>0</v>
      </c>
      <c r="U58" s="20">
        <v>0</v>
      </c>
      <c r="V58" s="20">
        <v>0</v>
      </c>
      <c r="W58" s="20">
        <v>0</v>
      </c>
      <c r="X58" s="20">
        <v>1</v>
      </c>
      <c r="Y58" s="20">
        <v>0</v>
      </c>
      <c r="Z58" s="20">
        <v>1</v>
      </c>
      <c r="AA58" s="20">
        <v>1</v>
      </c>
      <c r="AB58" s="20">
        <v>0</v>
      </c>
      <c r="AC58" s="20">
        <v>0</v>
      </c>
      <c r="AD58" s="20">
        <v>0</v>
      </c>
      <c r="AE58" s="20">
        <v>0</v>
      </c>
      <c r="AF58" s="20">
        <v>0</v>
      </c>
      <c r="AG58" s="20">
        <v>0</v>
      </c>
      <c r="AH58" s="20">
        <v>0</v>
      </c>
      <c r="AI58" s="20">
        <v>1</v>
      </c>
      <c r="AJ58" s="20">
        <v>1</v>
      </c>
      <c r="AK58" s="20">
        <v>0</v>
      </c>
      <c r="AL58" s="20">
        <v>0</v>
      </c>
      <c r="AM58" s="20">
        <v>0</v>
      </c>
    </row>
    <row r="59" spans="1:39" x14ac:dyDescent="0.45">
      <c r="A59" t="s">
        <v>0</v>
      </c>
      <c r="B59">
        <v>54</v>
      </c>
      <c r="D59" t="str">
        <f t="shared" si="2"/>
        <v>R54</v>
      </c>
      <c r="F59" s="20">
        <v>0</v>
      </c>
      <c r="G59" s="20">
        <v>0</v>
      </c>
      <c r="H59" s="20">
        <v>0</v>
      </c>
      <c r="I59" s="20">
        <v>0</v>
      </c>
      <c r="J59" s="20">
        <v>0</v>
      </c>
      <c r="K59" s="20">
        <v>0</v>
      </c>
      <c r="L59" s="20">
        <v>0</v>
      </c>
      <c r="M59" s="20">
        <v>0</v>
      </c>
      <c r="N59" s="20">
        <v>0</v>
      </c>
      <c r="O59" s="20">
        <v>0</v>
      </c>
      <c r="P59" s="20">
        <v>0</v>
      </c>
      <c r="Q59" s="20">
        <v>0</v>
      </c>
      <c r="R59" s="20">
        <v>1</v>
      </c>
      <c r="S59" s="20">
        <v>0</v>
      </c>
      <c r="T59" s="20">
        <v>1</v>
      </c>
      <c r="U59" s="20">
        <v>0</v>
      </c>
      <c r="V59" s="20">
        <v>0</v>
      </c>
      <c r="W59" s="20">
        <v>0</v>
      </c>
      <c r="X59" s="20">
        <v>0</v>
      </c>
      <c r="Y59" s="20">
        <v>0</v>
      </c>
      <c r="Z59" s="20">
        <v>0</v>
      </c>
      <c r="AA59" s="20">
        <v>1</v>
      </c>
      <c r="AB59" s="20">
        <v>0</v>
      </c>
      <c r="AC59" s="20">
        <v>0</v>
      </c>
      <c r="AD59" s="20">
        <v>0</v>
      </c>
      <c r="AE59" s="20">
        <v>0</v>
      </c>
      <c r="AF59" s="20">
        <v>0</v>
      </c>
      <c r="AG59" s="20">
        <v>0</v>
      </c>
      <c r="AH59" s="20">
        <v>0</v>
      </c>
      <c r="AI59" s="20">
        <v>0</v>
      </c>
      <c r="AJ59" s="20">
        <v>0</v>
      </c>
      <c r="AK59" s="20">
        <v>1</v>
      </c>
      <c r="AL59" s="20">
        <v>1</v>
      </c>
      <c r="AM59" s="20">
        <v>0</v>
      </c>
    </row>
    <row r="60" spans="1:39" x14ac:dyDescent="0.45">
      <c r="A60" t="s">
        <v>0</v>
      </c>
      <c r="B60">
        <v>55</v>
      </c>
      <c r="D60" t="str">
        <f t="shared" si="2"/>
        <v>R55</v>
      </c>
      <c r="F60" s="20">
        <v>0</v>
      </c>
      <c r="G60" s="20">
        <v>0</v>
      </c>
      <c r="H60" s="20">
        <v>0</v>
      </c>
      <c r="I60" s="20">
        <v>0</v>
      </c>
      <c r="J60" s="20">
        <v>0</v>
      </c>
      <c r="K60" s="20">
        <v>0</v>
      </c>
      <c r="L60" s="20">
        <v>0</v>
      </c>
      <c r="M60" s="20">
        <v>0</v>
      </c>
      <c r="N60" s="20">
        <v>0</v>
      </c>
      <c r="O60" s="20">
        <v>0</v>
      </c>
      <c r="P60" s="20">
        <v>0</v>
      </c>
      <c r="Q60" s="20">
        <v>0</v>
      </c>
      <c r="R60" s="20">
        <v>0</v>
      </c>
      <c r="S60" s="20">
        <v>0</v>
      </c>
      <c r="T60" s="20">
        <v>0</v>
      </c>
      <c r="U60" s="20">
        <v>1</v>
      </c>
      <c r="V60" s="20">
        <v>0</v>
      </c>
      <c r="W60" s="20">
        <v>0</v>
      </c>
      <c r="X60" s="20">
        <v>1</v>
      </c>
      <c r="Y60" s="20">
        <v>1</v>
      </c>
      <c r="Z60" s="20">
        <v>1</v>
      </c>
      <c r="AA60" s="20">
        <v>0</v>
      </c>
      <c r="AB60" s="20">
        <v>0</v>
      </c>
      <c r="AC60" s="20">
        <v>0</v>
      </c>
      <c r="AD60" s="20">
        <v>1</v>
      </c>
      <c r="AE60" s="20">
        <v>0</v>
      </c>
      <c r="AF60" s="20">
        <v>1</v>
      </c>
      <c r="AG60" s="20">
        <v>0</v>
      </c>
      <c r="AH60" s="20">
        <v>0</v>
      </c>
      <c r="AI60" s="20">
        <v>0</v>
      </c>
      <c r="AJ60" s="20">
        <v>0</v>
      </c>
      <c r="AK60" s="20">
        <v>0</v>
      </c>
      <c r="AL60" s="20">
        <v>1</v>
      </c>
      <c r="AM60" s="20">
        <v>0</v>
      </c>
    </row>
    <row r="61" spans="1:39" x14ac:dyDescent="0.45">
      <c r="A61" t="s">
        <v>0</v>
      </c>
      <c r="B61">
        <v>56</v>
      </c>
      <c r="D61" t="str">
        <f t="shared" si="2"/>
        <v>R56</v>
      </c>
      <c r="F61" s="20">
        <v>0</v>
      </c>
      <c r="G61" s="20">
        <v>1</v>
      </c>
      <c r="H61" s="20">
        <v>1</v>
      </c>
      <c r="I61" s="20">
        <v>1</v>
      </c>
      <c r="J61" s="20">
        <v>0</v>
      </c>
      <c r="K61" s="20">
        <v>1</v>
      </c>
      <c r="L61" s="20">
        <v>0</v>
      </c>
      <c r="M61" s="20">
        <v>0</v>
      </c>
      <c r="N61" s="20">
        <v>1</v>
      </c>
      <c r="O61" s="20">
        <v>1</v>
      </c>
      <c r="P61" s="20">
        <v>0</v>
      </c>
      <c r="Q61" s="20">
        <v>1</v>
      </c>
      <c r="R61" s="20">
        <v>1</v>
      </c>
      <c r="S61" s="20">
        <v>0</v>
      </c>
      <c r="T61" s="20">
        <v>0</v>
      </c>
      <c r="U61" s="20">
        <v>1</v>
      </c>
      <c r="V61" s="20">
        <v>0</v>
      </c>
      <c r="W61" s="20">
        <v>0</v>
      </c>
      <c r="X61" s="20">
        <v>0</v>
      </c>
      <c r="Y61" s="20">
        <v>1</v>
      </c>
      <c r="Z61" s="20">
        <v>1</v>
      </c>
      <c r="AA61" s="20">
        <v>0</v>
      </c>
      <c r="AB61" s="20">
        <v>0</v>
      </c>
      <c r="AC61" s="20">
        <v>0</v>
      </c>
      <c r="AD61" s="20">
        <v>0</v>
      </c>
      <c r="AE61" s="20">
        <v>1</v>
      </c>
      <c r="AF61" s="20">
        <v>1</v>
      </c>
      <c r="AG61" s="20">
        <v>0</v>
      </c>
      <c r="AH61" s="20">
        <v>0</v>
      </c>
      <c r="AI61" s="20">
        <v>0</v>
      </c>
      <c r="AJ61" s="20">
        <v>0</v>
      </c>
      <c r="AK61" s="20">
        <v>0</v>
      </c>
      <c r="AL61" s="20">
        <v>0</v>
      </c>
      <c r="AM61" s="20">
        <v>0</v>
      </c>
    </row>
    <row r="62" spans="1:39" x14ac:dyDescent="0.45">
      <c r="A62" t="s">
        <v>0</v>
      </c>
      <c r="B62">
        <v>57</v>
      </c>
      <c r="D62" t="str">
        <f t="shared" si="2"/>
        <v>R57</v>
      </c>
      <c r="F62" s="20">
        <v>0</v>
      </c>
      <c r="G62" s="20">
        <v>0</v>
      </c>
      <c r="H62" s="20">
        <v>0</v>
      </c>
      <c r="I62" s="20">
        <v>0</v>
      </c>
      <c r="J62" s="20">
        <v>0</v>
      </c>
      <c r="K62" s="20">
        <v>0</v>
      </c>
      <c r="L62" s="20">
        <v>0</v>
      </c>
      <c r="M62" s="20">
        <v>0</v>
      </c>
      <c r="N62" s="20">
        <v>0</v>
      </c>
      <c r="O62" s="20">
        <v>0</v>
      </c>
      <c r="P62" s="20">
        <v>0</v>
      </c>
      <c r="Q62" s="20">
        <v>0</v>
      </c>
      <c r="R62" s="20">
        <v>0</v>
      </c>
      <c r="S62" s="20">
        <v>0</v>
      </c>
      <c r="T62" s="20">
        <v>0</v>
      </c>
      <c r="U62" s="20">
        <v>0</v>
      </c>
      <c r="V62" s="20">
        <v>0</v>
      </c>
      <c r="W62" s="20">
        <v>0</v>
      </c>
      <c r="X62" s="20">
        <v>0</v>
      </c>
      <c r="Y62" s="20">
        <v>0</v>
      </c>
      <c r="Z62" s="20">
        <v>0</v>
      </c>
      <c r="AA62" s="20">
        <v>0</v>
      </c>
      <c r="AB62" s="20">
        <v>0</v>
      </c>
      <c r="AC62" s="20">
        <v>0</v>
      </c>
      <c r="AD62" s="20">
        <v>0</v>
      </c>
      <c r="AE62" s="20">
        <v>0</v>
      </c>
      <c r="AF62" s="20">
        <v>0</v>
      </c>
      <c r="AG62" s="20">
        <v>0</v>
      </c>
      <c r="AH62" s="20">
        <v>0</v>
      </c>
      <c r="AI62" s="20">
        <v>0</v>
      </c>
      <c r="AJ62" s="20">
        <v>0</v>
      </c>
      <c r="AK62" s="20">
        <v>0</v>
      </c>
      <c r="AL62" s="20">
        <v>0</v>
      </c>
      <c r="AM62" s="20">
        <v>0</v>
      </c>
    </row>
    <row r="63" spans="1:39" x14ac:dyDescent="0.45">
      <c r="A63" t="s">
        <v>0</v>
      </c>
      <c r="B63">
        <v>58</v>
      </c>
      <c r="D63" t="str">
        <f t="shared" si="2"/>
        <v>R58</v>
      </c>
      <c r="F63" s="20">
        <v>1</v>
      </c>
      <c r="G63" s="20">
        <v>0</v>
      </c>
      <c r="H63" s="20">
        <v>1</v>
      </c>
      <c r="I63" s="20">
        <v>0</v>
      </c>
      <c r="J63" s="20">
        <v>0</v>
      </c>
      <c r="K63" s="20">
        <v>0</v>
      </c>
      <c r="L63" s="20">
        <v>0</v>
      </c>
      <c r="M63" s="20">
        <v>0</v>
      </c>
      <c r="N63" s="20">
        <v>0</v>
      </c>
      <c r="O63" s="20">
        <v>0</v>
      </c>
      <c r="P63" s="20">
        <v>1</v>
      </c>
      <c r="Q63" s="20">
        <v>0</v>
      </c>
      <c r="R63" s="20">
        <v>1</v>
      </c>
      <c r="S63" s="20">
        <v>1</v>
      </c>
      <c r="T63" s="20">
        <v>0</v>
      </c>
      <c r="U63" s="20">
        <v>1</v>
      </c>
      <c r="V63" s="20">
        <v>1</v>
      </c>
      <c r="W63" s="20">
        <v>1</v>
      </c>
      <c r="X63" s="20">
        <v>1</v>
      </c>
      <c r="Y63" s="20">
        <v>0</v>
      </c>
      <c r="Z63" s="20">
        <v>1</v>
      </c>
      <c r="AA63" s="20">
        <v>1</v>
      </c>
      <c r="AB63" s="20">
        <v>0</v>
      </c>
      <c r="AC63" s="20">
        <v>0</v>
      </c>
      <c r="AD63" s="20">
        <v>0</v>
      </c>
      <c r="AE63" s="20">
        <v>1</v>
      </c>
      <c r="AF63" s="20">
        <v>0</v>
      </c>
      <c r="AG63" s="20">
        <v>0</v>
      </c>
      <c r="AH63" s="20">
        <v>0</v>
      </c>
      <c r="AI63" s="20">
        <v>0</v>
      </c>
      <c r="AJ63" s="20">
        <v>1</v>
      </c>
      <c r="AK63" s="20">
        <v>0</v>
      </c>
      <c r="AL63" s="20">
        <v>1</v>
      </c>
      <c r="AM63" s="20">
        <v>0</v>
      </c>
    </row>
    <row r="64" spans="1:39" x14ac:dyDescent="0.45">
      <c r="A64" t="s">
        <v>0</v>
      </c>
      <c r="B64">
        <v>59</v>
      </c>
      <c r="D64" t="str">
        <f t="shared" si="2"/>
        <v>R59</v>
      </c>
      <c r="F64" s="20">
        <v>0</v>
      </c>
      <c r="G64" s="20">
        <v>0</v>
      </c>
      <c r="H64" s="20">
        <v>1</v>
      </c>
      <c r="I64" s="20">
        <v>0</v>
      </c>
      <c r="J64" s="20">
        <v>1</v>
      </c>
      <c r="K64" s="20">
        <v>1</v>
      </c>
      <c r="L64" s="20">
        <v>0</v>
      </c>
      <c r="M64" s="20">
        <v>0</v>
      </c>
      <c r="N64" s="20">
        <v>0</v>
      </c>
      <c r="O64" s="20">
        <v>0</v>
      </c>
      <c r="P64" s="20">
        <v>0</v>
      </c>
      <c r="Q64" s="20">
        <v>0</v>
      </c>
      <c r="R64" s="20">
        <v>0</v>
      </c>
      <c r="S64" s="20">
        <v>0</v>
      </c>
      <c r="T64" s="20">
        <v>0</v>
      </c>
      <c r="U64" s="20">
        <v>0</v>
      </c>
      <c r="V64" s="20">
        <v>0</v>
      </c>
      <c r="W64" s="20">
        <v>0</v>
      </c>
      <c r="X64" s="20">
        <v>0</v>
      </c>
      <c r="Y64" s="20">
        <v>0</v>
      </c>
      <c r="Z64" s="20">
        <v>0</v>
      </c>
      <c r="AA64" s="20">
        <v>0</v>
      </c>
      <c r="AB64" s="20">
        <v>0</v>
      </c>
      <c r="AC64" s="20">
        <v>1</v>
      </c>
      <c r="AD64" s="20">
        <v>0</v>
      </c>
      <c r="AE64" s="20">
        <v>0</v>
      </c>
      <c r="AF64" s="20">
        <v>0</v>
      </c>
      <c r="AG64" s="20">
        <v>0</v>
      </c>
      <c r="AH64" s="20">
        <v>0</v>
      </c>
      <c r="AI64" s="20">
        <v>0</v>
      </c>
      <c r="AJ64" s="20">
        <v>0</v>
      </c>
      <c r="AK64" s="20">
        <v>0</v>
      </c>
      <c r="AL64" s="20">
        <v>0</v>
      </c>
      <c r="AM64" s="20">
        <v>0</v>
      </c>
    </row>
    <row r="65" spans="1:39" x14ac:dyDescent="0.45">
      <c r="A65" t="s">
        <v>0</v>
      </c>
      <c r="B65">
        <v>60</v>
      </c>
      <c r="D65" t="str">
        <f t="shared" si="2"/>
        <v>R60</v>
      </c>
      <c r="F65" s="20">
        <v>1</v>
      </c>
      <c r="G65" s="20">
        <v>0</v>
      </c>
      <c r="H65" s="20">
        <v>1</v>
      </c>
      <c r="I65" s="20">
        <v>0</v>
      </c>
      <c r="J65" s="20">
        <v>1</v>
      </c>
      <c r="K65" s="20">
        <v>0</v>
      </c>
      <c r="L65" s="20">
        <v>0</v>
      </c>
      <c r="M65" s="20">
        <v>0</v>
      </c>
      <c r="N65" s="20">
        <v>1</v>
      </c>
      <c r="O65" s="20">
        <v>0</v>
      </c>
      <c r="P65" s="20">
        <v>0</v>
      </c>
      <c r="Q65" s="20">
        <v>0</v>
      </c>
      <c r="R65" s="20">
        <v>0</v>
      </c>
      <c r="S65" s="20">
        <v>0</v>
      </c>
      <c r="T65" s="20">
        <v>0</v>
      </c>
      <c r="U65" s="20">
        <v>0</v>
      </c>
      <c r="V65" s="20">
        <v>0</v>
      </c>
      <c r="W65" s="20">
        <v>1</v>
      </c>
      <c r="X65" s="20">
        <v>0</v>
      </c>
      <c r="Y65" s="20">
        <v>1</v>
      </c>
      <c r="Z65" s="20">
        <v>0</v>
      </c>
      <c r="AA65" s="20">
        <v>0</v>
      </c>
      <c r="AB65" s="20">
        <v>0</v>
      </c>
      <c r="AC65" s="20">
        <v>0</v>
      </c>
      <c r="AD65" s="20">
        <v>0</v>
      </c>
      <c r="AE65" s="20">
        <v>0</v>
      </c>
      <c r="AF65" s="20">
        <v>0</v>
      </c>
      <c r="AG65" s="20">
        <v>0</v>
      </c>
      <c r="AH65" s="20">
        <v>0</v>
      </c>
      <c r="AI65" s="20">
        <v>1</v>
      </c>
      <c r="AJ65" s="20">
        <v>0</v>
      </c>
      <c r="AK65" s="20">
        <v>1</v>
      </c>
      <c r="AL65" s="20">
        <v>0</v>
      </c>
      <c r="AM65" s="20">
        <v>0</v>
      </c>
    </row>
    <row r="66" spans="1:39" x14ac:dyDescent="0.45">
      <c r="A66" t="s">
        <v>0</v>
      </c>
      <c r="B66">
        <v>61</v>
      </c>
      <c r="D66" t="str">
        <f t="shared" si="2"/>
        <v>R61</v>
      </c>
      <c r="F66" s="20">
        <v>0</v>
      </c>
      <c r="G66" s="20">
        <v>0</v>
      </c>
      <c r="H66" s="20">
        <v>0</v>
      </c>
      <c r="I66" s="20">
        <v>0</v>
      </c>
      <c r="J66" s="20">
        <v>0</v>
      </c>
      <c r="K66" s="20">
        <v>0</v>
      </c>
      <c r="L66" s="20">
        <v>0</v>
      </c>
      <c r="M66" s="20">
        <v>0</v>
      </c>
      <c r="N66" s="20">
        <v>0</v>
      </c>
      <c r="O66" s="20">
        <v>0</v>
      </c>
      <c r="P66" s="20">
        <v>0</v>
      </c>
      <c r="Q66" s="20">
        <v>0</v>
      </c>
      <c r="R66" s="20">
        <v>0</v>
      </c>
      <c r="S66" s="20">
        <v>0</v>
      </c>
      <c r="T66" s="20">
        <v>0</v>
      </c>
      <c r="U66" s="20">
        <v>0</v>
      </c>
      <c r="V66" s="20">
        <v>0</v>
      </c>
      <c r="W66" s="20">
        <v>0</v>
      </c>
      <c r="X66" s="20">
        <v>0</v>
      </c>
      <c r="Y66" s="20">
        <v>0</v>
      </c>
      <c r="Z66" s="20">
        <v>0</v>
      </c>
      <c r="AA66" s="20">
        <v>0</v>
      </c>
      <c r="AB66" s="20">
        <v>0</v>
      </c>
      <c r="AC66" s="20">
        <v>0</v>
      </c>
      <c r="AD66" s="20">
        <v>0</v>
      </c>
      <c r="AE66" s="20">
        <v>0</v>
      </c>
      <c r="AF66" s="20">
        <v>0</v>
      </c>
      <c r="AG66" s="20">
        <v>0</v>
      </c>
      <c r="AH66" s="20">
        <v>0</v>
      </c>
      <c r="AI66" s="20">
        <v>0</v>
      </c>
      <c r="AJ66" s="20">
        <v>0</v>
      </c>
      <c r="AK66" s="20">
        <v>0</v>
      </c>
      <c r="AL66" s="20">
        <v>0</v>
      </c>
      <c r="AM66" s="20">
        <v>0</v>
      </c>
    </row>
    <row r="67" spans="1:39" x14ac:dyDescent="0.45">
      <c r="A67" t="s">
        <v>0</v>
      </c>
      <c r="B67">
        <v>62</v>
      </c>
      <c r="D67" t="str">
        <f t="shared" si="2"/>
        <v>R62</v>
      </c>
      <c r="F67" s="20">
        <v>0</v>
      </c>
      <c r="G67" s="20">
        <v>0</v>
      </c>
      <c r="H67" s="20">
        <v>0</v>
      </c>
      <c r="I67" s="20">
        <v>0</v>
      </c>
      <c r="J67" s="20">
        <v>0</v>
      </c>
      <c r="K67" s="20">
        <v>0</v>
      </c>
      <c r="L67" s="20">
        <v>0</v>
      </c>
      <c r="M67" s="20">
        <v>1</v>
      </c>
      <c r="N67" s="20">
        <v>0</v>
      </c>
      <c r="O67" s="20">
        <v>0</v>
      </c>
      <c r="P67" s="20">
        <v>0</v>
      </c>
      <c r="Q67" s="20">
        <v>0</v>
      </c>
      <c r="R67" s="20">
        <v>0</v>
      </c>
      <c r="S67" s="20">
        <v>0</v>
      </c>
      <c r="T67" s="20">
        <v>0</v>
      </c>
      <c r="U67" s="20">
        <v>0</v>
      </c>
      <c r="V67" s="20">
        <v>0</v>
      </c>
      <c r="W67" s="20">
        <v>0</v>
      </c>
      <c r="X67" s="20">
        <v>0</v>
      </c>
      <c r="Y67" s="20">
        <v>0</v>
      </c>
      <c r="Z67" s="20">
        <v>0</v>
      </c>
      <c r="AA67" s="20">
        <v>0</v>
      </c>
      <c r="AB67" s="20">
        <v>0</v>
      </c>
      <c r="AC67" s="20">
        <v>0</v>
      </c>
      <c r="AD67" s="20">
        <v>0</v>
      </c>
      <c r="AE67" s="20">
        <v>0</v>
      </c>
      <c r="AF67" s="20">
        <v>0</v>
      </c>
      <c r="AG67" s="20">
        <v>0</v>
      </c>
      <c r="AH67" s="20">
        <v>0</v>
      </c>
      <c r="AI67" s="20">
        <v>0</v>
      </c>
      <c r="AJ67" s="20">
        <v>0</v>
      </c>
      <c r="AK67" s="20">
        <v>0</v>
      </c>
      <c r="AL67" s="20">
        <v>0</v>
      </c>
      <c r="AM67" s="20">
        <v>0</v>
      </c>
    </row>
    <row r="68" spans="1:39" x14ac:dyDescent="0.45">
      <c r="A68" t="s">
        <v>0</v>
      </c>
      <c r="B68">
        <v>63</v>
      </c>
      <c r="D68" t="str">
        <f t="shared" si="2"/>
        <v>R63</v>
      </c>
      <c r="F68" s="20">
        <v>0</v>
      </c>
      <c r="G68" s="20">
        <v>0</v>
      </c>
      <c r="H68" s="20">
        <v>0</v>
      </c>
      <c r="I68" s="20">
        <v>0</v>
      </c>
      <c r="J68" s="20">
        <v>0</v>
      </c>
      <c r="K68" s="20">
        <v>0</v>
      </c>
      <c r="L68" s="20">
        <v>0</v>
      </c>
      <c r="M68" s="20">
        <v>0</v>
      </c>
      <c r="N68" s="20">
        <v>1</v>
      </c>
      <c r="O68" s="20">
        <v>1</v>
      </c>
      <c r="P68" s="20">
        <v>0</v>
      </c>
      <c r="Q68" s="20">
        <v>0</v>
      </c>
      <c r="R68" s="20">
        <v>0</v>
      </c>
      <c r="S68" s="20">
        <v>0</v>
      </c>
      <c r="T68" s="20">
        <v>0</v>
      </c>
      <c r="U68" s="20">
        <v>1</v>
      </c>
      <c r="V68" s="20">
        <v>0</v>
      </c>
      <c r="W68" s="20">
        <v>0</v>
      </c>
      <c r="X68" s="20">
        <v>1</v>
      </c>
      <c r="Y68" s="20">
        <v>1</v>
      </c>
      <c r="Z68" s="20">
        <v>1</v>
      </c>
      <c r="AA68" s="20">
        <v>0</v>
      </c>
      <c r="AB68" s="20">
        <v>0</v>
      </c>
      <c r="AC68" s="20">
        <v>1</v>
      </c>
      <c r="AD68" s="20">
        <v>0</v>
      </c>
      <c r="AE68" s="20">
        <v>1</v>
      </c>
      <c r="AF68" s="20">
        <v>0</v>
      </c>
      <c r="AG68" s="20">
        <v>0</v>
      </c>
      <c r="AH68" s="20">
        <v>0</v>
      </c>
      <c r="AI68" s="20">
        <v>1</v>
      </c>
      <c r="AJ68" s="20">
        <v>1</v>
      </c>
      <c r="AK68" s="20">
        <v>1</v>
      </c>
      <c r="AL68" s="20">
        <v>1</v>
      </c>
      <c r="AM68" s="20">
        <v>0</v>
      </c>
    </row>
    <row r="69" spans="1:39" x14ac:dyDescent="0.45">
      <c r="A69" t="s">
        <v>0</v>
      </c>
      <c r="B69">
        <v>64</v>
      </c>
      <c r="D69" t="str">
        <f t="shared" si="2"/>
        <v>R64</v>
      </c>
      <c r="F69" s="20">
        <v>1</v>
      </c>
      <c r="G69" s="20">
        <v>1</v>
      </c>
      <c r="H69" s="20">
        <v>1</v>
      </c>
      <c r="I69" s="20">
        <v>0</v>
      </c>
      <c r="J69" s="20">
        <v>1</v>
      </c>
      <c r="K69" s="20">
        <v>0</v>
      </c>
      <c r="L69" s="20">
        <v>0</v>
      </c>
      <c r="M69" s="20">
        <v>1</v>
      </c>
      <c r="N69" s="20">
        <v>1</v>
      </c>
      <c r="O69" s="20">
        <v>0</v>
      </c>
      <c r="P69" s="20">
        <v>0</v>
      </c>
      <c r="Q69" s="20">
        <v>0</v>
      </c>
      <c r="R69" s="20">
        <v>0</v>
      </c>
      <c r="S69" s="20">
        <v>0</v>
      </c>
      <c r="T69" s="20">
        <v>0</v>
      </c>
      <c r="U69" s="20">
        <v>1</v>
      </c>
      <c r="V69" s="20">
        <v>0</v>
      </c>
      <c r="W69" s="20">
        <v>0</v>
      </c>
      <c r="X69" s="20">
        <v>0</v>
      </c>
      <c r="Y69" s="20">
        <v>0</v>
      </c>
      <c r="Z69" s="20">
        <v>1</v>
      </c>
      <c r="AA69" s="20">
        <v>0</v>
      </c>
      <c r="AB69" s="20">
        <v>0</v>
      </c>
      <c r="AC69" s="20">
        <v>0</v>
      </c>
      <c r="AD69" s="20">
        <v>0</v>
      </c>
      <c r="AE69" s="20">
        <v>1</v>
      </c>
      <c r="AF69" s="20">
        <v>1</v>
      </c>
      <c r="AG69" s="20">
        <v>1</v>
      </c>
      <c r="AH69" s="20">
        <v>0</v>
      </c>
      <c r="AI69" s="20">
        <v>0</v>
      </c>
      <c r="AJ69" s="20">
        <v>0</v>
      </c>
      <c r="AK69" s="20">
        <v>0</v>
      </c>
      <c r="AL69" s="20">
        <v>1</v>
      </c>
      <c r="AM69" s="20">
        <v>1</v>
      </c>
    </row>
    <row r="70" spans="1:39" x14ac:dyDescent="0.45">
      <c r="A70" t="s">
        <v>0</v>
      </c>
      <c r="B70">
        <v>65</v>
      </c>
      <c r="D70" t="str">
        <f t="shared" ref="D70:D116" si="3">A70&amp;B70</f>
        <v>R65</v>
      </c>
      <c r="F70" s="20">
        <v>0</v>
      </c>
      <c r="G70" s="20">
        <v>0</v>
      </c>
      <c r="H70" s="20">
        <v>0</v>
      </c>
      <c r="I70" s="20">
        <v>0</v>
      </c>
      <c r="J70" s="20">
        <v>0</v>
      </c>
      <c r="K70" s="20">
        <v>0</v>
      </c>
      <c r="L70" s="20">
        <v>0</v>
      </c>
      <c r="M70" s="20">
        <v>0</v>
      </c>
      <c r="N70" s="20">
        <v>0</v>
      </c>
      <c r="O70" s="20">
        <v>0</v>
      </c>
      <c r="P70" s="20">
        <v>1</v>
      </c>
      <c r="Q70" s="20">
        <v>0</v>
      </c>
      <c r="R70" s="20">
        <v>1</v>
      </c>
      <c r="S70" s="20">
        <v>0</v>
      </c>
      <c r="T70" s="20">
        <v>0</v>
      </c>
      <c r="U70" s="20">
        <v>0</v>
      </c>
      <c r="V70" s="20">
        <v>0</v>
      </c>
      <c r="W70" s="20">
        <v>0</v>
      </c>
      <c r="X70" s="20">
        <v>1</v>
      </c>
      <c r="Y70" s="20">
        <v>0</v>
      </c>
      <c r="Z70" s="20">
        <v>0</v>
      </c>
      <c r="AA70" s="20">
        <v>1</v>
      </c>
      <c r="AB70" s="20">
        <v>0</v>
      </c>
      <c r="AC70" s="20">
        <v>0</v>
      </c>
      <c r="AD70" s="20">
        <v>0</v>
      </c>
      <c r="AE70" s="20">
        <v>1</v>
      </c>
      <c r="AF70" s="20">
        <v>0</v>
      </c>
      <c r="AG70" s="20">
        <v>0</v>
      </c>
      <c r="AH70" s="20">
        <v>0</v>
      </c>
      <c r="AI70" s="20">
        <v>0</v>
      </c>
      <c r="AJ70" s="20">
        <v>0</v>
      </c>
      <c r="AK70" s="20">
        <v>0</v>
      </c>
      <c r="AL70" s="20">
        <v>0</v>
      </c>
      <c r="AM70" s="20">
        <v>0</v>
      </c>
    </row>
    <row r="71" spans="1:39" x14ac:dyDescent="0.45">
      <c r="A71" t="s">
        <v>0</v>
      </c>
      <c r="B71">
        <v>66</v>
      </c>
      <c r="D71" t="str">
        <f t="shared" si="3"/>
        <v>R66</v>
      </c>
      <c r="F71" s="20">
        <v>0</v>
      </c>
      <c r="G71" s="20">
        <v>0</v>
      </c>
      <c r="H71" s="20">
        <v>1</v>
      </c>
      <c r="I71" s="20">
        <v>0</v>
      </c>
      <c r="J71" s="20">
        <v>0</v>
      </c>
      <c r="K71" s="20">
        <v>0</v>
      </c>
      <c r="L71" s="20">
        <v>0</v>
      </c>
      <c r="M71" s="20">
        <v>0</v>
      </c>
      <c r="N71" s="20">
        <v>0</v>
      </c>
      <c r="O71" s="20">
        <v>0</v>
      </c>
      <c r="P71" s="20">
        <v>0</v>
      </c>
      <c r="Q71" s="20">
        <v>0</v>
      </c>
      <c r="R71" s="20">
        <v>0</v>
      </c>
      <c r="S71" s="20">
        <v>0</v>
      </c>
      <c r="T71" s="20">
        <v>0</v>
      </c>
      <c r="U71" s="20">
        <v>0</v>
      </c>
      <c r="V71" s="20">
        <v>0</v>
      </c>
      <c r="W71" s="20">
        <v>1</v>
      </c>
      <c r="X71" s="20">
        <v>0</v>
      </c>
      <c r="Y71" s="20">
        <v>1</v>
      </c>
      <c r="Z71" s="20">
        <v>0</v>
      </c>
      <c r="AA71" s="20">
        <v>0</v>
      </c>
      <c r="AB71" s="20">
        <v>0</v>
      </c>
      <c r="AC71" s="20">
        <v>0</v>
      </c>
      <c r="AD71" s="20">
        <v>0</v>
      </c>
      <c r="AE71" s="20">
        <v>0</v>
      </c>
      <c r="AF71" s="20">
        <v>0</v>
      </c>
      <c r="AG71" s="20">
        <v>0</v>
      </c>
      <c r="AH71" s="20">
        <v>0</v>
      </c>
      <c r="AI71" s="20">
        <v>0</v>
      </c>
      <c r="AJ71" s="20">
        <v>0</v>
      </c>
      <c r="AK71" s="20">
        <v>0</v>
      </c>
      <c r="AL71" s="20">
        <v>0</v>
      </c>
      <c r="AM71" s="20">
        <v>0</v>
      </c>
    </row>
    <row r="72" spans="1:39" x14ac:dyDescent="0.45">
      <c r="A72" t="s">
        <v>0</v>
      </c>
      <c r="B72">
        <v>67</v>
      </c>
      <c r="D72" t="str">
        <f t="shared" si="3"/>
        <v>R67</v>
      </c>
      <c r="F72" s="20">
        <v>1</v>
      </c>
      <c r="G72" s="20">
        <v>0</v>
      </c>
      <c r="H72" s="20">
        <v>0</v>
      </c>
      <c r="I72" s="20">
        <v>0</v>
      </c>
      <c r="J72" s="20">
        <v>1</v>
      </c>
      <c r="K72" s="20">
        <v>0</v>
      </c>
      <c r="L72" s="20">
        <v>0</v>
      </c>
      <c r="M72" s="20">
        <v>0</v>
      </c>
      <c r="N72" s="20">
        <v>0</v>
      </c>
      <c r="O72" s="20">
        <v>1</v>
      </c>
      <c r="P72" s="20">
        <v>0</v>
      </c>
      <c r="Q72" s="20">
        <v>1</v>
      </c>
      <c r="R72" s="20">
        <v>1</v>
      </c>
      <c r="S72" s="20">
        <v>0</v>
      </c>
      <c r="T72" s="20">
        <v>0</v>
      </c>
      <c r="U72" s="20">
        <v>1</v>
      </c>
      <c r="V72" s="20">
        <v>1</v>
      </c>
      <c r="W72" s="20">
        <v>0</v>
      </c>
      <c r="X72" s="20">
        <v>1</v>
      </c>
      <c r="Y72" s="20">
        <v>1</v>
      </c>
      <c r="Z72" s="20">
        <v>1</v>
      </c>
      <c r="AA72" s="20">
        <v>0</v>
      </c>
      <c r="AB72" s="20">
        <v>1</v>
      </c>
      <c r="AC72" s="20">
        <v>0</v>
      </c>
      <c r="AD72" s="20">
        <v>0</v>
      </c>
      <c r="AE72" s="20">
        <v>1</v>
      </c>
      <c r="AF72" s="20">
        <v>1</v>
      </c>
      <c r="AG72" s="20">
        <v>0</v>
      </c>
      <c r="AH72" s="20">
        <v>0</v>
      </c>
      <c r="AI72" s="20">
        <v>1</v>
      </c>
      <c r="AJ72" s="20">
        <v>0</v>
      </c>
      <c r="AK72" s="20">
        <v>1</v>
      </c>
      <c r="AL72" s="20">
        <v>1</v>
      </c>
      <c r="AM72" s="20">
        <v>0</v>
      </c>
    </row>
    <row r="73" spans="1:39" x14ac:dyDescent="0.45">
      <c r="A73" t="s">
        <v>0</v>
      </c>
      <c r="B73">
        <v>68</v>
      </c>
      <c r="D73" t="str">
        <f t="shared" si="3"/>
        <v>R68</v>
      </c>
      <c r="F73" s="20">
        <v>1</v>
      </c>
      <c r="G73" s="20">
        <v>1</v>
      </c>
      <c r="H73" s="20">
        <v>0</v>
      </c>
      <c r="I73" s="20">
        <v>0</v>
      </c>
      <c r="J73" s="20">
        <v>0</v>
      </c>
      <c r="K73" s="20">
        <v>0</v>
      </c>
      <c r="L73" s="20">
        <v>0</v>
      </c>
      <c r="M73" s="20">
        <v>0</v>
      </c>
      <c r="N73" s="20">
        <v>0</v>
      </c>
      <c r="O73" s="20">
        <v>1</v>
      </c>
      <c r="P73" s="20">
        <v>0</v>
      </c>
      <c r="Q73" s="20">
        <v>0</v>
      </c>
      <c r="R73" s="20">
        <v>0</v>
      </c>
      <c r="S73" s="20">
        <v>0</v>
      </c>
      <c r="T73" s="20">
        <v>0</v>
      </c>
      <c r="U73" s="20">
        <v>1</v>
      </c>
      <c r="V73" s="20">
        <v>0</v>
      </c>
      <c r="W73" s="20">
        <v>0</v>
      </c>
      <c r="X73" s="20">
        <v>0</v>
      </c>
      <c r="Y73" s="20">
        <v>1</v>
      </c>
      <c r="Z73" s="20">
        <v>0</v>
      </c>
      <c r="AA73" s="20">
        <v>0</v>
      </c>
      <c r="AB73" s="20">
        <v>0</v>
      </c>
      <c r="AC73" s="20">
        <v>0</v>
      </c>
      <c r="AD73" s="20">
        <v>0</v>
      </c>
      <c r="AE73" s="20">
        <v>0</v>
      </c>
      <c r="AF73" s="20">
        <v>1</v>
      </c>
      <c r="AG73" s="20">
        <v>0</v>
      </c>
      <c r="AH73" s="20">
        <v>0</v>
      </c>
      <c r="AI73" s="20">
        <v>1</v>
      </c>
      <c r="AJ73" s="20">
        <v>0</v>
      </c>
      <c r="AK73" s="20">
        <v>0</v>
      </c>
      <c r="AL73" s="20">
        <v>0</v>
      </c>
      <c r="AM73" s="20">
        <v>0</v>
      </c>
    </row>
    <row r="74" spans="1:39" x14ac:dyDescent="0.45">
      <c r="A74" t="s">
        <v>0</v>
      </c>
      <c r="B74">
        <v>69</v>
      </c>
      <c r="D74" t="str">
        <f t="shared" si="3"/>
        <v>R69</v>
      </c>
      <c r="F74" s="20">
        <v>0</v>
      </c>
      <c r="G74" s="20">
        <v>1</v>
      </c>
      <c r="H74" s="20">
        <v>1</v>
      </c>
      <c r="I74" s="20">
        <v>0</v>
      </c>
      <c r="J74" s="20">
        <v>0</v>
      </c>
      <c r="K74" s="20">
        <v>0</v>
      </c>
      <c r="L74" s="20">
        <v>0</v>
      </c>
      <c r="M74" s="20">
        <v>0</v>
      </c>
      <c r="N74" s="20">
        <v>1</v>
      </c>
      <c r="O74" s="20">
        <v>0</v>
      </c>
      <c r="P74" s="20">
        <v>0</v>
      </c>
      <c r="Q74" s="20">
        <v>0</v>
      </c>
      <c r="R74" s="20">
        <v>0</v>
      </c>
      <c r="S74" s="20">
        <v>0</v>
      </c>
      <c r="T74" s="20">
        <v>0</v>
      </c>
      <c r="U74" s="20">
        <v>1</v>
      </c>
      <c r="V74" s="20">
        <v>0</v>
      </c>
      <c r="W74" s="20">
        <v>0</v>
      </c>
      <c r="X74" s="20">
        <v>0</v>
      </c>
      <c r="Y74" s="20">
        <v>1</v>
      </c>
      <c r="Z74" s="20">
        <v>1</v>
      </c>
      <c r="AA74" s="20">
        <v>0</v>
      </c>
      <c r="AB74" s="20">
        <v>0</v>
      </c>
      <c r="AC74" s="20">
        <v>1</v>
      </c>
      <c r="AD74" s="20">
        <v>0</v>
      </c>
      <c r="AE74" s="20">
        <v>0</v>
      </c>
      <c r="AF74" s="20">
        <v>0</v>
      </c>
      <c r="AG74" s="20">
        <v>0</v>
      </c>
      <c r="AH74" s="20">
        <v>0</v>
      </c>
      <c r="AI74" s="20">
        <v>0</v>
      </c>
      <c r="AJ74" s="20">
        <v>0</v>
      </c>
      <c r="AK74" s="20">
        <v>1</v>
      </c>
      <c r="AL74" s="20">
        <v>0</v>
      </c>
      <c r="AM74" s="20">
        <v>0</v>
      </c>
    </row>
    <row r="75" spans="1:39" x14ac:dyDescent="0.45">
      <c r="A75" t="s">
        <v>0</v>
      </c>
      <c r="B75">
        <v>70</v>
      </c>
      <c r="D75" t="str">
        <f t="shared" si="3"/>
        <v>R70</v>
      </c>
      <c r="F75" s="20">
        <v>1</v>
      </c>
      <c r="G75" s="20">
        <v>1</v>
      </c>
      <c r="H75" s="20">
        <v>1</v>
      </c>
      <c r="I75" s="20">
        <v>1</v>
      </c>
      <c r="J75" s="20">
        <v>0</v>
      </c>
      <c r="K75" s="20">
        <v>0</v>
      </c>
      <c r="L75" s="20">
        <v>0</v>
      </c>
      <c r="M75" s="20">
        <v>0</v>
      </c>
      <c r="N75" s="20">
        <v>1</v>
      </c>
      <c r="O75" s="20">
        <v>0</v>
      </c>
      <c r="P75" s="20">
        <v>0</v>
      </c>
      <c r="Q75" s="20">
        <v>0</v>
      </c>
      <c r="R75" s="20">
        <v>0</v>
      </c>
      <c r="S75" s="20">
        <v>0</v>
      </c>
      <c r="T75" s="20">
        <v>0</v>
      </c>
      <c r="U75" s="20">
        <v>1</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row>
    <row r="76" spans="1:39" x14ac:dyDescent="0.45">
      <c r="A76" t="s">
        <v>0</v>
      </c>
      <c r="B76">
        <v>71</v>
      </c>
      <c r="D76" t="str">
        <f t="shared" si="3"/>
        <v>R71</v>
      </c>
      <c r="F76" s="20">
        <v>0</v>
      </c>
      <c r="G76" s="20">
        <v>0</v>
      </c>
      <c r="H76" s="20">
        <v>0</v>
      </c>
      <c r="I76" s="20">
        <v>0</v>
      </c>
      <c r="J76" s="20">
        <v>0</v>
      </c>
      <c r="K76" s="20">
        <v>0</v>
      </c>
      <c r="L76" s="20">
        <v>0</v>
      </c>
      <c r="M76" s="20">
        <v>0</v>
      </c>
      <c r="N76" s="20">
        <v>1</v>
      </c>
      <c r="O76" s="20">
        <v>1</v>
      </c>
      <c r="P76" s="20">
        <v>0</v>
      </c>
      <c r="Q76" s="20">
        <v>1</v>
      </c>
      <c r="R76" s="20">
        <v>1</v>
      </c>
      <c r="S76" s="20">
        <v>0</v>
      </c>
      <c r="T76" s="20">
        <v>1</v>
      </c>
      <c r="U76" s="20">
        <v>1</v>
      </c>
      <c r="V76" s="20">
        <v>1</v>
      </c>
      <c r="W76" s="20">
        <v>0</v>
      </c>
      <c r="X76" s="20">
        <v>0</v>
      </c>
      <c r="Y76" s="20">
        <v>1</v>
      </c>
      <c r="Z76" s="20">
        <v>0</v>
      </c>
      <c r="AA76" s="20">
        <v>1</v>
      </c>
      <c r="AB76" s="20">
        <v>0</v>
      </c>
      <c r="AC76" s="20">
        <v>1</v>
      </c>
      <c r="AD76" s="20">
        <v>0</v>
      </c>
      <c r="AE76" s="20">
        <v>0</v>
      </c>
      <c r="AF76" s="20">
        <v>0</v>
      </c>
      <c r="AG76" s="20">
        <v>1</v>
      </c>
      <c r="AH76" s="20">
        <v>0</v>
      </c>
      <c r="AI76" s="20">
        <v>1</v>
      </c>
      <c r="AJ76" s="20">
        <v>0</v>
      </c>
      <c r="AK76" s="20">
        <v>1</v>
      </c>
      <c r="AL76" s="20">
        <v>1</v>
      </c>
      <c r="AM76" s="20">
        <v>0</v>
      </c>
    </row>
    <row r="77" spans="1:39" x14ac:dyDescent="0.45">
      <c r="A77" t="s">
        <v>0</v>
      </c>
      <c r="B77">
        <v>72</v>
      </c>
      <c r="D77" t="str">
        <f t="shared" si="3"/>
        <v>R72</v>
      </c>
      <c r="F77" s="20">
        <v>0</v>
      </c>
      <c r="G77" s="20">
        <v>0</v>
      </c>
      <c r="H77" s="20">
        <v>0</v>
      </c>
      <c r="I77" s="20">
        <v>0</v>
      </c>
      <c r="J77" s="20">
        <v>0</v>
      </c>
      <c r="K77" s="20">
        <v>0</v>
      </c>
      <c r="L77" s="20">
        <v>0</v>
      </c>
      <c r="M77" s="20">
        <v>0</v>
      </c>
      <c r="N77" s="20">
        <v>0</v>
      </c>
      <c r="O77" s="20">
        <v>0</v>
      </c>
      <c r="P77" s="20">
        <v>0</v>
      </c>
      <c r="Q77" s="20">
        <v>0</v>
      </c>
      <c r="R77" s="20">
        <v>0</v>
      </c>
      <c r="S77" s="20">
        <v>0</v>
      </c>
      <c r="T77" s="20">
        <v>0</v>
      </c>
      <c r="U77" s="20">
        <v>0</v>
      </c>
      <c r="V77" s="20">
        <v>0</v>
      </c>
      <c r="W77" s="20">
        <v>0</v>
      </c>
      <c r="X77" s="20">
        <v>0</v>
      </c>
      <c r="Y77" s="20">
        <v>0</v>
      </c>
      <c r="Z77" s="20">
        <v>0</v>
      </c>
      <c r="AA77" s="20">
        <v>0</v>
      </c>
      <c r="AB77" s="20">
        <v>0</v>
      </c>
      <c r="AC77" s="20">
        <v>0</v>
      </c>
      <c r="AD77" s="20">
        <v>0</v>
      </c>
      <c r="AE77" s="20">
        <v>0</v>
      </c>
      <c r="AF77" s="20">
        <v>0</v>
      </c>
      <c r="AG77" s="20">
        <v>0</v>
      </c>
      <c r="AH77" s="20">
        <v>0</v>
      </c>
      <c r="AI77" s="20">
        <v>0</v>
      </c>
      <c r="AJ77" s="20">
        <v>0</v>
      </c>
      <c r="AK77" s="20">
        <v>0</v>
      </c>
      <c r="AL77" s="20">
        <v>0</v>
      </c>
      <c r="AM77" s="20">
        <v>0</v>
      </c>
    </row>
    <row r="78" spans="1:39" x14ac:dyDescent="0.45">
      <c r="A78" t="s">
        <v>0</v>
      </c>
      <c r="B78">
        <v>73</v>
      </c>
      <c r="D78" t="str">
        <f t="shared" si="3"/>
        <v>R73</v>
      </c>
      <c r="F78" s="20">
        <v>1</v>
      </c>
      <c r="G78" s="20">
        <v>0</v>
      </c>
      <c r="H78" s="20">
        <v>1</v>
      </c>
      <c r="I78" s="20">
        <v>0</v>
      </c>
      <c r="J78" s="20">
        <v>1</v>
      </c>
      <c r="K78" s="20">
        <v>0</v>
      </c>
      <c r="L78" s="20">
        <v>0</v>
      </c>
      <c r="M78" s="20">
        <v>0</v>
      </c>
      <c r="N78" s="20">
        <v>0</v>
      </c>
      <c r="O78" s="20">
        <v>1</v>
      </c>
      <c r="P78" s="20">
        <v>0</v>
      </c>
      <c r="Q78" s="20">
        <v>0</v>
      </c>
      <c r="R78" s="20">
        <v>0</v>
      </c>
      <c r="S78" s="20">
        <v>0</v>
      </c>
      <c r="T78" s="20">
        <v>1</v>
      </c>
      <c r="U78" s="20">
        <v>0</v>
      </c>
      <c r="V78" s="20">
        <v>1</v>
      </c>
      <c r="W78" s="20">
        <v>0</v>
      </c>
      <c r="X78" s="20">
        <v>0</v>
      </c>
      <c r="Y78" s="20">
        <v>1</v>
      </c>
      <c r="Z78" s="20">
        <v>0</v>
      </c>
      <c r="AA78" s="20">
        <v>0</v>
      </c>
      <c r="AB78" s="20">
        <v>0</v>
      </c>
      <c r="AC78" s="20">
        <v>0</v>
      </c>
      <c r="AD78" s="20">
        <v>0</v>
      </c>
      <c r="AE78" s="20">
        <v>1</v>
      </c>
      <c r="AF78" s="20">
        <v>1</v>
      </c>
      <c r="AG78" s="20">
        <v>0</v>
      </c>
      <c r="AH78" s="20">
        <v>0</v>
      </c>
      <c r="AI78" s="20">
        <v>0</v>
      </c>
      <c r="AJ78" s="20">
        <v>0</v>
      </c>
      <c r="AK78" s="20">
        <v>0</v>
      </c>
      <c r="AL78" s="20">
        <v>0</v>
      </c>
      <c r="AM78" s="20">
        <v>0</v>
      </c>
    </row>
    <row r="79" spans="1:39" x14ac:dyDescent="0.45">
      <c r="A79" t="s">
        <v>0</v>
      </c>
      <c r="B79">
        <v>74</v>
      </c>
      <c r="D79" t="str">
        <f t="shared" si="3"/>
        <v>R74</v>
      </c>
      <c r="F79" s="20">
        <v>1</v>
      </c>
      <c r="G79" s="20">
        <v>1</v>
      </c>
      <c r="H79" s="20">
        <v>1</v>
      </c>
      <c r="I79" s="20">
        <v>0</v>
      </c>
      <c r="J79" s="20">
        <v>0</v>
      </c>
      <c r="K79" s="20">
        <v>0</v>
      </c>
      <c r="L79" s="20">
        <v>0</v>
      </c>
      <c r="M79" s="20">
        <v>0</v>
      </c>
      <c r="N79" s="20">
        <v>1</v>
      </c>
      <c r="O79" s="20">
        <v>0</v>
      </c>
      <c r="P79" s="20">
        <v>0</v>
      </c>
      <c r="Q79" s="20">
        <v>1</v>
      </c>
      <c r="R79" s="20">
        <v>0</v>
      </c>
      <c r="S79" s="20">
        <v>1</v>
      </c>
      <c r="T79" s="20">
        <v>0</v>
      </c>
      <c r="U79" s="20">
        <v>1</v>
      </c>
      <c r="V79" s="20">
        <v>1</v>
      </c>
      <c r="W79" s="20">
        <v>0</v>
      </c>
      <c r="X79" s="20">
        <v>0</v>
      </c>
      <c r="Y79" s="20">
        <v>1</v>
      </c>
      <c r="Z79" s="20">
        <v>1</v>
      </c>
      <c r="AA79" s="20">
        <v>0</v>
      </c>
      <c r="AB79" s="20">
        <v>1</v>
      </c>
      <c r="AC79" s="20">
        <v>0</v>
      </c>
      <c r="AD79" s="20">
        <v>0</v>
      </c>
      <c r="AE79" s="20">
        <v>0</v>
      </c>
      <c r="AF79" s="20">
        <v>1</v>
      </c>
      <c r="AG79" s="20">
        <v>0</v>
      </c>
      <c r="AH79" s="20">
        <v>0</v>
      </c>
      <c r="AI79" s="20">
        <v>1</v>
      </c>
      <c r="AJ79" s="20">
        <v>0</v>
      </c>
      <c r="AK79" s="20">
        <v>0</v>
      </c>
      <c r="AL79" s="20">
        <v>0</v>
      </c>
      <c r="AM79" s="20">
        <v>0</v>
      </c>
    </row>
    <row r="80" spans="1:39" x14ac:dyDescent="0.45">
      <c r="A80" t="s">
        <v>0</v>
      </c>
      <c r="B80">
        <v>75</v>
      </c>
      <c r="D80" t="str">
        <f t="shared" si="3"/>
        <v>R75</v>
      </c>
      <c r="F80" s="20">
        <v>0</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20">
        <v>0</v>
      </c>
      <c r="AD80" s="20">
        <v>0</v>
      </c>
      <c r="AE80" s="20">
        <v>0</v>
      </c>
      <c r="AF80" s="20">
        <v>0</v>
      </c>
      <c r="AG80" s="20">
        <v>0</v>
      </c>
      <c r="AH80" s="20">
        <v>0</v>
      </c>
      <c r="AI80" s="20">
        <v>0</v>
      </c>
      <c r="AJ80" s="20">
        <v>0</v>
      </c>
      <c r="AK80" s="20">
        <v>0</v>
      </c>
      <c r="AL80" s="20">
        <v>0</v>
      </c>
      <c r="AM80" s="20">
        <v>0</v>
      </c>
    </row>
    <row r="81" spans="1:39" x14ac:dyDescent="0.45">
      <c r="A81" t="s">
        <v>0</v>
      </c>
      <c r="B81">
        <v>76</v>
      </c>
      <c r="D81" t="str">
        <f t="shared" si="3"/>
        <v>R76</v>
      </c>
      <c r="F81" s="20">
        <v>0</v>
      </c>
      <c r="G81" s="20">
        <v>0</v>
      </c>
      <c r="H81" s="20">
        <v>1</v>
      </c>
      <c r="I81" s="20">
        <v>1</v>
      </c>
      <c r="J81" s="20">
        <v>0</v>
      </c>
      <c r="K81" s="20">
        <v>0</v>
      </c>
      <c r="L81" s="20">
        <v>0</v>
      </c>
      <c r="M81" s="20">
        <v>0</v>
      </c>
      <c r="N81" s="20">
        <v>0</v>
      </c>
      <c r="O81" s="20">
        <v>1</v>
      </c>
      <c r="P81" s="20">
        <v>1</v>
      </c>
      <c r="Q81" s="20">
        <v>0</v>
      </c>
      <c r="R81" s="20">
        <v>1</v>
      </c>
      <c r="S81" s="20">
        <v>0</v>
      </c>
      <c r="T81" s="20">
        <v>1</v>
      </c>
      <c r="U81" s="20">
        <v>0</v>
      </c>
      <c r="V81" s="20">
        <v>0</v>
      </c>
      <c r="W81" s="20">
        <v>0</v>
      </c>
      <c r="X81" s="20">
        <v>0</v>
      </c>
      <c r="Y81" s="20">
        <v>0</v>
      </c>
      <c r="Z81" s="20">
        <v>0</v>
      </c>
      <c r="AA81" s="20">
        <v>1</v>
      </c>
      <c r="AB81" s="20">
        <v>0</v>
      </c>
      <c r="AC81" s="20">
        <v>0</v>
      </c>
      <c r="AD81" s="20">
        <v>0</v>
      </c>
      <c r="AE81" s="20">
        <v>0</v>
      </c>
      <c r="AF81" s="20">
        <v>0</v>
      </c>
      <c r="AG81" s="20">
        <v>0</v>
      </c>
      <c r="AH81" s="20">
        <v>0</v>
      </c>
      <c r="AI81" s="20">
        <v>0</v>
      </c>
      <c r="AJ81" s="20">
        <v>0</v>
      </c>
      <c r="AK81" s="20">
        <v>1</v>
      </c>
      <c r="AL81" s="20">
        <v>0</v>
      </c>
      <c r="AM81" s="20">
        <v>0</v>
      </c>
    </row>
    <row r="82" spans="1:39" x14ac:dyDescent="0.45">
      <c r="A82" t="s">
        <v>0</v>
      </c>
      <c r="B82">
        <v>77</v>
      </c>
      <c r="D82" t="str">
        <f t="shared" si="3"/>
        <v>R77</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row>
    <row r="83" spans="1:39" x14ac:dyDescent="0.45">
      <c r="A83" t="s">
        <v>0</v>
      </c>
      <c r="B83">
        <v>78</v>
      </c>
      <c r="D83" t="str">
        <f t="shared" si="3"/>
        <v>R78</v>
      </c>
      <c r="F83" s="20">
        <v>0</v>
      </c>
      <c r="G83" s="20">
        <v>0</v>
      </c>
      <c r="H83" s="20">
        <v>0</v>
      </c>
      <c r="I83" s="20">
        <v>0</v>
      </c>
      <c r="J83" s="20">
        <v>1</v>
      </c>
      <c r="K83" s="20">
        <v>1</v>
      </c>
      <c r="L83" s="20">
        <v>0</v>
      </c>
      <c r="M83" s="20">
        <v>0</v>
      </c>
      <c r="N83" s="20">
        <v>0</v>
      </c>
      <c r="O83" s="20">
        <v>0</v>
      </c>
      <c r="P83" s="20">
        <v>0</v>
      </c>
      <c r="Q83" s="20">
        <v>0</v>
      </c>
      <c r="R83" s="20">
        <v>1</v>
      </c>
      <c r="S83" s="20">
        <v>1</v>
      </c>
      <c r="T83" s="20">
        <v>0</v>
      </c>
      <c r="U83" s="20">
        <v>0</v>
      </c>
      <c r="V83" s="20">
        <v>1</v>
      </c>
      <c r="W83" s="20">
        <v>0</v>
      </c>
      <c r="X83" s="20">
        <v>0</v>
      </c>
      <c r="Y83" s="20">
        <v>0</v>
      </c>
      <c r="Z83" s="20">
        <v>1</v>
      </c>
      <c r="AA83" s="20">
        <v>0</v>
      </c>
      <c r="AB83" s="20">
        <v>0</v>
      </c>
      <c r="AC83" s="20">
        <v>0</v>
      </c>
      <c r="AD83" s="20">
        <v>0</v>
      </c>
      <c r="AE83" s="20">
        <v>0</v>
      </c>
      <c r="AF83" s="20">
        <v>1</v>
      </c>
      <c r="AG83" s="20">
        <v>0</v>
      </c>
      <c r="AH83" s="20">
        <v>0</v>
      </c>
      <c r="AI83" s="20">
        <v>1</v>
      </c>
      <c r="AJ83" s="20">
        <v>0</v>
      </c>
      <c r="AK83" s="20">
        <v>1</v>
      </c>
      <c r="AL83" s="20">
        <v>0</v>
      </c>
      <c r="AM83" s="20">
        <v>0</v>
      </c>
    </row>
    <row r="84" spans="1:39" x14ac:dyDescent="0.45">
      <c r="A84" t="s">
        <v>0</v>
      </c>
      <c r="B84">
        <v>79</v>
      </c>
      <c r="D84" t="str">
        <f t="shared" si="3"/>
        <v>R79</v>
      </c>
      <c r="F84" s="20">
        <v>1</v>
      </c>
      <c r="G84" s="20">
        <v>0</v>
      </c>
      <c r="H84" s="20">
        <v>1</v>
      </c>
      <c r="I84" s="20">
        <v>0</v>
      </c>
      <c r="J84" s="20">
        <v>0</v>
      </c>
      <c r="K84" s="20">
        <v>0</v>
      </c>
      <c r="L84" s="20">
        <v>0</v>
      </c>
      <c r="M84" s="20">
        <v>0</v>
      </c>
      <c r="N84" s="20">
        <v>0</v>
      </c>
      <c r="O84" s="20">
        <v>1</v>
      </c>
      <c r="P84" s="20">
        <v>0</v>
      </c>
      <c r="Q84" s="20">
        <v>1</v>
      </c>
      <c r="R84" s="20">
        <v>0</v>
      </c>
      <c r="S84" s="20">
        <v>0</v>
      </c>
      <c r="T84" s="20">
        <v>0</v>
      </c>
      <c r="U84" s="20">
        <v>0</v>
      </c>
      <c r="V84" s="20">
        <v>0</v>
      </c>
      <c r="W84" s="20">
        <v>0</v>
      </c>
      <c r="X84" s="20">
        <v>0</v>
      </c>
      <c r="Y84" s="20">
        <v>1</v>
      </c>
      <c r="Z84" s="20">
        <v>0</v>
      </c>
      <c r="AA84" s="20">
        <v>1</v>
      </c>
      <c r="AB84" s="20">
        <v>0</v>
      </c>
      <c r="AC84" s="20">
        <v>1</v>
      </c>
      <c r="AD84" s="20">
        <v>0</v>
      </c>
      <c r="AE84" s="20">
        <v>1</v>
      </c>
      <c r="AF84" s="20">
        <v>1</v>
      </c>
      <c r="AG84" s="20">
        <v>0</v>
      </c>
      <c r="AH84" s="20">
        <v>0</v>
      </c>
      <c r="AI84" s="20">
        <v>0</v>
      </c>
      <c r="AJ84" s="20">
        <v>1</v>
      </c>
      <c r="AK84" s="20">
        <v>0</v>
      </c>
      <c r="AL84" s="20">
        <v>1</v>
      </c>
      <c r="AM84" s="20">
        <v>0</v>
      </c>
    </row>
    <row r="85" spans="1:39" x14ac:dyDescent="0.45">
      <c r="A85" t="s">
        <v>0</v>
      </c>
      <c r="B85">
        <v>80</v>
      </c>
      <c r="D85" t="str">
        <f t="shared" si="3"/>
        <v>R80</v>
      </c>
      <c r="F85" s="20">
        <v>0</v>
      </c>
      <c r="G85" s="20">
        <v>0</v>
      </c>
      <c r="H85" s="20">
        <v>0</v>
      </c>
      <c r="I85" s="20">
        <v>0</v>
      </c>
      <c r="J85" s="20">
        <v>1</v>
      </c>
      <c r="K85" s="20">
        <v>0</v>
      </c>
      <c r="L85" s="20">
        <v>0</v>
      </c>
      <c r="M85" s="20">
        <v>0</v>
      </c>
      <c r="N85" s="20">
        <v>0</v>
      </c>
      <c r="O85" s="20">
        <v>0</v>
      </c>
      <c r="P85" s="20">
        <v>0</v>
      </c>
      <c r="Q85" s="20">
        <v>0</v>
      </c>
      <c r="R85" s="20">
        <v>0</v>
      </c>
      <c r="S85" s="20">
        <v>1</v>
      </c>
      <c r="T85" s="20">
        <v>1</v>
      </c>
      <c r="U85" s="20">
        <v>0</v>
      </c>
      <c r="V85" s="20">
        <v>0</v>
      </c>
      <c r="W85" s="20">
        <v>0</v>
      </c>
      <c r="X85" s="20">
        <v>0</v>
      </c>
      <c r="Y85" s="20">
        <v>0</v>
      </c>
      <c r="Z85" s="20">
        <v>0</v>
      </c>
      <c r="AA85" s="20">
        <v>1</v>
      </c>
      <c r="AB85" s="20">
        <v>0</v>
      </c>
      <c r="AC85" s="20">
        <v>0</v>
      </c>
      <c r="AD85" s="20">
        <v>0</v>
      </c>
      <c r="AE85" s="20">
        <v>0</v>
      </c>
      <c r="AF85" s="20">
        <v>1</v>
      </c>
      <c r="AG85" s="20">
        <v>0</v>
      </c>
      <c r="AH85" s="20">
        <v>0</v>
      </c>
      <c r="AI85" s="20">
        <v>1</v>
      </c>
      <c r="AJ85" s="20">
        <v>0</v>
      </c>
      <c r="AK85" s="20">
        <v>1</v>
      </c>
      <c r="AL85" s="20">
        <v>1</v>
      </c>
      <c r="AM85" s="20">
        <v>0</v>
      </c>
    </row>
    <row r="86" spans="1:39" x14ac:dyDescent="0.45">
      <c r="A86" t="s">
        <v>0</v>
      </c>
      <c r="B86">
        <v>81</v>
      </c>
      <c r="D86" t="str">
        <f t="shared" si="3"/>
        <v>R81</v>
      </c>
      <c r="F86" s="20">
        <v>1</v>
      </c>
      <c r="G86" s="20">
        <v>0</v>
      </c>
      <c r="H86" s="20">
        <v>0</v>
      </c>
      <c r="I86" s="20">
        <v>0</v>
      </c>
      <c r="J86" s="20">
        <v>1</v>
      </c>
      <c r="K86" s="20">
        <v>0</v>
      </c>
      <c r="L86" s="20">
        <v>0</v>
      </c>
      <c r="M86" s="20">
        <v>0</v>
      </c>
      <c r="N86" s="20">
        <v>1</v>
      </c>
      <c r="O86" s="20">
        <v>0</v>
      </c>
      <c r="P86" s="20">
        <v>0</v>
      </c>
      <c r="Q86" s="20">
        <v>0</v>
      </c>
      <c r="R86" s="20">
        <v>0</v>
      </c>
      <c r="S86" s="20">
        <v>1</v>
      </c>
      <c r="T86" s="20">
        <v>1</v>
      </c>
      <c r="U86" s="20">
        <v>1</v>
      </c>
      <c r="V86" s="20">
        <v>0</v>
      </c>
      <c r="W86" s="20">
        <v>0</v>
      </c>
      <c r="X86" s="20">
        <v>1</v>
      </c>
      <c r="Y86" s="20">
        <v>1</v>
      </c>
      <c r="Z86" s="20">
        <v>0</v>
      </c>
      <c r="AA86" s="20">
        <v>0</v>
      </c>
      <c r="AB86" s="20">
        <v>0</v>
      </c>
      <c r="AC86" s="20">
        <v>0</v>
      </c>
      <c r="AD86" s="20">
        <v>1</v>
      </c>
      <c r="AE86" s="20">
        <v>0</v>
      </c>
      <c r="AF86" s="20">
        <v>0</v>
      </c>
      <c r="AG86" s="20">
        <v>0</v>
      </c>
      <c r="AH86" s="20">
        <v>0</v>
      </c>
      <c r="AI86" s="20">
        <v>1</v>
      </c>
      <c r="AJ86" s="20">
        <v>0</v>
      </c>
      <c r="AK86" s="20">
        <v>1</v>
      </c>
      <c r="AL86" s="20">
        <v>0</v>
      </c>
      <c r="AM86" s="20">
        <v>0</v>
      </c>
    </row>
    <row r="87" spans="1:39" x14ac:dyDescent="0.45">
      <c r="A87" t="s">
        <v>0</v>
      </c>
      <c r="B87">
        <v>82</v>
      </c>
      <c r="D87" t="str">
        <f t="shared" si="3"/>
        <v>R82</v>
      </c>
      <c r="F87" s="20">
        <v>1</v>
      </c>
      <c r="G87" s="20">
        <v>0</v>
      </c>
      <c r="H87" s="20">
        <v>0</v>
      </c>
      <c r="I87" s="20">
        <v>0</v>
      </c>
      <c r="J87" s="20">
        <v>1</v>
      </c>
      <c r="K87" s="20">
        <v>0</v>
      </c>
      <c r="L87" s="20">
        <v>0</v>
      </c>
      <c r="M87" s="20">
        <v>0</v>
      </c>
      <c r="N87" s="20">
        <v>0</v>
      </c>
      <c r="O87" s="20">
        <v>0</v>
      </c>
      <c r="P87" s="20">
        <v>0</v>
      </c>
      <c r="Q87" s="20">
        <v>0</v>
      </c>
      <c r="R87" s="20">
        <v>0</v>
      </c>
      <c r="S87" s="20">
        <v>0</v>
      </c>
      <c r="T87" s="20">
        <v>0</v>
      </c>
      <c r="U87" s="20">
        <v>1</v>
      </c>
      <c r="V87" s="20">
        <v>0</v>
      </c>
      <c r="W87" s="20">
        <v>0</v>
      </c>
      <c r="X87" s="20">
        <v>1</v>
      </c>
      <c r="Y87" s="20">
        <v>0</v>
      </c>
      <c r="Z87" s="20">
        <v>1</v>
      </c>
      <c r="AA87" s="20">
        <v>0</v>
      </c>
      <c r="AB87" s="20">
        <v>0</v>
      </c>
      <c r="AC87" s="20">
        <v>0</v>
      </c>
      <c r="AD87" s="20">
        <v>1</v>
      </c>
      <c r="AE87" s="20">
        <v>0</v>
      </c>
      <c r="AF87" s="20">
        <v>1</v>
      </c>
      <c r="AG87" s="20">
        <v>0</v>
      </c>
      <c r="AH87" s="20">
        <v>0</v>
      </c>
      <c r="AI87" s="20">
        <v>0</v>
      </c>
      <c r="AJ87" s="20">
        <v>1</v>
      </c>
      <c r="AK87" s="20">
        <v>0</v>
      </c>
      <c r="AL87" s="20">
        <v>1</v>
      </c>
      <c r="AM87" s="20">
        <v>0</v>
      </c>
    </row>
    <row r="88" spans="1:39" x14ac:dyDescent="0.45">
      <c r="A88" t="s">
        <v>0</v>
      </c>
      <c r="B88">
        <v>83</v>
      </c>
      <c r="D88" t="str">
        <f t="shared" si="3"/>
        <v>R83</v>
      </c>
      <c r="F88" s="20">
        <v>0</v>
      </c>
      <c r="G88" s="20">
        <v>1</v>
      </c>
      <c r="H88" s="20">
        <v>1</v>
      </c>
      <c r="I88" s="20">
        <v>0</v>
      </c>
      <c r="J88" s="20">
        <v>1</v>
      </c>
      <c r="K88" s="20">
        <v>1</v>
      </c>
      <c r="L88" s="20">
        <v>0</v>
      </c>
      <c r="M88" s="20">
        <v>0</v>
      </c>
      <c r="N88" s="20">
        <v>0</v>
      </c>
      <c r="O88" s="20">
        <v>1</v>
      </c>
      <c r="P88" s="20">
        <v>0</v>
      </c>
      <c r="Q88" s="20">
        <v>0</v>
      </c>
      <c r="R88" s="20">
        <v>0</v>
      </c>
      <c r="S88" s="20">
        <v>0</v>
      </c>
      <c r="T88" s="20">
        <v>0</v>
      </c>
      <c r="U88" s="20">
        <v>1</v>
      </c>
      <c r="V88" s="20">
        <v>0</v>
      </c>
      <c r="W88" s="20">
        <v>0</v>
      </c>
      <c r="X88" s="20">
        <v>0</v>
      </c>
      <c r="Y88" s="20">
        <v>1</v>
      </c>
      <c r="Z88" s="20">
        <v>0</v>
      </c>
      <c r="AA88" s="20">
        <v>0</v>
      </c>
      <c r="AB88" s="20">
        <v>0</v>
      </c>
      <c r="AC88" s="20">
        <v>1</v>
      </c>
      <c r="AD88" s="20">
        <v>0</v>
      </c>
      <c r="AE88" s="20">
        <v>0</v>
      </c>
      <c r="AF88" s="20">
        <v>0</v>
      </c>
      <c r="AG88" s="20">
        <v>0</v>
      </c>
      <c r="AH88" s="20">
        <v>0</v>
      </c>
      <c r="AI88" s="20">
        <v>0</v>
      </c>
      <c r="AJ88" s="20">
        <v>0</v>
      </c>
      <c r="AK88" s="20">
        <v>0</v>
      </c>
      <c r="AL88" s="20">
        <v>1</v>
      </c>
      <c r="AM88" s="20">
        <v>0</v>
      </c>
    </row>
    <row r="89" spans="1:39" x14ac:dyDescent="0.45">
      <c r="A89" t="s">
        <v>0</v>
      </c>
      <c r="B89">
        <v>84</v>
      </c>
      <c r="D89" t="str">
        <f t="shared" si="3"/>
        <v>R84</v>
      </c>
      <c r="F89" s="20">
        <v>0</v>
      </c>
      <c r="G89" s="20">
        <v>1</v>
      </c>
      <c r="H89" s="20">
        <v>0</v>
      </c>
      <c r="I89" s="20">
        <v>1</v>
      </c>
      <c r="J89" s="20">
        <v>0</v>
      </c>
      <c r="K89" s="20">
        <v>1</v>
      </c>
      <c r="L89" s="20">
        <v>1</v>
      </c>
      <c r="M89" s="20">
        <v>1</v>
      </c>
      <c r="N89" s="20">
        <v>0</v>
      </c>
      <c r="O89" s="20">
        <v>0</v>
      </c>
      <c r="P89" s="20">
        <v>1</v>
      </c>
      <c r="Q89" s="20">
        <v>0</v>
      </c>
      <c r="R89" s="20">
        <v>1</v>
      </c>
      <c r="S89" s="20">
        <v>1</v>
      </c>
      <c r="T89" s="20">
        <v>1</v>
      </c>
      <c r="U89" s="20">
        <v>1</v>
      </c>
      <c r="V89" s="20">
        <v>1</v>
      </c>
      <c r="W89" s="20">
        <v>0</v>
      </c>
      <c r="X89" s="20">
        <v>0</v>
      </c>
      <c r="Y89" s="20">
        <v>0</v>
      </c>
      <c r="Z89" s="20">
        <v>1</v>
      </c>
      <c r="AA89" s="20">
        <v>1</v>
      </c>
      <c r="AB89" s="20">
        <v>0</v>
      </c>
      <c r="AC89" s="20">
        <v>1</v>
      </c>
      <c r="AD89" s="20">
        <v>0</v>
      </c>
      <c r="AE89" s="20">
        <v>1</v>
      </c>
      <c r="AF89" s="20">
        <v>1</v>
      </c>
      <c r="AG89" s="20">
        <v>0</v>
      </c>
      <c r="AH89" s="20">
        <v>0</v>
      </c>
      <c r="AI89" s="20">
        <v>1</v>
      </c>
      <c r="AJ89" s="20">
        <v>1</v>
      </c>
      <c r="AK89" s="20">
        <v>0</v>
      </c>
      <c r="AL89" s="20">
        <v>1</v>
      </c>
      <c r="AM89" s="20">
        <v>0</v>
      </c>
    </row>
    <row r="90" spans="1:39" x14ac:dyDescent="0.45">
      <c r="A90" t="s">
        <v>0</v>
      </c>
      <c r="B90">
        <v>85</v>
      </c>
      <c r="D90" t="str">
        <f t="shared" si="3"/>
        <v>R85</v>
      </c>
      <c r="F90" s="20">
        <v>0</v>
      </c>
      <c r="G90" s="20">
        <v>0</v>
      </c>
      <c r="H90" s="20">
        <v>0</v>
      </c>
      <c r="I90" s="20">
        <v>0</v>
      </c>
      <c r="J90" s="20">
        <v>0</v>
      </c>
      <c r="K90" s="20">
        <v>0</v>
      </c>
      <c r="L90" s="20">
        <v>0</v>
      </c>
      <c r="M90" s="20">
        <v>0</v>
      </c>
      <c r="N90" s="20">
        <v>0</v>
      </c>
      <c r="O90" s="20">
        <v>0</v>
      </c>
      <c r="P90" s="20">
        <v>0</v>
      </c>
      <c r="Q90" s="20">
        <v>0</v>
      </c>
      <c r="R90" s="20">
        <v>0</v>
      </c>
      <c r="S90" s="20">
        <v>0</v>
      </c>
      <c r="T90" s="20">
        <v>0</v>
      </c>
      <c r="U90" s="20">
        <v>0</v>
      </c>
      <c r="V90" s="20">
        <v>0</v>
      </c>
      <c r="W90" s="20">
        <v>0</v>
      </c>
      <c r="X90" s="20">
        <v>0</v>
      </c>
      <c r="Y90" s="20">
        <v>0</v>
      </c>
      <c r="Z90" s="20">
        <v>0</v>
      </c>
      <c r="AA90" s="20">
        <v>0</v>
      </c>
      <c r="AB90" s="20">
        <v>0</v>
      </c>
      <c r="AC90" s="20">
        <v>0</v>
      </c>
      <c r="AD90" s="20">
        <v>0</v>
      </c>
      <c r="AE90" s="20">
        <v>0</v>
      </c>
      <c r="AF90" s="20">
        <v>0</v>
      </c>
      <c r="AG90" s="20">
        <v>0</v>
      </c>
      <c r="AH90" s="20">
        <v>0</v>
      </c>
      <c r="AI90" s="20">
        <v>0</v>
      </c>
      <c r="AJ90" s="20">
        <v>0</v>
      </c>
      <c r="AK90" s="20">
        <v>0</v>
      </c>
      <c r="AL90" s="20">
        <v>0</v>
      </c>
      <c r="AM90" s="20">
        <v>0</v>
      </c>
    </row>
    <row r="91" spans="1:39" x14ac:dyDescent="0.45">
      <c r="A91" t="s">
        <v>0</v>
      </c>
      <c r="B91">
        <v>86</v>
      </c>
      <c r="D91" t="str">
        <f t="shared" si="3"/>
        <v>R86</v>
      </c>
      <c r="F91" s="20">
        <v>1</v>
      </c>
      <c r="G91" s="20">
        <v>1</v>
      </c>
      <c r="H91" s="20">
        <v>0</v>
      </c>
      <c r="I91" s="20">
        <v>0</v>
      </c>
      <c r="J91" s="20">
        <v>1</v>
      </c>
      <c r="K91" s="20">
        <v>1</v>
      </c>
      <c r="L91" s="20">
        <v>0</v>
      </c>
      <c r="M91" s="20">
        <v>1</v>
      </c>
      <c r="N91" s="20">
        <v>1</v>
      </c>
      <c r="O91" s="20">
        <v>0</v>
      </c>
      <c r="P91" s="20">
        <v>1</v>
      </c>
      <c r="Q91" s="20">
        <v>1</v>
      </c>
      <c r="R91" s="20">
        <v>0</v>
      </c>
      <c r="S91" s="20">
        <v>1</v>
      </c>
      <c r="T91" s="20">
        <v>1</v>
      </c>
      <c r="U91" s="20">
        <v>1</v>
      </c>
      <c r="V91" s="20">
        <v>1</v>
      </c>
      <c r="W91" s="20">
        <v>1</v>
      </c>
      <c r="X91" s="20">
        <v>1</v>
      </c>
      <c r="Y91" s="20">
        <v>0</v>
      </c>
      <c r="Z91" s="20">
        <v>0</v>
      </c>
      <c r="AA91" s="20">
        <v>1</v>
      </c>
      <c r="AB91" s="20">
        <v>1</v>
      </c>
      <c r="AC91" s="20">
        <v>0</v>
      </c>
      <c r="AD91" s="20">
        <v>0</v>
      </c>
      <c r="AE91" s="20">
        <v>0</v>
      </c>
      <c r="AF91" s="20">
        <v>0</v>
      </c>
      <c r="AG91" s="20">
        <v>0</v>
      </c>
      <c r="AH91" s="20">
        <v>0</v>
      </c>
      <c r="AI91" s="20">
        <v>1</v>
      </c>
      <c r="AJ91" s="20">
        <v>0</v>
      </c>
      <c r="AK91" s="20">
        <v>1</v>
      </c>
      <c r="AL91" s="20">
        <v>1</v>
      </c>
      <c r="AM91" s="20">
        <v>0</v>
      </c>
    </row>
    <row r="92" spans="1:39" x14ac:dyDescent="0.45">
      <c r="A92" t="s">
        <v>0</v>
      </c>
      <c r="B92">
        <v>87</v>
      </c>
      <c r="D92" t="str">
        <f t="shared" si="3"/>
        <v>R87</v>
      </c>
      <c r="F92" s="20">
        <v>0</v>
      </c>
      <c r="G92" s="20">
        <v>0</v>
      </c>
      <c r="H92" s="20">
        <v>1</v>
      </c>
      <c r="I92" s="20">
        <v>0</v>
      </c>
      <c r="J92" s="20">
        <v>0</v>
      </c>
      <c r="K92" s="20">
        <v>0</v>
      </c>
      <c r="L92" s="20">
        <v>0</v>
      </c>
      <c r="M92" s="20">
        <v>1</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1</v>
      </c>
      <c r="AF92" s="20">
        <v>0</v>
      </c>
      <c r="AG92" s="20">
        <v>0</v>
      </c>
      <c r="AH92" s="20">
        <v>0</v>
      </c>
      <c r="AI92" s="20">
        <v>0</v>
      </c>
      <c r="AJ92" s="20">
        <v>0</v>
      </c>
      <c r="AK92" s="20">
        <v>0</v>
      </c>
      <c r="AL92" s="20">
        <v>0</v>
      </c>
      <c r="AM92" s="20">
        <v>0</v>
      </c>
    </row>
    <row r="93" spans="1:39" x14ac:dyDescent="0.45">
      <c r="A93" t="s">
        <v>0</v>
      </c>
      <c r="B93">
        <v>88</v>
      </c>
      <c r="D93" t="str">
        <f t="shared" si="3"/>
        <v>R88</v>
      </c>
      <c r="F93" s="20">
        <v>1</v>
      </c>
      <c r="G93" s="20">
        <v>0</v>
      </c>
      <c r="H93" s="20">
        <v>1</v>
      </c>
      <c r="I93" s="20">
        <v>0</v>
      </c>
      <c r="J93" s="20">
        <v>0</v>
      </c>
      <c r="K93" s="20">
        <v>1</v>
      </c>
      <c r="L93" s="20">
        <v>1</v>
      </c>
      <c r="M93" s="20">
        <v>1</v>
      </c>
      <c r="N93" s="20">
        <v>1</v>
      </c>
      <c r="O93" s="20">
        <v>0</v>
      </c>
      <c r="P93" s="20">
        <v>1</v>
      </c>
      <c r="Q93" s="20">
        <v>0</v>
      </c>
      <c r="R93" s="20">
        <v>1</v>
      </c>
      <c r="S93" s="20">
        <v>1</v>
      </c>
      <c r="T93" s="20">
        <v>1</v>
      </c>
      <c r="U93" s="20">
        <v>0</v>
      </c>
      <c r="V93" s="20">
        <v>1</v>
      </c>
      <c r="W93" s="20">
        <v>0</v>
      </c>
      <c r="X93" s="20">
        <v>1</v>
      </c>
      <c r="Y93" s="20">
        <v>0</v>
      </c>
      <c r="Z93" s="20">
        <v>0</v>
      </c>
      <c r="AA93" s="20">
        <v>0</v>
      </c>
      <c r="AB93" s="20">
        <v>0</v>
      </c>
      <c r="AC93" s="20">
        <v>0</v>
      </c>
      <c r="AD93" s="20">
        <v>0</v>
      </c>
      <c r="AE93" s="20">
        <v>0</v>
      </c>
      <c r="AF93" s="20">
        <v>1</v>
      </c>
      <c r="AG93" s="20">
        <v>0</v>
      </c>
      <c r="AH93" s="20">
        <v>0</v>
      </c>
      <c r="AI93" s="20">
        <v>1</v>
      </c>
      <c r="AJ93" s="20">
        <v>0</v>
      </c>
      <c r="AK93" s="20">
        <v>0</v>
      </c>
      <c r="AL93" s="20">
        <v>0</v>
      </c>
      <c r="AM93" s="20">
        <v>0</v>
      </c>
    </row>
    <row r="94" spans="1:39" x14ac:dyDescent="0.45">
      <c r="A94" t="s">
        <v>0</v>
      </c>
      <c r="B94">
        <v>89</v>
      </c>
      <c r="D94" t="str">
        <f t="shared" si="3"/>
        <v>R89</v>
      </c>
      <c r="F94" s="20">
        <v>0</v>
      </c>
      <c r="G94" s="20">
        <v>0</v>
      </c>
      <c r="H94" s="20">
        <v>0</v>
      </c>
      <c r="I94" s="20">
        <v>1</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1</v>
      </c>
      <c r="AB94" s="20">
        <v>0</v>
      </c>
      <c r="AC94" s="20">
        <v>0</v>
      </c>
      <c r="AD94" s="20">
        <v>0</v>
      </c>
      <c r="AE94" s="20">
        <v>1</v>
      </c>
      <c r="AF94" s="20">
        <v>1</v>
      </c>
      <c r="AG94" s="20">
        <v>0</v>
      </c>
      <c r="AH94" s="20">
        <v>0</v>
      </c>
      <c r="AI94" s="20">
        <v>1</v>
      </c>
      <c r="AJ94" s="20">
        <v>0</v>
      </c>
      <c r="AK94" s="20">
        <v>0</v>
      </c>
      <c r="AL94" s="20">
        <v>1</v>
      </c>
      <c r="AM94" s="20">
        <v>0</v>
      </c>
    </row>
    <row r="95" spans="1:39" x14ac:dyDescent="0.45">
      <c r="A95" t="s">
        <v>0</v>
      </c>
      <c r="B95">
        <v>90</v>
      </c>
      <c r="D95" t="str">
        <f t="shared" si="3"/>
        <v>R90</v>
      </c>
      <c r="F95" s="20">
        <v>0</v>
      </c>
      <c r="G95" s="20">
        <v>0</v>
      </c>
      <c r="H95" s="20">
        <v>1</v>
      </c>
      <c r="I95" s="20">
        <v>0</v>
      </c>
      <c r="J95" s="20">
        <v>0</v>
      </c>
      <c r="K95" s="20">
        <v>0</v>
      </c>
      <c r="L95" s="20">
        <v>0</v>
      </c>
      <c r="M95" s="20">
        <v>0</v>
      </c>
      <c r="N95" s="20">
        <v>1</v>
      </c>
      <c r="O95" s="20">
        <v>0</v>
      </c>
      <c r="P95" s="20">
        <v>0</v>
      </c>
      <c r="Q95" s="20">
        <v>0</v>
      </c>
      <c r="R95" s="20">
        <v>0</v>
      </c>
      <c r="S95" s="20">
        <v>0</v>
      </c>
      <c r="T95" s="20">
        <v>0</v>
      </c>
      <c r="U95" s="20">
        <v>1</v>
      </c>
      <c r="V95" s="20">
        <v>1</v>
      </c>
      <c r="W95" s="20">
        <v>0</v>
      </c>
      <c r="X95" s="20">
        <v>0</v>
      </c>
      <c r="Y95" s="20">
        <v>0</v>
      </c>
      <c r="Z95" s="20">
        <v>0</v>
      </c>
      <c r="AA95" s="20">
        <v>0</v>
      </c>
      <c r="AB95" s="20">
        <v>0</v>
      </c>
      <c r="AC95" s="20">
        <v>0</v>
      </c>
      <c r="AD95" s="20">
        <v>0</v>
      </c>
      <c r="AE95" s="20">
        <v>0</v>
      </c>
      <c r="AF95" s="20">
        <v>1</v>
      </c>
      <c r="AG95" s="20">
        <v>0</v>
      </c>
      <c r="AH95" s="20">
        <v>0</v>
      </c>
      <c r="AI95" s="20">
        <v>0</v>
      </c>
      <c r="AJ95" s="20">
        <v>0</v>
      </c>
      <c r="AK95" s="20">
        <v>0</v>
      </c>
      <c r="AL95" s="20">
        <v>1</v>
      </c>
      <c r="AM95" s="20">
        <v>0</v>
      </c>
    </row>
    <row r="96" spans="1:39" x14ac:dyDescent="0.45">
      <c r="A96" t="s">
        <v>0</v>
      </c>
      <c r="B96">
        <v>91</v>
      </c>
      <c r="D96" t="str">
        <f t="shared" si="3"/>
        <v>R91</v>
      </c>
      <c r="F96" s="20">
        <v>0</v>
      </c>
      <c r="G96" s="20">
        <v>0</v>
      </c>
      <c r="H96" s="20">
        <v>0</v>
      </c>
      <c r="I96" s="20">
        <v>0</v>
      </c>
      <c r="J96" s="20">
        <v>0</v>
      </c>
      <c r="K96" s="20">
        <v>1</v>
      </c>
      <c r="L96" s="20">
        <v>1</v>
      </c>
      <c r="M96" s="20">
        <v>0</v>
      </c>
      <c r="N96" s="20">
        <v>1</v>
      </c>
      <c r="O96" s="20">
        <v>0</v>
      </c>
      <c r="P96" s="20">
        <v>0</v>
      </c>
      <c r="Q96" s="20">
        <v>0</v>
      </c>
      <c r="R96" s="20">
        <v>1</v>
      </c>
      <c r="S96" s="20">
        <v>0</v>
      </c>
      <c r="T96" s="20">
        <v>1</v>
      </c>
      <c r="U96" s="20">
        <v>1</v>
      </c>
      <c r="V96" s="20">
        <v>1</v>
      </c>
      <c r="W96" s="20">
        <v>0</v>
      </c>
      <c r="X96" s="20">
        <v>1</v>
      </c>
      <c r="Y96" s="20">
        <v>0</v>
      </c>
      <c r="Z96" s="20">
        <v>0</v>
      </c>
      <c r="AA96" s="20">
        <v>1</v>
      </c>
      <c r="AB96" s="20">
        <v>0</v>
      </c>
      <c r="AC96" s="20">
        <v>1</v>
      </c>
      <c r="AD96" s="20">
        <v>0</v>
      </c>
      <c r="AE96" s="20">
        <v>1</v>
      </c>
      <c r="AF96" s="20">
        <v>0</v>
      </c>
      <c r="AG96" s="20">
        <v>0</v>
      </c>
      <c r="AH96" s="20">
        <v>0</v>
      </c>
      <c r="AI96" s="20">
        <v>0</v>
      </c>
      <c r="AJ96" s="20">
        <v>0</v>
      </c>
      <c r="AK96" s="20">
        <v>0</v>
      </c>
      <c r="AL96" s="20">
        <v>1</v>
      </c>
      <c r="AM96" s="20">
        <v>0</v>
      </c>
    </row>
    <row r="97" spans="1:39" x14ac:dyDescent="0.45">
      <c r="A97" t="s">
        <v>0</v>
      </c>
      <c r="B97">
        <v>92</v>
      </c>
      <c r="D97" t="str">
        <f t="shared" si="3"/>
        <v>R92</v>
      </c>
      <c r="F97" s="20">
        <v>0</v>
      </c>
      <c r="G97" s="20">
        <v>0</v>
      </c>
      <c r="H97" s="20">
        <v>0</v>
      </c>
      <c r="I97" s="20">
        <v>0</v>
      </c>
      <c r="J97" s="20">
        <v>0</v>
      </c>
      <c r="K97" s="20">
        <v>0</v>
      </c>
      <c r="L97" s="20">
        <v>0</v>
      </c>
      <c r="M97" s="20">
        <v>0</v>
      </c>
      <c r="N97" s="20">
        <v>0</v>
      </c>
      <c r="O97" s="20">
        <v>0</v>
      </c>
      <c r="P97" s="20">
        <v>0</v>
      </c>
      <c r="Q97" s="20">
        <v>1</v>
      </c>
      <c r="R97" s="20">
        <v>0</v>
      </c>
      <c r="S97" s="20">
        <v>0</v>
      </c>
      <c r="T97" s="20">
        <v>0</v>
      </c>
      <c r="U97" s="20">
        <v>0</v>
      </c>
      <c r="V97" s="20">
        <v>0</v>
      </c>
      <c r="W97" s="20">
        <v>0</v>
      </c>
      <c r="X97" s="20">
        <v>0</v>
      </c>
      <c r="Y97" s="20">
        <v>0</v>
      </c>
      <c r="Z97" s="20">
        <v>0</v>
      </c>
      <c r="AA97" s="20">
        <v>0</v>
      </c>
      <c r="AB97" s="20">
        <v>0</v>
      </c>
      <c r="AC97" s="20">
        <v>0</v>
      </c>
      <c r="AD97" s="20">
        <v>0</v>
      </c>
      <c r="AE97" s="20">
        <v>0</v>
      </c>
      <c r="AF97" s="20">
        <v>0</v>
      </c>
      <c r="AG97" s="20">
        <v>0</v>
      </c>
      <c r="AH97" s="20">
        <v>0</v>
      </c>
      <c r="AI97" s="20">
        <v>0</v>
      </c>
      <c r="AJ97" s="20">
        <v>0</v>
      </c>
      <c r="AK97" s="20">
        <v>0</v>
      </c>
      <c r="AL97" s="20">
        <v>0</v>
      </c>
      <c r="AM97" s="20">
        <v>0</v>
      </c>
    </row>
    <row r="98" spans="1:39" x14ac:dyDescent="0.45">
      <c r="A98" t="s">
        <v>0</v>
      </c>
      <c r="B98">
        <v>93</v>
      </c>
      <c r="D98" t="str">
        <f t="shared" si="3"/>
        <v>R93</v>
      </c>
      <c r="F98" s="20">
        <v>1</v>
      </c>
      <c r="G98" s="20">
        <v>1</v>
      </c>
      <c r="H98" s="20">
        <v>0</v>
      </c>
      <c r="I98" s="20">
        <v>1</v>
      </c>
      <c r="J98" s="20">
        <v>1</v>
      </c>
      <c r="K98" s="20">
        <v>0</v>
      </c>
      <c r="L98" s="20">
        <v>0</v>
      </c>
      <c r="M98" s="20">
        <v>0</v>
      </c>
      <c r="N98" s="20">
        <v>1</v>
      </c>
      <c r="O98" s="20">
        <v>0</v>
      </c>
      <c r="P98" s="20">
        <v>1</v>
      </c>
      <c r="Q98" s="20">
        <v>1</v>
      </c>
      <c r="R98" s="20">
        <v>1</v>
      </c>
      <c r="S98" s="20">
        <v>0</v>
      </c>
      <c r="T98" s="20">
        <v>1</v>
      </c>
      <c r="U98" s="20">
        <v>1</v>
      </c>
      <c r="V98" s="20">
        <v>1</v>
      </c>
      <c r="W98" s="20">
        <v>0</v>
      </c>
      <c r="X98" s="20">
        <v>1</v>
      </c>
      <c r="Y98" s="20">
        <v>0</v>
      </c>
      <c r="Z98" s="20">
        <v>0</v>
      </c>
      <c r="AA98" s="20">
        <v>1</v>
      </c>
      <c r="AB98" s="20">
        <v>0</v>
      </c>
      <c r="AC98" s="20">
        <v>1</v>
      </c>
      <c r="AD98" s="20">
        <v>0</v>
      </c>
      <c r="AE98" s="20">
        <v>1</v>
      </c>
      <c r="AF98" s="20">
        <v>1</v>
      </c>
      <c r="AG98" s="20">
        <v>1</v>
      </c>
      <c r="AH98" s="20">
        <v>0</v>
      </c>
      <c r="AI98" s="20">
        <v>0</v>
      </c>
      <c r="AJ98" s="20">
        <v>1</v>
      </c>
      <c r="AK98" s="20">
        <v>1</v>
      </c>
      <c r="AL98" s="20">
        <v>1</v>
      </c>
      <c r="AM98" s="20">
        <v>0</v>
      </c>
    </row>
    <row r="99" spans="1:39" x14ac:dyDescent="0.45">
      <c r="A99" t="s">
        <v>0</v>
      </c>
      <c r="B99">
        <v>94</v>
      </c>
      <c r="D99" t="str">
        <f t="shared" si="3"/>
        <v>R94</v>
      </c>
      <c r="F99" s="20">
        <v>1</v>
      </c>
      <c r="G99" s="20">
        <v>0</v>
      </c>
      <c r="H99" s="20">
        <v>1</v>
      </c>
      <c r="I99" s="20">
        <v>0</v>
      </c>
      <c r="J99" s="20">
        <v>0</v>
      </c>
      <c r="K99" s="20">
        <v>1</v>
      </c>
      <c r="L99" s="20">
        <v>1</v>
      </c>
      <c r="M99" s="20">
        <v>0</v>
      </c>
      <c r="N99" s="20">
        <v>1</v>
      </c>
      <c r="O99" s="20">
        <v>0</v>
      </c>
      <c r="P99" s="20">
        <v>0</v>
      </c>
      <c r="Q99" s="20">
        <v>0</v>
      </c>
      <c r="R99" s="20">
        <v>0</v>
      </c>
      <c r="S99" s="20">
        <v>0</v>
      </c>
      <c r="T99" s="20">
        <v>0</v>
      </c>
      <c r="U99" s="20">
        <v>1</v>
      </c>
      <c r="V99" s="20">
        <v>0</v>
      </c>
      <c r="W99" s="20">
        <v>0</v>
      </c>
      <c r="X99" s="20">
        <v>0</v>
      </c>
      <c r="Y99" s="20">
        <v>1</v>
      </c>
      <c r="Z99" s="20">
        <v>1</v>
      </c>
      <c r="AA99" s="20">
        <v>0</v>
      </c>
      <c r="AB99" s="20">
        <v>0</v>
      </c>
      <c r="AC99" s="20">
        <v>0</v>
      </c>
      <c r="AD99" s="20">
        <v>0</v>
      </c>
      <c r="AE99" s="20">
        <v>1</v>
      </c>
      <c r="AF99" s="20">
        <v>1</v>
      </c>
      <c r="AG99" s="20">
        <v>0</v>
      </c>
      <c r="AH99" s="20">
        <v>0</v>
      </c>
      <c r="AI99" s="20">
        <v>1</v>
      </c>
      <c r="AJ99" s="20">
        <v>0</v>
      </c>
      <c r="AK99" s="20">
        <v>0</v>
      </c>
      <c r="AL99" s="20">
        <v>1</v>
      </c>
      <c r="AM99" s="20">
        <v>0</v>
      </c>
    </row>
    <row r="100" spans="1:39" x14ac:dyDescent="0.45">
      <c r="A100" t="s">
        <v>0</v>
      </c>
      <c r="B100">
        <v>95</v>
      </c>
      <c r="D100" t="str">
        <f t="shared" si="3"/>
        <v>R95</v>
      </c>
      <c r="F100" s="20">
        <v>1</v>
      </c>
      <c r="G100" s="20">
        <v>0</v>
      </c>
      <c r="H100" s="20">
        <v>1</v>
      </c>
      <c r="I100" s="20">
        <v>0</v>
      </c>
      <c r="J100" s="20">
        <v>1</v>
      </c>
      <c r="K100" s="20">
        <v>1</v>
      </c>
      <c r="L100" s="20">
        <v>1</v>
      </c>
      <c r="M100" s="20">
        <v>1</v>
      </c>
      <c r="N100" s="20">
        <v>0</v>
      </c>
      <c r="O100" s="20">
        <v>0</v>
      </c>
      <c r="P100" s="20">
        <v>0</v>
      </c>
      <c r="Q100" s="20">
        <v>0</v>
      </c>
      <c r="R100" s="20">
        <v>0</v>
      </c>
      <c r="S100" s="20">
        <v>1</v>
      </c>
      <c r="T100" s="20">
        <v>0</v>
      </c>
      <c r="U100" s="20">
        <v>1</v>
      </c>
      <c r="V100" s="20">
        <v>0</v>
      </c>
      <c r="W100" s="20">
        <v>0</v>
      </c>
      <c r="X100" s="20">
        <v>0</v>
      </c>
      <c r="Y100" s="20">
        <v>0</v>
      </c>
      <c r="Z100" s="20">
        <v>0</v>
      </c>
      <c r="AA100" s="20">
        <v>0</v>
      </c>
      <c r="AB100" s="20">
        <v>0</v>
      </c>
      <c r="AC100" s="20">
        <v>1</v>
      </c>
      <c r="AD100" s="20">
        <v>0</v>
      </c>
      <c r="AE100" s="20">
        <v>1</v>
      </c>
      <c r="AF100" s="20">
        <v>1</v>
      </c>
      <c r="AG100" s="20">
        <v>0</v>
      </c>
      <c r="AH100" s="20">
        <v>1</v>
      </c>
      <c r="AI100" s="20">
        <v>1</v>
      </c>
      <c r="AJ100" s="20">
        <v>0</v>
      </c>
      <c r="AK100" s="20">
        <v>0</v>
      </c>
      <c r="AL100" s="20">
        <v>0</v>
      </c>
      <c r="AM100" s="20">
        <v>0</v>
      </c>
    </row>
    <row r="101" spans="1:39" x14ac:dyDescent="0.45">
      <c r="A101" t="s">
        <v>0</v>
      </c>
      <c r="B101">
        <v>96</v>
      </c>
      <c r="D101" t="str">
        <f t="shared" si="3"/>
        <v>R96</v>
      </c>
      <c r="F101" s="20">
        <v>0</v>
      </c>
      <c r="G101" s="20">
        <v>0</v>
      </c>
      <c r="H101" s="20">
        <v>0</v>
      </c>
      <c r="I101" s="20">
        <v>0</v>
      </c>
      <c r="J101" s="20">
        <v>0</v>
      </c>
      <c r="K101" s="20">
        <v>0</v>
      </c>
      <c r="L101" s="20">
        <v>0</v>
      </c>
      <c r="M101" s="20">
        <v>0</v>
      </c>
      <c r="N101" s="20">
        <v>1</v>
      </c>
      <c r="O101" s="20">
        <v>0</v>
      </c>
      <c r="P101" s="20">
        <v>0</v>
      </c>
      <c r="Q101" s="20">
        <v>0</v>
      </c>
      <c r="R101" s="20">
        <v>0</v>
      </c>
      <c r="S101" s="20">
        <v>0</v>
      </c>
      <c r="T101" s="20">
        <v>0</v>
      </c>
      <c r="U101" s="20">
        <v>1</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1</v>
      </c>
      <c r="AL101" s="20">
        <v>0</v>
      </c>
      <c r="AM101" s="20">
        <v>0</v>
      </c>
    </row>
    <row r="102" spans="1:39" x14ac:dyDescent="0.45">
      <c r="A102" t="s">
        <v>0</v>
      </c>
      <c r="B102">
        <v>97</v>
      </c>
      <c r="D102" t="str">
        <f t="shared" si="3"/>
        <v>R97</v>
      </c>
      <c r="F102" s="20">
        <v>0</v>
      </c>
      <c r="G102" s="20">
        <v>0</v>
      </c>
      <c r="H102" s="20">
        <v>1</v>
      </c>
      <c r="I102" s="20">
        <v>1</v>
      </c>
      <c r="J102" s="20">
        <v>1</v>
      </c>
      <c r="K102" s="20">
        <v>1</v>
      </c>
      <c r="L102" s="20">
        <v>0</v>
      </c>
      <c r="M102" s="20">
        <v>0</v>
      </c>
      <c r="N102" s="20">
        <v>0</v>
      </c>
      <c r="O102" s="20">
        <v>0</v>
      </c>
      <c r="P102" s="20">
        <v>0</v>
      </c>
      <c r="Q102" s="20">
        <v>0</v>
      </c>
      <c r="R102" s="20">
        <v>0</v>
      </c>
      <c r="S102" s="20">
        <v>0</v>
      </c>
      <c r="T102" s="20">
        <v>1</v>
      </c>
      <c r="U102" s="20">
        <v>0</v>
      </c>
      <c r="V102" s="20">
        <v>1</v>
      </c>
      <c r="W102" s="20">
        <v>0</v>
      </c>
      <c r="X102" s="20">
        <v>0</v>
      </c>
      <c r="Y102" s="20">
        <v>0</v>
      </c>
      <c r="Z102" s="20">
        <v>0</v>
      </c>
      <c r="AA102" s="20">
        <v>0</v>
      </c>
      <c r="AB102" s="20">
        <v>0</v>
      </c>
      <c r="AC102" s="20">
        <v>0</v>
      </c>
      <c r="AD102" s="20">
        <v>0</v>
      </c>
      <c r="AE102" s="20">
        <v>1</v>
      </c>
      <c r="AF102" s="20">
        <v>0</v>
      </c>
      <c r="AG102" s="20">
        <v>1</v>
      </c>
      <c r="AH102" s="20">
        <v>0</v>
      </c>
      <c r="AI102" s="20">
        <v>0</v>
      </c>
      <c r="AJ102" s="20">
        <v>1</v>
      </c>
      <c r="AK102" s="20">
        <v>0</v>
      </c>
      <c r="AL102" s="20">
        <v>0</v>
      </c>
      <c r="AM102" s="20">
        <v>1</v>
      </c>
    </row>
    <row r="103" spans="1:39" x14ac:dyDescent="0.45">
      <c r="A103" t="s">
        <v>0</v>
      </c>
      <c r="B103">
        <v>98</v>
      </c>
      <c r="D103" t="str">
        <f t="shared" si="3"/>
        <v>R98</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row>
    <row r="104" spans="1:39" x14ac:dyDescent="0.45">
      <c r="A104" t="s">
        <v>0</v>
      </c>
      <c r="B104">
        <v>99</v>
      </c>
      <c r="D104" t="str">
        <f t="shared" si="3"/>
        <v>R99</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1</v>
      </c>
      <c r="AB104" s="20">
        <v>0</v>
      </c>
      <c r="AC104" s="20">
        <v>1</v>
      </c>
      <c r="AD104" s="20">
        <v>0</v>
      </c>
      <c r="AE104" s="20">
        <v>0</v>
      </c>
      <c r="AF104" s="20">
        <v>0</v>
      </c>
      <c r="AG104" s="20">
        <v>0</v>
      </c>
      <c r="AH104" s="20">
        <v>0</v>
      </c>
      <c r="AI104" s="20">
        <v>0</v>
      </c>
      <c r="AJ104" s="20">
        <v>0</v>
      </c>
      <c r="AK104" s="20">
        <v>0</v>
      </c>
      <c r="AL104" s="20">
        <v>0</v>
      </c>
      <c r="AM104" s="20">
        <v>0</v>
      </c>
    </row>
    <row r="105" spans="1:39" x14ac:dyDescent="0.45">
      <c r="A105" t="s">
        <v>0</v>
      </c>
      <c r="B105">
        <v>100</v>
      </c>
      <c r="D105" t="str">
        <f t="shared" si="3"/>
        <v>R100</v>
      </c>
      <c r="F105" s="20">
        <v>1</v>
      </c>
      <c r="G105" s="20">
        <v>1</v>
      </c>
      <c r="H105" s="20">
        <v>1</v>
      </c>
      <c r="I105" s="20">
        <v>0</v>
      </c>
      <c r="J105" s="20">
        <v>0</v>
      </c>
      <c r="K105" s="20">
        <v>1</v>
      </c>
      <c r="L105" s="20">
        <v>1</v>
      </c>
      <c r="M105" s="20">
        <v>1</v>
      </c>
      <c r="N105" s="20">
        <v>1</v>
      </c>
      <c r="O105" s="20">
        <v>0</v>
      </c>
      <c r="P105" s="20">
        <v>0</v>
      </c>
      <c r="Q105" s="20">
        <v>1</v>
      </c>
      <c r="R105" s="20">
        <v>0</v>
      </c>
      <c r="S105" s="20">
        <v>1</v>
      </c>
      <c r="T105" s="20">
        <v>1</v>
      </c>
      <c r="U105" s="20">
        <v>0</v>
      </c>
      <c r="V105" s="20">
        <v>1</v>
      </c>
      <c r="W105" s="20">
        <v>0</v>
      </c>
      <c r="X105" s="20">
        <v>0</v>
      </c>
      <c r="Y105" s="20">
        <v>0</v>
      </c>
      <c r="Z105" s="20">
        <v>1</v>
      </c>
      <c r="AA105" s="20">
        <v>1</v>
      </c>
      <c r="AB105" s="20">
        <v>0</v>
      </c>
      <c r="AC105" s="20">
        <v>1</v>
      </c>
      <c r="AD105" s="20">
        <v>1</v>
      </c>
      <c r="AE105" s="20">
        <v>0</v>
      </c>
      <c r="AF105" s="20">
        <v>1</v>
      </c>
      <c r="AG105" s="20">
        <v>0</v>
      </c>
      <c r="AH105" s="20">
        <v>0</v>
      </c>
      <c r="AI105" s="20">
        <v>0</v>
      </c>
      <c r="AJ105" s="20">
        <v>1</v>
      </c>
      <c r="AK105" s="20">
        <v>1</v>
      </c>
      <c r="AL105" s="20">
        <v>0</v>
      </c>
      <c r="AM105" s="20">
        <v>0</v>
      </c>
    </row>
    <row r="106" spans="1:39" x14ac:dyDescent="0.45">
      <c r="A106" t="s">
        <v>0</v>
      </c>
      <c r="B106">
        <v>101</v>
      </c>
      <c r="D106" t="str">
        <f t="shared" si="3"/>
        <v>R101</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row>
    <row r="107" spans="1:39" x14ac:dyDescent="0.45">
      <c r="A107" t="s">
        <v>0</v>
      </c>
      <c r="B107">
        <v>102</v>
      </c>
      <c r="D107" t="str">
        <f t="shared" si="3"/>
        <v>R102</v>
      </c>
      <c r="F107" s="20">
        <v>0</v>
      </c>
      <c r="G107" s="20">
        <v>0</v>
      </c>
      <c r="H107" s="20">
        <v>0</v>
      </c>
      <c r="I107" s="20">
        <v>0</v>
      </c>
      <c r="J107" s="20">
        <v>0</v>
      </c>
      <c r="K107" s="20">
        <v>0</v>
      </c>
      <c r="L107" s="20">
        <v>0</v>
      </c>
      <c r="M107" s="20">
        <v>0</v>
      </c>
      <c r="N107" s="20">
        <v>0</v>
      </c>
      <c r="O107" s="20">
        <v>0</v>
      </c>
      <c r="P107" s="20">
        <v>0</v>
      </c>
      <c r="Q107" s="20">
        <v>0</v>
      </c>
      <c r="R107" s="20">
        <v>0</v>
      </c>
      <c r="S107" s="20">
        <v>0</v>
      </c>
      <c r="T107" s="20">
        <v>0</v>
      </c>
      <c r="U107" s="20">
        <v>0</v>
      </c>
      <c r="V107" s="20">
        <v>0</v>
      </c>
      <c r="W107" s="20">
        <v>0</v>
      </c>
      <c r="X107" s="20">
        <v>0</v>
      </c>
      <c r="Y107" s="20">
        <v>0</v>
      </c>
      <c r="Z107" s="20">
        <v>0</v>
      </c>
      <c r="AA107" s="20">
        <v>0</v>
      </c>
      <c r="AB107" s="20">
        <v>0</v>
      </c>
      <c r="AC107" s="20">
        <v>0</v>
      </c>
      <c r="AD107" s="20">
        <v>0</v>
      </c>
      <c r="AE107" s="20">
        <v>0</v>
      </c>
      <c r="AF107" s="20">
        <v>0</v>
      </c>
      <c r="AG107" s="20">
        <v>0</v>
      </c>
      <c r="AH107" s="20">
        <v>0</v>
      </c>
      <c r="AI107" s="20">
        <v>0</v>
      </c>
      <c r="AJ107" s="20">
        <v>0</v>
      </c>
      <c r="AK107" s="20">
        <v>0</v>
      </c>
      <c r="AL107" s="20">
        <v>0</v>
      </c>
      <c r="AM107" s="20">
        <v>0</v>
      </c>
    </row>
    <row r="108" spans="1:39" x14ac:dyDescent="0.45">
      <c r="A108" t="s">
        <v>0</v>
      </c>
      <c r="B108">
        <v>103</v>
      </c>
      <c r="D108" t="str">
        <f t="shared" si="3"/>
        <v>R103</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row>
    <row r="109" spans="1:39" x14ac:dyDescent="0.45">
      <c r="A109" t="s">
        <v>0</v>
      </c>
      <c r="B109">
        <v>104</v>
      </c>
      <c r="D109" t="str">
        <f t="shared" si="3"/>
        <v>R104</v>
      </c>
      <c r="F109" s="20">
        <v>0</v>
      </c>
      <c r="G109" s="20">
        <v>0</v>
      </c>
      <c r="H109" s="20">
        <v>1</v>
      </c>
      <c r="I109" s="20">
        <v>0</v>
      </c>
      <c r="J109" s="20">
        <v>0</v>
      </c>
      <c r="K109" s="20">
        <v>0</v>
      </c>
      <c r="L109" s="20">
        <v>0</v>
      </c>
      <c r="M109" s="20">
        <v>1</v>
      </c>
      <c r="N109" s="20">
        <v>1</v>
      </c>
      <c r="O109" s="20">
        <v>0</v>
      </c>
      <c r="P109" s="20">
        <v>1</v>
      </c>
      <c r="Q109" s="20">
        <v>1</v>
      </c>
      <c r="R109" s="20">
        <v>0</v>
      </c>
      <c r="S109" s="20">
        <v>0</v>
      </c>
      <c r="T109" s="20">
        <v>0</v>
      </c>
      <c r="U109" s="20">
        <v>1</v>
      </c>
      <c r="V109" s="20">
        <v>0</v>
      </c>
      <c r="W109" s="20">
        <v>0</v>
      </c>
      <c r="X109" s="20">
        <v>1</v>
      </c>
      <c r="Y109" s="20">
        <v>0</v>
      </c>
      <c r="Z109" s="20">
        <v>1</v>
      </c>
      <c r="AA109" s="20">
        <v>0</v>
      </c>
      <c r="AB109" s="20">
        <v>0</v>
      </c>
      <c r="AC109" s="20">
        <v>0</v>
      </c>
      <c r="AD109" s="20">
        <v>0</v>
      </c>
      <c r="AE109" s="20">
        <v>0</v>
      </c>
      <c r="AF109" s="20">
        <v>0</v>
      </c>
      <c r="AG109" s="20">
        <v>0</v>
      </c>
      <c r="AH109" s="20">
        <v>0</v>
      </c>
      <c r="AI109" s="20">
        <v>0</v>
      </c>
      <c r="AJ109" s="20">
        <v>0</v>
      </c>
      <c r="AK109" s="20">
        <v>0</v>
      </c>
      <c r="AL109" s="20">
        <v>0</v>
      </c>
      <c r="AM109" s="20">
        <v>0</v>
      </c>
    </row>
    <row r="110" spans="1:39" x14ac:dyDescent="0.45">
      <c r="A110" t="s">
        <v>0</v>
      </c>
      <c r="B110">
        <v>105</v>
      </c>
      <c r="D110" t="str">
        <f t="shared" si="3"/>
        <v>R105</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row>
    <row r="111" spans="1:39" x14ac:dyDescent="0.45">
      <c r="A111" t="s">
        <v>0</v>
      </c>
      <c r="B111">
        <v>106</v>
      </c>
      <c r="D111" t="str">
        <f t="shared" si="3"/>
        <v>R106</v>
      </c>
      <c r="F111" s="20">
        <v>0</v>
      </c>
      <c r="G111" s="20">
        <v>0</v>
      </c>
      <c r="H111" s="20">
        <v>1</v>
      </c>
      <c r="I111" s="20">
        <v>0</v>
      </c>
      <c r="J111" s="20">
        <v>0</v>
      </c>
      <c r="K111" s="20">
        <v>0</v>
      </c>
      <c r="L111" s="20">
        <v>0</v>
      </c>
      <c r="M111" s="20">
        <v>0</v>
      </c>
      <c r="N111" s="20">
        <v>1</v>
      </c>
      <c r="O111" s="20">
        <v>0</v>
      </c>
      <c r="P111" s="20">
        <v>0</v>
      </c>
      <c r="Q111" s="20">
        <v>1</v>
      </c>
      <c r="R111" s="20">
        <v>0</v>
      </c>
      <c r="S111" s="20">
        <v>0</v>
      </c>
      <c r="T111" s="20">
        <v>0</v>
      </c>
      <c r="U111" s="20">
        <v>1</v>
      </c>
      <c r="V111" s="20">
        <v>1</v>
      </c>
      <c r="W111" s="20">
        <v>0</v>
      </c>
      <c r="X111" s="20">
        <v>0</v>
      </c>
      <c r="Y111" s="20">
        <v>1</v>
      </c>
      <c r="Z111" s="20">
        <v>0</v>
      </c>
      <c r="AA111" s="20">
        <v>0</v>
      </c>
      <c r="AB111" s="20">
        <v>0</v>
      </c>
      <c r="AC111" s="20">
        <v>1</v>
      </c>
      <c r="AD111" s="20">
        <v>0</v>
      </c>
      <c r="AE111" s="20">
        <v>0</v>
      </c>
      <c r="AF111" s="20">
        <v>0</v>
      </c>
      <c r="AG111" s="20">
        <v>0</v>
      </c>
      <c r="AH111" s="20">
        <v>0</v>
      </c>
      <c r="AI111" s="20">
        <v>0</v>
      </c>
      <c r="AJ111" s="20">
        <v>0</v>
      </c>
      <c r="AK111" s="20">
        <v>0</v>
      </c>
      <c r="AL111" s="20">
        <v>0</v>
      </c>
      <c r="AM111" s="20">
        <v>0</v>
      </c>
    </row>
    <row r="112" spans="1:39" x14ac:dyDescent="0.45">
      <c r="A112" t="s">
        <v>0</v>
      </c>
      <c r="B112">
        <v>107</v>
      </c>
      <c r="D112" t="str">
        <f t="shared" si="3"/>
        <v>R107</v>
      </c>
      <c r="F112" s="20">
        <v>0</v>
      </c>
      <c r="G112" s="20">
        <v>0</v>
      </c>
      <c r="H112" s="20">
        <v>1</v>
      </c>
      <c r="I112" s="20">
        <v>0</v>
      </c>
      <c r="J112" s="20">
        <v>0</v>
      </c>
      <c r="K112" s="20">
        <v>0</v>
      </c>
      <c r="L112" s="20">
        <v>0</v>
      </c>
      <c r="M112" s="20">
        <v>0</v>
      </c>
      <c r="N112" s="20">
        <v>0</v>
      </c>
      <c r="O112" s="20">
        <v>0</v>
      </c>
      <c r="P112" s="20">
        <v>0</v>
      </c>
      <c r="Q112" s="20">
        <v>0</v>
      </c>
      <c r="R112" s="20">
        <v>0</v>
      </c>
      <c r="S112" s="20">
        <v>0</v>
      </c>
      <c r="T112" s="20">
        <v>0</v>
      </c>
      <c r="U112" s="20">
        <v>0</v>
      </c>
      <c r="V112" s="20">
        <v>0</v>
      </c>
      <c r="W112" s="20">
        <v>0</v>
      </c>
      <c r="X112" s="20">
        <v>0</v>
      </c>
      <c r="Y112" s="20">
        <v>0</v>
      </c>
      <c r="Z112" s="20">
        <v>1</v>
      </c>
      <c r="AA112" s="20">
        <v>1</v>
      </c>
      <c r="AB112" s="20">
        <v>0</v>
      </c>
      <c r="AC112" s="20">
        <v>1</v>
      </c>
      <c r="AD112" s="20">
        <v>0</v>
      </c>
      <c r="AE112" s="20">
        <v>0</v>
      </c>
      <c r="AF112" s="20">
        <v>0</v>
      </c>
      <c r="AG112" s="20">
        <v>1</v>
      </c>
      <c r="AH112" s="20">
        <v>0</v>
      </c>
      <c r="AI112" s="20">
        <v>0</v>
      </c>
      <c r="AJ112" s="20">
        <v>1</v>
      </c>
      <c r="AK112" s="20">
        <v>0</v>
      </c>
      <c r="AL112" s="20">
        <v>1</v>
      </c>
      <c r="AM112" s="20">
        <v>0</v>
      </c>
    </row>
    <row r="113" spans="1:39" x14ac:dyDescent="0.45">
      <c r="A113" t="s">
        <v>0</v>
      </c>
      <c r="B113">
        <v>108</v>
      </c>
      <c r="D113" t="str">
        <f t="shared" si="3"/>
        <v>R108</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row>
    <row r="114" spans="1:39" x14ac:dyDescent="0.45">
      <c r="A114" t="s">
        <v>0</v>
      </c>
      <c r="B114">
        <v>109</v>
      </c>
      <c r="D114" t="str">
        <f t="shared" si="3"/>
        <v>R109</v>
      </c>
      <c r="F114" s="20">
        <v>1</v>
      </c>
      <c r="G114" s="20">
        <v>1</v>
      </c>
      <c r="H114" s="20">
        <v>1</v>
      </c>
      <c r="I114" s="20">
        <v>0</v>
      </c>
      <c r="J114" s="20">
        <v>0</v>
      </c>
      <c r="K114" s="20">
        <v>1</v>
      </c>
      <c r="L114" s="20">
        <v>0</v>
      </c>
      <c r="M114" s="20">
        <v>1</v>
      </c>
      <c r="N114" s="20">
        <v>1</v>
      </c>
      <c r="O114" s="20">
        <v>0</v>
      </c>
      <c r="P114" s="20">
        <v>1</v>
      </c>
      <c r="Q114" s="20">
        <v>1</v>
      </c>
      <c r="R114" s="20">
        <v>1</v>
      </c>
      <c r="S114" s="20">
        <v>1</v>
      </c>
      <c r="T114" s="20">
        <v>0</v>
      </c>
      <c r="U114" s="20">
        <v>0</v>
      </c>
      <c r="V114" s="20">
        <v>1</v>
      </c>
      <c r="W114" s="20">
        <v>1</v>
      </c>
      <c r="X114" s="20">
        <v>0</v>
      </c>
      <c r="Y114" s="20">
        <v>0</v>
      </c>
      <c r="Z114" s="20">
        <v>0</v>
      </c>
      <c r="AA114" s="20">
        <v>0</v>
      </c>
      <c r="AB114" s="20">
        <v>0</v>
      </c>
      <c r="AC114" s="20">
        <v>0</v>
      </c>
      <c r="AD114" s="20">
        <v>0</v>
      </c>
      <c r="AE114" s="20">
        <v>0</v>
      </c>
      <c r="AF114" s="20">
        <v>0</v>
      </c>
      <c r="AG114" s="20">
        <v>0</v>
      </c>
      <c r="AH114" s="20">
        <v>0</v>
      </c>
      <c r="AI114" s="20">
        <v>1</v>
      </c>
      <c r="AJ114" s="20">
        <v>0</v>
      </c>
      <c r="AK114" s="20">
        <v>0</v>
      </c>
      <c r="AL114" s="20">
        <v>0</v>
      </c>
      <c r="AM114" s="20">
        <v>0</v>
      </c>
    </row>
    <row r="115" spans="1:39" x14ac:dyDescent="0.45">
      <c r="A115" t="s">
        <v>0</v>
      </c>
      <c r="B115">
        <v>110</v>
      </c>
      <c r="D115" s="17" t="str">
        <f t="shared" si="3"/>
        <v>R110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row>
    <row r="116" spans="1:39" x14ac:dyDescent="0.45">
      <c r="A116" t="s">
        <v>0</v>
      </c>
      <c r="B116">
        <v>111</v>
      </c>
      <c r="D116" s="17" t="str">
        <f t="shared" si="3"/>
        <v>R111</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row>
  </sheetData>
  <phoneticPr fontId="3" type="noConversion"/>
  <conditionalFormatting sqref="F6:AM116">
    <cfRule type="cellIs" dxfId="4" priority="1" operator="equal">
      <formula>1</formula>
    </cfRule>
    <cfRule type="cellIs" dxfId="3" priority="2" operator="equal">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1BE8C-9924-490F-BA0C-6B0CCAA2FA67}">
  <dimension ref="A1:AJ38"/>
  <sheetViews>
    <sheetView workbookViewId="0"/>
  </sheetViews>
  <sheetFormatPr defaultColWidth="9.1328125" defaultRowHeight="14.25" x14ac:dyDescent="0.45"/>
  <cols>
    <col min="1" max="1" width="25.73046875" style="18" customWidth="1"/>
    <col min="2" max="2" width="6.265625" customWidth="1"/>
  </cols>
  <sheetData>
    <row r="1" spans="1:36" x14ac:dyDescent="0.45">
      <c r="C1" s="4">
        <f>'CCUS risks'!F1</f>
        <v>6</v>
      </c>
      <c r="D1" s="4">
        <f>'CCUS risks'!G1</f>
        <v>7</v>
      </c>
      <c r="E1" s="4">
        <f>'CCUS risks'!H1</f>
        <v>8</v>
      </c>
      <c r="F1" s="4">
        <f>'CCUS risks'!I1</f>
        <v>9</v>
      </c>
      <c r="G1" s="4">
        <f>'CCUS risks'!J1</f>
        <v>10</v>
      </c>
      <c r="H1" s="4">
        <f>'CCUS risks'!K1</f>
        <v>11</v>
      </c>
      <c r="I1" s="4">
        <f>'CCUS risks'!L1</f>
        <v>12</v>
      </c>
      <c r="J1" s="4">
        <f>'CCUS risks'!M1</f>
        <v>13</v>
      </c>
      <c r="K1" s="4">
        <f>'CCUS risks'!N1</f>
        <v>14</v>
      </c>
      <c r="L1" s="4">
        <f>'CCUS risks'!O1</f>
        <v>15</v>
      </c>
      <c r="M1" s="4">
        <f>'CCUS risks'!P1</f>
        <v>16</v>
      </c>
      <c r="N1" s="4">
        <f>'CCUS risks'!Q1</f>
        <v>17</v>
      </c>
      <c r="O1" s="4">
        <f>'CCUS risks'!R1</f>
        <v>18</v>
      </c>
      <c r="P1" s="4">
        <f>'CCUS risks'!S1</f>
        <v>19</v>
      </c>
      <c r="Q1" s="4">
        <f>'CCUS risks'!T1</f>
        <v>20</v>
      </c>
      <c r="R1" s="4">
        <f>'CCUS risks'!U1</f>
        <v>21</v>
      </c>
      <c r="S1" s="4">
        <f>'CCUS risks'!V1</f>
        <v>22</v>
      </c>
      <c r="T1" s="4">
        <f>'CCUS risks'!W1</f>
        <v>23</v>
      </c>
      <c r="U1" s="4">
        <f>'CCUS risks'!X1</f>
        <v>24</v>
      </c>
      <c r="V1" s="4">
        <f>'CCUS risks'!Y1</f>
        <v>25</v>
      </c>
      <c r="W1" s="4">
        <f>'CCUS risks'!Z1</f>
        <v>26</v>
      </c>
      <c r="X1" s="4">
        <f>'CCUS risks'!AA1</f>
        <v>27</v>
      </c>
      <c r="Y1" s="4">
        <f>'CCUS risks'!AB1</f>
        <v>28</v>
      </c>
      <c r="Z1" s="4">
        <f>'CCUS risks'!AC1</f>
        <v>29</v>
      </c>
      <c r="AA1" s="4">
        <f>'CCUS risks'!AD1</f>
        <v>30</v>
      </c>
      <c r="AB1" s="4">
        <f>'CCUS risks'!AE1</f>
        <v>31</v>
      </c>
      <c r="AC1" s="4">
        <f>'CCUS risks'!AF1</f>
        <v>32</v>
      </c>
      <c r="AD1" s="4">
        <f>'CCUS risks'!AG1</f>
        <v>33</v>
      </c>
      <c r="AE1" s="4">
        <f>'CCUS risks'!AH1</f>
        <v>34</v>
      </c>
      <c r="AF1" s="4">
        <f>'CCUS risks'!AI1</f>
        <v>35</v>
      </c>
      <c r="AG1" s="4">
        <f>'CCUS risks'!AJ1</f>
        <v>36</v>
      </c>
      <c r="AH1" s="4">
        <f>'CCUS risks'!AK1</f>
        <v>37</v>
      </c>
      <c r="AI1" s="4">
        <f>'CCUS risks'!AL1</f>
        <v>38</v>
      </c>
      <c r="AJ1" s="4">
        <f>'CCUS risks'!AM1</f>
        <v>39</v>
      </c>
    </row>
    <row r="2" spans="1:36" ht="182.25" x14ac:dyDescent="0.45">
      <c r="C2" s="2" t="s">
        <v>376</v>
      </c>
      <c r="D2" s="2" t="s">
        <v>377</v>
      </c>
      <c r="E2" s="2" t="s">
        <v>378</v>
      </c>
      <c r="F2" s="2" t="s">
        <v>379</v>
      </c>
      <c r="G2" s="2" t="s">
        <v>380</v>
      </c>
      <c r="H2" s="2" t="s">
        <v>381</v>
      </c>
      <c r="I2" s="2" t="s">
        <v>382</v>
      </c>
      <c r="J2" s="2" t="s">
        <v>383</v>
      </c>
      <c r="K2" s="2" t="s">
        <v>384</v>
      </c>
      <c r="L2" s="2" t="s">
        <v>385</v>
      </c>
      <c r="M2" s="2" t="s">
        <v>386</v>
      </c>
      <c r="N2" s="2" t="s">
        <v>387</v>
      </c>
      <c r="O2" s="2" t="s">
        <v>388</v>
      </c>
      <c r="P2" s="2" t="s">
        <v>389</v>
      </c>
      <c r="Q2" s="2" t="s">
        <v>390</v>
      </c>
      <c r="R2" s="2" t="s">
        <v>391</v>
      </c>
      <c r="S2" s="2" t="s">
        <v>386</v>
      </c>
      <c r="T2" s="2" t="s">
        <v>392</v>
      </c>
      <c r="U2" s="2" t="s">
        <v>393</v>
      </c>
      <c r="V2" s="2" t="s">
        <v>394</v>
      </c>
      <c r="W2" s="2" t="s">
        <v>395</v>
      </c>
      <c r="X2" s="2" t="s">
        <v>396</v>
      </c>
      <c r="Y2" s="2" t="s">
        <v>397</v>
      </c>
      <c r="Z2" s="2" t="s">
        <v>398</v>
      </c>
      <c r="AA2" s="2" t="s">
        <v>399</v>
      </c>
      <c r="AB2" s="2" t="s">
        <v>400</v>
      </c>
      <c r="AC2" s="2" t="s">
        <v>401</v>
      </c>
      <c r="AD2" s="2" t="s">
        <v>402</v>
      </c>
      <c r="AE2" s="2" t="s">
        <v>403</v>
      </c>
      <c r="AF2" s="2" t="s">
        <v>404</v>
      </c>
      <c r="AG2" s="2" t="s">
        <v>405</v>
      </c>
      <c r="AH2" s="2" t="s">
        <v>406</v>
      </c>
      <c r="AI2" s="2" t="s">
        <v>407</v>
      </c>
      <c r="AJ2" s="2" t="s">
        <v>408</v>
      </c>
    </row>
    <row r="3" spans="1:36" ht="39.4" x14ac:dyDescent="0.45">
      <c r="A3" s="21" t="s">
        <v>376</v>
      </c>
      <c r="B3" s="6">
        <v>6</v>
      </c>
      <c r="C3">
        <f ca="1">1-(COUNTIFS(OFFSET('CCUS risks'!$A$1,2,$B3-1,totalresp),1,OFFSET('CCUS risks'!$A$1,2,C$1-1,totalresp),1)/(COUNTIFS(OFFSET('CCUS risks'!$A$1,2,$B3-1,totalresp),1,OFFSET('CCUS risks'!$A$1,2,C$1-1,totalresp),1)+COUNTIFS(OFFSET('CCUS risks'!$A$1,2,$B3-1,totalresp),1,OFFSET('CCUS risks'!$A$1,2,C$1-1,totalresp),0)+COUNTIFS(OFFSET('CCUS risks'!$A$1,2,$B3-1,totalresp),0,OFFSET('CCUS risks'!$A$1,2,C$1-1,totalresp),1)))</f>
        <v>0</v>
      </c>
      <c r="D3">
        <f ca="1">1-(COUNTIFS(OFFSET('CCUS risks'!$A$1,2,$B3-1,totalresp),1,OFFSET('CCUS risks'!$A$1,2,D$1-1,totalresp),1)/(COUNTIFS(OFFSET('CCUS risks'!$A$1,2,$B3-1,totalresp),1,OFFSET('CCUS risks'!$A$1,2,D$1-1,totalresp),1)+COUNTIFS(OFFSET('CCUS risks'!$A$1,2,$B3-1,totalresp),1,OFFSET('CCUS risks'!$A$1,2,D$1-1,totalresp),0)+COUNTIFS(OFFSET('CCUS risks'!$A$1,2,$B3-1,totalresp),0,OFFSET('CCUS risks'!$A$1,2,D$1-1,totalresp),1)))</f>
        <v>0.69696969696969702</v>
      </c>
      <c r="E3">
        <f ca="1">1-(COUNTIFS(OFFSET('CCUS risks'!$A$1,2,$B3-1,totalresp),1,OFFSET('CCUS risks'!$A$1,2,E$1-1,totalresp),1)/(COUNTIFS(OFFSET('CCUS risks'!$A$1,2,$B3-1,totalresp),1,OFFSET('CCUS risks'!$A$1,2,E$1-1,totalresp),1)+COUNTIFS(OFFSET('CCUS risks'!$A$1,2,$B3-1,totalresp),1,OFFSET('CCUS risks'!$A$1,2,E$1-1,totalresp),0)+COUNTIFS(OFFSET('CCUS risks'!$A$1,2,$B3-1,totalresp),0,OFFSET('CCUS risks'!$A$1,2,E$1-1,totalresp),1)))</f>
        <v>0.68627450980392157</v>
      </c>
      <c r="F3">
        <f ca="1">1-(COUNTIFS(OFFSET('CCUS risks'!$A$1,2,$B3-1,totalresp),1,OFFSET('CCUS risks'!$A$1,2,F$1-1,totalresp),1)/(COUNTIFS(OFFSET('CCUS risks'!$A$1,2,$B3-1,totalresp),1,OFFSET('CCUS risks'!$A$1,2,F$1-1,totalresp),1)+COUNTIFS(OFFSET('CCUS risks'!$A$1,2,$B3-1,totalresp),1,OFFSET('CCUS risks'!$A$1,2,F$1-1,totalresp),0)+COUNTIFS(OFFSET('CCUS risks'!$A$1,2,$B3-1,totalresp),0,OFFSET('CCUS risks'!$A$1,2,F$1-1,totalresp),1)))</f>
        <v>0.86842105263157898</v>
      </c>
      <c r="G3">
        <f ca="1">1-(COUNTIFS(OFFSET('CCUS risks'!$A$1,2,$B3-1,totalresp),1,OFFSET('CCUS risks'!$A$1,2,G$1-1,totalresp),1)/(COUNTIFS(OFFSET('CCUS risks'!$A$1,2,$B3-1,totalresp),1,OFFSET('CCUS risks'!$A$1,2,G$1-1,totalresp),1)+COUNTIFS(OFFSET('CCUS risks'!$A$1,2,$B3-1,totalresp),1,OFFSET('CCUS risks'!$A$1,2,G$1-1,totalresp),0)+COUNTIFS(OFFSET('CCUS risks'!$A$1,2,$B3-1,totalresp),0,OFFSET('CCUS risks'!$A$1,2,G$1-1,totalresp),1)))</f>
        <v>0.67500000000000004</v>
      </c>
      <c r="H3">
        <f ca="1">1-(COUNTIFS(OFFSET('CCUS risks'!$A$1,2,$B3-1,totalresp),1,OFFSET('CCUS risks'!$A$1,2,H$1-1,totalresp),1)/(COUNTIFS(OFFSET('CCUS risks'!$A$1,2,$B3-1,totalresp),1,OFFSET('CCUS risks'!$A$1,2,H$1-1,totalresp),1)+COUNTIFS(OFFSET('CCUS risks'!$A$1,2,$B3-1,totalresp),1,OFFSET('CCUS risks'!$A$1,2,H$1-1,totalresp),0)+COUNTIFS(OFFSET('CCUS risks'!$A$1,2,$B3-1,totalresp),0,OFFSET('CCUS risks'!$A$1,2,H$1-1,totalresp),1)))</f>
        <v>0.77777777777777779</v>
      </c>
      <c r="I3">
        <f ca="1">1-(COUNTIFS(OFFSET('CCUS risks'!$A$1,2,$B3-1,totalresp),1,OFFSET('CCUS risks'!$A$1,2,I$1-1,totalresp),1)/(COUNTIFS(OFFSET('CCUS risks'!$A$1,2,$B3-1,totalresp),1,OFFSET('CCUS risks'!$A$1,2,I$1-1,totalresp),1)+COUNTIFS(OFFSET('CCUS risks'!$A$1,2,$B3-1,totalresp),1,OFFSET('CCUS risks'!$A$1,2,I$1-1,totalresp),0)+COUNTIFS(OFFSET('CCUS risks'!$A$1,2,$B3-1,totalresp),0,OFFSET('CCUS risks'!$A$1,2,I$1-1,totalresp),1)))</f>
        <v>0.79411764705882359</v>
      </c>
      <c r="J3">
        <f ca="1">1-(COUNTIFS(OFFSET('CCUS risks'!$A$1,2,$B3-1,totalresp),1,OFFSET('CCUS risks'!$A$1,2,J$1-1,totalresp),1)/(COUNTIFS(OFFSET('CCUS risks'!$A$1,2,$B3-1,totalresp),1,OFFSET('CCUS risks'!$A$1,2,J$1-1,totalresp),1)+COUNTIFS(OFFSET('CCUS risks'!$A$1,2,$B3-1,totalresp),1,OFFSET('CCUS risks'!$A$1,2,J$1-1,totalresp),0)+COUNTIFS(OFFSET('CCUS risks'!$A$1,2,$B3-1,totalresp),0,OFFSET('CCUS risks'!$A$1,2,J$1-1,totalresp),1)))</f>
        <v>0.76190476190476186</v>
      </c>
      <c r="K3">
        <f ca="1">1-(COUNTIFS(OFFSET('CCUS risks'!$A$1,2,$B3-1,totalresp),1,OFFSET('CCUS risks'!$A$1,2,K$1-1,totalresp),1)/(COUNTIFS(OFFSET('CCUS risks'!$A$1,2,$B3-1,totalresp),1,OFFSET('CCUS risks'!$A$1,2,K$1-1,totalresp),1)+COUNTIFS(OFFSET('CCUS risks'!$A$1,2,$B3-1,totalresp),1,OFFSET('CCUS risks'!$A$1,2,K$1-1,totalresp),0)+COUNTIFS(OFFSET('CCUS risks'!$A$1,2,$B3-1,totalresp),0,OFFSET('CCUS risks'!$A$1,2,K$1-1,totalresp),1)))</f>
        <v>0.75</v>
      </c>
      <c r="L3">
        <f ca="1">1-(COUNTIFS(OFFSET('CCUS risks'!$A$1,2,$B3-1,totalresp),1,OFFSET('CCUS risks'!$A$1,2,L$1-1,totalresp),1)/(COUNTIFS(OFFSET('CCUS risks'!$A$1,2,$B3-1,totalresp),1,OFFSET('CCUS risks'!$A$1,2,L$1-1,totalresp),1)+COUNTIFS(OFFSET('CCUS risks'!$A$1,2,$B3-1,totalresp),1,OFFSET('CCUS risks'!$A$1,2,L$1-1,totalresp),0)+COUNTIFS(OFFSET('CCUS risks'!$A$1,2,$B3-1,totalresp),0,OFFSET('CCUS risks'!$A$1,2,L$1-1,totalresp),1)))</f>
        <v>0.79487179487179493</v>
      </c>
      <c r="M3">
        <f ca="1">1-(COUNTIFS(OFFSET('CCUS risks'!$A$1,2,$B3-1,totalresp),1,OFFSET('CCUS risks'!$A$1,2,M$1-1,totalresp),1)/(COUNTIFS(OFFSET('CCUS risks'!$A$1,2,$B3-1,totalresp),1,OFFSET('CCUS risks'!$A$1,2,M$1-1,totalresp),1)+COUNTIFS(OFFSET('CCUS risks'!$A$1,2,$B3-1,totalresp),1,OFFSET('CCUS risks'!$A$1,2,M$1-1,totalresp),0)+COUNTIFS(OFFSET('CCUS risks'!$A$1,2,$B3-1,totalresp),0,OFFSET('CCUS risks'!$A$1,2,M$1-1,totalresp),1)))</f>
        <v>0.86111111111111116</v>
      </c>
      <c r="N3">
        <f ca="1">1-(COUNTIFS(OFFSET('CCUS risks'!$A$1,2,$B3-1,totalresp),1,OFFSET('CCUS risks'!$A$1,2,N$1-1,totalresp),1)/(COUNTIFS(OFFSET('CCUS risks'!$A$1,2,$B3-1,totalresp),1,OFFSET('CCUS risks'!$A$1,2,N$1-1,totalresp),1)+COUNTIFS(OFFSET('CCUS risks'!$A$1,2,$B3-1,totalresp),1,OFFSET('CCUS risks'!$A$1,2,N$1-1,totalresp),0)+COUNTIFS(OFFSET('CCUS risks'!$A$1,2,$B3-1,totalresp),0,OFFSET('CCUS risks'!$A$1,2,N$1-1,totalresp),1)))</f>
        <v>0.78378378378378377</v>
      </c>
      <c r="O3">
        <f ca="1">1-(COUNTIFS(OFFSET('CCUS risks'!$A$1,2,$B3-1,totalresp),1,OFFSET('CCUS risks'!$A$1,2,O$1-1,totalresp),1)/(COUNTIFS(OFFSET('CCUS risks'!$A$1,2,$B3-1,totalresp),1,OFFSET('CCUS risks'!$A$1,2,O$1-1,totalresp),1)+COUNTIFS(OFFSET('CCUS risks'!$A$1,2,$B3-1,totalresp),1,OFFSET('CCUS risks'!$A$1,2,O$1-1,totalresp),0)+COUNTIFS(OFFSET('CCUS risks'!$A$1,2,$B3-1,totalresp),0,OFFSET('CCUS risks'!$A$1,2,O$1-1,totalresp),1)))</f>
        <v>0.77083333333333337</v>
      </c>
      <c r="P3">
        <f ca="1">1-(COUNTIFS(OFFSET('CCUS risks'!$A$1,2,$B3-1,totalresp),1,OFFSET('CCUS risks'!$A$1,2,P$1-1,totalresp),1)/(COUNTIFS(OFFSET('CCUS risks'!$A$1,2,$B3-1,totalresp),1,OFFSET('CCUS risks'!$A$1,2,P$1-1,totalresp),1)+COUNTIFS(OFFSET('CCUS risks'!$A$1,2,$B3-1,totalresp),1,OFFSET('CCUS risks'!$A$1,2,P$1-1,totalresp),0)+COUNTIFS(OFFSET('CCUS risks'!$A$1,2,$B3-1,totalresp),0,OFFSET('CCUS risks'!$A$1,2,P$1-1,totalresp),1)))</f>
        <v>0.67500000000000004</v>
      </c>
      <c r="Q3">
        <f ca="1">1-(COUNTIFS(OFFSET('CCUS risks'!$A$1,2,$B3-1,totalresp),1,OFFSET('CCUS risks'!$A$1,2,Q$1-1,totalresp),1)/(COUNTIFS(OFFSET('CCUS risks'!$A$1,2,$B3-1,totalresp),1,OFFSET('CCUS risks'!$A$1,2,Q$1-1,totalresp),1)+COUNTIFS(OFFSET('CCUS risks'!$A$1,2,$B3-1,totalresp),1,OFFSET('CCUS risks'!$A$1,2,Q$1-1,totalresp),0)+COUNTIFS(OFFSET('CCUS risks'!$A$1,2,$B3-1,totalresp),0,OFFSET('CCUS risks'!$A$1,2,Q$1-1,totalresp),1)))</f>
        <v>0.72727272727272729</v>
      </c>
      <c r="R3">
        <f ca="1">1-(COUNTIFS(OFFSET('CCUS risks'!$A$1,2,$B3-1,totalresp),1,OFFSET('CCUS risks'!$A$1,2,R$1-1,totalresp),1)/(COUNTIFS(OFFSET('CCUS risks'!$A$1,2,$B3-1,totalresp),1,OFFSET('CCUS risks'!$A$1,2,R$1-1,totalresp),1)+COUNTIFS(OFFSET('CCUS risks'!$A$1,2,$B3-1,totalresp),1,OFFSET('CCUS risks'!$A$1,2,R$1-1,totalresp),0)+COUNTIFS(OFFSET('CCUS risks'!$A$1,2,$B3-1,totalresp),0,OFFSET('CCUS risks'!$A$1,2,R$1-1,totalresp),1)))</f>
        <v>0.68627450980392157</v>
      </c>
      <c r="S3">
        <f ca="1">1-(COUNTIFS(OFFSET('CCUS risks'!$A$1,2,$B3-1,totalresp),1,OFFSET('CCUS risks'!$A$1,2,S$1-1,totalresp),1)/(COUNTIFS(OFFSET('CCUS risks'!$A$1,2,$B3-1,totalresp),1,OFFSET('CCUS risks'!$A$1,2,S$1-1,totalresp),1)+COUNTIFS(OFFSET('CCUS risks'!$A$1,2,$B3-1,totalresp),1,OFFSET('CCUS risks'!$A$1,2,S$1-1,totalresp),0)+COUNTIFS(OFFSET('CCUS risks'!$A$1,2,$B3-1,totalresp),0,OFFSET('CCUS risks'!$A$1,2,S$1-1,totalresp),1)))</f>
        <v>0.70270270270270263</v>
      </c>
      <c r="T3">
        <f ca="1">1-(COUNTIFS(OFFSET('CCUS risks'!$A$1,2,$B3-1,totalresp),1,OFFSET('CCUS risks'!$A$1,2,T$1-1,totalresp),1)/(COUNTIFS(OFFSET('CCUS risks'!$A$1,2,$B3-1,totalresp),1,OFFSET('CCUS risks'!$A$1,2,T$1-1,totalresp),1)+COUNTIFS(OFFSET('CCUS risks'!$A$1,2,$B3-1,totalresp),1,OFFSET('CCUS risks'!$A$1,2,T$1-1,totalresp),0)+COUNTIFS(OFFSET('CCUS risks'!$A$1,2,$B3-1,totalresp),0,OFFSET('CCUS risks'!$A$1,2,T$1-1,totalresp),1)))</f>
        <v>0.82352941176470584</v>
      </c>
      <c r="U3">
        <f ca="1">1-(COUNTIFS(OFFSET('CCUS risks'!$A$1,2,$B3-1,totalresp),1,OFFSET('CCUS risks'!$A$1,2,U$1-1,totalresp),1)/(COUNTIFS(OFFSET('CCUS risks'!$A$1,2,$B3-1,totalresp),1,OFFSET('CCUS risks'!$A$1,2,U$1-1,totalresp),1)+COUNTIFS(OFFSET('CCUS risks'!$A$1,2,$B3-1,totalresp),1,OFFSET('CCUS risks'!$A$1,2,U$1-1,totalresp),0)+COUNTIFS(OFFSET('CCUS risks'!$A$1,2,$B3-1,totalresp),0,OFFSET('CCUS risks'!$A$1,2,U$1-1,totalresp),1)))</f>
        <v>0.75</v>
      </c>
      <c r="V3">
        <f ca="1">1-(COUNTIFS(OFFSET('CCUS risks'!$A$1,2,$B3-1,totalresp),1,OFFSET('CCUS risks'!$A$1,2,V$1-1,totalresp),1)/(COUNTIFS(OFFSET('CCUS risks'!$A$1,2,$B3-1,totalresp),1,OFFSET('CCUS risks'!$A$1,2,V$1-1,totalresp),1)+COUNTIFS(OFFSET('CCUS risks'!$A$1,2,$B3-1,totalresp),1,OFFSET('CCUS risks'!$A$1,2,V$1-1,totalresp),0)+COUNTIFS(OFFSET('CCUS risks'!$A$1,2,$B3-1,totalresp),0,OFFSET('CCUS risks'!$A$1,2,V$1-1,totalresp),1)))</f>
        <v>0.8</v>
      </c>
      <c r="W3">
        <f ca="1">1-(COUNTIFS(OFFSET('CCUS risks'!$A$1,2,$B3-1,totalresp),1,OFFSET('CCUS risks'!$A$1,2,W$1-1,totalresp),1)/(COUNTIFS(OFFSET('CCUS risks'!$A$1,2,$B3-1,totalresp),1,OFFSET('CCUS risks'!$A$1,2,W$1-1,totalresp),1)+COUNTIFS(OFFSET('CCUS risks'!$A$1,2,$B3-1,totalresp),1,OFFSET('CCUS risks'!$A$1,2,W$1-1,totalresp),0)+COUNTIFS(OFFSET('CCUS risks'!$A$1,2,$B3-1,totalresp),0,OFFSET('CCUS risks'!$A$1,2,W$1-1,totalresp),1)))</f>
        <v>0.73809523809523814</v>
      </c>
      <c r="X3">
        <f ca="1">1-(COUNTIFS(OFFSET('CCUS risks'!$A$1,2,$B3-1,totalresp),1,OFFSET('CCUS risks'!$A$1,2,X$1-1,totalresp),1)/(COUNTIFS(OFFSET('CCUS risks'!$A$1,2,$B3-1,totalresp),1,OFFSET('CCUS risks'!$A$1,2,X$1-1,totalresp),1)+COUNTIFS(OFFSET('CCUS risks'!$A$1,2,$B3-1,totalresp),1,OFFSET('CCUS risks'!$A$1,2,X$1-1,totalresp),0)+COUNTIFS(OFFSET('CCUS risks'!$A$1,2,$B3-1,totalresp),0,OFFSET('CCUS risks'!$A$1,2,X$1-1,totalresp),1)))</f>
        <v>0.85416666666666663</v>
      </c>
      <c r="Y3">
        <f ca="1">1-(COUNTIFS(OFFSET('CCUS risks'!$A$1,2,$B3-1,totalresp),1,OFFSET('CCUS risks'!$A$1,2,Y$1-1,totalresp),1)/(COUNTIFS(OFFSET('CCUS risks'!$A$1,2,$B3-1,totalresp),1,OFFSET('CCUS risks'!$A$1,2,Y$1-1,totalresp),1)+COUNTIFS(OFFSET('CCUS risks'!$A$1,2,$B3-1,totalresp),1,OFFSET('CCUS risks'!$A$1,2,Y$1-1,totalresp),0)+COUNTIFS(OFFSET('CCUS risks'!$A$1,2,$B3-1,totalresp),0,OFFSET('CCUS risks'!$A$1,2,Y$1-1,totalresp),1)))</f>
        <v>0.87096774193548387</v>
      </c>
      <c r="Z3">
        <f ca="1">1-(COUNTIFS(OFFSET('CCUS risks'!$A$1,2,$B3-1,totalresp),1,OFFSET('CCUS risks'!$A$1,2,Z$1-1,totalresp),1)/(COUNTIFS(OFFSET('CCUS risks'!$A$1,2,$B3-1,totalresp),1,OFFSET('CCUS risks'!$A$1,2,Z$1-1,totalresp),1)+COUNTIFS(OFFSET('CCUS risks'!$A$1,2,$B3-1,totalresp),1,OFFSET('CCUS risks'!$A$1,2,Z$1-1,totalresp),0)+COUNTIFS(OFFSET('CCUS risks'!$A$1,2,$B3-1,totalresp),0,OFFSET('CCUS risks'!$A$1,2,Z$1-1,totalresp),1)))</f>
        <v>0.8666666666666667</v>
      </c>
      <c r="AA3">
        <f ca="1">1-(COUNTIFS(OFFSET('CCUS risks'!$A$1,2,$B3-1,totalresp),1,OFFSET('CCUS risks'!$A$1,2,AA$1-1,totalresp),1)/(COUNTIFS(OFFSET('CCUS risks'!$A$1,2,$B3-1,totalresp),1,OFFSET('CCUS risks'!$A$1,2,AA$1-1,totalresp),1)+COUNTIFS(OFFSET('CCUS risks'!$A$1,2,$B3-1,totalresp),1,OFFSET('CCUS risks'!$A$1,2,AA$1-1,totalresp),0)+COUNTIFS(OFFSET('CCUS risks'!$A$1,2,$B3-1,totalresp),0,OFFSET('CCUS risks'!$A$1,2,AA$1-1,totalresp),1)))</f>
        <v>0.91428571428571426</v>
      </c>
      <c r="AB3">
        <f ca="1">1-(COUNTIFS(OFFSET('CCUS risks'!$A$1,2,$B3-1,totalresp),1,OFFSET('CCUS risks'!$A$1,2,AB$1-1,totalresp),1)/(COUNTIFS(OFFSET('CCUS risks'!$A$1,2,$B3-1,totalresp),1,OFFSET('CCUS risks'!$A$1,2,AB$1-1,totalresp),1)+COUNTIFS(OFFSET('CCUS risks'!$A$1,2,$B3-1,totalresp),1,OFFSET('CCUS risks'!$A$1,2,AB$1-1,totalresp),0)+COUNTIFS(OFFSET('CCUS risks'!$A$1,2,$B3-1,totalresp),0,OFFSET('CCUS risks'!$A$1,2,AB$1-1,totalresp),1)))</f>
        <v>0.78947368421052633</v>
      </c>
      <c r="AC3">
        <f ca="1">1-(COUNTIFS(OFFSET('CCUS risks'!$A$1,2,$B3-1,totalresp),1,OFFSET('CCUS risks'!$A$1,2,AC$1-1,totalresp),1)/(COUNTIFS(OFFSET('CCUS risks'!$A$1,2,$B3-1,totalresp),1,OFFSET('CCUS risks'!$A$1,2,AC$1-1,totalresp),1)+COUNTIFS(OFFSET('CCUS risks'!$A$1,2,$B3-1,totalresp),1,OFFSET('CCUS risks'!$A$1,2,AC$1-1,totalresp),0)+COUNTIFS(OFFSET('CCUS risks'!$A$1,2,$B3-1,totalresp),0,OFFSET('CCUS risks'!$A$1,2,AC$1-1,totalresp),1)))</f>
        <v>0.66666666666666674</v>
      </c>
      <c r="AD3">
        <f ca="1">1-(COUNTIFS(OFFSET('CCUS risks'!$A$1,2,$B3-1,totalresp),1,OFFSET('CCUS risks'!$A$1,2,AD$1-1,totalresp),1)/(COUNTIFS(OFFSET('CCUS risks'!$A$1,2,$B3-1,totalresp),1,OFFSET('CCUS risks'!$A$1,2,AD$1-1,totalresp),1)+COUNTIFS(OFFSET('CCUS risks'!$A$1,2,$B3-1,totalresp),1,OFFSET('CCUS risks'!$A$1,2,AD$1-1,totalresp),0)+COUNTIFS(OFFSET('CCUS risks'!$A$1,2,$B3-1,totalresp),0,OFFSET('CCUS risks'!$A$1,2,AD$1-1,totalresp),1)))</f>
        <v>0.90909090909090906</v>
      </c>
      <c r="AE3">
        <f ca="1">1-(COUNTIFS(OFFSET('CCUS risks'!$A$1,2,$B3-1,totalresp),1,OFFSET('CCUS risks'!$A$1,2,AE$1-1,totalresp),1)/(COUNTIFS(OFFSET('CCUS risks'!$A$1,2,$B3-1,totalresp),1,OFFSET('CCUS risks'!$A$1,2,AE$1-1,totalresp),1)+COUNTIFS(OFFSET('CCUS risks'!$A$1,2,$B3-1,totalresp),1,OFFSET('CCUS risks'!$A$1,2,AE$1-1,totalresp),0)+COUNTIFS(OFFSET('CCUS risks'!$A$1,2,$B3-1,totalresp),0,OFFSET('CCUS risks'!$A$1,2,AE$1-1,totalresp),1)))</f>
        <v>0.967741935483871</v>
      </c>
      <c r="AF3">
        <f ca="1">1-(COUNTIFS(OFFSET('CCUS risks'!$A$1,2,$B3-1,totalresp),1,OFFSET('CCUS risks'!$A$1,2,AF$1-1,totalresp),1)/(COUNTIFS(OFFSET('CCUS risks'!$A$1,2,$B3-1,totalresp),1,OFFSET('CCUS risks'!$A$1,2,AF$1-1,totalresp),1)+COUNTIFS(OFFSET('CCUS risks'!$A$1,2,$B3-1,totalresp),1,OFFSET('CCUS risks'!$A$1,2,AF$1-1,totalresp),0)+COUNTIFS(OFFSET('CCUS risks'!$A$1,2,$B3-1,totalresp),0,OFFSET('CCUS risks'!$A$1,2,AF$1-1,totalresp),1)))</f>
        <v>0.69230769230769229</v>
      </c>
      <c r="AG3">
        <f ca="1">1-(COUNTIFS(OFFSET('CCUS risks'!$A$1,2,$B3-1,totalresp),1,OFFSET('CCUS risks'!$A$1,2,AG$1-1,totalresp),1)/(COUNTIFS(OFFSET('CCUS risks'!$A$1,2,$B3-1,totalresp),1,OFFSET('CCUS risks'!$A$1,2,AG$1-1,totalresp),1)+COUNTIFS(OFFSET('CCUS risks'!$A$1,2,$B3-1,totalresp),1,OFFSET('CCUS risks'!$A$1,2,AG$1-1,totalresp),0)+COUNTIFS(OFFSET('CCUS risks'!$A$1,2,$B3-1,totalresp),0,OFFSET('CCUS risks'!$A$1,2,AG$1-1,totalresp),1)))</f>
        <v>0.80555555555555558</v>
      </c>
      <c r="AH3">
        <f ca="1">1-(COUNTIFS(OFFSET('CCUS risks'!$A$1,2,$B3-1,totalresp),1,OFFSET('CCUS risks'!$A$1,2,AH$1-1,totalresp),1)/(COUNTIFS(OFFSET('CCUS risks'!$A$1,2,$B3-1,totalresp),1,OFFSET('CCUS risks'!$A$1,2,AH$1-1,totalresp),1)+COUNTIFS(OFFSET('CCUS risks'!$A$1,2,$B3-1,totalresp),1,OFFSET('CCUS risks'!$A$1,2,AH$1-1,totalresp),0)+COUNTIFS(OFFSET('CCUS risks'!$A$1,2,$B3-1,totalresp),0,OFFSET('CCUS risks'!$A$1,2,AH$1-1,totalresp),1)))</f>
        <v>0.82926829268292679</v>
      </c>
      <c r="AI3">
        <f ca="1">1-(COUNTIFS(OFFSET('CCUS risks'!$A$1,2,$B3-1,totalresp),1,OFFSET('CCUS risks'!$A$1,2,AI$1-1,totalresp),1)/(COUNTIFS(OFFSET('CCUS risks'!$A$1,2,$B3-1,totalresp),1,OFFSET('CCUS risks'!$A$1,2,AI$1-1,totalresp),1)+COUNTIFS(OFFSET('CCUS risks'!$A$1,2,$B3-1,totalresp),1,OFFSET('CCUS risks'!$A$1,2,AI$1-1,totalresp),0)+COUNTIFS(OFFSET('CCUS risks'!$A$1,2,$B3-1,totalresp),0,OFFSET('CCUS risks'!$A$1,2,AI$1-1,totalresp),1)))</f>
        <v>0.79069767441860461</v>
      </c>
      <c r="AJ3">
        <f ca="1">1-(COUNTIFS(OFFSET('CCUS risks'!$A$1,2,$B3-1,totalresp),1,OFFSET('CCUS risks'!$A$1,2,AJ$1-1,totalresp),1)/(COUNTIFS(OFFSET('CCUS risks'!$A$1,2,$B3-1,totalresp),1,OFFSET('CCUS risks'!$A$1,2,AJ$1-1,totalresp),1)+COUNTIFS(OFFSET('CCUS risks'!$A$1,2,$B3-1,totalresp),1,OFFSET('CCUS risks'!$A$1,2,AJ$1-1,totalresp),0)+COUNTIFS(OFFSET('CCUS risks'!$A$1,2,$B3-1,totalresp),0,OFFSET('CCUS risks'!$A$1,2,AJ$1-1,totalresp),1)))</f>
        <v>0.96666666666666667</v>
      </c>
    </row>
    <row r="4" spans="1:36" ht="39.4" x14ac:dyDescent="0.45">
      <c r="A4" s="21" t="s">
        <v>377</v>
      </c>
      <c r="B4" s="6">
        <v>7</v>
      </c>
      <c r="C4">
        <f ca="1">1-(COUNTIFS(OFFSET('CCUS risks'!$A$1,2,$B4-1,totalresp),1,OFFSET('CCUS risks'!$A$1,2,C$1-1,totalresp),1)/(COUNTIFS(OFFSET('CCUS risks'!$A$1,2,$B4-1,totalresp),1,OFFSET('CCUS risks'!$A$1,2,C$1-1,totalresp),1)+COUNTIFS(OFFSET('CCUS risks'!$A$1,2,$B4-1,totalresp),1,OFFSET('CCUS risks'!$A$1,2,C$1-1,totalresp),0)+COUNTIFS(OFFSET('CCUS risks'!$A$1,2,$B4-1,totalresp),0,OFFSET('CCUS risks'!$A$1,2,C$1-1,totalresp),1)))</f>
        <v>0.69696969696969702</v>
      </c>
      <c r="D4">
        <f ca="1">1-(COUNTIFS(OFFSET('CCUS risks'!$A$1,2,$B4-1,totalresp),1,OFFSET('CCUS risks'!$A$1,2,D$1-1,totalresp),1)/(COUNTIFS(OFFSET('CCUS risks'!$A$1,2,$B4-1,totalresp),1,OFFSET('CCUS risks'!$A$1,2,D$1-1,totalresp),1)+COUNTIFS(OFFSET('CCUS risks'!$A$1,2,$B4-1,totalresp),1,OFFSET('CCUS risks'!$A$1,2,D$1-1,totalresp),0)+COUNTIFS(OFFSET('CCUS risks'!$A$1,2,$B4-1,totalresp),0,OFFSET('CCUS risks'!$A$1,2,D$1-1,totalresp),1)))</f>
        <v>0</v>
      </c>
      <c r="E4">
        <f ca="1">1-(COUNTIFS(OFFSET('CCUS risks'!$A$1,2,$B4-1,totalresp),1,OFFSET('CCUS risks'!$A$1,2,E$1-1,totalresp),1)/(COUNTIFS(OFFSET('CCUS risks'!$A$1,2,$B4-1,totalresp),1,OFFSET('CCUS risks'!$A$1,2,E$1-1,totalresp),1)+COUNTIFS(OFFSET('CCUS risks'!$A$1,2,$B4-1,totalresp),1,OFFSET('CCUS risks'!$A$1,2,E$1-1,totalresp),0)+COUNTIFS(OFFSET('CCUS risks'!$A$1,2,$B4-1,totalresp),0,OFFSET('CCUS risks'!$A$1,2,E$1-1,totalresp),1)))</f>
        <v>0.82608695652173914</v>
      </c>
      <c r="F4">
        <f ca="1">1-(COUNTIFS(OFFSET('CCUS risks'!$A$1,2,$B4-1,totalresp),1,OFFSET('CCUS risks'!$A$1,2,F$1-1,totalresp),1)/(COUNTIFS(OFFSET('CCUS risks'!$A$1,2,$B4-1,totalresp),1,OFFSET('CCUS risks'!$A$1,2,F$1-1,totalresp),1)+COUNTIFS(OFFSET('CCUS risks'!$A$1,2,$B4-1,totalresp),1,OFFSET('CCUS risks'!$A$1,2,F$1-1,totalresp),0)+COUNTIFS(OFFSET('CCUS risks'!$A$1,2,$B4-1,totalresp),0,OFFSET('CCUS risks'!$A$1,2,F$1-1,totalresp),1)))</f>
        <v>0.69565217391304346</v>
      </c>
      <c r="G4">
        <f ca="1">1-(COUNTIFS(OFFSET('CCUS risks'!$A$1,2,$B4-1,totalresp),1,OFFSET('CCUS risks'!$A$1,2,G$1-1,totalresp),1)/(COUNTIFS(OFFSET('CCUS risks'!$A$1,2,$B4-1,totalresp),1,OFFSET('CCUS risks'!$A$1,2,G$1-1,totalresp),1)+COUNTIFS(OFFSET('CCUS risks'!$A$1,2,$B4-1,totalresp),1,OFFSET('CCUS risks'!$A$1,2,G$1-1,totalresp),0)+COUNTIFS(OFFSET('CCUS risks'!$A$1,2,$B4-1,totalresp),0,OFFSET('CCUS risks'!$A$1,2,G$1-1,totalresp),1)))</f>
        <v>0.85714285714285721</v>
      </c>
      <c r="H4">
        <f ca="1">1-(COUNTIFS(OFFSET('CCUS risks'!$A$1,2,$B4-1,totalresp),1,OFFSET('CCUS risks'!$A$1,2,H$1-1,totalresp),1)/(COUNTIFS(OFFSET('CCUS risks'!$A$1,2,$B4-1,totalresp),1,OFFSET('CCUS risks'!$A$1,2,H$1-1,totalresp),1)+COUNTIFS(OFFSET('CCUS risks'!$A$1,2,$B4-1,totalresp),1,OFFSET('CCUS risks'!$A$1,2,H$1-1,totalresp),0)+COUNTIFS(OFFSET('CCUS risks'!$A$1,2,$B4-1,totalresp),0,OFFSET('CCUS risks'!$A$1,2,H$1-1,totalresp),1)))</f>
        <v>0.76470588235294112</v>
      </c>
      <c r="I4">
        <f ca="1">1-(COUNTIFS(OFFSET('CCUS risks'!$A$1,2,$B4-1,totalresp),1,OFFSET('CCUS risks'!$A$1,2,I$1-1,totalresp),1)/(COUNTIFS(OFFSET('CCUS risks'!$A$1,2,$B4-1,totalresp),1,OFFSET('CCUS risks'!$A$1,2,I$1-1,totalresp),1)+COUNTIFS(OFFSET('CCUS risks'!$A$1,2,$B4-1,totalresp),1,OFFSET('CCUS risks'!$A$1,2,I$1-1,totalresp),0)+COUNTIFS(OFFSET('CCUS risks'!$A$1,2,$B4-1,totalresp),0,OFFSET('CCUS risks'!$A$1,2,I$1-1,totalresp),1)))</f>
        <v>0.83333333333333337</v>
      </c>
      <c r="J4">
        <f ca="1">1-(COUNTIFS(OFFSET('CCUS risks'!$A$1,2,$B4-1,totalresp),1,OFFSET('CCUS risks'!$A$1,2,J$1-1,totalresp),1)/(COUNTIFS(OFFSET('CCUS risks'!$A$1,2,$B4-1,totalresp),1,OFFSET('CCUS risks'!$A$1,2,J$1-1,totalresp),1)+COUNTIFS(OFFSET('CCUS risks'!$A$1,2,$B4-1,totalresp),1,OFFSET('CCUS risks'!$A$1,2,J$1-1,totalresp),0)+COUNTIFS(OFFSET('CCUS risks'!$A$1,2,$B4-1,totalresp),0,OFFSET('CCUS risks'!$A$1,2,J$1-1,totalresp),1)))</f>
        <v>0.81818181818181812</v>
      </c>
      <c r="K4">
        <f ca="1">1-(COUNTIFS(OFFSET('CCUS risks'!$A$1,2,$B4-1,totalresp),1,OFFSET('CCUS risks'!$A$1,2,K$1-1,totalresp),1)/(COUNTIFS(OFFSET('CCUS risks'!$A$1,2,$B4-1,totalresp),1,OFFSET('CCUS risks'!$A$1,2,K$1-1,totalresp),1)+COUNTIFS(OFFSET('CCUS risks'!$A$1,2,$B4-1,totalresp),1,OFFSET('CCUS risks'!$A$1,2,K$1-1,totalresp),0)+COUNTIFS(OFFSET('CCUS risks'!$A$1,2,$B4-1,totalresp),0,OFFSET('CCUS risks'!$A$1,2,K$1-1,totalresp),1)))</f>
        <v>0.6785714285714286</v>
      </c>
      <c r="L4">
        <f ca="1">1-(COUNTIFS(OFFSET('CCUS risks'!$A$1,2,$B4-1,totalresp),1,OFFSET('CCUS risks'!$A$1,2,L$1-1,totalresp),1)/(COUNTIFS(OFFSET('CCUS risks'!$A$1,2,$B4-1,totalresp),1,OFFSET('CCUS risks'!$A$1,2,L$1-1,totalresp),1)+COUNTIFS(OFFSET('CCUS risks'!$A$1,2,$B4-1,totalresp),1,OFFSET('CCUS risks'!$A$1,2,L$1-1,totalresp),0)+COUNTIFS(OFFSET('CCUS risks'!$A$1,2,$B4-1,totalresp),0,OFFSET('CCUS risks'!$A$1,2,L$1-1,totalresp),1)))</f>
        <v>0.8666666666666667</v>
      </c>
      <c r="M4">
        <f ca="1">1-(COUNTIFS(OFFSET('CCUS risks'!$A$1,2,$B4-1,totalresp),1,OFFSET('CCUS risks'!$A$1,2,M$1-1,totalresp),1)/(COUNTIFS(OFFSET('CCUS risks'!$A$1,2,$B4-1,totalresp),1,OFFSET('CCUS risks'!$A$1,2,M$1-1,totalresp),1)+COUNTIFS(OFFSET('CCUS risks'!$A$1,2,$B4-1,totalresp),1,OFFSET('CCUS risks'!$A$1,2,M$1-1,totalresp),0)+COUNTIFS(OFFSET('CCUS risks'!$A$1,2,$B4-1,totalresp),0,OFFSET('CCUS risks'!$A$1,2,M$1-1,totalresp),1)))</f>
        <v>0.83333333333333337</v>
      </c>
      <c r="N4">
        <f ca="1">1-(COUNTIFS(OFFSET('CCUS risks'!$A$1,2,$B4-1,totalresp),1,OFFSET('CCUS risks'!$A$1,2,N$1-1,totalresp),1)/(COUNTIFS(OFFSET('CCUS risks'!$A$1,2,$B4-1,totalresp),1,OFFSET('CCUS risks'!$A$1,2,N$1-1,totalresp),1)+COUNTIFS(OFFSET('CCUS risks'!$A$1,2,$B4-1,totalresp),1,OFFSET('CCUS risks'!$A$1,2,N$1-1,totalresp),0)+COUNTIFS(OFFSET('CCUS risks'!$A$1,2,$B4-1,totalresp),0,OFFSET('CCUS risks'!$A$1,2,N$1-1,totalresp),1)))</f>
        <v>0.72</v>
      </c>
      <c r="O4">
        <f ca="1">1-(COUNTIFS(OFFSET('CCUS risks'!$A$1,2,$B4-1,totalresp),1,OFFSET('CCUS risks'!$A$1,2,O$1-1,totalresp),1)/(COUNTIFS(OFFSET('CCUS risks'!$A$1,2,$B4-1,totalresp),1,OFFSET('CCUS risks'!$A$1,2,O$1-1,totalresp),1)+COUNTIFS(OFFSET('CCUS risks'!$A$1,2,$B4-1,totalresp),1,OFFSET('CCUS risks'!$A$1,2,O$1-1,totalresp),0)+COUNTIFS(OFFSET('CCUS risks'!$A$1,2,$B4-1,totalresp),0,OFFSET('CCUS risks'!$A$1,2,O$1-1,totalresp),1)))</f>
        <v>0.87804878048780488</v>
      </c>
      <c r="P4">
        <f ca="1">1-(COUNTIFS(OFFSET('CCUS risks'!$A$1,2,$B4-1,totalresp),1,OFFSET('CCUS risks'!$A$1,2,P$1-1,totalresp),1)/(COUNTIFS(OFFSET('CCUS risks'!$A$1,2,$B4-1,totalresp),1,OFFSET('CCUS risks'!$A$1,2,P$1-1,totalresp),1)+COUNTIFS(OFFSET('CCUS risks'!$A$1,2,$B4-1,totalresp),1,OFFSET('CCUS risks'!$A$1,2,P$1-1,totalresp),0)+COUNTIFS(OFFSET('CCUS risks'!$A$1,2,$B4-1,totalresp),0,OFFSET('CCUS risks'!$A$1,2,P$1-1,totalresp),1)))</f>
        <v>0.82352941176470584</v>
      </c>
      <c r="Q4">
        <f ca="1">1-(COUNTIFS(OFFSET('CCUS risks'!$A$1,2,$B4-1,totalresp),1,OFFSET('CCUS risks'!$A$1,2,Q$1-1,totalresp),1)/(COUNTIFS(OFFSET('CCUS risks'!$A$1,2,$B4-1,totalresp),1,OFFSET('CCUS risks'!$A$1,2,Q$1-1,totalresp),1)+COUNTIFS(OFFSET('CCUS risks'!$A$1,2,$B4-1,totalresp),1,OFFSET('CCUS risks'!$A$1,2,Q$1-1,totalresp),0)+COUNTIFS(OFFSET('CCUS risks'!$A$1,2,$B4-1,totalresp),0,OFFSET('CCUS risks'!$A$1,2,Q$1-1,totalresp),1)))</f>
        <v>0.80555555555555558</v>
      </c>
      <c r="R4">
        <f ca="1">1-(COUNTIFS(OFFSET('CCUS risks'!$A$1,2,$B4-1,totalresp),1,OFFSET('CCUS risks'!$A$1,2,R$1-1,totalresp),1)/(COUNTIFS(OFFSET('CCUS risks'!$A$1,2,$B4-1,totalresp),1,OFFSET('CCUS risks'!$A$1,2,R$1-1,totalresp),1)+COUNTIFS(OFFSET('CCUS risks'!$A$1,2,$B4-1,totalresp),1,OFFSET('CCUS risks'!$A$1,2,R$1-1,totalresp),0)+COUNTIFS(OFFSET('CCUS risks'!$A$1,2,$B4-1,totalresp),0,OFFSET('CCUS risks'!$A$1,2,R$1-1,totalresp),1)))</f>
        <v>0.68292682926829262</v>
      </c>
      <c r="S4">
        <f ca="1">1-(COUNTIFS(OFFSET('CCUS risks'!$A$1,2,$B4-1,totalresp),1,OFFSET('CCUS risks'!$A$1,2,S$1-1,totalresp),1)/(COUNTIFS(OFFSET('CCUS risks'!$A$1,2,$B4-1,totalresp),1,OFFSET('CCUS risks'!$A$1,2,S$1-1,totalresp),1)+COUNTIFS(OFFSET('CCUS risks'!$A$1,2,$B4-1,totalresp),1,OFFSET('CCUS risks'!$A$1,2,S$1-1,totalresp),0)+COUNTIFS(OFFSET('CCUS risks'!$A$1,2,$B4-1,totalresp),0,OFFSET('CCUS risks'!$A$1,2,S$1-1,totalresp),1)))</f>
        <v>0.7931034482758621</v>
      </c>
      <c r="T4">
        <f ca="1">1-(COUNTIFS(OFFSET('CCUS risks'!$A$1,2,$B4-1,totalresp),1,OFFSET('CCUS risks'!$A$1,2,T$1-1,totalresp),1)/(COUNTIFS(OFFSET('CCUS risks'!$A$1,2,$B4-1,totalresp),1,OFFSET('CCUS risks'!$A$1,2,T$1-1,totalresp),1)+COUNTIFS(OFFSET('CCUS risks'!$A$1,2,$B4-1,totalresp),1,OFFSET('CCUS risks'!$A$1,2,T$1-1,totalresp),0)+COUNTIFS(OFFSET('CCUS risks'!$A$1,2,$B4-1,totalresp),0,OFFSET('CCUS risks'!$A$1,2,T$1-1,totalresp),1)))</f>
        <v>0.875</v>
      </c>
      <c r="U4">
        <f ca="1">1-(COUNTIFS(OFFSET('CCUS risks'!$A$1,2,$B4-1,totalresp),1,OFFSET('CCUS risks'!$A$1,2,U$1-1,totalresp),1)/(COUNTIFS(OFFSET('CCUS risks'!$A$1,2,$B4-1,totalresp),1,OFFSET('CCUS risks'!$A$1,2,U$1-1,totalresp),1)+COUNTIFS(OFFSET('CCUS risks'!$A$1,2,$B4-1,totalresp),1,OFFSET('CCUS risks'!$A$1,2,U$1-1,totalresp),0)+COUNTIFS(OFFSET('CCUS risks'!$A$1,2,$B4-1,totalresp),0,OFFSET('CCUS risks'!$A$1,2,U$1-1,totalresp),1)))</f>
        <v>0.89473684210526316</v>
      </c>
      <c r="V4">
        <f ca="1">1-(COUNTIFS(OFFSET('CCUS risks'!$A$1,2,$B4-1,totalresp),1,OFFSET('CCUS risks'!$A$1,2,V$1-1,totalresp),1)/(COUNTIFS(OFFSET('CCUS risks'!$A$1,2,$B4-1,totalresp),1,OFFSET('CCUS risks'!$A$1,2,V$1-1,totalresp),1)+COUNTIFS(OFFSET('CCUS risks'!$A$1,2,$B4-1,totalresp),1,OFFSET('CCUS risks'!$A$1,2,V$1-1,totalresp),0)+COUNTIFS(OFFSET('CCUS risks'!$A$1,2,$B4-1,totalresp),0,OFFSET('CCUS risks'!$A$1,2,V$1-1,totalresp),1)))</f>
        <v>0.82857142857142851</v>
      </c>
      <c r="W4">
        <f ca="1">1-(COUNTIFS(OFFSET('CCUS risks'!$A$1,2,$B4-1,totalresp),1,OFFSET('CCUS risks'!$A$1,2,W$1-1,totalresp),1)/(COUNTIFS(OFFSET('CCUS risks'!$A$1,2,$B4-1,totalresp),1,OFFSET('CCUS risks'!$A$1,2,W$1-1,totalresp),1)+COUNTIFS(OFFSET('CCUS risks'!$A$1,2,$B4-1,totalresp),1,OFFSET('CCUS risks'!$A$1,2,W$1-1,totalresp),0)+COUNTIFS(OFFSET('CCUS risks'!$A$1,2,$B4-1,totalresp),0,OFFSET('CCUS risks'!$A$1,2,W$1-1,totalresp),1)))</f>
        <v>0.78787878787878785</v>
      </c>
      <c r="X4">
        <f ca="1">1-(COUNTIFS(OFFSET('CCUS risks'!$A$1,2,$B4-1,totalresp),1,OFFSET('CCUS risks'!$A$1,2,X$1-1,totalresp),1)/(COUNTIFS(OFFSET('CCUS risks'!$A$1,2,$B4-1,totalresp),1,OFFSET('CCUS risks'!$A$1,2,X$1-1,totalresp),1)+COUNTIFS(OFFSET('CCUS risks'!$A$1,2,$B4-1,totalresp),1,OFFSET('CCUS risks'!$A$1,2,X$1-1,totalresp),0)+COUNTIFS(OFFSET('CCUS risks'!$A$1,2,$B4-1,totalresp),0,OFFSET('CCUS risks'!$A$1,2,X$1-1,totalresp),1)))</f>
        <v>0.83333333333333337</v>
      </c>
      <c r="Y4">
        <f ca="1">1-(COUNTIFS(OFFSET('CCUS risks'!$A$1,2,$B4-1,totalresp),1,OFFSET('CCUS risks'!$A$1,2,Y$1-1,totalresp),1)/(COUNTIFS(OFFSET('CCUS risks'!$A$1,2,$B4-1,totalresp),1,OFFSET('CCUS risks'!$A$1,2,Y$1-1,totalresp),1)+COUNTIFS(OFFSET('CCUS risks'!$A$1,2,$B4-1,totalresp),1,OFFSET('CCUS risks'!$A$1,2,Y$1-1,totalresp),0)+COUNTIFS(OFFSET('CCUS risks'!$A$1,2,$B4-1,totalresp),0,OFFSET('CCUS risks'!$A$1,2,Y$1-1,totalresp),1)))</f>
        <v>0.84210526315789469</v>
      </c>
      <c r="Z4">
        <f ca="1">1-(COUNTIFS(OFFSET('CCUS risks'!$A$1,2,$B4-1,totalresp),1,OFFSET('CCUS risks'!$A$1,2,Z$1-1,totalresp),1)/(COUNTIFS(OFFSET('CCUS risks'!$A$1,2,$B4-1,totalresp),1,OFFSET('CCUS risks'!$A$1,2,Z$1-1,totalresp),1)+COUNTIFS(OFFSET('CCUS risks'!$A$1,2,$B4-1,totalresp),1,OFFSET('CCUS risks'!$A$1,2,Z$1-1,totalresp),0)+COUNTIFS(OFFSET('CCUS risks'!$A$1,2,$B4-1,totalresp),0,OFFSET('CCUS risks'!$A$1,2,Z$1-1,totalresp),1)))</f>
        <v>0.8125</v>
      </c>
      <c r="AA4">
        <f ca="1">1-(COUNTIFS(OFFSET('CCUS risks'!$A$1,2,$B4-1,totalresp),1,OFFSET('CCUS risks'!$A$1,2,AA$1-1,totalresp),1)/(COUNTIFS(OFFSET('CCUS risks'!$A$1,2,$B4-1,totalresp),1,OFFSET('CCUS risks'!$A$1,2,AA$1-1,totalresp),1)+COUNTIFS(OFFSET('CCUS risks'!$A$1,2,$B4-1,totalresp),1,OFFSET('CCUS risks'!$A$1,2,AA$1-1,totalresp),0)+COUNTIFS(OFFSET('CCUS risks'!$A$1,2,$B4-1,totalresp),0,OFFSET('CCUS risks'!$A$1,2,AA$1-1,totalresp),1)))</f>
        <v>0.95833333333333337</v>
      </c>
      <c r="AB4">
        <f ca="1">1-(COUNTIFS(OFFSET('CCUS risks'!$A$1,2,$B4-1,totalresp),1,OFFSET('CCUS risks'!$A$1,2,AB$1-1,totalresp),1)/(COUNTIFS(OFFSET('CCUS risks'!$A$1,2,$B4-1,totalresp),1,OFFSET('CCUS risks'!$A$1,2,AB$1-1,totalresp),1)+COUNTIFS(OFFSET('CCUS risks'!$A$1,2,$B4-1,totalresp),1,OFFSET('CCUS risks'!$A$1,2,AB$1-1,totalresp),0)+COUNTIFS(OFFSET('CCUS risks'!$A$1,2,$B4-1,totalresp),0,OFFSET('CCUS risks'!$A$1,2,AB$1-1,totalresp),1)))</f>
        <v>0.86206896551724133</v>
      </c>
      <c r="AC4">
        <f ca="1">1-(COUNTIFS(OFFSET('CCUS risks'!$A$1,2,$B4-1,totalresp),1,OFFSET('CCUS risks'!$A$1,2,AC$1-1,totalresp),1)/(COUNTIFS(OFFSET('CCUS risks'!$A$1,2,$B4-1,totalresp),1,OFFSET('CCUS risks'!$A$1,2,AC$1-1,totalresp),1)+COUNTIFS(OFFSET('CCUS risks'!$A$1,2,$B4-1,totalresp),1,OFFSET('CCUS risks'!$A$1,2,AC$1-1,totalresp),0)+COUNTIFS(OFFSET('CCUS risks'!$A$1,2,$B4-1,totalresp),0,OFFSET('CCUS risks'!$A$1,2,AC$1-1,totalresp),1)))</f>
        <v>0.78125</v>
      </c>
      <c r="AD4">
        <f ca="1">1-(COUNTIFS(OFFSET('CCUS risks'!$A$1,2,$B4-1,totalresp),1,OFFSET('CCUS risks'!$A$1,2,AD$1-1,totalresp),1)/(COUNTIFS(OFFSET('CCUS risks'!$A$1,2,$B4-1,totalresp),1,OFFSET('CCUS risks'!$A$1,2,AD$1-1,totalresp),1)+COUNTIFS(OFFSET('CCUS risks'!$A$1,2,$B4-1,totalresp),1,OFFSET('CCUS risks'!$A$1,2,AD$1-1,totalresp),0)+COUNTIFS(OFFSET('CCUS risks'!$A$1,2,$B4-1,totalresp),0,OFFSET('CCUS risks'!$A$1,2,AD$1-1,totalresp),1)))</f>
        <v>0.90476190476190477</v>
      </c>
      <c r="AE4">
        <f ca="1">1-(COUNTIFS(OFFSET('CCUS risks'!$A$1,2,$B4-1,totalresp),1,OFFSET('CCUS risks'!$A$1,2,AE$1-1,totalresp),1)/(COUNTIFS(OFFSET('CCUS risks'!$A$1,2,$B4-1,totalresp),1,OFFSET('CCUS risks'!$A$1,2,AE$1-1,totalresp),1)+COUNTIFS(OFFSET('CCUS risks'!$A$1,2,$B4-1,totalresp),1,OFFSET('CCUS risks'!$A$1,2,AE$1-1,totalresp),0)+COUNTIFS(OFFSET('CCUS risks'!$A$1,2,$B4-1,totalresp),0,OFFSET('CCUS risks'!$A$1,2,AE$1-1,totalresp),1)))</f>
        <v>1</v>
      </c>
      <c r="AF4">
        <f ca="1">1-(COUNTIFS(OFFSET('CCUS risks'!$A$1,2,$B4-1,totalresp),1,OFFSET('CCUS risks'!$A$1,2,AF$1-1,totalresp),1)/(COUNTIFS(OFFSET('CCUS risks'!$A$1,2,$B4-1,totalresp),1,OFFSET('CCUS risks'!$A$1,2,AF$1-1,totalresp),1)+COUNTIFS(OFFSET('CCUS risks'!$A$1,2,$B4-1,totalresp),1,OFFSET('CCUS risks'!$A$1,2,AF$1-1,totalresp),0)+COUNTIFS(OFFSET('CCUS risks'!$A$1,2,$B4-1,totalresp),0,OFFSET('CCUS risks'!$A$1,2,AF$1-1,totalresp),1)))</f>
        <v>0.84848484848484851</v>
      </c>
      <c r="AG4">
        <f ca="1">1-(COUNTIFS(OFFSET('CCUS risks'!$A$1,2,$B4-1,totalresp),1,OFFSET('CCUS risks'!$A$1,2,AG$1-1,totalresp),1)/(COUNTIFS(OFFSET('CCUS risks'!$A$1,2,$B4-1,totalresp),1,OFFSET('CCUS risks'!$A$1,2,AG$1-1,totalresp),1)+COUNTIFS(OFFSET('CCUS risks'!$A$1,2,$B4-1,totalresp),1,OFFSET('CCUS risks'!$A$1,2,AG$1-1,totalresp),0)+COUNTIFS(OFFSET('CCUS risks'!$A$1,2,$B4-1,totalresp),0,OFFSET('CCUS risks'!$A$1,2,AG$1-1,totalresp),1)))</f>
        <v>0.88888888888888884</v>
      </c>
      <c r="AH4">
        <f ca="1">1-(COUNTIFS(OFFSET('CCUS risks'!$A$1,2,$B4-1,totalresp),1,OFFSET('CCUS risks'!$A$1,2,AH$1-1,totalresp),1)/(COUNTIFS(OFFSET('CCUS risks'!$A$1,2,$B4-1,totalresp),1,OFFSET('CCUS risks'!$A$1,2,AH$1-1,totalresp),1)+COUNTIFS(OFFSET('CCUS risks'!$A$1,2,$B4-1,totalresp),1,OFFSET('CCUS risks'!$A$1,2,AH$1-1,totalresp),0)+COUNTIFS(OFFSET('CCUS risks'!$A$1,2,$B4-1,totalresp),0,OFFSET('CCUS risks'!$A$1,2,AH$1-1,totalresp),1)))</f>
        <v>0.87096774193548387</v>
      </c>
      <c r="AI4">
        <f ca="1">1-(COUNTIFS(OFFSET('CCUS risks'!$A$1,2,$B4-1,totalresp),1,OFFSET('CCUS risks'!$A$1,2,AI$1-1,totalresp),1)/(COUNTIFS(OFFSET('CCUS risks'!$A$1,2,$B4-1,totalresp),1,OFFSET('CCUS risks'!$A$1,2,AI$1-1,totalresp),1)+COUNTIFS(OFFSET('CCUS risks'!$A$1,2,$B4-1,totalresp),1,OFFSET('CCUS risks'!$A$1,2,AI$1-1,totalresp),0)+COUNTIFS(OFFSET('CCUS risks'!$A$1,2,$B4-1,totalresp),0,OFFSET('CCUS risks'!$A$1,2,AI$1-1,totalresp),1)))</f>
        <v>0.81818181818181812</v>
      </c>
      <c r="AJ4">
        <f ca="1">1-(COUNTIFS(OFFSET('CCUS risks'!$A$1,2,$B4-1,totalresp),1,OFFSET('CCUS risks'!$A$1,2,AJ$1-1,totalresp),1)/(COUNTIFS(OFFSET('CCUS risks'!$A$1,2,$B4-1,totalresp),1,OFFSET('CCUS risks'!$A$1,2,AJ$1-1,totalresp),1)+COUNTIFS(OFFSET('CCUS risks'!$A$1,2,$B4-1,totalresp),1,OFFSET('CCUS risks'!$A$1,2,AJ$1-1,totalresp),0)+COUNTIFS(OFFSET('CCUS risks'!$A$1,2,$B4-1,totalresp),0,OFFSET('CCUS risks'!$A$1,2,AJ$1-1,totalresp),1)))</f>
        <v>0.94117647058823528</v>
      </c>
    </row>
    <row r="5" spans="1:36" ht="26.25" x14ac:dyDescent="0.45">
      <c r="A5" s="21" t="s">
        <v>378</v>
      </c>
      <c r="B5" s="6">
        <v>8</v>
      </c>
      <c r="C5">
        <f ca="1">1-(COUNTIFS(OFFSET('CCUS risks'!$A$1,2,$B5-1,totalresp),1,OFFSET('CCUS risks'!$A$1,2,C$1-1,totalresp),1)/(COUNTIFS(OFFSET('CCUS risks'!$A$1,2,$B5-1,totalresp),1,OFFSET('CCUS risks'!$A$1,2,C$1-1,totalresp),1)+COUNTIFS(OFFSET('CCUS risks'!$A$1,2,$B5-1,totalresp),1,OFFSET('CCUS risks'!$A$1,2,C$1-1,totalresp),0)+COUNTIFS(OFFSET('CCUS risks'!$A$1,2,$B5-1,totalresp),0,OFFSET('CCUS risks'!$A$1,2,C$1-1,totalresp),1)))</f>
        <v>0.68627450980392157</v>
      </c>
      <c r="D5">
        <f ca="1">1-(COUNTIFS(OFFSET('CCUS risks'!$A$1,2,$B5-1,totalresp),1,OFFSET('CCUS risks'!$A$1,2,D$1-1,totalresp),1)/(COUNTIFS(OFFSET('CCUS risks'!$A$1,2,$B5-1,totalresp),1,OFFSET('CCUS risks'!$A$1,2,D$1-1,totalresp),1)+COUNTIFS(OFFSET('CCUS risks'!$A$1,2,$B5-1,totalresp),1,OFFSET('CCUS risks'!$A$1,2,D$1-1,totalresp),0)+COUNTIFS(OFFSET('CCUS risks'!$A$1,2,$B5-1,totalresp),0,OFFSET('CCUS risks'!$A$1,2,D$1-1,totalresp),1)))</f>
        <v>0.82608695652173914</v>
      </c>
      <c r="E5">
        <f ca="1">1-(COUNTIFS(OFFSET('CCUS risks'!$A$1,2,$B5-1,totalresp),1,OFFSET('CCUS risks'!$A$1,2,E$1-1,totalresp),1)/(COUNTIFS(OFFSET('CCUS risks'!$A$1,2,$B5-1,totalresp),1,OFFSET('CCUS risks'!$A$1,2,E$1-1,totalresp),1)+COUNTIFS(OFFSET('CCUS risks'!$A$1,2,$B5-1,totalresp),1,OFFSET('CCUS risks'!$A$1,2,E$1-1,totalresp),0)+COUNTIFS(OFFSET('CCUS risks'!$A$1,2,$B5-1,totalresp),0,OFFSET('CCUS risks'!$A$1,2,E$1-1,totalresp),1)))</f>
        <v>0</v>
      </c>
      <c r="F5">
        <f ca="1">1-(COUNTIFS(OFFSET('CCUS risks'!$A$1,2,$B5-1,totalresp),1,OFFSET('CCUS risks'!$A$1,2,F$1-1,totalresp),1)/(COUNTIFS(OFFSET('CCUS risks'!$A$1,2,$B5-1,totalresp),1,OFFSET('CCUS risks'!$A$1,2,F$1-1,totalresp),1)+COUNTIFS(OFFSET('CCUS risks'!$A$1,2,$B5-1,totalresp),1,OFFSET('CCUS risks'!$A$1,2,F$1-1,totalresp),0)+COUNTIFS(OFFSET('CCUS risks'!$A$1,2,$B5-1,totalresp),0,OFFSET('CCUS risks'!$A$1,2,F$1-1,totalresp),1)))</f>
        <v>0.85106382978723405</v>
      </c>
      <c r="G5">
        <f ca="1">1-(COUNTIFS(OFFSET('CCUS risks'!$A$1,2,$B5-1,totalresp),1,OFFSET('CCUS risks'!$A$1,2,G$1-1,totalresp),1)/(COUNTIFS(OFFSET('CCUS risks'!$A$1,2,$B5-1,totalresp),1,OFFSET('CCUS risks'!$A$1,2,G$1-1,totalresp),1)+COUNTIFS(OFFSET('CCUS risks'!$A$1,2,$B5-1,totalresp),1,OFFSET('CCUS risks'!$A$1,2,G$1-1,totalresp),0)+COUNTIFS(OFFSET('CCUS risks'!$A$1,2,$B5-1,totalresp),0,OFFSET('CCUS risks'!$A$1,2,G$1-1,totalresp),1)))</f>
        <v>0.79245283018867929</v>
      </c>
      <c r="H5">
        <f ca="1">1-(COUNTIFS(OFFSET('CCUS risks'!$A$1,2,$B5-1,totalresp),1,OFFSET('CCUS risks'!$A$1,2,H$1-1,totalresp),1)/(COUNTIFS(OFFSET('CCUS risks'!$A$1,2,$B5-1,totalresp),1,OFFSET('CCUS risks'!$A$1,2,H$1-1,totalresp),1)+COUNTIFS(OFFSET('CCUS risks'!$A$1,2,$B5-1,totalresp),1,OFFSET('CCUS risks'!$A$1,2,H$1-1,totalresp),0)+COUNTIFS(OFFSET('CCUS risks'!$A$1,2,$B5-1,totalresp),0,OFFSET('CCUS risks'!$A$1,2,H$1-1,totalresp),1)))</f>
        <v>0.75471698113207553</v>
      </c>
      <c r="I5">
        <f ca="1">1-(COUNTIFS(OFFSET('CCUS risks'!$A$1,2,$B5-1,totalresp),1,OFFSET('CCUS risks'!$A$1,2,I$1-1,totalresp),1)/(COUNTIFS(OFFSET('CCUS risks'!$A$1,2,$B5-1,totalresp),1,OFFSET('CCUS risks'!$A$1,2,I$1-1,totalresp),1)+COUNTIFS(OFFSET('CCUS risks'!$A$1,2,$B5-1,totalresp),1,OFFSET('CCUS risks'!$A$1,2,I$1-1,totalresp),0)+COUNTIFS(OFFSET('CCUS risks'!$A$1,2,$B5-1,totalresp),0,OFFSET('CCUS risks'!$A$1,2,I$1-1,totalresp),1)))</f>
        <v>0.84444444444444444</v>
      </c>
      <c r="J5">
        <f ca="1">1-(COUNTIFS(OFFSET('CCUS risks'!$A$1,2,$B5-1,totalresp),1,OFFSET('CCUS risks'!$A$1,2,J$1-1,totalresp),1)/(COUNTIFS(OFFSET('CCUS risks'!$A$1,2,$B5-1,totalresp),1,OFFSET('CCUS risks'!$A$1,2,J$1-1,totalresp),1)+COUNTIFS(OFFSET('CCUS risks'!$A$1,2,$B5-1,totalresp),1,OFFSET('CCUS risks'!$A$1,2,J$1-1,totalresp),0)+COUNTIFS(OFFSET('CCUS risks'!$A$1,2,$B5-1,totalresp),0,OFFSET('CCUS risks'!$A$1,2,J$1-1,totalresp),1)))</f>
        <v>0.74</v>
      </c>
      <c r="K5">
        <f ca="1">1-(COUNTIFS(OFFSET('CCUS risks'!$A$1,2,$B5-1,totalresp),1,OFFSET('CCUS risks'!$A$1,2,K$1-1,totalresp),1)/(COUNTIFS(OFFSET('CCUS risks'!$A$1,2,$B5-1,totalresp),1,OFFSET('CCUS risks'!$A$1,2,K$1-1,totalresp),1)+COUNTIFS(OFFSET('CCUS risks'!$A$1,2,$B5-1,totalresp),1,OFFSET('CCUS risks'!$A$1,2,K$1-1,totalresp),0)+COUNTIFS(OFFSET('CCUS risks'!$A$1,2,$B5-1,totalresp),0,OFFSET('CCUS risks'!$A$1,2,K$1-1,totalresp),1)))</f>
        <v>0.72916666666666674</v>
      </c>
      <c r="L5">
        <f ca="1">1-(COUNTIFS(OFFSET('CCUS risks'!$A$1,2,$B5-1,totalresp),1,OFFSET('CCUS risks'!$A$1,2,L$1-1,totalresp),1)/(COUNTIFS(OFFSET('CCUS risks'!$A$1,2,$B5-1,totalresp),1,OFFSET('CCUS risks'!$A$1,2,L$1-1,totalresp),1)+COUNTIFS(OFFSET('CCUS risks'!$A$1,2,$B5-1,totalresp),1,OFFSET('CCUS risks'!$A$1,2,L$1-1,totalresp),0)+COUNTIFS(OFFSET('CCUS risks'!$A$1,2,$B5-1,totalresp),0,OFFSET('CCUS risks'!$A$1,2,L$1-1,totalresp),1)))</f>
        <v>0.81632653061224492</v>
      </c>
      <c r="M5">
        <f ca="1">1-(COUNTIFS(OFFSET('CCUS risks'!$A$1,2,$B5-1,totalresp),1,OFFSET('CCUS risks'!$A$1,2,M$1-1,totalresp),1)/(COUNTIFS(OFFSET('CCUS risks'!$A$1,2,$B5-1,totalresp),1,OFFSET('CCUS risks'!$A$1,2,M$1-1,totalresp),1)+COUNTIFS(OFFSET('CCUS risks'!$A$1,2,$B5-1,totalresp),1,OFFSET('CCUS risks'!$A$1,2,M$1-1,totalresp),0)+COUNTIFS(OFFSET('CCUS risks'!$A$1,2,$B5-1,totalresp),0,OFFSET('CCUS risks'!$A$1,2,M$1-1,totalresp),1)))</f>
        <v>0.86956521739130432</v>
      </c>
      <c r="N5">
        <f ca="1">1-(COUNTIFS(OFFSET('CCUS risks'!$A$1,2,$B5-1,totalresp),1,OFFSET('CCUS risks'!$A$1,2,N$1-1,totalresp),1)/(COUNTIFS(OFFSET('CCUS risks'!$A$1,2,$B5-1,totalresp),1,OFFSET('CCUS risks'!$A$1,2,N$1-1,totalresp),1)+COUNTIFS(OFFSET('CCUS risks'!$A$1,2,$B5-1,totalresp),1,OFFSET('CCUS risks'!$A$1,2,N$1-1,totalresp),0)+COUNTIFS(OFFSET('CCUS risks'!$A$1,2,$B5-1,totalresp),0,OFFSET('CCUS risks'!$A$1,2,N$1-1,totalresp),1)))</f>
        <v>0.83333333333333337</v>
      </c>
      <c r="O5">
        <f ca="1">1-(COUNTIFS(OFFSET('CCUS risks'!$A$1,2,$B5-1,totalresp),1,OFFSET('CCUS risks'!$A$1,2,O$1-1,totalresp),1)/(COUNTIFS(OFFSET('CCUS risks'!$A$1,2,$B5-1,totalresp),1,OFFSET('CCUS risks'!$A$1,2,O$1-1,totalresp),1)+COUNTIFS(OFFSET('CCUS risks'!$A$1,2,$B5-1,totalresp),1,OFFSET('CCUS risks'!$A$1,2,O$1-1,totalresp),0)+COUNTIFS(OFFSET('CCUS risks'!$A$1,2,$B5-1,totalresp),0,OFFSET('CCUS risks'!$A$1,2,O$1-1,totalresp),1)))</f>
        <v>0.81355932203389836</v>
      </c>
      <c r="P5">
        <f ca="1">1-(COUNTIFS(OFFSET('CCUS risks'!$A$1,2,$B5-1,totalresp),1,OFFSET('CCUS risks'!$A$1,2,P$1-1,totalresp),1)/(COUNTIFS(OFFSET('CCUS risks'!$A$1,2,$B5-1,totalresp),1,OFFSET('CCUS risks'!$A$1,2,P$1-1,totalresp),1)+COUNTIFS(OFFSET('CCUS risks'!$A$1,2,$B5-1,totalresp),1,OFFSET('CCUS risks'!$A$1,2,P$1-1,totalresp),0)+COUNTIFS(OFFSET('CCUS risks'!$A$1,2,$B5-1,totalresp),0,OFFSET('CCUS risks'!$A$1,2,P$1-1,totalresp),1)))</f>
        <v>0.79245283018867929</v>
      </c>
      <c r="Q5">
        <f ca="1">1-(COUNTIFS(OFFSET('CCUS risks'!$A$1,2,$B5-1,totalresp),1,OFFSET('CCUS risks'!$A$1,2,Q$1-1,totalresp),1)/(COUNTIFS(OFFSET('CCUS risks'!$A$1,2,$B5-1,totalresp),1,OFFSET('CCUS risks'!$A$1,2,Q$1-1,totalresp),1)+COUNTIFS(OFFSET('CCUS risks'!$A$1,2,$B5-1,totalresp),1,OFFSET('CCUS risks'!$A$1,2,Q$1-1,totalresp),0)+COUNTIFS(OFFSET('CCUS risks'!$A$1,2,$B5-1,totalresp),0,OFFSET('CCUS risks'!$A$1,2,Q$1-1,totalresp),1)))</f>
        <v>0.78181818181818186</v>
      </c>
      <c r="R5">
        <f ca="1">1-(COUNTIFS(OFFSET('CCUS risks'!$A$1,2,$B5-1,totalresp),1,OFFSET('CCUS risks'!$A$1,2,R$1-1,totalresp),1)/(COUNTIFS(OFFSET('CCUS risks'!$A$1,2,$B5-1,totalresp),1,OFFSET('CCUS risks'!$A$1,2,R$1-1,totalresp),1)+COUNTIFS(OFFSET('CCUS risks'!$A$1,2,$B5-1,totalresp),1,OFFSET('CCUS risks'!$A$1,2,R$1-1,totalresp),0)+COUNTIFS(OFFSET('CCUS risks'!$A$1,2,$B5-1,totalresp),0,OFFSET('CCUS risks'!$A$1,2,R$1-1,totalresp),1)))</f>
        <v>0.7</v>
      </c>
      <c r="S5">
        <f ca="1">1-(COUNTIFS(OFFSET('CCUS risks'!$A$1,2,$B5-1,totalresp),1,OFFSET('CCUS risks'!$A$1,2,S$1-1,totalresp),1)/(COUNTIFS(OFFSET('CCUS risks'!$A$1,2,$B5-1,totalresp),1,OFFSET('CCUS risks'!$A$1,2,S$1-1,totalresp),1)+COUNTIFS(OFFSET('CCUS risks'!$A$1,2,$B5-1,totalresp),1,OFFSET('CCUS risks'!$A$1,2,S$1-1,totalresp),0)+COUNTIFS(OFFSET('CCUS risks'!$A$1,2,$B5-1,totalresp),0,OFFSET('CCUS risks'!$A$1,2,S$1-1,totalresp),1)))</f>
        <v>0.77083333333333337</v>
      </c>
      <c r="T5">
        <f ca="1">1-(COUNTIFS(OFFSET('CCUS risks'!$A$1,2,$B5-1,totalresp),1,OFFSET('CCUS risks'!$A$1,2,T$1-1,totalresp),1)/(COUNTIFS(OFFSET('CCUS risks'!$A$1,2,$B5-1,totalresp),1,OFFSET('CCUS risks'!$A$1,2,T$1-1,totalresp),1)+COUNTIFS(OFFSET('CCUS risks'!$A$1,2,$B5-1,totalresp),1,OFFSET('CCUS risks'!$A$1,2,T$1-1,totalresp),0)+COUNTIFS(OFFSET('CCUS risks'!$A$1,2,$B5-1,totalresp),0,OFFSET('CCUS risks'!$A$1,2,T$1-1,totalresp),1)))</f>
        <v>0.89130434782608692</v>
      </c>
      <c r="U5">
        <f ca="1">1-(COUNTIFS(OFFSET('CCUS risks'!$A$1,2,$B5-1,totalresp),1,OFFSET('CCUS risks'!$A$1,2,U$1-1,totalresp),1)/(COUNTIFS(OFFSET('CCUS risks'!$A$1,2,$B5-1,totalresp),1,OFFSET('CCUS risks'!$A$1,2,U$1-1,totalresp),1)+COUNTIFS(OFFSET('CCUS risks'!$A$1,2,$B5-1,totalresp),1,OFFSET('CCUS risks'!$A$1,2,U$1-1,totalresp),0)+COUNTIFS(OFFSET('CCUS risks'!$A$1,2,$B5-1,totalresp),0,OFFSET('CCUS risks'!$A$1,2,U$1-1,totalresp),1)))</f>
        <v>0.8214285714285714</v>
      </c>
      <c r="V5">
        <f ca="1">1-(COUNTIFS(OFFSET('CCUS risks'!$A$1,2,$B5-1,totalresp),1,OFFSET('CCUS risks'!$A$1,2,V$1-1,totalresp),1)/(COUNTIFS(OFFSET('CCUS risks'!$A$1,2,$B5-1,totalresp),1,OFFSET('CCUS risks'!$A$1,2,V$1-1,totalresp),1)+COUNTIFS(OFFSET('CCUS risks'!$A$1,2,$B5-1,totalresp),1,OFFSET('CCUS risks'!$A$1,2,V$1-1,totalresp),0)+COUNTIFS(OFFSET('CCUS risks'!$A$1,2,$B5-1,totalresp),0,OFFSET('CCUS risks'!$A$1,2,V$1-1,totalresp),1)))</f>
        <v>0.77358490566037741</v>
      </c>
      <c r="W5">
        <f ca="1">1-(COUNTIFS(OFFSET('CCUS risks'!$A$1,2,$B5-1,totalresp),1,OFFSET('CCUS risks'!$A$1,2,W$1-1,totalresp),1)/(COUNTIFS(OFFSET('CCUS risks'!$A$1,2,$B5-1,totalresp),1,OFFSET('CCUS risks'!$A$1,2,W$1-1,totalresp),1)+COUNTIFS(OFFSET('CCUS risks'!$A$1,2,$B5-1,totalresp),1,OFFSET('CCUS risks'!$A$1,2,W$1-1,totalresp),0)+COUNTIFS(OFFSET('CCUS risks'!$A$1,2,$B5-1,totalresp),0,OFFSET('CCUS risks'!$A$1,2,W$1-1,totalresp),1)))</f>
        <v>0.69387755102040816</v>
      </c>
      <c r="X5">
        <f ca="1">1-(COUNTIFS(OFFSET('CCUS risks'!$A$1,2,$B5-1,totalresp),1,OFFSET('CCUS risks'!$A$1,2,X$1-1,totalresp),1)/(COUNTIFS(OFFSET('CCUS risks'!$A$1,2,$B5-1,totalresp),1,OFFSET('CCUS risks'!$A$1,2,X$1-1,totalresp),1)+COUNTIFS(OFFSET('CCUS risks'!$A$1,2,$B5-1,totalresp),1,OFFSET('CCUS risks'!$A$1,2,X$1-1,totalresp),0)+COUNTIFS(OFFSET('CCUS risks'!$A$1,2,$B5-1,totalresp),0,OFFSET('CCUS risks'!$A$1,2,X$1-1,totalresp),1)))</f>
        <v>0.8</v>
      </c>
      <c r="Y5">
        <f ca="1">1-(COUNTIFS(OFFSET('CCUS risks'!$A$1,2,$B5-1,totalresp),1,OFFSET('CCUS risks'!$A$1,2,Y$1-1,totalresp),1)/(COUNTIFS(OFFSET('CCUS risks'!$A$1,2,$B5-1,totalresp),1,OFFSET('CCUS risks'!$A$1,2,Y$1-1,totalresp),1)+COUNTIFS(OFFSET('CCUS risks'!$A$1,2,$B5-1,totalresp),1,OFFSET('CCUS risks'!$A$1,2,Y$1-1,totalresp),0)+COUNTIFS(OFFSET('CCUS risks'!$A$1,2,$B5-1,totalresp),0,OFFSET('CCUS risks'!$A$1,2,Y$1-1,totalresp),1)))</f>
        <v>0.95454545454545459</v>
      </c>
      <c r="Z5">
        <f ca="1">1-(COUNTIFS(OFFSET('CCUS risks'!$A$1,2,$B5-1,totalresp),1,OFFSET('CCUS risks'!$A$1,2,Z$1-1,totalresp),1)/(COUNTIFS(OFFSET('CCUS risks'!$A$1,2,$B5-1,totalresp),1,OFFSET('CCUS risks'!$A$1,2,Z$1-1,totalresp),1)+COUNTIFS(OFFSET('CCUS risks'!$A$1,2,$B5-1,totalresp),1,OFFSET('CCUS risks'!$A$1,2,Z$1-1,totalresp),0)+COUNTIFS(OFFSET('CCUS risks'!$A$1,2,$B5-1,totalresp),0,OFFSET('CCUS risks'!$A$1,2,Z$1-1,totalresp),1)))</f>
        <v>0.73469387755102034</v>
      </c>
      <c r="AA5">
        <f ca="1">1-(COUNTIFS(OFFSET('CCUS risks'!$A$1,2,$B5-1,totalresp),1,OFFSET('CCUS risks'!$A$1,2,AA$1-1,totalresp),1)/(COUNTIFS(OFFSET('CCUS risks'!$A$1,2,$B5-1,totalresp),1,OFFSET('CCUS risks'!$A$1,2,AA$1-1,totalresp),1)+COUNTIFS(OFFSET('CCUS risks'!$A$1,2,$B5-1,totalresp),1,OFFSET('CCUS risks'!$A$1,2,AA$1-1,totalresp),0)+COUNTIFS(OFFSET('CCUS risks'!$A$1,2,$B5-1,totalresp),0,OFFSET('CCUS risks'!$A$1,2,AA$1-1,totalresp),1)))</f>
        <v>0.86046511627906974</v>
      </c>
      <c r="AB5">
        <f ca="1">1-(COUNTIFS(OFFSET('CCUS risks'!$A$1,2,$B5-1,totalresp),1,OFFSET('CCUS risks'!$A$1,2,AB$1-1,totalresp),1)/(COUNTIFS(OFFSET('CCUS risks'!$A$1,2,$B5-1,totalresp),1,OFFSET('CCUS risks'!$A$1,2,AB$1-1,totalresp),1)+COUNTIFS(OFFSET('CCUS risks'!$A$1,2,$B5-1,totalresp),1,OFFSET('CCUS risks'!$A$1,2,AB$1-1,totalresp),0)+COUNTIFS(OFFSET('CCUS risks'!$A$1,2,$B5-1,totalresp),0,OFFSET('CCUS risks'!$A$1,2,AB$1-1,totalresp),1)))</f>
        <v>0.76086956521739135</v>
      </c>
      <c r="AC5">
        <f ca="1">1-(COUNTIFS(OFFSET('CCUS risks'!$A$1,2,$B5-1,totalresp),1,OFFSET('CCUS risks'!$A$1,2,AC$1-1,totalresp),1)/(COUNTIFS(OFFSET('CCUS risks'!$A$1,2,$B5-1,totalresp),1,OFFSET('CCUS risks'!$A$1,2,AC$1-1,totalresp),1)+COUNTIFS(OFFSET('CCUS risks'!$A$1,2,$B5-1,totalresp),1,OFFSET('CCUS risks'!$A$1,2,AC$1-1,totalresp),0)+COUNTIFS(OFFSET('CCUS risks'!$A$1,2,$B5-1,totalresp),0,OFFSET('CCUS risks'!$A$1,2,AC$1-1,totalresp),1)))</f>
        <v>0.81132075471698117</v>
      </c>
      <c r="AD5">
        <f ca="1">1-(COUNTIFS(OFFSET('CCUS risks'!$A$1,2,$B5-1,totalresp),1,OFFSET('CCUS risks'!$A$1,2,AD$1-1,totalresp),1)/(COUNTIFS(OFFSET('CCUS risks'!$A$1,2,$B5-1,totalresp),1,OFFSET('CCUS risks'!$A$1,2,AD$1-1,totalresp),1)+COUNTIFS(OFFSET('CCUS risks'!$A$1,2,$B5-1,totalresp),1,OFFSET('CCUS risks'!$A$1,2,AD$1-1,totalresp),0)+COUNTIFS(OFFSET('CCUS risks'!$A$1,2,$B5-1,totalresp),0,OFFSET('CCUS risks'!$A$1,2,AD$1-1,totalresp),1)))</f>
        <v>0.85365853658536583</v>
      </c>
      <c r="AE5">
        <f ca="1">1-(COUNTIFS(OFFSET('CCUS risks'!$A$1,2,$B5-1,totalresp),1,OFFSET('CCUS risks'!$A$1,2,AE$1-1,totalresp),1)/(COUNTIFS(OFFSET('CCUS risks'!$A$1,2,$B5-1,totalresp),1,OFFSET('CCUS risks'!$A$1,2,AE$1-1,totalresp),1)+COUNTIFS(OFFSET('CCUS risks'!$A$1,2,$B5-1,totalresp),1,OFFSET('CCUS risks'!$A$1,2,AE$1-1,totalresp),0)+COUNTIFS(OFFSET('CCUS risks'!$A$1,2,$B5-1,totalresp),0,OFFSET('CCUS risks'!$A$1,2,AE$1-1,totalresp),1)))</f>
        <v>0.89743589743589747</v>
      </c>
      <c r="AF5">
        <f ca="1">1-(COUNTIFS(OFFSET('CCUS risks'!$A$1,2,$B5-1,totalresp),1,OFFSET('CCUS risks'!$A$1,2,AF$1-1,totalresp),1)/(COUNTIFS(OFFSET('CCUS risks'!$A$1,2,$B5-1,totalresp),1,OFFSET('CCUS risks'!$A$1,2,AF$1-1,totalresp),1)+COUNTIFS(OFFSET('CCUS risks'!$A$1,2,$B5-1,totalresp),1,OFFSET('CCUS risks'!$A$1,2,AF$1-1,totalresp),0)+COUNTIFS(OFFSET('CCUS risks'!$A$1,2,$B5-1,totalresp),0,OFFSET('CCUS risks'!$A$1,2,AF$1-1,totalresp),1)))</f>
        <v>0.78431372549019607</v>
      </c>
      <c r="AG5">
        <f ca="1">1-(COUNTIFS(OFFSET('CCUS risks'!$A$1,2,$B5-1,totalresp),1,OFFSET('CCUS risks'!$A$1,2,AG$1-1,totalresp),1)/(COUNTIFS(OFFSET('CCUS risks'!$A$1,2,$B5-1,totalresp),1,OFFSET('CCUS risks'!$A$1,2,AG$1-1,totalresp),1)+COUNTIFS(OFFSET('CCUS risks'!$A$1,2,$B5-1,totalresp),1,OFFSET('CCUS risks'!$A$1,2,AG$1-1,totalresp),0)+COUNTIFS(OFFSET('CCUS risks'!$A$1,2,$B5-1,totalresp),0,OFFSET('CCUS risks'!$A$1,2,AG$1-1,totalresp),1)))</f>
        <v>0.8</v>
      </c>
      <c r="AH5">
        <f ca="1">1-(COUNTIFS(OFFSET('CCUS risks'!$A$1,2,$B5-1,totalresp),1,OFFSET('CCUS risks'!$A$1,2,AH$1-1,totalresp),1)/(COUNTIFS(OFFSET('CCUS risks'!$A$1,2,$B5-1,totalresp),1,OFFSET('CCUS risks'!$A$1,2,AH$1-1,totalresp),1)+COUNTIFS(OFFSET('CCUS risks'!$A$1,2,$B5-1,totalresp),1,OFFSET('CCUS risks'!$A$1,2,AH$1-1,totalresp),0)+COUNTIFS(OFFSET('CCUS risks'!$A$1,2,$B5-1,totalresp),0,OFFSET('CCUS risks'!$A$1,2,AH$1-1,totalresp),1)))</f>
        <v>0.86538461538461542</v>
      </c>
      <c r="AI5">
        <f ca="1">1-(COUNTIFS(OFFSET('CCUS risks'!$A$1,2,$B5-1,totalresp),1,OFFSET('CCUS risks'!$A$1,2,AI$1-1,totalresp),1)/(COUNTIFS(OFFSET('CCUS risks'!$A$1,2,$B5-1,totalresp),1,OFFSET('CCUS risks'!$A$1,2,AI$1-1,totalresp),1)+COUNTIFS(OFFSET('CCUS risks'!$A$1,2,$B5-1,totalresp),1,OFFSET('CCUS risks'!$A$1,2,AI$1-1,totalresp),0)+COUNTIFS(OFFSET('CCUS risks'!$A$1,2,$B5-1,totalresp),0,OFFSET('CCUS risks'!$A$1,2,AI$1-1,totalresp),1)))</f>
        <v>0.83333333333333337</v>
      </c>
      <c r="AJ5">
        <f ca="1">1-(COUNTIFS(OFFSET('CCUS risks'!$A$1,2,$B5-1,totalresp),1,OFFSET('CCUS risks'!$A$1,2,AJ$1-1,totalresp),1)/(COUNTIFS(OFFSET('CCUS risks'!$A$1,2,$B5-1,totalresp),1,OFFSET('CCUS risks'!$A$1,2,AJ$1-1,totalresp),1)+COUNTIFS(OFFSET('CCUS risks'!$A$1,2,$B5-1,totalresp),1,OFFSET('CCUS risks'!$A$1,2,AJ$1-1,totalresp),0)+COUNTIFS(OFFSET('CCUS risks'!$A$1,2,$B5-1,totalresp),0,OFFSET('CCUS risks'!$A$1,2,AJ$1-1,totalresp),1)))</f>
        <v>0.95</v>
      </c>
    </row>
    <row r="6" spans="1:36" ht="26.25" x14ac:dyDescent="0.45">
      <c r="A6" s="21" t="s">
        <v>379</v>
      </c>
      <c r="B6" s="6">
        <v>9</v>
      </c>
      <c r="C6">
        <f ca="1">1-(COUNTIFS(OFFSET('CCUS risks'!$A$1,2,$B6-1,totalresp),1,OFFSET('CCUS risks'!$A$1,2,C$1-1,totalresp),1)/(COUNTIFS(OFFSET('CCUS risks'!$A$1,2,$B6-1,totalresp),1,OFFSET('CCUS risks'!$A$1,2,C$1-1,totalresp),1)+COUNTIFS(OFFSET('CCUS risks'!$A$1,2,$B6-1,totalresp),1,OFFSET('CCUS risks'!$A$1,2,C$1-1,totalresp),0)+COUNTIFS(OFFSET('CCUS risks'!$A$1,2,$B6-1,totalresp),0,OFFSET('CCUS risks'!$A$1,2,C$1-1,totalresp),1)))</f>
        <v>0.86842105263157898</v>
      </c>
      <c r="D6">
        <f ca="1">1-(COUNTIFS(OFFSET('CCUS risks'!$A$1,2,$B6-1,totalresp),1,OFFSET('CCUS risks'!$A$1,2,D$1-1,totalresp),1)/(COUNTIFS(OFFSET('CCUS risks'!$A$1,2,$B6-1,totalresp),1,OFFSET('CCUS risks'!$A$1,2,D$1-1,totalresp),1)+COUNTIFS(OFFSET('CCUS risks'!$A$1,2,$B6-1,totalresp),1,OFFSET('CCUS risks'!$A$1,2,D$1-1,totalresp),0)+COUNTIFS(OFFSET('CCUS risks'!$A$1,2,$B6-1,totalresp),0,OFFSET('CCUS risks'!$A$1,2,D$1-1,totalresp),1)))</f>
        <v>0.69565217391304346</v>
      </c>
      <c r="E6">
        <f ca="1">1-(COUNTIFS(OFFSET('CCUS risks'!$A$1,2,$B6-1,totalresp),1,OFFSET('CCUS risks'!$A$1,2,E$1-1,totalresp),1)/(COUNTIFS(OFFSET('CCUS risks'!$A$1,2,$B6-1,totalresp),1,OFFSET('CCUS risks'!$A$1,2,E$1-1,totalresp),1)+COUNTIFS(OFFSET('CCUS risks'!$A$1,2,$B6-1,totalresp),1,OFFSET('CCUS risks'!$A$1,2,E$1-1,totalresp),0)+COUNTIFS(OFFSET('CCUS risks'!$A$1,2,$B6-1,totalresp),0,OFFSET('CCUS risks'!$A$1,2,E$1-1,totalresp),1)))</f>
        <v>0.85106382978723405</v>
      </c>
      <c r="F6">
        <f ca="1">1-(COUNTIFS(OFFSET('CCUS risks'!$A$1,2,$B6-1,totalresp),1,OFFSET('CCUS risks'!$A$1,2,F$1-1,totalresp),1)/(COUNTIFS(OFFSET('CCUS risks'!$A$1,2,$B6-1,totalresp),1,OFFSET('CCUS risks'!$A$1,2,F$1-1,totalresp),1)+COUNTIFS(OFFSET('CCUS risks'!$A$1,2,$B6-1,totalresp),1,OFFSET('CCUS risks'!$A$1,2,F$1-1,totalresp),0)+COUNTIFS(OFFSET('CCUS risks'!$A$1,2,$B6-1,totalresp),0,OFFSET('CCUS risks'!$A$1,2,F$1-1,totalresp),1)))</f>
        <v>0</v>
      </c>
      <c r="G6">
        <f ca="1">1-(COUNTIFS(OFFSET('CCUS risks'!$A$1,2,$B6-1,totalresp),1,OFFSET('CCUS risks'!$A$1,2,G$1-1,totalresp),1)/(COUNTIFS(OFFSET('CCUS risks'!$A$1,2,$B6-1,totalresp),1,OFFSET('CCUS risks'!$A$1,2,G$1-1,totalresp),1)+COUNTIFS(OFFSET('CCUS risks'!$A$1,2,$B6-1,totalresp),1,OFFSET('CCUS risks'!$A$1,2,G$1-1,totalresp),0)+COUNTIFS(OFFSET('CCUS risks'!$A$1,2,$B6-1,totalresp),0,OFFSET('CCUS risks'!$A$1,2,G$1-1,totalresp),1)))</f>
        <v>0.88888888888888884</v>
      </c>
      <c r="H6">
        <f ca="1">1-(COUNTIFS(OFFSET('CCUS risks'!$A$1,2,$B6-1,totalresp),1,OFFSET('CCUS risks'!$A$1,2,H$1-1,totalresp),1)/(COUNTIFS(OFFSET('CCUS risks'!$A$1,2,$B6-1,totalresp),1,OFFSET('CCUS risks'!$A$1,2,H$1-1,totalresp),1)+COUNTIFS(OFFSET('CCUS risks'!$A$1,2,$B6-1,totalresp),1,OFFSET('CCUS risks'!$A$1,2,H$1-1,totalresp),0)+COUNTIFS(OFFSET('CCUS risks'!$A$1,2,$B6-1,totalresp),0,OFFSET('CCUS risks'!$A$1,2,H$1-1,totalresp),1)))</f>
        <v>0.76470588235294112</v>
      </c>
      <c r="I6">
        <f ca="1">1-(COUNTIFS(OFFSET('CCUS risks'!$A$1,2,$B6-1,totalresp),1,OFFSET('CCUS risks'!$A$1,2,I$1-1,totalresp),1)/(COUNTIFS(OFFSET('CCUS risks'!$A$1,2,$B6-1,totalresp),1,OFFSET('CCUS risks'!$A$1,2,I$1-1,totalresp),1)+COUNTIFS(OFFSET('CCUS risks'!$A$1,2,$B6-1,totalresp),1,OFFSET('CCUS risks'!$A$1,2,I$1-1,totalresp),0)+COUNTIFS(OFFSET('CCUS risks'!$A$1,2,$B6-1,totalresp),0,OFFSET('CCUS risks'!$A$1,2,I$1-1,totalresp),1)))</f>
        <v>0.88</v>
      </c>
      <c r="J6">
        <f ca="1">1-(COUNTIFS(OFFSET('CCUS risks'!$A$1,2,$B6-1,totalresp),1,OFFSET('CCUS risks'!$A$1,2,J$1-1,totalresp),1)/(COUNTIFS(OFFSET('CCUS risks'!$A$1,2,$B6-1,totalresp),1,OFFSET('CCUS risks'!$A$1,2,J$1-1,totalresp),1)+COUNTIFS(OFFSET('CCUS risks'!$A$1,2,$B6-1,totalresp),1,OFFSET('CCUS risks'!$A$1,2,J$1-1,totalresp),0)+COUNTIFS(OFFSET('CCUS risks'!$A$1,2,$B6-1,totalresp),0,OFFSET('CCUS risks'!$A$1,2,J$1-1,totalresp),1)))</f>
        <v>0.94594594594594594</v>
      </c>
      <c r="K6">
        <f ca="1">1-(COUNTIFS(OFFSET('CCUS risks'!$A$1,2,$B6-1,totalresp),1,OFFSET('CCUS risks'!$A$1,2,K$1-1,totalresp),1)/(COUNTIFS(OFFSET('CCUS risks'!$A$1,2,$B6-1,totalresp),1,OFFSET('CCUS risks'!$A$1,2,K$1-1,totalresp),1)+COUNTIFS(OFFSET('CCUS risks'!$A$1,2,$B6-1,totalresp),1,OFFSET('CCUS risks'!$A$1,2,K$1-1,totalresp),0)+COUNTIFS(OFFSET('CCUS risks'!$A$1,2,$B6-1,totalresp),0,OFFSET('CCUS risks'!$A$1,2,K$1-1,totalresp),1)))</f>
        <v>0.91176470588235292</v>
      </c>
      <c r="L6">
        <f ca="1">1-(COUNTIFS(OFFSET('CCUS risks'!$A$1,2,$B6-1,totalresp),1,OFFSET('CCUS risks'!$A$1,2,L$1-1,totalresp),1)/(COUNTIFS(OFFSET('CCUS risks'!$A$1,2,$B6-1,totalresp),1,OFFSET('CCUS risks'!$A$1,2,L$1-1,totalresp),1)+COUNTIFS(OFFSET('CCUS risks'!$A$1,2,$B6-1,totalresp),1,OFFSET('CCUS risks'!$A$1,2,L$1-1,totalresp),0)+COUNTIFS(OFFSET('CCUS risks'!$A$1,2,$B6-1,totalresp),0,OFFSET('CCUS risks'!$A$1,2,L$1-1,totalresp),1)))</f>
        <v>0.90322580645161288</v>
      </c>
      <c r="M6">
        <f ca="1">1-(COUNTIFS(OFFSET('CCUS risks'!$A$1,2,$B6-1,totalresp),1,OFFSET('CCUS risks'!$A$1,2,M$1-1,totalresp),1)/(COUNTIFS(OFFSET('CCUS risks'!$A$1,2,$B6-1,totalresp),1,OFFSET('CCUS risks'!$A$1,2,M$1-1,totalresp),1)+COUNTIFS(OFFSET('CCUS risks'!$A$1,2,$B6-1,totalresp),1,OFFSET('CCUS risks'!$A$1,2,M$1-1,totalresp),0)+COUNTIFS(OFFSET('CCUS risks'!$A$1,2,$B6-1,totalresp),0,OFFSET('CCUS risks'!$A$1,2,M$1-1,totalresp),1)))</f>
        <v>0.83333333333333337</v>
      </c>
      <c r="N6">
        <f ca="1">1-(COUNTIFS(OFFSET('CCUS risks'!$A$1,2,$B6-1,totalresp),1,OFFSET('CCUS risks'!$A$1,2,N$1-1,totalresp),1)/(COUNTIFS(OFFSET('CCUS risks'!$A$1,2,$B6-1,totalresp),1,OFFSET('CCUS risks'!$A$1,2,N$1-1,totalresp),1)+COUNTIFS(OFFSET('CCUS risks'!$A$1,2,$B6-1,totalresp),1,OFFSET('CCUS risks'!$A$1,2,N$1-1,totalresp),0)+COUNTIFS(OFFSET('CCUS risks'!$A$1,2,$B6-1,totalresp),0,OFFSET('CCUS risks'!$A$1,2,N$1-1,totalresp),1)))</f>
        <v>0.89655172413793105</v>
      </c>
      <c r="O6">
        <f ca="1">1-(COUNTIFS(OFFSET('CCUS risks'!$A$1,2,$B6-1,totalresp),1,OFFSET('CCUS risks'!$A$1,2,O$1-1,totalresp),1)/(COUNTIFS(OFFSET('CCUS risks'!$A$1,2,$B6-1,totalresp),1,OFFSET('CCUS risks'!$A$1,2,O$1-1,totalresp),1)+COUNTIFS(OFFSET('CCUS risks'!$A$1,2,$B6-1,totalresp),1,OFFSET('CCUS risks'!$A$1,2,O$1-1,totalresp),0)+COUNTIFS(OFFSET('CCUS risks'!$A$1,2,$B6-1,totalresp),0,OFFSET('CCUS risks'!$A$1,2,O$1-1,totalresp),1)))</f>
        <v>0.7567567567567568</v>
      </c>
      <c r="P6">
        <f ca="1">1-(COUNTIFS(OFFSET('CCUS risks'!$A$1,2,$B6-1,totalresp),1,OFFSET('CCUS risks'!$A$1,2,P$1-1,totalresp),1)/(COUNTIFS(OFFSET('CCUS risks'!$A$1,2,$B6-1,totalresp),1,OFFSET('CCUS risks'!$A$1,2,P$1-1,totalresp),1)+COUNTIFS(OFFSET('CCUS risks'!$A$1,2,$B6-1,totalresp),1,OFFSET('CCUS risks'!$A$1,2,P$1-1,totalresp),0)+COUNTIFS(OFFSET('CCUS risks'!$A$1,2,$B6-1,totalresp),0,OFFSET('CCUS risks'!$A$1,2,P$1-1,totalresp),1)))</f>
        <v>0.85714285714285721</v>
      </c>
      <c r="Q6">
        <f ca="1">1-(COUNTIFS(OFFSET('CCUS risks'!$A$1,2,$B6-1,totalresp),1,OFFSET('CCUS risks'!$A$1,2,Q$1-1,totalresp),1)/(COUNTIFS(OFFSET('CCUS risks'!$A$1,2,$B6-1,totalresp),1,OFFSET('CCUS risks'!$A$1,2,Q$1-1,totalresp),1)+COUNTIFS(OFFSET('CCUS risks'!$A$1,2,$B6-1,totalresp),1,OFFSET('CCUS risks'!$A$1,2,Q$1-1,totalresp),0)+COUNTIFS(OFFSET('CCUS risks'!$A$1,2,$B6-1,totalresp),0,OFFSET('CCUS risks'!$A$1,2,Q$1-1,totalresp),1)))</f>
        <v>0.77142857142857146</v>
      </c>
      <c r="R6">
        <f ca="1">1-(COUNTIFS(OFFSET('CCUS risks'!$A$1,2,$B6-1,totalresp),1,OFFSET('CCUS risks'!$A$1,2,R$1-1,totalresp),1)/(COUNTIFS(OFFSET('CCUS risks'!$A$1,2,$B6-1,totalresp),1,OFFSET('CCUS risks'!$A$1,2,R$1-1,totalresp),1)+COUNTIFS(OFFSET('CCUS risks'!$A$1,2,$B6-1,totalresp),1,OFFSET('CCUS risks'!$A$1,2,R$1-1,totalresp),0)+COUNTIFS(OFFSET('CCUS risks'!$A$1,2,$B6-1,totalresp),0,OFFSET('CCUS risks'!$A$1,2,R$1-1,totalresp),1)))</f>
        <v>0.8</v>
      </c>
      <c r="S6">
        <f ca="1">1-(COUNTIFS(OFFSET('CCUS risks'!$A$1,2,$B6-1,totalresp),1,OFFSET('CCUS risks'!$A$1,2,S$1-1,totalresp),1)/(COUNTIFS(OFFSET('CCUS risks'!$A$1,2,$B6-1,totalresp),1,OFFSET('CCUS risks'!$A$1,2,S$1-1,totalresp),1)+COUNTIFS(OFFSET('CCUS risks'!$A$1,2,$B6-1,totalresp),1,OFFSET('CCUS risks'!$A$1,2,S$1-1,totalresp),0)+COUNTIFS(OFFSET('CCUS risks'!$A$1,2,$B6-1,totalresp),0,OFFSET('CCUS risks'!$A$1,2,S$1-1,totalresp),1)))</f>
        <v>0.83333333333333337</v>
      </c>
      <c r="T6">
        <f ca="1">1-(COUNTIFS(OFFSET('CCUS risks'!$A$1,2,$B6-1,totalresp),1,OFFSET('CCUS risks'!$A$1,2,T$1-1,totalresp),1)/(COUNTIFS(OFFSET('CCUS risks'!$A$1,2,$B6-1,totalresp),1,OFFSET('CCUS risks'!$A$1,2,T$1-1,totalresp),1)+COUNTIFS(OFFSET('CCUS risks'!$A$1,2,$B6-1,totalresp),1,OFFSET('CCUS risks'!$A$1,2,T$1-1,totalresp),0)+COUNTIFS(OFFSET('CCUS risks'!$A$1,2,$B6-1,totalresp),0,OFFSET('CCUS risks'!$A$1,2,T$1-1,totalresp),1)))</f>
        <v>0.96153846153846156</v>
      </c>
      <c r="U6">
        <f ca="1">1-(COUNTIFS(OFFSET('CCUS risks'!$A$1,2,$B6-1,totalresp),1,OFFSET('CCUS risks'!$A$1,2,U$1-1,totalresp),1)/(COUNTIFS(OFFSET('CCUS risks'!$A$1,2,$B6-1,totalresp),1,OFFSET('CCUS risks'!$A$1,2,U$1-1,totalresp),1)+COUNTIFS(OFFSET('CCUS risks'!$A$1,2,$B6-1,totalresp),1,OFFSET('CCUS risks'!$A$1,2,U$1-1,totalresp),0)+COUNTIFS(OFFSET('CCUS risks'!$A$1,2,$B6-1,totalresp),0,OFFSET('CCUS risks'!$A$1,2,U$1-1,totalresp),1)))</f>
        <v>0.92307692307692313</v>
      </c>
      <c r="V6">
        <f ca="1">1-(COUNTIFS(OFFSET('CCUS risks'!$A$1,2,$B6-1,totalresp),1,OFFSET('CCUS risks'!$A$1,2,V$1-1,totalresp),1)/(COUNTIFS(OFFSET('CCUS risks'!$A$1,2,$B6-1,totalresp),1,OFFSET('CCUS risks'!$A$1,2,V$1-1,totalresp),1)+COUNTIFS(OFFSET('CCUS risks'!$A$1,2,$B6-1,totalresp),1,OFFSET('CCUS risks'!$A$1,2,V$1-1,totalresp),0)+COUNTIFS(OFFSET('CCUS risks'!$A$1,2,$B6-1,totalresp),0,OFFSET('CCUS risks'!$A$1,2,V$1-1,totalresp),1)))</f>
        <v>0.89189189189189189</v>
      </c>
      <c r="W6">
        <f ca="1">1-(COUNTIFS(OFFSET('CCUS risks'!$A$1,2,$B6-1,totalresp),1,OFFSET('CCUS risks'!$A$1,2,W$1-1,totalresp),1)/(COUNTIFS(OFFSET('CCUS risks'!$A$1,2,$B6-1,totalresp),1,OFFSET('CCUS risks'!$A$1,2,W$1-1,totalresp),1)+COUNTIFS(OFFSET('CCUS risks'!$A$1,2,$B6-1,totalresp),1,OFFSET('CCUS risks'!$A$1,2,W$1-1,totalresp),0)+COUNTIFS(OFFSET('CCUS risks'!$A$1,2,$B6-1,totalresp),0,OFFSET('CCUS risks'!$A$1,2,W$1-1,totalresp),1)))</f>
        <v>0.91891891891891886</v>
      </c>
      <c r="X6">
        <f ca="1">1-(COUNTIFS(OFFSET('CCUS risks'!$A$1,2,$B6-1,totalresp),1,OFFSET('CCUS risks'!$A$1,2,X$1-1,totalresp),1)/(COUNTIFS(OFFSET('CCUS risks'!$A$1,2,$B6-1,totalresp),1,OFFSET('CCUS risks'!$A$1,2,X$1-1,totalresp),1)+COUNTIFS(OFFSET('CCUS risks'!$A$1,2,$B6-1,totalresp),1,OFFSET('CCUS risks'!$A$1,2,X$1-1,totalresp),0)+COUNTIFS(OFFSET('CCUS risks'!$A$1,2,$B6-1,totalresp),0,OFFSET('CCUS risks'!$A$1,2,X$1-1,totalresp),1)))</f>
        <v>0.83333333333333337</v>
      </c>
      <c r="Y6">
        <f ca="1">1-(COUNTIFS(OFFSET('CCUS risks'!$A$1,2,$B6-1,totalresp),1,OFFSET('CCUS risks'!$A$1,2,Y$1-1,totalresp),1)/(COUNTIFS(OFFSET('CCUS risks'!$A$1,2,$B6-1,totalresp),1,OFFSET('CCUS risks'!$A$1,2,Y$1-1,totalresp),1)+COUNTIFS(OFFSET('CCUS risks'!$A$1,2,$B6-1,totalresp),1,OFFSET('CCUS risks'!$A$1,2,Y$1-1,totalresp),0)+COUNTIFS(OFFSET('CCUS risks'!$A$1,2,$B6-1,totalresp),0,OFFSET('CCUS risks'!$A$1,2,Y$1-1,totalresp),1)))</f>
        <v>1</v>
      </c>
      <c r="Z6">
        <f ca="1">1-(COUNTIFS(OFFSET('CCUS risks'!$A$1,2,$B6-1,totalresp),1,OFFSET('CCUS risks'!$A$1,2,Z$1-1,totalresp),1)/(COUNTIFS(OFFSET('CCUS risks'!$A$1,2,$B6-1,totalresp),1,OFFSET('CCUS risks'!$A$1,2,Z$1-1,totalresp),1)+COUNTIFS(OFFSET('CCUS risks'!$A$1,2,$B6-1,totalresp),1,OFFSET('CCUS risks'!$A$1,2,Z$1-1,totalresp),0)+COUNTIFS(OFFSET('CCUS risks'!$A$1,2,$B6-1,totalresp),0,OFFSET('CCUS risks'!$A$1,2,Z$1-1,totalresp),1)))</f>
        <v>0.84848484848484851</v>
      </c>
      <c r="AA6">
        <f ca="1">1-(COUNTIFS(OFFSET('CCUS risks'!$A$1,2,$B6-1,totalresp),1,OFFSET('CCUS risks'!$A$1,2,AA$1-1,totalresp),1)/(COUNTIFS(OFFSET('CCUS risks'!$A$1,2,$B6-1,totalresp),1,OFFSET('CCUS risks'!$A$1,2,AA$1-1,totalresp),1)+COUNTIFS(OFFSET('CCUS risks'!$A$1,2,$B6-1,totalresp),1,OFFSET('CCUS risks'!$A$1,2,AA$1-1,totalresp),0)+COUNTIFS(OFFSET('CCUS risks'!$A$1,2,$B6-1,totalresp),0,OFFSET('CCUS risks'!$A$1,2,AA$1-1,totalresp),1)))</f>
        <v>0.95833333333333337</v>
      </c>
      <c r="AB6">
        <f ca="1">1-(COUNTIFS(OFFSET('CCUS risks'!$A$1,2,$B6-1,totalresp),1,OFFSET('CCUS risks'!$A$1,2,AB$1-1,totalresp),1)/(COUNTIFS(OFFSET('CCUS risks'!$A$1,2,$B6-1,totalresp),1,OFFSET('CCUS risks'!$A$1,2,AB$1-1,totalresp),1)+COUNTIFS(OFFSET('CCUS risks'!$A$1,2,$B6-1,totalresp),1,OFFSET('CCUS risks'!$A$1,2,AB$1-1,totalresp),0)+COUNTIFS(OFFSET('CCUS risks'!$A$1,2,$B6-1,totalresp),0,OFFSET('CCUS risks'!$A$1,2,AB$1-1,totalresp),1)))</f>
        <v>0.77777777777777779</v>
      </c>
      <c r="AC6">
        <f ca="1">1-(COUNTIFS(OFFSET('CCUS risks'!$A$1,2,$B6-1,totalresp),1,OFFSET('CCUS risks'!$A$1,2,AC$1-1,totalresp),1)/(COUNTIFS(OFFSET('CCUS risks'!$A$1,2,$B6-1,totalresp),1,OFFSET('CCUS risks'!$A$1,2,AC$1-1,totalresp),1)+COUNTIFS(OFFSET('CCUS risks'!$A$1,2,$B6-1,totalresp),1,OFFSET('CCUS risks'!$A$1,2,AC$1-1,totalresp),0)+COUNTIFS(OFFSET('CCUS risks'!$A$1,2,$B6-1,totalresp),0,OFFSET('CCUS risks'!$A$1,2,AC$1-1,totalresp),1)))</f>
        <v>0.81818181818181812</v>
      </c>
      <c r="AD6">
        <f ca="1">1-(COUNTIFS(OFFSET('CCUS risks'!$A$1,2,$B6-1,totalresp),1,OFFSET('CCUS risks'!$A$1,2,AD$1-1,totalresp),1)/(COUNTIFS(OFFSET('CCUS risks'!$A$1,2,$B6-1,totalresp),1,OFFSET('CCUS risks'!$A$1,2,AD$1-1,totalresp),1)+COUNTIFS(OFFSET('CCUS risks'!$A$1,2,$B6-1,totalresp),1,OFFSET('CCUS risks'!$A$1,2,AD$1-1,totalresp),0)+COUNTIFS(OFFSET('CCUS risks'!$A$1,2,$B6-1,totalresp),0,OFFSET('CCUS risks'!$A$1,2,AD$1-1,totalresp),1)))</f>
        <v>0.85</v>
      </c>
      <c r="AE6">
        <f ca="1">1-(COUNTIFS(OFFSET('CCUS risks'!$A$1,2,$B6-1,totalresp),1,OFFSET('CCUS risks'!$A$1,2,AE$1-1,totalresp),1)/(COUNTIFS(OFFSET('CCUS risks'!$A$1,2,$B6-1,totalresp),1,OFFSET('CCUS risks'!$A$1,2,AE$1-1,totalresp),1)+COUNTIFS(OFFSET('CCUS risks'!$A$1,2,$B6-1,totalresp),1,OFFSET('CCUS risks'!$A$1,2,AE$1-1,totalresp),0)+COUNTIFS(OFFSET('CCUS risks'!$A$1,2,$B6-1,totalresp),0,OFFSET('CCUS risks'!$A$1,2,AE$1-1,totalresp),1)))</f>
        <v>1</v>
      </c>
      <c r="AF6">
        <f ca="1">1-(COUNTIFS(OFFSET('CCUS risks'!$A$1,2,$B6-1,totalresp),1,OFFSET('CCUS risks'!$A$1,2,AF$1-1,totalresp),1)/(COUNTIFS(OFFSET('CCUS risks'!$A$1,2,$B6-1,totalresp),1,OFFSET('CCUS risks'!$A$1,2,AF$1-1,totalresp),1)+COUNTIFS(OFFSET('CCUS risks'!$A$1,2,$B6-1,totalresp),1,OFFSET('CCUS risks'!$A$1,2,AF$1-1,totalresp),0)+COUNTIFS(OFFSET('CCUS risks'!$A$1,2,$B6-1,totalresp),0,OFFSET('CCUS risks'!$A$1,2,AF$1-1,totalresp),1)))</f>
        <v>0.84848484848484851</v>
      </c>
      <c r="AG6">
        <f ca="1">1-(COUNTIFS(OFFSET('CCUS risks'!$A$1,2,$B6-1,totalresp),1,OFFSET('CCUS risks'!$A$1,2,AG$1-1,totalresp),1)/(COUNTIFS(OFFSET('CCUS risks'!$A$1,2,$B6-1,totalresp),1,OFFSET('CCUS risks'!$A$1,2,AG$1-1,totalresp),1)+COUNTIFS(OFFSET('CCUS risks'!$A$1,2,$B6-1,totalresp),1,OFFSET('CCUS risks'!$A$1,2,AG$1-1,totalresp),0)+COUNTIFS(OFFSET('CCUS risks'!$A$1,2,$B6-1,totalresp),0,OFFSET('CCUS risks'!$A$1,2,AG$1-1,totalresp),1)))</f>
        <v>0.88888888888888884</v>
      </c>
      <c r="AH6">
        <f ca="1">1-(COUNTIFS(OFFSET('CCUS risks'!$A$1,2,$B6-1,totalresp),1,OFFSET('CCUS risks'!$A$1,2,AH$1-1,totalresp),1)/(COUNTIFS(OFFSET('CCUS risks'!$A$1,2,$B6-1,totalresp),1,OFFSET('CCUS risks'!$A$1,2,AH$1-1,totalresp),1)+COUNTIFS(OFFSET('CCUS risks'!$A$1,2,$B6-1,totalresp),1,OFFSET('CCUS risks'!$A$1,2,AH$1-1,totalresp),0)+COUNTIFS(OFFSET('CCUS risks'!$A$1,2,$B6-1,totalresp),0,OFFSET('CCUS risks'!$A$1,2,AH$1-1,totalresp),1)))</f>
        <v>0.83333333333333337</v>
      </c>
      <c r="AI6">
        <f ca="1">1-(COUNTIFS(OFFSET('CCUS risks'!$A$1,2,$B6-1,totalresp),1,OFFSET('CCUS risks'!$A$1,2,AI$1-1,totalresp),1)/(COUNTIFS(OFFSET('CCUS risks'!$A$1,2,$B6-1,totalresp),1,OFFSET('CCUS risks'!$A$1,2,AI$1-1,totalresp),1)+COUNTIFS(OFFSET('CCUS risks'!$A$1,2,$B6-1,totalresp),1,OFFSET('CCUS risks'!$A$1,2,AI$1-1,totalresp),0)+COUNTIFS(OFFSET('CCUS risks'!$A$1,2,$B6-1,totalresp),0,OFFSET('CCUS risks'!$A$1,2,AI$1-1,totalresp),1)))</f>
        <v>0.88571428571428568</v>
      </c>
      <c r="AJ6">
        <f ca="1">1-(COUNTIFS(OFFSET('CCUS risks'!$A$1,2,$B6-1,totalresp),1,OFFSET('CCUS risks'!$A$1,2,AJ$1-1,totalresp),1)/(COUNTIFS(OFFSET('CCUS risks'!$A$1,2,$B6-1,totalresp),1,OFFSET('CCUS risks'!$A$1,2,AJ$1-1,totalresp),1)+COUNTIFS(OFFSET('CCUS risks'!$A$1,2,$B6-1,totalresp),1,OFFSET('CCUS risks'!$A$1,2,AJ$1-1,totalresp),0)+COUNTIFS(OFFSET('CCUS risks'!$A$1,2,$B6-1,totalresp),0,OFFSET('CCUS risks'!$A$1,2,AJ$1-1,totalresp),1)))</f>
        <v>0.94117647058823528</v>
      </c>
    </row>
    <row r="7" spans="1:36" ht="26.25" x14ac:dyDescent="0.45">
      <c r="A7" s="21" t="s">
        <v>380</v>
      </c>
      <c r="B7" s="6">
        <v>10</v>
      </c>
      <c r="C7">
        <f ca="1">1-(COUNTIFS(OFFSET('CCUS risks'!$A$1,2,$B7-1,totalresp),1,OFFSET('CCUS risks'!$A$1,2,C$1-1,totalresp),1)/(COUNTIFS(OFFSET('CCUS risks'!$A$1,2,$B7-1,totalresp),1,OFFSET('CCUS risks'!$A$1,2,C$1-1,totalresp),1)+COUNTIFS(OFFSET('CCUS risks'!$A$1,2,$B7-1,totalresp),1,OFFSET('CCUS risks'!$A$1,2,C$1-1,totalresp),0)+COUNTIFS(OFFSET('CCUS risks'!$A$1,2,$B7-1,totalresp),0,OFFSET('CCUS risks'!$A$1,2,C$1-1,totalresp),1)))</f>
        <v>0.67500000000000004</v>
      </c>
      <c r="D7">
        <f ca="1">1-(COUNTIFS(OFFSET('CCUS risks'!$A$1,2,$B7-1,totalresp),1,OFFSET('CCUS risks'!$A$1,2,D$1-1,totalresp),1)/(COUNTIFS(OFFSET('CCUS risks'!$A$1,2,$B7-1,totalresp),1,OFFSET('CCUS risks'!$A$1,2,D$1-1,totalresp),1)+COUNTIFS(OFFSET('CCUS risks'!$A$1,2,$B7-1,totalresp),1,OFFSET('CCUS risks'!$A$1,2,D$1-1,totalresp),0)+COUNTIFS(OFFSET('CCUS risks'!$A$1,2,$B7-1,totalresp),0,OFFSET('CCUS risks'!$A$1,2,D$1-1,totalresp),1)))</f>
        <v>0.85714285714285721</v>
      </c>
      <c r="E7">
        <f ca="1">1-(COUNTIFS(OFFSET('CCUS risks'!$A$1,2,$B7-1,totalresp),1,OFFSET('CCUS risks'!$A$1,2,E$1-1,totalresp),1)/(COUNTIFS(OFFSET('CCUS risks'!$A$1,2,$B7-1,totalresp),1,OFFSET('CCUS risks'!$A$1,2,E$1-1,totalresp),1)+COUNTIFS(OFFSET('CCUS risks'!$A$1,2,$B7-1,totalresp),1,OFFSET('CCUS risks'!$A$1,2,E$1-1,totalresp),0)+COUNTIFS(OFFSET('CCUS risks'!$A$1,2,$B7-1,totalresp),0,OFFSET('CCUS risks'!$A$1,2,E$1-1,totalresp),1)))</f>
        <v>0.79245283018867929</v>
      </c>
      <c r="F7">
        <f ca="1">1-(COUNTIFS(OFFSET('CCUS risks'!$A$1,2,$B7-1,totalresp),1,OFFSET('CCUS risks'!$A$1,2,F$1-1,totalresp),1)/(COUNTIFS(OFFSET('CCUS risks'!$A$1,2,$B7-1,totalresp),1,OFFSET('CCUS risks'!$A$1,2,F$1-1,totalresp),1)+COUNTIFS(OFFSET('CCUS risks'!$A$1,2,$B7-1,totalresp),1,OFFSET('CCUS risks'!$A$1,2,F$1-1,totalresp),0)+COUNTIFS(OFFSET('CCUS risks'!$A$1,2,$B7-1,totalresp),0,OFFSET('CCUS risks'!$A$1,2,F$1-1,totalresp),1)))</f>
        <v>0.88888888888888884</v>
      </c>
      <c r="G7">
        <f ca="1">1-(COUNTIFS(OFFSET('CCUS risks'!$A$1,2,$B7-1,totalresp),1,OFFSET('CCUS risks'!$A$1,2,G$1-1,totalresp),1)/(COUNTIFS(OFFSET('CCUS risks'!$A$1,2,$B7-1,totalresp),1,OFFSET('CCUS risks'!$A$1,2,G$1-1,totalresp),1)+COUNTIFS(OFFSET('CCUS risks'!$A$1,2,$B7-1,totalresp),1,OFFSET('CCUS risks'!$A$1,2,G$1-1,totalresp),0)+COUNTIFS(OFFSET('CCUS risks'!$A$1,2,$B7-1,totalresp),0,OFFSET('CCUS risks'!$A$1,2,G$1-1,totalresp),1)))</f>
        <v>0</v>
      </c>
      <c r="H7">
        <f ca="1">1-(COUNTIFS(OFFSET('CCUS risks'!$A$1,2,$B7-1,totalresp),1,OFFSET('CCUS risks'!$A$1,2,H$1-1,totalresp),1)/(COUNTIFS(OFFSET('CCUS risks'!$A$1,2,$B7-1,totalresp),1,OFFSET('CCUS risks'!$A$1,2,H$1-1,totalresp),1)+COUNTIFS(OFFSET('CCUS risks'!$A$1,2,$B7-1,totalresp),1,OFFSET('CCUS risks'!$A$1,2,H$1-1,totalresp),0)+COUNTIFS(OFFSET('CCUS risks'!$A$1,2,$B7-1,totalresp),0,OFFSET('CCUS risks'!$A$1,2,H$1-1,totalresp),1)))</f>
        <v>0.63157894736842102</v>
      </c>
      <c r="I7">
        <f ca="1">1-(COUNTIFS(OFFSET('CCUS risks'!$A$1,2,$B7-1,totalresp),1,OFFSET('CCUS risks'!$A$1,2,I$1-1,totalresp),1)/(COUNTIFS(OFFSET('CCUS risks'!$A$1,2,$B7-1,totalresp),1,OFFSET('CCUS risks'!$A$1,2,I$1-1,totalresp),1)+COUNTIFS(OFFSET('CCUS risks'!$A$1,2,$B7-1,totalresp),1,OFFSET('CCUS risks'!$A$1,2,I$1-1,totalresp),0)+COUNTIFS(OFFSET('CCUS risks'!$A$1,2,$B7-1,totalresp),0,OFFSET('CCUS risks'!$A$1,2,I$1-1,totalresp),1)))</f>
        <v>0.77419354838709675</v>
      </c>
      <c r="J7">
        <f ca="1">1-(COUNTIFS(OFFSET('CCUS risks'!$A$1,2,$B7-1,totalresp),1,OFFSET('CCUS risks'!$A$1,2,J$1-1,totalresp),1)/(COUNTIFS(OFFSET('CCUS risks'!$A$1,2,$B7-1,totalresp),1,OFFSET('CCUS risks'!$A$1,2,J$1-1,totalresp),1)+COUNTIFS(OFFSET('CCUS risks'!$A$1,2,$B7-1,totalresp),1,OFFSET('CCUS risks'!$A$1,2,J$1-1,totalresp),0)+COUNTIFS(OFFSET('CCUS risks'!$A$1,2,$B7-1,totalresp),0,OFFSET('CCUS risks'!$A$1,2,J$1-1,totalresp),1)))</f>
        <v>0.83333333333333337</v>
      </c>
      <c r="K7">
        <f ca="1">1-(COUNTIFS(OFFSET('CCUS risks'!$A$1,2,$B7-1,totalresp),1,OFFSET('CCUS risks'!$A$1,2,K$1-1,totalresp),1)/(COUNTIFS(OFFSET('CCUS risks'!$A$1,2,$B7-1,totalresp),1,OFFSET('CCUS risks'!$A$1,2,K$1-1,totalresp),1)+COUNTIFS(OFFSET('CCUS risks'!$A$1,2,$B7-1,totalresp),1,OFFSET('CCUS risks'!$A$1,2,K$1-1,totalresp),0)+COUNTIFS(OFFSET('CCUS risks'!$A$1,2,$B7-1,totalresp),0,OFFSET('CCUS risks'!$A$1,2,K$1-1,totalresp),1)))</f>
        <v>0.88095238095238093</v>
      </c>
      <c r="L7">
        <f ca="1">1-(COUNTIFS(OFFSET('CCUS risks'!$A$1,2,$B7-1,totalresp),1,OFFSET('CCUS risks'!$A$1,2,L$1-1,totalresp),1)/(COUNTIFS(OFFSET('CCUS risks'!$A$1,2,$B7-1,totalresp),1,OFFSET('CCUS risks'!$A$1,2,L$1-1,totalresp),1)+COUNTIFS(OFFSET('CCUS risks'!$A$1,2,$B7-1,totalresp),1,OFFSET('CCUS risks'!$A$1,2,L$1-1,totalresp),0)+COUNTIFS(OFFSET('CCUS risks'!$A$1,2,$B7-1,totalresp),0,OFFSET('CCUS risks'!$A$1,2,L$1-1,totalresp),1)))</f>
        <v>0.81081081081081074</v>
      </c>
      <c r="M7">
        <f ca="1">1-(COUNTIFS(OFFSET('CCUS risks'!$A$1,2,$B7-1,totalresp),1,OFFSET('CCUS risks'!$A$1,2,M$1-1,totalresp),1)/(COUNTIFS(OFFSET('CCUS risks'!$A$1,2,$B7-1,totalresp),1,OFFSET('CCUS risks'!$A$1,2,M$1-1,totalresp),1)+COUNTIFS(OFFSET('CCUS risks'!$A$1,2,$B7-1,totalresp),1,OFFSET('CCUS risks'!$A$1,2,M$1-1,totalresp),0)+COUNTIFS(OFFSET('CCUS risks'!$A$1,2,$B7-1,totalresp),0,OFFSET('CCUS risks'!$A$1,2,M$1-1,totalresp),1)))</f>
        <v>0.84848484848484851</v>
      </c>
      <c r="N7">
        <f ca="1">1-(COUNTIFS(OFFSET('CCUS risks'!$A$1,2,$B7-1,totalresp),1,OFFSET('CCUS risks'!$A$1,2,N$1-1,totalresp),1)/(COUNTIFS(OFFSET('CCUS risks'!$A$1,2,$B7-1,totalresp),1,OFFSET('CCUS risks'!$A$1,2,N$1-1,totalresp),1)+COUNTIFS(OFFSET('CCUS risks'!$A$1,2,$B7-1,totalresp),1,OFFSET('CCUS risks'!$A$1,2,N$1-1,totalresp),0)+COUNTIFS(OFFSET('CCUS risks'!$A$1,2,$B7-1,totalresp),0,OFFSET('CCUS risks'!$A$1,2,N$1-1,totalresp),1)))</f>
        <v>0.83333333333333337</v>
      </c>
      <c r="O7">
        <f ca="1">1-(COUNTIFS(OFFSET('CCUS risks'!$A$1,2,$B7-1,totalresp),1,OFFSET('CCUS risks'!$A$1,2,O$1-1,totalresp),1)/(COUNTIFS(OFFSET('CCUS risks'!$A$1,2,$B7-1,totalresp),1,OFFSET('CCUS risks'!$A$1,2,O$1-1,totalresp),1)+COUNTIFS(OFFSET('CCUS risks'!$A$1,2,$B7-1,totalresp),1,OFFSET('CCUS risks'!$A$1,2,O$1-1,totalresp),0)+COUNTIFS(OFFSET('CCUS risks'!$A$1,2,$B7-1,totalresp),0,OFFSET('CCUS risks'!$A$1,2,O$1-1,totalresp),1)))</f>
        <v>0.83333333333333337</v>
      </c>
      <c r="P7">
        <f ca="1">1-(COUNTIFS(OFFSET('CCUS risks'!$A$1,2,$B7-1,totalresp),1,OFFSET('CCUS risks'!$A$1,2,P$1-1,totalresp),1)/(COUNTIFS(OFFSET('CCUS risks'!$A$1,2,$B7-1,totalresp),1,OFFSET('CCUS risks'!$A$1,2,P$1-1,totalresp),1)+COUNTIFS(OFFSET('CCUS risks'!$A$1,2,$B7-1,totalresp),1,OFFSET('CCUS risks'!$A$1,2,P$1-1,totalresp),0)+COUNTIFS(OFFSET('CCUS risks'!$A$1,2,$B7-1,totalresp),0,OFFSET('CCUS risks'!$A$1,2,P$1-1,totalresp),1)))</f>
        <v>0.78048780487804881</v>
      </c>
      <c r="Q7">
        <f ca="1">1-(COUNTIFS(OFFSET('CCUS risks'!$A$1,2,$B7-1,totalresp),1,OFFSET('CCUS risks'!$A$1,2,Q$1-1,totalresp),1)/(COUNTIFS(OFFSET('CCUS risks'!$A$1,2,$B7-1,totalresp),1,OFFSET('CCUS risks'!$A$1,2,Q$1-1,totalresp),1)+COUNTIFS(OFFSET('CCUS risks'!$A$1,2,$B7-1,totalresp),1,OFFSET('CCUS risks'!$A$1,2,Q$1-1,totalresp),0)+COUNTIFS(OFFSET('CCUS risks'!$A$1,2,$B7-1,totalresp),0,OFFSET('CCUS risks'!$A$1,2,Q$1-1,totalresp),1)))</f>
        <v>0.70731707317073167</v>
      </c>
      <c r="R7">
        <f ca="1">1-(COUNTIFS(OFFSET('CCUS risks'!$A$1,2,$B7-1,totalresp),1,OFFSET('CCUS risks'!$A$1,2,R$1-1,totalresp),1)/(COUNTIFS(OFFSET('CCUS risks'!$A$1,2,$B7-1,totalresp),1,OFFSET('CCUS risks'!$A$1,2,R$1-1,totalresp),1)+COUNTIFS(OFFSET('CCUS risks'!$A$1,2,$B7-1,totalresp),1,OFFSET('CCUS risks'!$A$1,2,R$1-1,totalresp),0)+COUNTIFS(OFFSET('CCUS risks'!$A$1,2,$B7-1,totalresp),0,OFFSET('CCUS risks'!$A$1,2,R$1-1,totalresp),1)))</f>
        <v>0.74509803921568629</v>
      </c>
      <c r="S7">
        <f ca="1">1-(COUNTIFS(OFFSET('CCUS risks'!$A$1,2,$B7-1,totalresp),1,OFFSET('CCUS risks'!$A$1,2,S$1-1,totalresp),1)/(COUNTIFS(OFFSET('CCUS risks'!$A$1,2,$B7-1,totalresp),1,OFFSET('CCUS risks'!$A$1,2,S$1-1,totalresp),1)+COUNTIFS(OFFSET('CCUS risks'!$A$1,2,$B7-1,totalresp),1,OFFSET('CCUS risks'!$A$1,2,S$1-1,totalresp),0)+COUNTIFS(OFFSET('CCUS risks'!$A$1,2,$B7-1,totalresp),0,OFFSET('CCUS risks'!$A$1,2,S$1-1,totalresp),1)))</f>
        <v>0.75</v>
      </c>
      <c r="T7">
        <f ca="1">1-(COUNTIFS(OFFSET('CCUS risks'!$A$1,2,$B7-1,totalresp),1,OFFSET('CCUS risks'!$A$1,2,T$1-1,totalresp),1)/(COUNTIFS(OFFSET('CCUS risks'!$A$1,2,$B7-1,totalresp),1,OFFSET('CCUS risks'!$A$1,2,T$1-1,totalresp),1)+COUNTIFS(OFFSET('CCUS risks'!$A$1,2,$B7-1,totalresp),1,OFFSET('CCUS risks'!$A$1,2,T$1-1,totalresp),0)+COUNTIFS(OFFSET('CCUS risks'!$A$1,2,$B7-1,totalresp),0,OFFSET('CCUS risks'!$A$1,2,T$1-1,totalresp),1)))</f>
        <v>0.87878787878787878</v>
      </c>
      <c r="U7">
        <f ca="1">1-(COUNTIFS(OFFSET('CCUS risks'!$A$1,2,$B7-1,totalresp),1,OFFSET('CCUS risks'!$A$1,2,U$1-1,totalresp),1)/(COUNTIFS(OFFSET('CCUS risks'!$A$1,2,$B7-1,totalresp),1,OFFSET('CCUS risks'!$A$1,2,U$1-1,totalresp),1)+COUNTIFS(OFFSET('CCUS risks'!$A$1,2,$B7-1,totalresp),1,OFFSET('CCUS risks'!$A$1,2,U$1-1,totalresp),0)+COUNTIFS(OFFSET('CCUS risks'!$A$1,2,$B7-1,totalresp),0,OFFSET('CCUS risks'!$A$1,2,U$1-1,totalresp),1)))</f>
        <v>0.76190476190476186</v>
      </c>
      <c r="V7">
        <f ca="1">1-(COUNTIFS(OFFSET('CCUS risks'!$A$1,2,$B7-1,totalresp),1,OFFSET('CCUS risks'!$A$1,2,V$1-1,totalresp),1)/(COUNTIFS(OFFSET('CCUS risks'!$A$1,2,$B7-1,totalresp),1,OFFSET('CCUS risks'!$A$1,2,V$1-1,totalresp),1)+COUNTIFS(OFFSET('CCUS risks'!$A$1,2,$B7-1,totalresp),1,OFFSET('CCUS risks'!$A$1,2,V$1-1,totalresp),0)+COUNTIFS(OFFSET('CCUS risks'!$A$1,2,$B7-1,totalresp),0,OFFSET('CCUS risks'!$A$1,2,V$1-1,totalresp),1)))</f>
        <v>0.89130434782608692</v>
      </c>
      <c r="W7">
        <f ca="1">1-(COUNTIFS(OFFSET('CCUS risks'!$A$1,2,$B7-1,totalresp),1,OFFSET('CCUS risks'!$A$1,2,W$1-1,totalresp),1)/(COUNTIFS(OFFSET('CCUS risks'!$A$1,2,$B7-1,totalresp),1,OFFSET('CCUS risks'!$A$1,2,W$1-1,totalresp),1)+COUNTIFS(OFFSET('CCUS risks'!$A$1,2,$B7-1,totalresp),1,OFFSET('CCUS risks'!$A$1,2,W$1-1,totalresp),0)+COUNTIFS(OFFSET('CCUS risks'!$A$1,2,$B7-1,totalresp),0,OFFSET('CCUS risks'!$A$1,2,W$1-1,totalresp),1)))</f>
        <v>0.83720930232558133</v>
      </c>
      <c r="X7">
        <f ca="1">1-(COUNTIFS(OFFSET('CCUS risks'!$A$1,2,$B7-1,totalresp),1,OFFSET('CCUS risks'!$A$1,2,X$1-1,totalresp),1)/(COUNTIFS(OFFSET('CCUS risks'!$A$1,2,$B7-1,totalresp),1,OFFSET('CCUS risks'!$A$1,2,X$1-1,totalresp),1)+COUNTIFS(OFFSET('CCUS risks'!$A$1,2,$B7-1,totalresp),1,OFFSET('CCUS risks'!$A$1,2,X$1-1,totalresp),0)+COUNTIFS(OFFSET('CCUS risks'!$A$1,2,$B7-1,totalresp),0,OFFSET('CCUS risks'!$A$1,2,X$1-1,totalresp),1)))</f>
        <v>0.81818181818181812</v>
      </c>
      <c r="Y7">
        <f ca="1">1-(COUNTIFS(OFFSET('CCUS risks'!$A$1,2,$B7-1,totalresp),1,OFFSET('CCUS risks'!$A$1,2,Y$1-1,totalresp),1)/(COUNTIFS(OFFSET('CCUS risks'!$A$1,2,$B7-1,totalresp),1,OFFSET('CCUS risks'!$A$1,2,Y$1-1,totalresp),1)+COUNTIFS(OFFSET('CCUS risks'!$A$1,2,$B7-1,totalresp),1,OFFSET('CCUS risks'!$A$1,2,Y$1-1,totalresp),0)+COUNTIFS(OFFSET('CCUS risks'!$A$1,2,$B7-1,totalresp),0,OFFSET('CCUS risks'!$A$1,2,Y$1-1,totalresp),1)))</f>
        <v>0.93333333333333335</v>
      </c>
      <c r="Z7">
        <f ca="1">1-(COUNTIFS(OFFSET('CCUS risks'!$A$1,2,$B7-1,totalresp),1,OFFSET('CCUS risks'!$A$1,2,Z$1-1,totalresp),1)/(COUNTIFS(OFFSET('CCUS risks'!$A$1,2,$B7-1,totalresp),1,OFFSET('CCUS risks'!$A$1,2,Z$1-1,totalresp),1)+COUNTIFS(OFFSET('CCUS risks'!$A$1,2,$B7-1,totalresp),1,OFFSET('CCUS risks'!$A$1,2,Z$1-1,totalresp),0)+COUNTIFS(OFFSET('CCUS risks'!$A$1,2,$B7-1,totalresp),0,OFFSET('CCUS risks'!$A$1,2,Z$1-1,totalresp),1)))</f>
        <v>0.85714285714285721</v>
      </c>
      <c r="AA7">
        <f ca="1">1-(COUNTIFS(OFFSET('CCUS risks'!$A$1,2,$B7-1,totalresp),1,OFFSET('CCUS risks'!$A$1,2,AA$1-1,totalresp),1)/(COUNTIFS(OFFSET('CCUS risks'!$A$1,2,$B7-1,totalresp),1,OFFSET('CCUS risks'!$A$1,2,AA$1-1,totalresp),1)+COUNTIFS(OFFSET('CCUS risks'!$A$1,2,$B7-1,totalresp),1,OFFSET('CCUS risks'!$A$1,2,AA$1-1,totalresp),0)+COUNTIFS(OFFSET('CCUS risks'!$A$1,2,$B7-1,totalresp),0,OFFSET('CCUS risks'!$A$1,2,AA$1-1,totalresp),1)))</f>
        <v>0.90625</v>
      </c>
      <c r="AB7">
        <f ca="1">1-(COUNTIFS(OFFSET('CCUS risks'!$A$1,2,$B7-1,totalresp),1,OFFSET('CCUS risks'!$A$1,2,AB$1-1,totalresp),1)/(COUNTIFS(OFFSET('CCUS risks'!$A$1,2,$B7-1,totalresp),1,OFFSET('CCUS risks'!$A$1,2,AB$1-1,totalresp),1)+COUNTIFS(OFFSET('CCUS risks'!$A$1,2,$B7-1,totalresp),1,OFFSET('CCUS risks'!$A$1,2,AB$1-1,totalresp),0)+COUNTIFS(OFFSET('CCUS risks'!$A$1,2,$B7-1,totalresp),0,OFFSET('CCUS risks'!$A$1,2,AB$1-1,totalresp),1)))</f>
        <v>0.83783783783783783</v>
      </c>
      <c r="AC7">
        <f ca="1">1-(COUNTIFS(OFFSET('CCUS risks'!$A$1,2,$B7-1,totalresp),1,OFFSET('CCUS risks'!$A$1,2,AC$1-1,totalresp),1)/(COUNTIFS(OFFSET('CCUS risks'!$A$1,2,$B7-1,totalresp),1,OFFSET('CCUS risks'!$A$1,2,AC$1-1,totalresp),1)+COUNTIFS(OFFSET('CCUS risks'!$A$1,2,$B7-1,totalresp),1,OFFSET('CCUS risks'!$A$1,2,AC$1-1,totalresp),0)+COUNTIFS(OFFSET('CCUS risks'!$A$1,2,$B7-1,totalresp),0,OFFSET('CCUS risks'!$A$1,2,AC$1-1,totalresp),1)))</f>
        <v>0.77500000000000002</v>
      </c>
      <c r="AD7">
        <f ca="1">1-(COUNTIFS(OFFSET('CCUS risks'!$A$1,2,$B7-1,totalresp),1,OFFSET('CCUS risks'!$A$1,2,AD$1-1,totalresp),1)/(COUNTIFS(OFFSET('CCUS risks'!$A$1,2,$B7-1,totalresp),1,OFFSET('CCUS risks'!$A$1,2,AD$1-1,totalresp),1)+COUNTIFS(OFFSET('CCUS risks'!$A$1,2,$B7-1,totalresp),1,OFFSET('CCUS risks'!$A$1,2,AD$1-1,totalresp),0)+COUNTIFS(OFFSET('CCUS risks'!$A$1,2,$B7-1,totalresp),0,OFFSET('CCUS risks'!$A$1,2,AD$1-1,totalresp),1)))</f>
        <v>0.86206896551724133</v>
      </c>
      <c r="AE7">
        <f ca="1">1-(COUNTIFS(OFFSET('CCUS risks'!$A$1,2,$B7-1,totalresp),1,OFFSET('CCUS risks'!$A$1,2,AE$1-1,totalresp),1)/(COUNTIFS(OFFSET('CCUS risks'!$A$1,2,$B7-1,totalresp),1,OFFSET('CCUS risks'!$A$1,2,AE$1-1,totalresp),1)+COUNTIFS(OFFSET('CCUS risks'!$A$1,2,$B7-1,totalresp),1,OFFSET('CCUS risks'!$A$1,2,AE$1-1,totalresp),0)+COUNTIFS(OFFSET('CCUS risks'!$A$1,2,$B7-1,totalresp),0,OFFSET('CCUS risks'!$A$1,2,AE$1-1,totalresp),1)))</f>
        <v>0.92592592592592593</v>
      </c>
      <c r="AF7">
        <f ca="1">1-(COUNTIFS(OFFSET('CCUS risks'!$A$1,2,$B7-1,totalresp),1,OFFSET('CCUS risks'!$A$1,2,AF$1-1,totalresp),1)/(COUNTIFS(OFFSET('CCUS risks'!$A$1,2,$B7-1,totalresp),1,OFFSET('CCUS risks'!$A$1,2,AF$1-1,totalresp),1)+COUNTIFS(OFFSET('CCUS risks'!$A$1,2,$B7-1,totalresp),1,OFFSET('CCUS risks'!$A$1,2,AF$1-1,totalresp),0)+COUNTIFS(OFFSET('CCUS risks'!$A$1,2,$B7-1,totalresp),0,OFFSET('CCUS risks'!$A$1,2,AF$1-1,totalresp),1)))</f>
        <v>0.73684210526315796</v>
      </c>
      <c r="AG7">
        <f ca="1">1-(COUNTIFS(OFFSET('CCUS risks'!$A$1,2,$B7-1,totalresp),1,OFFSET('CCUS risks'!$A$1,2,AG$1-1,totalresp),1)/(COUNTIFS(OFFSET('CCUS risks'!$A$1,2,$B7-1,totalresp),1,OFFSET('CCUS risks'!$A$1,2,AG$1-1,totalresp),1)+COUNTIFS(OFFSET('CCUS risks'!$A$1,2,$B7-1,totalresp),1,OFFSET('CCUS risks'!$A$1,2,AG$1-1,totalresp),0)+COUNTIFS(OFFSET('CCUS risks'!$A$1,2,$B7-1,totalresp),0,OFFSET('CCUS risks'!$A$1,2,AG$1-1,totalresp),1)))</f>
        <v>0.82352941176470584</v>
      </c>
      <c r="AH7">
        <f ca="1">1-(COUNTIFS(OFFSET('CCUS risks'!$A$1,2,$B7-1,totalresp),1,OFFSET('CCUS risks'!$A$1,2,AH$1-1,totalresp),1)/(COUNTIFS(OFFSET('CCUS risks'!$A$1,2,$B7-1,totalresp),1,OFFSET('CCUS risks'!$A$1,2,AH$1-1,totalresp),1)+COUNTIFS(OFFSET('CCUS risks'!$A$1,2,$B7-1,totalresp),1,OFFSET('CCUS risks'!$A$1,2,AH$1-1,totalresp),0)+COUNTIFS(OFFSET('CCUS risks'!$A$1,2,$B7-1,totalresp),0,OFFSET('CCUS risks'!$A$1,2,AH$1-1,totalresp),1)))</f>
        <v>0.75</v>
      </c>
      <c r="AI7">
        <f ca="1">1-(COUNTIFS(OFFSET('CCUS risks'!$A$1,2,$B7-1,totalresp),1,OFFSET('CCUS risks'!$A$1,2,AI$1-1,totalresp),1)/(COUNTIFS(OFFSET('CCUS risks'!$A$1,2,$B7-1,totalresp),1,OFFSET('CCUS risks'!$A$1,2,AI$1-1,totalresp),1)+COUNTIFS(OFFSET('CCUS risks'!$A$1,2,$B7-1,totalresp),1,OFFSET('CCUS risks'!$A$1,2,AI$1-1,totalresp),0)+COUNTIFS(OFFSET('CCUS risks'!$A$1,2,$B7-1,totalresp),0,OFFSET('CCUS risks'!$A$1,2,AI$1-1,totalresp),1)))</f>
        <v>0.74358974358974361</v>
      </c>
      <c r="AJ7">
        <f ca="1">1-(COUNTIFS(OFFSET('CCUS risks'!$A$1,2,$B7-1,totalresp),1,OFFSET('CCUS risks'!$A$1,2,AJ$1-1,totalresp),1)/(COUNTIFS(OFFSET('CCUS risks'!$A$1,2,$B7-1,totalresp),1,OFFSET('CCUS risks'!$A$1,2,AJ$1-1,totalresp),1)+COUNTIFS(OFFSET('CCUS risks'!$A$1,2,$B7-1,totalresp),1,OFFSET('CCUS risks'!$A$1,2,AJ$1-1,totalresp),0)+COUNTIFS(OFFSET('CCUS risks'!$A$1,2,$B7-1,totalresp),0,OFFSET('CCUS risks'!$A$1,2,AJ$1-1,totalresp),1)))</f>
        <v>0.88</v>
      </c>
    </row>
    <row r="8" spans="1:36" ht="39.4" x14ac:dyDescent="0.45">
      <c r="A8" s="21" t="s">
        <v>381</v>
      </c>
      <c r="B8" s="6">
        <v>11</v>
      </c>
      <c r="C8">
        <f ca="1">1-(COUNTIFS(OFFSET('CCUS risks'!$A$1,2,$B8-1,totalresp),1,OFFSET('CCUS risks'!$A$1,2,C$1-1,totalresp),1)/(COUNTIFS(OFFSET('CCUS risks'!$A$1,2,$B8-1,totalresp),1,OFFSET('CCUS risks'!$A$1,2,C$1-1,totalresp),1)+COUNTIFS(OFFSET('CCUS risks'!$A$1,2,$B8-1,totalresp),1,OFFSET('CCUS risks'!$A$1,2,C$1-1,totalresp),0)+COUNTIFS(OFFSET('CCUS risks'!$A$1,2,$B8-1,totalresp),0,OFFSET('CCUS risks'!$A$1,2,C$1-1,totalresp),1)))</f>
        <v>0.77777777777777779</v>
      </c>
      <c r="D8">
        <f ca="1">1-(COUNTIFS(OFFSET('CCUS risks'!$A$1,2,$B8-1,totalresp),1,OFFSET('CCUS risks'!$A$1,2,D$1-1,totalresp),1)/(COUNTIFS(OFFSET('CCUS risks'!$A$1,2,$B8-1,totalresp),1,OFFSET('CCUS risks'!$A$1,2,D$1-1,totalresp),1)+COUNTIFS(OFFSET('CCUS risks'!$A$1,2,$B8-1,totalresp),1,OFFSET('CCUS risks'!$A$1,2,D$1-1,totalresp),0)+COUNTIFS(OFFSET('CCUS risks'!$A$1,2,$B8-1,totalresp),0,OFFSET('CCUS risks'!$A$1,2,D$1-1,totalresp),1)))</f>
        <v>0.76470588235294112</v>
      </c>
      <c r="E8">
        <f ca="1">1-(COUNTIFS(OFFSET('CCUS risks'!$A$1,2,$B8-1,totalresp),1,OFFSET('CCUS risks'!$A$1,2,E$1-1,totalresp),1)/(COUNTIFS(OFFSET('CCUS risks'!$A$1,2,$B8-1,totalresp),1,OFFSET('CCUS risks'!$A$1,2,E$1-1,totalresp),1)+COUNTIFS(OFFSET('CCUS risks'!$A$1,2,$B8-1,totalresp),1,OFFSET('CCUS risks'!$A$1,2,E$1-1,totalresp),0)+COUNTIFS(OFFSET('CCUS risks'!$A$1,2,$B8-1,totalresp),0,OFFSET('CCUS risks'!$A$1,2,E$1-1,totalresp),1)))</f>
        <v>0.75471698113207553</v>
      </c>
      <c r="F8">
        <f ca="1">1-(COUNTIFS(OFFSET('CCUS risks'!$A$1,2,$B8-1,totalresp),1,OFFSET('CCUS risks'!$A$1,2,F$1-1,totalresp),1)/(COUNTIFS(OFFSET('CCUS risks'!$A$1,2,$B8-1,totalresp),1,OFFSET('CCUS risks'!$A$1,2,F$1-1,totalresp),1)+COUNTIFS(OFFSET('CCUS risks'!$A$1,2,$B8-1,totalresp),1,OFFSET('CCUS risks'!$A$1,2,F$1-1,totalresp),0)+COUNTIFS(OFFSET('CCUS risks'!$A$1,2,$B8-1,totalresp),0,OFFSET('CCUS risks'!$A$1,2,F$1-1,totalresp),1)))</f>
        <v>0.76470588235294112</v>
      </c>
      <c r="G8">
        <f ca="1">1-(COUNTIFS(OFFSET('CCUS risks'!$A$1,2,$B8-1,totalresp),1,OFFSET('CCUS risks'!$A$1,2,G$1-1,totalresp),1)/(COUNTIFS(OFFSET('CCUS risks'!$A$1,2,$B8-1,totalresp),1,OFFSET('CCUS risks'!$A$1,2,G$1-1,totalresp),1)+COUNTIFS(OFFSET('CCUS risks'!$A$1,2,$B8-1,totalresp),1,OFFSET('CCUS risks'!$A$1,2,G$1-1,totalresp),0)+COUNTIFS(OFFSET('CCUS risks'!$A$1,2,$B8-1,totalresp),0,OFFSET('CCUS risks'!$A$1,2,G$1-1,totalresp),1)))</f>
        <v>0.63157894736842102</v>
      </c>
      <c r="H8">
        <f ca="1">1-(COUNTIFS(OFFSET('CCUS risks'!$A$1,2,$B8-1,totalresp),1,OFFSET('CCUS risks'!$A$1,2,H$1-1,totalresp),1)/(COUNTIFS(OFFSET('CCUS risks'!$A$1,2,$B8-1,totalresp),1,OFFSET('CCUS risks'!$A$1,2,H$1-1,totalresp),1)+COUNTIFS(OFFSET('CCUS risks'!$A$1,2,$B8-1,totalresp),1,OFFSET('CCUS risks'!$A$1,2,H$1-1,totalresp),0)+COUNTIFS(OFFSET('CCUS risks'!$A$1,2,$B8-1,totalresp),0,OFFSET('CCUS risks'!$A$1,2,H$1-1,totalresp),1)))</f>
        <v>0</v>
      </c>
      <c r="I8">
        <f ca="1">1-(COUNTIFS(OFFSET('CCUS risks'!$A$1,2,$B8-1,totalresp),1,OFFSET('CCUS risks'!$A$1,2,I$1-1,totalresp),1)/(COUNTIFS(OFFSET('CCUS risks'!$A$1,2,$B8-1,totalresp),1,OFFSET('CCUS risks'!$A$1,2,I$1-1,totalresp),1)+COUNTIFS(OFFSET('CCUS risks'!$A$1,2,$B8-1,totalresp),1,OFFSET('CCUS risks'!$A$1,2,I$1-1,totalresp),0)+COUNTIFS(OFFSET('CCUS risks'!$A$1,2,$B8-1,totalresp),0,OFFSET('CCUS risks'!$A$1,2,I$1-1,totalresp),1)))</f>
        <v>0.5185185185185186</v>
      </c>
      <c r="J8">
        <f ca="1">1-(COUNTIFS(OFFSET('CCUS risks'!$A$1,2,$B8-1,totalresp),1,OFFSET('CCUS risks'!$A$1,2,J$1-1,totalresp),1)/(COUNTIFS(OFFSET('CCUS risks'!$A$1,2,$B8-1,totalresp),1,OFFSET('CCUS risks'!$A$1,2,J$1-1,totalresp),1)+COUNTIFS(OFFSET('CCUS risks'!$A$1,2,$B8-1,totalresp),1,OFFSET('CCUS risks'!$A$1,2,J$1-1,totalresp),0)+COUNTIFS(OFFSET('CCUS risks'!$A$1,2,$B8-1,totalresp),0,OFFSET('CCUS risks'!$A$1,2,J$1-1,totalresp),1)))</f>
        <v>0.75609756097560976</v>
      </c>
      <c r="K8">
        <f ca="1">1-(COUNTIFS(OFFSET('CCUS risks'!$A$1,2,$B8-1,totalresp),1,OFFSET('CCUS risks'!$A$1,2,K$1-1,totalresp),1)/(COUNTIFS(OFFSET('CCUS risks'!$A$1,2,$B8-1,totalresp),1,OFFSET('CCUS risks'!$A$1,2,K$1-1,totalresp),1)+COUNTIFS(OFFSET('CCUS risks'!$A$1,2,$B8-1,totalresp),1,OFFSET('CCUS risks'!$A$1,2,K$1-1,totalresp),0)+COUNTIFS(OFFSET('CCUS risks'!$A$1,2,$B8-1,totalresp),0,OFFSET('CCUS risks'!$A$1,2,K$1-1,totalresp),1)))</f>
        <v>0.83333333333333337</v>
      </c>
      <c r="L8">
        <f ca="1">1-(COUNTIFS(OFFSET('CCUS risks'!$A$1,2,$B8-1,totalresp),1,OFFSET('CCUS risks'!$A$1,2,L$1-1,totalresp),1)/(COUNTIFS(OFFSET('CCUS risks'!$A$1,2,$B8-1,totalresp),1,OFFSET('CCUS risks'!$A$1,2,L$1-1,totalresp),1)+COUNTIFS(OFFSET('CCUS risks'!$A$1,2,$B8-1,totalresp),1,OFFSET('CCUS risks'!$A$1,2,L$1-1,totalresp),0)+COUNTIFS(OFFSET('CCUS risks'!$A$1,2,$B8-1,totalresp),0,OFFSET('CCUS risks'!$A$1,2,L$1-1,totalresp),1)))</f>
        <v>0.78947368421052633</v>
      </c>
      <c r="M8">
        <f ca="1">1-(COUNTIFS(OFFSET('CCUS risks'!$A$1,2,$B8-1,totalresp),1,OFFSET('CCUS risks'!$A$1,2,M$1-1,totalresp),1)/(COUNTIFS(OFFSET('CCUS risks'!$A$1,2,$B8-1,totalresp),1,OFFSET('CCUS risks'!$A$1,2,M$1-1,totalresp),1)+COUNTIFS(OFFSET('CCUS risks'!$A$1,2,$B8-1,totalresp),1,OFFSET('CCUS risks'!$A$1,2,M$1-1,totalresp),0)+COUNTIFS(OFFSET('CCUS risks'!$A$1,2,$B8-1,totalresp),0,OFFSET('CCUS risks'!$A$1,2,M$1-1,totalresp),1)))</f>
        <v>0.82352941176470584</v>
      </c>
      <c r="N8">
        <f ca="1">1-(COUNTIFS(OFFSET('CCUS risks'!$A$1,2,$B8-1,totalresp),1,OFFSET('CCUS risks'!$A$1,2,N$1-1,totalresp),1)/(COUNTIFS(OFFSET('CCUS risks'!$A$1,2,$B8-1,totalresp),1,OFFSET('CCUS risks'!$A$1,2,N$1-1,totalresp),1)+COUNTIFS(OFFSET('CCUS risks'!$A$1,2,$B8-1,totalresp),1,OFFSET('CCUS risks'!$A$1,2,N$1-1,totalresp),0)+COUNTIFS(OFFSET('CCUS risks'!$A$1,2,$B8-1,totalresp),0,OFFSET('CCUS risks'!$A$1,2,N$1-1,totalresp),1)))</f>
        <v>0.84210526315789469</v>
      </c>
      <c r="O8">
        <f ca="1">1-(COUNTIFS(OFFSET('CCUS risks'!$A$1,2,$B8-1,totalresp),1,OFFSET('CCUS risks'!$A$1,2,O$1-1,totalresp),1)/(COUNTIFS(OFFSET('CCUS risks'!$A$1,2,$B8-1,totalresp),1,OFFSET('CCUS risks'!$A$1,2,O$1-1,totalresp),1)+COUNTIFS(OFFSET('CCUS risks'!$A$1,2,$B8-1,totalresp),1,OFFSET('CCUS risks'!$A$1,2,O$1-1,totalresp),0)+COUNTIFS(OFFSET('CCUS risks'!$A$1,2,$B8-1,totalresp),0,OFFSET('CCUS risks'!$A$1,2,O$1-1,totalresp),1)))</f>
        <v>0.73913043478260865</v>
      </c>
      <c r="P8">
        <f ca="1">1-(COUNTIFS(OFFSET('CCUS risks'!$A$1,2,$B8-1,totalresp),1,OFFSET('CCUS risks'!$A$1,2,P$1-1,totalresp),1)/(COUNTIFS(OFFSET('CCUS risks'!$A$1,2,$B8-1,totalresp),1,OFFSET('CCUS risks'!$A$1,2,P$1-1,totalresp),1)+COUNTIFS(OFFSET('CCUS risks'!$A$1,2,$B8-1,totalresp),1,OFFSET('CCUS risks'!$A$1,2,P$1-1,totalresp),0)+COUNTIFS(OFFSET('CCUS risks'!$A$1,2,$B8-1,totalresp),0,OFFSET('CCUS risks'!$A$1,2,P$1-1,totalresp),1)))</f>
        <v>0.7</v>
      </c>
      <c r="Q8">
        <f ca="1">1-(COUNTIFS(OFFSET('CCUS risks'!$A$1,2,$B8-1,totalresp),1,OFFSET('CCUS risks'!$A$1,2,Q$1-1,totalresp),1)/(COUNTIFS(OFFSET('CCUS risks'!$A$1,2,$B8-1,totalresp),1,OFFSET('CCUS risks'!$A$1,2,Q$1-1,totalresp),1)+COUNTIFS(OFFSET('CCUS risks'!$A$1,2,$B8-1,totalresp),1,OFFSET('CCUS risks'!$A$1,2,Q$1-1,totalresp),0)+COUNTIFS(OFFSET('CCUS risks'!$A$1,2,$B8-1,totalresp),0,OFFSET('CCUS risks'!$A$1,2,Q$1-1,totalresp),1)))</f>
        <v>0.69047619047619047</v>
      </c>
      <c r="R8">
        <f ca="1">1-(COUNTIFS(OFFSET('CCUS risks'!$A$1,2,$B8-1,totalresp),1,OFFSET('CCUS risks'!$A$1,2,R$1-1,totalresp),1)/(COUNTIFS(OFFSET('CCUS risks'!$A$1,2,$B8-1,totalresp),1,OFFSET('CCUS risks'!$A$1,2,R$1-1,totalresp),1)+COUNTIFS(OFFSET('CCUS risks'!$A$1,2,$B8-1,totalresp),1,OFFSET('CCUS risks'!$A$1,2,R$1-1,totalresp),0)+COUNTIFS(OFFSET('CCUS risks'!$A$1,2,$B8-1,totalresp),0,OFFSET('CCUS risks'!$A$1,2,R$1-1,totalresp),1)))</f>
        <v>0.70588235294117641</v>
      </c>
      <c r="S8">
        <f ca="1">1-(COUNTIFS(OFFSET('CCUS risks'!$A$1,2,$B8-1,totalresp),1,OFFSET('CCUS risks'!$A$1,2,S$1-1,totalresp),1)/(COUNTIFS(OFFSET('CCUS risks'!$A$1,2,$B8-1,totalresp),1,OFFSET('CCUS risks'!$A$1,2,S$1-1,totalresp),1)+COUNTIFS(OFFSET('CCUS risks'!$A$1,2,$B8-1,totalresp),1,OFFSET('CCUS risks'!$A$1,2,S$1-1,totalresp),0)+COUNTIFS(OFFSET('CCUS risks'!$A$1,2,$B8-1,totalresp),0,OFFSET('CCUS risks'!$A$1,2,S$1-1,totalresp),1)))</f>
        <v>0.69444444444444442</v>
      </c>
      <c r="T8">
        <f ca="1">1-(COUNTIFS(OFFSET('CCUS risks'!$A$1,2,$B8-1,totalresp),1,OFFSET('CCUS risks'!$A$1,2,T$1-1,totalresp),1)/(COUNTIFS(OFFSET('CCUS risks'!$A$1,2,$B8-1,totalresp),1,OFFSET('CCUS risks'!$A$1,2,T$1-1,totalresp),1)+COUNTIFS(OFFSET('CCUS risks'!$A$1,2,$B8-1,totalresp),1,OFFSET('CCUS risks'!$A$1,2,T$1-1,totalresp),0)+COUNTIFS(OFFSET('CCUS risks'!$A$1,2,$B8-1,totalresp),0,OFFSET('CCUS risks'!$A$1,2,T$1-1,totalresp),1)))</f>
        <v>0.8529411764705882</v>
      </c>
      <c r="U8">
        <f ca="1">1-(COUNTIFS(OFFSET('CCUS risks'!$A$1,2,$B8-1,totalresp),1,OFFSET('CCUS risks'!$A$1,2,U$1-1,totalresp),1)/(COUNTIFS(OFFSET('CCUS risks'!$A$1,2,$B8-1,totalresp),1,OFFSET('CCUS risks'!$A$1,2,U$1-1,totalresp),1)+COUNTIFS(OFFSET('CCUS risks'!$A$1,2,$B8-1,totalresp),1,OFFSET('CCUS risks'!$A$1,2,U$1-1,totalresp),0)+COUNTIFS(OFFSET('CCUS risks'!$A$1,2,$B8-1,totalresp),0,OFFSET('CCUS risks'!$A$1,2,U$1-1,totalresp),1)))</f>
        <v>0.7441860465116279</v>
      </c>
      <c r="V8">
        <f ca="1">1-(COUNTIFS(OFFSET('CCUS risks'!$A$1,2,$B8-1,totalresp),1,OFFSET('CCUS risks'!$A$1,2,V$1-1,totalresp),1)/(COUNTIFS(OFFSET('CCUS risks'!$A$1,2,$B8-1,totalresp),1,OFFSET('CCUS risks'!$A$1,2,V$1-1,totalresp),1)+COUNTIFS(OFFSET('CCUS risks'!$A$1,2,$B8-1,totalresp),1,OFFSET('CCUS risks'!$A$1,2,V$1-1,totalresp),0)+COUNTIFS(OFFSET('CCUS risks'!$A$1,2,$B8-1,totalresp),0,OFFSET('CCUS risks'!$A$1,2,V$1-1,totalresp),1)))</f>
        <v>0.87234042553191493</v>
      </c>
      <c r="W8">
        <f ca="1">1-(COUNTIFS(OFFSET('CCUS risks'!$A$1,2,$B8-1,totalresp),1,OFFSET('CCUS risks'!$A$1,2,W$1-1,totalresp),1)/(COUNTIFS(OFFSET('CCUS risks'!$A$1,2,$B8-1,totalresp),1,OFFSET('CCUS risks'!$A$1,2,W$1-1,totalresp),1)+COUNTIFS(OFFSET('CCUS risks'!$A$1,2,$B8-1,totalresp),1,OFFSET('CCUS risks'!$A$1,2,W$1-1,totalresp),0)+COUNTIFS(OFFSET('CCUS risks'!$A$1,2,$B8-1,totalresp),0,OFFSET('CCUS risks'!$A$1,2,W$1-1,totalresp),1)))</f>
        <v>0.73170731707317072</v>
      </c>
      <c r="X8">
        <f ca="1">1-(COUNTIFS(OFFSET('CCUS risks'!$A$1,2,$B8-1,totalresp),1,OFFSET('CCUS risks'!$A$1,2,X$1-1,totalresp),1)/(COUNTIFS(OFFSET('CCUS risks'!$A$1,2,$B8-1,totalresp),1,OFFSET('CCUS risks'!$A$1,2,X$1-1,totalresp),1)+COUNTIFS(OFFSET('CCUS risks'!$A$1,2,$B8-1,totalresp),1,OFFSET('CCUS risks'!$A$1,2,X$1-1,totalresp),0)+COUNTIFS(OFFSET('CCUS risks'!$A$1,2,$B8-1,totalresp),0,OFFSET('CCUS risks'!$A$1,2,X$1-1,totalresp),1)))</f>
        <v>0.77272727272727271</v>
      </c>
      <c r="Y8">
        <f ca="1">1-(COUNTIFS(OFFSET('CCUS risks'!$A$1,2,$B8-1,totalresp),1,OFFSET('CCUS risks'!$A$1,2,Y$1-1,totalresp),1)/(COUNTIFS(OFFSET('CCUS risks'!$A$1,2,$B8-1,totalresp),1,OFFSET('CCUS risks'!$A$1,2,Y$1-1,totalresp),1)+COUNTIFS(OFFSET('CCUS risks'!$A$1,2,$B8-1,totalresp),1,OFFSET('CCUS risks'!$A$1,2,Y$1-1,totalresp),0)+COUNTIFS(OFFSET('CCUS risks'!$A$1,2,$B8-1,totalresp),0,OFFSET('CCUS risks'!$A$1,2,Y$1-1,totalresp),1)))</f>
        <v>0.9375</v>
      </c>
      <c r="Z8">
        <f ca="1">1-(COUNTIFS(OFFSET('CCUS risks'!$A$1,2,$B8-1,totalresp),1,OFFSET('CCUS risks'!$A$1,2,Z$1-1,totalresp),1)/(COUNTIFS(OFFSET('CCUS risks'!$A$1,2,$B8-1,totalresp),1,OFFSET('CCUS risks'!$A$1,2,Z$1-1,totalresp),1)+COUNTIFS(OFFSET('CCUS risks'!$A$1,2,$B8-1,totalresp),1,OFFSET('CCUS risks'!$A$1,2,Z$1-1,totalresp),0)+COUNTIFS(OFFSET('CCUS risks'!$A$1,2,$B8-1,totalresp),0,OFFSET('CCUS risks'!$A$1,2,Z$1-1,totalresp),1)))</f>
        <v>0.78048780487804881</v>
      </c>
      <c r="AA8">
        <f ca="1">1-(COUNTIFS(OFFSET('CCUS risks'!$A$1,2,$B8-1,totalresp),1,OFFSET('CCUS risks'!$A$1,2,AA$1-1,totalresp),1)/(COUNTIFS(OFFSET('CCUS risks'!$A$1,2,$B8-1,totalresp),1,OFFSET('CCUS risks'!$A$1,2,AA$1-1,totalresp),1)+COUNTIFS(OFFSET('CCUS risks'!$A$1,2,$B8-1,totalresp),1,OFFSET('CCUS risks'!$A$1,2,AA$1-1,totalresp),0)+COUNTIFS(OFFSET('CCUS risks'!$A$1,2,$B8-1,totalresp),0,OFFSET('CCUS risks'!$A$1,2,AA$1-1,totalresp),1)))</f>
        <v>0.94285714285714284</v>
      </c>
      <c r="AB8">
        <f ca="1">1-(COUNTIFS(OFFSET('CCUS risks'!$A$1,2,$B8-1,totalresp),1,OFFSET('CCUS risks'!$A$1,2,AB$1-1,totalresp),1)/(COUNTIFS(OFFSET('CCUS risks'!$A$1,2,$B8-1,totalresp),1,OFFSET('CCUS risks'!$A$1,2,AB$1-1,totalresp),1)+COUNTIFS(OFFSET('CCUS risks'!$A$1,2,$B8-1,totalresp),1,OFFSET('CCUS risks'!$A$1,2,AB$1-1,totalresp),0)+COUNTIFS(OFFSET('CCUS risks'!$A$1,2,$B8-1,totalresp),0,OFFSET('CCUS risks'!$A$1,2,AB$1-1,totalresp),1)))</f>
        <v>0.84615384615384615</v>
      </c>
      <c r="AC8">
        <f ca="1">1-(COUNTIFS(OFFSET('CCUS risks'!$A$1,2,$B8-1,totalresp),1,OFFSET('CCUS risks'!$A$1,2,AC$1-1,totalresp),1)/(COUNTIFS(OFFSET('CCUS risks'!$A$1,2,$B8-1,totalresp),1,OFFSET('CCUS risks'!$A$1,2,AC$1-1,totalresp),1)+COUNTIFS(OFFSET('CCUS risks'!$A$1,2,$B8-1,totalresp),1,OFFSET('CCUS risks'!$A$1,2,AC$1-1,totalresp),0)+COUNTIFS(OFFSET('CCUS risks'!$A$1,2,$B8-1,totalresp),0,OFFSET('CCUS risks'!$A$1,2,AC$1-1,totalresp),1)))</f>
        <v>0.72499999999999998</v>
      </c>
      <c r="AD8">
        <f ca="1">1-(COUNTIFS(OFFSET('CCUS risks'!$A$1,2,$B8-1,totalresp),1,OFFSET('CCUS risks'!$A$1,2,AD$1-1,totalresp),1)/(COUNTIFS(OFFSET('CCUS risks'!$A$1,2,$B8-1,totalresp),1,OFFSET('CCUS risks'!$A$1,2,AD$1-1,totalresp),1)+COUNTIFS(OFFSET('CCUS risks'!$A$1,2,$B8-1,totalresp),1,OFFSET('CCUS risks'!$A$1,2,AD$1-1,totalresp),0)+COUNTIFS(OFFSET('CCUS risks'!$A$1,2,$B8-1,totalresp),0,OFFSET('CCUS risks'!$A$1,2,AD$1-1,totalresp),1)))</f>
        <v>0.93939393939393945</v>
      </c>
      <c r="AE8">
        <f ca="1">1-(COUNTIFS(OFFSET('CCUS risks'!$A$1,2,$B8-1,totalresp),1,OFFSET('CCUS risks'!$A$1,2,AE$1-1,totalresp),1)/(COUNTIFS(OFFSET('CCUS risks'!$A$1,2,$B8-1,totalresp),1,OFFSET('CCUS risks'!$A$1,2,AE$1-1,totalresp),1)+COUNTIFS(OFFSET('CCUS risks'!$A$1,2,$B8-1,totalresp),1,OFFSET('CCUS risks'!$A$1,2,AE$1-1,totalresp),0)+COUNTIFS(OFFSET('CCUS risks'!$A$1,2,$B8-1,totalresp),0,OFFSET('CCUS risks'!$A$1,2,AE$1-1,totalresp),1)))</f>
        <v>0.93103448275862066</v>
      </c>
      <c r="AF8">
        <f ca="1">1-(COUNTIFS(OFFSET('CCUS risks'!$A$1,2,$B8-1,totalresp),1,OFFSET('CCUS risks'!$A$1,2,AF$1-1,totalresp),1)/(COUNTIFS(OFFSET('CCUS risks'!$A$1,2,$B8-1,totalresp),1,OFFSET('CCUS risks'!$A$1,2,AF$1-1,totalresp),1)+COUNTIFS(OFFSET('CCUS risks'!$A$1,2,$B8-1,totalresp),1,OFFSET('CCUS risks'!$A$1,2,AF$1-1,totalresp),0)+COUNTIFS(OFFSET('CCUS risks'!$A$1,2,$B8-1,totalresp),0,OFFSET('CCUS risks'!$A$1,2,AF$1-1,totalresp),1)))</f>
        <v>0.78048780487804881</v>
      </c>
      <c r="AG8">
        <f ca="1">1-(COUNTIFS(OFFSET('CCUS risks'!$A$1,2,$B8-1,totalresp),1,OFFSET('CCUS risks'!$A$1,2,AG$1-1,totalresp),1)/(COUNTIFS(OFFSET('CCUS risks'!$A$1,2,$B8-1,totalresp),1,OFFSET('CCUS risks'!$A$1,2,AG$1-1,totalresp),1)+COUNTIFS(OFFSET('CCUS risks'!$A$1,2,$B8-1,totalresp),1,OFFSET('CCUS risks'!$A$1,2,AG$1-1,totalresp),0)+COUNTIFS(OFFSET('CCUS risks'!$A$1,2,$B8-1,totalresp),0,OFFSET('CCUS risks'!$A$1,2,AG$1-1,totalresp),1)))</f>
        <v>0.83333333333333337</v>
      </c>
      <c r="AH8">
        <f ca="1">1-(COUNTIFS(OFFSET('CCUS risks'!$A$1,2,$B8-1,totalresp),1,OFFSET('CCUS risks'!$A$1,2,AH$1-1,totalresp),1)/(COUNTIFS(OFFSET('CCUS risks'!$A$1,2,$B8-1,totalresp),1,OFFSET('CCUS risks'!$A$1,2,AH$1-1,totalresp),1)+COUNTIFS(OFFSET('CCUS risks'!$A$1,2,$B8-1,totalresp),1,OFFSET('CCUS risks'!$A$1,2,AH$1-1,totalresp),0)+COUNTIFS(OFFSET('CCUS risks'!$A$1,2,$B8-1,totalresp),0,OFFSET('CCUS risks'!$A$1,2,AH$1-1,totalresp),1)))</f>
        <v>0.82499999999999996</v>
      </c>
      <c r="AI8">
        <f ca="1">1-(COUNTIFS(OFFSET('CCUS risks'!$A$1,2,$B8-1,totalresp),1,OFFSET('CCUS risks'!$A$1,2,AI$1-1,totalresp),1)/(COUNTIFS(OFFSET('CCUS risks'!$A$1,2,$B8-1,totalresp),1,OFFSET('CCUS risks'!$A$1,2,AI$1-1,totalresp),1)+COUNTIFS(OFFSET('CCUS risks'!$A$1,2,$B8-1,totalresp),1,OFFSET('CCUS risks'!$A$1,2,AI$1-1,totalresp),0)+COUNTIFS(OFFSET('CCUS risks'!$A$1,2,$B8-1,totalresp),0,OFFSET('CCUS risks'!$A$1,2,AI$1-1,totalresp),1)))</f>
        <v>0.75609756097560976</v>
      </c>
      <c r="AJ8">
        <f ca="1">1-(COUNTIFS(OFFSET('CCUS risks'!$A$1,2,$B8-1,totalresp),1,OFFSET('CCUS risks'!$A$1,2,AJ$1-1,totalresp),1)/(COUNTIFS(OFFSET('CCUS risks'!$A$1,2,$B8-1,totalresp),1,OFFSET('CCUS risks'!$A$1,2,AJ$1-1,totalresp),1)+COUNTIFS(OFFSET('CCUS risks'!$A$1,2,$B8-1,totalresp),1,OFFSET('CCUS risks'!$A$1,2,AJ$1-1,totalresp),0)+COUNTIFS(OFFSET('CCUS risks'!$A$1,2,$B8-1,totalresp),0,OFFSET('CCUS risks'!$A$1,2,AJ$1-1,totalresp),1)))</f>
        <v>0.9285714285714286</v>
      </c>
    </row>
    <row r="9" spans="1:36" ht="52.5" x14ac:dyDescent="0.45">
      <c r="A9" s="21" t="s">
        <v>382</v>
      </c>
      <c r="B9" s="6">
        <v>12</v>
      </c>
      <c r="C9">
        <f ca="1">1-(COUNTIFS(OFFSET('CCUS risks'!$A$1,2,$B9-1,totalresp),1,OFFSET('CCUS risks'!$A$1,2,C$1-1,totalresp),1)/(COUNTIFS(OFFSET('CCUS risks'!$A$1,2,$B9-1,totalresp),1,OFFSET('CCUS risks'!$A$1,2,C$1-1,totalresp),1)+COUNTIFS(OFFSET('CCUS risks'!$A$1,2,$B9-1,totalresp),1,OFFSET('CCUS risks'!$A$1,2,C$1-1,totalresp),0)+COUNTIFS(OFFSET('CCUS risks'!$A$1,2,$B9-1,totalresp),0,OFFSET('CCUS risks'!$A$1,2,C$1-1,totalresp),1)))</f>
        <v>0.79411764705882359</v>
      </c>
      <c r="D9">
        <f ca="1">1-(COUNTIFS(OFFSET('CCUS risks'!$A$1,2,$B9-1,totalresp),1,OFFSET('CCUS risks'!$A$1,2,D$1-1,totalresp),1)/(COUNTIFS(OFFSET('CCUS risks'!$A$1,2,$B9-1,totalresp),1,OFFSET('CCUS risks'!$A$1,2,D$1-1,totalresp),1)+COUNTIFS(OFFSET('CCUS risks'!$A$1,2,$B9-1,totalresp),1,OFFSET('CCUS risks'!$A$1,2,D$1-1,totalresp),0)+COUNTIFS(OFFSET('CCUS risks'!$A$1,2,$B9-1,totalresp),0,OFFSET('CCUS risks'!$A$1,2,D$1-1,totalresp),1)))</f>
        <v>0.83333333333333337</v>
      </c>
      <c r="E9">
        <f ca="1">1-(COUNTIFS(OFFSET('CCUS risks'!$A$1,2,$B9-1,totalresp),1,OFFSET('CCUS risks'!$A$1,2,E$1-1,totalresp),1)/(COUNTIFS(OFFSET('CCUS risks'!$A$1,2,$B9-1,totalresp),1,OFFSET('CCUS risks'!$A$1,2,E$1-1,totalresp),1)+COUNTIFS(OFFSET('CCUS risks'!$A$1,2,$B9-1,totalresp),1,OFFSET('CCUS risks'!$A$1,2,E$1-1,totalresp),0)+COUNTIFS(OFFSET('CCUS risks'!$A$1,2,$B9-1,totalresp),0,OFFSET('CCUS risks'!$A$1,2,E$1-1,totalresp),1)))</f>
        <v>0.84444444444444444</v>
      </c>
      <c r="F9">
        <f ca="1">1-(COUNTIFS(OFFSET('CCUS risks'!$A$1,2,$B9-1,totalresp),1,OFFSET('CCUS risks'!$A$1,2,F$1-1,totalresp),1)/(COUNTIFS(OFFSET('CCUS risks'!$A$1,2,$B9-1,totalresp),1,OFFSET('CCUS risks'!$A$1,2,F$1-1,totalresp),1)+COUNTIFS(OFFSET('CCUS risks'!$A$1,2,$B9-1,totalresp),1,OFFSET('CCUS risks'!$A$1,2,F$1-1,totalresp),0)+COUNTIFS(OFFSET('CCUS risks'!$A$1,2,$B9-1,totalresp),0,OFFSET('CCUS risks'!$A$1,2,F$1-1,totalresp),1)))</f>
        <v>0.88</v>
      </c>
      <c r="G9">
        <f ca="1">1-(COUNTIFS(OFFSET('CCUS risks'!$A$1,2,$B9-1,totalresp),1,OFFSET('CCUS risks'!$A$1,2,G$1-1,totalresp),1)/(COUNTIFS(OFFSET('CCUS risks'!$A$1,2,$B9-1,totalresp),1,OFFSET('CCUS risks'!$A$1,2,G$1-1,totalresp),1)+COUNTIFS(OFFSET('CCUS risks'!$A$1,2,$B9-1,totalresp),1,OFFSET('CCUS risks'!$A$1,2,G$1-1,totalresp),0)+COUNTIFS(OFFSET('CCUS risks'!$A$1,2,$B9-1,totalresp),0,OFFSET('CCUS risks'!$A$1,2,G$1-1,totalresp),1)))</f>
        <v>0.77419354838709675</v>
      </c>
      <c r="H9">
        <f ca="1">1-(COUNTIFS(OFFSET('CCUS risks'!$A$1,2,$B9-1,totalresp),1,OFFSET('CCUS risks'!$A$1,2,H$1-1,totalresp),1)/(COUNTIFS(OFFSET('CCUS risks'!$A$1,2,$B9-1,totalresp),1,OFFSET('CCUS risks'!$A$1,2,H$1-1,totalresp),1)+COUNTIFS(OFFSET('CCUS risks'!$A$1,2,$B9-1,totalresp),1,OFFSET('CCUS risks'!$A$1,2,H$1-1,totalresp),0)+COUNTIFS(OFFSET('CCUS risks'!$A$1,2,$B9-1,totalresp),0,OFFSET('CCUS risks'!$A$1,2,H$1-1,totalresp),1)))</f>
        <v>0.5185185185185186</v>
      </c>
      <c r="I9">
        <f ca="1">1-(COUNTIFS(OFFSET('CCUS risks'!$A$1,2,$B9-1,totalresp),1,OFFSET('CCUS risks'!$A$1,2,I$1-1,totalresp),1)/(COUNTIFS(OFFSET('CCUS risks'!$A$1,2,$B9-1,totalresp),1,OFFSET('CCUS risks'!$A$1,2,I$1-1,totalresp),1)+COUNTIFS(OFFSET('CCUS risks'!$A$1,2,$B9-1,totalresp),1,OFFSET('CCUS risks'!$A$1,2,I$1-1,totalresp),0)+COUNTIFS(OFFSET('CCUS risks'!$A$1,2,$B9-1,totalresp),0,OFFSET('CCUS risks'!$A$1,2,I$1-1,totalresp),1)))</f>
        <v>0</v>
      </c>
      <c r="J9">
        <f ca="1">1-(COUNTIFS(OFFSET('CCUS risks'!$A$1,2,$B9-1,totalresp),1,OFFSET('CCUS risks'!$A$1,2,J$1-1,totalresp),1)/(COUNTIFS(OFFSET('CCUS risks'!$A$1,2,$B9-1,totalresp),1,OFFSET('CCUS risks'!$A$1,2,J$1-1,totalresp),1)+COUNTIFS(OFFSET('CCUS risks'!$A$1,2,$B9-1,totalresp),1,OFFSET('CCUS risks'!$A$1,2,J$1-1,totalresp),0)+COUNTIFS(OFFSET('CCUS risks'!$A$1,2,$B9-1,totalresp),0,OFFSET('CCUS risks'!$A$1,2,J$1-1,totalresp),1)))</f>
        <v>0.72413793103448276</v>
      </c>
      <c r="K9">
        <f ca="1">1-(COUNTIFS(OFFSET('CCUS risks'!$A$1,2,$B9-1,totalresp),1,OFFSET('CCUS risks'!$A$1,2,K$1-1,totalresp),1)/(COUNTIFS(OFFSET('CCUS risks'!$A$1,2,$B9-1,totalresp),1,OFFSET('CCUS risks'!$A$1,2,K$1-1,totalresp),1)+COUNTIFS(OFFSET('CCUS risks'!$A$1,2,$B9-1,totalresp),1,OFFSET('CCUS risks'!$A$1,2,K$1-1,totalresp),0)+COUNTIFS(OFFSET('CCUS risks'!$A$1,2,$B9-1,totalresp),0,OFFSET('CCUS risks'!$A$1,2,K$1-1,totalresp),1)))</f>
        <v>0.83333333333333337</v>
      </c>
      <c r="L9">
        <f ca="1">1-(COUNTIFS(OFFSET('CCUS risks'!$A$1,2,$B9-1,totalresp),1,OFFSET('CCUS risks'!$A$1,2,L$1-1,totalresp),1)/(COUNTIFS(OFFSET('CCUS risks'!$A$1,2,$B9-1,totalresp),1,OFFSET('CCUS risks'!$A$1,2,L$1-1,totalresp),1)+COUNTIFS(OFFSET('CCUS risks'!$A$1,2,$B9-1,totalresp),1,OFFSET('CCUS risks'!$A$1,2,L$1-1,totalresp),0)+COUNTIFS(OFFSET('CCUS risks'!$A$1,2,$B9-1,totalresp),0,OFFSET('CCUS risks'!$A$1,2,L$1-1,totalresp),1)))</f>
        <v>0.85714285714285721</v>
      </c>
      <c r="M9">
        <f ca="1">1-(COUNTIFS(OFFSET('CCUS risks'!$A$1,2,$B9-1,totalresp),1,OFFSET('CCUS risks'!$A$1,2,M$1-1,totalresp),1)/(COUNTIFS(OFFSET('CCUS risks'!$A$1,2,$B9-1,totalresp),1,OFFSET('CCUS risks'!$A$1,2,M$1-1,totalresp),1)+COUNTIFS(OFFSET('CCUS risks'!$A$1,2,$B9-1,totalresp),1,OFFSET('CCUS risks'!$A$1,2,M$1-1,totalresp),0)+COUNTIFS(OFFSET('CCUS risks'!$A$1,2,$B9-1,totalresp),0,OFFSET('CCUS risks'!$A$1,2,M$1-1,totalresp),1)))</f>
        <v>0.81818181818181812</v>
      </c>
      <c r="N9">
        <f ca="1">1-(COUNTIFS(OFFSET('CCUS risks'!$A$1,2,$B9-1,totalresp),1,OFFSET('CCUS risks'!$A$1,2,N$1-1,totalresp),1)/(COUNTIFS(OFFSET('CCUS risks'!$A$1,2,$B9-1,totalresp),1,OFFSET('CCUS risks'!$A$1,2,N$1-1,totalresp),1)+COUNTIFS(OFFSET('CCUS risks'!$A$1,2,$B9-1,totalresp),1,OFFSET('CCUS risks'!$A$1,2,N$1-1,totalresp),0)+COUNTIFS(OFFSET('CCUS risks'!$A$1,2,$B9-1,totalresp),0,OFFSET('CCUS risks'!$A$1,2,N$1-1,totalresp),1)))</f>
        <v>0.84615384615384615</v>
      </c>
      <c r="O9">
        <f ca="1">1-(COUNTIFS(OFFSET('CCUS risks'!$A$1,2,$B9-1,totalresp),1,OFFSET('CCUS risks'!$A$1,2,O$1-1,totalresp),1)/(COUNTIFS(OFFSET('CCUS risks'!$A$1,2,$B9-1,totalresp),1,OFFSET('CCUS risks'!$A$1,2,O$1-1,totalresp),1)+COUNTIFS(OFFSET('CCUS risks'!$A$1,2,$B9-1,totalresp),1,OFFSET('CCUS risks'!$A$1,2,O$1-1,totalresp),0)+COUNTIFS(OFFSET('CCUS risks'!$A$1,2,$B9-1,totalresp),0,OFFSET('CCUS risks'!$A$1,2,O$1-1,totalresp),1)))</f>
        <v>0.84210526315789469</v>
      </c>
      <c r="P9">
        <f ca="1">1-(COUNTIFS(OFFSET('CCUS risks'!$A$1,2,$B9-1,totalresp),1,OFFSET('CCUS risks'!$A$1,2,P$1-1,totalresp),1)/(COUNTIFS(OFFSET('CCUS risks'!$A$1,2,$B9-1,totalresp),1,OFFSET('CCUS risks'!$A$1,2,P$1-1,totalresp),1)+COUNTIFS(OFFSET('CCUS risks'!$A$1,2,$B9-1,totalresp),1,OFFSET('CCUS risks'!$A$1,2,P$1-1,totalresp),0)+COUNTIFS(OFFSET('CCUS risks'!$A$1,2,$B9-1,totalresp),0,OFFSET('CCUS risks'!$A$1,2,P$1-1,totalresp),1)))</f>
        <v>0.68965517241379315</v>
      </c>
      <c r="Q9">
        <f ca="1">1-(COUNTIFS(OFFSET('CCUS risks'!$A$1,2,$B9-1,totalresp),1,OFFSET('CCUS risks'!$A$1,2,Q$1-1,totalresp),1)/(COUNTIFS(OFFSET('CCUS risks'!$A$1,2,$B9-1,totalresp),1,OFFSET('CCUS risks'!$A$1,2,Q$1-1,totalresp),1)+COUNTIFS(OFFSET('CCUS risks'!$A$1,2,$B9-1,totalresp),1,OFFSET('CCUS risks'!$A$1,2,Q$1-1,totalresp),0)+COUNTIFS(OFFSET('CCUS risks'!$A$1,2,$B9-1,totalresp),0,OFFSET('CCUS risks'!$A$1,2,Q$1-1,totalresp),1)))</f>
        <v>0.71875</v>
      </c>
      <c r="R9">
        <f ca="1">1-(COUNTIFS(OFFSET('CCUS risks'!$A$1,2,$B9-1,totalresp),1,OFFSET('CCUS risks'!$A$1,2,R$1-1,totalresp),1)/(COUNTIFS(OFFSET('CCUS risks'!$A$1,2,$B9-1,totalresp),1,OFFSET('CCUS risks'!$A$1,2,R$1-1,totalresp),1)+COUNTIFS(OFFSET('CCUS risks'!$A$1,2,$B9-1,totalresp),1,OFFSET('CCUS risks'!$A$1,2,R$1-1,totalresp),0)+COUNTIFS(OFFSET('CCUS risks'!$A$1,2,$B9-1,totalresp),0,OFFSET('CCUS risks'!$A$1,2,R$1-1,totalresp),1)))</f>
        <v>0.79069767441860461</v>
      </c>
      <c r="S9">
        <f ca="1">1-(COUNTIFS(OFFSET('CCUS risks'!$A$1,2,$B9-1,totalresp),1,OFFSET('CCUS risks'!$A$1,2,S$1-1,totalresp),1)/(COUNTIFS(OFFSET('CCUS risks'!$A$1,2,$B9-1,totalresp),1,OFFSET('CCUS risks'!$A$1,2,S$1-1,totalresp),1)+COUNTIFS(OFFSET('CCUS risks'!$A$1,2,$B9-1,totalresp),1,OFFSET('CCUS risks'!$A$1,2,S$1-1,totalresp),0)+COUNTIFS(OFFSET('CCUS risks'!$A$1,2,$B9-1,totalresp),0,OFFSET('CCUS risks'!$A$1,2,S$1-1,totalresp),1)))</f>
        <v>0.73076923076923084</v>
      </c>
      <c r="T9">
        <f ca="1">1-(COUNTIFS(OFFSET('CCUS risks'!$A$1,2,$B9-1,totalresp),1,OFFSET('CCUS risks'!$A$1,2,T$1-1,totalresp),1)/(COUNTIFS(OFFSET('CCUS risks'!$A$1,2,$B9-1,totalresp),1,OFFSET('CCUS risks'!$A$1,2,T$1-1,totalresp),1)+COUNTIFS(OFFSET('CCUS risks'!$A$1,2,$B9-1,totalresp),1,OFFSET('CCUS risks'!$A$1,2,T$1-1,totalresp),0)+COUNTIFS(OFFSET('CCUS risks'!$A$1,2,$B9-1,totalresp),0,OFFSET('CCUS risks'!$A$1,2,T$1-1,totalresp),1)))</f>
        <v>0.86363636363636365</v>
      </c>
      <c r="U9">
        <f ca="1">1-(COUNTIFS(OFFSET('CCUS risks'!$A$1,2,$B9-1,totalresp),1,OFFSET('CCUS risks'!$A$1,2,U$1-1,totalresp),1)/(COUNTIFS(OFFSET('CCUS risks'!$A$1,2,$B9-1,totalresp),1,OFFSET('CCUS risks'!$A$1,2,U$1-1,totalresp),1)+COUNTIFS(OFFSET('CCUS risks'!$A$1,2,$B9-1,totalresp),1,OFFSET('CCUS risks'!$A$1,2,U$1-1,totalresp),0)+COUNTIFS(OFFSET('CCUS risks'!$A$1,2,$B9-1,totalresp),0,OFFSET('CCUS risks'!$A$1,2,U$1-1,totalresp),1)))</f>
        <v>0.82352941176470584</v>
      </c>
      <c r="V9">
        <f ca="1">1-(COUNTIFS(OFFSET('CCUS risks'!$A$1,2,$B9-1,totalresp),1,OFFSET('CCUS risks'!$A$1,2,V$1-1,totalresp),1)/(COUNTIFS(OFFSET('CCUS risks'!$A$1,2,$B9-1,totalresp),1,OFFSET('CCUS risks'!$A$1,2,V$1-1,totalresp),1)+COUNTIFS(OFFSET('CCUS risks'!$A$1,2,$B9-1,totalresp),1,OFFSET('CCUS risks'!$A$1,2,V$1-1,totalresp),0)+COUNTIFS(OFFSET('CCUS risks'!$A$1,2,$B9-1,totalresp),0,OFFSET('CCUS risks'!$A$1,2,V$1-1,totalresp),1)))</f>
        <v>0.97368421052631582</v>
      </c>
      <c r="W9">
        <f ca="1">1-(COUNTIFS(OFFSET('CCUS risks'!$A$1,2,$B9-1,totalresp),1,OFFSET('CCUS risks'!$A$1,2,W$1-1,totalresp),1)/(COUNTIFS(OFFSET('CCUS risks'!$A$1,2,$B9-1,totalresp),1,OFFSET('CCUS risks'!$A$1,2,W$1-1,totalresp),1)+COUNTIFS(OFFSET('CCUS risks'!$A$1,2,$B9-1,totalresp),1,OFFSET('CCUS risks'!$A$1,2,W$1-1,totalresp),0)+COUNTIFS(OFFSET('CCUS risks'!$A$1,2,$B9-1,totalresp),0,OFFSET('CCUS risks'!$A$1,2,W$1-1,totalresp),1)))</f>
        <v>0.77419354838709675</v>
      </c>
      <c r="X9">
        <f ca="1">1-(COUNTIFS(OFFSET('CCUS risks'!$A$1,2,$B9-1,totalresp),1,OFFSET('CCUS risks'!$A$1,2,X$1-1,totalresp),1)/(COUNTIFS(OFFSET('CCUS risks'!$A$1,2,$B9-1,totalresp),1,OFFSET('CCUS risks'!$A$1,2,X$1-1,totalresp),1)+COUNTIFS(OFFSET('CCUS risks'!$A$1,2,$B9-1,totalresp),1,OFFSET('CCUS risks'!$A$1,2,X$1-1,totalresp),0)+COUNTIFS(OFFSET('CCUS risks'!$A$1,2,$B9-1,totalresp),0,OFFSET('CCUS risks'!$A$1,2,X$1-1,totalresp),1)))</f>
        <v>0.78787878787878785</v>
      </c>
      <c r="Y9">
        <f ca="1">1-(COUNTIFS(OFFSET('CCUS risks'!$A$1,2,$B9-1,totalresp),1,OFFSET('CCUS risks'!$A$1,2,Y$1-1,totalresp),1)/(COUNTIFS(OFFSET('CCUS risks'!$A$1,2,$B9-1,totalresp),1,OFFSET('CCUS risks'!$A$1,2,Y$1-1,totalresp),1)+COUNTIFS(OFFSET('CCUS risks'!$A$1,2,$B9-1,totalresp),1,OFFSET('CCUS risks'!$A$1,2,Y$1-1,totalresp),0)+COUNTIFS(OFFSET('CCUS risks'!$A$1,2,$B9-1,totalresp),0,OFFSET('CCUS risks'!$A$1,2,Y$1-1,totalresp),1)))</f>
        <v>0.94736842105263164</v>
      </c>
      <c r="Z9">
        <f ca="1">1-(COUNTIFS(OFFSET('CCUS risks'!$A$1,2,$B9-1,totalresp),1,OFFSET('CCUS risks'!$A$1,2,Z$1-1,totalresp),1)/(COUNTIFS(OFFSET('CCUS risks'!$A$1,2,$B9-1,totalresp),1,OFFSET('CCUS risks'!$A$1,2,Z$1-1,totalresp),1)+COUNTIFS(OFFSET('CCUS risks'!$A$1,2,$B9-1,totalresp),1,OFFSET('CCUS risks'!$A$1,2,Z$1-1,totalresp),0)+COUNTIFS(OFFSET('CCUS risks'!$A$1,2,$B9-1,totalresp),0,OFFSET('CCUS risks'!$A$1,2,Z$1-1,totalresp),1)))</f>
        <v>0.8</v>
      </c>
      <c r="AA9">
        <f ca="1">1-(COUNTIFS(OFFSET('CCUS risks'!$A$1,2,$B9-1,totalresp),1,OFFSET('CCUS risks'!$A$1,2,AA$1-1,totalresp),1)/(COUNTIFS(OFFSET('CCUS risks'!$A$1,2,$B9-1,totalresp),1,OFFSET('CCUS risks'!$A$1,2,AA$1-1,totalresp),1)+COUNTIFS(OFFSET('CCUS risks'!$A$1,2,$B9-1,totalresp),1,OFFSET('CCUS risks'!$A$1,2,AA$1-1,totalresp),0)+COUNTIFS(OFFSET('CCUS risks'!$A$1,2,$B9-1,totalresp),0,OFFSET('CCUS risks'!$A$1,2,AA$1-1,totalresp),1)))</f>
        <v>0.90476190476190477</v>
      </c>
      <c r="AB9">
        <f ca="1">1-(COUNTIFS(OFFSET('CCUS risks'!$A$1,2,$B9-1,totalresp),1,OFFSET('CCUS risks'!$A$1,2,AB$1-1,totalresp),1)/(COUNTIFS(OFFSET('CCUS risks'!$A$1,2,$B9-1,totalresp),1,OFFSET('CCUS risks'!$A$1,2,AB$1-1,totalresp),1)+COUNTIFS(OFFSET('CCUS risks'!$A$1,2,$B9-1,totalresp),1,OFFSET('CCUS risks'!$A$1,2,AB$1-1,totalresp),0)+COUNTIFS(OFFSET('CCUS risks'!$A$1,2,$B9-1,totalresp),0,OFFSET('CCUS risks'!$A$1,2,AB$1-1,totalresp),1)))</f>
        <v>0.85185185185185186</v>
      </c>
      <c r="AC9">
        <f ca="1">1-(COUNTIFS(OFFSET('CCUS risks'!$A$1,2,$B9-1,totalresp),1,OFFSET('CCUS risks'!$A$1,2,AC$1-1,totalresp),1)/(COUNTIFS(OFFSET('CCUS risks'!$A$1,2,$B9-1,totalresp),1,OFFSET('CCUS risks'!$A$1,2,AC$1-1,totalresp),1)+COUNTIFS(OFFSET('CCUS risks'!$A$1,2,$B9-1,totalresp),1,OFFSET('CCUS risks'!$A$1,2,AC$1-1,totalresp),0)+COUNTIFS(OFFSET('CCUS risks'!$A$1,2,$B9-1,totalresp),0,OFFSET('CCUS risks'!$A$1,2,AC$1-1,totalresp),1)))</f>
        <v>0.80645161290322576</v>
      </c>
      <c r="AD9">
        <f ca="1">1-(COUNTIFS(OFFSET('CCUS risks'!$A$1,2,$B9-1,totalresp),1,OFFSET('CCUS risks'!$A$1,2,AD$1-1,totalresp),1)/(COUNTIFS(OFFSET('CCUS risks'!$A$1,2,$B9-1,totalresp),1,OFFSET('CCUS risks'!$A$1,2,AD$1-1,totalresp),1)+COUNTIFS(OFFSET('CCUS risks'!$A$1,2,$B9-1,totalresp),1,OFFSET('CCUS risks'!$A$1,2,AD$1-1,totalresp),0)+COUNTIFS(OFFSET('CCUS risks'!$A$1,2,$B9-1,totalresp),0,OFFSET('CCUS risks'!$A$1,2,AD$1-1,totalresp),1)))</f>
        <v>0.95</v>
      </c>
      <c r="AE9">
        <f ca="1">1-(COUNTIFS(OFFSET('CCUS risks'!$A$1,2,$B9-1,totalresp),1,OFFSET('CCUS risks'!$A$1,2,AE$1-1,totalresp),1)/(COUNTIFS(OFFSET('CCUS risks'!$A$1,2,$B9-1,totalresp),1,OFFSET('CCUS risks'!$A$1,2,AE$1-1,totalresp),1)+COUNTIFS(OFFSET('CCUS risks'!$A$1,2,$B9-1,totalresp),1,OFFSET('CCUS risks'!$A$1,2,AE$1-1,totalresp),0)+COUNTIFS(OFFSET('CCUS risks'!$A$1,2,$B9-1,totalresp),0,OFFSET('CCUS risks'!$A$1,2,AE$1-1,totalresp),1)))</f>
        <v>0.8666666666666667</v>
      </c>
      <c r="AF9">
        <f ca="1">1-(COUNTIFS(OFFSET('CCUS risks'!$A$1,2,$B9-1,totalresp),1,OFFSET('CCUS risks'!$A$1,2,AF$1-1,totalresp),1)/(COUNTIFS(OFFSET('CCUS risks'!$A$1,2,$B9-1,totalresp),1,OFFSET('CCUS risks'!$A$1,2,AF$1-1,totalresp),1)+COUNTIFS(OFFSET('CCUS risks'!$A$1,2,$B9-1,totalresp),1,OFFSET('CCUS risks'!$A$1,2,AF$1-1,totalresp),0)+COUNTIFS(OFFSET('CCUS risks'!$A$1,2,$B9-1,totalresp),0,OFFSET('CCUS risks'!$A$1,2,AF$1-1,totalresp),1)))</f>
        <v>0.75862068965517238</v>
      </c>
      <c r="AG9">
        <f ca="1">1-(COUNTIFS(OFFSET('CCUS risks'!$A$1,2,$B9-1,totalresp),1,OFFSET('CCUS risks'!$A$1,2,AG$1-1,totalresp),1)/(COUNTIFS(OFFSET('CCUS risks'!$A$1,2,$B9-1,totalresp),1,OFFSET('CCUS risks'!$A$1,2,AG$1-1,totalresp),1)+COUNTIFS(OFFSET('CCUS risks'!$A$1,2,$B9-1,totalresp),1,OFFSET('CCUS risks'!$A$1,2,AG$1-1,totalresp),0)+COUNTIFS(OFFSET('CCUS risks'!$A$1,2,$B9-1,totalresp),0,OFFSET('CCUS risks'!$A$1,2,AG$1-1,totalresp),1)))</f>
        <v>0.78260869565217395</v>
      </c>
      <c r="AH9">
        <f ca="1">1-(COUNTIFS(OFFSET('CCUS risks'!$A$1,2,$B9-1,totalresp),1,OFFSET('CCUS risks'!$A$1,2,AH$1-1,totalresp),1)/(COUNTIFS(OFFSET('CCUS risks'!$A$1,2,$B9-1,totalresp),1,OFFSET('CCUS risks'!$A$1,2,AH$1-1,totalresp),1)+COUNTIFS(OFFSET('CCUS risks'!$A$1,2,$B9-1,totalresp),1,OFFSET('CCUS risks'!$A$1,2,AH$1-1,totalresp),0)+COUNTIFS(OFFSET('CCUS risks'!$A$1,2,$B9-1,totalresp),0,OFFSET('CCUS risks'!$A$1,2,AH$1-1,totalresp),1)))</f>
        <v>0.9</v>
      </c>
      <c r="AI9">
        <f ca="1">1-(COUNTIFS(OFFSET('CCUS risks'!$A$1,2,$B9-1,totalresp),1,OFFSET('CCUS risks'!$A$1,2,AI$1-1,totalresp),1)/(COUNTIFS(OFFSET('CCUS risks'!$A$1,2,$B9-1,totalresp),1,OFFSET('CCUS risks'!$A$1,2,AI$1-1,totalresp),1)+COUNTIFS(OFFSET('CCUS risks'!$A$1,2,$B9-1,totalresp),1,OFFSET('CCUS risks'!$A$1,2,AI$1-1,totalresp),0)+COUNTIFS(OFFSET('CCUS risks'!$A$1,2,$B9-1,totalresp),0,OFFSET('CCUS risks'!$A$1,2,AI$1-1,totalresp),1)))</f>
        <v>0.76666666666666661</v>
      </c>
      <c r="AJ9">
        <f ca="1">1-(COUNTIFS(OFFSET('CCUS risks'!$A$1,2,$B9-1,totalresp),1,OFFSET('CCUS risks'!$A$1,2,AJ$1-1,totalresp),1)/(COUNTIFS(OFFSET('CCUS risks'!$A$1,2,$B9-1,totalresp),1,OFFSET('CCUS risks'!$A$1,2,AJ$1-1,totalresp),1)+COUNTIFS(OFFSET('CCUS risks'!$A$1,2,$B9-1,totalresp),1,OFFSET('CCUS risks'!$A$1,2,AJ$1-1,totalresp),0)+COUNTIFS(OFFSET('CCUS risks'!$A$1,2,$B9-1,totalresp),0,OFFSET('CCUS risks'!$A$1,2,AJ$1-1,totalresp),1)))</f>
        <v>0.93333333333333335</v>
      </c>
    </row>
    <row r="10" spans="1:36" ht="52.5" x14ac:dyDescent="0.45">
      <c r="A10" s="21" t="s">
        <v>383</v>
      </c>
      <c r="B10" s="6">
        <v>13</v>
      </c>
      <c r="C10">
        <f ca="1">1-(COUNTIFS(OFFSET('CCUS risks'!$A$1,2,$B10-1,totalresp),1,OFFSET('CCUS risks'!$A$1,2,C$1-1,totalresp),1)/(COUNTIFS(OFFSET('CCUS risks'!$A$1,2,$B10-1,totalresp),1,OFFSET('CCUS risks'!$A$1,2,C$1-1,totalresp),1)+COUNTIFS(OFFSET('CCUS risks'!$A$1,2,$B10-1,totalresp),1,OFFSET('CCUS risks'!$A$1,2,C$1-1,totalresp),0)+COUNTIFS(OFFSET('CCUS risks'!$A$1,2,$B10-1,totalresp),0,OFFSET('CCUS risks'!$A$1,2,C$1-1,totalresp),1)))</f>
        <v>0.76190476190476186</v>
      </c>
      <c r="D10">
        <f ca="1">1-(COUNTIFS(OFFSET('CCUS risks'!$A$1,2,$B10-1,totalresp),1,OFFSET('CCUS risks'!$A$1,2,D$1-1,totalresp),1)/(COUNTIFS(OFFSET('CCUS risks'!$A$1,2,$B10-1,totalresp),1,OFFSET('CCUS risks'!$A$1,2,D$1-1,totalresp),1)+COUNTIFS(OFFSET('CCUS risks'!$A$1,2,$B10-1,totalresp),1,OFFSET('CCUS risks'!$A$1,2,D$1-1,totalresp),0)+COUNTIFS(OFFSET('CCUS risks'!$A$1,2,$B10-1,totalresp),0,OFFSET('CCUS risks'!$A$1,2,D$1-1,totalresp),1)))</f>
        <v>0.81818181818181812</v>
      </c>
      <c r="E10">
        <f ca="1">1-(COUNTIFS(OFFSET('CCUS risks'!$A$1,2,$B10-1,totalresp),1,OFFSET('CCUS risks'!$A$1,2,E$1-1,totalresp),1)/(COUNTIFS(OFFSET('CCUS risks'!$A$1,2,$B10-1,totalresp),1,OFFSET('CCUS risks'!$A$1,2,E$1-1,totalresp),1)+COUNTIFS(OFFSET('CCUS risks'!$A$1,2,$B10-1,totalresp),1,OFFSET('CCUS risks'!$A$1,2,E$1-1,totalresp),0)+COUNTIFS(OFFSET('CCUS risks'!$A$1,2,$B10-1,totalresp),0,OFFSET('CCUS risks'!$A$1,2,E$1-1,totalresp),1)))</f>
        <v>0.74</v>
      </c>
      <c r="F10">
        <f ca="1">1-(COUNTIFS(OFFSET('CCUS risks'!$A$1,2,$B10-1,totalresp),1,OFFSET('CCUS risks'!$A$1,2,F$1-1,totalresp),1)/(COUNTIFS(OFFSET('CCUS risks'!$A$1,2,$B10-1,totalresp),1,OFFSET('CCUS risks'!$A$1,2,F$1-1,totalresp),1)+COUNTIFS(OFFSET('CCUS risks'!$A$1,2,$B10-1,totalresp),1,OFFSET('CCUS risks'!$A$1,2,F$1-1,totalresp),0)+COUNTIFS(OFFSET('CCUS risks'!$A$1,2,$B10-1,totalresp),0,OFFSET('CCUS risks'!$A$1,2,F$1-1,totalresp),1)))</f>
        <v>0.94594594594594594</v>
      </c>
      <c r="G10">
        <f ca="1">1-(COUNTIFS(OFFSET('CCUS risks'!$A$1,2,$B10-1,totalresp),1,OFFSET('CCUS risks'!$A$1,2,G$1-1,totalresp),1)/(COUNTIFS(OFFSET('CCUS risks'!$A$1,2,$B10-1,totalresp),1,OFFSET('CCUS risks'!$A$1,2,G$1-1,totalresp),1)+COUNTIFS(OFFSET('CCUS risks'!$A$1,2,$B10-1,totalresp),1,OFFSET('CCUS risks'!$A$1,2,G$1-1,totalresp),0)+COUNTIFS(OFFSET('CCUS risks'!$A$1,2,$B10-1,totalresp),0,OFFSET('CCUS risks'!$A$1,2,G$1-1,totalresp),1)))</f>
        <v>0.83333333333333337</v>
      </c>
      <c r="H10">
        <f ca="1">1-(COUNTIFS(OFFSET('CCUS risks'!$A$1,2,$B10-1,totalresp),1,OFFSET('CCUS risks'!$A$1,2,H$1-1,totalresp),1)/(COUNTIFS(OFFSET('CCUS risks'!$A$1,2,$B10-1,totalresp),1,OFFSET('CCUS risks'!$A$1,2,H$1-1,totalresp),1)+COUNTIFS(OFFSET('CCUS risks'!$A$1,2,$B10-1,totalresp),1,OFFSET('CCUS risks'!$A$1,2,H$1-1,totalresp),0)+COUNTIFS(OFFSET('CCUS risks'!$A$1,2,$B10-1,totalresp),0,OFFSET('CCUS risks'!$A$1,2,H$1-1,totalresp),1)))</f>
        <v>0.75609756097560976</v>
      </c>
      <c r="I10">
        <f ca="1">1-(COUNTIFS(OFFSET('CCUS risks'!$A$1,2,$B10-1,totalresp),1,OFFSET('CCUS risks'!$A$1,2,I$1-1,totalresp),1)/(COUNTIFS(OFFSET('CCUS risks'!$A$1,2,$B10-1,totalresp),1,OFFSET('CCUS risks'!$A$1,2,I$1-1,totalresp),1)+COUNTIFS(OFFSET('CCUS risks'!$A$1,2,$B10-1,totalresp),1,OFFSET('CCUS risks'!$A$1,2,I$1-1,totalresp),0)+COUNTIFS(OFFSET('CCUS risks'!$A$1,2,$B10-1,totalresp),0,OFFSET('CCUS risks'!$A$1,2,I$1-1,totalresp),1)))</f>
        <v>0.72413793103448276</v>
      </c>
      <c r="J10">
        <f ca="1">1-(COUNTIFS(OFFSET('CCUS risks'!$A$1,2,$B10-1,totalresp),1,OFFSET('CCUS risks'!$A$1,2,J$1-1,totalresp),1)/(COUNTIFS(OFFSET('CCUS risks'!$A$1,2,$B10-1,totalresp),1,OFFSET('CCUS risks'!$A$1,2,J$1-1,totalresp),1)+COUNTIFS(OFFSET('CCUS risks'!$A$1,2,$B10-1,totalresp),1,OFFSET('CCUS risks'!$A$1,2,J$1-1,totalresp),0)+COUNTIFS(OFFSET('CCUS risks'!$A$1,2,$B10-1,totalresp),0,OFFSET('CCUS risks'!$A$1,2,J$1-1,totalresp),1)))</f>
        <v>0</v>
      </c>
      <c r="K10">
        <f ca="1">1-(COUNTIFS(OFFSET('CCUS risks'!$A$1,2,$B10-1,totalresp),1,OFFSET('CCUS risks'!$A$1,2,K$1-1,totalresp),1)/(COUNTIFS(OFFSET('CCUS risks'!$A$1,2,$B10-1,totalresp),1,OFFSET('CCUS risks'!$A$1,2,K$1-1,totalresp),1)+COUNTIFS(OFFSET('CCUS risks'!$A$1,2,$B10-1,totalresp),1,OFFSET('CCUS risks'!$A$1,2,K$1-1,totalresp),0)+COUNTIFS(OFFSET('CCUS risks'!$A$1,2,$B10-1,totalresp),0,OFFSET('CCUS risks'!$A$1,2,K$1-1,totalresp),1)))</f>
        <v>0.82051282051282048</v>
      </c>
      <c r="L10">
        <f ca="1">1-(COUNTIFS(OFFSET('CCUS risks'!$A$1,2,$B10-1,totalresp),1,OFFSET('CCUS risks'!$A$1,2,L$1-1,totalresp),1)/(COUNTIFS(OFFSET('CCUS risks'!$A$1,2,$B10-1,totalresp),1,OFFSET('CCUS risks'!$A$1,2,L$1-1,totalresp),1)+COUNTIFS(OFFSET('CCUS risks'!$A$1,2,$B10-1,totalresp),1,OFFSET('CCUS risks'!$A$1,2,L$1-1,totalresp),0)+COUNTIFS(OFFSET('CCUS risks'!$A$1,2,$B10-1,totalresp),0,OFFSET('CCUS risks'!$A$1,2,L$1-1,totalresp),1)))</f>
        <v>0.77142857142857146</v>
      </c>
      <c r="M10">
        <f ca="1">1-(COUNTIFS(OFFSET('CCUS risks'!$A$1,2,$B10-1,totalresp),1,OFFSET('CCUS risks'!$A$1,2,M$1-1,totalresp),1)/(COUNTIFS(OFFSET('CCUS risks'!$A$1,2,$B10-1,totalresp),1,OFFSET('CCUS risks'!$A$1,2,M$1-1,totalresp),1)+COUNTIFS(OFFSET('CCUS risks'!$A$1,2,$B10-1,totalresp),1,OFFSET('CCUS risks'!$A$1,2,M$1-1,totalresp),0)+COUNTIFS(OFFSET('CCUS risks'!$A$1,2,$B10-1,totalresp),0,OFFSET('CCUS risks'!$A$1,2,M$1-1,totalresp),1)))</f>
        <v>0.72413793103448276</v>
      </c>
      <c r="N10">
        <f ca="1">1-(COUNTIFS(OFFSET('CCUS risks'!$A$1,2,$B10-1,totalresp),1,OFFSET('CCUS risks'!$A$1,2,N$1-1,totalresp),1)/(COUNTIFS(OFFSET('CCUS risks'!$A$1,2,$B10-1,totalresp),1,OFFSET('CCUS risks'!$A$1,2,N$1-1,totalresp),1)+COUNTIFS(OFFSET('CCUS risks'!$A$1,2,$B10-1,totalresp),1,OFFSET('CCUS risks'!$A$1,2,N$1-1,totalresp),0)+COUNTIFS(OFFSET('CCUS risks'!$A$1,2,$B10-1,totalresp),0,OFFSET('CCUS risks'!$A$1,2,N$1-1,totalresp),1)))</f>
        <v>0.86111111111111116</v>
      </c>
      <c r="O10">
        <f ca="1">1-(COUNTIFS(OFFSET('CCUS risks'!$A$1,2,$B10-1,totalresp),1,OFFSET('CCUS risks'!$A$1,2,O$1-1,totalresp),1)/(COUNTIFS(OFFSET('CCUS risks'!$A$1,2,$B10-1,totalresp),1,OFFSET('CCUS risks'!$A$1,2,O$1-1,totalresp),1)+COUNTIFS(OFFSET('CCUS risks'!$A$1,2,$B10-1,totalresp),1,OFFSET('CCUS risks'!$A$1,2,O$1-1,totalresp),0)+COUNTIFS(OFFSET('CCUS risks'!$A$1,2,$B10-1,totalresp),0,OFFSET('CCUS risks'!$A$1,2,O$1-1,totalresp),1)))</f>
        <v>0.77777777777777779</v>
      </c>
      <c r="P10">
        <f ca="1">1-(COUNTIFS(OFFSET('CCUS risks'!$A$1,2,$B10-1,totalresp),1,OFFSET('CCUS risks'!$A$1,2,P$1-1,totalresp),1)/(COUNTIFS(OFFSET('CCUS risks'!$A$1,2,$B10-1,totalresp),1,OFFSET('CCUS risks'!$A$1,2,P$1-1,totalresp),1)+COUNTIFS(OFFSET('CCUS risks'!$A$1,2,$B10-1,totalresp),1,OFFSET('CCUS risks'!$A$1,2,P$1-1,totalresp),0)+COUNTIFS(OFFSET('CCUS risks'!$A$1,2,$B10-1,totalresp),0,OFFSET('CCUS risks'!$A$1,2,P$1-1,totalresp),1)))</f>
        <v>0.67567567567567566</v>
      </c>
      <c r="Q10">
        <f ca="1">1-(COUNTIFS(OFFSET('CCUS risks'!$A$1,2,$B10-1,totalresp),1,OFFSET('CCUS risks'!$A$1,2,Q$1-1,totalresp),1)/(COUNTIFS(OFFSET('CCUS risks'!$A$1,2,$B10-1,totalresp),1,OFFSET('CCUS risks'!$A$1,2,Q$1-1,totalresp),1)+COUNTIFS(OFFSET('CCUS risks'!$A$1,2,$B10-1,totalresp),1,OFFSET('CCUS risks'!$A$1,2,Q$1-1,totalresp),0)+COUNTIFS(OFFSET('CCUS risks'!$A$1,2,$B10-1,totalresp),0,OFFSET('CCUS risks'!$A$1,2,Q$1-1,totalresp),1)))</f>
        <v>0.76190476190476186</v>
      </c>
      <c r="R10">
        <f ca="1">1-(COUNTIFS(OFFSET('CCUS risks'!$A$1,2,$B10-1,totalresp),1,OFFSET('CCUS risks'!$A$1,2,R$1-1,totalresp),1)/(COUNTIFS(OFFSET('CCUS risks'!$A$1,2,$B10-1,totalresp),1,OFFSET('CCUS risks'!$A$1,2,R$1-1,totalresp),1)+COUNTIFS(OFFSET('CCUS risks'!$A$1,2,$B10-1,totalresp),1,OFFSET('CCUS risks'!$A$1,2,R$1-1,totalresp),0)+COUNTIFS(OFFSET('CCUS risks'!$A$1,2,$B10-1,totalresp),0,OFFSET('CCUS risks'!$A$1,2,R$1-1,totalresp),1)))</f>
        <v>0.78846153846153844</v>
      </c>
      <c r="S10">
        <f ca="1">1-(COUNTIFS(OFFSET('CCUS risks'!$A$1,2,$B10-1,totalresp),1,OFFSET('CCUS risks'!$A$1,2,S$1-1,totalresp),1)/(COUNTIFS(OFFSET('CCUS risks'!$A$1,2,$B10-1,totalresp),1,OFFSET('CCUS risks'!$A$1,2,S$1-1,totalresp),1)+COUNTIFS(OFFSET('CCUS risks'!$A$1,2,$B10-1,totalresp),1,OFFSET('CCUS risks'!$A$1,2,S$1-1,totalresp),0)+COUNTIFS(OFFSET('CCUS risks'!$A$1,2,$B10-1,totalresp),0,OFFSET('CCUS risks'!$A$1,2,S$1-1,totalresp),1)))</f>
        <v>0.84210526315789469</v>
      </c>
      <c r="T10">
        <f ca="1">1-(COUNTIFS(OFFSET('CCUS risks'!$A$1,2,$B10-1,totalresp),1,OFFSET('CCUS risks'!$A$1,2,T$1-1,totalresp),1)/(COUNTIFS(OFFSET('CCUS risks'!$A$1,2,$B10-1,totalresp),1,OFFSET('CCUS risks'!$A$1,2,T$1-1,totalresp),1)+COUNTIFS(OFFSET('CCUS risks'!$A$1,2,$B10-1,totalresp),1,OFFSET('CCUS risks'!$A$1,2,T$1-1,totalresp),0)+COUNTIFS(OFFSET('CCUS risks'!$A$1,2,$B10-1,totalresp),0,OFFSET('CCUS risks'!$A$1,2,T$1-1,totalresp),1)))</f>
        <v>0.83870967741935487</v>
      </c>
      <c r="U10">
        <f ca="1">1-(COUNTIFS(OFFSET('CCUS risks'!$A$1,2,$B10-1,totalresp),1,OFFSET('CCUS risks'!$A$1,2,U$1-1,totalresp),1)/(COUNTIFS(OFFSET('CCUS risks'!$A$1,2,$B10-1,totalresp),1,OFFSET('CCUS risks'!$A$1,2,U$1-1,totalresp),1)+COUNTIFS(OFFSET('CCUS risks'!$A$1,2,$B10-1,totalresp),1,OFFSET('CCUS risks'!$A$1,2,U$1-1,totalresp),0)+COUNTIFS(OFFSET('CCUS risks'!$A$1,2,$B10-1,totalresp),0,OFFSET('CCUS risks'!$A$1,2,U$1-1,totalresp),1)))</f>
        <v>0.7857142857142857</v>
      </c>
      <c r="V10">
        <f ca="1">1-(COUNTIFS(OFFSET('CCUS risks'!$A$1,2,$B10-1,totalresp),1,OFFSET('CCUS risks'!$A$1,2,V$1-1,totalresp),1)/(COUNTIFS(OFFSET('CCUS risks'!$A$1,2,$B10-1,totalresp),1,OFFSET('CCUS risks'!$A$1,2,V$1-1,totalresp),1)+COUNTIFS(OFFSET('CCUS risks'!$A$1,2,$B10-1,totalresp),1,OFFSET('CCUS risks'!$A$1,2,V$1-1,totalresp),0)+COUNTIFS(OFFSET('CCUS risks'!$A$1,2,$B10-1,totalresp),0,OFFSET('CCUS risks'!$A$1,2,V$1-1,totalresp),1)))</f>
        <v>0.86363636363636365</v>
      </c>
      <c r="W10">
        <f ca="1">1-(COUNTIFS(OFFSET('CCUS risks'!$A$1,2,$B10-1,totalresp),1,OFFSET('CCUS risks'!$A$1,2,W$1-1,totalresp),1)/(COUNTIFS(OFFSET('CCUS risks'!$A$1,2,$B10-1,totalresp),1,OFFSET('CCUS risks'!$A$1,2,W$1-1,totalresp),1)+COUNTIFS(OFFSET('CCUS risks'!$A$1,2,$B10-1,totalresp),1,OFFSET('CCUS risks'!$A$1,2,W$1-1,totalresp),0)+COUNTIFS(OFFSET('CCUS risks'!$A$1,2,$B10-1,totalresp),0,OFFSET('CCUS risks'!$A$1,2,W$1-1,totalresp),1)))</f>
        <v>0.74358974358974361</v>
      </c>
      <c r="X10">
        <f ca="1">1-(COUNTIFS(OFFSET('CCUS risks'!$A$1,2,$B10-1,totalresp),1,OFFSET('CCUS risks'!$A$1,2,X$1-1,totalresp),1)/(COUNTIFS(OFFSET('CCUS risks'!$A$1,2,$B10-1,totalresp),1,OFFSET('CCUS risks'!$A$1,2,X$1-1,totalresp),1)+COUNTIFS(OFFSET('CCUS risks'!$A$1,2,$B10-1,totalresp),1,OFFSET('CCUS risks'!$A$1,2,X$1-1,totalresp),0)+COUNTIFS(OFFSET('CCUS risks'!$A$1,2,$B10-1,totalresp),0,OFFSET('CCUS risks'!$A$1,2,X$1-1,totalresp),1)))</f>
        <v>0.84090909090909094</v>
      </c>
      <c r="Y10">
        <f ca="1">1-(COUNTIFS(OFFSET('CCUS risks'!$A$1,2,$B10-1,totalresp),1,OFFSET('CCUS risks'!$A$1,2,Y$1-1,totalresp),1)/(COUNTIFS(OFFSET('CCUS risks'!$A$1,2,$B10-1,totalresp),1,OFFSET('CCUS risks'!$A$1,2,Y$1-1,totalresp),1)+COUNTIFS(OFFSET('CCUS risks'!$A$1,2,$B10-1,totalresp),1,OFFSET('CCUS risks'!$A$1,2,Y$1-1,totalresp),0)+COUNTIFS(OFFSET('CCUS risks'!$A$1,2,$B10-1,totalresp),0,OFFSET('CCUS risks'!$A$1,2,Y$1-1,totalresp),1)))</f>
        <v>0.80769230769230771</v>
      </c>
      <c r="Z10">
        <f ca="1">1-(COUNTIFS(OFFSET('CCUS risks'!$A$1,2,$B10-1,totalresp),1,OFFSET('CCUS risks'!$A$1,2,Z$1-1,totalresp),1)/(COUNTIFS(OFFSET('CCUS risks'!$A$1,2,$B10-1,totalresp),1,OFFSET('CCUS risks'!$A$1,2,Z$1-1,totalresp),1)+COUNTIFS(OFFSET('CCUS risks'!$A$1,2,$B10-1,totalresp),1,OFFSET('CCUS risks'!$A$1,2,Z$1-1,totalresp),0)+COUNTIFS(OFFSET('CCUS risks'!$A$1,2,$B10-1,totalresp),0,OFFSET('CCUS risks'!$A$1,2,Z$1-1,totalresp),1)))</f>
        <v>0.85365853658536583</v>
      </c>
      <c r="AA10">
        <f ca="1">1-(COUNTIFS(OFFSET('CCUS risks'!$A$1,2,$B10-1,totalresp),1,OFFSET('CCUS risks'!$A$1,2,AA$1-1,totalresp),1)/(COUNTIFS(OFFSET('CCUS risks'!$A$1,2,$B10-1,totalresp),1,OFFSET('CCUS risks'!$A$1,2,AA$1-1,totalresp),1)+COUNTIFS(OFFSET('CCUS risks'!$A$1,2,$B10-1,totalresp),1,OFFSET('CCUS risks'!$A$1,2,AA$1-1,totalresp),0)+COUNTIFS(OFFSET('CCUS risks'!$A$1,2,$B10-1,totalresp),0,OFFSET('CCUS risks'!$A$1,2,AA$1-1,totalresp),1)))</f>
        <v>0.8666666666666667</v>
      </c>
      <c r="AB10">
        <f ca="1">1-(COUNTIFS(OFFSET('CCUS risks'!$A$1,2,$B10-1,totalresp),1,OFFSET('CCUS risks'!$A$1,2,AB$1-1,totalresp),1)/(COUNTIFS(OFFSET('CCUS risks'!$A$1,2,$B10-1,totalresp),1,OFFSET('CCUS risks'!$A$1,2,AB$1-1,totalresp),1)+COUNTIFS(OFFSET('CCUS risks'!$A$1,2,$B10-1,totalresp),1,OFFSET('CCUS risks'!$A$1,2,AB$1-1,totalresp),0)+COUNTIFS(OFFSET('CCUS risks'!$A$1,2,$B10-1,totalresp),0,OFFSET('CCUS risks'!$A$1,2,AB$1-1,totalresp),1)))</f>
        <v>0.89473684210526316</v>
      </c>
      <c r="AC10">
        <f ca="1">1-(COUNTIFS(OFFSET('CCUS risks'!$A$1,2,$B10-1,totalresp),1,OFFSET('CCUS risks'!$A$1,2,AC$1-1,totalresp),1)/(COUNTIFS(OFFSET('CCUS risks'!$A$1,2,$B10-1,totalresp),1,OFFSET('CCUS risks'!$A$1,2,AC$1-1,totalresp),1)+COUNTIFS(OFFSET('CCUS risks'!$A$1,2,$B10-1,totalresp),1,OFFSET('CCUS risks'!$A$1,2,AC$1-1,totalresp),0)+COUNTIFS(OFFSET('CCUS risks'!$A$1,2,$B10-1,totalresp),0,OFFSET('CCUS risks'!$A$1,2,AC$1-1,totalresp),1)))</f>
        <v>0.82926829268292679</v>
      </c>
      <c r="AD10">
        <f ca="1">1-(COUNTIFS(OFFSET('CCUS risks'!$A$1,2,$B10-1,totalresp),1,OFFSET('CCUS risks'!$A$1,2,AD$1-1,totalresp),1)/(COUNTIFS(OFFSET('CCUS risks'!$A$1,2,$B10-1,totalresp),1,OFFSET('CCUS risks'!$A$1,2,AD$1-1,totalresp),1)+COUNTIFS(OFFSET('CCUS risks'!$A$1,2,$B10-1,totalresp),1,OFFSET('CCUS risks'!$A$1,2,AD$1-1,totalresp),0)+COUNTIFS(OFFSET('CCUS risks'!$A$1,2,$B10-1,totalresp),0,OFFSET('CCUS risks'!$A$1,2,AD$1-1,totalresp),1)))</f>
        <v>0.93333333333333335</v>
      </c>
      <c r="AE10">
        <f ca="1">1-(COUNTIFS(OFFSET('CCUS risks'!$A$1,2,$B10-1,totalresp),1,OFFSET('CCUS risks'!$A$1,2,AE$1-1,totalresp),1)/(COUNTIFS(OFFSET('CCUS risks'!$A$1,2,$B10-1,totalresp),1,OFFSET('CCUS risks'!$A$1,2,AE$1-1,totalresp),1)+COUNTIFS(OFFSET('CCUS risks'!$A$1,2,$B10-1,totalresp),1,OFFSET('CCUS risks'!$A$1,2,AE$1-1,totalresp),0)+COUNTIFS(OFFSET('CCUS risks'!$A$1,2,$B10-1,totalresp),0,OFFSET('CCUS risks'!$A$1,2,AE$1-1,totalresp),1)))</f>
        <v>0.83333333333333337</v>
      </c>
      <c r="AF10">
        <f ca="1">1-(COUNTIFS(OFFSET('CCUS risks'!$A$1,2,$B10-1,totalresp),1,OFFSET('CCUS risks'!$A$1,2,AF$1-1,totalresp),1)/(COUNTIFS(OFFSET('CCUS risks'!$A$1,2,$B10-1,totalresp),1,OFFSET('CCUS risks'!$A$1,2,AF$1-1,totalresp),1)+COUNTIFS(OFFSET('CCUS risks'!$A$1,2,$B10-1,totalresp),1,OFFSET('CCUS risks'!$A$1,2,AF$1-1,totalresp),0)+COUNTIFS(OFFSET('CCUS risks'!$A$1,2,$B10-1,totalresp),0,OFFSET('CCUS risks'!$A$1,2,AF$1-1,totalresp),1)))</f>
        <v>0.85365853658536583</v>
      </c>
      <c r="AG10">
        <f ca="1">1-(COUNTIFS(OFFSET('CCUS risks'!$A$1,2,$B10-1,totalresp),1,OFFSET('CCUS risks'!$A$1,2,AG$1-1,totalresp),1)/(COUNTIFS(OFFSET('CCUS risks'!$A$1,2,$B10-1,totalresp),1,OFFSET('CCUS risks'!$A$1,2,AG$1-1,totalresp),1)+COUNTIFS(OFFSET('CCUS risks'!$A$1,2,$B10-1,totalresp),1,OFFSET('CCUS risks'!$A$1,2,AG$1-1,totalresp),0)+COUNTIFS(OFFSET('CCUS risks'!$A$1,2,$B10-1,totalresp),0,OFFSET('CCUS risks'!$A$1,2,AG$1-1,totalresp),1)))</f>
        <v>0.8529411764705882</v>
      </c>
      <c r="AH10">
        <f ca="1">1-(COUNTIFS(OFFSET('CCUS risks'!$A$1,2,$B10-1,totalresp),1,OFFSET('CCUS risks'!$A$1,2,AH$1-1,totalresp),1)/(COUNTIFS(OFFSET('CCUS risks'!$A$1,2,$B10-1,totalresp),1,OFFSET('CCUS risks'!$A$1,2,AH$1-1,totalresp),1)+COUNTIFS(OFFSET('CCUS risks'!$A$1,2,$B10-1,totalresp),1,OFFSET('CCUS risks'!$A$1,2,AH$1-1,totalresp),0)+COUNTIFS(OFFSET('CCUS risks'!$A$1,2,$B10-1,totalresp),0,OFFSET('CCUS risks'!$A$1,2,AH$1-1,totalresp),1)))</f>
        <v>0.9</v>
      </c>
      <c r="AI10">
        <f ca="1">1-(COUNTIFS(OFFSET('CCUS risks'!$A$1,2,$B10-1,totalresp),1,OFFSET('CCUS risks'!$A$1,2,AI$1-1,totalresp),1)/(COUNTIFS(OFFSET('CCUS risks'!$A$1,2,$B10-1,totalresp),1,OFFSET('CCUS risks'!$A$1,2,AI$1-1,totalresp),1)+COUNTIFS(OFFSET('CCUS risks'!$A$1,2,$B10-1,totalresp),1,OFFSET('CCUS risks'!$A$1,2,AI$1-1,totalresp),0)+COUNTIFS(OFFSET('CCUS risks'!$A$1,2,$B10-1,totalresp),0,OFFSET('CCUS risks'!$A$1,2,AI$1-1,totalresp),1)))</f>
        <v>0.82926829268292679</v>
      </c>
      <c r="AJ10">
        <f ca="1">1-(COUNTIFS(OFFSET('CCUS risks'!$A$1,2,$B10-1,totalresp),1,OFFSET('CCUS risks'!$A$1,2,AJ$1-1,totalresp),1)/(COUNTIFS(OFFSET('CCUS risks'!$A$1,2,$B10-1,totalresp),1,OFFSET('CCUS risks'!$A$1,2,AJ$1-1,totalresp),1)+COUNTIFS(OFFSET('CCUS risks'!$A$1,2,$B10-1,totalresp),1,OFFSET('CCUS risks'!$A$1,2,AJ$1-1,totalresp),0)+COUNTIFS(OFFSET('CCUS risks'!$A$1,2,$B10-1,totalresp),0,OFFSET('CCUS risks'!$A$1,2,AJ$1-1,totalresp),1)))</f>
        <v>0.92</v>
      </c>
    </row>
    <row r="11" spans="1:36" ht="52.5" x14ac:dyDescent="0.45">
      <c r="A11" s="21" t="s">
        <v>384</v>
      </c>
      <c r="B11" s="6">
        <v>14</v>
      </c>
      <c r="C11">
        <f ca="1">1-(COUNTIFS(OFFSET('CCUS risks'!$A$1,2,$B11-1,totalresp),1,OFFSET('CCUS risks'!$A$1,2,C$1-1,totalresp),1)/(COUNTIFS(OFFSET('CCUS risks'!$A$1,2,$B11-1,totalresp),1,OFFSET('CCUS risks'!$A$1,2,C$1-1,totalresp),1)+COUNTIFS(OFFSET('CCUS risks'!$A$1,2,$B11-1,totalresp),1,OFFSET('CCUS risks'!$A$1,2,C$1-1,totalresp),0)+COUNTIFS(OFFSET('CCUS risks'!$A$1,2,$B11-1,totalresp),0,OFFSET('CCUS risks'!$A$1,2,C$1-1,totalresp),1)))</f>
        <v>0.75</v>
      </c>
      <c r="D11">
        <f ca="1">1-(COUNTIFS(OFFSET('CCUS risks'!$A$1,2,$B11-1,totalresp),1,OFFSET('CCUS risks'!$A$1,2,D$1-1,totalresp),1)/(COUNTIFS(OFFSET('CCUS risks'!$A$1,2,$B11-1,totalresp),1,OFFSET('CCUS risks'!$A$1,2,D$1-1,totalresp),1)+COUNTIFS(OFFSET('CCUS risks'!$A$1,2,$B11-1,totalresp),1,OFFSET('CCUS risks'!$A$1,2,D$1-1,totalresp),0)+COUNTIFS(OFFSET('CCUS risks'!$A$1,2,$B11-1,totalresp),0,OFFSET('CCUS risks'!$A$1,2,D$1-1,totalresp),1)))</f>
        <v>0.6785714285714286</v>
      </c>
      <c r="E11">
        <f ca="1">1-(COUNTIFS(OFFSET('CCUS risks'!$A$1,2,$B11-1,totalresp),1,OFFSET('CCUS risks'!$A$1,2,E$1-1,totalresp),1)/(COUNTIFS(OFFSET('CCUS risks'!$A$1,2,$B11-1,totalresp),1,OFFSET('CCUS risks'!$A$1,2,E$1-1,totalresp),1)+COUNTIFS(OFFSET('CCUS risks'!$A$1,2,$B11-1,totalresp),1,OFFSET('CCUS risks'!$A$1,2,E$1-1,totalresp),0)+COUNTIFS(OFFSET('CCUS risks'!$A$1,2,$B11-1,totalresp),0,OFFSET('CCUS risks'!$A$1,2,E$1-1,totalresp),1)))</f>
        <v>0.72916666666666674</v>
      </c>
      <c r="F11">
        <f ca="1">1-(COUNTIFS(OFFSET('CCUS risks'!$A$1,2,$B11-1,totalresp),1,OFFSET('CCUS risks'!$A$1,2,F$1-1,totalresp),1)/(COUNTIFS(OFFSET('CCUS risks'!$A$1,2,$B11-1,totalresp),1,OFFSET('CCUS risks'!$A$1,2,F$1-1,totalresp),1)+COUNTIFS(OFFSET('CCUS risks'!$A$1,2,$B11-1,totalresp),1,OFFSET('CCUS risks'!$A$1,2,F$1-1,totalresp),0)+COUNTIFS(OFFSET('CCUS risks'!$A$1,2,$B11-1,totalresp),0,OFFSET('CCUS risks'!$A$1,2,F$1-1,totalresp),1)))</f>
        <v>0.91176470588235292</v>
      </c>
      <c r="G11">
        <f ca="1">1-(COUNTIFS(OFFSET('CCUS risks'!$A$1,2,$B11-1,totalresp),1,OFFSET('CCUS risks'!$A$1,2,G$1-1,totalresp),1)/(COUNTIFS(OFFSET('CCUS risks'!$A$1,2,$B11-1,totalresp),1,OFFSET('CCUS risks'!$A$1,2,G$1-1,totalresp),1)+COUNTIFS(OFFSET('CCUS risks'!$A$1,2,$B11-1,totalresp),1,OFFSET('CCUS risks'!$A$1,2,G$1-1,totalresp),0)+COUNTIFS(OFFSET('CCUS risks'!$A$1,2,$B11-1,totalresp),0,OFFSET('CCUS risks'!$A$1,2,G$1-1,totalresp),1)))</f>
        <v>0.88095238095238093</v>
      </c>
      <c r="H11">
        <f ca="1">1-(COUNTIFS(OFFSET('CCUS risks'!$A$1,2,$B11-1,totalresp),1,OFFSET('CCUS risks'!$A$1,2,H$1-1,totalresp),1)/(COUNTIFS(OFFSET('CCUS risks'!$A$1,2,$B11-1,totalresp),1,OFFSET('CCUS risks'!$A$1,2,H$1-1,totalresp),1)+COUNTIFS(OFFSET('CCUS risks'!$A$1,2,$B11-1,totalresp),1,OFFSET('CCUS risks'!$A$1,2,H$1-1,totalresp),0)+COUNTIFS(OFFSET('CCUS risks'!$A$1,2,$B11-1,totalresp),0,OFFSET('CCUS risks'!$A$1,2,H$1-1,totalresp),1)))</f>
        <v>0.83333333333333337</v>
      </c>
      <c r="I11">
        <f ca="1">1-(COUNTIFS(OFFSET('CCUS risks'!$A$1,2,$B11-1,totalresp),1,OFFSET('CCUS risks'!$A$1,2,I$1-1,totalresp),1)/(COUNTIFS(OFFSET('CCUS risks'!$A$1,2,$B11-1,totalresp),1,OFFSET('CCUS risks'!$A$1,2,I$1-1,totalresp),1)+COUNTIFS(OFFSET('CCUS risks'!$A$1,2,$B11-1,totalresp),1,OFFSET('CCUS risks'!$A$1,2,I$1-1,totalresp),0)+COUNTIFS(OFFSET('CCUS risks'!$A$1,2,$B11-1,totalresp),0,OFFSET('CCUS risks'!$A$1,2,I$1-1,totalresp),1)))</f>
        <v>0.83333333333333337</v>
      </c>
      <c r="J11">
        <f ca="1">1-(COUNTIFS(OFFSET('CCUS risks'!$A$1,2,$B11-1,totalresp),1,OFFSET('CCUS risks'!$A$1,2,J$1-1,totalresp),1)/(COUNTIFS(OFFSET('CCUS risks'!$A$1,2,$B11-1,totalresp),1,OFFSET('CCUS risks'!$A$1,2,J$1-1,totalresp),1)+COUNTIFS(OFFSET('CCUS risks'!$A$1,2,$B11-1,totalresp),1,OFFSET('CCUS risks'!$A$1,2,J$1-1,totalresp),0)+COUNTIFS(OFFSET('CCUS risks'!$A$1,2,$B11-1,totalresp),0,OFFSET('CCUS risks'!$A$1,2,J$1-1,totalresp),1)))</f>
        <v>0.82051282051282048</v>
      </c>
      <c r="K11">
        <f ca="1">1-(COUNTIFS(OFFSET('CCUS risks'!$A$1,2,$B11-1,totalresp),1,OFFSET('CCUS risks'!$A$1,2,K$1-1,totalresp),1)/(COUNTIFS(OFFSET('CCUS risks'!$A$1,2,$B11-1,totalresp),1,OFFSET('CCUS risks'!$A$1,2,K$1-1,totalresp),1)+COUNTIFS(OFFSET('CCUS risks'!$A$1,2,$B11-1,totalresp),1,OFFSET('CCUS risks'!$A$1,2,K$1-1,totalresp),0)+COUNTIFS(OFFSET('CCUS risks'!$A$1,2,$B11-1,totalresp),0,OFFSET('CCUS risks'!$A$1,2,K$1-1,totalresp),1)))</f>
        <v>0</v>
      </c>
      <c r="L11">
        <f ca="1">1-(COUNTIFS(OFFSET('CCUS risks'!$A$1,2,$B11-1,totalresp),1,OFFSET('CCUS risks'!$A$1,2,L$1-1,totalresp),1)/(COUNTIFS(OFFSET('CCUS risks'!$A$1,2,$B11-1,totalresp),1,OFFSET('CCUS risks'!$A$1,2,L$1-1,totalresp),1)+COUNTIFS(OFFSET('CCUS risks'!$A$1,2,$B11-1,totalresp),1,OFFSET('CCUS risks'!$A$1,2,L$1-1,totalresp),0)+COUNTIFS(OFFSET('CCUS risks'!$A$1,2,$B11-1,totalresp),0,OFFSET('CCUS risks'!$A$1,2,L$1-1,totalresp),1)))</f>
        <v>0.89189189189189189</v>
      </c>
      <c r="M11">
        <f ca="1">1-(COUNTIFS(OFFSET('CCUS risks'!$A$1,2,$B11-1,totalresp),1,OFFSET('CCUS risks'!$A$1,2,M$1-1,totalresp),1)/(COUNTIFS(OFFSET('CCUS risks'!$A$1,2,$B11-1,totalresp),1,OFFSET('CCUS risks'!$A$1,2,M$1-1,totalresp),1)+COUNTIFS(OFFSET('CCUS risks'!$A$1,2,$B11-1,totalresp),1,OFFSET('CCUS risks'!$A$1,2,M$1-1,totalresp),0)+COUNTIFS(OFFSET('CCUS risks'!$A$1,2,$B11-1,totalresp),0,OFFSET('CCUS risks'!$A$1,2,M$1-1,totalresp),1)))</f>
        <v>0.87096774193548387</v>
      </c>
      <c r="N11">
        <f ca="1">1-(COUNTIFS(OFFSET('CCUS risks'!$A$1,2,$B11-1,totalresp),1,OFFSET('CCUS risks'!$A$1,2,N$1-1,totalresp),1)/(COUNTIFS(OFFSET('CCUS risks'!$A$1,2,$B11-1,totalresp),1,OFFSET('CCUS risks'!$A$1,2,N$1-1,totalresp),1)+COUNTIFS(OFFSET('CCUS risks'!$A$1,2,$B11-1,totalresp),1,OFFSET('CCUS risks'!$A$1,2,N$1-1,totalresp),0)+COUNTIFS(OFFSET('CCUS risks'!$A$1,2,$B11-1,totalresp),0,OFFSET('CCUS risks'!$A$1,2,N$1-1,totalresp),1)))</f>
        <v>0.65517241379310343</v>
      </c>
      <c r="O11">
        <f ca="1">1-(COUNTIFS(OFFSET('CCUS risks'!$A$1,2,$B11-1,totalresp),1,OFFSET('CCUS risks'!$A$1,2,O$1-1,totalresp),1)/(COUNTIFS(OFFSET('CCUS risks'!$A$1,2,$B11-1,totalresp),1,OFFSET('CCUS risks'!$A$1,2,O$1-1,totalresp),1)+COUNTIFS(OFFSET('CCUS risks'!$A$1,2,$B11-1,totalresp),1,OFFSET('CCUS risks'!$A$1,2,O$1-1,totalresp),0)+COUNTIFS(OFFSET('CCUS risks'!$A$1,2,$B11-1,totalresp),0,OFFSET('CCUS risks'!$A$1,2,O$1-1,totalresp),1)))</f>
        <v>0.84782608695652173</v>
      </c>
      <c r="P11">
        <f ca="1">1-(COUNTIFS(OFFSET('CCUS risks'!$A$1,2,$B11-1,totalresp),1,OFFSET('CCUS risks'!$A$1,2,P$1-1,totalresp),1)/(COUNTIFS(OFFSET('CCUS risks'!$A$1,2,$B11-1,totalresp),1,OFFSET('CCUS risks'!$A$1,2,P$1-1,totalresp),1)+COUNTIFS(OFFSET('CCUS risks'!$A$1,2,$B11-1,totalresp),1,OFFSET('CCUS risks'!$A$1,2,P$1-1,totalresp),0)+COUNTIFS(OFFSET('CCUS risks'!$A$1,2,$B11-1,totalresp),0,OFFSET('CCUS risks'!$A$1,2,P$1-1,totalresp),1)))</f>
        <v>0.82499999999999996</v>
      </c>
      <c r="Q11">
        <f ca="1">1-(COUNTIFS(OFFSET('CCUS risks'!$A$1,2,$B11-1,totalresp),1,OFFSET('CCUS risks'!$A$1,2,Q$1-1,totalresp),1)/(COUNTIFS(OFFSET('CCUS risks'!$A$1,2,$B11-1,totalresp),1,OFFSET('CCUS risks'!$A$1,2,Q$1-1,totalresp),1)+COUNTIFS(OFFSET('CCUS risks'!$A$1,2,$B11-1,totalresp),1,OFFSET('CCUS risks'!$A$1,2,Q$1-1,totalresp),0)+COUNTIFS(OFFSET('CCUS risks'!$A$1,2,$B11-1,totalresp),0,OFFSET('CCUS risks'!$A$1,2,Q$1-1,totalresp),1)))</f>
        <v>0.78048780487804881</v>
      </c>
      <c r="R11">
        <f ca="1">1-(COUNTIFS(OFFSET('CCUS risks'!$A$1,2,$B11-1,totalresp),1,OFFSET('CCUS risks'!$A$1,2,R$1-1,totalresp),1)/(COUNTIFS(OFFSET('CCUS risks'!$A$1,2,$B11-1,totalresp),1,OFFSET('CCUS risks'!$A$1,2,R$1-1,totalresp),1)+COUNTIFS(OFFSET('CCUS risks'!$A$1,2,$B11-1,totalresp),1,OFFSET('CCUS risks'!$A$1,2,R$1-1,totalresp),0)+COUNTIFS(OFFSET('CCUS risks'!$A$1,2,$B11-1,totalresp),0,OFFSET('CCUS risks'!$A$1,2,R$1-1,totalresp),1)))</f>
        <v>0.58139534883720922</v>
      </c>
      <c r="S11">
        <f ca="1">1-(COUNTIFS(OFFSET('CCUS risks'!$A$1,2,$B11-1,totalresp),1,OFFSET('CCUS risks'!$A$1,2,S$1-1,totalresp),1)/(COUNTIFS(OFFSET('CCUS risks'!$A$1,2,$B11-1,totalresp),1,OFFSET('CCUS risks'!$A$1,2,S$1-1,totalresp),1)+COUNTIFS(OFFSET('CCUS risks'!$A$1,2,$B11-1,totalresp),1,OFFSET('CCUS risks'!$A$1,2,S$1-1,totalresp),0)+COUNTIFS(OFFSET('CCUS risks'!$A$1,2,$B11-1,totalresp),0,OFFSET('CCUS risks'!$A$1,2,S$1-1,totalresp),1)))</f>
        <v>0.72727272727272729</v>
      </c>
      <c r="T11">
        <f ca="1">1-(COUNTIFS(OFFSET('CCUS risks'!$A$1,2,$B11-1,totalresp),1,OFFSET('CCUS risks'!$A$1,2,T$1-1,totalresp),1)/(COUNTIFS(OFFSET('CCUS risks'!$A$1,2,$B11-1,totalresp),1,OFFSET('CCUS risks'!$A$1,2,T$1-1,totalresp),1)+COUNTIFS(OFFSET('CCUS risks'!$A$1,2,$B11-1,totalresp),1,OFFSET('CCUS risks'!$A$1,2,T$1-1,totalresp),0)+COUNTIFS(OFFSET('CCUS risks'!$A$1,2,$B11-1,totalresp),0,OFFSET('CCUS risks'!$A$1,2,T$1-1,totalresp),1)))</f>
        <v>0.90322580645161288</v>
      </c>
      <c r="U11">
        <f ca="1">1-(COUNTIFS(OFFSET('CCUS risks'!$A$1,2,$B11-1,totalresp),1,OFFSET('CCUS risks'!$A$1,2,U$1-1,totalresp),1)/(COUNTIFS(OFFSET('CCUS risks'!$A$1,2,$B11-1,totalresp),1,OFFSET('CCUS risks'!$A$1,2,U$1-1,totalresp),1)+COUNTIFS(OFFSET('CCUS risks'!$A$1,2,$B11-1,totalresp),1,OFFSET('CCUS risks'!$A$1,2,U$1-1,totalresp),0)+COUNTIFS(OFFSET('CCUS risks'!$A$1,2,$B11-1,totalresp),0,OFFSET('CCUS risks'!$A$1,2,U$1-1,totalresp),1)))</f>
        <v>0.80487804878048785</v>
      </c>
      <c r="V11">
        <f ca="1">1-(COUNTIFS(OFFSET('CCUS risks'!$A$1,2,$B11-1,totalresp),1,OFFSET('CCUS risks'!$A$1,2,V$1-1,totalresp),1)/(COUNTIFS(OFFSET('CCUS risks'!$A$1,2,$B11-1,totalresp),1,OFFSET('CCUS risks'!$A$1,2,V$1-1,totalresp),1)+COUNTIFS(OFFSET('CCUS risks'!$A$1,2,$B11-1,totalresp),1,OFFSET('CCUS risks'!$A$1,2,V$1-1,totalresp),0)+COUNTIFS(OFFSET('CCUS risks'!$A$1,2,$B11-1,totalresp),0,OFFSET('CCUS risks'!$A$1,2,V$1-1,totalresp),1)))</f>
        <v>0.73684210526315796</v>
      </c>
      <c r="W11">
        <f ca="1">1-(COUNTIFS(OFFSET('CCUS risks'!$A$1,2,$B11-1,totalresp),1,OFFSET('CCUS risks'!$A$1,2,W$1-1,totalresp),1)/(COUNTIFS(OFFSET('CCUS risks'!$A$1,2,$B11-1,totalresp),1,OFFSET('CCUS risks'!$A$1,2,W$1-1,totalresp),1)+COUNTIFS(OFFSET('CCUS risks'!$A$1,2,$B11-1,totalresp),1,OFFSET('CCUS risks'!$A$1,2,W$1-1,totalresp),0)+COUNTIFS(OFFSET('CCUS risks'!$A$1,2,$B11-1,totalresp),0,OFFSET('CCUS risks'!$A$1,2,W$1-1,totalresp),1)))</f>
        <v>0.76315789473684215</v>
      </c>
      <c r="X11">
        <f ca="1">1-(COUNTIFS(OFFSET('CCUS risks'!$A$1,2,$B11-1,totalresp),1,OFFSET('CCUS risks'!$A$1,2,X$1-1,totalresp),1)/(COUNTIFS(OFFSET('CCUS risks'!$A$1,2,$B11-1,totalresp),1,OFFSET('CCUS risks'!$A$1,2,X$1-1,totalresp),1)+COUNTIFS(OFFSET('CCUS risks'!$A$1,2,$B11-1,totalresp),1,OFFSET('CCUS risks'!$A$1,2,X$1-1,totalresp),0)+COUNTIFS(OFFSET('CCUS risks'!$A$1,2,$B11-1,totalresp),0,OFFSET('CCUS risks'!$A$1,2,X$1-1,totalresp),1)))</f>
        <v>0.80487804878048785</v>
      </c>
      <c r="Y11">
        <f ca="1">1-(COUNTIFS(OFFSET('CCUS risks'!$A$1,2,$B11-1,totalresp),1,OFFSET('CCUS risks'!$A$1,2,Y$1-1,totalresp),1)/(COUNTIFS(OFFSET('CCUS risks'!$A$1,2,$B11-1,totalresp),1,OFFSET('CCUS risks'!$A$1,2,Y$1-1,totalresp),1)+COUNTIFS(OFFSET('CCUS risks'!$A$1,2,$B11-1,totalresp),1,OFFSET('CCUS risks'!$A$1,2,Y$1-1,totalresp),0)+COUNTIFS(OFFSET('CCUS risks'!$A$1,2,$B11-1,totalresp),0,OFFSET('CCUS risks'!$A$1,2,Y$1-1,totalresp),1)))</f>
        <v>0.88461538461538458</v>
      </c>
      <c r="Z11">
        <f ca="1">1-(COUNTIFS(OFFSET('CCUS risks'!$A$1,2,$B11-1,totalresp),1,OFFSET('CCUS risks'!$A$1,2,Z$1-1,totalresp),1)/(COUNTIFS(OFFSET('CCUS risks'!$A$1,2,$B11-1,totalresp),1,OFFSET('CCUS risks'!$A$1,2,Z$1-1,totalresp),1)+COUNTIFS(OFFSET('CCUS risks'!$A$1,2,$B11-1,totalresp),1,OFFSET('CCUS risks'!$A$1,2,Z$1-1,totalresp),0)+COUNTIFS(OFFSET('CCUS risks'!$A$1,2,$B11-1,totalresp),0,OFFSET('CCUS risks'!$A$1,2,Z$1-1,totalresp),1)))</f>
        <v>0.78378378378378377</v>
      </c>
      <c r="AA11">
        <f ca="1">1-(COUNTIFS(OFFSET('CCUS risks'!$A$1,2,$B11-1,totalresp),1,OFFSET('CCUS risks'!$A$1,2,AA$1-1,totalresp),1)/(COUNTIFS(OFFSET('CCUS risks'!$A$1,2,$B11-1,totalresp),1,OFFSET('CCUS risks'!$A$1,2,AA$1-1,totalresp),1)+COUNTIFS(OFFSET('CCUS risks'!$A$1,2,$B11-1,totalresp),1,OFFSET('CCUS risks'!$A$1,2,AA$1-1,totalresp),0)+COUNTIFS(OFFSET('CCUS risks'!$A$1,2,$B11-1,totalresp),0,OFFSET('CCUS risks'!$A$1,2,AA$1-1,totalresp),1)))</f>
        <v>0.93333333333333335</v>
      </c>
      <c r="AB11">
        <f ca="1">1-(COUNTIFS(OFFSET('CCUS risks'!$A$1,2,$B11-1,totalresp),1,OFFSET('CCUS risks'!$A$1,2,AB$1-1,totalresp),1)/(COUNTIFS(OFFSET('CCUS risks'!$A$1,2,$B11-1,totalresp),1,OFFSET('CCUS risks'!$A$1,2,AB$1-1,totalresp),1)+COUNTIFS(OFFSET('CCUS risks'!$A$1,2,$B11-1,totalresp),1,OFFSET('CCUS risks'!$A$1,2,AB$1-1,totalresp),0)+COUNTIFS(OFFSET('CCUS risks'!$A$1,2,$B11-1,totalresp),0,OFFSET('CCUS risks'!$A$1,2,AB$1-1,totalresp),1)))</f>
        <v>0.78787878787878785</v>
      </c>
      <c r="AC11">
        <f ca="1">1-(COUNTIFS(OFFSET('CCUS risks'!$A$1,2,$B11-1,totalresp),1,OFFSET('CCUS risks'!$A$1,2,AC$1-1,totalresp),1)/(COUNTIFS(OFFSET('CCUS risks'!$A$1,2,$B11-1,totalresp),1,OFFSET('CCUS risks'!$A$1,2,AC$1-1,totalresp),1)+COUNTIFS(OFFSET('CCUS risks'!$A$1,2,$B11-1,totalresp),1,OFFSET('CCUS risks'!$A$1,2,AC$1-1,totalresp),0)+COUNTIFS(OFFSET('CCUS risks'!$A$1,2,$B11-1,totalresp),0,OFFSET('CCUS risks'!$A$1,2,AC$1-1,totalresp),1)))</f>
        <v>0.78947368421052633</v>
      </c>
      <c r="AD11">
        <f ca="1">1-(COUNTIFS(OFFSET('CCUS risks'!$A$1,2,$B11-1,totalresp),1,OFFSET('CCUS risks'!$A$1,2,AD$1-1,totalresp),1)/(COUNTIFS(OFFSET('CCUS risks'!$A$1,2,$B11-1,totalresp),1,OFFSET('CCUS risks'!$A$1,2,AD$1-1,totalresp),1)+COUNTIFS(OFFSET('CCUS risks'!$A$1,2,$B11-1,totalresp),1,OFFSET('CCUS risks'!$A$1,2,AD$1-1,totalresp),0)+COUNTIFS(OFFSET('CCUS risks'!$A$1,2,$B11-1,totalresp),0,OFFSET('CCUS risks'!$A$1,2,AD$1-1,totalresp),1)))</f>
        <v>0.88888888888888884</v>
      </c>
      <c r="AE11">
        <f ca="1">1-(COUNTIFS(OFFSET('CCUS risks'!$A$1,2,$B11-1,totalresp),1,OFFSET('CCUS risks'!$A$1,2,AE$1-1,totalresp),1)/(COUNTIFS(OFFSET('CCUS risks'!$A$1,2,$B11-1,totalresp),1,OFFSET('CCUS risks'!$A$1,2,AE$1-1,totalresp),1)+COUNTIFS(OFFSET('CCUS risks'!$A$1,2,$B11-1,totalresp),1,OFFSET('CCUS risks'!$A$1,2,AE$1-1,totalresp),0)+COUNTIFS(OFFSET('CCUS risks'!$A$1,2,$B11-1,totalresp),0,OFFSET('CCUS risks'!$A$1,2,AE$1-1,totalresp),1)))</f>
        <v>1</v>
      </c>
      <c r="AF11">
        <f ca="1">1-(COUNTIFS(OFFSET('CCUS risks'!$A$1,2,$B11-1,totalresp),1,OFFSET('CCUS risks'!$A$1,2,AF$1-1,totalresp),1)/(COUNTIFS(OFFSET('CCUS risks'!$A$1,2,$B11-1,totalresp),1,OFFSET('CCUS risks'!$A$1,2,AF$1-1,totalresp),1)+COUNTIFS(OFFSET('CCUS risks'!$A$1,2,$B11-1,totalresp),1,OFFSET('CCUS risks'!$A$1,2,AF$1-1,totalresp),0)+COUNTIFS(OFFSET('CCUS risks'!$A$1,2,$B11-1,totalresp),0,OFFSET('CCUS risks'!$A$1,2,AF$1-1,totalresp),1)))</f>
        <v>0.75</v>
      </c>
      <c r="AG11">
        <f ca="1">1-(COUNTIFS(OFFSET('CCUS risks'!$A$1,2,$B11-1,totalresp),1,OFFSET('CCUS risks'!$A$1,2,AG$1-1,totalresp),1)/(COUNTIFS(OFFSET('CCUS risks'!$A$1,2,$B11-1,totalresp),1,OFFSET('CCUS risks'!$A$1,2,AG$1-1,totalresp),1)+COUNTIFS(OFFSET('CCUS risks'!$A$1,2,$B11-1,totalresp),1,OFFSET('CCUS risks'!$A$1,2,AG$1-1,totalresp),0)+COUNTIFS(OFFSET('CCUS risks'!$A$1,2,$B11-1,totalresp),0,OFFSET('CCUS risks'!$A$1,2,AG$1-1,totalresp),1)))</f>
        <v>0.87878787878787878</v>
      </c>
      <c r="AH11">
        <f ca="1">1-(COUNTIFS(OFFSET('CCUS risks'!$A$1,2,$B11-1,totalresp),1,OFFSET('CCUS risks'!$A$1,2,AH$1-1,totalresp),1)/(COUNTIFS(OFFSET('CCUS risks'!$A$1,2,$B11-1,totalresp),1,OFFSET('CCUS risks'!$A$1,2,AH$1-1,totalresp),1)+COUNTIFS(OFFSET('CCUS risks'!$A$1,2,$B11-1,totalresp),1,OFFSET('CCUS risks'!$A$1,2,AH$1-1,totalresp),0)+COUNTIFS(OFFSET('CCUS risks'!$A$1,2,$B11-1,totalresp),0,OFFSET('CCUS risks'!$A$1,2,AH$1-1,totalresp),1)))</f>
        <v>0.72727272727272729</v>
      </c>
      <c r="AI11">
        <f ca="1">1-(COUNTIFS(OFFSET('CCUS risks'!$A$1,2,$B11-1,totalresp),1,OFFSET('CCUS risks'!$A$1,2,AI$1-1,totalresp),1)/(COUNTIFS(OFFSET('CCUS risks'!$A$1,2,$B11-1,totalresp),1,OFFSET('CCUS risks'!$A$1,2,AI$1-1,totalresp),1)+COUNTIFS(OFFSET('CCUS risks'!$A$1,2,$B11-1,totalresp),1,OFFSET('CCUS risks'!$A$1,2,AI$1-1,totalresp),0)+COUNTIFS(OFFSET('CCUS risks'!$A$1,2,$B11-1,totalresp),0,OFFSET('CCUS risks'!$A$1,2,AI$1-1,totalresp),1)))</f>
        <v>0.7567567567567568</v>
      </c>
      <c r="AJ11">
        <f ca="1">1-(COUNTIFS(OFFSET('CCUS risks'!$A$1,2,$B11-1,totalresp),1,OFFSET('CCUS risks'!$A$1,2,AJ$1-1,totalresp),1)/(COUNTIFS(OFFSET('CCUS risks'!$A$1,2,$B11-1,totalresp),1,OFFSET('CCUS risks'!$A$1,2,AJ$1-1,totalresp),1)+COUNTIFS(OFFSET('CCUS risks'!$A$1,2,$B11-1,totalresp),1,OFFSET('CCUS risks'!$A$1,2,AJ$1-1,totalresp),0)+COUNTIFS(OFFSET('CCUS risks'!$A$1,2,$B11-1,totalresp),0,OFFSET('CCUS risks'!$A$1,2,AJ$1-1,totalresp),1)))</f>
        <v>0.95833333333333337</v>
      </c>
    </row>
    <row r="12" spans="1:36" ht="39.4" x14ac:dyDescent="0.45">
      <c r="A12" s="21" t="s">
        <v>385</v>
      </c>
      <c r="B12" s="6">
        <v>15</v>
      </c>
      <c r="C12">
        <f ca="1">1-(COUNTIFS(OFFSET('CCUS risks'!$A$1,2,$B12-1,totalresp),1,OFFSET('CCUS risks'!$A$1,2,C$1-1,totalresp),1)/(COUNTIFS(OFFSET('CCUS risks'!$A$1,2,$B12-1,totalresp),1,OFFSET('CCUS risks'!$A$1,2,C$1-1,totalresp),1)+COUNTIFS(OFFSET('CCUS risks'!$A$1,2,$B12-1,totalresp),1,OFFSET('CCUS risks'!$A$1,2,C$1-1,totalresp),0)+COUNTIFS(OFFSET('CCUS risks'!$A$1,2,$B12-1,totalresp),0,OFFSET('CCUS risks'!$A$1,2,C$1-1,totalresp),1)))</f>
        <v>0.79487179487179493</v>
      </c>
      <c r="D12">
        <f ca="1">1-(COUNTIFS(OFFSET('CCUS risks'!$A$1,2,$B12-1,totalresp),1,OFFSET('CCUS risks'!$A$1,2,D$1-1,totalresp),1)/(COUNTIFS(OFFSET('CCUS risks'!$A$1,2,$B12-1,totalresp),1,OFFSET('CCUS risks'!$A$1,2,D$1-1,totalresp),1)+COUNTIFS(OFFSET('CCUS risks'!$A$1,2,$B12-1,totalresp),1,OFFSET('CCUS risks'!$A$1,2,D$1-1,totalresp),0)+COUNTIFS(OFFSET('CCUS risks'!$A$1,2,$B12-1,totalresp),0,OFFSET('CCUS risks'!$A$1,2,D$1-1,totalresp),1)))</f>
        <v>0.8666666666666667</v>
      </c>
      <c r="E12">
        <f ca="1">1-(COUNTIFS(OFFSET('CCUS risks'!$A$1,2,$B12-1,totalresp),1,OFFSET('CCUS risks'!$A$1,2,E$1-1,totalresp),1)/(COUNTIFS(OFFSET('CCUS risks'!$A$1,2,$B12-1,totalresp),1,OFFSET('CCUS risks'!$A$1,2,E$1-1,totalresp),1)+COUNTIFS(OFFSET('CCUS risks'!$A$1,2,$B12-1,totalresp),1,OFFSET('CCUS risks'!$A$1,2,E$1-1,totalresp),0)+COUNTIFS(OFFSET('CCUS risks'!$A$1,2,$B12-1,totalresp),0,OFFSET('CCUS risks'!$A$1,2,E$1-1,totalresp),1)))</f>
        <v>0.81632653061224492</v>
      </c>
      <c r="F12">
        <f ca="1">1-(COUNTIFS(OFFSET('CCUS risks'!$A$1,2,$B12-1,totalresp),1,OFFSET('CCUS risks'!$A$1,2,F$1-1,totalresp),1)/(COUNTIFS(OFFSET('CCUS risks'!$A$1,2,$B12-1,totalresp),1,OFFSET('CCUS risks'!$A$1,2,F$1-1,totalresp),1)+COUNTIFS(OFFSET('CCUS risks'!$A$1,2,$B12-1,totalresp),1,OFFSET('CCUS risks'!$A$1,2,F$1-1,totalresp),0)+COUNTIFS(OFFSET('CCUS risks'!$A$1,2,$B12-1,totalresp),0,OFFSET('CCUS risks'!$A$1,2,F$1-1,totalresp),1)))</f>
        <v>0.90322580645161288</v>
      </c>
      <c r="G12">
        <f ca="1">1-(COUNTIFS(OFFSET('CCUS risks'!$A$1,2,$B12-1,totalresp),1,OFFSET('CCUS risks'!$A$1,2,G$1-1,totalresp),1)/(COUNTIFS(OFFSET('CCUS risks'!$A$1,2,$B12-1,totalresp),1,OFFSET('CCUS risks'!$A$1,2,G$1-1,totalresp),1)+COUNTIFS(OFFSET('CCUS risks'!$A$1,2,$B12-1,totalresp),1,OFFSET('CCUS risks'!$A$1,2,G$1-1,totalresp),0)+COUNTIFS(OFFSET('CCUS risks'!$A$1,2,$B12-1,totalresp),0,OFFSET('CCUS risks'!$A$1,2,G$1-1,totalresp),1)))</f>
        <v>0.81081081081081074</v>
      </c>
      <c r="H12">
        <f ca="1">1-(COUNTIFS(OFFSET('CCUS risks'!$A$1,2,$B12-1,totalresp),1,OFFSET('CCUS risks'!$A$1,2,H$1-1,totalresp),1)/(COUNTIFS(OFFSET('CCUS risks'!$A$1,2,$B12-1,totalresp),1,OFFSET('CCUS risks'!$A$1,2,H$1-1,totalresp),1)+COUNTIFS(OFFSET('CCUS risks'!$A$1,2,$B12-1,totalresp),1,OFFSET('CCUS risks'!$A$1,2,H$1-1,totalresp),0)+COUNTIFS(OFFSET('CCUS risks'!$A$1,2,$B12-1,totalresp),0,OFFSET('CCUS risks'!$A$1,2,H$1-1,totalresp),1)))</f>
        <v>0.78947368421052633</v>
      </c>
      <c r="I12">
        <f ca="1">1-(COUNTIFS(OFFSET('CCUS risks'!$A$1,2,$B12-1,totalresp),1,OFFSET('CCUS risks'!$A$1,2,I$1-1,totalresp),1)/(COUNTIFS(OFFSET('CCUS risks'!$A$1,2,$B12-1,totalresp),1,OFFSET('CCUS risks'!$A$1,2,I$1-1,totalresp),1)+COUNTIFS(OFFSET('CCUS risks'!$A$1,2,$B12-1,totalresp),1,OFFSET('CCUS risks'!$A$1,2,I$1-1,totalresp),0)+COUNTIFS(OFFSET('CCUS risks'!$A$1,2,$B12-1,totalresp),0,OFFSET('CCUS risks'!$A$1,2,I$1-1,totalresp),1)))</f>
        <v>0.85714285714285721</v>
      </c>
      <c r="J12">
        <f ca="1">1-(COUNTIFS(OFFSET('CCUS risks'!$A$1,2,$B12-1,totalresp),1,OFFSET('CCUS risks'!$A$1,2,J$1-1,totalresp),1)/(COUNTIFS(OFFSET('CCUS risks'!$A$1,2,$B12-1,totalresp),1,OFFSET('CCUS risks'!$A$1,2,J$1-1,totalresp),1)+COUNTIFS(OFFSET('CCUS risks'!$A$1,2,$B12-1,totalresp),1,OFFSET('CCUS risks'!$A$1,2,J$1-1,totalresp),0)+COUNTIFS(OFFSET('CCUS risks'!$A$1,2,$B12-1,totalresp),0,OFFSET('CCUS risks'!$A$1,2,J$1-1,totalresp),1)))</f>
        <v>0.77142857142857146</v>
      </c>
      <c r="K12">
        <f ca="1">1-(COUNTIFS(OFFSET('CCUS risks'!$A$1,2,$B12-1,totalresp),1,OFFSET('CCUS risks'!$A$1,2,K$1-1,totalresp),1)/(COUNTIFS(OFFSET('CCUS risks'!$A$1,2,$B12-1,totalresp),1,OFFSET('CCUS risks'!$A$1,2,K$1-1,totalresp),1)+COUNTIFS(OFFSET('CCUS risks'!$A$1,2,$B12-1,totalresp),1,OFFSET('CCUS risks'!$A$1,2,K$1-1,totalresp),0)+COUNTIFS(OFFSET('CCUS risks'!$A$1,2,$B12-1,totalresp),0,OFFSET('CCUS risks'!$A$1,2,K$1-1,totalresp),1)))</f>
        <v>0.89189189189189189</v>
      </c>
      <c r="L12">
        <f ca="1">1-(COUNTIFS(OFFSET('CCUS risks'!$A$1,2,$B12-1,totalresp),1,OFFSET('CCUS risks'!$A$1,2,L$1-1,totalresp),1)/(COUNTIFS(OFFSET('CCUS risks'!$A$1,2,$B12-1,totalresp),1,OFFSET('CCUS risks'!$A$1,2,L$1-1,totalresp),1)+COUNTIFS(OFFSET('CCUS risks'!$A$1,2,$B12-1,totalresp),1,OFFSET('CCUS risks'!$A$1,2,L$1-1,totalresp),0)+COUNTIFS(OFFSET('CCUS risks'!$A$1,2,$B12-1,totalresp),0,OFFSET('CCUS risks'!$A$1,2,L$1-1,totalresp),1)))</f>
        <v>0</v>
      </c>
      <c r="M12">
        <f ca="1">1-(COUNTIFS(OFFSET('CCUS risks'!$A$1,2,$B12-1,totalresp),1,OFFSET('CCUS risks'!$A$1,2,M$1-1,totalresp),1)/(COUNTIFS(OFFSET('CCUS risks'!$A$1,2,$B12-1,totalresp),1,OFFSET('CCUS risks'!$A$1,2,M$1-1,totalresp),1)+COUNTIFS(OFFSET('CCUS risks'!$A$1,2,$B12-1,totalresp),1,OFFSET('CCUS risks'!$A$1,2,M$1-1,totalresp),0)+COUNTIFS(OFFSET('CCUS risks'!$A$1,2,$B12-1,totalresp),0,OFFSET('CCUS risks'!$A$1,2,M$1-1,totalresp),1)))</f>
        <v>0.81481481481481488</v>
      </c>
      <c r="N12">
        <f ca="1">1-(COUNTIFS(OFFSET('CCUS risks'!$A$1,2,$B12-1,totalresp),1,OFFSET('CCUS risks'!$A$1,2,N$1-1,totalresp),1)/(COUNTIFS(OFFSET('CCUS risks'!$A$1,2,$B12-1,totalresp),1,OFFSET('CCUS risks'!$A$1,2,N$1-1,totalresp),1)+COUNTIFS(OFFSET('CCUS risks'!$A$1,2,$B12-1,totalresp),1,OFFSET('CCUS risks'!$A$1,2,N$1-1,totalresp),0)+COUNTIFS(OFFSET('CCUS risks'!$A$1,2,$B12-1,totalresp),0,OFFSET('CCUS risks'!$A$1,2,N$1-1,totalresp),1)))</f>
        <v>0.83870967741935487</v>
      </c>
      <c r="O12">
        <f ca="1">1-(COUNTIFS(OFFSET('CCUS risks'!$A$1,2,$B12-1,totalresp),1,OFFSET('CCUS risks'!$A$1,2,O$1-1,totalresp),1)/(COUNTIFS(OFFSET('CCUS risks'!$A$1,2,$B12-1,totalresp),1,OFFSET('CCUS risks'!$A$1,2,O$1-1,totalresp),1)+COUNTIFS(OFFSET('CCUS risks'!$A$1,2,$B12-1,totalresp),1,OFFSET('CCUS risks'!$A$1,2,O$1-1,totalresp),0)+COUNTIFS(OFFSET('CCUS risks'!$A$1,2,$B12-1,totalresp),0,OFFSET('CCUS risks'!$A$1,2,O$1-1,totalresp),1)))</f>
        <v>0.68421052631578949</v>
      </c>
      <c r="P12">
        <f ca="1">1-(COUNTIFS(OFFSET('CCUS risks'!$A$1,2,$B12-1,totalresp),1,OFFSET('CCUS risks'!$A$1,2,P$1-1,totalresp),1)/(COUNTIFS(OFFSET('CCUS risks'!$A$1,2,$B12-1,totalresp),1,OFFSET('CCUS risks'!$A$1,2,P$1-1,totalresp),1)+COUNTIFS(OFFSET('CCUS risks'!$A$1,2,$B12-1,totalresp),1,OFFSET('CCUS risks'!$A$1,2,P$1-1,totalresp),0)+COUNTIFS(OFFSET('CCUS risks'!$A$1,2,$B12-1,totalresp),0,OFFSET('CCUS risks'!$A$1,2,P$1-1,totalresp),1)))</f>
        <v>0.84210526315789469</v>
      </c>
      <c r="Q12">
        <f ca="1">1-(COUNTIFS(OFFSET('CCUS risks'!$A$1,2,$B12-1,totalresp),1,OFFSET('CCUS risks'!$A$1,2,Q$1-1,totalresp),1)/(COUNTIFS(OFFSET('CCUS risks'!$A$1,2,$B12-1,totalresp),1,OFFSET('CCUS risks'!$A$1,2,Q$1-1,totalresp),1)+COUNTIFS(OFFSET('CCUS risks'!$A$1,2,$B12-1,totalresp),1,OFFSET('CCUS risks'!$A$1,2,Q$1-1,totalresp),0)+COUNTIFS(OFFSET('CCUS risks'!$A$1,2,$B12-1,totalresp),0,OFFSET('CCUS risks'!$A$1,2,Q$1-1,totalresp),1)))</f>
        <v>0.79487179487179493</v>
      </c>
      <c r="R12">
        <f ca="1">1-(COUNTIFS(OFFSET('CCUS risks'!$A$1,2,$B12-1,totalresp),1,OFFSET('CCUS risks'!$A$1,2,R$1-1,totalresp),1)/(COUNTIFS(OFFSET('CCUS risks'!$A$1,2,$B12-1,totalresp),1,OFFSET('CCUS risks'!$A$1,2,R$1-1,totalresp),1)+COUNTIFS(OFFSET('CCUS risks'!$A$1,2,$B12-1,totalresp),1,OFFSET('CCUS risks'!$A$1,2,R$1-1,totalresp),0)+COUNTIFS(OFFSET('CCUS risks'!$A$1,2,$B12-1,totalresp),0,OFFSET('CCUS risks'!$A$1,2,R$1-1,totalresp),1)))</f>
        <v>0.79166666666666663</v>
      </c>
      <c r="S12">
        <f ca="1">1-(COUNTIFS(OFFSET('CCUS risks'!$A$1,2,$B12-1,totalresp),1,OFFSET('CCUS risks'!$A$1,2,S$1-1,totalresp),1)/(COUNTIFS(OFFSET('CCUS risks'!$A$1,2,$B12-1,totalresp),1,OFFSET('CCUS risks'!$A$1,2,S$1-1,totalresp),1)+COUNTIFS(OFFSET('CCUS risks'!$A$1,2,$B12-1,totalresp),1,OFFSET('CCUS risks'!$A$1,2,S$1-1,totalresp),0)+COUNTIFS(OFFSET('CCUS risks'!$A$1,2,$B12-1,totalresp),0,OFFSET('CCUS risks'!$A$1,2,S$1-1,totalresp),1)))</f>
        <v>0.81818181818181812</v>
      </c>
      <c r="T12">
        <f ca="1">1-(COUNTIFS(OFFSET('CCUS risks'!$A$1,2,$B12-1,totalresp),1,OFFSET('CCUS risks'!$A$1,2,T$1-1,totalresp),1)/(COUNTIFS(OFFSET('CCUS risks'!$A$1,2,$B12-1,totalresp),1,OFFSET('CCUS risks'!$A$1,2,T$1-1,totalresp),1)+COUNTIFS(OFFSET('CCUS risks'!$A$1,2,$B12-1,totalresp),1,OFFSET('CCUS risks'!$A$1,2,T$1-1,totalresp),0)+COUNTIFS(OFFSET('CCUS risks'!$A$1,2,$B12-1,totalresp),0,OFFSET('CCUS risks'!$A$1,2,T$1-1,totalresp),1)))</f>
        <v>0.93103448275862066</v>
      </c>
      <c r="U12">
        <f ca="1">1-(COUNTIFS(OFFSET('CCUS risks'!$A$1,2,$B12-1,totalresp),1,OFFSET('CCUS risks'!$A$1,2,U$1-1,totalresp),1)/(COUNTIFS(OFFSET('CCUS risks'!$A$1,2,$B12-1,totalresp),1,OFFSET('CCUS risks'!$A$1,2,U$1-1,totalresp),1)+COUNTIFS(OFFSET('CCUS risks'!$A$1,2,$B12-1,totalresp),1,OFFSET('CCUS risks'!$A$1,2,U$1-1,totalresp),0)+COUNTIFS(OFFSET('CCUS risks'!$A$1,2,$B12-1,totalresp),0,OFFSET('CCUS risks'!$A$1,2,U$1-1,totalresp),1)))</f>
        <v>0.82051282051282048</v>
      </c>
      <c r="V12">
        <f ca="1">1-(COUNTIFS(OFFSET('CCUS risks'!$A$1,2,$B12-1,totalresp),1,OFFSET('CCUS risks'!$A$1,2,V$1-1,totalresp),1)/(COUNTIFS(OFFSET('CCUS risks'!$A$1,2,$B12-1,totalresp),1,OFFSET('CCUS risks'!$A$1,2,V$1-1,totalresp),1)+COUNTIFS(OFFSET('CCUS risks'!$A$1,2,$B12-1,totalresp),1,OFFSET('CCUS risks'!$A$1,2,V$1-1,totalresp),0)+COUNTIFS(OFFSET('CCUS risks'!$A$1,2,$B12-1,totalresp),0,OFFSET('CCUS risks'!$A$1,2,V$1-1,totalresp),1)))</f>
        <v>0.63636363636363635</v>
      </c>
      <c r="W12">
        <f ca="1">1-(COUNTIFS(OFFSET('CCUS risks'!$A$1,2,$B12-1,totalresp),1,OFFSET('CCUS risks'!$A$1,2,W$1-1,totalresp),1)/(COUNTIFS(OFFSET('CCUS risks'!$A$1,2,$B12-1,totalresp),1,OFFSET('CCUS risks'!$A$1,2,W$1-1,totalresp),1)+COUNTIFS(OFFSET('CCUS risks'!$A$1,2,$B12-1,totalresp),1,OFFSET('CCUS risks'!$A$1,2,W$1-1,totalresp),0)+COUNTIFS(OFFSET('CCUS risks'!$A$1,2,$B12-1,totalresp),0,OFFSET('CCUS risks'!$A$1,2,W$1-1,totalresp),1)))</f>
        <v>0.77777777777777779</v>
      </c>
      <c r="X12">
        <f ca="1">1-(COUNTIFS(OFFSET('CCUS risks'!$A$1,2,$B12-1,totalresp),1,OFFSET('CCUS risks'!$A$1,2,X$1-1,totalresp),1)/(COUNTIFS(OFFSET('CCUS risks'!$A$1,2,$B12-1,totalresp),1,OFFSET('CCUS risks'!$A$1,2,X$1-1,totalresp),1)+COUNTIFS(OFFSET('CCUS risks'!$A$1,2,$B12-1,totalresp),1,OFFSET('CCUS risks'!$A$1,2,X$1-1,totalresp),0)+COUNTIFS(OFFSET('CCUS risks'!$A$1,2,$B12-1,totalresp),0,OFFSET('CCUS risks'!$A$1,2,X$1-1,totalresp),1)))</f>
        <v>0.82051282051282048</v>
      </c>
      <c r="Y12">
        <f ca="1">1-(COUNTIFS(OFFSET('CCUS risks'!$A$1,2,$B12-1,totalresp),1,OFFSET('CCUS risks'!$A$1,2,Y$1-1,totalresp),1)/(COUNTIFS(OFFSET('CCUS risks'!$A$1,2,$B12-1,totalresp),1,OFFSET('CCUS risks'!$A$1,2,Y$1-1,totalresp),1)+COUNTIFS(OFFSET('CCUS risks'!$A$1,2,$B12-1,totalresp),1,OFFSET('CCUS risks'!$A$1,2,Y$1-1,totalresp),0)+COUNTIFS(OFFSET('CCUS risks'!$A$1,2,$B12-1,totalresp),0,OFFSET('CCUS risks'!$A$1,2,Y$1-1,totalresp),1)))</f>
        <v>0.86956521739130432</v>
      </c>
      <c r="Z12">
        <f ca="1">1-(COUNTIFS(OFFSET('CCUS risks'!$A$1,2,$B12-1,totalresp),1,OFFSET('CCUS risks'!$A$1,2,Z$1-1,totalresp),1)/(COUNTIFS(OFFSET('CCUS risks'!$A$1,2,$B12-1,totalresp),1,OFFSET('CCUS risks'!$A$1,2,Z$1-1,totalresp),1)+COUNTIFS(OFFSET('CCUS risks'!$A$1,2,$B12-1,totalresp),1,OFFSET('CCUS risks'!$A$1,2,Z$1-1,totalresp),0)+COUNTIFS(OFFSET('CCUS risks'!$A$1,2,$B12-1,totalresp),0,OFFSET('CCUS risks'!$A$1,2,Z$1-1,totalresp),1)))</f>
        <v>0.83333333333333337</v>
      </c>
      <c r="AA12">
        <f ca="1">1-(COUNTIFS(OFFSET('CCUS risks'!$A$1,2,$B12-1,totalresp),1,OFFSET('CCUS risks'!$A$1,2,AA$1-1,totalresp),1)/(COUNTIFS(OFFSET('CCUS risks'!$A$1,2,$B12-1,totalresp),1,OFFSET('CCUS risks'!$A$1,2,AA$1-1,totalresp),1)+COUNTIFS(OFFSET('CCUS risks'!$A$1,2,$B12-1,totalresp),1,OFFSET('CCUS risks'!$A$1,2,AA$1-1,totalresp),0)+COUNTIFS(OFFSET('CCUS risks'!$A$1,2,$B12-1,totalresp),0,OFFSET('CCUS risks'!$A$1,2,AA$1-1,totalresp),1)))</f>
        <v>0.9642857142857143</v>
      </c>
      <c r="AB12">
        <f ca="1">1-(COUNTIFS(OFFSET('CCUS risks'!$A$1,2,$B12-1,totalresp),1,OFFSET('CCUS risks'!$A$1,2,AB$1-1,totalresp),1)/(COUNTIFS(OFFSET('CCUS risks'!$A$1,2,$B12-1,totalresp),1,OFFSET('CCUS risks'!$A$1,2,AB$1-1,totalresp),1)+COUNTIFS(OFFSET('CCUS risks'!$A$1,2,$B12-1,totalresp),1,OFFSET('CCUS risks'!$A$1,2,AB$1-1,totalresp),0)+COUNTIFS(OFFSET('CCUS risks'!$A$1,2,$B12-1,totalresp),0,OFFSET('CCUS risks'!$A$1,2,AB$1-1,totalresp),1)))</f>
        <v>0.84375</v>
      </c>
      <c r="AC12">
        <f ca="1">1-(COUNTIFS(OFFSET('CCUS risks'!$A$1,2,$B12-1,totalresp),1,OFFSET('CCUS risks'!$A$1,2,AC$1-1,totalresp),1)/(COUNTIFS(OFFSET('CCUS risks'!$A$1,2,$B12-1,totalresp),1,OFFSET('CCUS risks'!$A$1,2,AC$1-1,totalresp),1)+COUNTIFS(OFFSET('CCUS risks'!$A$1,2,$B12-1,totalresp),1,OFFSET('CCUS risks'!$A$1,2,AC$1-1,totalresp),0)+COUNTIFS(OFFSET('CCUS risks'!$A$1,2,$B12-1,totalresp),0,OFFSET('CCUS risks'!$A$1,2,AC$1-1,totalresp),1)))</f>
        <v>0.77142857142857146</v>
      </c>
      <c r="AD12">
        <f ca="1">1-(COUNTIFS(OFFSET('CCUS risks'!$A$1,2,$B12-1,totalresp),1,OFFSET('CCUS risks'!$A$1,2,AD$1-1,totalresp),1)/(COUNTIFS(OFFSET('CCUS risks'!$A$1,2,$B12-1,totalresp),1,OFFSET('CCUS risks'!$A$1,2,AD$1-1,totalresp),1)+COUNTIFS(OFFSET('CCUS risks'!$A$1,2,$B12-1,totalresp),1,OFFSET('CCUS risks'!$A$1,2,AD$1-1,totalresp),0)+COUNTIFS(OFFSET('CCUS risks'!$A$1,2,$B12-1,totalresp),0,OFFSET('CCUS risks'!$A$1,2,AD$1-1,totalresp),1)))</f>
        <v>0.92</v>
      </c>
      <c r="AE12">
        <f ca="1">1-(COUNTIFS(OFFSET('CCUS risks'!$A$1,2,$B12-1,totalresp),1,OFFSET('CCUS risks'!$A$1,2,AE$1-1,totalresp),1)/(COUNTIFS(OFFSET('CCUS risks'!$A$1,2,$B12-1,totalresp),1,OFFSET('CCUS risks'!$A$1,2,AE$1-1,totalresp),1)+COUNTIFS(OFFSET('CCUS risks'!$A$1,2,$B12-1,totalresp),1,OFFSET('CCUS risks'!$A$1,2,AE$1-1,totalresp),0)+COUNTIFS(OFFSET('CCUS risks'!$A$1,2,$B12-1,totalresp),0,OFFSET('CCUS risks'!$A$1,2,AE$1-1,totalresp),1)))</f>
        <v>0.95454545454545459</v>
      </c>
      <c r="AF12">
        <f ca="1">1-(COUNTIFS(OFFSET('CCUS risks'!$A$1,2,$B12-1,totalresp),1,OFFSET('CCUS risks'!$A$1,2,AF$1-1,totalresp),1)/(COUNTIFS(OFFSET('CCUS risks'!$A$1,2,$B12-1,totalresp),1,OFFSET('CCUS risks'!$A$1,2,AF$1-1,totalresp),1)+COUNTIFS(OFFSET('CCUS risks'!$A$1,2,$B12-1,totalresp),1,OFFSET('CCUS risks'!$A$1,2,AF$1-1,totalresp),0)+COUNTIFS(OFFSET('CCUS risks'!$A$1,2,$B12-1,totalresp),0,OFFSET('CCUS risks'!$A$1,2,AF$1-1,totalresp),1)))</f>
        <v>0.8</v>
      </c>
      <c r="AG12">
        <f ca="1">1-(COUNTIFS(OFFSET('CCUS risks'!$A$1,2,$B12-1,totalresp),1,OFFSET('CCUS risks'!$A$1,2,AG$1-1,totalresp),1)/(COUNTIFS(OFFSET('CCUS risks'!$A$1,2,$B12-1,totalresp),1,OFFSET('CCUS risks'!$A$1,2,AG$1-1,totalresp),1)+COUNTIFS(OFFSET('CCUS risks'!$A$1,2,$B12-1,totalresp),1,OFFSET('CCUS risks'!$A$1,2,AG$1-1,totalresp),0)+COUNTIFS(OFFSET('CCUS risks'!$A$1,2,$B12-1,totalresp),0,OFFSET('CCUS risks'!$A$1,2,AG$1-1,totalresp),1)))</f>
        <v>0.7857142857142857</v>
      </c>
      <c r="AH12">
        <f ca="1">1-(COUNTIFS(OFFSET('CCUS risks'!$A$1,2,$B12-1,totalresp),1,OFFSET('CCUS risks'!$A$1,2,AH$1-1,totalresp),1)/(COUNTIFS(OFFSET('CCUS risks'!$A$1,2,$B12-1,totalresp),1,OFFSET('CCUS risks'!$A$1,2,AH$1-1,totalresp),1)+COUNTIFS(OFFSET('CCUS risks'!$A$1,2,$B12-1,totalresp),1,OFFSET('CCUS risks'!$A$1,2,AH$1-1,totalresp),0)+COUNTIFS(OFFSET('CCUS risks'!$A$1,2,$B12-1,totalresp),0,OFFSET('CCUS risks'!$A$1,2,AH$1-1,totalresp),1)))</f>
        <v>0.81818181818181812</v>
      </c>
      <c r="AI12">
        <f ca="1">1-(COUNTIFS(OFFSET('CCUS risks'!$A$1,2,$B12-1,totalresp),1,OFFSET('CCUS risks'!$A$1,2,AI$1-1,totalresp),1)/(COUNTIFS(OFFSET('CCUS risks'!$A$1,2,$B12-1,totalresp),1,OFFSET('CCUS risks'!$A$1,2,AI$1-1,totalresp),1)+COUNTIFS(OFFSET('CCUS risks'!$A$1,2,$B12-1,totalresp),1,OFFSET('CCUS risks'!$A$1,2,AI$1-1,totalresp),0)+COUNTIFS(OFFSET('CCUS risks'!$A$1,2,$B12-1,totalresp),0,OFFSET('CCUS risks'!$A$1,2,AI$1-1,totalresp),1)))</f>
        <v>0.77142857142857146</v>
      </c>
      <c r="AJ12">
        <f ca="1">1-(COUNTIFS(OFFSET('CCUS risks'!$A$1,2,$B12-1,totalresp),1,OFFSET('CCUS risks'!$A$1,2,AJ$1-1,totalresp),1)/(COUNTIFS(OFFSET('CCUS risks'!$A$1,2,$B12-1,totalresp),1,OFFSET('CCUS risks'!$A$1,2,AJ$1-1,totalresp),1)+COUNTIFS(OFFSET('CCUS risks'!$A$1,2,$B12-1,totalresp),1,OFFSET('CCUS risks'!$A$1,2,AJ$1-1,totalresp),0)+COUNTIFS(OFFSET('CCUS risks'!$A$1,2,$B12-1,totalresp),0,OFFSET('CCUS risks'!$A$1,2,AJ$1-1,totalresp),1)))</f>
        <v>0.95238095238095233</v>
      </c>
    </row>
    <row r="13" spans="1:36" ht="52.5" x14ac:dyDescent="0.45">
      <c r="A13" s="21" t="s">
        <v>386</v>
      </c>
      <c r="B13" s="6">
        <v>16</v>
      </c>
      <c r="C13">
        <f ca="1">1-(COUNTIFS(OFFSET('CCUS risks'!$A$1,2,$B13-1,totalresp),1,OFFSET('CCUS risks'!$A$1,2,C$1-1,totalresp),1)/(COUNTIFS(OFFSET('CCUS risks'!$A$1,2,$B13-1,totalresp),1,OFFSET('CCUS risks'!$A$1,2,C$1-1,totalresp),1)+COUNTIFS(OFFSET('CCUS risks'!$A$1,2,$B13-1,totalresp),1,OFFSET('CCUS risks'!$A$1,2,C$1-1,totalresp),0)+COUNTIFS(OFFSET('CCUS risks'!$A$1,2,$B13-1,totalresp),0,OFFSET('CCUS risks'!$A$1,2,C$1-1,totalresp),1)))</f>
        <v>0.86111111111111116</v>
      </c>
      <c r="D13">
        <f ca="1">1-(COUNTIFS(OFFSET('CCUS risks'!$A$1,2,$B13-1,totalresp),1,OFFSET('CCUS risks'!$A$1,2,D$1-1,totalresp),1)/(COUNTIFS(OFFSET('CCUS risks'!$A$1,2,$B13-1,totalresp),1,OFFSET('CCUS risks'!$A$1,2,D$1-1,totalresp),1)+COUNTIFS(OFFSET('CCUS risks'!$A$1,2,$B13-1,totalresp),1,OFFSET('CCUS risks'!$A$1,2,D$1-1,totalresp),0)+COUNTIFS(OFFSET('CCUS risks'!$A$1,2,$B13-1,totalresp),0,OFFSET('CCUS risks'!$A$1,2,D$1-1,totalresp),1)))</f>
        <v>0.83333333333333337</v>
      </c>
      <c r="E13">
        <f ca="1">1-(COUNTIFS(OFFSET('CCUS risks'!$A$1,2,$B13-1,totalresp),1,OFFSET('CCUS risks'!$A$1,2,E$1-1,totalresp),1)/(COUNTIFS(OFFSET('CCUS risks'!$A$1,2,$B13-1,totalresp),1,OFFSET('CCUS risks'!$A$1,2,E$1-1,totalresp),1)+COUNTIFS(OFFSET('CCUS risks'!$A$1,2,$B13-1,totalresp),1,OFFSET('CCUS risks'!$A$1,2,E$1-1,totalresp),0)+COUNTIFS(OFFSET('CCUS risks'!$A$1,2,$B13-1,totalresp),0,OFFSET('CCUS risks'!$A$1,2,E$1-1,totalresp),1)))</f>
        <v>0.86956521739130432</v>
      </c>
      <c r="F13">
        <f ca="1">1-(COUNTIFS(OFFSET('CCUS risks'!$A$1,2,$B13-1,totalresp),1,OFFSET('CCUS risks'!$A$1,2,F$1-1,totalresp),1)/(COUNTIFS(OFFSET('CCUS risks'!$A$1,2,$B13-1,totalresp),1,OFFSET('CCUS risks'!$A$1,2,F$1-1,totalresp),1)+COUNTIFS(OFFSET('CCUS risks'!$A$1,2,$B13-1,totalresp),1,OFFSET('CCUS risks'!$A$1,2,F$1-1,totalresp),0)+COUNTIFS(OFFSET('CCUS risks'!$A$1,2,$B13-1,totalresp),0,OFFSET('CCUS risks'!$A$1,2,F$1-1,totalresp),1)))</f>
        <v>0.83333333333333337</v>
      </c>
      <c r="G13">
        <f ca="1">1-(COUNTIFS(OFFSET('CCUS risks'!$A$1,2,$B13-1,totalresp),1,OFFSET('CCUS risks'!$A$1,2,G$1-1,totalresp),1)/(COUNTIFS(OFFSET('CCUS risks'!$A$1,2,$B13-1,totalresp),1,OFFSET('CCUS risks'!$A$1,2,G$1-1,totalresp),1)+COUNTIFS(OFFSET('CCUS risks'!$A$1,2,$B13-1,totalresp),1,OFFSET('CCUS risks'!$A$1,2,G$1-1,totalresp),0)+COUNTIFS(OFFSET('CCUS risks'!$A$1,2,$B13-1,totalresp),0,OFFSET('CCUS risks'!$A$1,2,G$1-1,totalresp),1)))</f>
        <v>0.84848484848484851</v>
      </c>
      <c r="H13">
        <f ca="1">1-(COUNTIFS(OFFSET('CCUS risks'!$A$1,2,$B13-1,totalresp),1,OFFSET('CCUS risks'!$A$1,2,H$1-1,totalresp),1)/(COUNTIFS(OFFSET('CCUS risks'!$A$1,2,$B13-1,totalresp),1,OFFSET('CCUS risks'!$A$1,2,H$1-1,totalresp),1)+COUNTIFS(OFFSET('CCUS risks'!$A$1,2,$B13-1,totalresp),1,OFFSET('CCUS risks'!$A$1,2,H$1-1,totalresp),0)+COUNTIFS(OFFSET('CCUS risks'!$A$1,2,$B13-1,totalresp),0,OFFSET('CCUS risks'!$A$1,2,H$1-1,totalresp),1)))</f>
        <v>0.82352941176470584</v>
      </c>
      <c r="I13">
        <f ca="1">1-(COUNTIFS(OFFSET('CCUS risks'!$A$1,2,$B13-1,totalresp),1,OFFSET('CCUS risks'!$A$1,2,I$1-1,totalresp),1)/(COUNTIFS(OFFSET('CCUS risks'!$A$1,2,$B13-1,totalresp),1,OFFSET('CCUS risks'!$A$1,2,I$1-1,totalresp),1)+COUNTIFS(OFFSET('CCUS risks'!$A$1,2,$B13-1,totalresp),1,OFFSET('CCUS risks'!$A$1,2,I$1-1,totalresp),0)+COUNTIFS(OFFSET('CCUS risks'!$A$1,2,$B13-1,totalresp),0,OFFSET('CCUS risks'!$A$1,2,I$1-1,totalresp),1)))</f>
        <v>0.81818181818181812</v>
      </c>
      <c r="J13">
        <f ca="1">1-(COUNTIFS(OFFSET('CCUS risks'!$A$1,2,$B13-1,totalresp),1,OFFSET('CCUS risks'!$A$1,2,J$1-1,totalresp),1)/(COUNTIFS(OFFSET('CCUS risks'!$A$1,2,$B13-1,totalresp),1,OFFSET('CCUS risks'!$A$1,2,J$1-1,totalresp),1)+COUNTIFS(OFFSET('CCUS risks'!$A$1,2,$B13-1,totalresp),1,OFFSET('CCUS risks'!$A$1,2,J$1-1,totalresp),0)+COUNTIFS(OFFSET('CCUS risks'!$A$1,2,$B13-1,totalresp),0,OFFSET('CCUS risks'!$A$1,2,J$1-1,totalresp),1)))</f>
        <v>0.72413793103448276</v>
      </c>
      <c r="K13">
        <f ca="1">1-(COUNTIFS(OFFSET('CCUS risks'!$A$1,2,$B13-1,totalresp),1,OFFSET('CCUS risks'!$A$1,2,K$1-1,totalresp),1)/(COUNTIFS(OFFSET('CCUS risks'!$A$1,2,$B13-1,totalresp),1,OFFSET('CCUS risks'!$A$1,2,K$1-1,totalresp),1)+COUNTIFS(OFFSET('CCUS risks'!$A$1,2,$B13-1,totalresp),1,OFFSET('CCUS risks'!$A$1,2,K$1-1,totalresp),0)+COUNTIFS(OFFSET('CCUS risks'!$A$1,2,$B13-1,totalresp),0,OFFSET('CCUS risks'!$A$1,2,K$1-1,totalresp),1)))</f>
        <v>0.87096774193548387</v>
      </c>
      <c r="L13">
        <f ca="1">1-(COUNTIFS(OFFSET('CCUS risks'!$A$1,2,$B13-1,totalresp),1,OFFSET('CCUS risks'!$A$1,2,L$1-1,totalresp),1)/(COUNTIFS(OFFSET('CCUS risks'!$A$1,2,$B13-1,totalresp),1,OFFSET('CCUS risks'!$A$1,2,L$1-1,totalresp),1)+COUNTIFS(OFFSET('CCUS risks'!$A$1,2,$B13-1,totalresp),1,OFFSET('CCUS risks'!$A$1,2,L$1-1,totalresp),0)+COUNTIFS(OFFSET('CCUS risks'!$A$1,2,$B13-1,totalresp),0,OFFSET('CCUS risks'!$A$1,2,L$1-1,totalresp),1)))</f>
        <v>0.81481481481481488</v>
      </c>
      <c r="M13">
        <f ca="1">1-(COUNTIFS(OFFSET('CCUS risks'!$A$1,2,$B13-1,totalresp),1,OFFSET('CCUS risks'!$A$1,2,M$1-1,totalresp),1)/(COUNTIFS(OFFSET('CCUS risks'!$A$1,2,$B13-1,totalresp),1,OFFSET('CCUS risks'!$A$1,2,M$1-1,totalresp),1)+COUNTIFS(OFFSET('CCUS risks'!$A$1,2,$B13-1,totalresp),1,OFFSET('CCUS risks'!$A$1,2,M$1-1,totalresp),0)+COUNTIFS(OFFSET('CCUS risks'!$A$1,2,$B13-1,totalresp),0,OFFSET('CCUS risks'!$A$1,2,M$1-1,totalresp),1)))</f>
        <v>0</v>
      </c>
      <c r="N13">
        <f ca="1">1-(COUNTIFS(OFFSET('CCUS risks'!$A$1,2,$B13-1,totalresp),1,OFFSET('CCUS risks'!$A$1,2,N$1-1,totalresp),1)/(COUNTIFS(OFFSET('CCUS risks'!$A$1,2,$B13-1,totalresp),1,OFFSET('CCUS risks'!$A$1,2,N$1-1,totalresp),1)+COUNTIFS(OFFSET('CCUS risks'!$A$1,2,$B13-1,totalresp),1,OFFSET('CCUS risks'!$A$1,2,N$1-1,totalresp),0)+COUNTIFS(OFFSET('CCUS risks'!$A$1,2,$B13-1,totalresp),0,OFFSET('CCUS risks'!$A$1,2,N$1-1,totalresp),1)))</f>
        <v>0.84615384615384615</v>
      </c>
      <c r="O13">
        <f ca="1">1-(COUNTIFS(OFFSET('CCUS risks'!$A$1,2,$B13-1,totalresp),1,OFFSET('CCUS risks'!$A$1,2,O$1-1,totalresp),1)/(COUNTIFS(OFFSET('CCUS risks'!$A$1,2,$B13-1,totalresp),1,OFFSET('CCUS risks'!$A$1,2,O$1-1,totalresp),1)+COUNTIFS(OFFSET('CCUS risks'!$A$1,2,$B13-1,totalresp),1,OFFSET('CCUS risks'!$A$1,2,O$1-1,totalresp),0)+COUNTIFS(OFFSET('CCUS risks'!$A$1,2,$B13-1,totalresp),0,OFFSET('CCUS risks'!$A$1,2,O$1-1,totalresp),1)))</f>
        <v>0.70588235294117641</v>
      </c>
      <c r="P13">
        <f ca="1">1-(COUNTIFS(OFFSET('CCUS risks'!$A$1,2,$B13-1,totalresp),1,OFFSET('CCUS risks'!$A$1,2,P$1-1,totalresp),1)/(COUNTIFS(OFFSET('CCUS risks'!$A$1,2,$B13-1,totalresp),1,OFFSET('CCUS risks'!$A$1,2,P$1-1,totalresp),1)+COUNTIFS(OFFSET('CCUS risks'!$A$1,2,$B13-1,totalresp),1,OFFSET('CCUS risks'!$A$1,2,P$1-1,totalresp),0)+COUNTIFS(OFFSET('CCUS risks'!$A$1,2,$B13-1,totalresp),0,OFFSET('CCUS risks'!$A$1,2,P$1-1,totalresp),1)))</f>
        <v>0.8125</v>
      </c>
      <c r="Q13">
        <f ca="1">1-(COUNTIFS(OFFSET('CCUS risks'!$A$1,2,$B13-1,totalresp),1,OFFSET('CCUS risks'!$A$1,2,Q$1-1,totalresp),1)/(COUNTIFS(OFFSET('CCUS risks'!$A$1,2,$B13-1,totalresp),1,OFFSET('CCUS risks'!$A$1,2,Q$1-1,totalresp),1)+COUNTIFS(OFFSET('CCUS risks'!$A$1,2,$B13-1,totalresp),1,OFFSET('CCUS risks'!$A$1,2,Q$1-1,totalresp),0)+COUNTIFS(OFFSET('CCUS risks'!$A$1,2,$B13-1,totalresp),0,OFFSET('CCUS risks'!$A$1,2,Q$1-1,totalresp),1)))</f>
        <v>0.71875</v>
      </c>
      <c r="R13">
        <f ca="1">1-(COUNTIFS(OFFSET('CCUS risks'!$A$1,2,$B13-1,totalresp),1,OFFSET('CCUS risks'!$A$1,2,R$1-1,totalresp),1)/(COUNTIFS(OFFSET('CCUS risks'!$A$1,2,$B13-1,totalresp),1,OFFSET('CCUS risks'!$A$1,2,R$1-1,totalresp),1)+COUNTIFS(OFFSET('CCUS risks'!$A$1,2,$B13-1,totalresp),1,OFFSET('CCUS risks'!$A$1,2,R$1-1,totalresp),0)+COUNTIFS(OFFSET('CCUS risks'!$A$1,2,$B13-1,totalresp),0,OFFSET('CCUS risks'!$A$1,2,R$1-1,totalresp),1)))</f>
        <v>0.79069767441860461</v>
      </c>
      <c r="S13">
        <f ca="1">1-(COUNTIFS(OFFSET('CCUS risks'!$A$1,2,$B13-1,totalresp),1,OFFSET('CCUS risks'!$A$1,2,S$1-1,totalresp),1)/(COUNTIFS(OFFSET('CCUS risks'!$A$1,2,$B13-1,totalresp),1,OFFSET('CCUS risks'!$A$1,2,S$1-1,totalresp),1)+COUNTIFS(OFFSET('CCUS risks'!$A$1,2,$B13-1,totalresp),1,OFFSET('CCUS risks'!$A$1,2,S$1-1,totalresp),0)+COUNTIFS(OFFSET('CCUS risks'!$A$1,2,$B13-1,totalresp),0,OFFSET('CCUS risks'!$A$1,2,S$1-1,totalresp),1)))</f>
        <v>0.77777777777777779</v>
      </c>
      <c r="T13">
        <f ca="1">1-(COUNTIFS(OFFSET('CCUS risks'!$A$1,2,$B13-1,totalresp),1,OFFSET('CCUS risks'!$A$1,2,T$1-1,totalresp),1)/(COUNTIFS(OFFSET('CCUS risks'!$A$1,2,$B13-1,totalresp),1,OFFSET('CCUS risks'!$A$1,2,T$1-1,totalresp),1)+COUNTIFS(OFFSET('CCUS risks'!$A$1,2,$B13-1,totalresp),1,OFFSET('CCUS risks'!$A$1,2,T$1-1,totalresp),0)+COUNTIFS(OFFSET('CCUS risks'!$A$1,2,$B13-1,totalresp),0,OFFSET('CCUS risks'!$A$1,2,T$1-1,totalresp),1)))</f>
        <v>0.91304347826086962</v>
      </c>
      <c r="U13">
        <f ca="1">1-(COUNTIFS(OFFSET('CCUS risks'!$A$1,2,$B13-1,totalresp),1,OFFSET('CCUS risks'!$A$1,2,U$1-1,totalresp),1)/(COUNTIFS(OFFSET('CCUS risks'!$A$1,2,$B13-1,totalresp),1,OFFSET('CCUS risks'!$A$1,2,U$1-1,totalresp),1)+COUNTIFS(OFFSET('CCUS risks'!$A$1,2,$B13-1,totalresp),1,OFFSET('CCUS risks'!$A$1,2,U$1-1,totalresp),0)+COUNTIFS(OFFSET('CCUS risks'!$A$1,2,$B13-1,totalresp),0,OFFSET('CCUS risks'!$A$1,2,U$1-1,totalresp),1)))</f>
        <v>0.70967741935483875</v>
      </c>
      <c r="V13">
        <f ca="1">1-(COUNTIFS(OFFSET('CCUS risks'!$A$1,2,$B13-1,totalresp),1,OFFSET('CCUS risks'!$A$1,2,V$1-1,totalresp),1)/(COUNTIFS(OFFSET('CCUS risks'!$A$1,2,$B13-1,totalresp),1,OFFSET('CCUS risks'!$A$1,2,V$1-1,totalresp),1)+COUNTIFS(OFFSET('CCUS risks'!$A$1,2,$B13-1,totalresp),1,OFFSET('CCUS risks'!$A$1,2,V$1-1,totalresp),0)+COUNTIFS(OFFSET('CCUS risks'!$A$1,2,$B13-1,totalresp),0,OFFSET('CCUS risks'!$A$1,2,V$1-1,totalresp),1)))</f>
        <v>0.97368421052631582</v>
      </c>
      <c r="W13">
        <f ca="1">1-(COUNTIFS(OFFSET('CCUS risks'!$A$1,2,$B13-1,totalresp),1,OFFSET('CCUS risks'!$A$1,2,W$1-1,totalresp),1)/(COUNTIFS(OFFSET('CCUS risks'!$A$1,2,$B13-1,totalresp),1,OFFSET('CCUS risks'!$A$1,2,W$1-1,totalresp),1)+COUNTIFS(OFFSET('CCUS risks'!$A$1,2,$B13-1,totalresp),1,OFFSET('CCUS risks'!$A$1,2,W$1-1,totalresp),0)+COUNTIFS(OFFSET('CCUS risks'!$A$1,2,$B13-1,totalresp),0,OFFSET('CCUS risks'!$A$1,2,W$1-1,totalresp),1)))</f>
        <v>0.84848484848484851</v>
      </c>
      <c r="X13">
        <f ca="1">1-(COUNTIFS(OFFSET('CCUS risks'!$A$1,2,$B13-1,totalresp),1,OFFSET('CCUS risks'!$A$1,2,X$1-1,totalresp),1)/(COUNTIFS(OFFSET('CCUS risks'!$A$1,2,$B13-1,totalresp),1,OFFSET('CCUS risks'!$A$1,2,X$1-1,totalresp),1)+COUNTIFS(OFFSET('CCUS risks'!$A$1,2,$B13-1,totalresp),1,OFFSET('CCUS risks'!$A$1,2,X$1-1,totalresp),0)+COUNTIFS(OFFSET('CCUS risks'!$A$1,2,$B13-1,totalresp),0,OFFSET('CCUS risks'!$A$1,2,X$1-1,totalresp),1)))</f>
        <v>0.75</v>
      </c>
      <c r="Y13">
        <f ca="1">1-(COUNTIFS(OFFSET('CCUS risks'!$A$1,2,$B13-1,totalresp),1,OFFSET('CCUS risks'!$A$1,2,Y$1-1,totalresp),1)/(COUNTIFS(OFFSET('CCUS risks'!$A$1,2,$B13-1,totalresp),1,OFFSET('CCUS risks'!$A$1,2,Y$1-1,totalresp),1)+COUNTIFS(OFFSET('CCUS risks'!$A$1,2,$B13-1,totalresp),1,OFFSET('CCUS risks'!$A$1,2,Y$1-1,totalresp),0)+COUNTIFS(OFFSET('CCUS risks'!$A$1,2,$B13-1,totalresp),0,OFFSET('CCUS risks'!$A$1,2,Y$1-1,totalresp),1)))</f>
        <v>0.88888888888888884</v>
      </c>
      <c r="Z13">
        <f ca="1">1-(COUNTIFS(OFFSET('CCUS risks'!$A$1,2,$B13-1,totalresp),1,OFFSET('CCUS risks'!$A$1,2,Z$1-1,totalresp),1)/(COUNTIFS(OFFSET('CCUS risks'!$A$1,2,$B13-1,totalresp),1,OFFSET('CCUS risks'!$A$1,2,Z$1-1,totalresp),1)+COUNTIFS(OFFSET('CCUS risks'!$A$1,2,$B13-1,totalresp),1,OFFSET('CCUS risks'!$A$1,2,Z$1-1,totalresp),0)+COUNTIFS(OFFSET('CCUS risks'!$A$1,2,$B13-1,totalresp),0,OFFSET('CCUS risks'!$A$1,2,Z$1-1,totalresp),1)))</f>
        <v>0.90909090909090906</v>
      </c>
      <c r="AA13">
        <f ca="1">1-(COUNTIFS(OFFSET('CCUS risks'!$A$1,2,$B13-1,totalresp),1,OFFSET('CCUS risks'!$A$1,2,AA$1-1,totalresp),1)/(COUNTIFS(OFFSET('CCUS risks'!$A$1,2,$B13-1,totalresp),1,OFFSET('CCUS risks'!$A$1,2,AA$1-1,totalresp),1)+COUNTIFS(OFFSET('CCUS risks'!$A$1,2,$B13-1,totalresp),1,OFFSET('CCUS risks'!$A$1,2,AA$1-1,totalresp),0)+COUNTIFS(OFFSET('CCUS risks'!$A$1,2,$B13-1,totalresp),0,OFFSET('CCUS risks'!$A$1,2,AA$1-1,totalresp),1)))</f>
        <v>0.95454545454545459</v>
      </c>
      <c r="AB13">
        <f ca="1">1-(COUNTIFS(OFFSET('CCUS risks'!$A$1,2,$B13-1,totalresp),1,OFFSET('CCUS risks'!$A$1,2,AB$1-1,totalresp),1)/(COUNTIFS(OFFSET('CCUS risks'!$A$1,2,$B13-1,totalresp),1,OFFSET('CCUS risks'!$A$1,2,AB$1-1,totalresp),1)+COUNTIFS(OFFSET('CCUS risks'!$A$1,2,$B13-1,totalresp),1,OFFSET('CCUS risks'!$A$1,2,AB$1-1,totalresp),0)+COUNTIFS(OFFSET('CCUS risks'!$A$1,2,$B13-1,totalresp),0,OFFSET('CCUS risks'!$A$1,2,AB$1-1,totalresp),1)))</f>
        <v>0.85185185185185186</v>
      </c>
      <c r="AC13">
        <f ca="1">1-(COUNTIFS(OFFSET('CCUS risks'!$A$1,2,$B13-1,totalresp),1,OFFSET('CCUS risks'!$A$1,2,AC$1-1,totalresp),1)/(COUNTIFS(OFFSET('CCUS risks'!$A$1,2,$B13-1,totalresp),1,OFFSET('CCUS risks'!$A$1,2,AC$1-1,totalresp),1)+COUNTIFS(OFFSET('CCUS risks'!$A$1,2,$B13-1,totalresp),1,OFFSET('CCUS risks'!$A$1,2,AC$1-1,totalresp),0)+COUNTIFS(OFFSET('CCUS risks'!$A$1,2,$B13-1,totalresp),0,OFFSET('CCUS risks'!$A$1,2,AC$1-1,totalresp),1)))</f>
        <v>0.87878787878787878</v>
      </c>
      <c r="AD13">
        <f ca="1">1-(COUNTIFS(OFFSET('CCUS risks'!$A$1,2,$B13-1,totalresp),1,OFFSET('CCUS risks'!$A$1,2,AD$1-1,totalresp),1)/(COUNTIFS(OFFSET('CCUS risks'!$A$1,2,$B13-1,totalresp),1,OFFSET('CCUS risks'!$A$1,2,AD$1-1,totalresp),1)+COUNTIFS(OFFSET('CCUS risks'!$A$1,2,$B13-1,totalresp),1,OFFSET('CCUS risks'!$A$1,2,AD$1-1,totalresp),0)+COUNTIFS(OFFSET('CCUS risks'!$A$1,2,$B13-1,totalresp),0,OFFSET('CCUS risks'!$A$1,2,AD$1-1,totalresp),1)))</f>
        <v>0.89473684210526316</v>
      </c>
      <c r="AE13">
        <f ca="1">1-(COUNTIFS(OFFSET('CCUS risks'!$A$1,2,$B13-1,totalresp),1,OFFSET('CCUS risks'!$A$1,2,AE$1-1,totalresp),1)/(COUNTIFS(OFFSET('CCUS risks'!$A$1,2,$B13-1,totalresp),1,OFFSET('CCUS risks'!$A$1,2,AE$1-1,totalresp),1)+COUNTIFS(OFFSET('CCUS risks'!$A$1,2,$B13-1,totalresp),1,OFFSET('CCUS risks'!$A$1,2,AE$1-1,totalresp),0)+COUNTIFS(OFFSET('CCUS risks'!$A$1,2,$B13-1,totalresp),0,OFFSET('CCUS risks'!$A$1,2,AE$1-1,totalresp),1)))</f>
        <v>0.9375</v>
      </c>
      <c r="AF13">
        <f ca="1">1-(COUNTIFS(OFFSET('CCUS risks'!$A$1,2,$B13-1,totalresp),1,OFFSET('CCUS risks'!$A$1,2,AF$1-1,totalresp),1)/(COUNTIFS(OFFSET('CCUS risks'!$A$1,2,$B13-1,totalresp),1,OFFSET('CCUS risks'!$A$1,2,AF$1-1,totalresp),1)+COUNTIFS(OFFSET('CCUS risks'!$A$1,2,$B13-1,totalresp),1,OFFSET('CCUS risks'!$A$1,2,AF$1-1,totalresp),0)+COUNTIFS(OFFSET('CCUS risks'!$A$1,2,$B13-1,totalresp),0,OFFSET('CCUS risks'!$A$1,2,AF$1-1,totalresp),1)))</f>
        <v>0.875</v>
      </c>
      <c r="AG13">
        <f ca="1">1-(COUNTIFS(OFFSET('CCUS risks'!$A$1,2,$B13-1,totalresp),1,OFFSET('CCUS risks'!$A$1,2,AG$1-1,totalresp),1)/(COUNTIFS(OFFSET('CCUS risks'!$A$1,2,$B13-1,totalresp),1,OFFSET('CCUS risks'!$A$1,2,AG$1-1,totalresp),1)+COUNTIFS(OFFSET('CCUS risks'!$A$1,2,$B13-1,totalresp),1,OFFSET('CCUS risks'!$A$1,2,AG$1-1,totalresp),0)+COUNTIFS(OFFSET('CCUS risks'!$A$1,2,$B13-1,totalresp),0,OFFSET('CCUS risks'!$A$1,2,AG$1-1,totalresp),1)))</f>
        <v>0.78260869565217395</v>
      </c>
      <c r="AH13">
        <f ca="1">1-(COUNTIFS(OFFSET('CCUS risks'!$A$1,2,$B13-1,totalresp),1,OFFSET('CCUS risks'!$A$1,2,AH$1-1,totalresp),1)/(COUNTIFS(OFFSET('CCUS risks'!$A$1,2,$B13-1,totalresp),1,OFFSET('CCUS risks'!$A$1,2,AH$1-1,totalresp),1)+COUNTIFS(OFFSET('CCUS risks'!$A$1,2,$B13-1,totalresp),1,OFFSET('CCUS risks'!$A$1,2,AH$1-1,totalresp),0)+COUNTIFS(OFFSET('CCUS risks'!$A$1,2,$B13-1,totalresp),0,OFFSET('CCUS risks'!$A$1,2,AH$1-1,totalresp),1)))</f>
        <v>0.86206896551724133</v>
      </c>
      <c r="AI13">
        <f ca="1">1-(COUNTIFS(OFFSET('CCUS risks'!$A$1,2,$B13-1,totalresp),1,OFFSET('CCUS risks'!$A$1,2,AI$1-1,totalresp),1)/(COUNTIFS(OFFSET('CCUS risks'!$A$1,2,$B13-1,totalresp),1,OFFSET('CCUS risks'!$A$1,2,AI$1-1,totalresp),1)+COUNTIFS(OFFSET('CCUS risks'!$A$1,2,$B13-1,totalresp),1,OFFSET('CCUS risks'!$A$1,2,AI$1-1,totalresp),0)+COUNTIFS(OFFSET('CCUS risks'!$A$1,2,$B13-1,totalresp),0,OFFSET('CCUS risks'!$A$1,2,AI$1-1,totalresp),1)))</f>
        <v>0.80645161290322576</v>
      </c>
      <c r="AJ13">
        <f ca="1">1-(COUNTIFS(OFFSET('CCUS risks'!$A$1,2,$B13-1,totalresp),1,OFFSET('CCUS risks'!$A$1,2,AJ$1-1,totalresp),1)/(COUNTIFS(OFFSET('CCUS risks'!$A$1,2,$B13-1,totalresp),1,OFFSET('CCUS risks'!$A$1,2,AJ$1-1,totalresp),1)+COUNTIFS(OFFSET('CCUS risks'!$A$1,2,$B13-1,totalresp),1,OFFSET('CCUS risks'!$A$1,2,AJ$1-1,totalresp),0)+COUNTIFS(OFFSET('CCUS risks'!$A$1,2,$B13-1,totalresp),0,OFFSET('CCUS risks'!$A$1,2,AJ$1-1,totalresp),1)))</f>
        <v>0.93333333333333335</v>
      </c>
    </row>
    <row r="14" spans="1:36" ht="26.25" x14ac:dyDescent="0.45">
      <c r="A14" s="21" t="s">
        <v>387</v>
      </c>
      <c r="B14" s="6">
        <v>17</v>
      </c>
      <c r="C14">
        <f ca="1">1-(COUNTIFS(OFFSET('CCUS risks'!$A$1,2,$B14-1,totalresp),1,OFFSET('CCUS risks'!$A$1,2,C$1-1,totalresp),1)/(COUNTIFS(OFFSET('CCUS risks'!$A$1,2,$B14-1,totalresp),1,OFFSET('CCUS risks'!$A$1,2,C$1-1,totalresp),1)+COUNTIFS(OFFSET('CCUS risks'!$A$1,2,$B14-1,totalresp),1,OFFSET('CCUS risks'!$A$1,2,C$1-1,totalresp),0)+COUNTIFS(OFFSET('CCUS risks'!$A$1,2,$B14-1,totalresp),0,OFFSET('CCUS risks'!$A$1,2,C$1-1,totalresp),1)))</f>
        <v>0.78378378378378377</v>
      </c>
      <c r="D14">
        <f ca="1">1-(COUNTIFS(OFFSET('CCUS risks'!$A$1,2,$B14-1,totalresp),1,OFFSET('CCUS risks'!$A$1,2,D$1-1,totalresp),1)/(COUNTIFS(OFFSET('CCUS risks'!$A$1,2,$B14-1,totalresp),1,OFFSET('CCUS risks'!$A$1,2,D$1-1,totalresp),1)+COUNTIFS(OFFSET('CCUS risks'!$A$1,2,$B14-1,totalresp),1,OFFSET('CCUS risks'!$A$1,2,D$1-1,totalresp),0)+COUNTIFS(OFFSET('CCUS risks'!$A$1,2,$B14-1,totalresp),0,OFFSET('CCUS risks'!$A$1,2,D$1-1,totalresp),1)))</f>
        <v>0.72</v>
      </c>
      <c r="E14">
        <f ca="1">1-(COUNTIFS(OFFSET('CCUS risks'!$A$1,2,$B14-1,totalresp),1,OFFSET('CCUS risks'!$A$1,2,E$1-1,totalresp),1)/(COUNTIFS(OFFSET('CCUS risks'!$A$1,2,$B14-1,totalresp),1,OFFSET('CCUS risks'!$A$1,2,E$1-1,totalresp),1)+COUNTIFS(OFFSET('CCUS risks'!$A$1,2,$B14-1,totalresp),1,OFFSET('CCUS risks'!$A$1,2,E$1-1,totalresp),0)+COUNTIFS(OFFSET('CCUS risks'!$A$1,2,$B14-1,totalresp),0,OFFSET('CCUS risks'!$A$1,2,E$1-1,totalresp),1)))</f>
        <v>0.83333333333333337</v>
      </c>
      <c r="F14">
        <f ca="1">1-(COUNTIFS(OFFSET('CCUS risks'!$A$1,2,$B14-1,totalresp),1,OFFSET('CCUS risks'!$A$1,2,F$1-1,totalresp),1)/(COUNTIFS(OFFSET('CCUS risks'!$A$1,2,$B14-1,totalresp),1,OFFSET('CCUS risks'!$A$1,2,F$1-1,totalresp),1)+COUNTIFS(OFFSET('CCUS risks'!$A$1,2,$B14-1,totalresp),1,OFFSET('CCUS risks'!$A$1,2,F$1-1,totalresp),0)+COUNTIFS(OFFSET('CCUS risks'!$A$1,2,$B14-1,totalresp),0,OFFSET('CCUS risks'!$A$1,2,F$1-1,totalresp),1)))</f>
        <v>0.89655172413793105</v>
      </c>
      <c r="G14">
        <f ca="1">1-(COUNTIFS(OFFSET('CCUS risks'!$A$1,2,$B14-1,totalresp),1,OFFSET('CCUS risks'!$A$1,2,G$1-1,totalresp),1)/(COUNTIFS(OFFSET('CCUS risks'!$A$1,2,$B14-1,totalresp),1,OFFSET('CCUS risks'!$A$1,2,G$1-1,totalresp),1)+COUNTIFS(OFFSET('CCUS risks'!$A$1,2,$B14-1,totalresp),1,OFFSET('CCUS risks'!$A$1,2,G$1-1,totalresp),0)+COUNTIFS(OFFSET('CCUS risks'!$A$1,2,$B14-1,totalresp),0,OFFSET('CCUS risks'!$A$1,2,G$1-1,totalresp),1)))</f>
        <v>0.83333333333333337</v>
      </c>
      <c r="H14">
        <f ca="1">1-(COUNTIFS(OFFSET('CCUS risks'!$A$1,2,$B14-1,totalresp),1,OFFSET('CCUS risks'!$A$1,2,H$1-1,totalresp),1)/(COUNTIFS(OFFSET('CCUS risks'!$A$1,2,$B14-1,totalresp),1,OFFSET('CCUS risks'!$A$1,2,H$1-1,totalresp),1)+COUNTIFS(OFFSET('CCUS risks'!$A$1,2,$B14-1,totalresp),1,OFFSET('CCUS risks'!$A$1,2,H$1-1,totalresp),0)+COUNTIFS(OFFSET('CCUS risks'!$A$1,2,$B14-1,totalresp),0,OFFSET('CCUS risks'!$A$1,2,H$1-1,totalresp),1)))</f>
        <v>0.84210526315789469</v>
      </c>
      <c r="I14">
        <f ca="1">1-(COUNTIFS(OFFSET('CCUS risks'!$A$1,2,$B14-1,totalresp),1,OFFSET('CCUS risks'!$A$1,2,I$1-1,totalresp),1)/(COUNTIFS(OFFSET('CCUS risks'!$A$1,2,$B14-1,totalresp),1,OFFSET('CCUS risks'!$A$1,2,I$1-1,totalresp),1)+COUNTIFS(OFFSET('CCUS risks'!$A$1,2,$B14-1,totalresp),1,OFFSET('CCUS risks'!$A$1,2,I$1-1,totalresp),0)+COUNTIFS(OFFSET('CCUS risks'!$A$1,2,$B14-1,totalresp),0,OFFSET('CCUS risks'!$A$1,2,I$1-1,totalresp),1)))</f>
        <v>0.84615384615384615</v>
      </c>
      <c r="J14">
        <f ca="1">1-(COUNTIFS(OFFSET('CCUS risks'!$A$1,2,$B14-1,totalresp),1,OFFSET('CCUS risks'!$A$1,2,J$1-1,totalresp),1)/(COUNTIFS(OFFSET('CCUS risks'!$A$1,2,$B14-1,totalresp),1,OFFSET('CCUS risks'!$A$1,2,J$1-1,totalresp),1)+COUNTIFS(OFFSET('CCUS risks'!$A$1,2,$B14-1,totalresp),1,OFFSET('CCUS risks'!$A$1,2,J$1-1,totalresp),0)+COUNTIFS(OFFSET('CCUS risks'!$A$1,2,$B14-1,totalresp),0,OFFSET('CCUS risks'!$A$1,2,J$1-1,totalresp),1)))</f>
        <v>0.86111111111111116</v>
      </c>
      <c r="K14">
        <f ca="1">1-(COUNTIFS(OFFSET('CCUS risks'!$A$1,2,$B14-1,totalresp),1,OFFSET('CCUS risks'!$A$1,2,K$1-1,totalresp),1)/(COUNTIFS(OFFSET('CCUS risks'!$A$1,2,$B14-1,totalresp),1,OFFSET('CCUS risks'!$A$1,2,K$1-1,totalresp),1)+COUNTIFS(OFFSET('CCUS risks'!$A$1,2,$B14-1,totalresp),1,OFFSET('CCUS risks'!$A$1,2,K$1-1,totalresp),0)+COUNTIFS(OFFSET('CCUS risks'!$A$1,2,$B14-1,totalresp),0,OFFSET('CCUS risks'!$A$1,2,K$1-1,totalresp),1)))</f>
        <v>0.65517241379310343</v>
      </c>
      <c r="L14">
        <f ca="1">1-(COUNTIFS(OFFSET('CCUS risks'!$A$1,2,$B14-1,totalresp),1,OFFSET('CCUS risks'!$A$1,2,L$1-1,totalresp),1)/(COUNTIFS(OFFSET('CCUS risks'!$A$1,2,$B14-1,totalresp),1,OFFSET('CCUS risks'!$A$1,2,L$1-1,totalresp),1)+COUNTIFS(OFFSET('CCUS risks'!$A$1,2,$B14-1,totalresp),1,OFFSET('CCUS risks'!$A$1,2,L$1-1,totalresp),0)+COUNTIFS(OFFSET('CCUS risks'!$A$1,2,$B14-1,totalresp),0,OFFSET('CCUS risks'!$A$1,2,L$1-1,totalresp),1)))</f>
        <v>0.83870967741935487</v>
      </c>
      <c r="M14">
        <f ca="1">1-(COUNTIFS(OFFSET('CCUS risks'!$A$1,2,$B14-1,totalresp),1,OFFSET('CCUS risks'!$A$1,2,M$1-1,totalresp),1)/(COUNTIFS(OFFSET('CCUS risks'!$A$1,2,$B14-1,totalresp),1,OFFSET('CCUS risks'!$A$1,2,M$1-1,totalresp),1)+COUNTIFS(OFFSET('CCUS risks'!$A$1,2,$B14-1,totalresp),1,OFFSET('CCUS risks'!$A$1,2,M$1-1,totalresp),0)+COUNTIFS(OFFSET('CCUS risks'!$A$1,2,$B14-1,totalresp),0,OFFSET('CCUS risks'!$A$1,2,M$1-1,totalresp),1)))</f>
        <v>0.84615384615384615</v>
      </c>
      <c r="N14">
        <f ca="1">1-(COUNTIFS(OFFSET('CCUS risks'!$A$1,2,$B14-1,totalresp),1,OFFSET('CCUS risks'!$A$1,2,N$1-1,totalresp),1)/(COUNTIFS(OFFSET('CCUS risks'!$A$1,2,$B14-1,totalresp),1,OFFSET('CCUS risks'!$A$1,2,N$1-1,totalresp),1)+COUNTIFS(OFFSET('CCUS risks'!$A$1,2,$B14-1,totalresp),1,OFFSET('CCUS risks'!$A$1,2,N$1-1,totalresp),0)+COUNTIFS(OFFSET('CCUS risks'!$A$1,2,$B14-1,totalresp),0,OFFSET('CCUS risks'!$A$1,2,N$1-1,totalresp),1)))</f>
        <v>0</v>
      </c>
      <c r="O14">
        <f ca="1">1-(COUNTIFS(OFFSET('CCUS risks'!$A$1,2,$B14-1,totalresp),1,OFFSET('CCUS risks'!$A$1,2,O$1-1,totalresp),1)/(COUNTIFS(OFFSET('CCUS risks'!$A$1,2,$B14-1,totalresp),1,OFFSET('CCUS risks'!$A$1,2,O$1-1,totalresp),1)+COUNTIFS(OFFSET('CCUS risks'!$A$1,2,$B14-1,totalresp),1,OFFSET('CCUS risks'!$A$1,2,O$1-1,totalresp),0)+COUNTIFS(OFFSET('CCUS risks'!$A$1,2,$B14-1,totalresp),0,OFFSET('CCUS risks'!$A$1,2,O$1-1,totalresp),1)))</f>
        <v>0.8</v>
      </c>
      <c r="P14">
        <f ca="1">1-(COUNTIFS(OFFSET('CCUS risks'!$A$1,2,$B14-1,totalresp),1,OFFSET('CCUS risks'!$A$1,2,P$1-1,totalresp),1)/(COUNTIFS(OFFSET('CCUS risks'!$A$1,2,$B14-1,totalresp),1,OFFSET('CCUS risks'!$A$1,2,P$1-1,totalresp),1)+COUNTIFS(OFFSET('CCUS risks'!$A$1,2,$B14-1,totalresp),1,OFFSET('CCUS risks'!$A$1,2,P$1-1,totalresp),0)+COUNTIFS(OFFSET('CCUS risks'!$A$1,2,$B14-1,totalresp),0,OFFSET('CCUS risks'!$A$1,2,P$1-1,totalresp),1)))</f>
        <v>0.83333333333333337</v>
      </c>
      <c r="Q14">
        <f ca="1">1-(COUNTIFS(OFFSET('CCUS risks'!$A$1,2,$B14-1,totalresp),1,OFFSET('CCUS risks'!$A$1,2,Q$1-1,totalresp),1)/(COUNTIFS(OFFSET('CCUS risks'!$A$1,2,$B14-1,totalresp),1,OFFSET('CCUS risks'!$A$1,2,Q$1-1,totalresp),1)+COUNTIFS(OFFSET('CCUS risks'!$A$1,2,$B14-1,totalresp),1,OFFSET('CCUS risks'!$A$1,2,Q$1-1,totalresp),0)+COUNTIFS(OFFSET('CCUS risks'!$A$1,2,$B14-1,totalresp),0,OFFSET('CCUS risks'!$A$1,2,Q$1-1,totalresp),1)))</f>
        <v>0.75</v>
      </c>
      <c r="R14">
        <f ca="1">1-(COUNTIFS(OFFSET('CCUS risks'!$A$1,2,$B14-1,totalresp),1,OFFSET('CCUS risks'!$A$1,2,R$1-1,totalresp),1)/(COUNTIFS(OFFSET('CCUS risks'!$A$1,2,$B14-1,totalresp),1,OFFSET('CCUS risks'!$A$1,2,R$1-1,totalresp),1)+COUNTIFS(OFFSET('CCUS risks'!$A$1,2,$B14-1,totalresp),1,OFFSET('CCUS risks'!$A$1,2,R$1-1,totalresp),0)+COUNTIFS(OFFSET('CCUS risks'!$A$1,2,$B14-1,totalresp),0,OFFSET('CCUS risks'!$A$1,2,R$1-1,totalresp),1)))</f>
        <v>0.69767441860465118</v>
      </c>
      <c r="S14">
        <f ca="1">1-(COUNTIFS(OFFSET('CCUS risks'!$A$1,2,$B14-1,totalresp),1,OFFSET('CCUS risks'!$A$1,2,S$1-1,totalresp),1)/(COUNTIFS(OFFSET('CCUS risks'!$A$1,2,$B14-1,totalresp),1,OFFSET('CCUS risks'!$A$1,2,S$1-1,totalresp),1)+COUNTIFS(OFFSET('CCUS risks'!$A$1,2,$B14-1,totalresp),1,OFFSET('CCUS risks'!$A$1,2,S$1-1,totalresp),0)+COUNTIFS(OFFSET('CCUS risks'!$A$1,2,$B14-1,totalresp),0,OFFSET('CCUS risks'!$A$1,2,S$1-1,totalresp),1)))</f>
        <v>0.6785714285714286</v>
      </c>
      <c r="T14">
        <f ca="1">1-(COUNTIFS(OFFSET('CCUS risks'!$A$1,2,$B14-1,totalresp),1,OFFSET('CCUS risks'!$A$1,2,T$1-1,totalresp),1)/(COUNTIFS(OFFSET('CCUS risks'!$A$1,2,$B14-1,totalresp),1,OFFSET('CCUS risks'!$A$1,2,T$1-1,totalresp),1)+COUNTIFS(OFFSET('CCUS risks'!$A$1,2,$B14-1,totalresp),1,OFFSET('CCUS risks'!$A$1,2,T$1-1,totalresp),0)+COUNTIFS(OFFSET('CCUS risks'!$A$1,2,$B14-1,totalresp),0,OFFSET('CCUS risks'!$A$1,2,T$1-1,totalresp),1)))</f>
        <v>0.84</v>
      </c>
      <c r="U14">
        <f ca="1">1-(COUNTIFS(OFFSET('CCUS risks'!$A$1,2,$B14-1,totalresp),1,OFFSET('CCUS risks'!$A$1,2,U$1-1,totalresp),1)/(COUNTIFS(OFFSET('CCUS risks'!$A$1,2,$B14-1,totalresp),1,OFFSET('CCUS risks'!$A$1,2,U$1-1,totalresp),1)+COUNTIFS(OFFSET('CCUS risks'!$A$1,2,$B14-1,totalresp),1,OFFSET('CCUS risks'!$A$1,2,U$1-1,totalresp),0)+COUNTIFS(OFFSET('CCUS risks'!$A$1,2,$B14-1,totalresp),0,OFFSET('CCUS risks'!$A$1,2,U$1-1,totalresp),1)))</f>
        <v>0.77777777777777779</v>
      </c>
      <c r="V14">
        <f ca="1">1-(COUNTIFS(OFFSET('CCUS risks'!$A$1,2,$B14-1,totalresp),1,OFFSET('CCUS risks'!$A$1,2,V$1-1,totalresp),1)/(COUNTIFS(OFFSET('CCUS risks'!$A$1,2,$B14-1,totalresp),1,OFFSET('CCUS risks'!$A$1,2,V$1-1,totalresp),1)+COUNTIFS(OFFSET('CCUS risks'!$A$1,2,$B14-1,totalresp),1,OFFSET('CCUS risks'!$A$1,2,V$1-1,totalresp),0)+COUNTIFS(OFFSET('CCUS risks'!$A$1,2,$B14-1,totalresp),0,OFFSET('CCUS risks'!$A$1,2,V$1-1,totalresp),1)))</f>
        <v>0.83783783783783783</v>
      </c>
      <c r="W14">
        <f ca="1">1-(COUNTIFS(OFFSET('CCUS risks'!$A$1,2,$B14-1,totalresp),1,OFFSET('CCUS risks'!$A$1,2,W$1-1,totalresp),1)/(COUNTIFS(OFFSET('CCUS risks'!$A$1,2,$B14-1,totalresp),1,OFFSET('CCUS risks'!$A$1,2,W$1-1,totalresp),1)+COUNTIFS(OFFSET('CCUS risks'!$A$1,2,$B14-1,totalresp),1,OFFSET('CCUS risks'!$A$1,2,W$1-1,totalresp),0)+COUNTIFS(OFFSET('CCUS risks'!$A$1,2,$B14-1,totalresp),0,OFFSET('CCUS risks'!$A$1,2,W$1-1,totalresp),1)))</f>
        <v>0.8</v>
      </c>
      <c r="X14">
        <f ca="1">1-(COUNTIFS(OFFSET('CCUS risks'!$A$1,2,$B14-1,totalresp),1,OFFSET('CCUS risks'!$A$1,2,X$1-1,totalresp),1)/(COUNTIFS(OFFSET('CCUS risks'!$A$1,2,$B14-1,totalresp),1,OFFSET('CCUS risks'!$A$1,2,X$1-1,totalresp),1)+COUNTIFS(OFFSET('CCUS risks'!$A$1,2,$B14-1,totalresp),1,OFFSET('CCUS risks'!$A$1,2,X$1-1,totalresp),0)+COUNTIFS(OFFSET('CCUS risks'!$A$1,2,$B14-1,totalresp),0,OFFSET('CCUS risks'!$A$1,2,X$1-1,totalresp),1)))</f>
        <v>0.70588235294117641</v>
      </c>
      <c r="Y14">
        <f ca="1">1-(COUNTIFS(OFFSET('CCUS risks'!$A$1,2,$B14-1,totalresp),1,OFFSET('CCUS risks'!$A$1,2,Y$1-1,totalresp),1)/(COUNTIFS(OFFSET('CCUS risks'!$A$1,2,$B14-1,totalresp),1,OFFSET('CCUS risks'!$A$1,2,Y$1-1,totalresp),1)+COUNTIFS(OFFSET('CCUS risks'!$A$1,2,$B14-1,totalresp),1,OFFSET('CCUS risks'!$A$1,2,Y$1-1,totalresp),0)+COUNTIFS(OFFSET('CCUS risks'!$A$1,2,$B14-1,totalresp),0,OFFSET('CCUS risks'!$A$1,2,Y$1-1,totalresp),1)))</f>
        <v>0.8</v>
      </c>
      <c r="Z14">
        <f ca="1">1-(COUNTIFS(OFFSET('CCUS risks'!$A$1,2,$B14-1,totalresp),1,OFFSET('CCUS risks'!$A$1,2,Z$1-1,totalresp),1)/(COUNTIFS(OFFSET('CCUS risks'!$A$1,2,$B14-1,totalresp),1,OFFSET('CCUS risks'!$A$1,2,Z$1-1,totalresp),1)+COUNTIFS(OFFSET('CCUS risks'!$A$1,2,$B14-1,totalresp),1,OFFSET('CCUS risks'!$A$1,2,Z$1-1,totalresp),0)+COUNTIFS(OFFSET('CCUS risks'!$A$1,2,$B14-1,totalresp),0,OFFSET('CCUS risks'!$A$1,2,Z$1-1,totalresp),1)))</f>
        <v>0.78787878787878785</v>
      </c>
      <c r="AA14">
        <f ca="1">1-(COUNTIFS(OFFSET('CCUS risks'!$A$1,2,$B14-1,totalresp),1,OFFSET('CCUS risks'!$A$1,2,AA$1-1,totalresp),1)/(COUNTIFS(OFFSET('CCUS risks'!$A$1,2,$B14-1,totalresp),1,OFFSET('CCUS risks'!$A$1,2,AA$1-1,totalresp),1)+COUNTIFS(OFFSET('CCUS risks'!$A$1,2,$B14-1,totalresp),1,OFFSET('CCUS risks'!$A$1,2,AA$1-1,totalresp),0)+COUNTIFS(OFFSET('CCUS risks'!$A$1,2,$B14-1,totalresp),0,OFFSET('CCUS risks'!$A$1,2,AA$1-1,totalresp),1)))</f>
        <v>0.96153846153846156</v>
      </c>
      <c r="AB14">
        <f ca="1">1-(COUNTIFS(OFFSET('CCUS risks'!$A$1,2,$B14-1,totalresp),1,OFFSET('CCUS risks'!$A$1,2,AB$1-1,totalresp),1)/(COUNTIFS(OFFSET('CCUS risks'!$A$1,2,$B14-1,totalresp),1,OFFSET('CCUS risks'!$A$1,2,AB$1-1,totalresp),1)+COUNTIFS(OFFSET('CCUS risks'!$A$1,2,$B14-1,totalresp),1,OFFSET('CCUS risks'!$A$1,2,AB$1-1,totalresp),0)+COUNTIFS(OFFSET('CCUS risks'!$A$1,2,$B14-1,totalresp),0,OFFSET('CCUS risks'!$A$1,2,AB$1-1,totalresp),1)))</f>
        <v>0.83333333333333337</v>
      </c>
      <c r="AC14">
        <f ca="1">1-(COUNTIFS(OFFSET('CCUS risks'!$A$1,2,$B14-1,totalresp),1,OFFSET('CCUS risks'!$A$1,2,AC$1-1,totalresp),1)/(COUNTIFS(OFFSET('CCUS risks'!$A$1,2,$B14-1,totalresp),1,OFFSET('CCUS risks'!$A$1,2,AC$1-1,totalresp),1)+COUNTIFS(OFFSET('CCUS risks'!$A$1,2,$B14-1,totalresp),1,OFFSET('CCUS risks'!$A$1,2,AC$1-1,totalresp),0)+COUNTIFS(OFFSET('CCUS risks'!$A$1,2,$B14-1,totalresp),0,OFFSET('CCUS risks'!$A$1,2,AC$1-1,totalresp),1)))</f>
        <v>0.82857142857142851</v>
      </c>
      <c r="AD14">
        <f ca="1">1-(COUNTIFS(OFFSET('CCUS risks'!$A$1,2,$B14-1,totalresp),1,OFFSET('CCUS risks'!$A$1,2,AD$1-1,totalresp),1)/(COUNTIFS(OFFSET('CCUS risks'!$A$1,2,$B14-1,totalresp),1,OFFSET('CCUS risks'!$A$1,2,AD$1-1,totalresp),1)+COUNTIFS(OFFSET('CCUS risks'!$A$1,2,$B14-1,totalresp),1,OFFSET('CCUS risks'!$A$1,2,AD$1-1,totalresp),0)+COUNTIFS(OFFSET('CCUS risks'!$A$1,2,$B14-1,totalresp),0,OFFSET('CCUS risks'!$A$1,2,AD$1-1,totalresp),1)))</f>
        <v>0.91304347826086962</v>
      </c>
      <c r="AE14">
        <f ca="1">1-(COUNTIFS(OFFSET('CCUS risks'!$A$1,2,$B14-1,totalresp),1,OFFSET('CCUS risks'!$A$1,2,AE$1-1,totalresp),1)/(COUNTIFS(OFFSET('CCUS risks'!$A$1,2,$B14-1,totalresp),1,OFFSET('CCUS risks'!$A$1,2,AE$1-1,totalresp),1)+COUNTIFS(OFFSET('CCUS risks'!$A$1,2,$B14-1,totalresp),1,OFFSET('CCUS risks'!$A$1,2,AE$1-1,totalresp),0)+COUNTIFS(OFFSET('CCUS risks'!$A$1,2,$B14-1,totalresp),0,OFFSET('CCUS risks'!$A$1,2,AE$1-1,totalresp),1)))</f>
        <v>1</v>
      </c>
      <c r="AF14">
        <f ca="1">1-(COUNTIFS(OFFSET('CCUS risks'!$A$1,2,$B14-1,totalresp),1,OFFSET('CCUS risks'!$A$1,2,AF$1-1,totalresp),1)/(COUNTIFS(OFFSET('CCUS risks'!$A$1,2,$B14-1,totalresp),1,OFFSET('CCUS risks'!$A$1,2,AF$1-1,totalresp),1)+COUNTIFS(OFFSET('CCUS risks'!$A$1,2,$B14-1,totalresp),1,OFFSET('CCUS risks'!$A$1,2,AF$1-1,totalresp),0)+COUNTIFS(OFFSET('CCUS risks'!$A$1,2,$B14-1,totalresp),0,OFFSET('CCUS risks'!$A$1,2,AF$1-1,totalresp),1)))</f>
        <v>0.82352941176470584</v>
      </c>
      <c r="AG14">
        <f ca="1">1-(COUNTIFS(OFFSET('CCUS risks'!$A$1,2,$B14-1,totalresp),1,OFFSET('CCUS risks'!$A$1,2,AG$1-1,totalresp),1)/(COUNTIFS(OFFSET('CCUS risks'!$A$1,2,$B14-1,totalresp),1,OFFSET('CCUS risks'!$A$1,2,AG$1-1,totalresp),1)+COUNTIFS(OFFSET('CCUS risks'!$A$1,2,$B14-1,totalresp),1,OFFSET('CCUS risks'!$A$1,2,AG$1-1,totalresp),0)+COUNTIFS(OFFSET('CCUS risks'!$A$1,2,$B14-1,totalresp),0,OFFSET('CCUS risks'!$A$1,2,AG$1-1,totalresp),1)))</f>
        <v>0.85714285714285721</v>
      </c>
      <c r="AH14">
        <f ca="1">1-(COUNTIFS(OFFSET('CCUS risks'!$A$1,2,$B14-1,totalresp),1,OFFSET('CCUS risks'!$A$1,2,AH$1-1,totalresp),1)/(COUNTIFS(OFFSET('CCUS risks'!$A$1,2,$B14-1,totalresp),1,OFFSET('CCUS risks'!$A$1,2,AH$1-1,totalresp),1)+COUNTIFS(OFFSET('CCUS risks'!$A$1,2,$B14-1,totalresp),1,OFFSET('CCUS risks'!$A$1,2,AH$1-1,totalresp),0)+COUNTIFS(OFFSET('CCUS risks'!$A$1,2,$B14-1,totalresp),0,OFFSET('CCUS risks'!$A$1,2,AH$1-1,totalresp),1)))</f>
        <v>0.80645161290322576</v>
      </c>
      <c r="AI14">
        <f ca="1">1-(COUNTIFS(OFFSET('CCUS risks'!$A$1,2,$B14-1,totalresp),1,OFFSET('CCUS risks'!$A$1,2,AI$1-1,totalresp),1)/(COUNTIFS(OFFSET('CCUS risks'!$A$1,2,$B14-1,totalresp),1,OFFSET('CCUS risks'!$A$1,2,AI$1-1,totalresp),1)+COUNTIFS(OFFSET('CCUS risks'!$A$1,2,$B14-1,totalresp),1,OFFSET('CCUS risks'!$A$1,2,AI$1-1,totalresp),0)+COUNTIFS(OFFSET('CCUS risks'!$A$1,2,$B14-1,totalresp),0,OFFSET('CCUS risks'!$A$1,2,AI$1-1,totalresp),1)))</f>
        <v>0.79411764705882359</v>
      </c>
      <c r="AJ14">
        <f ca="1">1-(COUNTIFS(OFFSET('CCUS risks'!$A$1,2,$B14-1,totalresp),1,OFFSET('CCUS risks'!$A$1,2,AJ$1-1,totalresp),1)/(COUNTIFS(OFFSET('CCUS risks'!$A$1,2,$B14-1,totalresp),1,OFFSET('CCUS risks'!$A$1,2,AJ$1-1,totalresp),1)+COUNTIFS(OFFSET('CCUS risks'!$A$1,2,$B14-1,totalresp),1,OFFSET('CCUS risks'!$A$1,2,AJ$1-1,totalresp),0)+COUNTIFS(OFFSET('CCUS risks'!$A$1,2,$B14-1,totalresp),0,OFFSET('CCUS risks'!$A$1,2,AJ$1-1,totalresp),1)))</f>
        <v>1</v>
      </c>
    </row>
    <row r="15" spans="1:36" ht="39.4" x14ac:dyDescent="0.45">
      <c r="A15" s="21" t="s">
        <v>388</v>
      </c>
      <c r="B15" s="6">
        <v>18</v>
      </c>
      <c r="C15">
        <f ca="1">1-(COUNTIFS(OFFSET('CCUS risks'!$A$1,2,$B15-1,totalresp),1,OFFSET('CCUS risks'!$A$1,2,C$1-1,totalresp),1)/(COUNTIFS(OFFSET('CCUS risks'!$A$1,2,$B15-1,totalresp),1,OFFSET('CCUS risks'!$A$1,2,C$1-1,totalresp),1)+COUNTIFS(OFFSET('CCUS risks'!$A$1,2,$B15-1,totalresp),1,OFFSET('CCUS risks'!$A$1,2,C$1-1,totalresp),0)+COUNTIFS(OFFSET('CCUS risks'!$A$1,2,$B15-1,totalresp),0,OFFSET('CCUS risks'!$A$1,2,C$1-1,totalresp),1)))</f>
        <v>0.77083333333333337</v>
      </c>
      <c r="D15">
        <f ca="1">1-(COUNTIFS(OFFSET('CCUS risks'!$A$1,2,$B15-1,totalresp),1,OFFSET('CCUS risks'!$A$1,2,D$1-1,totalresp),1)/(COUNTIFS(OFFSET('CCUS risks'!$A$1,2,$B15-1,totalresp),1,OFFSET('CCUS risks'!$A$1,2,D$1-1,totalresp),1)+COUNTIFS(OFFSET('CCUS risks'!$A$1,2,$B15-1,totalresp),1,OFFSET('CCUS risks'!$A$1,2,D$1-1,totalresp),0)+COUNTIFS(OFFSET('CCUS risks'!$A$1,2,$B15-1,totalresp),0,OFFSET('CCUS risks'!$A$1,2,D$1-1,totalresp),1)))</f>
        <v>0.87804878048780488</v>
      </c>
      <c r="E15">
        <f ca="1">1-(COUNTIFS(OFFSET('CCUS risks'!$A$1,2,$B15-1,totalresp),1,OFFSET('CCUS risks'!$A$1,2,E$1-1,totalresp),1)/(COUNTIFS(OFFSET('CCUS risks'!$A$1,2,$B15-1,totalresp),1,OFFSET('CCUS risks'!$A$1,2,E$1-1,totalresp),1)+COUNTIFS(OFFSET('CCUS risks'!$A$1,2,$B15-1,totalresp),1,OFFSET('CCUS risks'!$A$1,2,E$1-1,totalresp),0)+COUNTIFS(OFFSET('CCUS risks'!$A$1,2,$B15-1,totalresp),0,OFFSET('CCUS risks'!$A$1,2,E$1-1,totalresp),1)))</f>
        <v>0.81355932203389836</v>
      </c>
      <c r="F15">
        <f ca="1">1-(COUNTIFS(OFFSET('CCUS risks'!$A$1,2,$B15-1,totalresp),1,OFFSET('CCUS risks'!$A$1,2,F$1-1,totalresp),1)/(COUNTIFS(OFFSET('CCUS risks'!$A$1,2,$B15-1,totalresp),1,OFFSET('CCUS risks'!$A$1,2,F$1-1,totalresp),1)+COUNTIFS(OFFSET('CCUS risks'!$A$1,2,$B15-1,totalresp),1,OFFSET('CCUS risks'!$A$1,2,F$1-1,totalresp),0)+COUNTIFS(OFFSET('CCUS risks'!$A$1,2,$B15-1,totalresp),0,OFFSET('CCUS risks'!$A$1,2,F$1-1,totalresp),1)))</f>
        <v>0.7567567567567568</v>
      </c>
      <c r="G15">
        <f ca="1">1-(COUNTIFS(OFFSET('CCUS risks'!$A$1,2,$B15-1,totalresp),1,OFFSET('CCUS risks'!$A$1,2,G$1-1,totalresp),1)/(COUNTIFS(OFFSET('CCUS risks'!$A$1,2,$B15-1,totalresp),1,OFFSET('CCUS risks'!$A$1,2,G$1-1,totalresp),1)+COUNTIFS(OFFSET('CCUS risks'!$A$1,2,$B15-1,totalresp),1,OFFSET('CCUS risks'!$A$1,2,G$1-1,totalresp),0)+COUNTIFS(OFFSET('CCUS risks'!$A$1,2,$B15-1,totalresp),0,OFFSET('CCUS risks'!$A$1,2,G$1-1,totalresp),1)))</f>
        <v>0.83333333333333337</v>
      </c>
      <c r="H15">
        <f ca="1">1-(COUNTIFS(OFFSET('CCUS risks'!$A$1,2,$B15-1,totalresp),1,OFFSET('CCUS risks'!$A$1,2,H$1-1,totalresp),1)/(COUNTIFS(OFFSET('CCUS risks'!$A$1,2,$B15-1,totalresp),1,OFFSET('CCUS risks'!$A$1,2,H$1-1,totalresp),1)+COUNTIFS(OFFSET('CCUS risks'!$A$1,2,$B15-1,totalresp),1,OFFSET('CCUS risks'!$A$1,2,H$1-1,totalresp),0)+COUNTIFS(OFFSET('CCUS risks'!$A$1,2,$B15-1,totalresp),0,OFFSET('CCUS risks'!$A$1,2,H$1-1,totalresp),1)))</f>
        <v>0.73913043478260865</v>
      </c>
      <c r="I15">
        <f ca="1">1-(COUNTIFS(OFFSET('CCUS risks'!$A$1,2,$B15-1,totalresp),1,OFFSET('CCUS risks'!$A$1,2,I$1-1,totalresp),1)/(COUNTIFS(OFFSET('CCUS risks'!$A$1,2,$B15-1,totalresp),1,OFFSET('CCUS risks'!$A$1,2,I$1-1,totalresp),1)+COUNTIFS(OFFSET('CCUS risks'!$A$1,2,$B15-1,totalresp),1,OFFSET('CCUS risks'!$A$1,2,I$1-1,totalresp),0)+COUNTIFS(OFFSET('CCUS risks'!$A$1,2,$B15-1,totalresp),0,OFFSET('CCUS risks'!$A$1,2,I$1-1,totalresp),1)))</f>
        <v>0.84210526315789469</v>
      </c>
      <c r="J15">
        <f ca="1">1-(COUNTIFS(OFFSET('CCUS risks'!$A$1,2,$B15-1,totalresp),1,OFFSET('CCUS risks'!$A$1,2,J$1-1,totalresp),1)/(COUNTIFS(OFFSET('CCUS risks'!$A$1,2,$B15-1,totalresp),1,OFFSET('CCUS risks'!$A$1,2,J$1-1,totalresp),1)+COUNTIFS(OFFSET('CCUS risks'!$A$1,2,$B15-1,totalresp),1,OFFSET('CCUS risks'!$A$1,2,J$1-1,totalresp),0)+COUNTIFS(OFFSET('CCUS risks'!$A$1,2,$B15-1,totalresp),0,OFFSET('CCUS risks'!$A$1,2,J$1-1,totalresp),1)))</f>
        <v>0.77777777777777779</v>
      </c>
      <c r="K15">
        <f ca="1">1-(COUNTIFS(OFFSET('CCUS risks'!$A$1,2,$B15-1,totalresp),1,OFFSET('CCUS risks'!$A$1,2,K$1-1,totalresp),1)/(COUNTIFS(OFFSET('CCUS risks'!$A$1,2,$B15-1,totalresp),1,OFFSET('CCUS risks'!$A$1,2,K$1-1,totalresp),1)+COUNTIFS(OFFSET('CCUS risks'!$A$1,2,$B15-1,totalresp),1,OFFSET('CCUS risks'!$A$1,2,K$1-1,totalresp),0)+COUNTIFS(OFFSET('CCUS risks'!$A$1,2,$B15-1,totalresp),0,OFFSET('CCUS risks'!$A$1,2,K$1-1,totalresp),1)))</f>
        <v>0.84782608695652173</v>
      </c>
      <c r="L15">
        <f ca="1">1-(COUNTIFS(OFFSET('CCUS risks'!$A$1,2,$B15-1,totalresp),1,OFFSET('CCUS risks'!$A$1,2,L$1-1,totalresp),1)/(COUNTIFS(OFFSET('CCUS risks'!$A$1,2,$B15-1,totalresp),1,OFFSET('CCUS risks'!$A$1,2,L$1-1,totalresp),1)+COUNTIFS(OFFSET('CCUS risks'!$A$1,2,$B15-1,totalresp),1,OFFSET('CCUS risks'!$A$1,2,L$1-1,totalresp),0)+COUNTIFS(OFFSET('CCUS risks'!$A$1,2,$B15-1,totalresp),0,OFFSET('CCUS risks'!$A$1,2,L$1-1,totalresp),1)))</f>
        <v>0.68421052631578949</v>
      </c>
      <c r="M15">
        <f ca="1">1-(COUNTIFS(OFFSET('CCUS risks'!$A$1,2,$B15-1,totalresp),1,OFFSET('CCUS risks'!$A$1,2,M$1-1,totalresp),1)/(COUNTIFS(OFFSET('CCUS risks'!$A$1,2,$B15-1,totalresp),1,OFFSET('CCUS risks'!$A$1,2,M$1-1,totalresp),1)+COUNTIFS(OFFSET('CCUS risks'!$A$1,2,$B15-1,totalresp),1,OFFSET('CCUS risks'!$A$1,2,M$1-1,totalresp),0)+COUNTIFS(OFFSET('CCUS risks'!$A$1,2,$B15-1,totalresp),0,OFFSET('CCUS risks'!$A$1,2,M$1-1,totalresp),1)))</f>
        <v>0.70588235294117641</v>
      </c>
      <c r="N15">
        <f ca="1">1-(COUNTIFS(OFFSET('CCUS risks'!$A$1,2,$B15-1,totalresp),1,OFFSET('CCUS risks'!$A$1,2,N$1-1,totalresp),1)/(COUNTIFS(OFFSET('CCUS risks'!$A$1,2,$B15-1,totalresp),1,OFFSET('CCUS risks'!$A$1,2,N$1-1,totalresp),1)+COUNTIFS(OFFSET('CCUS risks'!$A$1,2,$B15-1,totalresp),1,OFFSET('CCUS risks'!$A$1,2,N$1-1,totalresp),0)+COUNTIFS(OFFSET('CCUS risks'!$A$1,2,$B15-1,totalresp),0,OFFSET('CCUS risks'!$A$1,2,N$1-1,totalresp),1)))</f>
        <v>0.8</v>
      </c>
      <c r="O15">
        <f ca="1">1-(COUNTIFS(OFFSET('CCUS risks'!$A$1,2,$B15-1,totalresp),1,OFFSET('CCUS risks'!$A$1,2,O$1-1,totalresp),1)/(COUNTIFS(OFFSET('CCUS risks'!$A$1,2,$B15-1,totalresp),1,OFFSET('CCUS risks'!$A$1,2,O$1-1,totalresp),1)+COUNTIFS(OFFSET('CCUS risks'!$A$1,2,$B15-1,totalresp),1,OFFSET('CCUS risks'!$A$1,2,O$1-1,totalresp),0)+COUNTIFS(OFFSET('CCUS risks'!$A$1,2,$B15-1,totalresp),0,OFFSET('CCUS risks'!$A$1,2,O$1-1,totalresp),1)))</f>
        <v>0</v>
      </c>
      <c r="P15">
        <f ca="1">1-(COUNTIFS(OFFSET('CCUS risks'!$A$1,2,$B15-1,totalresp),1,OFFSET('CCUS risks'!$A$1,2,P$1-1,totalresp),1)/(COUNTIFS(OFFSET('CCUS risks'!$A$1,2,$B15-1,totalresp),1,OFFSET('CCUS risks'!$A$1,2,P$1-1,totalresp),1)+COUNTIFS(OFFSET('CCUS risks'!$A$1,2,$B15-1,totalresp),1,OFFSET('CCUS risks'!$A$1,2,P$1-1,totalresp),0)+COUNTIFS(OFFSET('CCUS risks'!$A$1,2,$B15-1,totalresp),0,OFFSET('CCUS risks'!$A$1,2,P$1-1,totalresp),1)))</f>
        <v>0.66666666666666674</v>
      </c>
      <c r="Q15">
        <f ca="1">1-(COUNTIFS(OFFSET('CCUS risks'!$A$1,2,$B15-1,totalresp),1,OFFSET('CCUS risks'!$A$1,2,Q$1-1,totalresp),1)/(COUNTIFS(OFFSET('CCUS risks'!$A$1,2,$B15-1,totalresp),1,OFFSET('CCUS risks'!$A$1,2,Q$1-1,totalresp),1)+COUNTIFS(OFFSET('CCUS risks'!$A$1,2,$B15-1,totalresp),1,OFFSET('CCUS risks'!$A$1,2,Q$1-1,totalresp),0)+COUNTIFS(OFFSET('CCUS risks'!$A$1,2,$B15-1,totalresp),0,OFFSET('CCUS risks'!$A$1,2,Q$1-1,totalresp),1)))</f>
        <v>0.59523809523809523</v>
      </c>
      <c r="R15">
        <f ca="1">1-(COUNTIFS(OFFSET('CCUS risks'!$A$1,2,$B15-1,totalresp),1,OFFSET('CCUS risks'!$A$1,2,R$1-1,totalresp),1)/(COUNTIFS(OFFSET('CCUS risks'!$A$1,2,$B15-1,totalresp),1,OFFSET('CCUS risks'!$A$1,2,R$1-1,totalresp),1)+COUNTIFS(OFFSET('CCUS risks'!$A$1,2,$B15-1,totalresp),1,OFFSET('CCUS risks'!$A$1,2,R$1-1,totalresp),0)+COUNTIFS(OFFSET('CCUS risks'!$A$1,2,$B15-1,totalresp),0,OFFSET('CCUS risks'!$A$1,2,R$1-1,totalresp),1)))</f>
        <v>0.70370370370370372</v>
      </c>
      <c r="S15">
        <f ca="1">1-(COUNTIFS(OFFSET('CCUS risks'!$A$1,2,$B15-1,totalresp),1,OFFSET('CCUS risks'!$A$1,2,S$1-1,totalresp),1)/(COUNTIFS(OFFSET('CCUS risks'!$A$1,2,$B15-1,totalresp),1,OFFSET('CCUS risks'!$A$1,2,S$1-1,totalresp),1)+COUNTIFS(OFFSET('CCUS risks'!$A$1,2,$B15-1,totalresp),1,OFFSET('CCUS risks'!$A$1,2,S$1-1,totalresp),0)+COUNTIFS(OFFSET('CCUS risks'!$A$1,2,$B15-1,totalresp),0,OFFSET('CCUS risks'!$A$1,2,S$1-1,totalresp),1)))</f>
        <v>0.65789473684210531</v>
      </c>
      <c r="T15">
        <f ca="1">1-(COUNTIFS(OFFSET('CCUS risks'!$A$1,2,$B15-1,totalresp),1,OFFSET('CCUS risks'!$A$1,2,T$1-1,totalresp),1)/(COUNTIFS(OFFSET('CCUS risks'!$A$1,2,$B15-1,totalresp),1,OFFSET('CCUS risks'!$A$1,2,T$1-1,totalresp),1)+COUNTIFS(OFFSET('CCUS risks'!$A$1,2,$B15-1,totalresp),1,OFFSET('CCUS risks'!$A$1,2,T$1-1,totalresp),0)+COUNTIFS(OFFSET('CCUS risks'!$A$1,2,$B15-1,totalresp),0,OFFSET('CCUS risks'!$A$1,2,T$1-1,totalresp),1)))</f>
        <v>0.89743589743589747</v>
      </c>
      <c r="U15">
        <f ca="1">1-(COUNTIFS(OFFSET('CCUS risks'!$A$1,2,$B15-1,totalresp),1,OFFSET('CCUS risks'!$A$1,2,U$1-1,totalresp),1)/(COUNTIFS(OFFSET('CCUS risks'!$A$1,2,$B15-1,totalresp),1,OFFSET('CCUS risks'!$A$1,2,U$1-1,totalresp),1)+COUNTIFS(OFFSET('CCUS risks'!$A$1,2,$B15-1,totalresp),1,OFFSET('CCUS risks'!$A$1,2,U$1-1,totalresp),0)+COUNTIFS(OFFSET('CCUS risks'!$A$1,2,$B15-1,totalresp),0,OFFSET('CCUS risks'!$A$1,2,U$1-1,totalresp),1)))</f>
        <v>0.76595744680851063</v>
      </c>
      <c r="V15">
        <f ca="1">1-(COUNTIFS(OFFSET('CCUS risks'!$A$1,2,$B15-1,totalresp),1,OFFSET('CCUS risks'!$A$1,2,V$1-1,totalresp),1)/(COUNTIFS(OFFSET('CCUS risks'!$A$1,2,$B15-1,totalresp),1,OFFSET('CCUS risks'!$A$1,2,V$1-1,totalresp),1)+COUNTIFS(OFFSET('CCUS risks'!$A$1,2,$B15-1,totalresp),1,OFFSET('CCUS risks'!$A$1,2,V$1-1,totalresp),0)+COUNTIFS(OFFSET('CCUS risks'!$A$1,2,$B15-1,totalresp),0,OFFSET('CCUS risks'!$A$1,2,V$1-1,totalresp),1)))</f>
        <v>0.8125</v>
      </c>
      <c r="W15">
        <f ca="1">1-(COUNTIFS(OFFSET('CCUS risks'!$A$1,2,$B15-1,totalresp),1,OFFSET('CCUS risks'!$A$1,2,W$1-1,totalresp),1)/(COUNTIFS(OFFSET('CCUS risks'!$A$1,2,$B15-1,totalresp),1,OFFSET('CCUS risks'!$A$1,2,W$1-1,totalresp),1)+COUNTIFS(OFFSET('CCUS risks'!$A$1,2,$B15-1,totalresp),1,OFFSET('CCUS risks'!$A$1,2,W$1-1,totalresp),0)+COUNTIFS(OFFSET('CCUS risks'!$A$1,2,$B15-1,totalresp),0,OFFSET('CCUS risks'!$A$1,2,W$1-1,totalresp),1)))</f>
        <v>0.83333333333333337</v>
      </c>
      <c r="X15">
        <f ca="1">1-(COUNTIFS(OFFSET('CCUS risks'!$A$1,2,$B15-1,totalresp),1,OFFSET('CCUS risks'!$A$1,2,X$1-1,totalresp),1)/(COUNTIFS(OFFSET('CCUS risks'!$A$1,2,$B15-1,totalresp),1,OFFSET('CCUS risks'!$A$1,2,X$1-1,totalresp),1)+COUNTIFS(OFFSET('CCUS risks'!$A$1,2,$B15-1,totalresp),1,OFFSET('CCUS risks'!$A$1,2,X$1-1,totalresp),0)+COUNTIFS(OFFSET('CCUS risks'!$A$1,2,$B15-1,totalresp),0,OFFSET('CCUS risks'!$A$1,2,X$1-1,totalresp),1)))</f>
        <v>0.65116279069767447</v>
      </c>
      <c r="Y15">
        <f ca="1">1-(COUNTIFS(OFFSET('CCUS risks'!$A$1,2,$B15-1,totalresp),1,OFFSET('CCUS risks'!$A$1,2,Y$1-1,totalresp),1)/(COUNTIFS(OFFSET('CCUS risks'!$A$1,2,$B15-1,totalresp),1,OFFSET('CCUS risks'!$A$1,2,Y$1-1,totalresp),1)+COUNTIFS(OFFSET('CCUS risks'!$A$1,2,$B15-1,totalresp),1,OFFSET('CCUS risks'!$A$1,2,Y$1-1,totalresp),0)+COUNTIFS(OFFSET('CCUS risks'!$A$1,2,$B15-1,totalresp),0,OFFSET('CCUS risks'!$A$1,2,Y$1-1,totalresp),1)))</f>
        <v>0.91428571428571426</v>
      </c>
      <c r="Z15">
        <f ca="1">1-(COUNTIFS(OFFSET('CCUS risks'!$A$1,2,$B15-1,totalresp),1,OFFSET('CCUS risks'!$A$1,2,Z$1-1,totalresp),1)/(COUNTIFS(OFFSET('CCUS risks'!$A$1,2,$B15-1,totalresp),1,OFFSET('CCUS risks'!$A$1,2,Z$1-1,totalresp),1)+COUNTIFS(OFFSET('CCUS risks'!$A$1,2,$B15-1,totalresp),1,OFFSET('CCUS risks'!$A$1,2,Z$1-1,totalresp),0)+COUNTIFS(OFFSET('CCUS risks'!$A$1,2,$B15-1,totalresp),0,OFFSET('CCUS risks'!$A$1,2,Z$1-1,totalresp),1)))</f>
        <v>0.8</v>
      </c>
      <c r="AA15">
        <f ca="1">1-(COUNTIFS(OFFSET('CCUS risks'!$A$1,2,$B15-1,totalresp),1,OFFSET('CCUS risks'!$A$1,2,AA$1-1,totalresp),1)/(COUNTIFS(OFFSET('CCUS risks'!$A$1,2,$B15-1,totalresp),1,OFFSET('CCUS risks'!$A$1,2,AA$1-1,totalresp),1)+COUNTIFS(OFFSET('CCUS risks'!$A$1,2,$B15-1,totalresp),1,OFFSET('CCUS risks'!$A$1,2,AA$1-1,totalresp),0)+COUNTIFS(OFFSET('CCUS risks'!$A$1,2,$B15-1,totalresp),0,OFFSET('CCUS risks'!$A$1,2,AA$1-1,totalresp),1)))</f>
        <v>0.92105263157894735</v>
      </c>
      <c r="AB15">
        <f ca="1">1-(COUNTIFS(OFFSET('CCUS risks'!$A$1,2,$B15-1,totalresp),1,OFFSET('CCUS risks'!$A$1,2,AB$1-1,totalresp),1)/(COUNTIFS(OFFSET('CCUS risks'!$A$1,2,$B15-1,totalresp),1,OFFSET('CCUS risks'!$A$1,2,AB$1-1,totalresp),1)+COUNTIFS(OFFSET('CCUS risks'!$A$1,2,$B15-1,totalresp),1,OFFSET('CCUS risks'!$A$1,2,AB$1-1,totalresp),0)+COUNTIFS(OFFSET('CCUS risks'!$A$1,2,$B15-1,totalresp),0,OFFSET('CCUS risks'!$A$1,2,AB$1-1,totalresp),1)))</f>
        <v>0.80487804878048785</v>
      </c>
      <c r="AC15">
        <f ca="1">1-(COUNTIFS(OFFSET('CCUS risks'!$A$1,2,$B15-1,totalresp),1,OFFSET('CCUS risks'!$A$1,2,AC$1-1,totalresp),1)/(COUNTIFS(OFFSET('CCUS risks'!$A$1,2,$B15-1,totalresp),1,OFFSET('CCUS risks'!$A$1,2,AC$1-1,totalresp),1)+COUNTIFS(OFFSET('CCUS risks'!$A$1,2,$B15-1,totalresp),1,OFFSET('CCUS risks'!$A$1,2,AC$1-1,totalresp),0)+COUNTIFS(OFFSET('CCUS risks'!$A$1,2,$B15-1,totalresp),0,OFFSET('CCUS risks'!$A$1,2,AC$1-1,totalresp),1)))</f>
        <v>0.77777777777777779</v>
      </c>
      <c r="AD15">
        <f ca="1">1-(COUNTIFS(OFFSET('CCUS risks'!$A$1,2,$B15-1,totalresp),1,OFFSET('CCUS risks'!$A$1,2,AD$1-1,totalresp),1)/(COUNTIFS(OFFSET('CCUS risks'!$A$1,2,$B15-1,totalresp),1,OFFSET('CCUS risks'!$A$1,2,AD$1-1,totalresp),1)+COUNTIFS(OFFSET('CCUS risks'!$A$1,2,$B15-1,totalresp),1,OFFSET('CCUS risks'!$A$1,2,AD$1-1,totalresp),0)+COUNTIFS(OFFSET('CCUS risks'!$A$1,2,$B15-1,totalresp),0,OFFSET('CCUS risks'!$A$1,2,AD$1-1,totalresp),1)))</f>
        <v>0.88571428571428568</v>
      </c>
      <c r="AE15">
        <f ca="1">1-(COUNTIFS(OFFSET('CCUS risks'!$A$1,2,$B15-1,totalresp),1,OFFSET('CCUS risks'!$A$1,2,AE$1-1,totalresp),1)/(COUNTIFS(OFFSET('CCUS risks'!$A$1,2,$B15-1,totalresp),1,OFFSET('CCUS risks'!$A$1,2,AE$1-1,totalresp),1)+COUNTIFS(OFFSET('CCUS risks'!$A$1,2,$B15-1,totalresp),1,OFFSET('CCUS risks'!$A$1,2,AE$1-1,totalresp),0)+COUNTIFS(OFFSET('CCUS risks'!$A$1,2,$B15-1,totalresp),0,OFFSET('CCUS risks'!$A$1,2,AE$1-1,totalresp),1)))</f>
        <v>0.97058823529411764</v>
      </c>
      <c r="AF15">
        <f ca="1">1-(COUNTIFS(OFFSET('CCUS risks'!$A$1,2,$B15-1,totalresp),1,OFFSET('CCUS risks'!$A$1,2,AF$1-1,totalresp),1)/(COUNTIFS(OFFSET('CCUS risks'!$A$1,2,$B15-1,totalresp),1,OFFSET('CCUS risks'!$A$1,2,AF$1-1,totalresp),1)+COUNTIFS(OFFSET('CCUS risks'!$A$1,2,$B15-1,totalresp),1,OFFSET('CCUS risks'!$A$1,2,AF$1-1,totalresp),0)+COUNTIFS(OFFSET('CCUS risks'!$A$1,2,$B15-1,totalresp),0,OFFSET('CCUS risks'!$A$1,2,AF$1-1,totalresp),1)))</f>
        <v>0.7441860465116279</v>
      </c>
      <c r="AG15">
        <f ca="1">1-(COUNTIFS(OFFSET('CCUS risks'!$A$1,2,$B15-1,totalresp),1,OFFSET('CCUS risks'!$A$1,2,AG$1-1,totalresp),1)/(COUNTIFS(OFFSET('CCUS risks'!$A$1,2,$B15-1,totalresp),1,OFFSET('CCUS risks'!$A$1,2,AG$1-1,totalresp),1)+COUNTIFS(OFFSET('CCUS risks'!$A$1,2,$B15-1,totalresp),1,OFFSET('CCUS risks'!$A$1,2,AG$1-1,totalresp),0)+COUNTIFS(OFFSET('CCUS risks'!$A$1,2,$B15-1,totalresp),0,OFFSET('CCUS risks'!$A$1,2,AG$1-1,totalresp),1)))</f>
        <v>0.82051282051282048</v>
      </c>
      <c r="AH15">
        <f ca="1">1-(COUNTIFS(OFFSET('CCUS risks'!$A$1,2,$B15-1,totalresp),1,OFFSET('CCUS risks'!$A$1,2,AH$1-1,totalresp),1)/(COUNTIFS(OFFSET('CCUS risks'!$A$1,2,$B15-1,totalresp),1,OFFSET('CCUS risks'!$A$1,2,AH$1-1,totalresp),1)+COUNTIFS(OFFSET('CCUS risks'!$A$1,2,$B15-1,totalresp),1,OFFSET('CCUS risks'!$A$1,2,AH$1-1,totalresp),0)+COUNTIFS(OFFSET('CCUS risks'!$A$1,2,$B15-1,totalresp),0,OFFSET('CCUS risks'!$A$1,2,AH$1-1,totalresp),1)))</f>
        <v>0.75609756097560976</v>
      </c>
      <c r="AI15">
        <f ca="1">1-(COUNTIFS(OFFSET('CCUS risks'!$A$1,2,$B15-1,totalresp),1,OFFSET('CCUS risks'!$A$1,2,AI$1-1,totalresp),1)/(COUNTIFS(OFFSET('CCUS risks'!$A$1,2,$B15-1,totalresp),1,OFFSET('CCUS risks'!$A$1,2,AI$1-1,totalresp),1)+COUNTIFS(OFFSET('CCUS risks'!$A$1,2,$B15-1,totalresp),1,OFFSET('CCUS risks'!$A$1,2,AI$1-1,totalresp),0)+COUNTIFS(OFFSET('CCUS risks'!$A$1,2,$B15-1,totalresp),0,OFFSET('CCUS risks'!$A$1,2,AI$1-1,totalresp),1)))</f>
        <v>0.77777777777777779</v>
      </c>
      <c r="AJ15">
        <f ca="1">1-(COUNTIFS(OFFSET('CCUS risks'!$A$1,2,$B15-1,totalresp),1,OFFSET('CCUS risks'!$A$1,2,AJ$1-1,totalresp),1)/(COUNTIFS(OFFSET('CCUS risks'!$A$1,2,$B15-1,totalresp),1,OFFSET('CCUS risks'!$A$1,2,AJ$1-1,totalresp),1)+COUNTIFS(OFFSET('CCUS risks'!$A$1,2,$B15-1,totalresp),1,OFFSET('CCUS risks'!$A$1,2,AJ$1-1,totalresp),0)+COUNTIFS(OFFSET('CCUS risks'!$A$1,2,$B15-1,totalresp),0,OFFSET('CCUS risks'!$A$1,2,AJ$1-1,totalresp),1)))</f>
        <v>1</v>
      </c>
    </row>
    <row r="16" spans="1:36" ht="39.4" x14ac:dyDescent="0.45">
      <c r="A16" s="21" t="s">
        <v>389</v>
      </c>
      <c r="B16" s="6">
        <v>19</v>
      </c>
      <c r="C16">
        <f ca="1">1-(COUNTIFS(OFFSET('CCUS risks'!$A$1,2,$B16-1,totalresp),1,OFFSET('CCUS risks'!$A$1,2,C$1-1,totalresp),1)/(COUNTIFS(OFFSET('CCUS risks'!$A$1,2,$B16-1,totalresp),1,OFFSET('CCUS risks'!$A$1,2,C$1-1,totalresp),1)+COUNTIFS(OFFSET('CCUS risks'!$A$1,2,$B16-1,totalresp),1,OFFSET('CCUS risks'!$A$1,2,C$1-1,totalresp),0)+COUNTIFS(OFFSET('CCUS risks'!$A$1,2,$B16-1,totalresp),0,OFFSET('CCUS risks'!$A$1,2,C$1-1,totalresp),1)))</f>
        <v>0.67500000000000004</v>
      </c>
      <c r="D16">
        <f ca="1">1-(COUNTIFS(OFFSET('CCUS risks'!$A$1,2,$B16-1,totalresp),1,OFFSET('CCUS risks'!$A$1,2,D$1-1,totalresp),1)/(COUNTIFS(OFFSET('CCUS risks'!$A$1,2,$B16-1,totalresp),1,OFFSET('CCUS risks'!$A$1,2,D$1-1,totalresp),1)+COUNTIFS(OFFSET('CCUS risks'!$A$1,2,$B16-1,totalresp),1,OFFSET('CCUS risks'!$A$1,2,D$1-1,totalresp),0)+COUNTIFS(OFFSET('CCUS risks'!$A$1,2,$B16-1,totalresp),0,OFFSET('CCUS risks'!$A$1,2,D$1-1,totalresp),1)))</f>
        <v>0.82352941176470584</v>
      </c>
      <c r="E16">
        <f ca="1">1-(COUNTIFS(OFFSET('CCUS risks'!$A$1,2,$B16-1,totalresp),1,OFFSET('CCUS risks'!$A$1,2,E$1-1,totalresp),1)/(COUNTIFS(OFFSET('CCUS risks'!$A$1,2,$B16-1,totalresp),1,OFFSET('CCUS risks'!$A$1,2,E$1-1,totalresp),1)+COUNTIFS(OFFSET('CCUS risks'!$A$1,2,$B16-1,totalresp),1,OFFSET('CCUS risks'!$A$1,2,E$1-1,totalresp),0)+COUNTIFS(OFFSET('CCUS risks'!$A$1,2,$B16-1,totalresp),0,OFFSET('CCUS risks'!$A$1,2,E$1-1,totalresp),1)))</f>
        <v>0.79245283018867929</v>
      </c>
      <c r="F16">
        <f ca="1">1-(COUNTIFS(OFFSET('CCUS risks'!$A$1,2,$B16-1,totalresp),1,OFFSET('CCUS risks'!$A$1,2,F$1-1,totalresp),1)/(COUNTIFS(OFFSET('CCUS risks'!$A$1,2,$B16-1,totalresp),1,OFFSET('CCUS risks'!$A$1,2,F$1-1,totalresp),1)+COUNTIFS(OFFSET('CCUS risks'!$A$1,2,$B16-1,totalresp),1,OFFSET('CCUS risks'!$A$1,2,F$1-1,totalresp),0)+COUNTIFS(OFFSET('CCUS risks'!$A$1,2,$B16-1,totalresp),0,OFFSET('CCUS risks'!$A$1,2,F$1-1,totalresp),1)))</f>
        <v>0.85714285714285721</v>
      </c>
      <c r="G16">
        <f ca="1">1-(COUNTIFS(OFFSET('CCUS risks'!$A$1,2,$B16-1,totalresp),1,OFFSET('CCUS risks'!$A$1,2,G$1-1,totalresp),1)/(COUNTIFS(OFFSET('CCUS risks'!$A$1,2,$B16-1,totalresp),1,OFFSET('CCUS risks'!$A$1,2,G$1-1,totalresp),1)+COUNTIFS(OFFSET('CCUS risks'!$A$1,2,$B16-1,totalresp),1,OFFSET('CCUS risks'!$A$1,2,G$1-1,totalresp),0)+COUNTIFS(OFFSET('CCUS risks'!$A$1,2,$B16-1,totalresp),0,OFFSET('CCUS risks'!$A$1,2,G$1-1,totalresp),1)))</f>
        <v>0.78048780487804881</v>
      </c>
      <c r="H16">
        <f ca="1">1-(COUNTIFS(OFFSET('CCUS risks'!$A$1,2,$B16-1,totalresp),1,OFFSET('CCUS risks'!$A$1,2,H$1-1,totalresp),1)/(COUNTIFS(OFFSET('CCUS risks'!$A$1,2,$B16-1,totalresp),1,OFFSET('CCUS risks'!$A$1,2,H$1-1,totalresp),1)+COUNTIFS(OFFSET('CCUS risks'!$A$1,2,$B16-1,totalresp),1,OFFSET('CCUS risks'!$A$1,2,H$1-1,totalresp),0)+COUNTIFS(OFFSET('CCUS risks'!$A$1,2,$B16-1,totalresp),0,OFFSET('CCUS risks'!$A$1,2,H$1-1,totalresp),1)))</f>
        <v>0.7</v>
      </c>
      <c r="I16">
        <f ca="1">1-(COUNTIFS(OFFSET('CCUS risks'!$A$1,2,$B16-1,totalresp),1,OFFSET('CCUS risks'!$A$1,2,I$1-1,totalresp),1)/(COUNTIFS(OFFSET('CCUS risks'!$A$1,2,$B16-1,totalresp),1,OFFSET('CCUS risks'!$A$1,2,I$1-1,totalresp),1)+COUNTIFS(OFFSET('CCUS risks'!$A$1,2,$B16-1,totalresp),1,OFFSET('CCUS risks'!$A$1,2,I$1-1,totalresp),0)+COUNTIFS(OFFSET('CCUS risks'!$A$1,2,$B16-1,totalresp),0,OFFSET('CCUS risks'!$A$1,2,I$1-1,totalresp),1)))</f>
        <v>0.68965517241379315</v>
      </c>
      <c r="J16">
        <f ca="1">1-(COUNTIFS(OFFSET('CCUS risks'!$A$1,2,$B16-1,totalresp),1,OFFSET('CCUS risks'!$A$1,2,J$1-1,totalresp),1)/(COUNTIFS(OFFSET('CCUS risks'!$A$1,2,$B16-1,totalresp),1,OFFSET('CCUS risks'!$A$1,2,J$1-1,totalresp),1)+COUNTIFS(OFFSET('CCUS risks'!$A$1,2,$B16-1,totalresp),1,OFFSET('CCUS risks'!$A$1,2,J$1-1,totalresp),0)+COUNTIFS(OFFSET('CCUS risks'!$A$1,2,$B16-1,totalresp),0,OFFSET('CCUS risks'!$A$1,2,J$1-1,totalresp),1)))</f>
        <v>0.67567567567567566</v>
      </c>
      <c r="K16">
        <f ca="1">1-(COUNTIFS(OFFSET('CCUS risks'!$A$1,2,$B16-1,totalresp),1,OFFSET('CCUS risks'!$A$1,2,K$1-1,totalresp),1)/(COUNTIFS(OFFSET('CCUS risks'!$A$1,2,$B16-1,totalresp),1,OFFSET('CCUS risks'!$A$1,2,K$1-1,totalresp),1)+COUNTIFS(OFFSET('CCUS risks'!$A$1,2,$B16-1,totalresp),1,OFFSET('CCUS risks'!$A$1,2,K$1-1,totalresp),0)+COUNTIFS(OFFSET('CCUS risks'!$A$1,2,$B16-1,totalresp),0,OFFSET('CCUS risks'!$A$1,2,K$1-1,totalresp),1)))</f>
        <v>0.82499999999999996</v>
      </c>
      <c r="L16">
        <f ca="1">1-(COUNTIFS(OFFSET('CCUS risks'!$A$1,2,$B16-1,totalresp),1,OFFSET('CCUS risks'!$A$1,2,L$1-1,totalresp),1)/(COUNTIFS(OFFSET('CCUS risks'!$A$1,2,$B16-1,totalresp),1,OFFSET('CCUS risks'!$A$1,2,L$1-1,totalresp),1)+COUNTIFS(OFFSET('CCUS risks'!$A$1,2,$B16-1,totalresp),1,OFFSET('CCUS risks'!$A$1,2,L$1-1,totalresp),0)+COUNTIFS(OFFSET('CCUS risks'!$A$1,2,$B16-1,totalresp),0,OFFSET('CCUS risks'!$A$1,2,L$1-1,totalresp),1)))</f>
        <v>0.84210526315789469</v>
      </c>
      <c r="M16">
        <f ca="1">1-(COUNTIFS(OFFSET('CCUS risks'!$A$1,2,$B16-1,totalresp),1,OFFSET('CCUS risks'!$A$1,2,M$1-1,totalresp),1)/(COUNTIFS(OFFSET('CCUS risks'!$A$1,2,$B16-1,totalresp),1,OFFSET('CCUS risks'!$A$1,2,M$1-1,totalresp),1)+COUNTIFS(OFFSET('CCUS risks'!$A$1,2,$B16-1,totalresp),1,OFFSET('CCUS risks'!$A$1,2,M$1-1,totalresp),0)+COUNTIFS(OFFSET('CCUS risks'!$A$1,2,$B16-1,totalresp),0,OFFSET('CCUS risks'!$A$1,2,M$1-1,totalresp),1)))</f>
        <v>0.8125</v>
      </c>
      <c r="N16">
        <f ca="1">1-(COUNTIFS(OFFSET('CCUS risks'!$A$1,2,$B16-1,totalresp),1,OFFSET('CCUS risks'!$A$1,2,N$1-1,totalresp),1)/(COUNTIFS(OFFSET('CCUS risks'!$A$1,2,$B16-1,totalresp),1,OFFSET('CCUS risks'!$A$1,2,N$1-1,totalresp),1)+COUNTIFS(OFFSET('CCUS risks'!$A$1,2,$B16-1,totalresp),1,OFFSET('CCUS risks'!$A$1,2,N$1-1,totalresp),0)+COUNTIFS(OFFSET('CCUS risks'!$A$1,2,$B16-1,totalresp),0,OFFSET('CCUS risks'!$A$1,2,N$1-1,totalresp),1)))</f>
        <v>0.83333333333333337</v>
      </c>
      <c r="O16">
        <f ca="1">1-(COUNTIFS(OFFSET('CCUS risks'!$A$1,2,$B16-1,totalresp),1,OFFSET('CCUS risks'!$A$1,2,O$1-1,totalresp),1)/(COUNTIFS(OFFSET('CCUS risks'!$A$1,2,$B16-1,totalresp),1,OFFSET('CCUS risks'!$A$1,2,O$1-1,totalresp),1)+COUNTIFS(OFFSET('CCUS risks'!$A$1,2,$B16-1,totalresp),1,OFFSET('CCUS risks'!$A$1,2,O$1-1,totalresp),0)+COUNTIFS(OFFSET('CCUS risks'!$A$1,2,$B16-1,totalresp),0,OFFSET('CCUS risks'!$A$1,2,O$1-1,totalresp),1)))</f>
        <v>0.66666666666666674</v>
      </c>
      <c r="P16">
        <f ca="1">1-(COUNTIFS(OFFSET('CCUS risks'!$A$1,2,$B16-1,totalresp),1,OFFSET('CCUS risks'!$A$1,2,P$1-1,totalresp),1)/(COUNTIFS(OFFSET('CCUS risks'!$A$1,2,$B16-1,totalresp),1,OFFSET('CCUS risks'!$A$1,2,P$1-1,totalresp),1)+COUNTIFS(OFFSET('CCUS risks'!$A$1,2,$B16-1,totalresp),1,OFFSET('CCUS risks'!$A$1,2,P$1-1,totalresp),0)+COUNTIFS(OFFSET('CCUS risks'!$A$1,2,$B16-1,totalresp),0,OFFSET('CCUS risks'!$A$1,2,P$1-1,totalresp),1)))</f>
        <v>0</v>
      </c>
      <c r="Q16">
        <f ca="1">1-(COUNTIFS(OFFSET('CCUS risks'!$A$1,2,$B16-1,totalresp),1,OFFSET('CCUS risks'!$A$1,2,Q$1-1,totalresp),1)/(COUNTIFS(OFFSET('CCUS risks'!$A$1,2,$B16-1,totalresp),1,OFFSET('CCUS risks'!$A$1,2,Q$1-1,totalresp),1)+COUNTIFS(OFFSET('CCUS risks'!$A$1,2,$B16-1,totalresp),1,OFFSET('CCUS risks'!$A$1,2,Q$1-1,totalresp),0)+COUNTIFS(OFFSET('CCUS risks'!$A$1,2,$B16-1,totalresp),0,OFFSET('CCUS risks'!$A$1,2,Q$1-1,totalresp),1)))</f>
        <v>0.60526315789473684</v>
      </c>
      <c r="R16">
        <f ca="1">1-(COUNTIFS(OFFSET('CCUS risks'!$A$1,2,$B16-1,totalresp),1,OFFSET('CCUS risks'!$A$1,2,R$1-1,totalresp),1)/(COUNTIFS(OFFSET('CCUS risks'!$A$1,2,$B16-1,totalresp),1,OFFSET('CCUS risks'!$A$1,2,R$1-1,totalresp),1)+COUNTIFS(OFFSET('CCUS risks'!$A$1,2,$B16-1,totalresp),1,OFFSET('CCUS risks'!$A$1,2,R$1-1,totalresp),0)+COUNTIFS(OFFSET('CCUS risks'!$A$1,2,$B16-1,totalresp),0,OFFSET('CCUS risks'!$A$1,2,R$1-1,totalresp),1)))</f>
        <v>0.76923076923076916</v>
      </c>
      <c r="S16">
        <f ca="1">1-(COUNTIFS(OFFSET('CCUS risks'!$A$1,2,$B16-1,totalresp),1,OFFSET('CCUS risks'!$A$1,2,S$1-1,totalresp),1)/(COUNTIFS(OFFSET('CCUS risks'!$A$1,2,$B16-1,totalresp),1,OFFSET('CCUS risks'!$A$1,2,S$1-1,totalresp),1)+COUNTIFS(OFFSET('CCUS risks'!$A$1,2,$B16-1,totalresp),1,OFFSET('CCUS risks'!$A$1,2,S$1-1,totalresp),0)+COUNTIFS(OFFSET('CCUS risks'!$A$1,2,$B16-1,totalresp),0,OFFSET('CCUS risks'!$A$1,2,S$1-1,totalresp),1)))</f>
        <v>0.63636363636363635</v>
      </c>
      <c r="T16">
        <f ca="1">1-(COUNTIFS(OFFSET('CCUS risks'!$A$1,2,$B16-1,totalresp),1,OFFSET('CCUS risks'!$A$1,2,T$1-1,totalresp),1)/(COUNTIFS(OFFSET('CCUS risks'!$A$1,2,$B16-1,totalresp),1,OFFSET('CCUS risks'!$A$1,2,T$1-1,totalresp),1)+COUNTIFS(OFFSET('CCUS risks'!$A$1,2,$B16-1,totalresp),1,OFFSET('CCUS risks'!$A$1,2,T$1-1,totalresp),0)+COUNTIFS(OFFSET('CCUS risks'!$A$1,2,$B16-1,totalresp),0,OFFSET('CCUS risks'!$A$1,2,T$1-1,totalresp),1)))</f>
        <v>0.80645161290322576</v>
      </c>
      <c r="U16">
        <f ca="1">1-(COUNTIFS(OFFSET('CCUS risks'!$A$1,2,$B16-1,totalresp),1,OFFSET('CCUS risks'!$A$1,2,U$1-1,totalresp),1)/(COUNTIFS(OFFSET('CCUS risks'!$A$1,2,$B16-1,totalresp),1,OFFSET('CCUS risks'!$A$1,2,U$1-1,totalresp),1)+COUNTIFS(OFFSET('CCUS risks'!$A$1,2,$B16-1,totalresp),1,OFFSET('CCUS risks'!$A$1,2,U$1-1,totalresp),0)+COUNTIFS(OFFSET('CCUS risks'!$A$1,2,$B16-1,totalresp),0,OFFSET('CCUS risks'!$A$1,2,U$1-1,totalresp),1)))</f>
        <v>0.79069767441860461</v>
      </c>
      <c r="V16">
        <f ca="1">1-(COUNTIFS(OFFSET('CCUS risks'!$A$1,2,$B16-1,totalresp),1,OFFSET('CCUS risks'!$A$1,2,V$1-1,totalresp),1)/(COUNTIFS(OFFSET('CCUS risks'!$A$1,2,$B16-1,totalresp),1,OFFSET('CCUS risks'!$A$1,2,V$1-1,totalresp),1)+COUNTIFS(OFFSET('CCUS risks'!$A$1,2,$B16-1,totalresp),1,OFFSET('CCUS risks'!$A$1,2,V$1-1,totalresp),0)+COUNTIFS(OFFSET('CCUS risks'!$A$1,2,$B16-1,totalresp),0,OFFSET('CCUS risks'!$A$1,2,V$1-1,totalresp),1)))</f>
        <v>0.91489361702127658</v>
      </c>
      <c r="W16">
        <f ca="1">1-(COUNTIFS(OFFSET('CCUS risks'!$A$1,2,$B16-1,totalresp),1,OFFSET('CCUS risks'!$A$1,2,W$1-1,totalresp),1)/(COUNTIFS(OFFSET('CCUS risks'!$A$1,2,$B16-1,totalresp),1,OFFSET('CCUS risks'!$A$1,2,W$1-1,totalresp),1)+COUNTIFS(OFFSET('CCUS risks'!$A$1,2,$B16-1,totalresp),1,OFFSET('CCUS risks'!$A$1,2,W$1-1,totalresp),0)+COUNTIFS(OFFSET('CCUS risks'!$A$1,2,$B16-1,totalresp),0,OFFSET('CCUS risks'!$A$1,2,W$1-1,totalresp),1)))</f>
        <v>0.71794871794871795</v>
      </c>
      <c r="X16">
        <f ca="1">1-(COUNTIFS(OFFSET('CCUS risks'!$A$1,2,$B16-1,totalresp),1,OFFSET('CCUS risks'!$A$1,2,X$1-1,totalresp),1)/(COUNTIFS(OFFSET('CCUS risks'!$A$1,2,$B16-1,totalresp),1,OFFSET('CCUS risks'!$A$1,2,X$1-1,totalresp),1)+COUNTIFS(OFFSET('CCUS risks'!$A$1,2,$B16-1,totalresp),1,OFFSET('CCUS risks'!$A$1,2,X$1-1,totalresp),0)+COUNTIFS(OFFSET('CCUS risks'!$A$1,2,$B16-1,totalresp),0,OFFSET('CCUS risks'!$A$1,2,X$1-1,totalresp),1)))</f>
        <v>0.73170731707317072</v>
      </c>
      <c r="Y16">
        <f ca="1">1-(COUNTIFS(OFFSET('CCUS risks'!$A$1,2,$B16-1,totalresp),1,OFFSET('CCUS risks'!$A$1,2,Y$1-1,totalresp),1)/(COUNTIFS(OFFSET('CCUS risks'!$A$1,2,$B16-1,totalresp),1,OFFSET('CCUS risks'!$A$1,2,Y$1-1,totalresp),1)+COUNTIFS(OFFSET('CCUS risks'!$A$1,2,$B16-1,totalresp),1,OFFSET('CCUS risks'!$A$1,2,Y$1-1,totalresp),0)+COUNTIFS(OFFSET('CCUS risks'!$A$1,2,$B16-1,totalresp),0,OFFSET('CCUS risks'!$A$1,2,Y$1-1,totalresp),1)))</f>
        <v>0.81481481481481488</v>
      </c>
      <c r="Z16">
        <f ca="1">1-(COUNTIFS(OFFSET('CCUS risks'!$A$1,2,$B16-1,totalresp),1,OFFSET('CCUS risks'!$A$1,2,Z$1-1,totalresp),1)/(COUNTIFS(OFFSET('CCUS risks'!$A$1,2,$B16-1,totalresp),1,OFFSET('CCUS risks'!$A$1,2,Z$1-1,totalresp),1)+COUNTIFS(OFFSET('CCUS risks'!$A$1,2,$B16-1,totalresp),1,OFFSET('CCUS risks'!$A$1,2,Z$1-1,totalresp),0)+COUNTIFS(OFFSET('CCUS risks'!$A$1,2,$B16-1,totalresp),0,OFFSET('CCUS risks'!$A$1,2,Z$1-1,totalresp),1)))</f>
        <v>0.76923076923076916</v>
      </c>
      <c r="AA16">
        <f ca="1">1-(COUNTIFS(OFFSET('CCUS risks'!$A$1,2,$B16-1,totalresp),1,OFFSET('CCUS risks'!$A$1,2,AA$1-1,totalresp),1)/(COUNTIFS(OFFSET('CCUS risks'!$A$1,2,$B16-1,totalresp),1,OFFSET('CCUS risks'!$A$1,2,AA$1-1,totalresp),1)+COUNTIFS(OFFSET('CCUS risks'!$A$1,2,$B16-1,totalresp),1,OFFSET('CCUS risks'!$A$1,2,AA$1-1,totalresp),0)+COUNTIFS(OFFSET('CCUS risks'!$A$1,2,$B16-1,totalresp),0,OFFSET('CCUS risks'!$A$1,2,AA$1-1,totalresp),1)))</f>
        <v>0.87096774193548387</v>
      </c>
      <c r="AB16">
        <f ca="1">1-(COUNTIFS(OFFSET('CCUS risks'!$A$1,2,$B16-1,totalresp),1,OFFSET('CCUS risks'!$A$1,2,AB$1-1,totalresp),1)/(COUNTIFS(OFFSET('CCUS risks'!$A$1,2,$B16-1,totalresp),1,OFFSET('CCUS risks'!$A$1,2,AB$1-1,totalresp),1)+COUNTIFS(OFFSET('CCUS risks'!$A$1,2,$B16-1,totalresp),1,OFFSET('CCUS risks'!$A$1,2,AB$1-1,totalresp),0)+COUNTIFS(OFFSET('CCUS risks'!$A$1,2,$B16-1,totalresp),0,OFFSET('CCUS risks'!$A$1,2,AB$1-1,totalresp),1)))</f>
        <v>0.89743589743589747</v>
      </c>
      <c r="AC16">
        <f ca="1">1-(COUNTIFS(OFFSET('CCUS risks'!$A$1,2,$B16-1,totalresp),1,OFFSET('CCUS risks'!$A$1,2,AC$1-1,totalresp),1)/(COUNTIFS(OFFSET('CCUS risks'!$A$1,2,$B16-1,totalresp),1,OFFSET('CCUS risks'!$A$1,2,AC$1-1,totalresp),1)+COUNTIFS(OFFSET('CCUS risks'!$A$1,2,$B16-1,totalresp),1,OFFSET('CCUS risks'!$A$1,2,AC$1-1,totalresp),0)+COUNTIFS(OFFSET('CCUS risks'!$A$1,2,$B16-1,totalresp),0,OFFSET('CCUS risks'!$A$1,2,AC$1-1,totalresp),1)))</f>
        <v>0.80487804878048785</v>
      </c>
      <c r="AD16">
        <f ca="1">1-(COUNTIFS(OFFSET('CCUS risks'!$A$1,2,$B16-1,totalresp),1,OFFSET('CCUS risks'!$A$1,2,AD$1-1,totalresp),1)/(COUNTIFS(OFFSET('CCUS risks'!$A$1,2,$B16-1,totalresp),1,OFFSET('CCUS risks'!$A$1,2,AD$1-1,totalresp),1)+COUNTIFS(OFFSET('CCUS risks'!$A$1,2,$B16-1,totalresp),1,OFFSET('CCUS risks'!$A$1,2,AD$1-1,totalresp),0)+COUNTIFS(OFFSET('CCUS risks'!$A$1,2,$B16-1,totalresp),0,OFFSET('CCUS risks'!$A$1,2,AD$1-1,totalresp),1)))</f>
        <v>0.9</v>
      </c>
      <c r="AE16">
        <f ca="1">1-(COUNTIFS(OFFSET('CCUS risks'!$A$1,2,$B16-1,totalresp),1,OFFSET('CCUS risks'!$A$1,2,AE$1-1,totalresp),1)/(COUNTIFS(OFFSET('CCUS risks'!$A$1,2,$B16-1,totalresp),1,OFFSET('CCUS risks'!$A$1,2,AE$1-1,totalresp),1)+COUNTIFS(OFFSET('CCUS risks'!$A$1,2,$B16-1,totalresp),1,OFFSET('CCUS risks'!$A$1,2,AE$1-1,totalresp),0)+COUNTIFS(OFFSET('CCUS risks'!$A$1,2,$B16-1,totalresp),0,OFFSET('CCUS risks'!$A$1,2,AE$1-1,totalresp),1)))</f>
        <v>0.92592592592592593</v>
      </c>
      <c r="AF16">
        <f ca="1">1-(COUNTIFS(OFFSET('CCUS risks'!$A$1,2,$B16-1,totalresp),1,OFFSET('CCUS risks'!$A$1,2,AF$1-1,totalresp),1)/(COUNTIFS(OFFSET('CCUS risks'!$A$1,2,$B16-1,totalresp),1,OFFSET('CCUS risks'!$A$1,2,AF$1-1,totalresp),1)+COUNTIFS(OFFSET('CCUS risks'!$A$1,2,$B16-1,totalresp),1,OFFSET('CCUS risks'!$A$1,2,AF$1-1,totalresp),0)+COUNTIFS(OFFSET('CCUS risks'!$A$1,2,$B16-1,totalresp),0,OFFSET('CCUS risks'!$A$1,2,AF$1-1,totalresp),1)))</f>
        <v>0.62857142857142856</v>
      </c>
      <c r="AG16">
        <f ca="1">1-(COUNTIFS(OFFSET('CCUS risks'!$A$1,2,$B16-1,totalresp),1,OFFSET('CCUS risks'!$A$1,2,AG$1-1,totalresp),1)/(COUNTIFS(OFFSET('CCUS risks'!$A$1,2,$B16-1,totalresp),1,OFFSET('CCUS risks'!$A$1,2,AG$1-1,totalresp),1)+COUNTIFS(OFFSET('CCUS risks'!$A$1,2,$B16-1,totalresp),1,OFFSET('CCUS risks'!$A$1,2,AG$1-1,totalresp),0)+COUNTIFS(OFFSET('CCUS risks'!$A$1,2,$B16-1,totalresp),0,OFFSET('CCUS risks'!$A$1,2,AG$1-1,totalresp),1)))</f>
        <v>0.85714285714285721</v>
      </c>
      <c r="AH16">
        <f ca="1">1-(COUNTIFS(OFFSET('CCUS risks'!$A$1,2,$B16-1,totalresp),1,OFFSET('CCUS risks'!$A$1,2,AH$1-1,totalresp),1)/(COUNTIFS(OFFSET('CCUS risks'!$A$1,2,$B16-1,totalresp),1,OFFSET('CCUS risks'!$A$1,2,AH$1-1,totalresp),1)+COUNTIFS(OFFSET('CCUS risks'!$A$1,2,$B16-1,totalresp),1,OFFSET('CCUS risks'!$A$1,2,AH$1-1,totalresp),0)+COUNTIFS(OFFSET('CCUS risks'!$A$1,2,$B16-1,totalresp),0,OFFSET('CCUS risks'!$A$1,2,AH$1-1,totalresp),1)))</f>
        <v>0.81578947368421051</v>
      </c>
      <c r="AI16">
        <f ca="1">1-(COUNTIFS(OFFSET('CCUS risks'!$A$1,2,$B16-1,totalresp),1,OFFSET('CCUS risks'!$A$1,2,AI$1-1,totalresp),1)/(COUNTIFS(OFFSET('CCUS risks'!$A$1,2,$B16-1,totalresp),1,OFFSET('CCUS risks'!$A$1,2,AI$1-1,totalresp),1)+COUNTIFS(OFFSET('CCUS risks'!$A$1,2,$B16-1,totalresp),1,OFFSET('CCUS risks'!$A$1,2,AI$1-1,totalresp),0)+COUNTIFS(OFFSET('CCUS risks'!$A$1,2,$B16-1,totalresp),0,OFFSET('CCUS risks'!$A$1,2,AI$1-1,totalresp),1)))</f>
        <v>0.83333333333333337</v>
      </c>
      <c r="AJ16">
        <f ca="1">1-(COUNTIFS(OFFSET('CCUS risks'!$A$1,2,$B16-1,totalresp),1,OFFSET('CCUS risks'!$A$1,2,AJ$1-1,totalresp),1)/(COUNTIFS(OFFSET('CCUS risks'!$A$1,2,$B16-1,totalresp),1,OFFSET('CCUS risks'!$A$1,2,AJ$1-1,totalresp),1)+COUNTIFS(OFFSET('CCUS risks'!$A$1,2,$B16-1,totalresp),1,OFFSET('CCUS risks'!$A$1,2,AJ$1-1,totalresp),0)+COUNTIFS(OFFSET('CCUS risks'!$A$1,2,$B16-1,totalresp),0,OFFSET('CCUS risks'!$A$1,2,AJ$1-1,totalresp),1)))</f>
        <v>1</v>
      </c>
    </row>
    <row r="17" spans="1:36" ht="39.4" x14ac:dyDescent="0.45">
      <c r="A17" s="21" t="s">
        <v>390</v>
      </c>
      <c r="B17" s="6">
        <v>20</v>
      </c>
      <c r="C17">
        <f ca="1">1-(COUNTIFS(OFFSET('CCUS risks'!$A$1,2,$B17-1,totalresp),1,OFFSET('CCUS risks'!$A$1,2,C$1-1,totalresp),1)/(COUNTIFS(OFFSET('CCUS risks'!$A$1,2,$B17-1,totalresp),1,OFFSET('CCUS risks'!$A$1,2,C$1-1,totalresp),1)+COUNTIFS(OFFSET('CCUS risks'!$A$1,2,$B17-1,totalresp),1,OFFSET('CCUS risks'!$A$1,2,C$1-1,totalresp),0)+COUNTIFS(OFFSET('CCUS risks'!$A$1,2,$B17-1,totalresp),0,OFFSET('CCUS risks'!$A$1,2,C$1-1,totalresp),1)))</f>
        <v>0.72727272727272729</v>
      </c>
      <c r="D17">
        <f ca="1">1-(COUNTIFS(OFFSET('CCUS risks'!$A$1,2,$B17-1,totalresp),1,OFFSET('CCUS risks'!$A$1,2,D$1-1,totalresp),1)/(COUNTIFS(OFFSET('CCUS risks'!$A$1,2,$B17-1,totalresp),1,OFFSET('CCUS risks'!$A$1,2,D$1-1,totalresp),1)+COUNTIFS(OFFSET('CCUS risks'!$A$1,2,$B17-1,totalresp),1,OFFSET('CCUS risks'!$A$1,2,D$1-1,totalresp),0)+COUNTIFS(OFFSET('CCUS risks'!$A$1,2,$B17-1,totalresp),0,OFFSET('CCUS risks'!$A$1,2,D$1-1,totalresp),1)))</f>
        <v>0.80555555555555558</v>
      </c>
      <c r="E17">
        <f ca="1">1-(COUNTIFS(OFFSET('CCUS risks'!$A$1,2,$B17-1,totalresp),1,OFFSET('CCUS risks'!$A$1,2,E$1-1,totalresp),1)/(COUNTIFS(OFFSET('CCUS risks'!$A$1,2,$B17-1,totalresp),1,OFFSET('CCUS risks'!$A$1,2,E$1-1,totalresp),1)+COUNTIFS(OFFSET('CCUS risks'!$A$1,2,$B17-1,totalresp),1,OFFSET('CCUS risks'!$A$1,2,E$1-1,totalresp),0)+COUNTIFS(OFFSET('CCUS risks'!$A$1,2,$B17-1,totalresp),0,OFFSET('CCUS risks'!$A$1,2,E$1-1,totalresp),1)))</f>
        <v>0.78181818181818186</v>
      </c>
      <c r="F17">
        <f ca="1">1-(COUNTIFS(OFFSET('CCUS risks'!$A$1,2,$B17-1,totalresp),1,OFFSET('CCUS risks'!$A$1,2,F$1-1,totalresp),1)/(COUNTIFS(OFFSET('CCUS risks'!$A$1,2,$B17-1,totalresp),1,OFFSET('CCUS risks'!$A$1,2,F$1-1,totalresp),1)+COUNTIFS(OFFSET('CCUS risks'!$A$1,2,$B17-1,totalresp),1,OFFSET('CCUS risks'!$A$1,2,F$1-1,totalresp),0)+COUNTIFS(OFFSET('CCUS risks'!$A$1,2,$B17-1,totalresp),0,OFFSET('CCUS risks'!$A$1,2,F$1-1,totalresp),1)))</f>
        <v>0.77142857142857146</v>
      </c>
      <c r="G17">
        <f ca="1">1-(COUNTIFS(OFFSET('CCUS risks'!$A$1,2,$B17-1,totalresp),1,OFFSET('CCUS risks'!$A$1,2,G$1-1,totalresp),1)/(COUNTIFS(OFFSET('CCUS risks'!$A$1,2,$B17-1,totalresp),1,OFFSET('CCUS risks'!$A$1,2,G$1-1,totalresp),1)+COUNTIFS(OFFSET('CCUS risks'!$A$1,2,$B17-1,totalresp),1,OFFSET('CCUS risks'!$A$1,2,G$1-1,totalresp),0)+COUNTIFS(OFFSET('CCUS risks'!$A$1,2,$B17-1,totalresp),0,OFFSET('CCUS risks'!$A$1,2,G$1-1,totalresp),1)))</f>
        <v>0.70731707317073167</v>
      </c>
      <c r="H17">
        <f ca="1">1-(COUNTIFS(OFFSET('CCUS risks'!$A$1,2,$B17-1,totalresp),1,OFFSET('CCUS risks'!$A$1,2,H$1-1,totalresp),1)/(COUNTIFS(OFFSET('CCUS risks'!$A$1,2,$B17-1,totalresp),1,OFFSET('CCUS risks'!$A$1,2,H$1-1,totalresp),1)+COUNTIFS(OFFSET('CCUS risks'!$A$1,2,$B17-1,totalresp),1,OFFSET('CCUS risks'!$A$1,2,H$1-1,totalresp),0)+COUNTIFS(OFFSET('CCUS risks'!$A$1,2,$B17-1,totalresp),0,OFFSET('CCUS risks'!$A$1,2,H$1-1,totalresp),1)))</f>
        <v>0.69047619047619047</v>
      </c>
      <c r="I17">
        <f ca="1">1-(COUNTIFS(OFFSET('CCUS risks'!$A$1,2,$B17-1,totalresp),1,OFFSET('CCUS risks'!$A$1,2,I$1-1,totalresp),1)/(COUNTIFS(OFFSET('CCUS risks'!$A$1,2,$B17-1,totalresp),1,OFFSET('CCUS risks'!$A$1,2,I$1-1,totalresp),1)+COUNTIFS(OFFSET('CCUS risks'!$A$1,2,$B17-1,totalresp),1,OFFSET('CCUS risks'!$A$1,2,I$1-1,totalresp),0)+COUNTIFS(OFFSET('CCUS risks'!$A$1,2,$B17-1,totalresp),0,OFFSET('CCUS risks'!$A$1,2,I$1-1,totalresp),1)))</f>
        <v>0.71875</v>
      </c>
      <c r="J17">
        <f ca="1">1-(COUNTIFS(OFFSET('CCUS risks'!$A$1,2,$B17-1,totalresp),1,OFFSET('CCUS risks'!$A$1,2,J$1-1,totalresp),1)/(COUNTIFS(OFFSET('CCUS risks'!$A$1,2,$B17-1,totalresp),1,OFFSET('CCUS risks'!$A$1,2,J$1-1,totalresp),1)+COUNTIFS(OFFSET('CCUS risks'!$A$1,2,$B17-1,totalresp),1,OFFSET('CCUS risks'!$A$1,2,J$1-1,totalresp),0)+COUNTIFS(OFFSET('CCUS risks'!$A$1,2,$B17-1,totalresp),0,OFFSET('CCUS risks'!$A$1,2,J$1-1,totalresp),1)))</f>
        <v>0.76190476190476186</v>
      </c>
      <c r="K17">
        <f ca="1">1-(COUNTIFS(OFFSET('CCUS risks'!$A$1,2,$B17-1,totalresp),1,OFFSET('CCUS risks'!$A$1,2,K$1-1,totalresp),1)/(COUNTIFS(OFFSET('CCUS risks'!$A$1,2,$B17-1,totalresp),1,OFFSET('CCUS risks'!$A$1,2,K$1-1,totalresp),1)+COUNTIFS(OFFSET('CCUS risks'!$A$1,2,$B17-1,totalresp),1,OFFSET('CCUS risks'!$A$1,2,K$1-1,totalresp),0)+COUNTIFS(OFFSET('CCUS risks'!$A$1,2,$B17-1,totalresp),0,OFFSET('CCUS risks'!$A$1,2,K$1-1,totalresp),1)))</f>
        <v>0.78048780487804881</v>
      </c>
      <c r="L17">
        <f ca="1">1-(COUNTIFS(OFFSET('CCUS risks'!$A$1,2,$B17-1,totalresp),1,OFFSET('CCUS risks'!$A$1,2,L$1-1,totalresp),1)/(COUNTIFS(OFFSET('CCUS risks'!$A$1,2,$B17-1,totalresp),1,OFFSET('CCUS risks'!$A$1,2,L$1-1,totalresp),1)+COUNTIFS(OFFSET('CCUS risks'!$A$1,2,$B17-1,totalresp),1,OFFSET('CCUS risks'!$A$1,2,L$1-1,totalresp),0)+COUNTIFS(OFFSET('CCUS risks'!$A$1,2,$B17-1,totalresp),0,OFFSET('CCUS risks'!$A$1,2,L$1-1,totalresp),1)))</f>
        <v>0.79487179487179493</v>
      </c>
      <c r="M17">
        <f ca="1">1-(COUNTIFS(OFFSET('CCUS risks'!$A$1,2,$B17-1,totalresp),1,OFFSET('CCUS risks'!$A$1,2,M$1-1,totalresp),1)/(COUNTIFS(OFFSET('CCUS risks'!$A$1,2,$B17-1,totalresp),1,OFFSET('CCUS risks'!$A$1,2,M$1-1,totalresp),1)+COUNTIFS(OFFSET('CCUS risks'!$A$1,2,$B17-1,totalresp),1,OFFSET('CCUS risks'!$A$1,2,M$1-1,totalresp),0)+COUNTIFS(OFFSET('CCUS risks'!$A$1,2,$B17-1,totalresp),0,OFFSET('CCUS risks'!$A$1,2,M$1-1,totalresp),1)))</f>
        <v>0.71875</v>
      </c>
      <c r="N17">
        <f ca="1">1-(COUNTIFS(OFFSET('CCUS risks'!$A$1,2,$B17-1,totalresp),1,OFFSET('CCUS risks'!$A$1,2,N$1-1,totalresp),1)/(COUNTIFS(OFFSET('CCUS risks'!$A$1,2,$B17-1,totalresp),1,OFFSET('CCUS risks'!$A$1,2,N$1-1,totalresp),1)+COUNTIFS(OFFSET('CCUS risks'!$A$1,2,$B17-1,totalresp),1,OFFSET('CCUS risks'!$A$1,2,N$1-1,totalresp),0)+COUNTIFS(OFFSET('CCUS risks'!$A$1,2,$B17-1,totalresp),0,OFFSET('CCUS risks'!$A$1,2,N$1-1,totalresp),1)))</f>
        <v>0.75</v>
      </c>
      <c r="O17">
        <f ca="1">1-(COUNTIFS(OFFSET('CCUS risks'!$A$1,2,$B17-1,totalresp),1,OFFSET('CCUS risks'!$A$1,2,O$1-1,totalresp),1)/(COUNTIFS(OFFSET('CCUS risks'!$A$1,2,$B17-1,totalresp),1,OFFSET('CCUS risks'!$A$1,2,O$1-1,totalresp),1)+COUNTIFS(OFFSET('CCUS risks'!$A$1,2,$B17-1,totalresp),1,OFFSET('CCUS risks'!$A$1,2,O$1-1,totalresp),0)+COUNTIFS(OFFSET('CCUS risks'!$A$1,2,$B17-1,totalresp),0,OFFSET('CCUS risks'!$A$1,2,O$1-1,totalresp),1)))</f>
        <v>0.59523809523809523</v>
      </c>
      <c r="P17">
        <f ca="1">1-(COUNTIFS(OFFSET('CCUS risks'!$A$1,2,$B17-1,totalresp),1,OFFSET('CCUS risks'!$A$1,2,P$1-1,totalresp),1)/(COUNTIFS(OFFSET('CCUS risks'!$A$1,2,$B17-1,totalresp),1,OFFSET('CCUS risks'!$A$1,2,P$1-1,totalresp),1)+COUNTIFS(OFFSET('CCUS risks'!$A$1,2,$B17-1,totalresp),1,OFFSET('CCUS risks'!$A$1,2,P$1-1,totalresp),0)+COUNTIFS(OFFSET('CCUS risks'!$A$1,2,$B17-1,totalresp),0,OFFSET('CCUS risks'!$A$1,2,P$1-1,totalresp),1)))</f>
        <v>0.60526315789473684</v>
      </c>
      <c r="Q17">
        <f ca="1">1-(COUNTIFS(OFFSET('CCUS risks'!$A$1,2,$B17-1,totalresp),1,OFFSET('CCUS risks'!$A$1,2,Q$1-1,totalresp),1)/(COUNTIFS(OFFSET('CCUS risks'!$A$1,2,$B17-1,totalresp),1,OFFSET('CCUS risks'!$A$1,2,Q$1-1,totalresp),1)+COUNTIFS(OFFSET('CCUS risks'!$A$1,2,$B17-1,totalresp),1,OFFSET('CCUS risks'!$A$1,2,Q$1-1,totalresp),0)+COUNTIFS(OFFSET('CCUS risks'!$A$1,2,$B17-1,totalresp),0,OFFSET('CCUS risks'!$A$1,2,Q$1-1,totalresp),1)))</f>
        <v>0</v>
      </c>
      <c r="R17">
        <f ca="1">1-(COUNTIFS(OFFSET('CCUS risks'!$A$1,2,$B17-1,totalresp),1,OFFSET('CCUS risks'!$A$1,2,R$1-1,totalresp),1)/(COUNTIFS(OFFSET('CCUS risks'!$A$1,2,$B17-1,totalresp),1,OFFSET('CCUS risks'!$A$1,2,R$1-1,totalresp),1)+COUNTIFS(OFFSET('CCUS risks'!$A$1,2,$B17-1,totalresp),1,OFFSET('CCUS risks'!$A$1,2,R$1-1,totalresp),0)+COUNTIFS(OFFSET('CCUS risks'!$A$1,2,$B17-1,totalresp),0,OFFSET('CCUS risks'!$A$1,2,R$1-1,totalresp),1)))</f>
        <v>0.68627450980392157</v>
      </c>
      <c r="S17">
        <f ca="1">1-(COUNTIFS(OFFSET('CCUS risks'!$A$1,2,$B17-1,totalresp),1,OFFSET('CCUS risks'!$A$1,2,S$1-1,totalresp),1)/(COUNTIFS(OFFSET('CCUS risks'!$A$1,2,$B17-1,totalresp),1,OFFSET('CCUS risks'!$A$1,2,S$1-1,totalresp),1)+COUNTIFS(OFFSET('CCUS risks'!$A$1,2,$B17-1,totalresp),1,OFFSET('CCUS risks'!$A$1,2,S$1-1,totalresp),0)+COUNTIFS(OFFSET('CCUS risks'!$A$1,2,$B17-1,totalresp),0,OFFSET('CCUS risks'!$A$1,2,S$1-1,totalresp),1)))</f>
        <v>0.58823529411764708</v>
      </c>
      <c r="T17">
        <f ca="1">1-(COUNTIFS(OFFSET('CCUS risks'!$A$1,2,$B17-1,totalresp),1,OFFSET('CCUS risks'!$A$1,2,T$1-1,totalresp),1)/(COUNTIFS(OFFSET('CCUS risks'!$A$1,2,$B17-1,totalresp),1,OFFSET('CCUS risks'!$A$1,2,T$1-1,totalresp),1)+COUNTIFS(OFFSET('CCUS risks'!$A$1,2,$B17-1,totalresp),1,OFFSET('CCUS risks'!$A$1,2,T$1-1,totalresp),0)+COUNTIFS(OFFSET('CCUS risks'!$A$1,2,$B17-1,totalresp),0,OFFSET('CCUS risks'!$A$1,2,T$1-1,totalresp),1)))</f>
        <v>0.88888888888888884</v>
      </c>
      <c r="U17">
        <f ca="1">1-(COUNTIFS(OFFSET('CCUS risks'!$A$1,2,$B17-1,totalresp),1,OFFSET('CCUS risks'!$A$1,2,U$1-1,totalresp),1)/(COUNTIFS(OFFSET('CCUS risks'!$A$1,2,$B17-1,totalresp),1,OFFSET('CCUS risks'!$A$1,2,U$1-1,totalresp),1)+COUNTIFS(OFFSET('CCUS risks'!$A$1,2,$B17-1,totalresp),1,OFFSET('CCUS risks'!$A$1,2,U$1-1,totalresp),0)+COUNTIFS(OFFSET('CCUS risks'!$A$1,2,$B17-1,totalresp),0,OFFSET('CCUS risks'!$A$1,2,U$1-1,totalresp),1)))</f>
        <v>0.75</v>
      </c>
      <c r="V17">
        <f ca="1">1-(COUNTIFS(OFFSET('CCUS risks'!$A$1,2,$B17-1,totalresp),1,OFFSET('CCUS risks'!$A$1,2,V$1-1,totalresp),1)/(COUNTIFS(OFFSET('CCUS risks'!$A$1,2,$B17-1,totalresp),1,OFFSET('CCUS risks'!$A$1,2,V$1-1,totalresp),1)+COUNTIFS(OFFSET('CCUS risks'!$A$1,2,$B17-1,totalresp),1,OFFSET('CCUS risks'!$A$1,2,V$1-1,totalresp),0)+COUNTIFS(OFFSET('CCUS risks'!$A$1,2,$B17-1,totalresp),0,OFFSET('CCUS risks'!$A$1,2,V$1-1,totalresp),1)))</f>
        <v>0.92</v>
      </c>
      <c r="W17">
        <f ca="1">1-(COUNTIFS(OFFSET('CCUS risks'!$A$1,2,$B17-1,totalresp),1,OFFSET('CCUS risks'!$A$1,2,W$1-1,totalresp),1)/(COUNTIFS(OFFSET('CCUS risks'!$A$1,2,$B17-1,totalresp),1,OFFSET('CCUS risks'!$A$1,2,W$1-1,totalresp),1)+COUNTIFS(OFFSET('CCUS risks'!$A$1,2,$B17-1,totalresp),1,OFFSET('CCUS risks'!$A$1,2,W$1-1,totalresp),0)+COUNTIFS(OFFSET('CCUS risks'!$A$1,2,$B17-1,totalresp),0,OFFSET('CCUS risks'!$A$1,2,W$1-1,totalresp),1)))</f>
        <v>0.82222222222222219</v>
      </c>
      <c r="X17">
        <f ca="1">1-(COUNTIFS(OFFSET('CCUS risks'!$A$1,2,$B17-1,totalresp),1,OFFSET('CCUS risks'!$A$1,2,X$1-1,totalresp),1)/(COUNTIFS(OFFSET('CCUS risks'!$A$1,2,$B17-1,totalresp),1,OFFSET('CCUS risks'!$A$1,2,X$1-1,totalresp),1)+COUNTIFS(OFFSET('CCUS risks'!$A$1,2,$B17-1,totalresp),1,OFFSET('CCUS risks'!$A$1,2,X$1-1,totalresp),0)+COUNTIFS(OFFSET('CCUS risks'!$A$1,2,$B17-1,totalresp),0,OFFSET('CCUS risks'!$A$1,2,X$1-1,totalresp),1)))</f>
        <v>0.625</v>
      </c>
      <c r="Y17">
        <f ca="1">1-(COUNTIFS(OFFSET('CCUS risks'!$A$1,2,$B17-1,totalresp),1,OFFSET('CCUS risks'!$A$1,2,Y$1-1,totalresp),1)/(COUNTIFS(OFFSET('CCUS risks'!$A$1,2,$B17-1,totalresp),1,OFFSET('CCUS risks'!$A$1,2,Y$1-1,totalresp),1)+COUNTIFS(OFFSET('CCUS risks'!$A$1,2,$B17-1,totalresp),1,OFFSET('CCUS risks'!$A$1,2,Y$1-1,totalresp),0)+COUNTIFS(OFFSET('CCUS risks'!$A$1,2,$B17-1,totalresp),0,OFFSET('CCUS risks'!$A$1,2,Y$1-1,totalresp),1)))</f>
        <v>0.90625</v>
      </c>
      <c r="Z17">
        <f ca="1">1-(COUNTIFS(OFFSET('CCUS risks'!$A$1,2,$B17-1,totalresp),1,OFFSET('CCUS risks'!$A$1,2,Z$1-1,totalresp),1)/(COUNTIFS(OFFSET('CCUS risks'!$A$1,2,$B17-1,totalresp),1,OFFSET('CCUS risks'!$A$1,2,Z$1-1,totalresp),1)+COUNTIFS(OFFSET('CCUS risks'!$A$1,2,$B17-1,totalresp),1,OFFSET('CCUS risks'!$A$1,2,Z$1-1,totalresp),0)+COUNTIFS(OFFSET('CCUS risks'!$A$1,2,$B17-1,totalresp),0,OFFSET('CCUS risks'!$A$1,2,Z$1-1,totalresp),1)))</f>
        <v>0.72499999999999998</v>
      </c>
      <c r="AA17">
        <f ca="1">1-(COUNTIFS(OFFSET('CCUS risks'!$A$1,2,$B17-1,totalresp),1,OFFSET('CCUS risks'!$A$1,2,AA$1-1,totalresp),1)/(COUNTIFS(OFFSET('CCUS risks'!$A$1,2,$B17-1,totalresp),1,OFFSET('CCUS risks'!$A$1,2,AA$1-1,totalresp),1)+COUNTIFS(OFFSET('CCUS risks'!$A$1,2,$B17-1,totalresp),1,OFFSET('CCUS risks'!$A$1,2,AA$1-1,totalresp),0)+COUNTIFS(OFFSET('CCUS risks'!$A$1,2,$B17-1,totalresp),0,OFFSET('CCUS risks'!$A$1,2,AA$1-1,totalresp),1)))</f>
        <v>0.84848484848484851</v>
      </c>
      <c r="AB17">
        <f ca="1">1-(COUNTIFS(OFFSET('CCUS risks'!$A$1,2,$B17-1,totalresp),1,OFFSET('CCUS risks'!$A$1,2,AB$1-1,totalresp),1)/(COUNTIFS(OFFSET('CCUS risks'!$A$1,2,$B17-1,totalresp),1,OFFSET('CCUS risks'!$A$1,2,AB$1-1,totalresp),1)+COUNTIFS(OFFSET('CCUS risks'!$A$1,2,$B17-1,totalresp),1,OFFSET('CCUS risks'!$A$1,2,AB$1-1,totalresp),0)+COUNTIFS(OFFSET('CCUS risks'!$A$1,2,$B17-1,totalresp),0,OFFSET('CCUS risks'!$A$1,2,AB$1-1,totalresp),1)))</f>
        <v>0.82051282051282048</v>
      </c>
      <c r="AC17">
        <f ca="1">1-(COUNTIFS(OFFSET('CCUS risks'!$A$1,2,$B17-1,totalresp),1,OFFSET('CCUS risks'!$A$1,2,AC$1-1,totalresp),1)/(COUNTIFS(OFFSET('CCUS risks'!$A$1,2,$B17-1,totalresp),1,OFFSET('CCUS risks'!$A$1,2,AC$1-1,totalresp),1)+COUNTIFS(OFFSET('CCUS risks'!$A$1,2,$B17-1,totalresp),1,OFFSET('CCUS risks'!$A$1,2,AC$1-1,totalresp),0)+COUNTIFS(OFFSET('CCUS risks'!$A$1,2,$B17-1,totalresp),0,OFFSET('CCUS risks'!$A$1,2,AC$1-1,totalresp),1)))</f>
        <v>0.81818181818181812</v>
      </c>
      <c r="AD17">
        <f ca="1">1-(COUNTIFS(OFFSET('CCUS risks'!$A$1,2,$B17-1,totalresp),1,OFFSET('CCUS risks'!$A$1,2,AD$1-1,totalresp),1)/(COUNTIFS(OFFSET('CCUS risks'!$A$1,2,$B17-1,totalresp),1,OFFSET('CCUS risks'!$A$1,2,AD$1-1,totalresp),1)+COUNTIFS(OFFSET('CCUS risks'!$A$1,2,$B17-1,totalresp),1,OFFSET('CCUS risks'!$A$1,2,AD$1-1,totalresp),0)+COUNTIFS(OFFSET('CCUS risks'!$A$1,2,$B17-1,totalresp),0,OFFSET('CCUS risks'!$A$1,2,AD$1-1,totalresp),1)))</f>
        <v>0.8</v>
      </c>
      <c r="AE17">
        <f ca="1">1-(COUNTIFS(OFFSET('CCUS risks'!$A$1,2,$B17-1,totalresp),1,OFFSET('CCUS risks'!$A$1,2,AE$1-1,totalresp),1)/(COUNTIFS(OFFSET('CCUS risks'!$A$1,2,$B17-1,totalresp),1,OFFSET('CCUS risks'!$A$1,2,AE$1-1,totalresp),1)+COUNTIFS(OFFSET('CCUS risks'!$A$1,2,$B17-1,totalresp),1,OFFSET('CCUS risks'!$A$1,2,AE$1-1,totalresp),0)+COUNTIFS(OFFSET('CCUS risks'!$A$1,2,$B17-1,totalresp),0,OFFSET('CCUS risks'!$A$1,2,AE$1-1,totalresp),1)))</f>
        <v>0.967741935483871</v>
      </c>
      <c r="AF17">
        <f ca="1">1-(COUNTIFS(OFFSET('CCUS risks'!$A$1,2,$B17-1,totalresp),1,OFFSET('CCUS risks'!$A$1,2,AF$1-1,totalresp),1)/(COUNTIFS(OFFSET('CCUS risks'!$A$1,2,$B17-1,totalresp),1,OFFSET('CCUS risks'!$A$1,2,AF$1-1,totalresp),1)+COUNTIFS(OFFSET('CCUS risks'!$A$1,2,$B17-1,totalresp),1,OFFSET('CCUS risks'!$A$1,2,AF$1-1,totalresp),0)+COUNTIFS(OFFSET('CCUS risks'!$A$1,2,$B17-1,totalresp),0,OFFSET('CCUS risks'!$A$1,2,AF$1-1,totalresp),1)))</f>
        <v>0.69230769230769229</v>
      </c>
      <c r="AG17">
        <f ca="1">1-(COUNTIFS(OFFSET('CCUS risks'!$A$1,2,$B17-1,totalresp),1,OFFSET('CCUS risks'!$A$1,2,AG$1-1,totalresp),1)/(COUNTIFS(OFFSET('CCUS risks'!$A$1,2,$B17-1,totalresp),1,OFFSET('CCUS risks'!$A$1,2,AG$1-1,totalresp),1)+COUNTIFS(OFFSET('CCUS risks'!$A$1,2,$B17-1,totalresp),1,OFFSET('CCUS risks'!$A$1,2,AG$1-1,totalresp),0)+COUNTIFS(OFFSET('CCUS risks'!$A$1,2,$B17-1,totalresp),0,OFFSET('CCUS risks'!$A$1,2,AG$1-1,totalresp),1)))</f>
        <v>0.77142857142857146</v>
      </c>
      <c r="AH17">
        <f ca="1">1-(COUNTIFS(OFFSET('CCUS risks'!$A$1,2,$B17-1,totalresp),1,OFFSET('CCUS risks'!$A$1,2,AH$1-1,totalresp),1)/(COUNTIFS(OFFSET('CCUS risks'!$A$1,2,$B17-1,totalresp),1,OFFSET('CCUS risks'!$A$1,2,AH$1-1,totalresp),1)+COUNTIFS(OFFSET('CCUS risks'!$A$1,2,$B17-1,totalresp),1,OFFSET('CCUS risks'!$A$1,2,AH$1-1,totalresp),0)+COUNTIFS(OFFSET('CCUS risks'!$A$1,2,$B17-1,totalresp),0,OFFSET('CCUS risks'!$A$1,2,AH$1-1,totalresp),1)))</f>
        <v>0.66666666666666674</v>
      </c>
      <c r="AI17">
        <f ca="1">1-(COUNTIFS(OFFSET('CCUS risks'!$A$1,2,$B17-1,totalresp),1,OFFSET('CCUS risks'!$A$1,2,AI$1-1,totalresp),1)/(COUNTIFS(OFFSET('CCUS risks'!$A$1,2,$B17-1,totalresp),1,OFFSET('CCUS risks'!$A$1,2,AI$1-1,totalresp),1)+COUNTIFS(OFFSET('CCUS risks'!$A$1,2,$B17-1,totalresp),1,OFFSET('CCUS risks'!$A$1,2,AI$1-1,totalresp),0)+COUNTIFS(OFFSET('CCUS risks'!$A$1,2,$B17-1,totalresp),0,OFFSET('CCUS risks'!$A$1,2,AI$1-1,totalresp),1)))</f>
        <v>0.73170731707317072</v>
      </c>
      <c r="AJ17">
        <f ca="1">1-(COUNTIFS(OFFSET('CCUS risks'!$A$1,2,$B17-1,totalresp),1,OFFSET('CCUS risks'!$A$1,2,AJ$1-1,totalresp),1)/(COUNTIFS(OFFSET('CCUS risks'!$A$1,2,$B17-1,totalresp),1,OFFSET('CCUS risks'!$A$1,2,AJ$1-1,totalresp),1)+COUNTIFS(OFFSET('CCUS risks'!$A$1,2,$B17-1,totalresp),1,OFFSET('CCUS risks'!$A$1,2,AJ$1-1,totalresp),0)+COUNTIFS(OFFSET('CCUS risks'!$A$1,2,$B17-1,totalresp),0,OFFSET('CCUS risks'!$A$1,2,AJ$1-1,totalresp),1)))</f>
        <v>0.93103448275862066</v>
      </c>
    </row>
    <row r="18" spans="1:36" ht="39.4" x14ac:dyDescent="0.45">
      <c r="A18" s="21" t="s">
        <v>391</v>
      </c>
      <c r="B18" s="6">
        <v>21</v>
      </c>
      <c r="C18">
        <f ca="1">1-(COUNTIFS(OFFSET('CCUS risks'!$A$1,2,$B18-1,totalresp),1,OFFSET('CCUS risks'!$A$1,2,C$1-1,totalresp),1)/(COUNTIFS(OFFSET('CCUS risks'!$A$1,2,$B18-1,totalresp),1,OFFSET('CCUS risks'!$A$1,2,C$1-1,totalresp),1)+COUNTIFS(OFFSET('CCUS risks'!$A$1,2,$B18-1,totalresp),1,OFFSET('CCUS risks'!$A$1,2,C$1-1,totalresp),0)+COUNTIFS(OFFSET('CCUS risks'!$A$1,2,$B18-1,totalresp),0,OFFSET('CCUS risks'!$A$1,2,C$1-1,totalresp),1)))</f>
        <v>0.68627450980392157</v>
      </c>
      <c r="D18">
        <f ca="1">1-(COUNTIFS(OFFSET('CCUS risks'!$A$1,2,$B18-1,totalresp),1,OFFSET('CCUS risks'!$A$1,2,D$1-1,totalresp),1)/(COUNTIFS(OFFSET('CCUS risks'!$A$1,2,$B18-1,totalresp),1,OFFSET('CCUS risks'!$A$1,2,D$1-1,totalresp),1)+COUNTIFS(OFFSET('CCUS risks'!$A$1,2,$B18-1,totalresp),1,OFFSET('CCUS risks'!$A$1,2,D$1-1,totalresp),0)+COUNTIFS(OFFSET('CCUS risks'!$A$1,2,$B18-1,totalresp),0,OFFSET('CCUS risks'!$A$1,2,D$1-1,totalresp),1)))</f>
        <v>0.68292682926829262</v>
      </c>
      <c r="E18">
        <f ca="1">1-(COUNTIFS(OFFSET('CCUS risks'!$A$1,2,$B18-1,totalresp),1,OFFSET('CCUS risks'!$A$1,2,E$1-1,totalresp),1)/(COUNTIFS(OFFSET('CCUS risks'!$A$1,2,$B18-1,totalresp),1,OFFSET('CCUS risks'!$A$1,2,E$1-1,totalresp),1)+COUNTIFS(OFFSET('CCUS risks'!$A$1,2,$B18-1,totalresp),1,OFFSET('CCUS risks'!$A$1,2,E$1-1,totalresp),0)+COUNTIFS(OFFSET('CCUS risks'!$A$1,2,$B18-1,totalresp),0,OFFSET('CCUS risks'!$A$1,2,E$1-1,totalresp),1)))</f>
        <v>0.7</v>
      </c>
      <c r="F18">
        <f ca="1">1-(COUNTIFS(OFFSET('CCUS risks'!$A$1,2,$B18-1,totalresp),1,OFFSET('CCUS risks'!$A$1,2,F$1-1,totalresp),1)/(COUNTIFS(OFFSET('CCUS risks'!$A$1,2,$B18-1,totalresp),1,OFFSET('CCUS risks'!$A$1,2,F$1-1,totalresp),1)+COUNTIFS(OFFSET('CCUS risks'!$A$1,2,$B18-1,totalresp),1,OFFSET('CCUS risks'!$A$1,2,F$1-1,totalresp),0)+COUNTIFS(OFFSET('CCUS risks'!$A$1,2,$B18-1,totalresp),0,OFFSET('CCUS risks'!$A$1,2,F$1-1,totalresp),1)))</f>
        <v>0.8</v>
      </c>
      <c r="G18">
        <f ca="1">1-(COUNTIFS(OFFSET('CCUS risks'!$A$1,2,$B18-1,totalresp),1,OFFSET('CCUS risks'!$A$1,2,G$1-1,totalresp),1)/(COUNTIFS(OFFSET('CCUS risks'!$A$1,2,$B18-1,totalresp),1,OFFSET('CCUS risks'!$A$1,2,G$1-1,totalresp),1)+COUNTIFS(OFFSET('CCUS risks'!$A$1,2,$B18-1,totalresp),1,OFFSET('CCUS risks'!$A$1,2,G$1-1,totalresp),0)+COUNTIFS(OFFSET('CCUS risks'!$A$1,2,$B18-1,totalresp),0,OFFSET('CCUS risks'!$A$1,2,G$1-1,totalresp),1)))</f>
        <v>0.74509803921568629</v>
      </c>
      <c r="H18">
        <f ca="1">1-(COUNTIFS(OFFSET('CCUS risks'!$A$1,2,$B18-1,totalresp),1,OFFSET('CCUS risks'!$A$1,2,H$1-1,totalresp),1)/(COUNTIFS(OFFSET('CCUS risks'!$A$1,2,$B18-1,totalresp),1,OFFSET('CCUS risks'!$A$1,2,H$1-1,totalresp),1)+COUNTIFS(OFFSET('CCUS risks'!$A$1,2,$B18-1,totalresp),1,OFFSET('CCUS risks'!$A$1,2,H$1-1,totalresp),0)+COUNTIFS(OFFSET('CCUS risks'!$A$1,2,$B18-1,totalresp),0,OFFSET('CCUS risks'!$A$1,2,H$1-1,totalresp),1)))</f>
        <v>0.70588235294117641</v>
      </c>
      <c r="I18">
        <f ca="1">1-(COUNTIFS(OFFSET('CCUS risks'!$A$1,2,$B18-1,totalresp),1,OFFSET('CCUS risks'!$A$1,2,I$1-1,totalresp),1)/(COUNTIFS(OFFSET('CCUS risks'!$A$1,2,$B18-1,totalresp),1,OFFSET('CCUS risks'!$A$1,2,I$1-1,totalresp),1)+COUNTIFS(OFFSET('CCUS risks'!$A$1,2,$B18-1,totalresp),1,OFFSET('CCUS risks'!$A$1,2,I$1-1,totalresp),0)+COUNTIFS(OFFSET('CCUS risks'!$A$1,2,$B18-1,totalresp),0,OFFSET('CCUS risks'!$A$1,2,I$1-1,totalresp),1)))</f>
        <v>0.79069767441860461</v>
      </c>
      <c r="J18">
        <f ca="1">1-(COUNTIFS(OFFSET('CCUS risks'!$A$1,2,$B18-1,totalresp),1,OFFSET('CCUS risks'!$A$1,2,J$1-1,totalresp),1)/(COUNTIFS(OFFSET('CCUS risks'!$A$1,2,$B18-1,totalresp),1,OFFSET('CCUS risks'!$A$1,2,J$1-1,totalresp),1)+COUNTIFS(OFFSET('CCUS risks'!$A$1,2,$B18-1,totalresp),1,OFFSET('CCUS risks'!$A$1,2,J$1-1,totalresp),0)+COUNTIFS(OFFSET('CCUS risks'!$A$1,2,$B18-1,totalresp),0,OFFSET('CCUS risks'!$A$1,2,J$1-1,totalresp),1)))</f>
        <v>0.78846153846153844</v>
      </c>
      <c r="K18">
        <f ca="1">1-(COUNTIFS(OFFSET('CCUS risks'!$A$1,2,$B18-1,totalresp),1,OFFSET('CCUS risks'!$A$1,2,K$1-1,totalresp),1)/(COUNTIFS(OFFSET('CCUS risks'!$A$1,2,$B18-1,totalresp),1,OFFSET('CCUS risks'!$A$1,2,K$1-1,totalresp),1)+COUNTIFS(OFFSET('CCUS risks'!$A$1,2,$B18-1,totalresp),1,OFFSET('CCUS risks'!$A$1,2,K$1-1,totalresp),0)+COUNTIFS(OFFSET('CCUS risks'!$A$1,2,$B18-1,totalresp),0,OFFSET('CCUS risks'!$A$1,2,K$1-1,totalresp),1)))</f>
        <v>0.58139534883720922</v>
      </c>
      <c r="L18">
        <f ca="1">1-(COUNTIFS(OFFSET('CCUS risks'!$A$1,2,$B18-1,totalresp),1,OFFSET('CCUS risks'!$A$1,2,L$1-1,totalresp),1)/(COUNTIFS(OFFSET('CCUS risks'!$A$1,2,$B18-1,totalresp),1,OFFSET('CCUS risks'!$A$1,2,L$1-1,totalresp),1)+COUNTIFS(OFFSET('CCUS risks'!$A$1,2,$B18-1,totalresp),1,OFFSET('CCUS risks'!$A$1,2,L$1-1,totalresp),0)+COUNTIFS(OFFSET('CCUS risks'!$A$1,2,$B18-1,totalresp),0,OFFSET('CCUS risks'!$A$1,2,L$1-1,totalresp),1)))</f>
        <v>0.79166666666666663</v>
      </c>
      <c r="M18">
        <f ca="1">1-(COUNTIFS(OFFSET('CCUS risks'!$A$1,2,$B18-1,totalresp),1,OFFSET('CCUS risks'!$A$1,2,M$1-1,totalresp),1)/(COUNTIFS(OFFSET('CCUS risks'!$A$1,2,$B18-1,totalresp),1,OFFSET('CCUS risks'!$A$1,2,M$1-1,totalresp),1)+COUNTIFS(OFFSET('CCUS risks'!$A$1,2,$B18-1,totalresp),1,OFFSET('CCUS risks'!$A$1,2,M$1-1,totalresp),0)+COUNTIFS(OFFSET('CCUS risks'!$A$1,2,$B18-1,totalresp),0,OFFSET('CCUS risks'!$A$1,2,M$1-1,totalresp),1)))</f>
        <v>0.79069767441860461</v>
      </c>
      <c r="N18">
        <f ca="1">1-(COUNTIFS(OFFSET('CCUS risks'!$A$1,2,$B18-1,totalresp),1,OFFSET('CCUS risks'!$A$1,2,N$1-1,totalresp),1)/(COUNTIFS(OFFSET('CCUS risks'!$A$1,2,$B18-1,totalresp),1,OFFSET('CCUS risks'!$A$1,2,N$1-1,totalresp),1)+COUNTIFS(OFFSET('CCUS risks'!$A$1,2,$B18-1,totalresp),1,OFFSET('CCUS risks'!$A$1,2,N$1-1,totalresp),0)+COUNTIFS(OFFSET('CCUS risks'!$A$1,2,$B18-1,totalresp),0,OFFSET('CCUS risks'!$A$1,2,N$1-1,totalresp),1)))</f>
        <v>0.69767441860465118</v>
      </c>
      <c r="O18">
        <f ca="1">1-(COUNTIFS(OFFSET('CCUS risks'!$A$1,2,$B18-1,totalresp),1,OFFSET('CCUS risks'!$A$1,2,O$1-1,totalresp),1)/(COUNTIFS(OFFSET('CCUS risks'!$A$1,2,$B18-1,totalresp),1,OFFSET('CCUS risks'!$A$1,2,O$1-1,totalresp),1)+COUNTIFS(OFFSET('CCUS risks'!$A$1,2,$B18-1,totalresp),1,OFFSET('CCUS risks'!$A$1,2,O$1-1,totalresp),0)+COUNTIFS(OFFSET('CCUS risks'!$A$1,2,$B18-1,totalresp),0,OFFSET('CCUS risks'!$A$1,2,O$1-1,totalresp),1)))</f>
        <v>0.70370370370370372</v>
      </c>
      <c r="P18">
        <f ca="1">1-(COUNTIFS(OFFSET('CCUS risks'!$A$1,2,$B18-1,totalresp),1,OFFSET('CCUS risks'!$A$1,2,P$1-1,totalresp),1)/(COUNTIFS(OFFSET('CCUS risks'!$A$1,2,$B18-1,totalresp),1,OFFSET('CCUS risks'!$A$1,2,P$1-1,totalresp),1)+COUNTIFS(OFFSET('CCUS risks'!$A$1,2,$B18-1,totalresp),1,OFFSET('CCUS risks'!$A$1,2,P$1-1,totalresp),0)+COUNTIFS(OFFSET('CCUS risks'!$A$1,2,$B18-1,totalresp),0,OFFSET('CCUS risks'!$A$1,2,P$1-1,totalresp),1)))</f>
        <v>0.76923076923076916</v>
      </c>
      <c r="Q18">
        <f ca="1">1-(COUNTIFS(OFFSET('CCUS risks'!$A$1,2,$B18-1,totalresp),1,OFFSET('CCUS risks'!$A$1,2,Q$1-1,totalresp),1)/(COUNTIFS(OFFSET('CCUS risks'!$A$1,2,$B18-1,totalresp),1,OFFSET('CCUS risks'!$A$1,2,Q$1-1,totalresp),1)+COUNTIFS(OFFSET('CCUS risks'!$A$1,2,$B18-1,totalresp),1,OFFSET('CCUS risks'!$A$1,2,Q$1-1,totalresp),0)+COUNTIFS(OFFSET('CCUS risks'!$A$1,2,$B18-1,totalresp),0,OFFSET('CCUS risks'!$A$1,2,Q$1-1,totalresp),1)))</f>
        <v>0.68627450980392157</v>
      </c>
      <c r="R18">
        <f ca="1">1-(COUNTIFS(OFFSET('CCUS risks'!$A$1,2,$B18-1,totalresp),1,OFFSET('CCUS risks'!$A$1,2,R$1-1,totalresp),1)/(COUNTIFS(OFFSET('CCUS risks'!$A$1,2,$B18-1,totalresp),1,OFFSET('CCUS risks'!$A$1,2,R$1-1,totalresp),1)+COUNTIFS(OFFSET('CCUS risks'!$A$1,2,$B18-1,totalresp),1,OFFSET('CCUS risks'!$A$1,2,R$1-1,totalresp),0)+COUNTIFS(OFFSET('CCUS risks'!$A$1,2,$B18-1,totalresp),0,OFFSET('CCUS risks'!$A$1,2,R$1-1,totalresp),1)))</f>
        <v>0</v>
      </c>
      <c r="S18">
        <f ca="1">1-(COUNTIFS(OFFSET('CCUS risks'!$A$1,2,$B18-1,totalresp),1,OFFSET('CCUS risks'!$A$1,2,S$1-1,totalresp),1)/(COUNTIFS(OFFSET('CCUS risks'!$A$1,2,$B18-1,totalresp),1,OFFSET('CCUS risks'!$A$1,2,S$1-1,totalresp),1)+COUNTIFS(OFFSET('CCUS risks'!$A$1,2,$B18-1,totalresp),1,OFFSET('CCUS risks'!$A$1,2,S$1-1,totalresp),0)+COUNTIFS(OFFSET('CCUS risks'!$A$1,2,$B18-1,totalresp),0,OFFSET('CCUS risks'!$A$1,2,S$1-1,totalresp),1)))</f>
        <v>0.71739130434782616</v>
      </c>
      <c r="T18">
        <f ca="1">1-(COUNTIFS(OFFSET('CCUS risks'!$A$1,2,$B18-1,totalresp),1,OFFSET('CCUS risks'!$A$1,2,T$1-1,totalresp),1)/(COUNTIFS(OFFSET('CCUS risks'!$A$1,2,$B18-1,totalresp),1,OFFSET('CCUS risks'!$A$1,2,T$1-1,totalresp),1)+COUNTIFS(OFFSET('CCUS risks'!$A$1,2,$B18-1,totalresp),1,OFFSET('CCUS risks'!$A$1,2,T$1-1,totalresp),0)+COUNTIFS(OFFSET('CCUS risks'!$A$1,2,$B18-1,totalresp),0,OFFSET('CCUS risks'!$A$1,2,T$1-1,totalresp),1)))</f>
        <v>0.89130434782608692</v>
      </c>
      <c r="U18">
        <f ca="1">1-(COUNTIFS(OFFSET('CCUS risks'!$A$1,2,$B18-1,totalresp),1,OFFSET('CCUS risks'!$A$1,2,U$1-1,totalresp),1)/(COUNTIFS(OFFSET('CCUS risks'!$A$1,2,$B18-1,totalresp),1,OFFSET('CCUS risks'!$A$1,2,U$1-1,totalresp),1)+COUNTIFS(OFFSET('CCUS risks'!$A$1,2,$B18-1,totalresp),1,OFFSET('CCUS risks'!$A$1,2,U$1-1,totalresp),0)+COUNTIFS(OFFSET('CCUS risks'!$A$1,2,$B18-1,totalresp),0,OFFSET('CCUS risks'!$A$1,2,U$1-1,totalresp),1)))</f>
        <v>0.65306122448979598</v>
      </c>
      <c r="V18">
        <f ca="1">1-(COUNTIFS(OFFSET('CCUS risks'!$A$1,2,$B18-1,totalresp),1,OFFSET('CCUS risks'!$A$1,2,V$1-1,totalresp),1)/(COUNTIFS(OFFSET('CCUS risks'!$A$1,2,$B18-1,totalresp),1,OFFSET('CCUS risks'!$A$1,2,V$1-1,totalresp),1)+COUNTIFS(OFFSET('CCUS risks'!$A$1,2,$B18-1,totalresp),1,OFFSET('CCUS risks'!$A$1,2,V$1-1,totalresp),0)+COUNTIFS(OFFSET('CCUS risks'!$A$1,2,$B18-1,totalresp),0,OFFSET('CCUS risks'!$A$1,2,V$1-1,totalresp),1)))</f>
        <v>0.67346938775510212</v>
      </c>
      <c r="W18">
        <f ca="1">1-(COUNTIFS(OFFSET('CCUS risks'!$A$1,2,$B18-1,totalresp),1,OFFSET('CCUS risks'!$A$1,2,W$1-1,totalresp),1)/(COUNTIFS(OFFSET('CCUS risks'!$A$1,2,$B18-1,totalresp),1,OFFSET('CCUS risks'!$A$1,2,W$1-1,totalresp),1)+COUNTIFS(OFFSET('CCUS risks'!$A$1,2,$B18-1,totalresp),1,OFFSET('CCUS risks'!$A$1,2,W$1-1,totalresp),0)+COUNTIFS(OFFSET('CCUS risks'!$A$1,2,$B18-1,totalresp),0,OFFSET('CCUS risks'!$A$1,2,W$1-1,totalresp),1)))</f>
        <v>0.63829787234042556</v>
      </c>
      <c r="X18">
        <f ca="1">1-(COUNTIFS(OFFSET('CCUS risks'!$A$1,2,$B18-1,totalresp),1,OFFSET('CCUS risks'!$A$1,2,X$1-1,totalresp),1)/(COUNTIFS(OFFSET('CCUS risks'!$A$1,2,$B18-1,totalresp),1,OFFSET('CCUS risks'!$A$1,2,X$1-1,totalresp),1)+COUNTIFS(OFFSET('CCUS risks'!$A$1,2,$B18-1,totalresp),1,OFFSET('CCUS risks'!$A$1,2,X$1-1,totalresp),0)+COUNTIFS(OFFSET('CCUS risks'!$A$1,2,$B18-1,totalresp),0,OFFSET('CCUS risks'!$A$1,2,X$1-1,totalresp),1)))</f>
        <v>0.8</v>
      </c>
      <c r="Y18">
        <f ca="1">1-(COUNTIFS(OFFSET('CCUS risks'!$A$1,2,$B18-1,totalresp),1,OFFSET('CCUS risks'!$A$1,2,Y$1-1,totalresp),1)/(COUNTIFS(OFFSET('CCUS risks'!$A$1,2,$B18-1,totalresp),1,OFFSET('CCUS risks'!$A$1,2,Y$1-1,totalresp),1)+COUNTIFS(OFFSET('CCUS risks'!$A$1,2,$B18-1,totalresp),1,OFFSET('CCUS risks'!$A$1,2,Y$1-1,totalresp),0)+COUNTIFS(OFFSET('CCUS risks'!$A$1,2,$B18-1,totalresp),0,OFFSET('CCUS risks'!$A$1,2,Y$1-1,totalresp),1)))</f>
        <v>0.90476190476190477</v>
      </c>
      <c r="Z18">
        <f ca="1">1-(COUNTIFS(OFFSET('CCUS risks'!$A$1,2,$B18-1,totalresp),1,OFFSET('CCUS risks'!$A$1,2,Z$1-1,totalresp),1)/(COUNTIFS(OFFSET('CCUS risks'!$A$1,2,$B18-1,totalresp),1,OFFSET('CCUS risks'!$A$1,2,Z$1-1,totalresp),1)+COUNTIFS(OFFSET('CCUS risks'!$A$1,2,$B18-1,totalresp),1,OFFSET('CCUS risks'!$A$1,2,Z$1-1,totalresp),0)+COUNTIFS(OFFSET('CCUS risks'!$A$1,2,$B18-1,totalresp),0,OFFSET('CCUS risks'!$A$1,2,Z$1-1,totalresp),1)))</f>
        <v>0.73469387755102034</v>
      </c>
      <c r="AA18">
        <f ca="1">1-(COUNTIFS(OFFSET('CCUS risks'!$A$1,2,$B18-1,totalresp),1,OFFSET('CCUS risks'!$A$1,2,AA$1-1,totalresp),1)/(COUNTIFS(OFFSET('CCUS risks'!$A$1,2,$B18-1,totalresp),1,OFFSET('CCUS risks'!$A$1,2,AA$1-1,totalresp),1)+COUNTIFS(OFFSET('CCUS risks'!$A$1,2,$B18-1,totalresp),1,OFFSET('CCUS risks'!$A$1,2,AA$1-1,totalresp),0)+COUNTIFS(OFFSET('CCUS risks'!$A$1,2,$B18-1,totalresp),0,OFFSET('CCUS risks'!$A$1,2,AA$1-1,totalresp),1)))</f>
        <v>0.91111111111111109</v>
      </c>
      <c r="AB18">
        <f ca="1">1-(COUNTIFS(OFFSET('CCUS risks'!$A$1,2,$B18-1,totalresp),1,OFFSET('CCUS risks'!$A$1,2,AB$1-1,totalresp),1)/(COUNTIFS(OFFSET('CCUS risks'!$A$1,2,$B18-1,totalresp),1,OFFSET('CCUS risks'!$A$1,2,AB$1-1,totalresp),1)+COUNTIFS(OFFSET('CCUS risks'!$A$1,2,$B18-1,totalresp),1,OFFSET('CCUS risks'!$A$1,2,AB$1-1,totalresp),0)+COUNTIFS(OFFSET('CCUS risks'!$A$1,2,$B18-1,totalresp),0,OFFSET('CCUS risks'!$A$1,2,AB$1-1,totalresp),1)))</f>
        <v>0.73333333333333339</v>
      </c>
      <c r="AC18">
        <f ca="1">1-(COUNTIFS(OFFSET('CCUS risks'!$A$1,2,$B18-1,totalresp),1,OFFSET('CCUS risks'!$A$1,2,AC$1-1,totalresp),1)/(COUNTIFS(OFFSET('CCUS risks'!$A$1,2,$B18-1,totalresp),1,OFFSET('CCUS risks'!$A$1,2,AC$1-1,totalresp),1)+COUNTIFS(OFFSET('CCUS risks'!$A$1,2,$B18-1,totalresp),1,OFFSET('CCUS risks'!$A$1,2,AC$1-1,totalresp),0)+COUNTIFS(OFFSET('CCUS risks'!$A$1,2,$B18-1,totalresp),0,OFFSET('CCUS risks'!$A$1,2,AC$1-1,totalresp),1)))</f>
        <v>0.6875</v>
      </c>
      <c r="AD18">
        <f ca="1">1-(COUNTIFS(OFFSET('CCUS risks'!$A$1,2,$B18-1,totalresp),1,OFFSET('CCUS risks'!$A$1,2,AD$1-1,totalresp),1)/(COUNTIFS(OFFSET('CCUS risks'!$A$1,2,$B18-1,totalresp),1,OFFSET('CCUS risks'!$A$1,2,AD$1-1,totalresp),1)+COUNTIFS(OFFSET('CCUS risks'!$A$1,2,$B18-1,totalresp),1,OFFSET('CCUS risks'!$A$1,2,AD$1-1,totalresp),0)+COUNTIFS(OFFSET('CCUS risks'!$A$1,2,$B18-1,totalresp),0,OFFSET('CCUS risks'!$A$1,2,AD$1-1,totalresp),1)))</f>
        <v>0.85365853658536583</v>
      </c>
      <c r="AE18">
        <f ca="1">1-(COUNTIFS(OFFSET('CCUS risks'!$A$1,2,$B18-1,totalresp),1,OFFSET('CCUS risks'!$A$1,2,AE$1-1,totalresp),1)/(COUNTIFS(OFFSET('CCUS risks'!$A$1,2,$B18-1,totalresp),1,OFFSET('CCUS risks'!$A$1,2,AE$1-1,totalresp),1)+COUNTIFS(OFFSET('CCUS risks'!$A$1,2,$B18-1,totalresp),1,OFFSET('CCUS risks'!$A$1,2,AE$1-1,totalresp),0)+COUNTIFS(OFFSET('CCUS risks'!$A$1,2,$B18-1,totalresp),0,OFFSET('CCUS risks'!$A$1,2,AE$1-1,totalresp),1)))</f>
        <v>0.95121951219512191</v>
      </c>
      <c r="AF18">
        <f ca="1">1-(COUNTIFS(OFFSET('CCUS risks'!$A$1,2,$B18-1,totalresp),1,OFFSET('CCUS risks'!$A$1,2,AF$1-1,totalresp),1)/(COUNTIFS(OFFSET('CCUS risks'!$A$1,2,$B18-1,totalresp),1,OFFSET('CCUS risks'!$A$1,2,AF$1-1,totalresp),1)+COUNTIFS(OFFSET('CCUS risks'!$A$1,2,$B18-1,totalresp),1,OFFSET('CCUS risks'!$A$1,2,AF$1-1,totalresp),0)+COUNTIFS(OFFSET('CCUS risks'!$A$1,2,$B18-1,totalresp),0,OFFSET('CCUS risks'!$A$1,2,AF$1-1,totalresp),1)))</f>
        <v>0.68085106382978722</v>
      </c>
      <c r="AG18">
        <f ca="1">1-(COUNTIFS(OFFSET('CCUS risks'!$A$1,2,$B18-1,totalresp),1,OFFSET('CCUS risks'!$A$1,2,AG$1-1,totalresp),1)/(COUNTIFS(OFFSET('CCUS risks'!$A$1,2,$B18-1,totalresp),1,OFFSET('CCUS risks'!$A$1,2,AG$1-1,totalresp),1)+COUNTIFS(OFFSET('CCUS risks'!$A$1,2,$B18-1,totalresp),1,OFFSET('CCUS risks'!$A$1,2,AG$1-1,totalresp),0)+COUNTIFS(OFFSET('CCUS risks'!$A$1,2,$B18-1,totalresp),0,OFFSET('CCUS risks'!$A$1,2,AG$1-1,totalresp),1)))</f>
        <v>0.8</v>
      </c>
      <c r="AH18">
        <f ca="1">1-(COUNTIFS(OFFSET('CCUS risks'!$A$1,2,$B18-1,totalresp),1,OFFSET('CCUS risks'!$A$1,2,AH$1-1,totalresp),1)/(COUNTIFS(OFFSET('CCUS risks'!$A$1,2,$B18-1,totalresp),1,OFFSET('CCUS risks'!$A$1,2,AH$1-1,totalresp),1)+COUNTIFS(OFFSET('CCUS risks'!$A$1,2,$B18-1,totalresp),1,OFFSET('CCUS risks'!$A$1,2,AH$1-1,totalresp),0)+COUNTIFS(OFFSET('CCUS risks'!$A$1,2,$B18-1,totalresp),0,OFFSET('CCUS risks'!$A$1,2,AH$1-1,totalresp),1)))</f>
        <v>0.71739130434782616</v>
      </c>
      <c r="AI18">
        <f ca="1">1-(COUNTIFS(OFFSET('CCUS risks'!$A$1,2,$B18-1,totalresp),1,OFFSET('CCUS risks'!$A$1,2,AI$1-1,totalresp),1)/(COUNTIFS(OFFSET('CCUS risks'!$A$1,2,$B18-1,totalresp),1,OFFSET('CCUS risks'!$A$1,2,AI$1-1,totalresp),1)+COUNTIFS(OFFSET('CCUS risks'!$A$1,2,$B18-1,totalresp),1,OFFSET('CCUS risks'!$A$1,2,AI$1-1,totalresp),0)+COUNTIFS(OFFSET('CCUS risks'!$A$1,2,$B18-1,totalresp),0,OFFSET('CCUS risks'!$A$1,2,AI$1-1,totalresp),1)))</f>
        <v>0.56818181818181812</v>
      </c>
      <c r="AJ18">
        <f ca="1">1-(COUNTIFS(OFFSET('CCUS risks'!$A$1,2,$B18-1,totalresp),1,OFFSET('CCUS risks'!$A$1,2,AJ$1-1,totalresp),1)/(COUNTIFS(OFFSET('CCUS risks'!$A$1,2,$B18-1,totalresp),1,OFFSET('CCUS risks'!$A$1,2,AJ$1-1,totalresp),1)+COUNTIFS(OFFSET('CCUS risks'!$A$1,2,$B18-1,totalresp),1,OFFSET('CCUS risks'!$A$1,2,AJ$1-1,totalresp),0)+COUNTIFS(OFFSET('CCUS risks'!$A$1,2,$B18-1,totalresp),0,OFFSET('CCUS risks'!$A$1,2,AJ$1-1,totalresp),1)))</f>
        <v>0.95</v>
      </c>
    </row>
    <row r="19" spans="1:36" ht="52.5" x14ac:dyDescent="0.45">
      <c r="A19" s="21" t="s">
        <v>386</v>
      </c>
      <c r="B19" s="6">
        <v>22</v>
      </c>
      <c r="C19">
        <f ca="1">1-(COUNTIFS(OFFSET('CCUS risks'!$A$1,2,$B19-1,totalresp),1,OFFSET('CCUS risks'!$A$1,2,C$1-1,totalresp),1)/(COUNTIFS(OFFSET('CCUS risks'!$A$1,2,$B19-1,totalresp),1,OFFSET('CCUS risks'!$A$1,2,C$1-1,totalresp),1)+COUNTIFS(OFFSET('CCUS risks'!$A$1,2,$B19-1,totalresp),1,OFFSET('CCUS risks'!$A$1,2,C$1-1,totalresp),0)+COUNTIFS(OFFSET('CCUS risks'!$A$1,2,$B19-1,totalresp),0,OFFSET('CCUS risks'!$A$1,2,C$1-1,totalresp),1)))</f>
        <v>0.70270270270270263</v>
      </c>
      <c r="D19">
        <f ca="1">1-(COUNTIFS(OFFSET('CCUS risks'!$A$1,2,$B19-1,totalresp),1,OFFSET('CCUS risks'!$A$1,2,D$1-1,totalresp),1)/(COUNTIFS(OFFSET('CCUS risks'!$A$1,2,$B19-1,totalresp),1,OFFSET('CCUS risks'!$A$1,2,D$1-1,totalresp),1)+COUNTIFS(OFFSET('CCUS risks'!$A$1,2,$B19-1,totalresp),1,OFFSET('CCUS risks'!$A$1,2,D$1-1,totalresp),0)+COUNTIFS(OFFSET('CCUS risks'!$A$1,2,$B19-1,totalresp),0,OFFSET('CCUS risks'!$A$1,2,D$1-1,totalresp),1)))</f>
        <v>0.7931034482758621</v>
      </c>
      <c r="E19">
        <f ca="1">1-(COUNTIFS(OFFSET('CCUS risks'!$A$1,2,$B19-1,totalresp),1,OFFSET('CCUS risks'!$A$1,2,E$1-1,totalresp),1)/(COUNTIFS(OFFSET('CCUS risks'!$A$1,2,$B19-1,totalresp),1,OFFSET('CCUS risks'!$A$1,2,E$1-1,totalresp),1)+COUNTIFS(OFFSET('CCUS risks'!$A$1,2,$B19-1,totalresp),1,OFFSET('CCUS risks'!$A$1,2,E$1-1,totalresp),0)+COUNTIFS(OFFSET('CCUS risks'!$A$1,2,$B19-1,totalresp),0,OFFSET('CCUS risks'!$A$1,2,E$1-1,totalresp),1)))</f>
        <v>0.77083333333333337</v>
      </c>
      <c r="F19">
        <f ca="1">1-(COUNTIFS(OFFSET('CCUS risks'!$A$1,2,$B19-1,totalresp),1,OFFSET('CCUS risks'!$A$1,2,F$1-1,totalresp),1)/(COUNTIFS(OFFSET('CCUS risks'!$A$1,2,$B19-1,totalresp),1,OFFSET('CCUS risks'!$A$1,2,F$1-1,totalresp),1)+COUNTIFS(OFFSET('CCUS risks'!$A$1,2,$B19-1,totalresp),1,OFFSET('CCUS risks'!$A$1,2,F$1-1,totalresp),0)+COUNTIFS(OFFSET('CCUS risks'!$A$1,2,$B19-1,totalresp),0,OFFSET('CCUS risks'!$A$1,2,F$1-1,totalresp),1)))</f>
        <v>0.83333333333333337</v>
      </c>
      <c r="G19">
        <f ca="1">1-(COUNTIFS(OFFSET('CCUS risks'!$A$1,2,$B19-1,totalresp),1,OFFSET('CCUS risks'!$A$1,2,G$1-1,totalresp),1)/(COUNTIFS(OFFSET('CCUS risks'!$A$1,2,$B19-1,totalresp),1,OFFSET('CCUS risks'!$A$1,2,G$1-1,totalresp),1)+COUNTIFS(OFFSET('CCUS risks'!$A$1,2,$B19-1,totalresp),1,OFFSET('CCUS risks'!$A$1,2,G$1-1,totalresp),0)+COUNTIFS(OFFSET('CCUS risks'!$A$1,2,$B19-1,totalresp),0,OFFSET('CCUS risks'!$A$1,2,G$1-1,totalresp),1)))</f>
        <v>0.75</v>
      </c>
      <c r="H19">
        <f ca="1">1-(COUNTIFS(OFFSET('CCUS risks'!$A$1,2,$B19-1,totalresp),1,OFFSET('CCUS risks'!$A$1,2,H$1-1,totalresp),1)/(COUNTIFS(OFFSET('CCUS risks'!$A$1,2,$B19-1,totalresp),1,OFFSET('CCUS risks'!$A$1,2,H$1-1,totalresp),1)+COUNTIFS(OFFSET('CCUS risks'!$A$1,2,$B19-1,totalresp),1,OFFSET('CCUS risks'!$A$1,2,H$1-1,totalresp),0)+COUNTIFS(OFFSET('CCUS risks'!$A$1,2,$B19-1,totalresp),0,OFFSET('CCUS risks'!$A$1,2,H$1-1,totalresp),1)))</f>
        <v>0.69444444444444442</v>
      </c>
      <c r="I19">
        <f ca="1">1-(COUNTIFS(OFFSET('CCUS risks'!$A$1,2,$B19-1,totalresp),1,OFFSET('CCUS risks'!$A$1,2,I$1-1,totalresp),1)/(COUNTIFS(OFFSET('CCUS risks'!$A$1,2,$B19-1,totalresp),1,OFFSET('CCUS risks'!$A$1,2,I$1-1,totalresp),1)+COUNTIFS(OFFSET('CCUS risks'!$A$1,2,$B19-1,totalresp),1,OFFSET('CCUS risks'!$A$1,2,I$1-1,totalresp),0)+COUNTIFS(OFFSET('CCUS risks'!$A$1,2,$B19-1,totalresp),0,OFFSET('CCUS risks'!$A$1,2,I$1-1,totalresp),1)))</f>
        <v>0.73076923076923084</v>
      </c>
      <c r="J19">
        <f ca="1">1-(COUNTIFS(OFFSET('CCUS risks'!$A$1,2,$B19-1,totalresp),1,OFFSET('CCUS risks'!$A$1,2,J$1-1,totalresp),1)/(COUNTIFS(OFFSET('CCUS risks'!$A$1,2,$B19-1,totalresp),1,OFFSET('CCUS risks'!$A$1,2,J$1-1,totalresp),1)+COUNTIFS(OFFSET('CCUS risks'!$A$1,2,$B19-1,totalresp),1,OFFSET('CCUS risks'!$A$1,2,J$1-1,totalresp),0)+COUNTIFS(OFFSET('CCUS risks'!$A$1,2,$B19-1,totalresp),0,OFFSET('CCUS risks'!$A$1,2,J$1-1,totalresp),1)))</f>
        <v>0.84210526315789469</v>
      </c>
      <c r="K19">
        <f ca="1">1-(COUNTIFS(OFFSET('CCUS risks'!$A$1,2,$B19-1,totalresp),1,OFFSET('CCUS risks'!$A$1,2,K$1-1,totalresp),1)/(COUNTIFS(OFFSET('CCUS risks'!$A$1,2,$B19-1,totalresp),1,OFFSET('CCUS risks'!$A$1,2,K$1-1,totalresp),1)+COUNTIFS(OFFSET('CCUS risks'!$A$1,2,$B19-1,totalresp),1,OFFSET('CCUS risks'!$A$1,2,K$1-1,totalresp),0)+COUNTIFS(OFFSET('CCUS risks'!$A$1,2,$B19-1,totalresp),0,OFFSET('CCUS risks'!$A$1,2,K$1-1,totalresp),1)))</f>
        <v>0.72727272727272729</v>
      </c>
      <c r="L19">
        <f ca="1">1-(COUNTIFS(OFFSET('CCUS risks'!$A$1,2,$B19-1,totalresp),1,OFFSET('CCUS risks'!$A$1,2,L$1-1,totalresp),1)/(COUNTIFS(OFFSET('CCUS risks'!$A$1,2,$B19-1,totalresp),1,OFFSET('CCUS risks'!$A$1,2,L$1-1,totalresp),1)+COUNTIFS(OFFSET('CCUS risks'!$A$1,2,$B19-1,totalresp),1,OFFSET('CCUS risks'!$A$1,2,L$1-1,totalresp),0)+COUNTIFS(OFFSET('CCUS risks'!$A$1,2,$B19-1,totalresp),0,OFFSET('CCUS risks'!$A$1,2,L$1-1,totalresp),1)))</f>
        <v>0.81818181818181812</v>
      </c>
      <c r="M19">
        <f ca="1">1-(COUNTIFS(OFFSET('CCUS risks'!$A$1,2,$B19-1,totalresp),1,OFFSET('CCUS risks'!$A$1,2,M$1-1,totalresp),1)/(COUNTIFS(OFFSET('CCUS risks'!$A$1,2,$B19-1,totalresp),1,OFFSET('CCUS risks'!$A$1,2,M$1-1,totalresp),1)+COUNTIFS(OFFSET('CCUS risks'!$A$1,2,$B19-1,totalresp),1,OFFSET('CCUS risks'!$A$1,2,M$1-1,totalresp),0)+COUNTIFS(OFFSET('CCUS risks'!$A$1,2,$B19-1,totalresp),0,OFFSET('CCUS risks'!$A$1,2,M$1-1,totalresp),1)))</f>
        <v>0.77777777777777779</v>
      </c>
      <c r="N19">
        <f ca="1">1-(COUNTIFS(OFFSET('CCUS risks'!$A$1,2,$B19-1,totalresp),1,OFFSET('CCUS risks'!$A$1,2,N$1-1,totalresp),1)/(COUNTIFS(OFFSET('CCUS risks'!$A$1,2,$B19-1,totalresp),1,OFFSET('CCUS risks'!$A$1,2,N$1-1,totalresp),1)+COUNTIFS(OFFSET('CCUS risks'!$A$1,2,$B19-1,totalresp),1,OFFSET('CCUS risks'!$A$1,2,N$1-1,totalresp),0)+COUNTIFS(OFFSET('CCUS risks'!$A$1,2,$B19-1,totalresp),0,OFFSET('CCUS risks'!$A$1,2,N$1-1,totalresp),1)))</f>
        <v>0.6785714285714286</v>
      </c>
      <c r="O19">
        <f ca="1">1-(COUNTIFS(OFFSET('CCUS risks'!$A$1,2,$B19-1,totalresp),1,OFFSET('CCUS risks'!$A$1,2,O$1-1,totalresp),1)/(COUNTIFS(OFFSET('CCUS risks'!$A$1,2,$B19-1,totalresp),1,OFFSET('CCUS risks'!$A$1,2,O$1-1,totalresp),1)+COUNTIFS(OFFSET('CCUS risks'!$A$1,2,$B19-1,totalresp),1,OFFSET('CCUS risks'!$A$1,2,O$1-1,totalresp),0)+COUNTIFS(OFFSET('CCUS risks'!$A$1,2,$B19-1,totalresp),0,OFFSET('CCUS risks'!$A$1,2,O$1-1,totalresp),1)))</f>
        <v>0.65789473684210531</v>
      </c>
      <c r="P19">
        <f ca="1">1-(COUNTIFS(OFFSET('CCUS risks'!$A$1,2,$B19-1,totalresp),1,OFFSET('CCUS risks'!$A$1,2,P$1-1,totalresp),1)/(COUNTIFS(OFFSET('CCUS risks'!$A$1,2,$B19-1,totalresp),1,OFFSET('CCUS risks'!$A$1,2,P$1-1,totalresp),1)+COUNTIFS(OFFSET('CCUS risks'!$A$1,2,$B19-1,totalresp),1,OFFSET('CCUS risks'!$A$1,2,P$1-1,totalresp),0)+COUNTIFS(OFFSET('CCUS risks'!$A$1,2,$B19-1,totalresp),0,OFFSET('CCUS risks'!$A$1,2,P$1-1,totalresp),1)))</f>
        <v>0.63636363636363635</v>
      </c>
      <c r="Q19">
        <f ca="1">1-(COUNTIFS(OFFSET('CCUS risks'!$A$1,2,$B19-1,totalresp),1,OFFSET('CCUS risks'!$A$1,2,Q$1-1,totalresp),1)/(COUNTIFS(OFFSET('CCUS risks'!$A$1,2,$B19-1,totalresp),1,OFFSET('CCUS risks'!$A$1,2,Q$1-1,totalresp),1)+COUNTIFS(OFFSET('CCUS risks'!$A$1,2,$B19-1,totalresp),1,OFFSET('CCUS risks'!$A$1,2,Q$1-1,totalresp),0)+COUNTIFS(OFFSET('CCUS risks'!$A$1,2,$B19-1,totalresp),0,OFFSET('CCUS risks'!$A$1,2,Q$1-1,totalresp),1)))</f>
        <v>0.58823529411764708</v>
      </c>
      <c r="R19">
        <f ca="1">1-(COUNTIFS(OFFSET('CCUS risks'!$A$1,2,$B19-1,totalresp),1,OFFSET('CCUS risks'!$A$1,2,R$1-1,totalresp),1)/(COUNTIFS(OFFSET('CCUS risks'!$A$1,2,$B19-1,totalresp),1,OFFSET('CCUS risks'!$A$1,2,R$1-1,totalresp),1)+COUNTIFS(OFFSET('CCUS risks'!$A$1,2,$B19-1,totalresp),1,OFFSET('CCUS risks'!$A$1,2,R$1-1,totalresp),0)+COUNTIFS(OFFSET('CCUS risks'!$A$1,2,$B19-1,totalresp),0,OFFSET('CCUS risks'!$A$1,2,R$1-1,totalresp),1)))</f>
        <v>0.71739130434782616</v>
      </c>
      <c r="S19">
        <f ca="1">1-(COUNTIFS(OFFSET('CCUS risks'!$A$1,2,$B19-1,totalresp),1,OFFSET('CCUS risks'!$A$1,2,S$1-1,totalresp),1)/(COUNTIFS(OFFSET('CCUS risks'!$A$1,2,$B19-1,totalresp),1,OFFSET('CCUS risks'!$A$1,2,S$1-1,totalresp),1)+COUNTIFS(OFFSET('CCUS risks'!$A$1,2,$B19-1,totalresp),1,OFFSET('CCUS risks'!$A$1,2,S$1-1,totalresp),0)+COUNTIFS(OFFSET('CCUS risks'!$A$1,2,$B19-1,totalresp),0,OFFSET('CCUS risks'!$A$1,2,S$1-1,totalresp),1)))</f>
        <v>0</v>
      </c>
      <c r="T19">
        <f ca="1">1-(COUNTIFS(OFFSET('CCUS risks'!$A$1,2,$B19-1,totalresp),1,OFFSET('CCUS risks'!$A$1,2,T$1-1,totalresp),1)/(COUNTIFS(OFFSET('CCUS risks'!$A$1,2,$B19-1,totalresp),1,OFFSET('CCUS risks'!$A$1,2,T$1-1,totalresp),1)+COUNTIFS(OFFSET('CCUS risks'!$A$1,2,$B19-1,totalresp),1,OFFSET('CCUS risks'!$A$1,2,T$1-1,totalresp),0)+COUNTIFS(OFFSET('CCUS risks'!$A$1,2,$B19-1,totalresp),0,OFFSET('CCUS risks'!$A$1,2,T$1-1,totalresp),1)))</f>
        <v>0.85714285714285721</v>
      </c>
      <c r="U19">
        <f ca="1">1-(COUNTIFS(OFFSET('CCUS risks'!$A$1,2,$B19-1,totalresp),1,OFFSET('CCUS risks'!$A$1,2,U$1-1,totalresp),1)/(COUNTIFS(OFFSET('CCUS risks'!$A$1,2,$B19-1,totalresp),1,OFFSET('CCUS risks'!$A$1,2,U$1-1,totalresp),1)+COUNTIFS(OFFSET('CCUS risks'!$A$1,2,$B19-1,totalresp),1,OFFSET('CCUS risks'!$A$1,2,U$1-1,totalresp),0)+COUNTIFS(OFFSET('CCUS risks'!$A$1,2,$B19-1,totalresp),0,OFFSET('CCUS risks'!$A$1,2,U$1-1,totalresp),1)))</f>
        <v>0.79487179487179493</v>
      </c>
      <c r="V19">
        <f ca="1">1-(COUNTIFS(OFFSET('CCUS risks'!$A$1,2,$B19-1,totalresp),1,OFFSET('CCUS risks'!$A$1,2,V$1-1,totalresp),1)/(COUNTIFS(OFFSET('CCUS risks'!$A$1,2,$B19-1,totalresp),1,OFFSET('CCUS risks'!$A$1,2,V$1-1,totalresp),1)+COUNTIFS(OFFSET('CCUS risks'!$A$1,2,$B19-1,totalresp),1,OFFSET('CCUS risks'!$A$1,2,V$1-1,totalresp),0)+COUNTIFS(OFFSET('CCUS risks'!$A$1,2,$B19-1,totalresp),0,OFFSET('CCUS risks'!$A$1,2,V$1-1,totalresp),1)))</f>
        <v>0.87804878048780488</v>
      </c>
      <c r="W19">
        <f ca="1">1-(COUNTIFS(OFFSET('CCUS risks'!$A$1,2,$B19-1,totalresp),1,OFFSET('CCUS risks'!$A$1,2,W$1-1,totalresp),1)/(COUNTIFS(OFFSET('CCUS risks'!$A$1,2,$B19-1,totalresp),1,OFFSET('CCUS risks'!$A$1,2,W$1-1,totalresp),1)+COUNTIFS(OFFSET('CCUS risks'!$A$1,2,$B19-1,totalresp),1,OFFSET('CCUS risks'!$A$1,2,W$1-1,totalresp),0)+COUNTIFS(OFFSET('CCUS risks'!$A$1,2,$B19-1,totalresp),0,OFFSET('CCUS risks'!$A$1,2,W$1-1,totalresp),1)))</f>
        <v>0.78378378378378377</v>
      </c>
      <c r="X19">
        <f ca="1">1-(COUNTIFS(OFFSET('CCUS risks'!$A$1,2,$B19-1,totalresp),1,OFFSET('CCUS risks'!$A$1,2,X$1-1,totalresp),1)/(COUNTIFS(OFFSET('CCUS risks'!$A$1,2,$B19-1,totalresp),1,OFFSET('CCUS risks'!$A$1,2,X$1-1,totalresp),1)+COUNTIFS(OFFSET('CCUS risks'!$A$1,2,$B19-1,totalresp),1,OFFSET('CCUS risks'!$A$1,2,X$1-1,totalresp),0)+COUNTIFS(OFFSET('CCUS risks'!$A$1,2,$B19-1,totalresp),0,OFFSET('CCUS risks'!$A$1,2,X$1-1,totalresp),1)))</f>
        <v>0.72972972972972971</v>
      </c>
      <c r="Y19">
        <f ca="1">1-(COUNTIFS(OFFSET('CCUS risks'!$A$1,2,$B19-1,totalresp),1,OFFSET('CCUS risks'!$A$1,2,Y$1-1,totalresp),1)/(COUNTIFS(OFFSET('CCUS risks'!$A$1,2,$B19-1,totalresp),1,OFFSET('CCUS risks'!$A$1,2,Y$1-1,totalresp),1)+COUNTIFS(OFFSET('CCUS risks'!$A$1,2,$B19-1,totalresp),1,OFFSET('CCUS risks'!$A$1,2,Y$1-1,totalresp),0)+COUNTIFS(OFFSET('CCUS risks'!$A$1,2,$B19-1,totalresp),0,OFFSET('CCUS risks'!$A$1,2,Y$1-1,totalresp),1)))</f>
        <v>0.875</v>
      </c>
      <c r="Z19">
        <f ca="1">1-(COUNTIFS(OFFSET('CCUS risks'!$A$1,2,$B19-1,totalresp),1,OFFSET('CCUS risks'!$A$1,2,Z$1-1,totalresp),1)/(COUNTIFS(OFFSET('CCUS risks'!$A$1,2,$B19-1,totalresp),1,OFFSET('CCUS risks'!$A$1,2,Z$1-1,totalresp),1)+COUNTIFS(OFFSET('CCUS risks'!$A$1,2,$B19-1,totalresp),1,OFFSET('CCUS risks'!$A$1,2,Z$1-1,totalresp),0)+COUNTIFS(OFFSET('CCUS risks'!$A$1,2,$B19-1,totalresp),0,OFFSET('CCUS risks'!$A$1,2,Z$1-1,totalresp),1)))</f>
        <v>0.73529411764705888</v>
      </c>
      <c r="AA19">
        <f ca="1">1-(COUNTIFS(OFFSET('CCUS risks'!$A$1,2,$B19-1,totalresp),1,OFFSET('CCUS risks'!$A$1,2,AA$1-1,totalresp),1)/(COUNTIFS(OFFSET('CCUS risks'!$A$1,2,$B19-1,totalresp),1,OFFSET('CCUS risks'!$A$1,2,AA$1-1,totalresp),1)+COUNTIFS(OFFSET('CCUS risks'!$A$1,2,$B19-1,totalresp),1,OFFSET('CCUS risks'!$A$1,2,AA$1-1,totalresp),0)+COUNTIFS(OFFSET('CCUS risks'!$A$1,2,$B19-1,totalresp),0,OFFSET('CCUS risks'!$A$1,2,AA$1-1,totalresp),1)))</f>
        <v>0.88888888888888884</v>
      </c>
      <c r="AB19">
        <f ca="1">1-(COUNTIFS(OFFSET('CCUS risks'!$A$1,2,$B19-1,totalresp),1,OFFSET('CCUS risks'!$A$1,2,AB$1-1,totalresp),1)/(COUNTIFS(OFFSET('CCUS risks'!$A$1,2,$B19-1,totalresp),1,OFFSET('CCUS risks'!$A$1,2,AB$1-1,totalresp),1)+COUNTIFS(OFFSET('CCUS risks'!$A$1,2,$B19-1,totalresp),1,OFFSET('CCUS risks'!$A$1,2,AB$1-1,totalresp),0)+COUNTIFS(OFFSET('CCUS risks'!$A$1,2,$B19-1,totalresp),0,OFFSET('CCUS risks'!$A$1,2,AB$1-1,totalresp),1)))</f>
        <v>0.77419354838709675</v>
      </c>
      <c r="AC19">
        <f ca="1">1-(COUNTIFS(OFFSET('CCUS risks'!$A$1,2,$B19-1,totalresp),1,OFFSET('CCUS risks'!$A$1,2,AC$1-1,totalresp),1)/(COUNTIFS(OFFSET('CCUS risks'!$A$1,2,$B19-1,totalresp),1,OFFSET('CCUS risks'!$A$1,2,AC$1-1,totalresp),1)+COUNTIFS(OFFSET('CCUS risks'!$A$1,2,$B19-1,totalresp),1,OFFSET('CCUS risks'!$A$1,2,AC$1-1,totalresp),0)+COUNTIFS(OFFSET('CCUS risks'!$A$1,2,$B19-1,totalresp),0,OFFSET('CCUS risks'!$A$1,2,AC$1-1,totalresp),1)))</f>
        <v>0.70588235294117641</v>
      </c>
      <c r="AD19">
        <f ca="1">1-(COUNTIFS(OFFSET('CCUS risks'!$A$1,2,$B19-1,totalresp),1,OFFSET('CCUS risks'!$A$1,2,AD$1-1,totalresp),1)/(COUNTIFS(OFFSET('CCUS risks'!$A$1,2,$B19-1,totalresp),1,OFFSET('CCUS risks'!$A$1,2,AD$1-1,totalresp),1)+COUNTIFS(OFFSET('CCUS risks'!$A$1,2,$B19-1,totalresp),1,OFFSET('CCUS risks'!$A$1,2,AD$1-1,totalresp),0)+COUNTIFS(OFFSET('CCUS risks'!$A$1,2,$B19-1,totalresp),0,OFFSET('CCUS risks'!$A$1,2,AD$1-1,totalresp),1)))</f>
        <v>0.83333333333333337</v>
      </c>
      <c r="AE19">
        <f ca="1">1-(COUNTIFS(OFFSET('CCUS risks'!$A$1,2,$B19-1,totalresp),1,OFFSET('CCUS risks'!$A$1,2,AE$1-1,totalresp),1)/(COUNTIFS(OFFSET('CCUS risks'!$A$1,2,$B19-1,totalresp),1,OFFSET('CCUS risks'!$A$1,2,AE$1-1,totalresp),1)+COUNTIFS(OFFSET('CCUS risks'!$A$1,2,$B19-1,totalresp),1,OFFSET('CCUS risks'!$A$1,2,AE$1-1,totalresp),0)+COUNTIFS(OFFSET('CCUS risks'!$A$1,2,$B19-1,totalresp),0,OFFSET('CCUS risks'!$A$1,2,AE$1-1,totalresp),1)))</f>
        <v>0.95652173913043481</v>
      </c>
      <c r="AF19">
        <f ca="1">1-(COUNTIFS(OFFSET('CCUS risks'!$A$1,2,$B19-1,totalresp),1,OFFSET('CCUS risks'!$A$1,2,AF$1-1,totalresp),1)/(COUNTIFS(OFFSET('CCUS risks'!$A$1,2,$B19-1,totalresp),1,OFFSET('CCUS risks'!$A$1,2,AF$1-1,totalresp),1)+COUNTIFS(OFFSET('CCUS risks'!$A$1,2,$B19-1,totalresp),1,OFFSET('CCUS risks'!$A$1,2,AF$1-1,totalresp),0)+COUNTIFS(OFFSET('CCUS risks'!$A$1,2,$B19-1,totalresp),0,OFFSET('CCUS risks'!$A$1,2,AF$1-1,totalresp),1)))</f>
        <v>0.69696969696969702</v>
      </c>
      <c r="AG19">
        <f ca="1">1-(COUNTIFS(OFFSET('CCUS risks'!$A$1,2,$B19-1,totalresp),1,OFFSET('CCUS risks'!$A$1,2,AG$1-1,totalresp),1)/(COUNTIFS(OFFSET('CCUS risks'!$A$1,2,$B19-1,totalresp),1,OFFSET('CCUS risks'!$A$1,2,AG$1-1,totalresp),1)+COUNTIFS(OFFSET('CCUS risks'!$A$1,2,$B19-1,totalresp),1,OFFSET('CCUS risks'!$A$1,2,AG$1-1,totalresp),0)+COUNTIFS(OFFSET('CCUS risks'!$A$1,2,$B19-1,totalresp),0,OFFSET('CCUS risks'!$A$1,2,AG$1-1,totalresp),1)))</f>
        <v>0.7931034482758621</v>
      </c>
      <c r="AH19">
        <f ca="1">1-(COUNTIFS(OFFSET('CCUS risks'!$A$1,2,$B19-1,totalresp),1,OFFSET('CCUS risks'!$A$1,2,AH$1-1,totalresp),1)/(COUNTIFS(OFFSET('CCUS risks'!$A$1,2,$B19-1,totalresp),1,OFFSET('CCUS risks'!$A$1,2,AH$1-1,totalresp),1)+COUNTIFS(OFFSET('CCUS risks'!$A$1,2,$B19-1,totalresp),1,OFFSET('CCUS risks'!$A$1,2,AH$1-1,totalresp),0)+COUNTIFS(OFFSET('CCUS risks'!$A$1,2,$B19-1,totalresp),0,OFFSET('CCUS risks'!$A$1,2,AH$1-1,totalresp),1)))</f>
        <v>0.78787878787878785</v>
      </c>
      <c r="AI19">
        <f ca="1">1-(COUNTIFS(OFFSET('CCUS risks'!$A$1,2,$B19-1,totalresp),1,OFFSET('CCUS risks'!$A$1,2,AI$1-1,totalresp),1)/(COUNTIFS(OFFSET('CCUS risks'!$A$1,2,$B19-1,totalresp),1,OFFSET('CCUS risks'!$A$1,2,AI$1-1,totalresp),1)+COUNTIFS(OFFSET('CCUS risks'!$A$1,2,$B19-1,totalresp),1,OFFSET('CCUS risks'!$A$1,2,AI$1-1,totalresp),0)+COUNTIFS(OFFSET('CCUS risks'!$A$1,2,$B19-1,totalresp),0,OFFSET('CCUS risks'!$A$1,2,AI$1-1,totalresp),1)))</f>
        <v>0.70588235294117641</v>
      </c>
      <c r="AJ19">
        <f ca="1">1-(COUNTIFS(OFFSET('CCUS risks'!$A$1,2,$B19-1,totalresp),1,OFFSET('CCUS risks'!$A$1,2,AJ$1-1,totalresp),1)/(COUNTIFS(OFFSET('CCUS risks'!$A$1,2,$B19-1,totalresp),1,OFFSET('CCUS risks'!$A$1,2,AJ$1-1,totalresp),1)+COUNTIFS(OFFSET('CCUS risks'!$A$1,2,$B19-1,totalresp),1,OFFSET('CCUS risks'!$A$1,2,AJ$1-1,totalresp),0)+COUNTIFS(OFFSET('CCUS risks'!$A$1,2,$B19-1,totalresp),0,OFFSET('CCUS risks'!$A$1,2,AJ$1-1,totalresp),1)))</f>
        <v>0.95454545454545459</v>
      </c>
    </row>
    <row r="20" spans="1:36" ht="26.25" x14ac:dyDescent="0.45">
      <c r="A20" s="21" t="s">
        <v>392</v>
      </c>
      <c r="B20" s="6">
        <v>23</v>
      </c>
      <c r="C20">
        <f ca="1">1-(COUNTIFS(OFFSET('CCUS risks'!$A$1,2,$B20-1,totalresp),1,OFFSET('CCUS risks'!$A$1,2,C$1-1,totalresp),1)/(COUNTIFS(OFFSET('CCUS risks'!$A$1,2,$B20-1,totalresp),1,OFFSET('CCUS risks'!$A$1,2,C$1-1,totalresp),1)+COUNTIFS(OFFSET('CCUS risks'!$A$1,2,$B20-1,totalresp),1,OFFSET('CCUS risks'!$A$1,2,C$1-1,totalresp),0)+COUNTIFS(OFFSET('CCUS risks'!$A$1,2,$B20-1,totalresp),0,OFFSET('CCUS risks'!$A$1,2,C$1-1,totalresp),1)))</f>
        <v>0.82352941176470584</v>
      </c>
      <c r="D20">
        <f ca="1">1-(COUNTIFS(OFFSET('CCUS risks'!$A$1,2,$B20-1,totalresp),1,OFFSET('CCUS risks'!$A$1,2,D$1-1,totalresp),1)/(COUNTIFS(OFFSET('CCUS risks'!$A$1,2,$B20-1,totalresp),1,OFFSET('CCUS risks'!$A$1,2,D$1-1,totalresp),1)+COUNTIFS(OFFSET('CCUS risks'!$A$1,2,$B20-1,totalresp),1,OFFSET('CCUS risks'!$A$1,2,D$1-1,totalresp),0)+COUNTIFS(OFFSET('CCUS risks'!$A$1,2,$B20-1,totalresp),0,OFFSET('CCUS risks'!$A$1,2,D$1-1,totalresp),1)))</f>
        <v>0.875</v>
      </c>
      <c r="E20">
        <f ca="1">1-(COUNTIFS(OFFSET('CCUS risks'!$A$1,2,$B20-1,totalresp),1,OFFSET('CCUS risks'!$A$1,2,E$1-1,totalresp),1)/(COUNTIFS(OFFSET('CCUS risks'!$A$1,2,$B20-1,totalresp),1,OFFSET('CCUS risks'!$A$1,2,E$1-1,totalresp),1)+COUNTIFS(OFFSET('CCUS risks'!$A$1,2,$B20-1,totalresp),1,OFFSET('CCUS risks'!$A$1,2,E$1-1,totalresp),0)+COUNTIFS(OFFSET('CCUS risks'!$A$1,2,$B20-1,totalresp),0,OFFSET('CCUS risks'!$A$1,2,E$1-1,totalresp),1)))</f>
        <v>0.89130434782608692</v>
      </c>
      <c r="F20">
        <f ca="1">1-(COUNTIFS(OFFSET('CCUS risks'!$A$1,2,$B20-1,totalresp),1,OFFSET('CCUS risks'!$A$1,2,F$1-1,totalresp),1)/(COUNTIFS(OFFSET('CCUS risks'!$A$1,2,$B20-1,totalresp),1,OFFSET('CCUS risks'!$A$1,2,F$1-1,totalresp),1)+COUNTIFS(OFFSET('CCUS risks'!$A$1,2,$B20-1,totalresp),1,OFFSET('CCUS risks'!$A$1,2,F$1-1,totalresp),0)+COUNTIFS(OFFSET('CCUS risks'!$A$1,2,$B20-1,totalresp),0,OFFSET('CCUS risks'!$A$1,2,F$1-1,totalresp),1)))</f>
        <v>0.96153846153846156</v>
      </c>
      <c r="G20">
        <f ca="1">1-(COUNTIFS(OFFSET('CCUS risks'!$A$1,2,$B20-1,totalresp),1,OFFSET('CCUS risks'!$A$1,2,G$1-1,totalresp),1)/(COUNTIFS(OFFSET('CCUS risks'!$A$1,2,$B20-1,totalresp),1,OFFSET('CCUS risks'!$A$1,2,G$1-1,totalresp),1)+COUNTIFS(OFFSET('CCUS risks'!$A$1,2,$B20-1,totalresp),1,OFFSET('CCUS risks'!$A$1,2,G$1-1,totalresp),0)+COUNTIFS(OFFSET('CCUS risks'!$A$1,2,$B20-1,totalresp),0,OFFSET('CCUS risks'!$A$1,2,G$1-1,totalresp),1)))</f>
        <v>0.87878787878787878</v>
      </c>
      <c r="H20">
        <f ca="1">1-(COUNTIFS(OFFSET('CCUS risks'!$A$1,2,$B20-1,totalresp),1,OFFSET('CCUS risks'!$A$1,2,H$1-1,totalresp),1)/(COUNTIFS(OFFSET('CCUS risks'!$A$1,2,$B20-1,totalresp),1,OFFSET('CCUS risks'!$A$1,2,H$1-1,totalresp),1)+COUNTIFS(OFFSET('CCUS risks'!$A$1,2,$B20-1,totalresp),1,OFFSET('CCUS risks'!$A$1,2,H$1-1,totalresp),0)+COUNTIFS(OFFSET('CCUS risks'!$A$1,2,$B20-1,totalresp),0,OFFSET('CCUS risks'!$A$1,2,H$1-1,totalresp),1)))</f>
        <v>0.8529411764705882</v>
      </c>
      <c r="I20">
        <f ca="1">1-(COUNTIFS(OFFSET('CCUS risks'!$A$1,2,$B20-1,totalresp),1,OFFSET('CCUS risks'!$A$1,2,I$1-1,totalresp),1)/(COUNTIFS(OFFSET('CCUS risks'!$A$1,2,$B20-1,totalresp),1,OFFSET('CCUS risks'!$A$1,2,I$1-1,totalresp),1)+COUNTIFS(OFFSET('CCUS risks'!$A$1,2,$B20-1,totalresp),1,OFFSET('CCUS risks'!$A$1,2,I$1-1,totalresp),0)+COUNTIFS(OFFSET('CCUS risks'!$A$1,2,$B20-1,totalresp),0,OFFSET('CCUS risks'!$A$1,2,I$1-1,totalresp),1)))</f>
        <v>0.86363636363636365</v>
      </c>
      <c r="J20">
        <f ca="1">1-(COUNTIFS(OFFSET('CCUS risks'!$A$1,2,$B20-1,totalresp),1,OFFSET('CCUS risks'!$A$1,2,J$1-1,totalresp),1)/(COUNTIFS(OFFSET('CCUS risks'!$A$1,2,$B20-1,totalresp),1,OFFSET('CCUS risks'!$A$1,2,J$1-1,totalresp),1)+COUNTIFS(OFFSET('CCUS risks'!$A$1,2,$B20-1,totalresp),1,OFFSET('CCUS risks'!$A$1,2,J$1-1,totalresp),0)+COUNTIFS(OFFSET('CCUS risks'!$A$1,2,$B20-1,totalresp),0,OFFSET('CCUS risks'!$A$1,2,J$1-1,totalresp),1)))</f>
        <v>0.83870967741935487</v>
      </c>
      <c r="K20">
        <f ca="1">1-(COUNTIFS(OFFSET('CCUS risks'!$A$1,2,$B20-1,totalresp),1,OFFSET('CCUS risks'!$A$1,2,K$1-1,totalresp),1)/(COUNTIFS(OFFSET('CCUS risks'!$A$1,2,$B20-1,totalresp),1,OFFSET('CCUS risks'!$A$1,2,K$1-1,totalresp),1)+COUNTIFS(OFFSET('CCUS risks'!$A$1,2,$B20-1,totalresp),1,OFFSET('CCUS risks'!$A$1,2,K$1-1,totalresp),0)+COUNTIFS(OFFSET('CCUS risks'!$A$1,2,$B20-1,totalresp),0,OFFSET('CCUS risks'!$A$1,2,K$1-1,totalresp),1)))</f>
        <v>0.90322580645161288</v>
      </c>
      <c r="L20">
        <f ca="1">1-(COUNTIFS(OFFSET('CCUS risks'!$A$1,2,$B20-1,totalresp),1,OFFSET('CCUS risks'!$A$1,2,L$1-1,totalresp),1)/(COUNTIFS(OFFSET('CCUS risks'!$A$1,2,$B20-1,totalresp),1,OFFSET('CCUS risks'!$A$1,2,L$1-1,totalresp),1)+COUNTIFS(OFFSET('CCUS risks'!$A$1,2,$B20-1,totalresp),1,OFFSET('CCUS risks'!$A$1,2,L$1-1,totalresp),0)+COUNTIFS(OFFSET('CCUS risks'!$A$1,2,$B20-1,totalresp),0,OFFSET('CCUS risks'!$A$1,2,L$1-1,totalresp),1)))</f>
        <v>0.93103448275862066</v>
      </c>
      <c r="M20">
        <f ca="1">1-(COUNTIFS(OFFSET('CCUS risks'!$A$1,2,$B20-1,totalresp),1,OFFSET('CCUS risks'!$A$1,2,M$1-1,totalresp),1)/(COUNTIFS(OFFSET('CCUS risks'!$A$1,2,$B20-1,totalresp),1,OFFSET('CCUS risks'!$A$1,2,M$1-1,totalresp),1)+COUNTIFS(OFFSET('CCUS risks'!$A$1,2,$B20-1,totalresp),1,OFFSET('CCUS risks'!$A$1,2,M$1-1,totalresp),0)+COUNTIFS(OFFSET('CCUS risks'!$A$1,2,$B20-1,totalresp),0,OFFSET('CCUS risks'!$A$1,2,M$1-1,totalresp),1)))</f>
        <v>0.91304347826086962</v>
      </c>
      <c r="N20">
        <f ca="1">1-(COUNTIFS(OFFSET('CCUS risks'!$A$1,2,$B20-1,totalresp),1,OFFSET('CCUS risks'!$A$1,2,N$1-1,totalresp),1)/(COUNTIFS(OFFSET('CCUS risks'!$A$1,2,$B20-1,totalresp),1,OFFSET('CCUS risks'!$A$1,2,N$1-1,totalresp),1)+COUNTIFS(OFFSET('CCUS risks'!$A$1,2,$B20-1,totalresp),1,OFFSET('CCUS risks'!$A$1,2,N$1-1,totalresp),0)+COUNTIFS(OFFSET('CCUS risks'!$A$1,2,$B20-1,totalresp),0,OFFSET('CCUS risks'!$A$1,2,N$1-1,totalresp),1)))</f>
        <v>0.84</v>
      </c>
      <c r="O20">
        <f ca="1">1-(COUNTIFS(OFFSET('CCUS risks'!$A$1,2,$B20-1,totalresp),1,OFFSET('CCUS risks'!$A$1,2,O$1-1,totalresp),1)/(COUNTIFS(OFFSET('CCUS risks'!$A$1,2,$B20-1,totalresp),1,OFFSET('CCUS risks'!$A$1,2,O$1-1,totalresp),1)+COUNTIFS(OFFSET('CCUS risks'!$A$1,2,$B20-1,totalresp),1,OFFSET('CCUS risks'!$A$1,2,O$1-1,totalresp),0)+COUNTIFS(OFFSET('CCUS risks'!$A$1,2,$B20-1,totalresp),0,OFFSET('CCUS risks'!$A$1,2,O$1-1,totalresp),1)))</f>
        <v>0.89743589743589747</v>
      </c>
      <c r="P20">
        <f ca="1">1-(COUNTIFS(OFFSET('CCUS risks'!$A$1,2,$B20-1,totalresp),1,OFFSET('CCUS risks'!$A$1,2,P$1-1,totalresp),1)/(COUNTIFS(OFFSET('CCUS risks'!$A$1,2,$B20-1,totalresp),1,OFFSET('CCUS risks'!$A$1,2,P$1-1,totalresp),1)+COUNTIFS(OFFSET('CCUS risks'!$A$1,2,$B20-1,totalresp),1,OFFSET('CCUS risks'!$A$1,2,P$1-1,totalresp),0)+COUNTIFS(OFFSET('CCUS risks'!$A$1,2,$B20-1,totalresp),0,OFFSET('CCUS risks'!$A$1,2,P$1-1,totalresp),1)))</f>
        <v>0.80645161290322576</v>
      </c>
      <c r="Q20">
        <f ca="1">1-(COUNTIFS(OFFSET('CCUS risks'!$A$1,2,$B20-1,totalresp),1,OFFSET('CCUS risks'!$A$1,2,Q$1-1,totalresp),1)/(COUNTIFS(OFFSET('CCUS risks'!$A$1,2,$B20-1,totalresp),1,OFFSET('CCUS risks'!$A$1,2,Q$1-1,totalresp),1)+COUNTIFS(OFFSET('CCUS risks'!$A$1,2,$B20-1,totalresp),1,OFFSET('CCUS risks'!$A$1,2,Q$1-1,totalresp),0)+COUNTIFS(OFFSET('CCUS risks'!$A$1,2,$B20-1,totalresp),0,OFFSET('CCUS risks'!$A$1,2,Q$1-1,totalresp),1)))</f>
        <v>0.88888888888888884</v>
      </c>
      <c r="R20">
        <f ca="1">1-(COUNTIFS(OFFSET('CCUS risks'!$A$1,2,$B20-1,totalresp),1,OFFSET('CCUS risks'!$A$1,2,R$1-1,totalresp),1)/(COUNTIFS(OFFSET('CCUS risks'!$A$1,2,$B20-1,totalresp),1,OFFSET('CCUS risks'!$A$1,2,R$1-1,totalresp),1)+COUNTIFS(OFFSET('CCUS risks'!$A$1,2,$B20-1,totalresp),1,OFFSET('CCUS risks'!$A$1,2,R$1-1,totalresp),0)+COUNTIFS(OFFSET('CCUS risks'!$A$1,2,$B20-1,totalresp),0,OFFSET('CCUS risks'!$A$1,2,R$1-1,totalresp),1)))</f>
        <v>0.89130434782608692</v>
      </c>
      <c r="S20">
        <f ca="1">1-(COUNTIFS(OFFSET('CCUS risks'!$A$1,2,$B20-1,totalresp),1,OFFSET('CCUS risks'!$A$1,2,S$1-1,totalresp),1)/(COUNTIFS(OFFSET('CCUS risks'!$A$1,2,$B20-1,totalresp),1,OFFSET('CCUS risks'!$A$1,2,S$1-1,totalresp),1)+COUNTIFS(OFFSET('CCUS risks'!$A$1,2,$B20-1,totalresp),1,OFFSET('CCUS risks'!$A$1,2,S$1-1,totalresp),0)+COUNTIFS(OFFSET('CCUS risks'!$A$1,2,$B20-1,totalresp),0,OFFSET('CCUS risks'!$A$1,2,S$1-1,totalresp),1)))</f>
        <v>0.85714285714285721</v>
      </c>
      <c r="T20">
        <f ca="1">1-(COUNTIFS(OFFSET('CCUS risks'!$A$1,2,$B20-1,totalresp),1,OFFSET('CCUS risks'!$A$1,2,T$1-1,totalresp),1)/(COUNTIFS(OFFSET('CCUS risks'!$A$1,2,$B20-1,totalresp),1,OFFSET('CCUS risks'!$A$1,2,T$1-1,totalresp),1)+COUNTIFS(OFFSET('CCUS risks'!$A$1,2,$B20-1,totalresp),1,OFFSET('CCUS risks'!$A$1,2,T$1-1,totalresp),0)+COUNTIFS(OFFSET('CCUS risks'!$A$1,2,$B20-1,totalresp),0,OFFSET('CCUS risks'!$A$1,2,T$1-1,totalresp),1)))</f>
        <v>0</v>
      </c>
      <c r="U20">
        <f ca="1">1-(COUNTIFS(OFFSET('CCUS risks'!$A$1,2,$B20-1,totalresp),1,OFFSET('CCUS risks'!$A$1,2,U$1-1,totalresp),1)/(COUNTIFS(OFFSET('CCUS risks'!$A$1,2,$B20-1,totalresp),1,OFFSET('CCUS risks'!$A$1,2,U$1-1,totalresp),1)+COUNTIFS(OFFSET('CCUS risks'!$A$1,2,$B20-1,totalresp),1,OFFSET('CCUS risks'!$A$1,2,U$1-1,totalresp),0)+COUNTIFS(OFFSET('CCUS risks'!$A$1,2,$B20-1,totalresp),0,OFFSET('CCUS risks'!$A$1,2,U$1-1,totalresp),1)))</f>
        <v>0.74193548387096775</v>
      </c>
      <c r="V20">
        <f ca="1">1-(COUNTIFS(OFFSET('CCUS risks'!$A$1,2,$B20-1,totalresp),1,OFFSET('CCUS risks'!$A$1,2,V$1-1,totalresp),1)/(COUNTIFS(OFFSET('CCUS risks'!$A$1,2,$B20-1,totalresp),1,OFFSET('CCUS risks'!$A$1,2,V$1-1,totalresp),1)+COUNTIFS(OFFSET('CCUS risks'!$A$1,2,$B20-1,totalresp),1,OFFSET('CCUS risks'!$A$1,2,V$1-1,totalresp),0)+COUNTIFS(OFFSET('CCUS risks'!$A$1,2,$B20-1,totalresp),0,OFFSET('CCUS risks'!$A$1,2,V$1-1,totalresp),1)))</f>
        <v>0.88235294117647056</v>
      </c>
      <c r="W20">
        <f ca="1">1-(COUNTIFS(OFFSET('CCUS risks'!$A$1,2,$B20-1,totalresp),1,OFFSET('CCUS risks'!$A$1,2,W$1-1,totalresp),1)/(COUNTIFS(OFFSET('CCUS risks'!$A$1,2,$B20-1,totalresp),1,OFFSET('CCUS risks'!$A$1,2,W$1-1,totalresp),1)+COUNTIFS(OFFSET('CCUS risks'!$A$1,2,$B20-1,totalresp),1,OFFSET('CCUS risks'!$A$1,2,W$1-1,totalresp),0)+COUNTIFS(OFFSET('CCUS risks'!$A$1,2,$B20-1,totalresp),0,OFFSET('CCUS risks'!$A$1,2,W$1-1,totalresp),1)))</f>
        <v>0.91176470588235292</v>
      </c>
      <c r="X20">
        <f ca="1">1-(COUNTIFS(OFFSET('CCUS risks'!$A$1,2,$B20-1,totalresp),1,OFFSET('CCUS risks'!$A$1,2,X$1-1,totalresp),1)/(COUNTIFS(OFFSET('CCUS risks'!$A$1,2,$B20-1,totalresp),1,OFFSET('CCUS risks'!$A$1,2,X$1-1,totalresp),1)+COUNTIFS(OFFSET('CCUS risks'!$A$1,2,$B20-1,totalresp),1,OFFSET('CCUS risks'!$A$1,2,X$1-1,totalresp),0)+COUNTIFS(OFFSET('CCUS risks'!$A$1,2,$B20-1,totalresp),0,OFFSET('CCUS risks'!$A$1,2,X$1-1,totalresp),1)))</f>
        <v>0.88571428571428568</v>
      </c>
      <c r="Y20">
        <f ca="1">1-(COUNTIFS(OFFSET('CCUS risks'!$A$1,2,$B20-1,totalresp),1,OFFSET('CCUS risks'!$A$1,2,Y$1-1,totalresp),1)/(COUNTIFS(OFFSET('CCUS risks'!$A$1,2,$B20-1,totalresp),1,OFFSET('CCUS risks'!$A$1,2,Y$1-1,totalresp),1)+COUNTIFS(OFFSET('CCUS risks'!$A$1,2,$B20-1,totalresp),1,OFFSET('CCUS risks'!$A$1,2,Y$1-1,totalresp),0)+COUNTIFS(OFFSET('CCUS risks'!$A$1,2,$B20-1,totalresp),0,OFFSET('CCUS risks'!$A$1,2,Y$1-1,totalresp),1)))</f>
        <v>0.8125</v>
      </c>
      <c r="Z20">
        <f ca="1">1-(COUNTIFS(OFFSET('CCUS risks'!$A$1,2,$B20-1,totalresp),1,OFFSET('CCUS risks'!$A$1,2,Z$1-1,totalresp),1)/(COUNTIFS(OFFSET('CCUS risks'!$A$1,2,$B20-1,totalresp),1,OFFSET('CCUS risks'!$A$1,2,Z$1-1,totalresp),1)+COUNTIFS(OFFSET('CCUS risks'!$A$1,2,$B20-1,totalresp),1,OFFSET('CCUS risks'!$A$1,2,Z$1-1,totalresp),0)+COUNTIFS(OFFSET('CCUS risks'!$A$1,2,$B20-1,totalresp),0,OFFSET('CCUS risks'!$A$1,2,Z$1-1,totalresp),1)))</f>
        <v>0.90625</v>
      </c>
      <c r="AA20">
        <f ca="1">1-(COUNTIFS(OFFSET('CCUS risks'!$A$1,2,$B20-1,totalresp),1,OFFSET('CCUS risks'!$A$1,2,AA$1-1,totalresp),1)/(COUNTIFS(OFFSET('CCUS risks'!$A$1,2,$B20-1,totalresp),1,OFFSET('CCUS risks'!$A$1,2,AA$1-1,totalresp),1)+COUNTIFS(OFFSET('CCUS risks'!$A$1,2,$B20-1,totalresp),1,OFFSET('CCUS risks'!$A$1,2,AA$1-1,totalresp),0)+COUNTIFS(OFFSET('CCUS risks'!$A$1,2,$B20-1,totalresp),0,OFFSET('CCUS risks'!$A$1,2,AA$1-1,totalresp),1)))</f>
        <v>1</v>
      </c>
      <c r="AB20">
        <f ca="1">1-(COUNTIFS(OFFSET('CCUS risks'!$A$1,2,$B20-1,totalresp),1,OFFSET('CCUS risks'!$A$1,2,AB$1-1,totalresp),1)/(COUNTIFS(OFFSET('CCUS risks'!$A$1,2,$B20-1,totalresp),1,OFFSET('CCUS risks'!$A$1,2,AB$1-1,totalresp),1)+COUNTIFS(OFFSET('CCUS risks'!$A$1,2,$B20-1,totalresp),1,OFFSET('CCUS risks'!$A$1,2,AB$1-1,totalresp),0)+COUNTIFS(OFFSET('CCUS risks'!$A$1,2,$B20-1,totalresp),0,OFFSET('CCUS risks'!$A$1,2,AB$1-1,totalresp),1)))</f>
        <v>0.96551724137931039</v>
      </c>
      <c r="AC20">
        <f ca="1">1-(COUNTIFS(OFFSET('CCUS risks'!$A$1,2,$B20-1,totalresp),1,OFFSET('CCUS risks'!$A$1,2,AC$1-1,totalresp),1)/(COUNTIFS(OFFSET('CCUS risks'!$A$1,2,$B20-1,totalresp),1,OFFSET('CCUS risks'!$A$1,2,AC$1-1,totalresp),1)+COUNTIFS(OFFSET('CCUS risks'!$A$1,2,$B20-1,totalresp),1,OFFSET('CCUS risks'!$A$1,2,AC$1-1,totalresp),0)+COUNTIFS(OFFSET('CCUS risks'!$A$1,2,$B20-1,totalresp),0,OFFSET('CCUS risks'!$A$1,2,AC$1-1,totalresp),1)))</f>
        <v>0.97142857142857142</v>
      </c>
      <c r="AD20">
        <f ca="1">1-(COUNTIFS(OFFSET('CCUS risks'!$A$1,2,$B20-1,totalresp),1,OFFSET('CCUS risks'!$A$1,2,AD$1-1,totalresp),1)/(COUNTIFS(OFFSET('CCUS risks'!$A$1,2,$B20-1,totalresp),1,OFFSET('CCUS risks'!$A$1,2,AD$1-1,totalresp),1)+COUNTIFS(OFFSET('CCUS risks'!$A$1,2,$B20-1,totalresp),1,OFFSET('CCUS risks'!$A$1,2,AD$1-1,totalresp),0)+COUNTIFS(OFFSET('CCUS risks'!$A$1,2,$B20-1,totalresp),0,OFFSET('CCUS risks'!$A$1,2,AD$1-1,totalresp),1)))</f>
        <v>1</v>
      </c>
      <c r="AE20">
        <f ca="1">1-(COUNTIFS(OFFSET('CCUS risks'!$A$1,2,$B20-1,totalresp),1,OFFSET('CCUS risks'!$A$1,2,AE$1-1,totalresp),1)/(COUNTIFS(OFFSET('CCUS risks'!$A$1,2,$B20-1,totalresp),1,OFFSET('CCUS risks'!$A$1,2,AE$1-1,totalresp),1)+COUNTIFS(OFFSET('CCUS risks'!$A$1,2,$B20-1,totalresp),1,OFFSET('CCUS risks'!$A$1,2,AE$1-1,totalresp),0)+COUNTIFS(OFFSET('CCUS risks'!$A$1,2,$B20-1,totalresp),0,OFFSET('CCUS risks'!$A$1,2,AE$1-1,totalresp),1)))</f>
        <v>1</v>
      </c>
      <c r="AF20">
        <f ca="1">1-(COUNTIFS(OFFSET('CCUS risks'!$A$1,2,$B20-1,totalresp),1,OFFSET('CCUS risks'!$A$1,2,AF$1-1,totalresp),1)/(COUNTIFS(OFFSET('CCUS risks'!$A$1,2,$B20-1,totalresp),1,OFFSET('CCUS risks'!$A$1,2,AF$1-1,totalresp),1)+COUNTIFS(OFFSET('CCUS risks'!$A$1,2,$B20-1,totalresp),1,OFFSET('CCUS risks'!$A$1,2,AF$1-1,totalresp),0)+COUNTIFS(OFFSET('CCUS risks'!$A$1,2,$B20-1,totalresp),0,OFFSET('CCUS risks'!$A$1,2,AF$1-1,totalresp),1)))</f>
        <v>0.87096774193548387</v>
      </c>
      <c r="AG20">
        <f ca="1">1-(COUNTIFS(OFFSET('CCUS risks'!$A$1,2,$B20-1,totalresp),1,OFFSET('CCUS risks'!$A$1,2,AG$1-1,totalresp),1)/(COUNTIFS(OFFSET('CCUS risks'!$A$1,2,$B20-1,totalresp),1,OFFSET('CCUS risks'!$A$1,2,AG$1-1,totalresp),1)+COUNTIFS(OFFSET('CCUS risks'!$A$1,2,$B20-1,totalresp),1,OFFSET('CCUS risks'!$A$1,2,AG$1-1,totalresp),0)+COUNTIFS(OFFSET('CCUS risks'!$A$1,2,$B20-1,totalresp),0,OFFSET('CCUS risks'!$A$1,2,AG$1-1,totalresp),1)))</f>
        <v>0.92</v>
      </c>
      <c r="AH20">
        <f ca="1">1-(COUNTIFS(OFFSET('CCUS risks'!$A$1,2,$B20-1,totalresp),1,OFFSET('CCUS risks'!$A$1,2,AH$1-1,totalresp),1)/(COUNTIFS(OFFSET('CCUS risks'!$A$1,2,$B20-1,totalresp),1,OFFSET('CCUS risks'!$A$1,2,AH$1-1,totalresp),1)+COUNTIFS(OFFSET('CCUS risks'!$A$1,2,$B20-1,totalresp),1,OFFSET('CCUS risks'!$A$1,2,AH$1-1,totalresp),0)+COUNTIFS(OFFSET('CCUS risks'!$A$1,2,$B20-1,totalresp),0,OFFSET('CCUS risks'!$A$1,2,AH$1-1,totalresp),1)))</f>
        <v>0.89655172413793105</v>
      </c>
      <c r="AI20">
        <f ca="1">1-(COUNTIFS(OFFSET('CCUS risks'!$A$1,2,$B20-1,totalresp),1,OFFSET('CCUS risks'!$A$1,2,AI$1-1,totalresp),1)/(COUNTIFS(OFFSET('CCUS risks'!$A$1,2,$B20-1,totalresp),1,OFFSET('CCUS risks'!$A$1,2,AI$1-1,totalresp),1)+COUNTIFS(OFFSET('CCUS risks'!$A$1,2,$B20-1,totalresp),1,OFFSET('CCUS risks'!$A$1,2,AI$1-1,totalresp),0)+COUNTIFS(OFFSET('CCUS risks'!$A$1,2,$B20-1,totalresp),0,OFFSET('CCUS risks'!$A$1,2,AI$1-1,totalresp),1)))</f>
        <v>0.875</v>
      </c>
      <c r="AJ20">
        <f ca="1">1-(COUNTIFS(OFFSET('CCUS risks'!$A$1,2,$B20-1,totalresp),1,OFFSET('CCUS risks'!$A$1,2,AJ$1-1,totalresp),1)/(COUNTIFS(OFFSET('CCUS risks'!$A$1,2,$B20-1,totalresp),1,OFFSET('CCUS risks'!$A$1,2,AJ$1-1,totalresp),1)+COUNTIFS(OFFSET('CCUS risks'!$A$1,2,$B20-1,totalresp),1,OFFSET('CCUS risks'!$A$1,2,AJ$1-1,totalresp),0)+COUNTIFS(OFFSET('CCUS risks'!$A$1,2,$B20-1,totalresp),0,OFFSET('CCUS risks'!$A$1,2,AJ$1-1,totalresp),1)))</f>
        <v>1</v>
      </c>
    </row>
    <row r="21" spans="1:36" ht="52.5" x14ac:dyDescent="0.45">
      <c r="A21" s="21" t="s">
        <v>393</v>
      </c>
      <c r="B21" s="6">
        <v>24</v>
      </c>
      <c r="C21">
        <f ca="1">1-(COUNTIFS(OFFSET('CCUS risks'!$A$1,2,$B21-1,totalresp),1,OFFSET('CCUS risks'!$A$1,2,C$1-1,totalresp),1)/(COUNTIFS(OFFSET('CCUS risks'!$A$1,2,$B21-1,totalresp),1,OFFSET('CCUS risks'!$A$1,2,C$1-1,totalresp),1)+COUNTIFS(OFFSET('CCUS risks'!$A$1,2,$B21-1,totalresp),1,OFFSET('CCUS risks'!$A$1,2,C$1-1,totalresp),0)+COUNTIFS(OFFSET('CCUS risks'!$A$1,2,$B21-1,totalresp),0,OFFSET('CCUS risks'!$A$1,2,C$1-1,totalresp),1)))</f>
        <v>0.75</v>
      </c>
      <c r="D21">
        <f ca="1">1-(COUNTIFS(OFFSET('CCUS risks'!$A$1,2,$B21-1,totalresp),1,OFFSET('CCUS risks'!$A$1,2,D$1-1,totalresp),1)/(COUNTIFS(OFFSET('CCUS risks'!$A$1,2,$B21-1,totalresp),1,OFFSET('CCUS risks'!$A$1,2,D$1-1,totalresp),1)+COUNTIFS(OFFSET('CCUS risks'!$A$1,2,$B21-1,totalresp),1,OFFSET('CCUS risks'!$A$1,2,D$1-1,totalresp),0)+COUNTIFS(OFFSET('CCUS risks'!$A$1,2,$B21-1,totalresp),0,OFFSET('CCUS risks'!$A$1,2,D$1-1,totalresp),1)))</f>
        <v>0.89473684210526316</v>
      </c>
      <c r="E21">
        <f ca="1">1-(COUNTIFS(OFFSET('CCUS risks'!$A$1,2,$B21-1,totalresp),1,OFFSET('CCUS risks'!$A$1,2,E$1-1,totalresp),1)/(COUNTIFS(OFFSET('CCUS risks'!$A$1,2,$B21-1,totalresp),1,OFFSET('CCUS risks'!$A$1,2,E$1-1,totalresp),1)+COUNTIFS(OFFSET('CCUS risks'!$A$1,2,$B21-1,totalresp),1,OFFSET('CCUS risks'!$A$1,2,E$1-1,totalresp),0)+COUNTIFS(OFFSET('CCUS risks'!$A$1,2,$B21-1,totalresp),0,OFFSET('CCUS risks'!$A$1,2,E$1-1,totalresp),1)))</f>
        <v>0.8214285714285714</v>
      </c>
      <c r="F21">
        <f ca="1">1-(COUNTIFS(OFFSET('CCUS risks'!$A$1,2,$B21-1,totalresp),1,OFFSET('CCUS risks'!$A$1,2,F$1-1,totalresp),1)/(COUNTIFS(OFFSET('CCUS risks'!$A$1,2,$B21-1,totalresp),1,OFFSET('CCUS risks'!$A$1,2,F$1-1,totalresp),1)+COUNTIFS(OFFSET('CCUS risks'!$A$1,2,$B21-1,totalresp),1,OFFSET('CCUS risks'!$A$1,2,F$1-1,totalresp),0)+COUNTIFS(OFFSET('CCUS risks'!$A$1,2,$B21-1,totalresp),0,OFFSET('CCUS risks'!$A$1,2,F$1-1,totalresp),1)))</f>
        <v>0.92307692307692313</v>
      </c>
      <c r="G21">
        <f ca="1">1-(COUNTIFS(OFFSET('CCUS risks'!$A$1,2,$B21-1,totalresp),1,OFFSET('CCUS risks'!$A$1,2,G$1-1,totalresp),1)/(COUNTIFS(OFFSET('CCUS risks'!$A$1,2,$B21-1,totalresp),1,OFFSET('CCUS risks'!$A$1,2,G$1-1,totalresp),1)+COUNTIFS(OFFSET('CCUS risks'!$A$1,2,$B21-1,totalresp),1,OFFSET('CCUS risks'!$A$1,2,G$1-1,totalresp),0)+COUNTIFS(OFFSET('CCUS risks'!$A$1,2,$B21-1,totalresp),0,OFFSET('CCUS risks'!$A$1,2,G$1-1,totalresp),1)))</f>
        <v>0.76190476190476186</v>
      </c>
      <c r="H21">
        <f ca="1">1-(COUNTIFS(OFFSET('CCUS risks'!$A$1,2,$B21-1,totalresp),1,OFFSET('CCUS risks'!$A$1,2,H$1-1,totalresp),1)/(COUNTIFS(OFFSET('CCUS risks'!$A$1,2,$B21-1,totalresp),1,OFFSET('CCUS risks'!$A$1,2,H$1-1,totalresp),1)+COUNTIFS(OFFSET('CCUS risks'!$A$1,2,$B21-1,totalresp),1,OFFSET('CCUS risks'!$A$1,2,H$1-1,totalresp),0)+COUNTIFS(OFFSET('CCUS risks'!$A$1,2,$B21-1,totalresp),0,OFFSET('CCUS risks'!$A$1,2,H$1-1,totalresp),1)))</f>
        <v>0.7441860465116279</v>
      </c>
      <c r="I21">
        <f ca="1">1-(COUNTIFS(OFFSET('CCUS risks'!$A$1,2,$B21-1,totalresp),1,OFFSET('CCUS risks'!$A$1,2,I$1-1,totalresp),1)/(COUNTIFS(OFFSET('CCUS risks'!$A$1,2,$B21-1,totalresp),1,OFFSET('CCUS risks'!$A$1,2,I$1-1,totalresp),1)+COUNTIFS(OFFSET('CCUS risks'!$A$1,2,$B21-1,totalresp),1,OFFSET('CCUS risks'!$A$1,2,I$1-1,totalresp),0)+COUNTIFS(OFFSET('CCUS risks'!$A$1,2,$B21-1,totalresp),0,OFFSET('CCUS risks'!$A$1,2,I$1-1,totalresp),1)))</f>
        <v>0.82352941176470584</v>
      </c>
      <c r="J21">
        <f ca="1">1-(COUNTIFS(OFFSET('CCUS risks'!$A$1,2,$B21-1,totalresp),1,OFFSET('CCUS risks'!$A$1,2,J$1-1,totalresp),1)/(COUNTIFS(OFFSET('CCUS risks'!$A$1,2,$B21-1,totalresp),1,OFFSET('CCUS risks'!$A$1,2,J$1-1,totalresp),1)+COUNTIFS(OFFSET('CCUS risks'!$A$1,2,$B21-1,totalresp),1,OFFSET('CCUS risks'!$A$1,2,J$1-1,totalresp),0)+COUNTIFS(OFFSET('CCUS risks'!$A$1,2,$B21-1,totalresp),0,OFFSET('CCUS risks'!$A$1,2,J$1-1,totalresp),1)))</f>
        <v>0.7857142857142857</v>
      </c>
      <c r="K21">
        <f ca="1">1-(COUNTIFS(OFFSET('CCUS risks'!$A$1,2,$B21-1,totalresp),1,OFFSET('CCUS risks'!$A$1,2,K$1-1,totalresp),1)/(COUNTIFS(OFFSET('CCUS risks'!$A$1,2,$B21-1,totalresp),1,OFFSET('CCUS risks'!$A$1,2,K$1-1,totalresp),1)+COUNTIFS(OFFSET('CCUS risks'!$A$1,2,$B21-1,totalresp),1,OFFSET('CCUS risks'!$A$1,2,K$1-1,totalresp),0)+COUNTIFS(OFFSET('CCUS risks'!$A$1,2,$B21-1,totalresp),0,OFFSET('CCUS risks'!$A$1,2,K$1-1,totalresp),1)))</f>
        <v>0.80487804878048785</v>
      </c>
      <c r="L21">
        <f ca="1">1-(COUNTIFS(OFFSET('CCUS risks'!$A$1,2,$B21-1,totalresp),1,OFFSET('CCUS risks'!$A$1,2,L$1-1,totalresp),1)/(COUNTIFS(OFFSET('CCUS risks'!$A$1,2,$B21-1,totalresp),1,OFFSET('CCUS risks'!$A$1,2,L$1-1,totalresp),1)+COUNTIFS(OFFSET('CCUS risks'!$A$1,2,$B21-1,totalresp),1,OFFSET('CCUS risks'!$A$1,2,L$1-1,totalresp),0)+COUNTIFS(OFFSET('CCUS risks'!$A$1,2,$B21-1,totalresp),0,OFFSET('CCUS risks'!$A$1,2,L$1-1,totalresp),1)))</f>
        <v>0.82051282051282048</v>
      </c>
      <c r="M21">
        <f ca="1">1-(COUNTIFS(OFFSET('CCUS risks'!$A$1,2,$B21-1,totalresp),1,OFFSET('CCUS risks'!$A$1,2,M$1-1,totalresp),1)/(COUNTIFS(OFFSET('CCUS risks'!$A$1,2,$B21-1,totalresp),1,OFFSET('CCUS risks'!$A$1,2,M$1-1,totalresp),1)+COUNTIFS(OFFSET('CCUS risks'!$A$1,2,$B21-1,totalresp),1,OFFSET('CCUS risks'!$A$1,2,M$1-1,totalresp),0)+COUNTIFS(OFFSET('CCUS risks'!$A$1,2,$B21-1,totalresp),0,OFFSET('CCUS risks'!$A$1,2,M$1-1,totalresp),1)))</f>
        <v>0.70967741935483875</v>
      </c>
      <c r="N21">
        <f ca="1">1-(COUNTIFS(OFFSET('CCUS risks'!$A$1,2,$B21-1,totalresp),1,OFFSET('CCUS risks'!$A$1,2,N$1-1,totalresp),1)/(COUNTIFS(OFFSET('CCUS risks'!$A$1,2,$B21-1,totalresp),1,OFFSET('CCUS risks'!$A$1,2,N$1-1,totalresp),1)+COUNTIFS(OFFSET('CCUS risks'!$A$1,2,$B21-1,totalresp),1,OFFSET('CCUS risks'!$A$1,2,N$1-1,totalresp),0)+COUNTIFS(OFFSET('CCUS risks'!$A$1,2,$B21-1,totalresp),0,OFFSET('CCUS risks'!$A$1,2,N$1-1,totalresp),1)))</f>
        <v>0.77777777777777779</v>
      </c>
      <c r="O21">
        <f ca="1">1-(COUNTIFS(OFFSET('CCUS risks'!$A$1,2,$B21-1,totalresp),1,OFFSET('CCUS risks'!$A$1,2,O$1-1,totalresp),1)/(COUNTIFS(OFFSET('CCUS risks'!$A$1,2,$B21-1,totalresp),1,OFFSET('CCUS risks'!$A$1,2,O$1-1,totalresp),1)+COUNTIFS(OFFSET('CCUS risks'!$A$1,2,$B21-1,totalresp),1,OFFSET('CCUS risks'!$A$1,2,O$1-1,totalresp),0)+COUNTIFS(OFFSET('CCUS risks'!$A$1,2,$B21-1,totalresp),0,OFFSET('CCUS risks'!$A$1,2,O$1-1,totalresp),1)))</f>
        <v>0.76595744680851063</v>
      </c>
      <c r="P21">
        <f ca="1">1-(COUNTIFS(OFFSET('CCUS risks'!$A$1,2,$B21-1,totalresp),1,OFFSET('CCUS risks'!$A$1,2,P$1-1,totalresp),1)/(COUNTIFS(OFFSET('CCUS risks'!$A$1,2,$B21-1,totalresp),1,OFFSET('CCUS risks'!$A$1,2,P$1-1,totalresp),1)+COUNTIFS(OFFSET('CCUS risks'!$A$1,2,$B21-1,totalresp),1,OFFSET('CCUS risks'!$A$1,2,P$1-1,totalresp),0)+COUNTIFS(OFFSET('CCUS risks'!$A$1,2,$B21-1,totalresp),0,OFFSET('CCUS risks'!$A$1,2,P$1-1,totalresp),1)))</f>
        <v>0.79069767441860461</v>
      </c>
      <c r="Q21">
        <f ca="1">1-(COUNTIFS(OFFSET('CCUS risks'!$A$1,2,$B21-1,totalresp),1,OFFSET('CCUS risks'!$A$1,2,Q$1-1,totalresp),1)/(COUNTIFS(OFFSET('CCUS risks'!$A$1,2,$B21-1,totalresp),1,OFFSET('CCUS risks'!$A$1,2,Q$1-1,totalresp),1)+COUNTIFS(OFFSET('CCUS risks'!$A$1,2,$B21-1,totalresp),1,OFFSET('CCUS risks'!$A$1,2,Q$1-1,totalresp),0)+COUNTIFS(OFFSET('CCUS risks'!$A$1,2,$B21-1,totalresp),0,OFFSET('CCUS risks'!$A$1,2,Q$1-1,totalresp),1)))</f>
        <v>0.75</v>
      </c>
      <c r="R21">
        <f ca="1">1-(COUNTIFS(OFFSET('CCUS risks'!$A$1,2,$B21-1,totalresp),1,OFFSET('CCUS risks'!$A$1,2,R$1-1,totalresp),1)/(COUNTIFS(OFFSET('CCUS risks'!$A$1,2,$B21-1,totalresp),1,OFFSET('CCUS risks'!$A$1,2,R$1-1,totalresp),1)+COUNTIFS(OFFSET('CCUS risks'!$A$1,2,$B21-1,totalresp),1,OFFSET('CCUS risks'!$A$1,2,R$1-1,totalresp),0)+COUNTIFS(OFFSET('CCUS risks'!$A$1,2,$B21-1,totalresp),0,OFFSET('CCUS risks'!$A$1,2,R$1-1,totalresp),1)))</f>
        <v>0.65306122448979598</v>
      </c>
      <c r="S21">
        <f ca="1">1-(COUNTIFS(OFFSET('CCUS risks'!$A$1,2,$B21-1,totalresp),1,OFFSET('CCUS risks'!$A$1,2,S$1-1,totalresp),1)/(COUNTIFS(OFFSET('CCUS risks'!$A$1,2,$B21-1,totalresp),1,OFFSET('CCUS risks'!$A$1,2,S$1-1,totalresp),1)+COUNTIFS(OFFSET('CCUS risks'!$A$1,2,$B21-1,totalresp),1,OFFSET('CCUS risks'!$A$1,2,S$1-1,totalresp),0)+COUNTIFS(OFFSET('CCUS risks'!$A$1,2,$B21-1,totalresp),0,OFFSET('CCUS risks'!$A$1,2,S$1-1,totalresp),1)))</f>
        <v>0.79487179487179493</v>
      </c>
      <c r="T21">
        <f ca="1">1-(COUNTIFS(OFFSET('CCUS risks'!$A$1,2,$B21-1,totalresp),1,OFFSET('CCUS risks'!$A$1,2,T$1-1,totalresp),1)/(COUNTIFS(OFFSET('CCUS risks'!$A$1,2,$B21-1,totalresp),1,OFFSET('CCUS risks'!$A$1,2,T$1-1,totalresp),1)+COUNTIFS(OFFSET('CCUS risks'!$A$1,2,$B21-1,totalresp),1,OFFSET('CCUS risks'!$A$1,2,T$1-1,totalresp),0)+COUNTIFS(OFFSET('CCUS risks'!$A$1,2,$B21-1,totalresp),0,OFFSET('CCUS risks'!$A$1,2,T$1-1,totalresp),1)))</f>
        <v>0.74193548387096775</v>
      </c>
      <c r="U21">
        <f ca="1">1-(COUNTIFS(OFFSET('CCUS risks'!$A$1,2,$B21-1,totalresp),1,OFFSET('CCUS risks'!$A$1,2,U$1-1,totalresp),1)/(COUNTIFS(OFFSET('CCUS risks'!$A$1,2,$B21-1,totalresp),1,OFFSET('CCUS risks'!$A$1,2,U$1-1,totalresp),1)+COUNTIFS(OFFSET('CCUS risks'!$A$1,2,$B21-1,totalresp),1,OFFSET('CCUS risks'!$A$1,2,U$1-1,totalresp),0)+COUNTIFS(OFFSET('CCUS risks'!$A$1,2,$B21-1,totalresp),0,OFFSET('CCUS risks'!$A$1,2,U$1-1,totalresp),1)))</f>
        <v>0</v>
      </c>
      <c r="V21">
        <f ca="1">1-(COUNTIFS(OFFSET('CCUS risks'!$A$1,2,$B21-1,totalresp),1,OFFSET('CCUS risks'!$A$1,2,V$1-1,totalresp),1)/(COUNTIFS(OFFSET('CCUS risks'!$A$1,2,$B21-1,totalresp),1,OFFSET('CCUS risks'!$A$1,2,V$1-1,totalresp),1)+COUNTIFS(OFFSET('CCUS risks'!$A$1,2,$B21-1,totalresp),1,OFFSET('CCUS risks'!$A$1,2,V$1-1,totalresp),0)+COUNTIFS(OFFSET('CCUS risks'!$A$1,2,$B21-1,totalresp),0,OFFSET('CCUS risks'!$A$1,2,V$1-1,totalresp),1)))</f>
        <v>0.84782608695652173</v>
      </c>
      <c r="W21">
        <f ca="1">1-(COUNTIFS(OFFSET('CCUS risks'!$A$1,2,$B21-1,totalresp),1,OFFSET('CCUS risks'!$A$1,2,W$1-1,totalresp),1)/(COUNTIFS(OFFSET('CCUS risks'!$A$1,2,$B21-1,totalresp),1,OFFSET('CCUS risks'!$A$1,2,W$1-1,totalresp),1)+COUNTIFS(OFFSET('CCUS risks'!$A$1,2,$B21-1,totalresp),1,OFFSET('CCUS risks'!$A$1,2,W$1-1,totalresp),0)+COUNTIFS(OFFSET('CCUS risks'!$A$1,2,$B21-1,totalresp),0,OFFSET('CCUS risks'!$A$1,2,W$1-1,totalresp),1)))</f>
        <v>0.73170731707317072</v>
      </c>
      <c r="X21">
        <f ca="1">1-(COUNTIFS(OFFSET('CCUS risks'!$A$1,2,$B21-1,totalresp),1,OFFSET('CCUS risks'!$A$1,2,X$1-1,totalresp),1)/(COUNTIFS(OFFSET('CCUS risks'!$A$1,2,$B21-1,totalresp),1,OFFSET('CCUS risks'!$A$1,2,X$1-1,totalresp),1)+COUNTIFS(OFFSET('CCUS risks'!$A$1,2,$B21-1,totalresp),1,OFFSET('CCUS risks'!$A$1,2,X$1-1,totalresp),0)+COUNTIFS(OFFSET('CCUS risks'!$A$1,2,$B21-1,totalresp),0,OFFSET('CCUS risks'!$A$1,2,X$1-1,totalresp),1)))</f>
        <v>0.7142857142857143</v>
      </c>
      <c r="Y21">
        <f ca="1">1-(COUNTIFS(OFFSET('CCUS risks'!$A$1,2,$B21-1,totalresp),1,OFFSET('CCUS risks'!$A$1,2,Y$1-1,totalresp),1)/(COUNTIFS(OFFSET('CCUS risks'!$A$1,2,$B21-1,totalresp),1,OFFSET('CCUS risks'!$A$1,2,Y$1-1,totalresp),1)+COUNTIFS(OFFSET('CCUS risks'!$A$1,2,$B21-1,totalresp),1,OFFSET('CCUS risks'!$A$1,2,Y$1-1,totalresp),0)+COUNTIFS(OFFSET('CCUS risks'!$A$1,2,$B21-1,totalresp),0,OFFSET('CCUS risks'!$A$1,2,Y$1-1,totalresp),1)))</f>
        <v>0.8666666666666667</v>
      </c>
      <c r="Z21">
        <f ca="1">1-(COUNTIFS(OFFSET('CCUS risks'!$A$1,2,$B21-1,totalresp),1,OFFSET('CCUS risks'!$A$1,2,Z$1-1,totalresp),1)/(COUNTIFS(OFFSET('CCUS risks'!$A$1,2,$B21-1,totalresp),1,OFFSET('CCUS risks'!$A$1,2,Z$1-1,totalresp),1)+COUNTIFS(OFFSET('CCUS risks'!$A$1,2,$B21-1,totalresp),1,OFFSET('CCUS risks'!$A$1,2,Z$1-1,totalresp),0)+COUNTIFS(OFFSET('CCUS risks'!$A$1,2,$B21-1,totalresp),0,OFFSET('CCUS risks'!$A$1,2,Z$1-1,totalresp),1)))</f>
        <v>0.80952380952380953</v>
      </c>
      <c r="AA21">
        <f ca="1">1-(COUNTIFS(OFFSET('CCUS risks'!$A$1,2,$B21-1,totalresp),1,OFFSET('CCUS risks'!$A$1,2,AA$1-1,totalresp),1)/(COUNTIFS(OFFSET('CCUS risks'!$A$1,2,$B21-1,totalresp),1,OFFSET('CCUS risks'!$A$1,2,AA$1-1,totalresp),1)+COUNTIFS(OFFSET('CCUS risks'!$A$1,2,$B21-1,totalresp),1,OFFSET('CCUS risks'!$A$1,2,AA$1-1,totalresp),0)+COUNTIFS(OFFSET('CCUS risks'!$A$1,2,$B21-1,totalresp),0,OFFSET('CCUS risks'!$A$1,2,AA$1-1,totalresp),1)))</f>
        <v>0.87878787878787878</v>
      </c>
      <c r="AB21">
        <f ca="1">1-(COUNTIFS(OFFSET('CCUS risks'!$A$1,2,$B21-1,totalresp),1,OFFSET('CCUS risks'!$A$1,2,AB$1-1,totalresp),1)/(COUNTIFS(OFFSET('CCUS risks'!$A$1,2,$B21-1,totalresp),1,OFFSET('CCUS risks'!$A$1,2,AB$1-1,totalresp),1)+COUNTIFS(OFFSET('CCUS risks'!$A$1,2,$B21-1,totalresp),1,OFFSET('CCUS risks'!$A$1,2,AB$1-1,totalresp),0)+COUNTIFS(OFFSET('CCUS risks'!$A$1,2,$B21-1,totalresp),0,OFFSET('CCUS risks'!$A$1,2,AB$1-1,totalresp),1)))</f>
        <v>0.81578947368421051</v>
      </c>
      <c r="AC21">
        <f ca="1">1-(COUNTIFS(OFFSET('CCUS risks'!$A$1,2,$B21-1,totalresp),1,OFFSET('CCUS risks'!$A$1,2,AC$1-1,totalresp),1)/(COUNTIFS(OFFSET('CCUS risks'!$A$1,2,$B21-1,totalresp),1,OFFSET('CCUS risks'!$A$1,2,AC$1-1,totalresp),1)+COUNTIFS(OFFSET('CCUS risks'!$A$1,2,$B21-1,totalresp),1,OFFSET('CCUS risks'!$A$1,2,AC$1-1,totalresp),0)+COUNTIFS(OFFSET('CCUS risks'!$A$1,2,$B21-1,totalresp),0,OFFSET('CCUS risks'!$A$1,2,AC$1-1,totalresp),1)))</f>
        <v>0.8666666666666667</v>
      </c>
      <c r="AD21">
        <f ca="1">1-(COUNTIFS(OFFSET('CCUS risks'!$A$1,2,$B21-1,totalresp),1,OFFSET('CCUS risks'!$A$1,2,AD$1-1,totalresp),1)/(COUNTIFS(OFFSET('CCUS risks'!$A$1,2,$B21-1,totalresp),1,OFFSET('CCUS risks'!$A$1,2,AD$1-1,totalresp),1)+COUNTIFS(OFFSET('CCUS risks'!$A$1,2,$B21-1,totalresp),1,OFFSET('CCUS risks'!$A$1,2,AD$1-1,totalresp),0)+COUNTIFS(OFFSET('CCUS risks'!$A$1,2,$B21-1,totalresp),0,OFFSET('CCUS risks'!$A$1,2,AD$1-1,totalresp),1)))</f>
        <v>0.90625</v>
      </c>
      <c r="AE21">
        <f ca="1">1-(COUNTIFS(OFFSET('CCUS risks'!$A$1,2,$B21-1,totalresp),1,OFFSET('CCUS risks'!$A$1,2,AE$1-1,totalresp),1)/(COUNTIFS(OFFSET('CCUS risks'!$A$1,2,$B21-1,totalresp),1,OFFSET('CCUS risks'!$A$1,2,AE$1-1,totalresp),1)+COUNTIFS(OFFSET('CCUS risks'!$A$1,2,$B21-1,totalresp),1,OFFSET('CCUS risks'!$A$1,2,AE$1-1,totalresp),0)+COUNTIFS(OFFSET('CCUS risks'!$A$1,2,$B21-1,totalresp),0,OFFSET('CCUS risks'!$A$1,2,AE$1-1,totalresp),1)))</f>
        <v>0.96666666666666667</v>
      </c>
      <c r="AF21">
        <f ca="1">1-(COUNTIFS(OFFSET('CCUS risks'!$A$1,2,$B21-1,totalresp),1,OFFSET('CCUS risks'!$A$1,2,AF$1-1,totalresp),1)/(COUNTIFS(OFFSET('CCUS risks'!$A$1,2,$B21-1,totalresp),1,OFFSET('CCUS risks'!$A$1,2,AF$1-1,totalresp),1)+COUNTIFS(OFFSET('CCUS risks'!$A$1,2,$B21-1,totalresp),1,OFFSET('CCUS risks'!$A$1,2,AF$1-1,totalresp),0)+COUNTIFS(OFFSET('CCUS risks'!$A$1,2,$B21-1,totalresp),0,OFFSET('CCUS risks'!$A$1,2,AF$1-1,totalresp),1)))</f>
        <v>0.78048780487804881</v>
      </c>
      <c r="AG21">
        <f ca="1">1-(COUNTIFS(OFFSET('CCUS risks'!$A$1,2,$B21-1,totalresp),1,OFFSET('CCUS risks'!$A$1,2,AG$1-1,totalresp),1)/(COUNTIFS(OFFSET('CCUS risks'!$A$1,2,$B21-1,totalresp),1,OFFSET('CCUS risks'!$A$1,2,AG$1-1,totalresp),1)+COUNTIFS(OFFSET('CCUS risks'!$A$1,2,$B21-1,totalresp),1,OFFSET('CCUS risks'!$A$1,2,AG$1-1,totalresp),0)+COUNTIFS(OFFSET('CCUS risks'!$A$1,2,$B21-1,totalresp),0,OFFSET('CCUS risks'!$A$1,2,AG$1-1,totalresp),1)))</f>
        <v>0.8</v>
      </c>
      <c r="AH21">
        <f ca="1">1-(COUNTIFS(OFFSET('CCUS risks'!$A$1,2,$B21-1,totalresp),1,OFFSET('CCUS risks'!$A$1,2,AH$1-1,totalresp),1)/(COUNTIFS(OFFSET('CCUS risks'!$A$1,2,$B21-1,totalresp),1,OFFSET('CCUS risks'!$A$1,2,AH$1-1,totalresp),1)+COUNTIFS(OFFSET('CCUS risks'!$A$1,2,$B21-1,totalresp),1,OFFSET('CCUS risks'!$A$1,2,AH$1-1,totalresp),0)+COUNTIFS(OFFSET('CCUS risks'!$A$1,2,$B21-1,totalresp),0,OFFSET('CCUS risks'!$A$1,2,AH$1-1,totalresp),1)))</f>
        <v>0.82499999999999996</v>
      </c>
      <c r="AI21">
        <f ca="1">1-(COUNTIFS(OFFSET('CCUS risks'!$A$1,2,$B21-1,totalresp),1,OFFSET('CCUS risks'!$A$1,2,AI$1-1,totalresp),1)/(COUNTIFS(OFFSET('CCUS risks'!$A$1,2,$B21-1,totalresp),1,OFFSET('CCUS risks'!$A$1,2,AI$1-1,totalresp),1)+COUNTIFS(OFFSET('CCUS risks'!$A$1,2,$B21-1,totalresp),1,OFFSET('CCUS risks'!$A$1,2,AI$1-1,totalresp),0)+COUNTIFS(OFFSET('CCUS risks'!$A$1,2,$B21-1,totalresp),0,OFFSET('CCUS risks'!$A$1,2,AI$1-1,totalresp),1)))</f>
        <v>0.72499999999999998</v>
      </c>
      <c r="AJ21">
        <f ca="1">1-(COUNTIFS(OFFSET('CCUS risks'!$A$1,2,$B21-1,totalresp),1,OFFSET('CCUS risks'!$A$1,2,AJ$1-1,totalresp),1)/(COUNTIFS(OFFSET('CCUS risks'!$A$1,2,$B21-1,totalresp),1,OFFSET('CCUS risks'!$A$1,2,AJ$1-1,totalresp),1)+COUNTIFS(OFFSET('CCUS risks'!$A$1,2,$B21-1,totalresp),1,OFFSET('CCUS risks'!$A$1,2,AJ$1-1,totalresp),0)+COUNTIFS(OFFSET('CCUS risks'!$A$1,2,$B21-1,totalresp),0,OFFSET('CCUS risks'!$A$1,2,AJ$1-1,totalresp),1)))</f>
        <v>1</v>
      </c>
    </row>
    <row r="22" spans="1:36" ht="39.4" x14ac:dyDescent="0.45">
      <c r="A22" s="21" t="s">
        <v>394</v>
      </c>
      <c r="B22" s="6">
        <v>25</v>
      </c>
      <c r="C22">
        <f ca="1">1-(COUNTIFS(OFFSET('CCUS risks'!$A$1,2,$B22-1,totalresp),1,OFFSET('CCUS risks'!$A$1,2,C$1-1,totalresp),1)/(COUNTIFS(OFFSET('CCUS risks'!$A$1,2,$B22-1,totalresp),1,OFFSET('CCUS risks'!$A$1,2,C$1-1,totalresp),1)+COUNTIFS(OFFSET('CCUS risks'!$A$1,2,$B22-1,totalresp),1,OFFSET('CCUS risks'!$A$1,2,C$1-1,totalresp),0)+COUNTIFS(OFFSET('CCUS risks'!$A$1,2,$B22-1,totalresp),0,OFFSET('CCUS risks'!$A$1,2,C$1-1,totalresp),1)))</f>
        <v>0.8</v>
      </c>
      <c r="D22">
        <f ca="1">1-(COUNTIFS(OFFSET('CCUS risks'!$A$1,2,$B22-1,totalresp),1,OFFSET('CCUS risks'!$A$1,2,D$1-1,totalresp),1)/(COUNTIFS(OFFSET('CCUS risks'!$A$1,2,$B22-1,totalresp),1,OFFSET('CCUS risks'!$A$1,2,D$1-1,totalresp),1)+COUNTIFS(OFFSET('CCUS risks'!$A$1,2,$B22-1,totalresp),1,OFFSET('CCUS risks'!$A$1,2,D$1-1,totalresp),0)+COUNTIFS(OFFSET('CCUS risks'!$A$1,2,$B22-1,totalresp),0,OFFSET('CCUS risks'!$A$1,2,D$1-1,totalresp),1)))</f>
        <v>0.82857142857142851</v>
      </c>
      <c r="E22">
        <f ca="1">1-(COUNTIFS(OFFSET('CCUS risks'!$A$1,2,$B22-1,totalresp),1,OFFSET('CCUS risks'!$A$1,2,E$1-1,totalresp),1)/(COUNTIFS(OFFSET('CCUS risks'!$A$1,2,$B22-1,totalresp),1,OFFSET('CCUS risks'!$A$1,2,E$1-1,totalresp),1)+COUNTIFS(OFFSET('CCUS risks'!$A$1,2,$B22-1,totalresp),1,OFFSET('CCUS risks'!$A$1,2,E$1-1,totalresp),0)+COUNTIFS(OFFSET('CCUS risks'!$A$1,2,$B22-1,totalresp),0,OFFSET('CCUS risks'!$A$1,2,E$1-1,totalresp),1)))</f>
        <v>0.77358490566037741</v>
      </c>
      <c r="F22">
        <f ca="1">1-(COUNTIFS(OFFSET('CCUS risks'!$A$1,2,$B22-1,totalresp),1,OFFSET('CCUS risks'!$A$1,2,F$1-1,totalresp),1)/(COUNTIFS(OFFSET('CCUS risks'!$A$1,2,$B22-1,totalresp),1,OFFSET('CCUS risks'!$A$1,2,F$1-1,totalresp),1)+COUNTIFS(OFFSET('CCUS risks'!$A$1,2,$B22-1,totalresp),1,OFFSET('CCUS risks'!$A$1,2,F$1-1,totalresp),0)+COUNTIFS(OFFSET('CCUS risks'!$A$1,2,$B22-1,totalresp),0,OFFSET('CCUS risks'!$A$1,2,F$1-1,totalresp),1)))</f>
        <v>0.89189189189189189</v>
      </c>
      <c r="G22">
        <f ca="1">1-(COUNTIFS(OFFSET('CCUS risks'!$A$1,2,$B22-1,totalresp),1,OFFSET('CCUS risks'!$A$1,2,G$1-1,totalresp),1)/(COUNTIFS(OFFSET('CCUS risks'!$A$1,2,$B22-1,totalresp),1,OFFSET('CCUS risks'!$A$1,2,G$1-1,totalresp),1)+COUNTIFS(OFFSET('CCUS risks'!$A$1,2,$B22-1,totalresp),1,OFFSET('CCUS risks'!$A$1,2,G$1-1,totalresp),0)+COUNTIFS(OFFSET('CCUS risks'!$A$1,2,$B22-1,totalresp),0,OFFSET('CCUS risks'!$A$1,2,G$1-1,totalresp),1)))</f>
        <v>0.89130434782608692</v>
      </c>
      <c r="H22">
        <f ca="1">1-(COUNTIFS(OFFSET('CCUS risks'!$A$1,2,$B22-1,totalresp),1,OFFSET('CCUS risks'!$A$1,2,H$1-1,totalresp),1)/(COUNTIFS(OFFSET('CCUS risks'!$A$1,2,$B22-1,totalresp),1,OFFSET('CCUS risks'!$A$1,2,H$1-1,totalresp),1)+COUNTIFS(OFFSET('CCUS risks'!$A$1,2,$B22-1,totalresp),1,OFFSET('CCUS risks'!$A$1,2,H$1-1,totalresp),0)+COUNTIFS(OFFSET('CCUS risks'!$A$1,2,$B22-1,totalresp),0,OFFSET('CCUS risks'!$A$1,2,H$1-1,totalresp),1)))</f>
        <v>0.87234042553191493</v>
      </c>
      <c r="I22">
        <f ca="1">1-(COUNTIFS(OFFSET('CCUS risks'!$A$1,2,$B22-1,totalresp),1,OFFSET('CCUS risks'!$A$1,2,I$1-1,totalresp),1)/(COUNTIFS(OFFSET('CCUS risks'!$A$1,2,$B22-1,totalresp),1,OFFSET('CCUS risks'!$A$1,2,I$1-1,totalresp),1)+COUNTIFS(OFFSET('CCUS risks'!$A$1,2,$B22-1,totalresp),1,OFFSET('CCUS risks'!$A$1,2,I$1-1,totalresp),0)+COUNTIFS(OFFSET('CCUS risks'!$A$1,2,$B22-1,totalresp),0,OFFSET('CCUS risks'!$A$1,2,I$1-1,totalresp),1)))</f>
        <v>0.97368421052631582</v>
      </c>
      <c r="J22">
        <f ca="1">1-(COUNTIFS(OFFSET('CCUS risks'!$A$1,2,$B22-1,totalresp),1,OFFSET('CCUS risks'!$A$1,2,J$1-1,totalresp),1)/(COUNTIFS(OFFSET('CCUS risks'!$A$1,2,$B22-1,totalresp),1,OFFSET('CCUS risks'!$A$1,2,J$1-1,totalresp),1)+COUNTIFS(OFFSET('CCUS risks'!$A$1,2,$B22-1,totalresp),1,OFFSET('CCUS risks'!$A$1,2,J$1-1,totalresp),0)+COUNTIFS(OFFSET('CCUS risks'!$A$1,2,$B22-1,totalresp),0,OFFSET('CCUS risks'!$A$1,2,J$1-1,totalresp),1)))</f>
        <v>0.86363636363636365</v>
      </c>
      <c r="K22">
        <f ca="1">1-(COUNTIFS(OFFSET('CCUS risks'!$A$1,2,$B22-1,totalresp),1,OFFSET('CCUS risks'!$A$1,2,K$1-1,totalresp),1)/(COUNTIFS(OFFSET('CCUS risks'!$A$1,2,$B22-1,totalresp),1,OFFSET('CCUS risks'!$A$1,2,K$1-1,totalresp),1)+COUNTIFS(OFFSET('CCUS risks'!$A$1,2,$B22-1,totalresp),1,OFFSET('CCUS risks'!$A$1,2,K$1-1,totalresp),0)+COUNTIFS(OFFSET('CCUS risks'!$A$1,2,$B22-1,totalresp),0,OFFSET('CCUS risks'!$A$1,2,K$1-1,totalresp),1)))</f>
        <v>0.73684210526315796</v>
      </c>
      <c r="L22">
        <f ca="1">1-(COUNTIFS(OFFSET('CCUS risks'!$A$1,2,$B22-1,totalresp),1,OFFSET('CCUS risks'!$A$1,2,L$1-1,totalresp),1)/(COUNTIFS(OFFSET('CCUS risks'!$A$1,2,$B22-1,totalresp),1,OFFSET('CCUS risks'!$A$1,2,L$1-1,totalresp),1)+COUNTIFS(OFFSET('CCUS risks'!$A$1,2,$B22-1,totalresp),1,OFFSET('CCUS risks'!$A$1,2,L$1-1,totalresp),0)+COUNTIFS(OFFSET('CCUS risks'!$A$1,2,$B22-1,totalresp),0,OFFSET('CCUS risks'!$A$1,2,L$1-1,totalresp),1)))</f>
        <v>0.63636363636363635</v>
      </c>
      <c r="M22">
        <f ca="1">1-(COUNTIFS(OFFSET('CCUS risks'!$A$1,2,$B22-1,totalresp),1,OFFSET('CCUS risks'!$A$1,2,M$1-1,totalresp),1)/(COUNTIFS(OFFSET('CCUS risks'!$A$1,2,$B22-1,totalresp),1,OFFSET('CCUS risks'!$A$1,2,M$1-1,totalresp),1)+COUNTIFS(OFFSET('CCUS risks'!$A$1,2,$B22-1,totalresp),1,OFFSET('CCUS risks'!$A$1,2,M$1-1,totalresp),0)+COUNTIFS(OFFSET('CCUS risks'!$A$1,2,$B22-1,totalresp),0,OFFSET('CCUS risks'!$A$1,2,M$1-1,totalresp),1)))</f>
        <v>0.97368421052631582</v>
      </c>
      <c r="N22">
        <f ca="1">1-(COUNTIFS(OFFSET('CCUS risks'!$A$1,2,$B22-1,totalresp),1,OFFSET('CCUS risks'!$A$1,2,N$1-1,totalresp),1)/(COUNTIFS(OFFSET('CCUS risks'!$A$1,2,$B22-1,totalresp),1,OFFSET('CCUS risks'!$A$1,2,N$1-1,totalresp),1)+COUNTIFS(OFFSET('CCUS risks'!$A$1,2,$B22-1,totalresp),1,OFFSET('CCUS risks'!$A$1,2,N$1-1,totalresp),0)+COUNTIFS(OFFSET('CCUS risks'!$A$1,2,$B22-1,totalresp),0,OFFSET('CCUS risks'!$A$1,2,N$1-1,totalresp),1)))</f>
        <v>0.83783783783783783</v>
      </c>
      <c r="O22">
        <f ca="1">1-(COUNTIFS(OFFSET('CCUS risks'!$A$1,2,$B22-1,totalresp),1,OFFSET('CCUS risks'!$A$1,2,O$1-1,totalresp),1)/(COUNTIFS(OFFSET('CCUS risks'!$A$1,2,$B22-1,totalresp),1,OFFSET('CCUS risks'!$A$1,2,O$1-1,totalresp),1)+COUNTIFS(OFFSET('CCUS risks'!$A$1,2,$B22-1,totalresp),1,OFFSET('CCUS risks'!$A$1,2,O$1-1,totalresp),0)+COUNTIFS(OFFSET('CCUS risks'!$A$1,2,$B22-1,totalresp),0,OFFSET('CCUS risks'!$A$1,2,O$1-1,totalresp),1)))</f>
        <v>0.8125</v>
      </c>
      <c r="P22">
        <f ca="1">1-(COUNTIFS(OFFSET('CCUS risks'!$A$1,2,$B22-1,totalresp),1,OFFSET('CCUS risks'!$A$1,2,P$1-1,totalresp),1)/(COUNTIFS(OFFSET('CCUS risks'!$A$1,2,$B22-1,totalresp),1,OFFSET('CCUS risks'!$A$1,2,P$1-1,totalresp),1)+COUNTIFS(OFFSET('CCUS risks'!$A$1,2,$B22-1,totalresp),1,OFFSET('CCUS risks'!$A$1,2,P$1-1,totalresp),0)+COUNTIFS(OFFSET('CCUS risks'!$A$1,2,$B22-1,totalresp),0,OFFSET('CCUS risks'!$A$1,2,P$1-1,totalresp),1)))</f>
        <v>0.91489361702127658</v>
      </c>
      <c r="Q22">
        <f ca="1">1-(COUNTIFS(OFFSET('CCUS risks'!$A$1,2,$B22-1,totalresp),1,OFFSET('CCUS risks'!$A$1,2,Q$1-1,totalresp),1)/(COUNTIFS(OFFSET('CCUS risks'!$A$1,2,$B22-1,totalresp),1,OFFSET('CCUS risks'!$A$1,2,Q$1-1,totalresp),1)+COUNTIFS(OFFSET('CCUS risks'!$A$1,2,$B22-1,totalresp),1,OFFSET('CCUS risks'!$A$1,2,Q$1-1,totalresp),0)+COUNTIFS(OFFSET('CCUS risks'!$A$1,2,$B22-1,totalresp),0,OFFSET('CCUS risks'!$A$1,2,Q$1-1,totalresp),1)))</f>
        <v>0.92</v>
      </c>
      <c r="R22">
        <f ca="1">1-(COUNTIFS(OFFSET('CCUS risks'!$A$1,2,$B22-1,totalresp),1,OFFSET('CCUS risks'!$A$1,2,R$1-1,totalresp),1)/(COUNTIFS(OFFSET('CCUS risks'!$A$1,2,$B22-1,totalresp),1,OFFSET('CCUS risks'!$A$1,2,R$1-1,totalresp),1)+COUNTIFS(OFFSET('CCUS risks'!$A$1,2,$B22-1,totalresp),1,OFFSET('CCUS risks'!$A$1,2,R$1-1,totalresp),0)+COUNTIFS(OFFSET('CCUS risks'!$A$1,2,$B22-1,totalresp),0,OFFSET('CCUS risks'!$A$1,2,R$1-1,totalresp),1)))</f>
        <v>0.67346938775510212</v>
      </c>
      <c r="S22">
        <f ca="1">1-(COUNTIFS(OFFSET('CCUS risks'!$A$1,2,$B22-1,totalresp),1,OFFSET('CCUS risks'!$A$1,2,S$1-1,totalresp),1)/(COUNTIFS(OFFSET('CCUS risks'!$A$1,2,$B22-1,totalresp),1,OFFSET('CCUS risks'!$A$1,2,S$1-1,totalresp),1)+COUNTIFS(OFFSET('CCUS risks'!$A$1,2,$B22-1,totalresp),1,OFFSET('CCUS risks'!$A$1,2,S$1-1,totalresp),0)+COUNTIFS(OFFSET('CCUS risks'!$A$1,2,$B22-1,totalresp),0,OFFSET('CCUS risks'!$A$1,2,S$1-1,totalresp),1)))</f>
        <v>0.87804878048780488</v>
      </c>
      <c r="T22">
        <f ca="1">1-(COUNTIFS(OFFSET('CCUS risks'!$A$1,2,$B22-1,totalresp),1,OFFSET('CCUS risks'!$A$1,2,T$1-1,totalresp),1)/(COUNTIFS(OFFSET('CCUS risks'!$A$1,2,$B22-1,totalresp),1,OFFSET('CCUS risks'!$A$1,2,T$1-1,totalresp),1)+COUNTIFS(OFFSET('CCUS risks'!$A$1,2,$B22-1,totalresp),1,OFFSET('CCUS risks'!$A$1,2,T$1-1,totalresp),0)+COUNTIFS(OFFSET('CCUS risks'!$A$1,2,$B22-1,totalresp),0,OFFSET('CCUS risks'!$A$1,2,T$1-1,totalresp),1)))</f>
        <v>0.88235294117647056</v>
      </c>
      <c r="U22">
        <f ca="1">1-(COUNTIFS(OFFSET('CCUS risks'!$A$1,2,$B22-1,totalresp),1,OFFSET('CCUS risks'!$A$1,2,U$1-1,totalresp),1)/(COUNTIFS(OFFSET('CCUS risks'!$A$1,2,$B22-1,totalresp),1,OFFSET('CCUS risks'!$A$1,2,U$1-1,totalresp),1)+COUNTIFS(OFFSET('CCUS risks'!$A$1,2,$B22-1,totalresp),1,OFFSET('CCUS risks'!$A$1,2,U$1-1,totalresp),0)+COUNTIFS(OFFSET('CCUS risks'!$A$1,2,$B22-1,totalresp),0,OFFSET('CCUS risks'!$A$1,2,U$1-1,totalresp),1)))</f>
        <v>0.84782608695652173</v>
      </c>
      <c r="V22">
        <f ca="1">1-(COUNTIFS(OFFSET('CCUS risks'!$A$1,2,$B22-1,totalresp),1,OFFSET('CCUS risks'!$A$1,2,V$1-1,totalresp),1)/(COUNTIFS(OFFSET('CCUS risks'!$A$1,2,$B22-1,totalresp),1,OFFSET('CCUS risks'!$A$1,2,V$1-1,totalresp),1)+COUNTIFS(OFFSET('CCUS risks'!$A$1,2,$B22-1,totalresp),1,OFFSET('CCUS risks'!$A$1,2,V$1-1,totalresp),0)+COUNTIFS(OFFSET('CCUS risks'!$A$1,2,$B22-1,totalresp),0,OFFSET('CCUS risks'!$A$1,2,V$1-1,totalresp),1)))</f>
        <v>0</v>
      </c>
      <c r="W22">
        <f ca="1">1-(COUNTIFS(OFFSET('CCUS risks'!$A$1,2,$B22-1,totalresp),1,OFFSET('CCUS risks'!$A$1,2,W$1-1,totalresp),1)/(COUNTIFS(OFFSET('CCUS risks'!$A$1,2,$B22-1,totalresp),1,OFFSET('CCUS risks'!$A$1,2,W$1-1,totalresp),1)+COUNTIFS(OFFSET('CCUS risks'!$A$1,2,$B22-1,totalresp),1,OFFSET('CCUS risks'!$A$1,2,W$1-1,totalresp),0)+COUNTIFS(OFFSET('CCUS risks'!$A$1,2,$B22-1,totalresp),0,OFFSET('CCUS risks'!$A$1,2,W$1-1,totalresp),1)))</f>
        <v>0.84090909090909094</v>
      </c>
      <c r="X22">
        <f ca="1">1-(COUNTIFS(OFFSET('CCUS risks'!$A$1,2,$B22-1,totalresp),1,OFFSET('CCUS risks'!$A$1,2,X$1-1,totalresp),1)/(COUNTIFS(OFFSET('CCUS risks'!$A$1,2,$B22-1,totalresp),1,OFFSET('CCUS risks'!$A$1,2,X$1-1,totalresp),1)+COUNTIFS(OFFSET('CCUS risks'!$A$1,2,$B22-1,totalresp),1,OFFSET('CCUS risks'!$A$1,2,X$1-1,totalresp),0)+COUNTIFS(OFFSET('CCUS risks'!$A$1,2,$B22-1,totalresp),0,OFFSET('CCUS risks'!$A$1,2,X$1-1,totalresp),1)))</f>
        <v>0.91836734693877553</v>
      </c>
      <c r="Y22">
        <f ca="1">1-(COUNTIFS(OFFSET('CCUS risks'!$A$1,2,$B22-1,totalresp),1,OFFSET('CCUS risks'!$A$1,2,Y$1-1,totalresp),1)/(COUNTIFS(OFFSET('CCUS risks'!$A$1,2,$B22-1,totalresp),1,OFFSET('CCUS risks'!$A$1,2,Y$1-1,totalresp),1)+COUNTIFS(OFFSET('CCUS risks'!$A$1,2,$B22-1,totalresp),1,OFFSET('CCUS risks'!$A$1,2,Y$1-1,totalresp),0)+COUNTIFS(OFFSET('CCUS risks'!$A$1,2,$B22-1,totalresp),0,OFFSET('CCUS risks'!$A$1,2,Y$1-1,totalresp),1)))</f>
        <v>0.9</v>
      </c>
      <c r="Z22">
        <f ca="1">1-(COUNTIFS(OFFSET('CCUS risks'!$A$1,2,$B22-1,totalresp),1,OFFSET('CCUS risks'!$A$1,2,Z$1-1,totalresp),1)/(COUNTIFS(OFFSET('CCUS risks'!$A$1,2,$B22-1,totalresp),1,OFFSET('CCUS risks'!$A$1,2,Z$1-1,totalresp),1)+COUNTIFS(OFFSET('CCUS risks'!$A$1,2,$B22-1,totalresp),1,OFFSET('CCUS risks'!$A$1,2,Z$1-1,totalresp),0)+COUNTIFS(OFFSET('CCUS risks'!$A$1,2,$B22-1,totalresp),0,OFFSET('CCUS risks'!$A$1,2,Z$1-1,totalresp),1)))</f>
        <v>0.83333333333333337</v>
      </c>
      <c r="AA22">
        <f ca="1">1-(COUNTIFS(OFFSET('CCUS risks'!$A$1,2,$B22-1,totalresp),1,OFFSET('CCUS risks'!$A$1,2,AA$1-1,totalresp),1)/(COUNTIFS(OFFSET('CCUS risks'!$A$1,2,$B22-1,totalresp),1,OFFSET('CCUS risks'!$A$1,2,AA$1-1,totalresp),1)+COUNTIFS(OFFSET('CCUS risks'!$A$1,2,$B22-1,totalresp),1,OFFSET('CCUS risks'!$A$1,2,AA$1-1,totalresp),0)+COUNTIFS(OFFSET('CCUS risks'!$A$1,2,$B22-1,totalresp),0,OFFSET('CCUS risks'!$A$1,2,AA$1-1,totalresp),1)))</f>
        <v>0.875</v>
      </c>
      <c r="AB22">
        <f ca="1">1-(COUNTIFS(OFFSET('CCUS risks'!$A$1,2,$B22-1,totalresp),1,OFFSET('CCUS risks'!$A$1,2,AB$1-1,totalresp),1)/(COUNTIFS(OFFSET('CCUS risks'!$A$1,2,$B22-1,totalresp),1,OFFSET('CCUS risks'!$A$1,2,AB$1-1,totalresp),1)+COUNTIFS(OFFSET('CCUS risks'!$A$1,2,$B22-1,totalresp),1,OFFSET('CCUS risks'!$A$1,2,AB$1-1,totalresp),0)+COUNTIFS(OFFSET('CCUS risks'!$A$1,2,$B22-1,totalresp),0,OFFSET('CCUS risks'!$A$1,2,AB$1-1,totalresp),1)))</f>
        <v>0.84210526315789469</v>
      </c>
      <c r="AC22">
        <f ca="1">1-(COUNTIFS(OFFSET('CCUS risks'!$A$1,2,$B22-1,totalresp),1,OFFSET('CCUS risks'!$A$1,2,AC$1-1,totalresp),1)/(COUNTIFS(OFFSET('CCUS risks'!$A$1,2,$B22-1,totalresp),1,OFFSET('CCUS risks'!$A$1,2,AC$1-1,totalresp),1)+COUNTIFS(OFFSET('CCUS risks'!$A$1,2,$B22-1,totalresp),1,OFFSET('CCUS risks'!$A$1,2,AC$1-1,totalresp),0)+COUNTIFS(OFFSET('CCUS risks'!$A$1,2,$B22-1,totalresp),0,OFFSET('CCUS risks'!$A$1,2,AC$1-1,totalresp),1)))</f>
        <v>0.71794871794871795</v>
      </c>
      <c r="AD22">
        <f ca="1">1-(COUNTIFS(OFFSET('CCUS risks'!$A$1,2,$B22-1,totalresp),1,OFFSET('CCUS risks'!$A$1,2,AD$1-1,totalresp),1)/(COUNTIFS(OFFSET('CCUS risks'!$A$1,2,$B22-1,totalresp),1,OFFSET('CCUS risks'!$A$1,2,AD$1-1,totalresp),1)+COUNTIFS(OFFSET('CCUS risks'!$A$1,2,$B22-1,totalresp),1,OFFSET('CCUS risks'!$A$1,2,AD$1-1,totalresp),0)+COUNTIFS(OFFSET('CCUS risks'!$A$1,2,$B22-1,totalresp),0,OFFSET('CCUS risks'!$A$1,2,AD$1-1,totalresp),1)))</f>
        <v>0.96969696969696972</v>
      </c>
      <c r="AE22">
        <f ca="1">1-(COUNTIFS(OFFSET('CCUS risks'!$A$1,2,$B22-1,totalresp),1,OFFSET('CCUS risks'!$A$1,2,AE$1-1,totalresp),1)/(COUNTIFS(OFFSET('CCUS risks'!$A$1,2,$B22-1,totalresp),1,OFFSET('CCUS risks'!$A$1,2,AE$1-1,totalresp),1)+COUNTIFS(OFFSET('CCUS risks'!$A$1,2,$B22-1,totalresp),1,OFFSET('CCUS risks'!$A$1,2,AE$1-1,totalresp),0)+COUNTIFS(OFFSET('CCUS risks'!$A$1,2,$B22-1,totalresp),0,OFFSET('CCUS risks'!$A$1,2,AE$1-1,totalresp),1)))</f>
        <v>0.9285714285714286</v>
      </c>
      <c r="AF22">
        <f ca="1">1-(COUNTIFS(OFFSET('CCUS risks'!$A$1,2,$B22-1,totalresp),1,OFFSET('CCUS risks'!$A$1,2,AF$1-1,totalresp),1)/(COUNTIFS(OFFSET('CCUS risks'!$A$1,2,$B22-1,totalresp),1,OFFSET('CCUS risks'!$A$1,2,AF$1-1,totalresp),1)+COUNTIFS(OFFSET('CCUS risks'!$A$1,2,$B22-1,totalresp),1,OFFSET('CCUS risks'!$A$1,2,AF$1-1,totalresp),0)+COUNTIFS(OFFSET('CCUS risks'!$A$1,2,$B22-1,totalresp),0,OFFSET('CCUS risks'!$A$1,2,AF$1-1,totalresp),1)))</f>
        <v>0.77500000000000002</v>
      </c>
      <c r="AG22">
        <f ca="1">1-(COUNTIFS(OFFSET('CCUS risks'!$A$1,2,$B22-1,totalresp),1,OFFSET('CCUS risks'!$A$1,2,AG$1-1,totalresp),1)/(COUNTIFS(OFFSET('CCUS risks'!$A$1,2,$B22-1,totalresp),1,OFFSET('CCUS risks'!$A$1,2,AG$1-1,totalresp),1)+COUNTIFS(OFFSET('CCUS risks'!$A$1,2,$B22-1,totalresp),1,OFFSET('CCUS risks'!$A$1,2,AG$1-1,totalresp),0)+COUNTIFS(OFFSET('CCUS risks'!$A$1,2,$B22-1,totalresp),0,OFFSET('CCUS risks'!$A$1,2,AG$1-1,totalresp),1)))</f>
        <v>0.92105263157894735</v>
      </c>
      <c r="AH22">
        <f ca="1">1-(COUNTIFS(OFFSET('CCUS risks'!$A$1,2,$B22-1,totalresp),1,OFFSET('CCUS risks'!$A$1,2,AH$1-1,totalresp),1)/(COUNTIFS(OFFSET('CCUS risks'!$A$1,2,$B22-1,totalresp),1,OFFSET('CCUS risks'!$A$1,2,AH$1-1,totalresp),1)+COUNTIFS(OFFSET('CCUS risks'!$A$1,2,$B22-1,totalresp),1,OFFSET('CCUS risks'!$A$1,2,AH$1-1,totalresp),0)+COUNTIFS(OFFSET('CCUS risks'!$A$1,2,$B22-1,totalresp),0,OFFSET('CCUS risks'!$A$1,2,AH$1-1,totalresp),1)))</f>
        <v>0.78947368421052633</v>
      </c>
      <c r="AI22">
        <f ca="1">1-(COUNTIFS(OFFSET('CCUS risks'!$A$1,2,$B22-1,totalresp),1,OFFSET('CCUS risks'!$A$1,2,AI$1-1,totalresp),1)/(COUNTIFS(OFFSET('CCUS risks'!$A$1,2,$B22-1,totalresp),1,OFFSET('CCUS risks'!$A$1,2,AI$1-1,totalresp),1)+COUNTIFS(OFFSET('CCUS risks'!$A$1,2,$B22-1,totalresp),1,OFFSET('CCUS risks'!$A$1,2,AI$1-1,totalresp),0)+COUNTIFS(OFFSET('CCUS risks'!$A$1,2,$B22-1,totalresp),0,OFFSET('CCUS risks'!$A$1,2,AI$1-1,totalresp),1)))</f>
        <v>0.80952380952380953</v>
      </c>
      <c r="AJ22">
        <f ca="1">1-(COUNTIFS(OFFSET('CCUS risks'!$A$1,2,$B22-1,totalresp),1,OFFSET('CCUS risks'!$A$1,2,AJ$1-1,totalresp),1)/(COUNTIFS(OFFSET('CCUS risks'!$A$1,2,$B22-1,totalresp),1,OFFSET('CCUS risks'!$A$1,2,AJ$1-1,totalresp),1)+COUNTIFS(OFFSET('CCUS risks'!$A$1,2,$B22-1,totalresp),1,OFFSET('CCUS risks'!$A$1,2,AJ$1-1,totalresp),0)+COUNTIFS(OFFSET('CCUS risks'!$A$1,2,$B22-1,totalresp),0,OFFSET('CCUS risks'!$A$1,2,AJ$1-1,totalresp),1)))</f>
        <v>1</v>
      </c>
    </row>
    <row r="23" spans="1:36" ht="39.4" x14ac:dyDescent="0.45">
      <c r="A23" s="21" t="s">
        <v>395</v>
      </c>
      <c r="B23" s="6">
        <v>26</v>
      </c>
      <c r="C23">
        <f ca="1">1-(COUNTIFS(OFFSET('CCUS risks'!$A$1,2,$B23-1,totalresp),1,OFFSET('CCUS risks'!$A$1,2,C$1-1,totalresp),1)/(COUNTIFS(OFFSET('CCUS risks'!$A$1,2,$B23-1,totalresp),1,OFFSET('CCUS risks'!$A$1,2,C$1-1,totalresp),1)+COUNTIFS(OFFSET('CCUS risks'!$A$1,2,$B23-1,totalresp),1,OFFSET('CCUS risks'!$A$1,2,C$1-1,totalresp),0)+COUNTIFS(OFFSET('CCUS risks'!$A$1,2,$B23-1,totalresp),0,OFFSET('CCUS risks'!$A$1,2,C$1-1,totalresp),1)))</f>
        <v>0.73809523809523814</v>
      </c>
      <c r="D23">
        <f ca="1">1-(COUNTIFS(OFFSET('CCUS risks'!$A$1,2,$B23-1,totalresp),1,OFFSET('CCUS risks'!$A$1,2,D$1-1,totalresp),1)/(COUNTIFS(OFFSET('CCUS risks'!$A$1,2,$B23-1,totalresp),1,OFFSET('CCUS risks'!$A$1,2,D$1-1,totalresp),1)+COUNTIFS(OFFSET('CCUS risks'!$A$1,2,$B23-1,totalresp),1,OFFSET('CCUS risks'!$A$1,2,D$1-1,totalresp),0)+COUNTIFS(OFFSET('CCUS risks'!$A$1,2,$B23-1,totalresp),0,OFFSET('CCUS risks'!$A$1,2,D$1-1,totalresp),1)))</f>
        <v>0.78787878787878785</v>
      </c>
      <c r="E23">
        <f ca="1">1-(COUNTIFS(OFFSET('CCUS risks'!$A$1,2,$B23-1,totalresp),1,OFFSET('CCUS risks'!$A$1,2,E$1-1,totalresp),1)/(COUNTIFS(OFFSET('CCUS risks'!$A$1,2,$B23-1,totalresp),1,OFFSET('CCUS risks'!$A$1,2,E$1-1,totalresp),1)+COUNTIFS(OFFSET('CCUS risks'!$A$1,2,$B23-1,totalresp),1,OFFSET('CCUS risks'!$A$1,2,E$1-1,totalresp),0)+COUNTIFS(OFFSET('CCUS risks'!$A$1,2,$B23-1,totalresp),0,OFFSET('CCUS risks'!$A$1,2,E$1-1,totalresp),1)))</f>
        <v>0.69387755102040816</v>
      </c>
      <c r="F23">
        <f ca="1">1-(COUNTIFS(OFFSET('CCUS risks'!$A$1,2,$B23-1,totalresp),1,OFFSET('CCUS risks'!$A$1,2,F$1-1,totalresp),1)/(COUNTIFS(OFFSET('CCUS risks'!$A$1,2,$B23-1,totalresp),1,OFFSET('CCUS risks'!$A$1,2,F$1-1,totalresp),1)+COUNTIFS(OFFSET('CCUS risks'!$A$1,2,$B23-1,totalresp),1,OFFSET('CCUS risks'!$A$1,2,F$1-1,totalresp),0)+COUNTIFS(OFFSET('CCUS risks'!$A$1,2,$B23-1,totalresp),0,OFFSET('CCUS risks'!$A$1,2,F$1-1,totalresp),1)))</f>
        <v>0.91891891891891886</v>
      </c>
      <c r="G23">
        <f ca="1">1-(COUNTIFS(OFFSET('CCUS risks'!$A$1,2,$B23-1,totalresp),1,OFFSET('CCUS risks'!$A$1,2,G$1-1,totalresp),1)/(COUNTIFS(OFFSET('CCUS risks'!$A$1,2,$B23-1,totalresp),1,OFFSET('CCUS risks'!$A$1,2,G$1-1,totalresp),1)+COUNTIFS(OFFSET('CCUS risks'!$A$1,2,$B23-1,totalresp),1,OFFSET('CCUS risks'!$A$1,2,G$1-1,totalresp),0)+COUNTIFS(OFFSET('CCUS risks'!$A$1,2,$B23-1,totalresp),0,OFFSET('CCUS risks'!$A$1,2,G$1-1,totalresp),1)))</f>
        <v>0.83720930232558133</v>
      </c>
      <c r="H23">
        <f ca="1">1-(COUNTIFS(OFFSET('CCUS risks'!$A$1,2,$B23-1,totalresp),1,OFFSET('CCUS risks'!$A$1,2,H$1-1,totalresp),1)/(COUNTIFS(OFFSET('CCUS risks'!$A$1,2,$B23-1,totalresp),1,OFFSET('CCUS risks'!$A$1,2,H$1-1,totalresp),1)+COUNTIFS(OFFSET('CCUS risks'!$A$1,2,$B23-1,totalresp),1,OFFSET('CCUS risks'!$A$1,2,H$1-1,totalresp),0)+COUNTIFS(OFFSET('CCUS risks'!$A$1,2,$B23-1,totalresp),0,OFFSET('CCUS risks'!$A$1,2,H$1-1,totalresp),1)))</f>
        <v>0.73170731707317072</v>
      </c>
      <c r="I23">
        <f ca="1">1-(COUNTIFS(OFFSET('CCUS risks'!$A$1,2,$B23-1,totalresp),1,OFFSET('CCUS risks'!$A$1,2,I$1-1,totalresp),1)/(COUNTIFS(OFFSET('CCUS risks'!$A$1,2,$B23-1,totalresp),1,OFFSET('CCUS risks'!$A$1,2,I$1-1,totalresp),1)+COUNTIFS(OFFSET('CCUS risks'!$A$1,2,$B23-1,totalresp),1,OFFSET('CCUS risks'!$A$1,2,I$1-1,totalresp),0)+COUNTIFS(OFFSET('CCUS risks'!$A$1,2,$B23-1,totalresp),0,OFFSET('CCUS risks'!$A$1,2,I$1-1,totalresp),1)))</f>
        <v>0.77419354838709675</v>
      </c>
      <c r="J23">
        <f ca="1">1-(COUNTIFS(OFFSET('CCUS risks'!$A$1,2,$B23-1,totalresp),1,OFFSET('CCUS risks'!$A$1,2,J$1-1,totalresp),1)/(COUNTIFS(OFFSET('CCUS risks'!$A$1,2,$B23-1,totalresp),1,OFFSET('CCUS risks'!$A$1,2,J$1-1,totalresp),1)+COUNTIFS(OFFSET('CCUS risks'!$A$1,2,$B23-1,totalresp),1,OFFSET('CCUS risks'!$A$1,2,J$1-1,totalresp),0)+COUNTIFS(OFFSET('CCUS risks'!$A$1,2,$B23-1,totalresp),0,OFFSET('CCUS risks'!$A$1,2,J$1-1,totalresp),1)))</f>
        <v>0.74358974358974361</v>
      </c>
      <c r="K23">
        <f ca="1">1-(COUNTIFS(OFFSET('CCUS risks'!$A$1,2,$B23-1,totalresp),1,OFFSET('CCUS risks'!$A$1,2,K$1-1,totalresp),1)/(COUNTIFS(OFFSET('CCUS risks'!$A$1,2,$B23-1,totalresp),1,OFFSET('CCUS risks'!$A$1,2,K$1-1,totalresp),1)+COUNTIFS(OFFSET('CCUS risks'!$A$1,2,$B23-1,totalresp),1,OFFSET('CCUS risks'!$A$1,2,K$1-1,totalresp),0)+COUNTIFS(OFFSET('CCUS risks'!$A$1,2,$B23-1,totalresp),0,OFFSET('CCUS risks'!$A$1,2,K$1-1,totalresp),1)))</f>
        <v>0.76315789473684215</v>
      </c>
      <c r="L23">
        <f ca="1">1-(COUNTIFS(OFFSET('CCUS risks'!$A$1,2,$B23-1,totalresp),1,OFFSET('CCUS risks'!$A$1,2,L$1-1,totalresp),1)/(COUNTIFS(OFFSET('CCUS risks'!$A$1,2,$B23-1,totalresp),1,OFFSET('CCUS risks'!$A$1,2,L$1-1,totalresp),1)+COUNTIFS(OFFSET('CCUS risks'!$A$1,2,$B23-1,totalresp),1,OFFSET('CCUS risks'!$A$1,2,L$1-1,totalresp),0)+COUNTIFS(OFFSET('CCUS risks'!$A$1,2,$B23-1,totalresp),0,OFFSET('CCUS risks'!$A$1,2,L$1-1,totalresp),1)))</f>
        <v>0.77777777777777779</v>
      </c>
      <c r="M23">
        <f ca="1">1-(COUNTIFS(OFFSET('CCUS risks'!$A$1,2,$B23-1,totalresp),1,OFFSET('CCUS risks'!$A$1,2,M$1-1,totalresp),1)/(COUNTIFS(OFFSET('CCUS risks'!$A$1,2,$B23-1,totalresp),1,OFFSET('CCUS risks'!$A$1,2,M$1-1,totalresp),1)+COUNTIFS(OFFSET('CCUS risks'!$A$1,2,$B23-1,totalresp),1,OFFSET('CCUS risks'!$A$1,2,M$1-1,totalresp),0)+COUNTIFS(OFFSET('CCUS risks'!$A$1,2,$B23-1,totalresp),0,OFFSET('CCUS risks'!$A$1,2,M$1-1,totalresp),1)))</f>
        <v>0.84848484848484851</v>
      </c>
      <c r="N23">
        <f ca="1">1-(COUNTIFS(OFFSET('CCUS risks'!$A$1,2,$B23-1,totalresp),1,OFFSET('CCUS risks'!$A$1,2,N$1-1,totalresp),1)/(COUNTIFS(OFFSET('CCUS risks'!$A$1,2,$B23-1,totalresp),1,OFFSET('CCUS risks'!$A$1,2,N$1-1,totalresp),1)+COUNTIFS(OFFSET('CCUS risks'!$A$1,2,$B23-1,totalresp),1,OFFSET('CCUS risks'!$A$1,2,N$1-1,totalresp),0)+COUNTIFS(OFFSET('CCUS risks'!$A$1,2,$B23-1,totalresp),0,OFFSET('CCUS risks'!$A$1,2,N$1-1,totalresp),1)))</f>
        <v>0.8</v>
      </c>
      <c r="O23">
        <f ca="1">1-(COUNTIFS(OFFSET('CCUS risks'!$A$1,2,$B23-1,totalresp),1,OFFSET('CCUS risks'!$A$1,2,O$1-1,totalresp),1)/(COUNTIFS(OFFSET('CCUS risks'!$A$1,2,$B23-1,totalresp),1,OFFSET('CCUS risks'!$A$1,2,O$1-1,totalresp),1)+COUNTIFS(OFFSET('CCUS risks'!$A$1,2,$B23-1,totalresp),1,OFFSET('CCUS risks'!$A$1,2,O$1-1,totalresp),0)+COUNTIFS(OFFSET('CCUS risks'!$A$1,2,$B23-1,totalresp),0,OFFSET('CCUS risks'!$A$1,2,O$1-1,totalresp),1)))</f>
        <v>0.83333333333333337</v>
      </c>
      <c r="P23">
        <f ca="1">1-(COUNTIFS(OFFSET('CCUS risks'!$A$1,2,$B23-1,totalresp),1,OFFSET('CCUS risks'!$A$1,2,P$1-1,totalresp),1)/(COUNTIFS(OFFSET('CCUS risks'!$A$1,2,$B23-1,totalresp),1,OFFSET('CCUS risks'!$A$1,2,P$1-1,totalresp),1)+COUNTIFS(OFFSET('CCUS risks'!$A$1,2,$B23-1,totalresp),1,OFFSET('CCUS risks'!$A$1,2,P$1-1,totalresp),0)+COUNTIFS(OFFSET('CCUS risks'!$A$1,2,$B23-1,totalresp),0,OFFSET('CCUS risks'!$A$1,2,P$1-1,totalresp),1)))</f>
        <v>0.71794871794871795</v>
      </c>
      <c r="Q23">
        <f ca="1">1-(COUNTIFS(OFFSET('CCUS risks'!$A$1,2,$B23-1,totalresp),1,OFFSET('CCUS risks'!$A$1,2,Q$1-1,totalresp),1)/(COUNTIFS(OFFSET('CCUS risks'!$A$1,2,$B23-1,totalresp),1,OFFSET('CCUS risks'!$A$1,2,Q$1-1,totalresp),1)+COUNTIFS(OFFSET('CCUS risks'!$A$1,2,$B23-1,totalresp),1,OFFSET('CCUS risks'!$A$1,2,Q$1-1,totalresp),0)+COUNTIFS(OFFSET('CCUS risks'!$A$1,2,$B23-1,totalresp),0,OFFSET('CCUS risks'!$A$1,2,Q$1-1,totalresp),1)))</f>
        <v>0.82222222222222219</v>
      </c>
      <c r="R23">
        <f ca="1">1-(COUNTIFS(OFFSET('CCUS risks'!$A$1,2,$B23-1,totalresp),1,OFFSET('CCUS risks'!$A$1,2,R$1-1,totalresp),1)/(COUNTIFS(OFFSET('CCUS risks'!$A$1,2,$B23-1,totalresp),1,OFFSET('CCUS risks'!$A$1,2,R$1-1,totalresp),1)+COUNTIFS(OFFSET('CCUS risks'!$A$1,2,$B23-1,totalresp),1,OFFSET('CCUS risks'!$A$1,2,R$1-1,totalresp),0)+COUNTIFS(OFFSET('CCUS risks'!$A$1,2,$B23-1,totalresp),0,OFFSET('CCUS risks'!$A$1,2,R$1-1,totalresp),1)))</f>
        <v>0.63829787234042556</v>
      </c>
      <c r="S23">
        <f ca="1">1-(COUNTIFS(OFFSET('CCUS risks'!$A$1,2,$B23-1,totalresp),1,OFFSET('CCUS risks'!$A$1,2,S$1-1,totalresp),1)/(COUNTIFS(OFFSET('CCUS risks'!$A$1,2,$B23-1,totalresp),1,OFFSET('CCUS risks'!$A$1,2,S$1-1,totalresp),1)+COUNTIFS(OFFSET('CCUS risks'!$A$1,2,$B23-1,totalresp),1,OFFSET('CCUS risks'!$A$1,2,S$1-1,totalresp),0)+COUNTIFS(OFFSET('CCUS risks'!$A$1,2,$B23-1,totalresp),0,OFFSET('CCUS risks'!$A$1,2,S$1-1,totalresp),1)))</f>
        <v>0.78378378378378377</v>
      </c>
      <c r="T23">
        <f ca="1">1-(COUNTIFS(OFFSET('CCUS risks'!$A$1,2,$B23-1,totalresp),1,OFFSET('CCUS risks'!$A$1,2,T$1-1,totalresp),1)/(COUNTIFS(OFFSET('CCUS risks'!$A$1,2,$B23-1,totalresp),1,OFFSET('CCUS risks'!$A$1,2,T$1-1,totalresp),1)+COUNTIFS(OFFSET('CCUS risks'!$A$1,2,$B23-1,totalresp),1,OFFSET('CCUS risks'!$A$1,2,T$1-1,totalresp),0)+COUNTIFS(OFFSET('CCUS risks'!$A$1,2,$B23-1,totalresp),0,OFFSET('CCUS risks'!$A$1,2,T$1-1,totalresp),1)))</f>
        <v>0.91176470588235292</v>
      </c>
      <c r="U23">
        <f ca="1">1-(COUNTIFS(OFFSET('CCUS risks'!$A$1,2,$B23-1,totalresp),1,OFFSET('CCUS risks'!$A$1,2,U$1-1,totalresp),1)/(COUNTIFS(OFFSET('CCUS risks'!$A$1,2,$B23-1,totalresp),1,OFFSET('CCUS risks'!$A$1,2,U$1-1,totalresp),1)+COUNTIFS(OFFSET('CCUS risks'!$A$1,2,$B23-1,totalresp),1,OFFSET('CCUS risks'!$A$1,2,U$1-1,totalresp),0)+COUNTIFS(OFFSET('CCUS risks'!$A$1,2,$B23-1,totalresp),0,OFFSET('CCUS risks'!$A$1,2,U$1-1,totalresp),1)))</f>
        <v>0.73170731707317072</v>
      </c>
      <c r="V23">
        <f ca="1">1-(COUNTIFS(OFFSET('CCUS risks'!$A$1,2,$B23-1,totalresp),1,OFFSET('CCUS risks'!$A$1,2,V$1-1,totalresp),1)/(COUNTIFS(OFFSET('CCUS risks'!$A$1,2,$B23-1,totalresp),1,OFFSET('CCUS risks'!$A$1,2,V$1-1,totalresp),1)+COUNTIFS(OFFSET('CCUS risks'!$A$1,2,$B23-1,totalresp),1,OFFSET('CCUS risks'!$A$1,2,V$1-1,totalresp),0)+COUNTIFS(OFFSET('CCUS risks'!$A$1,2,$B23-1,totalresp),0,OFFSET('CCUS risks'!$A$1,2,V$1-1,totalresp),1)))</f>
        <v>0.84090909090909094</v>
      </c>
      <c r="W23">
        <f ca="1">1-(COUNTIFS(OFFSET('CCUS risks'!$A$1,2,$B23-1,totalresp),1,OFFSET('CCUS risks'!$A$1,2,W$1-1,totalresp),1)/(COUNTIFS(OFFSET('CCUS risks'!$A$1,2,$B23-1,totalresp),1,OFFSET('CCUS risks'!$A$1,2,W$1-1,totalresp),1)+COUNTIFS(OFFSET('CCUS risks'!$A$1,2,$B23-1,totalresp),1,OFFSET('CCUS risks'!$A$1,2,W$1-1,totalresp),0)+COUNTIFS(OFFSET('CCUS risks'!$A$1,2,$B23-1,totalresp),0,OFFSET('CCUS risks'!$A$1,2,W$1-1,totalresp),1)))</f>
        <v>0</v>
      </c>
      <c r="X23">
        <f ca="1">1-(COUNTIFS(OFFSET('CCUS risks'!$A$1,2,$B23-1,totalresp),1,OFFSET('CCUS risks'!$A$1,2,X$1-1,totalresp),1)/(COUNTIFS(OFFSET('CCUS risks'!$A$1,2,$B23-1,totalresp),1,OFFSET('CCUS risks'!$A$1,2,X$1-1,totalresp),1)+COUNTIFS(OFFSET('CCUS risks'!$A$1,2,$B23-1,totalresp),1,OFFSET('CCUS risks'!$A$1,2,X$1-1,totalresp),0)+COUNTIFS(OFFSET('CCUS risks'!$A$1,2,$B23-1,totalresp),0,OFFSET('CCUS risks'!$A$1,2,X$1-1,totalresp),1)))</f>
        <v>0.84444444444444444</v>
      </c>
      <c r="Y23">
        <f ca="1">1-(COUNTIFS(OFFSET('CCUS risks'!$A$1,2,$B23-1,totalresp),1,OFFSET('CCUS risks'!$A$1,2,Y$1-1,totalresp),1)/(COUNTIFS(OFFSET('CCUS risks'!$A$1,2,$B23-1,totalresp),1,OFFSET('CCUS risks'!$A$1,2,Y$1-1,totalresp),1)+COUNTIFS(OFFSET('CCUS risks'!$A$1,2,$B23-1,totalresp),1,OFFSET('CCUS risks'!$A$1,2,Y$1-1,totalresp),0)+COUNTIFS(OFFSET('CCUS risks'!$A$1,2,$B23-1,totalresp),0,OFFSET('CCUS risks'!$A$1,2,Y$1-1,totalresp),1)))</f>
        <v>0.81481481481481488</v>
      </c>
      <c r="Z23">
        <f ca="1">1-(COUNTIFS(OFFSET('CCUS risks'!$A$1,2,$B23-1,totalresp),1,OFFSET('CCUS risks'!$A$1,2,Z$1-1,totalresp),1)/(COUNTIFS(OFFSET('CCUS risks'!$A$1,2,$B23-1,totalresp),1,OFFSET('CCUS risks'!$A$1,2,Z$1-1,totalresp),1)+COUNTIFS(OFFSET('CCUS risks'!$A$1,2,$B23-1,totalresp),1,OFFSET('CCUS risks'!$A$1,2,Z$1-1,totalresp),0)+COUNTIFS(OFFSET('CCUS risks'!$A$1,2,$B23-1,totalresp),0,OFFSET('CCUS risks'!$A$1,2,Z$1-1,totalresp),1)))</f>
        <v>0.8</v>
      </c>
      <c r="AA23">
        <f ca="1">1-(COUNTIFS(OFFSET('CCUS risks'!$A$1,2,$B23-1,totalresp),1,OFFSET('CCUS risks'!$A$1,2,AA$1-1,totalresp),1)/(COUNTIFS(OFFSET('CCUS risks'!$A$1,2,$B23-1,totalresp),1,OFFSET('CCUS risks'!$A$1,2,AA$1-1,totalresp),1)+COUNTIFS(OFFSET('CCUS risks'!$A$1,2,$B23-1,totalresp),1,OFFSET('CCUS risks'!$A$1,2,AA$1-1,totalresp),0)+COUNTIFS(OFFSET('CCUS risks'!$A$1,2,$B23-1,totalresp),0,OFFSET('CCUS risks'!$A$1,2,AA$1-1,totalresp),1)))</f>
        <v>0.90625</v>
      </c>
      <c r="AB23">
        <f ca="1">1-(COUNTIFS(OFFSET('CCUS risks'!$A$1,2,$B23-1,totalresp),1,OFFSET('CCUS risks'!$A$1,2,AB$1-1,totalresp),1)/(COUNTIFS(OFFSET('CCUS risks'!$A$1,2,$B23-1,totalresp),1,OFFSET('CCUS risks'!$A$1,2,AB$1-1,totalresp),1)+COUNTIFS(OFFSET('CCUS risks'!$A$1,2,$B23-1,totalresp),1,OFFSET('CCUS risks'!$A$1,2,AB$1-1,totalresp),0)+COUNTIFS(OFFSET('CCUS risks'!$A$1,2,$B23-1,totalresp),0,OFFSET('CCUS risks'!$A$1,2,AB$1-1,totalresp),1)))</f>
        <v>0.77142857142857146</v>
      </c>
      <c r="AC23">
        <f ca="1">1-(COUNTIFS(OFFSET('CCUS risks'!$A$1,2,$B23-1,totalresp),1,OFFSET('CCUS risks'!$A$1,2,AC$1-1,totalresp),1)/(COUNTIFS(OFFSET('CCUS risks'!$A$1,2,$B23-1,totalresp),1,OFFSET('CCUS risks'!$A$1,2,AC$1-1,totalresp),1)+COUNTIFS(OFFSET('CCUS risks'!$A$1,2,$B23-1,totalresp),1,OFFSET('CCUS risks'!$A$1,2,AC$1-1,totalresp),0)+COUNTIFS(OFFSET('CCUS risks'!$A$1,2,$B23-1,totalresp),0,OFFSET('CCUS risks'!$A$1,2,AC$1-1,totalresp),1)))</f>
        <v>0.67567567567567566</v>
      </c>
      <c r="AD23">
        <f ca="1">1-(COUNTIFS(OFFSET('CCUS risks'!$A$1,2,$B23-1,totalresp),1,OFFSET('CCUS risks'!$A$1,2,AD$1-1,totalresp),1)/(COUNTIFS(OFFSET('CCUS risks'!$A$1,2,$B23-1,totalresp),1,OFFSET('CCUS risks'!$A$1,2,AD$1-1,totalresp),1)+COUNTIFS(OFFSET('CCUS risks'!$A$1,2,$B23-1,totalresp),1,OFFSET('CCUS risks'!$A$1,2,AD$1-1,totalresp),0)+COUNTIFS(OFFSET('CCUS risks'!$A$1,2,$B23-1,totalresp),0,OFFSET('CCUS risks'!$A$1,2,AD$1-1,totalresp),1)))</f>
        <v>0.9</v>
      </c>
      <c r="AE23">
        <f ca="1">1-(COUNTIFS(OFFSET('CCUS risks'!$A$1,2,$B23-1,totalresp),1,OFFSET('CCUS risks'!$A$1,2,AE$1-1,totalresp),1)/(COUNTIFS(OFFSET('CCUS risks'!$A$1,2,$B23-1,totalresp),1,OFFSET('CCUS risks'!$A$1,2,AE$1-1,totalresp),1)+COUNTIFS(OFFSET('CCUS risks'!$A$1,2,$B23-1,totalresp),1,OFFSET('CCUS risks'!$A$1,2,AE$1-1,totalresp),0)+COUNTIFS(OFFSET('CCUS risks'!$A$1,2,$B23-1,totalresp),0,OFFSET('CCUS risks'!$A$1,2,AE$1-1,totalresp),1)))</f>
        <v>1</v>
      </c>
      <c r="AF23">
        <f ca="1">1-(COUNTIFS(OFFSET('CCUS risks'!$A$1,2,$B23-1,totalresp),1,OFFSET('CCUS risks'!$A$1,2,AF$1-1,totalresp),1)/(COUNTIFS(OFFSET('CCUS risks'!$A$1,2,$B23-1,totalresp),1,OFFSET('CCUS risks'!$A$1,2,AF$1-1,totalresp),1)+COUNTIFS(OFFSET('CCUS risks'!$A$1,2,$B23-1,totalresp),1,OFFSET('CCUS risks'!$A$1,2,AF$1-1,totalresp),0)+COUNTIFS(OFFSET('CCUS risks'!$A$1,2,$B23-1,totalresp),0,OFFSET('CCUS risks'!$A$1,2,AF$1-1,totalresp),1)))</f>
        <v>0.8</v>
      </c>
      <c r="AG23">
        <f ca="1">1-(COUNTIFS(OFFSET('CCUS risks'!$A$1,2,$B23-1,totalresp),1,OFFSET('CCUS risks'!$A$1,2,AG$1-1,totalresp),1)/(COUNTIFS(OFFSET('CCUS risks'!$A$1,2,$B23-1,totalresp),1,OFFSET('CCUS risks'!$A$1,2,AG$1-1,totalresp),1)+COUNTIFS(OFFSET('CCUS risks'!$A$1,2,$B23-1,totalresp),1,OFFSET('CCUS risks'!$A$1,2,AG$1-1,totalresp),0)+COUNTIFS(OFFSET('CCUS risks'!$A$1,2,$B23-1,totalresp),0,OFFSET('CCUS risks'!$A$1,2,AG$1-1,totalresp),1)))</f>
        <v>0.75</v>
      </c>
      <c r="AH23">
        <f ca="1">1-(COUNTIFS(OFFSET('CCUS risks'!$A$1,2,$B23-1,totalresp),1,OFFSET('CCUS risks'!$A$1,2,AH$1-1,totalresp),1)/(COUNTIFS(OFFSET('CCUS risks'!$A$1,2,$B23-1,totalresp),1,OFFSET('CCUS risks'!$A$1,2,AH$1-1,totalresp),1)+COUNTIFS(OFFSET('CCUS risks'!$A$1,2,$B23-1,totalresp),1,OFFSET('CCUS risks'!$A$1,2,AH$1-1,totalresp),0)+COUNTIFS(OFFSET('CCUS risks'!$A$1,2,$B23-1,totalresp),0,OFFSET('CCUS risks'!$A$1,2,AH$1-1,totalresp),1)))</f>
        <v>0.78378378378378377</v>
      </c>
      <c r="AI23">
        <f ca="1">1-(COUNTIFS(OFFSET('CCUS risks'!$A$1,2,$B23-1,totalresp),1,OFFSET('CCUS risks'!$A$1,2,AI$1-1,totalresp),1)/(COUNTIFS(OFFSET('CCUS risks'!$A$1,2,$B23-1,totalresp),1,OFFSET('CCUS risks'!$A$1,2,AI$1-1,totalresp),1)+COUNTIFS(OFFSET('CCUS risks'!$A$1,2,$B23-1,totalresp),1,OFFSET('CCUS risks'!$A$1,2,AI$1-1,totalresp),0)+COUNTIFS(OFFSET('CCUS risks'!$A$1,2,$B23-1,totalresp),0,OFFSET('CCUS risks'!$A$1,2,AI$1-1,totalresp),1)))</f>
        <v>0.67567567567567566</v>
      </c>
      <c r="AJ23">
        <f ca="1">1-(COUNTIFS(OFFSET('CCUS risks'!$A$1,2,$B23-1,totalresp),1,OFFSET('CCUS risks'!$A$1,2,AJ$1-1,totalresp),1)/(COUNTIFS(OFFSET('CCUS risks'!$A$1,2,$B23-1,totalresp),1,OFFSET('CCUS risks'!$A$1,2,AJ$1-1,totalresp),1)+COUNTIFS(OFFSET('CCUS risks'!$A$1,2,$B23-1,totalresp),1,OFFSET('CCUS risks'!$A$1,2,AJ$1-1,totalresp),0)+COUNTIFS(OFFSET('CCUS risks'!$A$1,2,$B23-1,totalresp),0,OFFSET('CCUS risks'!$A$1,2,AJ$1-1,totalresp),1)))</f>
        <v>0.92307692307692313</v>
      </c>
    </row>
    <row r="24" spans="1:36" ht="52.5" x14ac:dyDescent="0.45">
      <c r="A24" s="21" t="s">
        <v>396</v>
      </c>
      <c r="B24" s="6">
        <v>27</v>
      </c>
      <c r="C24">
        <f ca="1">1-(COUNTIFS(OFFSET('CCUS risks'!$A$1,2,$B24-1,totalresp),1,OFFSET('CCUS risks'!$A$1,2,C$1-1,totalresp),1)/(COUNTIFS(OFFSET('CCUS risks'!$A$1,2,$B24-1,totalresp),1,OFFSET('CCUS risks'!$A$1,2,C$1-1,totalresp),1)+COUNTIFS(OFFSET('CCUS risks'!$A$1,2,$B24-1,totalresp),1,OFFSET('CCUS risks'!$A$1,2,C$1-1,totalresp),0)+COUNTIFS(OFFSET('CCUS risks'!$A$1,2,$B24-1,totalresp),0,OFFSET('CCUS risks'!$A$1,2,C$1-1,totalresp),1)))</f>
        <v>0.85416666666666663</v>
      </c>
      <c r="D24">
        <f ca="1">1-(COUNTIFS(OFFSET('CCUS risks'!$A$1,2,$B24-1,totalresp),1,OFFSET('CCUS risks'!$A$1,2,D$1-1,totalresp),1)/(COUNTIFS(OFFSET('CCUS risks'!$A$1,2,$B24-1,totalresp),1,OFFSET('CCUS risks'!$A$1,2,D$1-1,totalresp),1)+COUNTIFS(OFFSET('CCUS risks'!$A$1,2,$B24-1,totalresp),1,OFFSET('CCUS risks'!$A$1,2,D$1-1,totalresp),0)+COUNTIFS(OFFSET('CCUS risks'!$A$1,2,$B24-1,totalresp),0,OFFSET('CCUS risks'!$A$1,2,D$1-1,totalresp),1)))</f>
        <v>0.83333333333333337</v>
      </c>
      <c r="E24">
        <f ca="1">1-(COUNTIFS(OFFSET('CCUS risks'!$A$1,2,$B24-1,totalresp),1,OFFSET('CCUS risks'!$A$1,2,E$1-1,totalresp),1)/(COUNTIFS(OFFSET('CCUS risks'!$A$1,2,$B24-1,totalresp),1,OFFSET('CCUS risks'!$A$1,2,E$1-1,totalresp),1)+COUNTIFS(OFFSET('CCUS risks'!$A$1,2,$B24-1,totalresp),1,OFFSET('CCUS risks'!$A$1,2,E$1-1,totalresp),0)+COUNTIFS(OFFSET('CCUS risks'!$A$1,2,$B24-1,totalresp),0,OFFSET('CCUS risks'!$A$1,2,E$1-1,totalresp),1)))</f>
        <v>0.8</v>
      </c>
      <c r="F24">
        <f ca="1">1-(COUNTIFS(OFFSET('CCUS risks'!$A$1,2,$B24-1,totalresp),1,OFFSET('CCUS risks'!$A$1,2,F$1-1,totalresp),1)/(COUNTIFS(OFFSET('CCUS risks'!$A$1,2,$B24-1,totalresp),1,OFFSET('CCUS risks'!$A$1,2,F$1-1,totalresp),1)+COUNTIFS(OFFSET('CCUS risks'!$A$1,2,$B24-1,totalresp),1,OFFSET('CCUS risks'!$A$1,2,F$1-1,totalresp),0)+COUNTIFS(OFFSET('CCUS risks'!$A$1,2,$B24-1,totalresp),0,OFFSET('CCUS risks'!$A$1,2,F$1-1,totalresp),1)))</f>
        <v>0.83333333333333337</v>
      </c>
      <c r="G24">
        <f ca="1">1-(COUNTIFS(OFFSET('CCUS risks'!$A$1,2,$B24-1,totalresp),1,OFFSET('CCUS risks'!$A$1,2,G$1-1,totalresp),1)/(COUNTIFS(OFFSET('CCUS risks'!$A$1,2,$B24-1,totalresp),1,OFFSET('CCUS risks'!$A$1,2,G$1-1,totalresp),1)+COUNTIFS(OFFSET('CCUS risks'!$A$1,2,$B24-1,totalresp),1,OFFSET('CCUS risks'!$A$1,2,G$1-1,totalresp),0)+COUNTIFS(OFFSET('CCUS risks'!$A$1,2,$B24-1,totalresp),0,OFFSET('CCUS risks'!$A$1,2,G$1-1,totalresp),1)))</f>
        <v>0.81818181818181812</v>
      </c>
      <c r="H24">
        <f ca="1">1-(COUNTIFS(OFFSET('CCUS risks'!$A$1,2,$B24-1,totalresp),1,OFFSET('CCUS risks'!$A$1,2,H$1-1,totalresp),1)/(COUNTIFS(OFFSET('CCUS risks'!$A$1,2,$B24-1,totalresp),1,OFFSET('CCUS risks'!$A$1,2,H$1-1,totalresp),1)+COUNTIFS(OFFSET('CCUS risks'!$A$1,2,$B24-1,totalresp),1,OFFSET('CCUS risks'!$A$1,2,H$1-1,totalresp),0)+COUNTIFS(OFFSET('CCUS risks'!$A$1,2,$B24-1,totalresp),0,OFFSET('CCUS risks'!$A$1,2,H$1-1,totalresp),1)))</f>
        <v>0.77272727272727271</v>
      </c>
      <c r="I24">
        <f ca="1">1-(COUNTIFS(OFFSET('CCUS risks'!$A$1,2,$B24-1,totalresp),1,OFFSET('CCUS risks'!$A$1,2,I$1-1,totalresp),1)/(COUNTIFS(OFFSET('CCUS risks'!$A$1,2,$B24-1,totalresp),1,OFFSET('CCUS risks'!$A$1,2,I$1-1,totalresp),1)+COUNTIFS(OFFSET('CCUS risks'!$A$1,2,$B24-1,totalresp),1,OFFSET('CCUS risks'!$A$1,2,I$1-1,totalresp),0)+COUNTIFS(OFFSET('CCUS risks'!$A$1,2,$B24-1,totalresp),0,OFFSET('CCUS risks'!$A$1,2,I$1-1,totalresp),1)))</f>
        <v>0.78787878787878785</v>
      </c>
      <c r="J24">
        <f ca="1">1-(COUNTIFS(OFFSET('CCUS risks'!$A$1,2,$B24-1,totalresp),1,OFFSET('CCUS risks'!$A$1,2,J$1-1,totalresp),1)/(COUNTIFS(OFFSET('CCUS risks'!$A$1,2,$B24-1,totalresp),1,OFFSET('CCUS risks'!$A$1,2,J$1-1,totalresp),1)+COUNTIFS(OFFSET('CCUS risks'!$A$1,2,$B24-1,totalresp),1,OFFSET('CCUS risks'!$A$1,2,J$1-1,totalresp),0)+COUNTIFS(OFFSET('CCUS risks'!$A$1,2,$B24-1,totalresp),0,OFFSET('CCUS risks'!$A$1,2,J$1-1,totalresp),1)))</f>
        <v>0.84090909090909094</v>
      </c>
      <c r="K24">
        <f ca="1">1-(COUNTIFS(OFFSET('CCUS risks'!$A$1,2,$B24-1,totalresp),1,OFFSET('CCUS risks'!$A$1,2,K$1-1,totalresp),1)/(COUNTIFS(OFFSET('CCUS risks'!$A$1,2,$B24-1,totalresp),1,OFFSET('CCUS risks'!$A$1,2,K$1-1,totalresp),1)+COUNTIFS(OFFSET('CCUS risks'!$A$1,2,$B24-1,totalresp),1,OFFSET('CCUS risks'!$A$1,2,K$1-1,totalresp),0)+COUNTIFS(OFFSET('CCUS risks'!$A$1,2,$B24-1,totalresp),0,OFFSET('CCUS risks'!$A$1,2,K$1-1,totalresp),1)))</f>
        <v>0.80487804878048785</v>
      </c>
      <c r="L24">
        <f ca="1">1-(COUNTIFS(OFFSET('CCUS risks'!$A$1,2,$B24-1,totalresp),1,OFFSET('CCUS risks'!$A$1,2,L$1-1,totalresp),1)/(COUNTIFS(OFFSET('CCUS risks'!$A$1,2,$B24-1,totalresp),1,OFFSET('CCUS risks'!$A$1,2,L$1-1,totalresp),1)+COUNTIFS(OFFSET('CCUS risks'!$A$1,2,$B24-1,totalresp),1,OFFSET('CCUS risks'!$A$1,2,L$1-1,totalresp),0)+COUNTIFS(OFFSET('CCUS risks'!$A$1,2,$B24-1,totalresp),0,OFFSET('CCUS risks'!$A$1,2,L$1-1,totalresp),1)))</f>
        <v>0.82051282051282048</v>
      </c>
      <c r="M24">
        <f ca="1">1-(COUNTIFS(OFFSET('CCUS risks'!$A$1,2,$B24-1,totalresp),1,OFFSET('CCUS risks'!$A$1,2,M$1-1,totalresp),1)/(COUNTIFS(OFFSET('CCUS risks'!$A$1,2,$B24-1,totalresp),1,OFFSET('CCUS risks'!$A$1,2,M$1-1,totalresp),1)+COUNTIFS(OFFSET('CCUS risks'!$A$1,2,$B24-1,totalresp),1,OFFSET('CCUS risks'!$A$1,2,M$1-1,totalresp),0)+COUNTIFS(OFFSET('CCUS risks'!$A$1,2,$B24-1,totalresp),0,OFFSET('CCUS risks'!$A$1,2,M$1-1,totalresp),1)))</f>
        <v>0.75</v>
      </c>
      <c r="N24">
        <f ca="1">1-(COUNTIFS(OFFSET('CCUS risks'!$A$1,2,$B24-1,totalresp),1,OFFSET('CCUS risks'!$A$1,2,N$1-1,totalresp),1)/(COUNTIFS(OFFSET('CCUS risks'!$A$1,2,$B24-1,totalresp),1,OFFSET('CCUS risks'!$A$1,2,N$1-1,totalresp),1)+COUNTIFS(OFFSET('CCUS risks'!$A$1,2,$B24-1,totalresp),1,OFFSET('CCUS risks'!$A$1,2,N$1-1,totalresp),0)+COUNTIFS(OFFSET('CCUS risks'!$A$1,2,$B24-1,totalresp),0,OFFSET('CCUS risks'!$A$1,2,N$1-1,totalresp),1)))</f>
        <v>0.70588235294117641</v>
      </c>
      <c r="O24">
        <f ca="1">1-(COUNTIFS(OFFSET('CCUS risks'!$A$1,2,$B24-1,totalresp),1,OFFSET('CCUS risks'!$A$1,2,O$1-1,totalresp),1)/(COUNTIFS(OFFSET('CCUS risks'!$A$1,2,$B24-1,totalresp),1,OFFSET('CCUS risks'!$A$1,2,O$1-1,totalresp),1)+COUNTIFS(OFFSET('CCUS risks'!$A$1,2,$B24-1,totalresp),1,OFFSET('CCUS risks'!$A$1,2,O$1-1,totalresp),0)+COUNTIFS(OFFSET('CCUS risks'!$A$1,2,$B24-1,totalresp),0,OFFSET('CCUS risks'!$A$1,2,O$1-1,totalresp),1)))</f>
        <v>0.65116279069767447</v>
      </c>
      <c r="P24">
        <f ca="1">1-(COUNTIFS(OFFSET('CCUS risks'!$A$1,2,$B24-1,totalresp),1,OFFSET('CCUS risks'!$A$1,2,P$1-1,totalresp),1)/(COUNTIFS(OFFSET('CCUS risks'!$A$1,2,$B24-1,totalresp),1,OFFSET('CCUS risks'!$A$1,2,P$1-1,totalresp),1)+COUNTIFS(OFFSET('CCUS risks'!$A$1,2,$B24-1,totalresp),1,OFFSET('CCUS risks'!$A$1,2,P$1-1,totalresp),0)+COUNTIFS(OFFSET('CCUS risks'!$A$1,2,$B24-1,totalresp),0,OFFSET('CCUS risks'!$A$1,2,P$1-1,totalresp),1)))</f>
        <v>0.73170731707317072</v>
      </c>
      <c r="Q24">
        <f ca="1">1-(COUNTIFS(OFFSET('CCUS risks'!$A$1,2,$B24-1,totalresp),1,OFFSET('CCUS risks'!$A$1,2,Q$1-1,totalresp),1)/(COUNTIFS(OFFSET('CCUS risks'!$A$1,2,$B24-1,totalresp),1,OFFSET('CCUS risks'!$A$1,2,Q$1-1,totalresp),1)+COUNTIFS(OFFSET('CCUS risks'!$A$1,2,$B24-1,totalresp),1,OFFSET('CCUS risks'!$A$1,2,Q$1-1,totalresp),0)+COUNTIFS(OFFSET('CCUS risks'!$A$1,2,$B24-1,totalresp),0,OFFSET('CCUS risks'!$A$1,2,Q$1-1,totalresp),1)))</f>
        <v>0.625</v>
      </c>
      <c r="R24">
        <f ca="1">1-(COUNTIFS(OFFSET('CCUS risks'!$A$1,2,$B24-1,totalresp),1,OFFSET('CCUS risks'!$A$1,2,R$1-1,totalresp),1)/(COUNTIFS(OFFSET('CCUS risks'!$A$1,2,$B24-1,totalresp),1,OFFSET('CCUS risks'!$A$1,2,R$1-1,totalresp),1)+COUNTIFS(OFFSET('CCUS risks'!$A$1,2,$B24-1,totalresp),1,OFFSET('CCUS risks'!$A$1,2,R$1-1,totalresp),0)+COUNTIFS(OFFSET('CCUS risks'!$A$1,2,$B24-1,totalresp),0,OFFSET('CCUS risks'!$A$1,2,R$1-1,totalresp),1)))</f>
        <v>0.8</v>
      </c>
      <c r="S24">
        <f ca="1">1-(COUNTIFS(OFFSET('CCUS risks'!$A$1,2,$B24-1,totalresp),1,OFFSET('CCUS risks'!$A$1,2,S$1-1,totalresp),1)/(COUNTIFS(OFFSET('CCUS risks'!$A$1,2,$B24-1,totalresp),1,OFFSET('CCUS risks'!$A$1,2,S$1-1,totalresp),1)+COUNTIFS(OFFSET('CCUS risks'!$A$1,2,$B24-1,totalresp),1,OFFSET('CCUS risks'!$A$1,2,S$1-1,totalresp),0)+COUNTIFS(OFFSET('CCUS risks'!$A$1,2,$B24-1,totalresp),0,OFFSET('CCUS risks'!$A$1,2,S$1-1,totalresp),1)))</f>
        <v>0.72972972972972971</v>
      </c>
      <c r="T24">
        <f ca="1">1-(COUNTIFS(OFFSET('CCUS risks'!$A$1,2,$B24-1,totalresp),1,OFFSET('CCUS risks'!$A$1,2,T$1-1,totalresp),1)/(COUNTIFS(OFFSET('CCUS risks'!$A$1,2,$B24-1,totalresp),1,OFFSET('CCUS risks'!$A$1,2,T$1-1,totalresp),1)+COUNTIFS(OFFSET('CCUS risks'!$A$1,2,$B24-1,totalresp),1,OFFSET('CCUS risks'!$A$1,2,T$1-1,totalresp),0)+COUNTIFS(OFFSET('CCUS risks'!$A$1,2,$B24-1,totalresp),0,OFFSET('CCUS risks'!$A$1,2,T$1-1,totalresp),1)))</f>
        <v>0.88571428571428568</v>
      </c>
      <c r="U24">
        <f ca="1">1-(COUNTIFS(OFFSET('CCUS risks'!$A$1,2,$B24-1,totalresp),1,OFFSET('CCUS risks'!$A$1,2,U$1-1,totalresp),1)/(COUNTIFS(OFFSET('CCUS risks'!$A$1,2,$B24-1,totalresp),1,OFFSET('CCUS risks'!$A$1,2,U$1-1,totalresp),1)+COUNTIFS(OFFSET('CCUS risks'!$A$1,2,$B24-1,totalresp),1,OFFSET('CCUS risks'!$A$1,2,U$1-1,totalresp),0)+COUNTIFS(OFFSET('CCUS risks'!$A$1,2,$B24-1,totalresp),0,OFFSET('CCUS risks'!$A$1,2,U$1-1,totalresp),1)))</f>
        <v>0.7142857142857143</v>
      </c>
      <c r="V24">
        <f ca="1">1-(COUNTIFS(OFFSET('CCUS risks'!$A$1,2,$B24-1,totalresp),1,OFFSET('CCUS risks'!$A$1,2,V$1-1,totalresp),1)/(COUNTIFS(OFFSET('CCUS risks'!$A$1,2,$B24-1,totalresp),1,OFFSET('CCUS risks'!$A$1,2,V$1-1,totalresp),1)+COUNTIFS(OFFSET('CCUS risks'!$A$1,2,$B24-1,totalresp),1,OFFSET('CCUS risks'!$A$1,2,V$1-1,totalresp),0)+COUNTIFS(OFFSET('CCUS risks'!$A$1,2,$B24-1,totalresp),0,OFFSET('CCUS risks'!$A$1,2,V$1-1,totalresp),1)))</f>
        <v>0.91836734693877553</v>
      </c>
      <c r="W24">
        <f ca="1">1-(COUNTIFS(OFFSET('CCUS risks'!$A$1,2,$B24-1,totalresp),1,OFFSET('CCUS risks'!$A$1,2,W$1-1,totalresp),1)/(COUNTIFS(OFFSET('CCUS risks'!$A$1,2,$B24-1,totalresp),1,OFFSET('CCUS risks'!$A$1,2,W$1-1,totalresp),1)+COUNTIFS(OFFSET('CCUS risks'!$A$1,2,$B24-1,totalresp),1,OFFSET('CCUS risks'!$A$1,2,W$1-1,totalresp),0)+COUNTIFS(OFFSET('CCUS risks'!$A$1,2,$B24-1,totalresp),0,OFFSET('CCUS risks'!$A$1,2,W$1-1,totalresp),1)))</f>
        <v>0.84444444444444444</v>
      </c>
      <c r="X24">
        <f ca="1">1-(COUNTIFS(OFFSET('CCUS risks'!$A$1,2,$B24-1,totalresp),1,OFFSET('CCUS risks'!$A$1,2,X$1-1,totalresp),1)/(COUNTIFS(OFFSET('CCUS risks'!$A$1,2,$B24-1,totalresp),1,OFFSET('CCUS risks'!$A$1,2,X$1-1,totalresp),1)+COUNTIFS(OFFSET('CCUS risks'!$A$1,2,$B24-1,totalresp),1,OFFSET('CCUS risks'!$A$1,2,X$1-1,totalresp),0)+COUNTIFS(OFFSET('CCUS risks'!$A$1,2,$B24-1,totalresp),0,OFFSET('CCUS risks'!$A$1,2,X$1-1,totalresp),1)))</f>
        <v>0</v>
      </c>
      <c r="Y24">
        <f ca="1">1-(COUNTIFS(OFFSET('CCUS risks'!$A$1,2,$B24-1,totalresp),1,OFFSET('CCUS risks'!$A$1,2,Y$1-1,totalresp),1)/(COUNTIFS(OFFSET('CCUS risks'!$A$1,2,$B24-1,totalresp),1,OFFSET('CCUS risks'!$A$1,2,Y$1-1,totalresp),1)+COUNTIFS(OFFSET('CCUS risks'!$A$1,2,$B24-1,totalresp),1,OFFSET('CCUS risks'!$A$1,2,Y$1-1,totalresp),0)+COUNTIFS(OFFSET('CCUS risks'!$A$1,2,$B24-1,totalresp),0,OFFSET('CCUS risks'!$A$1,2,Y$1-1,totalresp),1)))</f>
        <v>0.9375</v>
      </c>
      <c r="Z24">
        <f ca="1">1-(COUNTIFS(OFFSET('CCUS risks'!$A$1,2,$B24-1,totalresp),1,OFFSET('CCUS risks'!$A$1,2,Z$1-1,totalresp),1)/(COUNTIFS(OFFSET('CCUS risks'!$A$1,2,$B24-1,totalresp),1,OFFSET('CCUS risks'!$A$1,2,Z$1-1,totalresp),1)+COUNTIFS(OFFSET('CCUS risks'!$A$1,2,$B24-1,totalresp),1,OFFSET('CCUS risks'!$A$1,2,Z$1-1,totalresp),0)+COUNTIFS(OFFSET('CCUS risks'!$A$1,2,$B24-1,totalresp),0,OFFSET('CCUS risks'!$A$1,2,Z$1-1,totalresp),1)))</f>
        <v>0.64864864864864868</v>
      </c>
      <c r="AA24">
        <f ca="1">1-(COUNTIFS(OFFSET('CCUS risks'!$A$1,2,$B24-1,totalresp),1,OFFSET('CCUS risks'!$A$1,2,AA$1-1,totalresp),1)/(COUNTIFS(OFFSET('CCUS risks'!$A$1,2,$B24-1,totalresp),1,OFFSET('CCUS risks'!$A$1,2,AA$1-1,totalresp),1)+COUNTIFS(OFFSET('CCUS risks'!$A$1,2,$B24-1,totalresp),1,OFFSET('CCUS risks'!$A$1,2,AA$1-1,totalresp),0)+COUNTIFS(OFFSET('CCUS risks'!$A$1,2,$B24-1,totalresp),0,OFFSET('CCUS risks'!$A$1,2,AA$1-1,totalresp),1)))</f>
        <v>0.91176470588235292</v>
      </c>
      <c r="AB24">
        <f ca="1">1-(COUNTIFS(OFFSET('CCUS risks'!$A$1,2,$B24-1,totalresp),1,OFFSET('CCUS risks'!$A$1,2,AB$1-1,totalresp),1)/(COUNTIFS(OFFSET('CCUS risks'!$A$1,2,$B24-1,totalresp),1,OFFSET('CCUS risks'!$A$1,2,AB$1-1,totalresp),1)+COUNTIFS(OFFSET('CCUS risks'!$A$1,2,$B24-1,totalresp),1,OFFSET('CCUS risks'!$A$1,2,AB$1-1,totalresp),0)+COUNTIFS(OFFSET('CCUS risks'!$A$1,2,$B24-1,totalresp),0,OFFSET('CCUS risks'!$A$1,2,AB$1-1,totalresp),1)))</f>
        <v>0.78378378378378377</v>
      </c>
      <c r="AC24">
        <f ca="1">1-(COUNTIFS(OFFSET('CCUS risks'!$A$1,2,$B24-1,totalresp),1,OFFSET('CCUS risks'!$A$1,2,AC$1-1,totalresp),1)/(COUNTIFS(OFFSET('CCUS risks'!$A$1,2,$B24-1,totalresp),1,OFFSET('CCUS risks'!$A$1,2,AC$1-1,totalresp),1)+COUNTIFS(OFFSET('CCUS risks'!$A$1,2,$B24-1,totalresp),1,OFFSET('CCUS risks'!$A$1,2,AC$1-1,totalresp),0)+COUNTIFS(OFFSET('CCUS risks'!$A$1,2,$B24-1,totalresp),0,OFFSET('CCUS risks'!$A$1,2,AC$1-1,totalresp),1)))</f>
        <v>0.8666666666666667</v>
      </c>
      <c r="AD24">
        <f ca="1">1-(COUNTIFS(OFFSET('CCUS risks'!$A$1,2,$B24-1,totalresp),1,OFFSET('CCUS risks'!$A$1,2,AD$1-1,totalresp),1)/(COUNTIFS(OFFSET('CCUS risks'!$A$1,2,$B24-1,totalresp),1,OFFSET('CCUS risks'!$A$1,2,AD$1-1,totalresp),1)+COUNTIFS(OFFSET('CCUS risks'!$A$1,2,$B24-1,totalresp),1,OFFSET('CCUS risks'!$A$1,2,AD$1-1,totalresp),0)+COUNTIFS(OFFSET('CCUS risks'!$A$1,2,$B24-1,totalresp),0,OFFSET('CCUS risks'!$A$1,2,AD$1-1,totalresp),1)))</f>
        <v>0.87096774193548387</v>
      </c>
      <c r="AE24">
        <f ca="1">1-(COUNTIFS(OFFSET('CCUS risks'!$A$1,2,$B24-1,totalresp),1,OFFSET('CCUS risks'!$A$1,2,AE$1-1,totalresp),1)/(COUNTIFS(OFFSET('CCUS risks'!$A$1,2,$B24-1,totalresp),1,OFFSET('CCUS risks'!$A$1,2,AE$1-1,totalresp),1)+COUNTIFS(OFFSET('CCUS risks'!$A$1,2,$B24-1,totalresp),1,OFFSET('CCUS risks'!$A$1,2,AE$1-1,totalresp),0)+COUNTIFS(OFFSET('CCUS risks'!$A$1,2,$B24-1,totalresp),0,OFFSET('CCUS risks'!$A$1,2,AE$1-1,totalresp),1)))</f>
        <v>0.96666666666666667</v>
      </c>
      <c r="AF24">
        <f ca="1">1-(COUNTIFS(OFFSET('CCUS risks'!$A$1,2,$B24-1,totalresp),1,OFFSET('CCUS risks'!$A$1,2,AF$1-1,totalresp),1)/(COUNTIFS(OFFSET('CCUS risks'!$A$1,2,$B24-1,totalresp),1,OFFSET('CCUS risks'!$A$1,2,AF$1-1,totalresp),1)+COUNTIFS(OFFSET('CCUS risks'!$A$1,2,$B24-1,totalresp),1,OFFSET('CCUS risks'!$A$1,2,AF$1-1,totalresp),0)+COUNTIFS(OFFSET('CCUS risks'!$A$1,2,$B24-1,totalresp),0,OFFSET('CCUS risks'!$A$1,2,AF$1-1,totalresp),1)))</f>
        <v>0.75</v>
      </c>
      <c r="AG24">
        <f ca="1">1-(COUNTIFS(OFFSET('CCUS risks'!$A$1,2,$B24-1,totalresp),1,OFFSET('CCUS risks'!$A$1,2,AG$1-1,totalresp),1)/(COUNTIFS(OFFSET('CCUS risks'!$A$1,2,$B24-1,totalresp),1,OFFSET('CCUS risks'!$A$1,2,AG$1-1,totalresp),1)+COUNTIFS(OFFSET('CCUS risks'!$A$1,2,$B24-1,totalresp),1,OFFSET('CCUS risks'!$A$1,2,AG$1-1,totalresp),0)+COUNTIFS(OFFSET('CCUS risks'!$A$1,2,$B24-1,totalresp),0,OFFSET('CCUS risks'!$A$1,2,AG$1-1,totalresp),1)))</f>
        <v>0.72727272727272729</v>
      </c>
      <c r="AH24">
        <f ca="1">1-(COUNTIFS(OFFSET('CCUS risks'!$A$1,2,$B24-1,totalresp),1,OFFSET('CCUS risks'!$A$1,2,AH$1-1,totalresp),1)/(COUNTIFS(OFFSET('CCUS risks'!$A$1,2,$B24-1,totalresp),1,OFFSET('CCUS risks'!$A$1,2,AH$1-1,totalresp),1)+COUNTIFS(OFFSET('CCUS risks'!$A$1,2,$B24-1,totalresp),1,OFFSET('CCUS risks'!$A$1,2,AH$1-1,totalresp),0)+COUNTIFS(OFFSET('CCUS risks'!$A$1,2,$B24-1,totalresp),0,OFFSET('CCUS risks'!$A$1,2,AH$1-1,totalresp),1)))</f>
        <v>0.82499999999999996</v>
      </c>
      <c r="AI24">
        <f ca="1">1-(COUNTIFS(OFFSET('CCUS risks'!$A$1,2,$B24-1,totalresp),1,OFFSET('CCUS risks'!$A$1,2,AI$1-1,totalresp),1)/(COUNTIFS(OFFSET('CCUS risks'!$A$1,2,$B24-1,totalresp),1,OFFSET('CCUS risks'!$A$1,2,AI$1-1,totalresp),1)+COUNTIFS(OFFSET('CCUS risks'!$A$1,2,$B24-1,totalresp),1,OFFSET('CCUS risks'!$A$1,2,AI$1-1,totalresp),0)+COUNTIFS(OFFSET('CCUS risks'!$A$1,2,$B24-1,totalresp),0,OFFSET('CCUS risks'!$A$1,2,AI$1-1,totalresp),1)))</f>
        <v>0.65789473684210531</v>
      </c>
      <c r="AJ24">
        <f ca="1">1-(COUNTIFS(OFFSET('CCUS risks'!$A$1,2,$B24-1,totalresp),1,OFFSET('CCUS risks'!$A$1,2,AJ$1-1,totalresp),1)/(COUNTIFS(OFFSET('CCUS risks'!$A$1,2,$B24-1,totalresp),1,OFFSET('CCUS risks'!$A$1,2,AJ$1-1,totalresp),1)+COUNTIFS(OFFSET('CCUS risks'!$A$1,2,$B24-1,totalresp),1,OFFSET('CCUS risks'!$A$1,2,AJ$1-1,totalresp),0)+COUNTIFS(OFFSET('CCUS risks'!$A$1,2,$B24-1,totalresp),0,OFFSET('CCUS risks'!$A$1,2,AJ$1-1,totalresp),1)))</f>
        <v>1</v>
      </c>
    </row>
    <row r="25" spans="1:36" ht="26.25" x14ac:dyDescent="0.45">
      <c r="A25" s="21" t="s">
        <v>397</v>
      </c>
      <c r="B25" s="6">
        <v>28</v>
      </c>
      <c r="C25">
        <f ca="1">1-(COUNTIFS(OFFSET('CCUS risks'!$A$1,2,$B25-1,totalresp),1,OFFSET('CCUS risks'!$A$1,2,C$1-1,totalresp),1)/(COUNTIFS(OFFSET('CCUS risks'!$A$1,2,$B25-1,totalresp),1,OFFSET('CCUS risks'!$A$1,2,C$1-1,totalresp),1)+COUNTIFS(OFFSET('CCUS risks'!$A$1,2,$B25-1,totalresp),1,OFFSET('CCUS risks'!$A$1,2,C$1-1,totalresp),0)+COUNTIFS(OFFSET('CCUS risks'!$A$1,2,$B25-1,totalresp),0,OFFSET('CCUS risks'!$A$1,2,C$1-1,totalresp),1)))</f>
        <v>0.87096774193548387</v>
      </c>
      <c r="D25">
        <f ca="1">1-(COUNTIFS(OFFSET('CCUS risks'!$A$1,2,$B25-1,totalresp),1,OFFSET('CCUS risks'!$A$1,2,D$1-1,totalresp),1)/(COUNTIFS(OFFSET('CCUS risks'!$A$1,2,$B25-1,totalresp),1,OFFSET('CCUS risks'!$A$1,2,D$1-1,totalresp),1)+COUNTIFS(OFFSET('CCUS risks'!$A$1,2,$B25-1,totalresp),1,OFFSET('CCUS risks'!$A$1,2,D$1-1,totalresp),0)+COUNTIFS(OFFSET('CCUS risks'!$A$1,2,$B25-1,totalresp),0,OFFSET('CCUS risks'!$A$1,2,D$1-1,totalresp),1)))</f>
        <v>0.84210526315789469</v>
      </c>
      <c r="E25">
        <f ca="1">1-(COUNTIFS(OFFSET('CCUS risks'!$A$1,2,$B25-1,totalresp),1,OFFSET('CCUS risks'!$A$1,2,E$1-1,totalresp),1)/(COUNTIFS(OFFSET('CCUS risks'!$A$1,2,$B25-1,totalresp),1,OFFSET('CCUS risks'!$A$1,2,E$1-1,totalresp),1)+COUNTIFS(OFFSET('CCUS risks'!$A$1,2,$B25-1,totalresp),1,OFFSET('CCUS risks'!$A$1,2,E$1-1,totalresp),0)+COUNTIFS(OFFSET('CCUS risks'!$A$1,2,$B25-1,totalresp),0,OFFSET('CCUS risks'!$A$1,2,E$1-1,totalresp),1)))</f>
        <v>0.95454545454545459</v>
      </c>
      <c r="F25">
        <f ca="1">1-(COUNTIFS(OFFSET('CCUS risks'!$A$1,2,$B25-1,totalresp),1,OFFSET('CCUS risks'!$A$1,2,F$1-1,totalresp),1)/(COUNTIFS(OFFSET('CCUS risks'!$A$1,2,$B25-1,totalresp),1,OFFSET('CCUS risks'!$A$1,2,F$1-1,totalresp),1)+COUNTIFS(OFFSET('CCUS risks'!$A$1,2,$B25-1,totalresp),1,OFFSET('CCUS risks'!$A$1,2,F$1-1,totalresp),0)+COUNTIFS(OFFSET('CCUS risks'!$A$1,2,$B25-1,totalresp),0,OFFSET('CCUS risks'!$A$1,2,F$1-1,totalresp),1)))</f>
        <v>1</v>
      </c>
      <c r="G25">
        <f ca="1">1-(COUNTIFS(OFFSET('CCUS risks'!$A$1,2,$B25-1,totalresp),1,OFFSET('CCUS risks'!$A$1,2,G$1-1,totalresp),1)/(COUNTIFS(OFFSET('CCUS risks'!$A$1,2,$B25-1,totalresp),1,OFFSET('CCUS risks'!$A$1,2,G$1-1,totalresp),1)+COUNTIFS(OFFSET('CCUS risks'!$A$1,2,$B25-1,totalresp),1,OFFSET('CCUS risks'!$A$1,2,G$1-1,totalresp),0)+COUNTIFS(OFFSET('CCUS risks'!$A$1,2,$B25-1,totalresp),0,OFFSET('CCUS risks'!$A$1,2,G$1-1,totalresp),1)))</f>
        <v>0.93333333333333335</v>
      </c>
      <c r="H25">
        <f ca="1">1-(COUNTIFS(OFFSET('CCUS risks'!$A$1,2,$B25-1,totalresp),1,OFFSET('CCUS risks'!$A$1,2,H$1-1,totalresp),1)/(COUNTIFS(OFFSET('CCUS risks'!$A$1,2,$B25-1,totalresp),1,OFFSET('CCUS risks'!$A$1,2,H$1-1,totalresp),1)+COUNTIFS(OFFSET('CCUS risks'!$A$1,2,$B25-1,totalresp),1,OFFSET('CCUS risks'!$A$1,2,H$1-1,totalresp),0)+COUNTIFS(OFFSET('CCUS risks'!$A$1,2,$B25-1,totalresp),0,OFFSET('CCUS risks'!$A$1,2,H$1-1,totalresp),1)))</f>
        <v>0.9375</v>
      </c>
      <c r="I25">
        <f ca="1">1-(COUNTIFS(OFFSET('CCUS risks'!$A$1,2,$B25-1,totalresp),1,OFFSET('CCUS risks'!$A$1,2,I$1-1,totalresp),1)/(COUNTIFS(OFFSET('CCUS risks'!$A$1,2,$B25-1,totalresp),1,OFFSET('CCUS risks'!$A$1,2,I$1-1,totalresp),1)+COUNTIFS(OFFSET('CCUS risks'!$A$1,2,$B25-1,totalresp),1,OFFSET('CCUS risks'!$A$1,2,I$1-1,totalresp),0)+COUNTIFS(OFFSET('CCUS risks'!$A$1,2,$B25-1,totalresp),0,OFFSET('CCUS risks'!$A$1,2,I$1-1,totalresp),1)))</f>
        <v>0.94736842105263164</v>
      </c>
      <c r="J25">
        <f ca="1">1-(COUNTIFS(OFFSET('CCUS risks'!$A$1,2,$B25-1,totalresp),1,OFFSET('CCUS risks'!$A$1,2,J$1-1,totalresp),1)/(COUNTIFS(OFFSET('CCUS risks'!$A$1,2,$B25-1,totalresp),1,OFFSET('CCUS risks'!$A$1,2,J$1-1,totalresp),1)+COUNTIFS(OFFSET('CCUS risks'!$A$1,2,$B25-1,totalresp),1,OFFSET('CCUS risks'!$A$1,2,J$1-1,totalresp),0)+COUNTIFS(OFFSET('CCUS risks'!$A$1,2,$B25-1,totalresp),0,OFFSET('CCUS risks'!$A$1,2,J$1-1,totalresp),1)))</f>
        <v>0.80769230769230771</v>
      </c>
      <c r="K25">
        <f ca="1">1-(COUNTIFS(OFFSET('CCUS risks'!$A$1,2,$B25-1,totalresp),1,OFFSET('CCUS risks'!$A$1,2,K$1-1,totalresp),1)/(COUNTIFS(OFFSET('CCUS risks'!$A$1,2,$B25-1,totalresp),1,OFFSET('CCUS risks'!$A$1,2,K$1-1,totalresp),1)+COUNTIFS(OFFSET('CCUS risks'!$A$1,2,$B25-1,totalresp),1,OFFSET('CCUS risks'!$A$1,2,K$1-1,totalresp),0)+COUNTIFS(OFFSET('CCUS risks'!$A$1,2,$B25-1,totalresp),0,OFFSET('CCUS risks'!$A$1,2,K$1-1,totalresp),1)))</f>
        <v>0.88461538461538458</v>
      </c>
      <c r="L25">
        <f ca="1">1-(COUNTIFS(OFFSET('CCUS risks'!$A$1,2,$B25-1,totalresp),1,OFFSET('CCUS risks'!$A$1,2,L$1-1,totalresp),1)/(COUNTIFS(OFFSET('CCUS risks'!$A$1,2,$B25-1,totalresp),1,OFFSET('CCUS risks'!$A$1,2,L$1-1,totalresp),1)+COUNTIFS(OFFSET('CCUS risks'!$A$1,2,$B25-1,totalresp),1,OFFSET('CCUS risks'!$A$1,2,L$1-1,totalresp),0)+COUNTIFS(OFFSET('CCUS risks'!$A$1,2,$B25-1,totalresp),0,OFFSET('CCUS risks'!$A$1,2,L$1-1,totalresp),1)))</f>
        <v>0.86956521739130432</v>
      </c>
      <c r="M25">
        <f ca="1">1-(COUNTIFS(OFFSET('CCUS risks'!$A$1,2,$B25-1,totalresp),1,OFFSET('CCUS risks'!$A$1,2,M$1-1,totalresp),1)/(COUNTIFS(OFFSET('CCUS risks'!$A$1,2,$B25-1,totalresp),1,OFFSET('CCUS risks'!$A$1,2,M$1-1,totalresp),1)+COUNTIFS(OFFSET('CCUS risks'!$A$1,2,$B25-1,totalresp),1,OFFSET('CCUS risks'!$A$1,2,M$1-1,totalresp),0)+COUNTIFS(OFFSET('CCUS risks'!$A$1,2,$B25-1,totalresp),0,OFFSET('CCUS risks'!$A$1,2,M$1-1,totalresp),1)))</f>
        <v>0.88888888888888884</v>
      </c>
      <c r="N25">
        <f ca="1">1-(COUNTIFS(OFFSET('CCUS risks'!$A$1,2,$B25-1,totalresp),1,OFFSET('CCUS risks'!$A$1,2,N$1-1,totalresp),1)/(COUNTIFS(OFFSET('CCUS risks'!$A$1,2,$B25-1,totalresp),1,OFFSET('CCUS risks'!$A$1,2,N$1-1,totalresp),1)+COUNTIFS(OFFSET('CCUS risks'!$A$1,2,$B25-1,totalresp),1,OFFSET('CCUS risks'!$A$1,2,N$1-1,totalresp),0)+COUNTIFS(OFFSET('CCUS risks'!$A$1,2,$B25-1,totalresp),0,OFFSET('CCUS risks'!$A$1,2,N$1-1,totalresp),1)))</f>
        <v>0.8</v>
      </c>
      <c r="O25">
        <f ca="1">1-(COUNTIFS(OFFSET('CCUS risks'!$A$1,2,$B25-1,totalresp),1,OFFSET('CCUS risks'!$A$1,2,O$1-1,totalresp),1)/(COUNTIFS(OFFSET('CCUS risks'!$A$1,2,$B25-1,totalresp),1,OFFSET('CCUS risks'!$A$1,2,O$1-1,totalresp),1)+COUNTIFS(OFFSET('CCUS risks'!$A$1,2,$B25-1,totalresp),1,OFFSET('CCUS risks'!$A$1,2,O$1-1,totalresp),0)+COUNTIFS(OFFSET('CCUS risks'!$A$1,2,$B25-1,totalresp),0,OFFSET('CCUS risks'!$A$1,2,O$1-1,totalresp),1)))</f>
        <v>0.91428571428571426</v>
      </c>
      <c r="P25">
        <f ca="1">1-(COUNTIFS(OFFSET('CCUS risks'!$A$1,2,$B25-1,totalresp),1,OFFSET('CCUS risks'!$A$1,2,P$1-1,totalresp),1)/(COUNTIFS(OFFSET('CCUS risks'!$A$1,2,$B25-1,totalresp),1,OFFSET('CCUS risks'!$A$1,2,P$1-1,totalresp),1)+COUNTIFS(OFFSET('CCUS risks'!$A$1,2,$B25-1,totalresp),1,OFFSET('CCUS risks'!$A$1,2,P$1-1,totalresp),0)+COUNTIFS(OFFSET('CCUS risks'!$A$1,2,$B25-1,totalresp),0,OFFSET('CCUS risks'!$A$1,2,P$1-1,totalresp),1)))</f>
        <v>0.81481481481481488</v>
      </c>
      <c r="Q25">
        <f ca="1">1-(COUNTIFS(OFFSET('CCUS risks'!$A$1,2,$B25-1,totalresp),1,OFFSET('CCUS risks'!$A$1,2,Q$1-1,totalresp),1)/(COUNTIFS(OFFSET('CCUS risks'!$A$1,2,$B25-1,totalresp),1,OFFSET('CCUS risks'!$A$1,2,Q$1-1,totalresp),1)+COUNTIFS(OFFSET('CCUS risks'!$A$1,2,$B25-1,totalresp),1,OFFSET('CCUS risks'!$A$1,2,Q$1-1,totalresp),0)+COUNTIFS(OFFSET('CCUS risks'!$A$1,2,$B25-1,totalresp),0,OFFSET('CCUS risks'!$A$1,2,Q$1-1,totalresp),1)))</f>
        <v>0.90625</v>
      </c>
      <c r="R25">
        <f ca="1">1-(COUNTIFS(OFFSET('CCUS risks'!$A$1,2,$B25-1,totalresp),1,OFFSET('CCUS risks'!$A$1,2,R$1-1,totalresp),1)/(COUNTIFS(OFFSET('CCUS risks'!$A$1,2,$B25-1,totalresp),1,OFFSET('CCUS risks'!$A$1,2,R$1-1,totalresp),1)+COUNTIFS(OFFSET('CCUS risks'!$A$1,2,$B25-1,totalresp),1,OFFSET('CCUS risks'!$A$1,2,R$1-1,totalresp),0)+COUNTIFS(OFFSET('CCUS risks'!$A$1,2,$B25-1,totalresp),0,OFFSET('CCUS risks'!$A$1,2,R$1-1,totalresp),1)))</f>
        <v>0.90476190476190477</v>
      </c>
      <c r="S25">
        <f ca="1">1-(COUNTIFS(OFFSET('CCUS risks'!$A$1,2,$B25-1,totalresp),1,OFFSET('CCUS risks'!$A$1,2,S$1-1,totalresp),1)/(COUNTIFS(OFFSET('CCUS risks'!$A$1,2,$B25-1,totalresp),1,OFFSET('CCUS risks'!$A$1,2,S$1-1,totalresp),1)+COUNTIFS(OFFSET('CCUS risks'!$A$1,2,$B25-1,totalresp),1,OFFSET('CCUS risks'!$A$1,2,S$1-1,totalresp),0)+COUNTIFS(OFFSET('CCUS risks'!$A$1,2,$B25-1,totalresp),0,OFFSET('CCUS risks'!$A$1,2,S$1-1,totalresp),1)))</f>
        <v>0.875</v>
      </c>
      <c r="T25">
        <f ca="1">1-(COUNTIFS(OFFSET('CCUS risks'!$A$1,2,$B25-1,totalresp),1,OFFSET('CCUS risks'!$A$1,2,T$1-1,totalresp),1)/(COUNTIFS(OFFSET('CCUS risks'!$A$1,2,$B25-1,totalresp),1,OFFSET('CCUS risks'!$A$1,2,T$1-1,totalresp),1)+COUNTIFS(OFFSET('CCUS risks'!$A$1,2,$B25-1,totalresp),1,OFFSET('CCUS risks'!$A$1,2,T$1-1,totalresp),0)+COUNTIFS(OFFSET('CCUS risks'!$A$1,2,$B25-1,totalresp),0,OFFSET('CCUS risks'!$A$1,2,T$1-1,totalresp),1)))</f>
        <v>0.8125</v>
      </c>
      <c r="U25">
        <f ca="1">1-(COUNTIFS(OFFSET('CCUS risks'!$A$1,2,$B25-1,totalresp),1,OFFSET('CCUS risks'!$A$1,2,U$1-1,totalresp),1)/(COUNTIFS(OFFSET('CCUS risks'!$A$1,2,$B25-1,totalresp),1,OFFSET('CCUS risks'!$A$1,2,U$1-1,totalresp),1)+COUNTIFS(OFFSET('CCUS risks'!$A$1,2,$B25-1,totalresp),1,OFFSET('CCUS risks'!$A$1,2,U$1-1,totalresp),0)+COUNTIFS(OFFSET('CCUS risks'!$A$1,2,$B25-1,totalresp),0,OFFSET('CCUS risks'!$A$1,2,U$1-1,totalresp),1)))</f>
        <v>0.8666666666666667</v>
      </c>
      <c r="V25">
        <f ca="1">1-(COUNTIFS(OFFSET('CCUS risks'!$A$1,2,$B25-1,totalresp),1,OFFSET('CCUS risks'!$A$1,2,V$1-1,totalresp),1)/(COUNTIFS(OFFSET('CCUS risks'!$A$1,2,$B25-1,totalresp),1,OFFSET('CCUS risks'!$A$1,2,V$1-1,totalresp),1)+COUNTIFS(OFFSET('CCUS risks'!$A$1,2,$B25-1,totalresp),1,OFFSET('CCUS risks'!$A$1,2,V$1-1,totalresp),0)+COUNTIFS(OFFSET('CCUS risks'!$A$1,2,$B25-1,totalresp),0,OFFSET('CCUS risks'!$A$1,2,V$1-1,totalresp),1)))</f>
        <v>0.9</v>
      </c>
      <c r="W25">
        <f ca="1">1-(COUNTIFS(OFFSET('CCUS risks'!$A$1,2,$B25-1,totalresp),1,OFFSET('CCUS risks'!$A$1,2,W$1-1,totalresp),1)/(COUNTIFS(OFFSET('CCUS risks'!$A$1,2,$B25-1,totalresp),1,OFFSET('CCUS risks'!$A$1,2,W$1-1,totalresp),1)+COUNTIFS(OFFSET('CCUS risks'!$A$1,2,$B25-1,totalresp),1,OFFSET('CCUS risks'!$A$1,2,W$1-1,totalresp),0)+COUNTIFS(OFFSET('CCUS risks'!$A$1,2,$B25-1,totalresp),0,OFFSET('CCUS risks'!$A$1,2,W$1-1,totalresp),1)))</f>
        <v>0.81481481481481488</v>
      </c>
      <c r="X25">
        <f ca="1">1-(COUNTIFS(OFFSET('CCUS risks'!$A$1,2,$B25-1,totalresp),1,OFFSET('CCUS risks'!$A$1,2,X$1-1,totalresp),1)/(COUNTIFS(OFFSET('CCUS risks'!$A$1,2,$B25-1,totalresp),1,OFFSET('CCUS risks'!$A$1,2,X$1-1,totalresp),1)+COUNTIFS(OFFSET('CCUS risks'!$A$1,2,$B25-1,totalresp),1,OFFSET('CCUS risks'!$A$1,2,X$1-1,totalresp),0)+COUNTIFS(OFFSET('CCUS risks'!$A$1,2,$B25-1,totalresp),0,OFFSET('CCUS risks'!$A$1,2,X$1-1,totalresp),1)))</f>
        <v>0.9375</v>
      </c>
      <c r="Y25">
        <f ca="1">1-(COUNTIFS(OFFSET('CCUS risks'!$A$1,2,$B25-1,totalresp),1,OFFSET('CCUS risks'!$A$1,2,Y$1-1,totalresp),1)/(COUNTIFS(OFFSET('CCUS risks'!$A$1,2,$B25-1,totalresp),1,OFFSET('CCUS risks'!$A$1,2,Y$1-1,totalresp),1)+COUNTIFS(OFFSET('CCUS risks'!$A$1,2,$B25-1,totalresp),1,OFFSET('CCUS risks'!$A$1,2,Y$1-1,totalresp),0)+COUNTIFS(OFFSET('CCUS risks'!$A$1,2,$B25-1,totalresp),0,OFFSET('CCUS risks'!$A$1,2,Y$1-1,totalresp),1)))</f>
        <v>0</v>
      </c>
      <c r="Z25">
        <f ca="1">1-(COUNTIFS(OFFSET('CCUS risks'!$A$1,2,$B25-1,totalresp),1,OFFSET('CCUS risks'!$A$1,2,Z$1-1,totalresp),1)/(COUNTIFS(OFFSET('CCUS risks'!$A$1,2,$B25-1,totalresp),1,OFFSET('CCUS risks'!$A$1,2,Z$1-1,totalresp),1)+COUNTIFS(OFFSET('CCUS risks'!$A$1,2,$B25-1,totalresp),1,OFFSET('CCUS risks'!$A$1,2,Z$1-1,totalresp),0)+COUNTIFS(OFFSET('CCUS risks'!$A$1,2,$B25-1,totalresp),0,OFFSET('CCUS risks'!$A$1,2,Z$1-1,totalresp),1)))</f>
        <v>0.9285714285714286</v>
      </c>
      <c r="AA25">
        <f ca="1">1-(COUNTIFS(OFFSET('CCUS risks'!$A$1,2,$B25-1,totalresp),1,OFFSET('CCUS risks'!$A$1,2,AA$1-1,totalresp),1)/(COUNTIFS(OFFSET('CCUS risks'!$A$1,2,$B25-1,totalresp),1,OFFSET('CCUS risks'!$A$1,2,AA$1-1,totalresp),1)+COUNTIFS(OFFSET('CCUS risks'!$A$1,2,$B25-1,totalresp),1,OFFSET('CCUS risks'!$A$1,2,AA$1-1,totalresp),0)+COUNTIFS(OFFSET('CCUS risks'!$A$1,2,$B25-1,totalresp),0,OFFSET('CCUS risks'!$A$1,2,AA$1-1,totalresp),1)))</f>
        <v>1</v>
      </c>
      <c r="AB25">
        <f ca="1">1-(COUNTIFS(OFFSET('CCUS risks'!$A$1,2,$B25-1,totalresp),1,OFFSET('CCUS risks'!$A$1,2,AB$1-1,totalresp),1)/(COUNTIFS(OFFSET('CCUS risks'!$A$1,2,$B25-1,totalresp),1,OFFSET('CCUS risks'!$A$1,2,AB$1-1,totalresp),1)+COUNTIFS(OFFSET('CCUS risks'!$A$1,2,$B25-1,totalresp),1,OFFSET('CCUS risks'!$A$1,2,AB$1-1,totalresp),0)+COUNTIFS(OFFSET('CCUS risks'!$A$1,2,$B25-1,totalresp),0,OFFSET('CCUS risks'!$A$1,2,AB$1-1,totalresp),1)))</f>
        <v>0.95833333333333337</v>
      </c>
      <c r="AC25">
        <f ca="1">1-(COUNTIFS(OFFSET('CCUS risks'!$A$1,2,$B25-1,totalresp),1,OFFSET('CCUS risks'!$A$1,2,AC$1-1,totalresp),1)/(COUNTIFS(OFFSET('CCUS risks'!$A$1,2,$B25-1,totalresp),1,OFFSET('CCUS risks'!$A$1,2,AC$1-1,totalresp),1)+COUNTIFS(OFFSET('CCUS risks'!$A$1,2,$B25-1,totalresp),1,OFFSET('CCUS risks'!$A$1,2,AC$1-1,totalresp),0)+COUNTIFS(OFFSET('CCUS risks'!$A$1,2,$B25-1,totalresp),0,OFFSET('CCUS risks'!$A$1,2,AC$1-1,totalresp),1)))</f>
        <v>0.8928571428571429</v>
      </c>
      <c r="AD25">
        <f ca="1">1-(COUNTIFS(OFFSET('CCUS risks'!$A$1,2,$B25-1,totalresp),1,OFFSET('CCUS risks'!$A$1,2,AD$1-1,totalresp),1)/(COUNTIFS(OFFSET('CCUS risks'!$A$1,2,$B25-1,totalresp),1,OFFSET('CCUS risks'!$A$1,2,AD$1-1,totalresp),1)+COUNTIFS(OFFSET('CCUS risks'!$A$1,2,$B25-1,totalresp),1,OFFSET('CCUS risks'!$A$1,2,AD$1-1,totalresp),0)+COUNTIFS(OFFSET('CCUS risks'!$A$1,2,$B25-1,totalresp),0,OFFSET('CCUS risks'!$A$1,2,AD$1-1,totalresp),1)))</f>
        <v>1</v>
      </c>
      <c r="AE25">
        <f ca="1">1-(COUNTIFS(OFFSET('CCUS risks'!$A$1,2,$B25-1,totalresp),1,OFFSET('CCUS risks'!$A$1,2,AE$1-1,totalresp),1)/(COUNTIFS(OFFSET('CCUS risks'!$A$1,2,$B25-1,totalresp),1,OFFSET('CCUS risks'!$A$1,2,AE$1-1,totalresp),1)+COUNTIFS(OFFSET('CCUS risks'!$A$1,2,$B25-1,totalresp),1,OFFSET('CCUS risks'!$A$1,2,AE$1-1,totalresp),0)+COUNTIFS(OFFSET('CCUS risks'!$A$1,2,$B25-1,totalresp),0,OFFSET('CCUS risks'!$A$1,2,AE$1-1,totalresp),1)))</f>
        <v>1</v>
      </c>
      <c r="AF25">
        <f ca="1">1-(COUNTIFS(OFFSET('CCUS risks'!$A$1,2,$B25-1,totalresp),1,OFFSET('CCUS risks'!$A$1,2,AF$1-1,totalresp),1)/(COUNTIFS(OFFSET('CCUS risks'!$A$1,2,$B25-1,totalresp),1,OFFSET('CCUS risks'!$A$1,2,AF$1-1,totalresp),1)+COUNTIFS(OFFSET('CCUS risks'!$A$1,2,$B25-1,totalresp),1,OFFSET('CCUS risks'!$A$1,2,AF$1-1,totalresp),0)+COUNTIFS(OFFSET('CCUS risks'!$A$1,2,$B25-1,totalresp),0,OFFSET('CCUS risks'!$A$1,2,AF$1-1,totalresp),1)))</f>
        <v>0.84615384615384615</v>
      </c>
      <c r="AG25">
        <f ca="1">1-(COUNTIFS(OFFSET('CCUS risks'!$A$1,2,$B25-1,totalresp),1,OFFSET('CCUS risks'!$A$1,2,AG$1-1,totalresp),1)/(COUNTIFS(OFFSET('CCUS risks'!$A$1,2,$B25-1,totalresp),1,OFFSET('CCUS risks'!$A$1,2,AG$1-1,totalresp),1)+COUNTIFS(OFFSET('CCUS risks'!$A$1,2,$B25-1,totalresp),1,OFFSET('CCUS risks'!$A$1,2,AG$1-1,totalresp),0)+COUNTIFS(OFFSET('CCUS risks'!$A$1,2,$B25-1,totalresp),0,OFFSET('CCUS risks'!$A$1,2,AG$1-1,totalresp),1)))</f>
        <v>0.95238095238095233</v>
      </c>
      <c r="AH25">
        <f ca="1">1-(COUNTIFS(OFFSET('CCUS risks'!$A$1,2,$B25-1,totalresp),1,OFFSET('CCUS risks'!$A$1,2,AH$1-1,totalresp),1)/(COUNTIFS(OFFSET('CCUS risks'!$A$1,2,$B25-1,totalresp),1,OFFSET('CCUS risks'!$A$1,2,AH$1-1,totalresp),1)+COUNTIFS(OFFSET('CCUS risks'!$A$1,2,$B25-1,totalresp),1,OFFSET('CCUS risks'!$A$1,2,AH$1-1,totalresp),0)+COUNTIFS(OFFSET('CCUS risks'!$A$1,2,$B25-1,totalresp),0,OFFSET('CCUS risks'!$A$1,2,AH$1-1,totalresp),1)))</f>
        <v>0.92</v>
      </c>
      <c r="AI25">
        <f ca="1">1-(COUNTIFS(OFFSET('CCUS risks'!$A$1,2,$B25-1,totalresp),1,OFFSET('CCUS risks'!$A$1,2,AI$1-1,totalresp),1)/(COUNTIFS(OFFSET('CCUS risks'!$A$1,2,$B25-1,totalresp),1,OFFSET('CCUS risks'!$A$1,2,AI$1-1,totalresp),1)+COUNTIFS(OFFSET('CCUS risks'!$A$1,2,$B25-1,totalresp),1,OFFSET('CCUS risks'!$A$1,2,AI$1-1,totalresp),0)+COUNTIFS(OFFSET('CCUS risks'!$A$1,2,$B25-1,totalresp),0,OFFSET('CCUS risks'!$A$1,2,AI$1-1,totalresp),1)))</f>
        <v>0.8928571428571429</v>
      </c>
      <c r="AJ25">
        <f ca="1">1-(COUNTIFS(OFFSET('CCUS risks'!$A$1,2,$B25-1,totalresp),1,OFFSET('CCUS risks'!$A$1,2,AJ$1-1,totalresp),1)/(COUNTIFS(OFFSET('CCUS risks'!$A$1,2,$B25-1,totalresp),1,OFFSET('CCUS risks'!$A$1,2,AJ$1-1,totalresp),1)+COUNTIFS(OFFSET('CCUS risks'!$A$1,2,$B25-1,totalresp),1,OFFSET('CCUS risks'!$A$1,2,AJ$1-1,totalresp),0)+COUNTIFS(OFFSET('CCUS risks'!$A$1,2,$B25-1,totalresp),0,OFFSET('CCUS risks'!$A$1,2,AJ$1-1,totalresp),1)))</f>
        <v>1</v>
      </c>
    </row>
    <row r="26" spans="1:36" ht="39.4" x14ac:dyDescent="0.45">
      <c r="A26" s="21" t="s">
        <v>398</v>
      </c>
      <c r="B26" s="6">
        <v>29</v>
      </c>
      <c r="C26">
        <f ca="1">1-(COUNTIFS(OFFSET('CCUS risks'!$A$1,2,$B26-1,totalresp),1,OFFSET('CCUS risks'!$A$1,2,C$1-1,totalresp),1)/(COUNTIFS(OFFSET('CCUS risks'!$A$1,2,$B26-1,totalresp),1,OFFSET('CCUS risks'!$A$1,2,C$1-1,totalresp),1)+COUNTIFS(OFFSET('CCUS risks'!$A$1,2,$B26-1,totalresp),1,OFFSET('CCUS risks'!$A$1,2,C$1-1,totalresp),0)+COUNTIFS(OFFSET('CCUS risks'!$A$1,2,$B26-1,totalresp),0,OFFSET('CCUS risks'!$A$1,2,C$1-1,totalresp),1)))</f>
        <v>0.8666666666666667</v>
      </c>
      <c r="D26">
        <f ca="1">1-(COUNTIFS(OFFSET('CCUS risks'!$A$1,2,$B26-1,totalresp),1,OFFSET('CCUS risks'!$A$1,2,D$1-1,totalresp),1)/(COUNTIFS(OFFSET('CCUS risks'!$A$1,2,$B26-1,totalresp),1,OFFSET('CCUS risks'!$A$1,2,D$1-1,totalresp),1)+COUNTIFS(OFFSET('CCUS risks'!$A$1,2,$B26-1,totalresp),1,OFFSET('CCUS risks'!$A$1,2,D$1-1,totalresp),0)+COUNTIFS(OFFSET('CCUS risks'!$A$1,2,$B26-1,totalresp),0,OFFSET('CCUS risks'!$A$1,2,D$1-1,totalresp),1)))</f>
        <v>0.8125</v>
      </c>
      <c r="E26">
        <f ca="1">1-(COUNTIFS(OFFSET('CCUS risks'!$A$1,2,$B26-1,totalresp),1,OFFSET('CCUS risks'!$A$1,2,E$1-1,totalresp),1)/(COUNTIFS(OFFSET('CCUS risks'!$A$1,2,$B26-1,totalresp),1,OFFSET('CCUS risks'!$A$1,2,E$1-1,totalresp),1)+COUNTIFS(OFFSET('CCUS risks'!$A$1,2,$B26-1,totalresp),1,OFFSET('CCUS risks'!$A$1,2,E$1-1,totalresp),0)+COUNTIFS(OFFSET('CCUS risks'!$A$1,2,$B26-1,totalresp),0,OFFSET('CCUS risks'!$A$1,2,E$1-1,totalresp),1)))</f>
        <v>0.73469387755102034</v>
      </c>
      <c r="F26">
        <f ca="1">1-(COUNTIFS(OFFSET('CCUS risks'!$A$1,2,$B26-1,totalresp),1,OFFSET('CCUS risks'!$A$1,2,F$1-1,totalresp),1)/(COUNTIFS(OFFSET('CCUS risks'!$A$1,2,$B26-1,totalresp),1,OFFSET('CCUS risks'!$A$1,2,F$1-1,totalresp),1)+COUNTIFS(OFFSET('CCUS risks'!$A$1,2,$B26-1,totalresp),1,OFFSET('CCUS risks'!$A$1,2,F$1-1,totalresp),0)+COUNTIFS(OFFSET('CCUS risks'!$A$1,2,$B26-1,totalresp),0,OFFSET('CCUS risks'!$A$1,2,F$1-1,totalresp),1)))</f>
        <v>0.84848484848484851</v>
      </c>
      <c r="G26">
        <f ca="1">1-(COUNTIFS(OFFSET('CCUS risks'!$A$1,2,$B26-1,totalresp),1,OFFSET('CCUS risks'!$A$1,2,G$1-1,totalresp),1)/(COUNTIFS(OFFSET('CCUS risks'!$A$1,2,$B26-1,totalresp),1,OFFSET('CCUS risks'!$A$1,2,G$1-1,totalresp),1)+COUNTIFS(OFFSET('CCUS risks'!$A$1,2,$B26-1,totalresp),1,OFFSET('CCUS risks'!$A$1,2,G$1-1,totalresp),0)+COUNTIFS(OFFSET('CCUS risks'!$A$1,2,$B26-1,totalresp),0,OFFSET('CCUS risks'!$A$1,2,G$1-1,totalresp),1)))</f>
        <v>0.85714285714285721</v>
      </c>
      <c r="H26">
        <f ca="1">1-(COUNTIFS(OFFSET('CCUS risks'!$A$1,2,$B26-1,totalresp),1,OFFSET('CCUS risks'!$A$1,2,H$1-1,totalresp),1)/(COUNTIFS(OFFSET('CCUS risks'!$A$1,2,$B26-1,totalresp),1,OFFSET('CCUS risks'!$A$1,2,H$1-1,totalresp),1)+COUNTIFS(OFFSET('CCUS risks'!$A$1,2,$B26-1,totalresp),1,OFFSET('CCUS risks'!$A$1,2,H$1-1,totalresp),0)+COUNTIFS(OFFSET('CCUS risks'!$A$1,2,$B26-1,totalresp),0,OFFSET('CCUS risks'!$A$1,2,H$1-1,totalresp),1)))</f>
        <v>0.78048780487804881</v>
      </c>
      <c r="I26">
        <f ca="1">1-(COUNTIFS(OFFSET('CCUS risks'!$A$1,2,$B26-1,totalresp),1,OFFSET('CCUS risks'!$A$1,2,I$1-1,totalresp),1)/(COUNTIFS(OFFSET('CCUS risks'!$A$1,2,$B26-1,totalresp),1,OFFSET('CCUS risks'!$A$1,2,I$1-1,totalresp),1)+COUNTIFS(OFFSET('CCUS risks'!$A$1,2,$B26-1,totalresp),1,OFFSET('CCUS risks'!$A$1,2,I$1-1,totalresp),0)+COUNTIFS(OFFSET('CCUS risks'!$A$1,2,$B26-1,totalresp),0,OFFSET('CCUS risks'!$A$1,2,I$1-1,totalresp),1)))</f>
        <v>0.8</v>
      </c>
      <c r="J26">
        <f ca="1">1-(COUNTIFS(OFFSET('CCUS risks'!$A$1,2,$B26-1,totalresp),1,OFFSET('CCUS risks'!$A$1,2,J$1-1,totalresp),1)/(COUNTIFS(OFFSET('CCUS risks'!$A$1,2,$B26-1,totalresp),1,OFFSET('CCUS risks'!$A$1,2,J$1-1,totalresp),1)+COUNTIFS(OFFSET('CCUS risks'!$A$1,2,$B26-1,totalresp),1,OFFSET('CCUS risks'!$A$1,2,J$1-1,totalresp),0)+COUNTIFS(OFFSET('CCUS risks'!$A$1,2,$B26-1,totalresp),0,OFFSET('CCUS risks'!$A$1,2,J$1-1,totalresp),1)))</f>
        <v>0.85365853658536583</v>
      </c>
      <c r="K26">
        <f ca="1">1-(COUNTIFS(OFFSET('CCUS risks'!$A$1,2,$B26-1,totalresp),1,OFFSET('CCUS risks'!$A$1,2,K$1-1,totalresp),1)/(COUNTIFS(OFFSET('CCUS risks'!$A$1,2,$B26-1,totalresp),1,OFFSET('CCUS risks'!$A$1,2,K$1-1,totalresp),1)+COUNTIFS(OFFSET('CCUS risks'!$A$1,2,$B26-1,totalresp),1,OFFSET('CCUS risks'!$A$1,2,K$1-1,totalresp),0)+COUNTIFS(OFFSET('CCUS risks'!$A$1,2,$B26-1,totalresp),0,OFFSET('CCUS risks'!$A$1,2,K$1-1,totalresp),1)))</f>
        <v>0.78378378378378377</v>
      </c>
      <c r="L26">
        <f ca="1">1-(COUNTIFS(OFFSET('CCUS risks'!$A$1,2,$B26-1,totalresp),1,OFFSET('CCUS risks'!$A$1,2,L$1-1,totalresp),1)/(COUNTIFS(OFFSET('CCUS risks'!$A$1,2,$B26-1,totalresp),1,OFFSET('CCUS risks'!$A$1,2,L$1-1,totalresp),1)+COUNTIFS(OFFSET('CCUS risks'!$A$1,2,$B26-1,totalresp),1,OFFSET('CCUS risks'!$A$1,2,L$1-1,totalresp),0)+COUNTIFS(OFFSET('CCUS risks'!$A$1,2,$B26-1,totalresp),0,OFFSET('CCUS risks'!$A$1,2,L$1-1,totalresp),1)))</f>
        <v>0.83333333333333337</v>
      </c>
      <c r="M26">
        <f ca="1">1-(COUNTIFS(OFFSET('CCUS risks'!$A$1,2,$B26-1,totalresp),1,OFFSET('CCUS risks'!$A$1,2,M$1-1,totalresp),1)/(COUNTIFS(OFFSET('CCUS risks'!$A$1,2,$B26-1,totalresp),1,OFFSET('CCUS risks'!$A$1,2,M$1-1,totalresp),1)+COUNTIFS(OFFSET('CCUS risks'!$A$1,2,$B26-1,totalresp),1,OFFSET('CCUS risks'!$A$1,2,M$1-1,totalresp),0)+COUNTIFS(OFFSET('CCUS risks'!$A$1,2,$B26-1,totalresp),0,OFFSET('CCUS risks'!$A$1,2,M$1-1,totalresp),1)))</f>
        <v>0.90909090909090906</v>
      </c>
      <c r="N26">
        <f ca="1">1-(COUNTIFS(OFFSET('CCUS risks'!$A$1,2,$B26-1,totalresp),1,OFFSET('CCUS risks'!$A$1,2,N$1-1,totalresp),1)/(COUNTIFS(OFFSET('CCUS risks'!$A$1,2,$B26-1,totalresp),1,OFFSET('CCUS risks'!$A$1,2,N$1-1,totalresp),1)+COUNTIFS(OFFSET('CCUS risks'!$A$1,2,$B26-1,totalresp),1,OFFSET('CCUS risks'!$A$1,2,N$1-1,totalresp),0)+COUNTIFS(OFFSET('CCUS risks'!$A$1,2,$B26-1,totalresp),0,OFFSET('CCUS risks'!$A$1,2,N$1-1,totalresp),1)))</f>
        <v>0.78787878787878785</v>
      </c>
      <c r="O26">
        <f ca="1">1-(COUNTIFS(OFFSET('CCUS risks'!$A$1,2,$B26-1,totalresp),1,OFFSET('CCUS risks'!$A$1,2,O$1-1,totalresp),1)/(COUNTIFS(OFFSET('CCUS risks'!$A$1,2,$B26-1,totalresp),1,OFFSET('CCUS risks'!$A$1,2,O$1-1,totalresp),1)+COUNTIFS(OFFSET('CCUS risks'!$A$1,2,$B26-1,totalresp),1,OFFSET('CCUS risks'!$A$1,2,O$1-1,totalresp),0)+COUNTIFS(OFFSET('CCUS risks'!$A$1,2,$B26-1,totalresp),0,OFFSET('CCUS risks'!$A$1,2,O$1-1,totalresp),1)))</f>
        <v>0.8</v>
      </c>
      <c r="P26">
        <f ca="1">1-(COUNTIFS(OFFSET('CCUS risks'!$A$1,2,$B26-1,totalresp),1,OFFSET('CCUS risks'!$A$1,2,P$1-1,totalresp),1)/(COUNTIFS(OFFSET('CCUS risks'!$A$1,2,$B26-1,totalresp),1,OFFSET('CCUS risks'!$A$1,2,P$1-1,totalresp),1)+COUNTIFS(OFFSET('CCUS risks'!$A$1,2,$B26-1,totalresp),1,OFFSET('CCUS risks'!$A$1,2,P$1-1,totalresp),0)+COUNTIFS(OFFSET('CCUS risks'!$A$1,2,$B26-1,totalresp),0,OFFSET('CCUS risks'!$A$1,2,P$1-1,totalresp),1)))</f>
        <v>0.76923076923076916</v>
      </c>
      <c r="Q26">
        <f ca="1">1-(COUNTIFS(OFFSET('CCUS risks'!$A$1,2,$B26-1,totalresp),1,OFFSET('CCUS risks'!$A$1,2,Q$1-1,totalresp),1)/(COUNTIFS(OFFSET('CCUS risks'!$A$1,2,$B26-1,totalresp),1,OFFSET('CCUS risks'!$A$1,2,Q$1-1,totalresp),1)+COUNTIFS(OFFSET('CCUS risks'!$A$1,2,$B26-1,totalresp),1,OFFSET('CCUS risks'!$A$1,2,Q$1-1,totalresp),0)+COUNTIFS(OFFSET('CCUS risks'!$A$1,2,$B26-1,totalresp),0,OFFSET('CCUS risks'!$A$1,2,Q$1-1,totalresp),1)))</f>
        <v>0.72499999999999998</v>
      </c>
      <c r="R26">
        <f ca="1">1-(COUNTIFS(OFFSET('CCUS risks'!$A$1,2,$B26-1,totalresp),1,OFFSET('CCUS risks'!$A$1,2,R$1-1,totalresp),1)/(COUNTIFS(OFFSET('CCUS risks'!$A$1,2,$B26-1,totalresp),1,OFFSET('CCUS risks'!$A$1,2,R$1-1,totalresp),1)+COUNTIFS(OFFSET('CCUS risks'!$A$1,2,$B26-1,totalresp),1,OFFSET('CCUS risks'!$A$1,2,R$1-1,totalresp),0)+COUNTIFS(OFFSET('CCUS risks'!$A$1,2,$B26-1,totalresp),0,OFFSET('CCUS risks'!$A$1,2,R$1-1,totalresp),1)))</f>
        <v>0.73469387755102034</v>
      </c>
      <c r="S26">
        <f ca="1">1-(COUNTIFS(OFFSET('CCUS risks'!$A$1,2,$B26-1,totalresp),1,OFFSET('CCUS risks'!$A$1,2,S$1-1,totalresp),1)/(COUNTIFS(OFFSET('CCUS risks'!$A$1,2,$B26-1,totalresp),1,OFFSET('CCUS risks'!$A$1,2,S$1-1,totalresp),1)+COUNTIFS(OFFSET('CCUS risks'!$A$1,2,$B26-1,totalresp),1,OFFSET('CCUS risks'!$A$1,2,S$1-1,totalresp),0)+COUNTIFS(OFFSET('CCUS risks'!$A$1,2,$B26-1,totalresp),0,OFFSET('CCUS risks'!$A$1,2,S$1-1,totalresp),1)))</f>
        <v>0.73529411764705888</v>
      </c>
      <c r="T26">
        <f ca="1">1-(COUNTIFS(OFFSET('CCUS risks'!$A$1,2,$B26-1,totalresp),1,OFFSET('CCUS risks'!$A$1,2,T$1-1,totalresp),1)/(COUNTIFS(OFFSET('CCUS risks'!$A$1,2,$B26-1,totalresp),1,OFFSET('CCUS risks'!$A$1,2,T$1-1,totalresp),1)+COUNTIFS(OFFSET('CCUS risks'!$A$1,2,$B26-1,totalresp),1,OFFSET('CCUS risks'!$A$1,2,T$1-1,totalresp),0)+COUNTIFS(OFFSET('CCUS risks'!$A$1,2,$B26-1,totalresp),0,OFFSET('CCUS risks'!$A$1,2,T$1-1,totalresp),1)))</f>
        <v>0.90625</v>
      </c>
      <c r="U26">
        <f ca="1">1-(COUNTIFS(OFFSET('CCUS risks'!$A$1,2,$B26-1,totalresp),1,OFFSET('CCUS risks'!$A$1,2,U$1-1,totalresp),1)/(COUNTIFS(OFFSET('CCUS risks'!$A$1,2,$B26-1,totalresp),1,OFFSET('CCUS risks'!$A$1,2,U$1-1,totalresp),1)+COUNTIFS(OFFSET('CCUS risks'!$A$1,2,$B26-1,totalresp),1,OFFSET('CCUS risks'!$A$1,2,U$1-1,totalresp),0)+COUNTIFS(OFFSET('CCUS risks'!$A$1,2,$B26-1,totalresp),0,OFFSET('CCUS risks'!$A$1,2,U$1-1,totalresp),1)))</f>
        <v>0.80952380952380953</v>
      </c>
      <c r="V26">
        <f ca="1">1-(COUNTIFS(OFFSET('CCUS risks'!$A$1,2,$B26-1,totalresp),1,OFFSET('CCUS risks'!$A$1,2,V$1-1,totalresp),1)/(COUNTIFS(OFFSET('CCUS risks'!$A$1,2,$B26-1,totalresp),1,OFFSET('CCUS risks'!$A$1,2,V$1-1,totalresp),1)+COUNTIFS(OFFSET('CCUS risks'!$A$1,2,$B26-1,totalresp),1,OFFSET('CCUS risks'!$A$1,2,V$1-1,totalresp),0)+COUNTIFS(OFFSET('CCUS risks'!$A$1,2,$B26-1,totalresp),0,OFFSET('CCUS risks'!$A$1,2,V$1-1,totalresp),1)))</f>
        <v>0.83333333333333337</v>
      </c>
      <c r="W26">
        <f ca="1">1-(COUNTIFS(OFFSET('CCUS risks'!$A$1,2,$B26-1,totalresp),1,OFFSET('CCUS risks'!$A$1,2,W$1-1,totalresp),1)/(COUNTIFS(OFFSET('CCUS risks'!$A$1,2,$B26-1,totalresp),1,OFFSET('CCUS risks'!$A$1,2,W$1-1,totalresp),1)+COUNTIFS(OFFSET('CCUS risks'!$A$1,2,$B26-1,totalresp),1,OFFSET('CCUS risks'!$A$1,2,W$1-1,totalresp),0)+COUNTIFS(OFFSET('CCUS risks'!$A$1,2,$B26-1,totalresp),0,OFFSET('CCUS risks'!$A$1,2,W$1-1,totalresp),1)))</f>
        <v>0.8</v>
      </c>
      <c r="X26">
        <f ca="1">1-(COUNTIFS(OFFSET('CCUS risks'!$A$1,2,$B26-1,totalresp),1,OFFSET('CCUS risks'!$A$1,2,X$1-1,totalresp),1)/(COUNTIFS(OFFSET('CCUS risks'!$A$1,2,$B26-1,totalresp),1,OFFSET('CCUS risks'!$A$1,2,X$1-1,totalresp),1)+COUNTIFS(OFFSET('CCUS risks'!$A$1,2,$B26-1,totalresp),1,OFFSET('CCUS risks'!$A$1,2,X$1-1,totalresp),0)+COUNTIFS(OFFSET('CCUS risks'!$A$1,2,$B26-1,totalresp),0,OFFSET('CCUS risks'!$A$1,2,X$1-1,totalresp),1)))</f>
        <v>0.64864864864864868</v>
      </c>
      <c r="Y26">
        <f ca="1">1-(COUNTIFS(OFFSET('CCUS risks'!$A$1,2,$B26-1,totalresp),1,OFFSET('CCUS risks'!$A$1,2,Y$1-1,totalresp),1)/(COUNTIFS(OFFSET('CCUS risks'!$A$1,2,$B26-1,totalresp),1,OFFSET('CCUS risks'!$A$1,2,Y$1-1,totalresp),1)+COUNTIFS(OFFSET('CCUS risks'!$A$1,2,$B26-1,totalresp),1,OFFSET('CCUS risks'!$A$1,2,Y$1-1,totalresp),0)+COUNTIFS(OFFSET('CCUS risks'!$A$1,2,$B26-1,totalresp),0,OFFSET('CCUS risks'!$A$1,2,Y$1-1,totalresp),1)))</f>
        <v>0.9285714285714286</v>
      </c>
      <c r="Z26">
        <f ca="1">1-(COUNTIFS(OFFSET('CCUS risks'!$A$1,2,$B26-1,totalresp),1,OFFSET('CCUS risks'!$A$1,2,Z$1-1,totalresp),1)/(COUNTIFS(OFFSET('CCUS risks'!$A$1,2,$B26-1,totalresp),1,OFFSET('CCUS risks'!$A$1,2,Z$1-1,totalresp),1)+COUNTIFS(OFFSET('CCUS risks'!$A$1,2,$B26-1,totalresp),1,OFFSET('CCUS risks'!$A$1,2,Z$1-1,totalresp),0)+COUNTIFS(OFFSET('CCUS risks'!$A$1,2,$B26-1,totalresp),0,OFFSET('CCUS risks'!$A$1,2,Z$1-1,totalresp),1)))</f>
        <v>0</v>
      </c>
      <c r="AA26">
        <f ca="1">1-(COUNTIFS(OFFSET('CCUS risks'!$A$1,2,$B26-1,totalresp),1,OFFSET('CCUS risks'!$A$1,2,AA$1-1,totalresp),1)/(COUNTIFS(OFFSET('CCUS risks'!$A$1,2,$B26-1,totalresp),1,OFFSET('CCUS risks'!$A$1,2,AA$1-1,totalresp),1)+COUNTIFS(OFFSET('CCUS risks'!$A$1,2,$B26-1,totalresp),1,OFFSET('CCUS risks'!$A$1,2,AA$1-1,totalresp),0)+COUNTIFS(OFFSET('CCUS risks'!$A$1,2,$B26-1,totalresp),0,OFFSET('CCUS risks'!$A$1,2,AA$1-1,totalresp),1)))</f>
        <v>0.9</v>
      </c>
      <c r="AB26">
        <f ca="1">1-(COUNTIFS(OFFSET('CCUS risks'!$A$1,2,$B26-1,totalresp),1,OFFSET('CCUS risks'!$A$1,2,AB$1-1,totalresp),1)/(COUNTIFS(OFFSET('CCUS risks'!$A$1,2,$B26-1,totalresp),1,OFFSET('CCUS risks'!$A$1,2,AB$1-1,totalresp),1)+COUNTIFS(OFFSET('CCUS risks'!$A$1,2,$B26-1,totalresp),1,OFFSET('CCUS risks'!$A$1,2,AB$1-1,totalresp),0)+COUNTIFS(OFFSET('CCUS risks'!$A$1,2,$B26-1,totalresp),0,OFFSET('CCUS risks'!$A$1,2,AB$1-1,totalresp),1)))</f>
        <v>0.75757575757575757</v>
      </c>
      <c r="AC26">
        <f ca="1">1-(COUNTIFS(OFFSET('CCUS risks'!$A$1,2,$B26-1,totalresp),1,OFFSET('CCUS risks'!$A$1,2,AC$1-1,totalresp),1)/(COUNTIFS(OFFSET('CCUS risks'!$A$1,2,$B26-1,totalresp),1,OFFSET('CCUS risks'!$A$1,2,AC$1-1,totalresp),1)+COUNTIFS(OFFSET('CCUS risks'!$A$1,2,$B26-1,totalresp),1,OFFSET('CCUS risks'!$A$1,2,AC$1-1,totalresp),0)+COUNTIFS(OFFSET('CCUS risks'!$A$1,2,$B26-1,totalresp),0,OFFSET('CCUS risks'!$A$1,2,AC$1-1,totalresp),1)))</f>
        <v>0.85365853658536583</v>
      </c>
      <c r="AD26">
        <f ca="1">1-(COUNTIFS(OFFSET('CCUS risks'!$A$1,2,$B26-1,totalresp),1,OFFSET('CCUS risks'!$A$1,2,AD$1-1,totalresp),1)/(COUNTIFS(OFFSET('CCUS risks'!$A$1,2,$B26-1,totalresp),1,OFFSET('CCUS risks'!$A$1,2,AD$1-1,totalresp),1)+COUNTIFS(OFFSET('CCUS risks'!$A$1,2,$B26-1,totalresp),1,OFFSET('CCUS risks'!$A$1,2,AD$1-1,totalresp),0)+COUNTIFS(OFFSET('CCUS risks'!$A$1,2,$B26-1,totalresp),0,OFFSET('CCUS risks'!$A$1,2,AD$1-1,totalresp),1)))</f>
        <v>0.80769230769230771</v>
      </c>
      <c r="AE26">
        <f ca="1">1-(COUNTIFS(OFFSET('CCUS risks'!$A$1,2,$B26-1,totalresp),1,OFFSET('CCUS risks'!$A$1,2,AE$1-1,totalresp),1)/(COUNTIFS(OFFSET('CCUS risks'!$A$1,2,$B26-1,totalresp),1,OFFSET('CCUS risks'!$A$1,2,AE$1-1,totalresp),1)+COUNTIFS(OFFSET('CCUS risks'!$A$1,2,$B26-1,totalresp),1,OFFSET('CCUS risks'!$A$1,2,AE$1-1,totalresp),0)+COUNTIFS(OFFSET('CCUS risks'!$A$1,2,$B26-1,totalresp),0,OFFSET('CCUS risks'!$A$1,2,AE$1-1,totalresp),1)))</f>
        <v>0.92</v>
      </c>
      <c r="AF26">
        <f ca="1">1-(COUNTIFS(OFFSET('CCUS risks'!$A$1,2,$B26-1,totalresp),1,OFFSET('CCUS risks'!$A$1,2,AF$1-1,totalresp),1)/(COUNTIFS(OFFSET('CCUS risks'!$A$1,2,$B26-1,totalresp),1,OFFSET('CCUS risks'!$A$1,2,AF$1-1,totalresp),1)+COUNTIFS(OFFSET('CCUS risks'!$A$1,2,$B26-1,totalresp),1,OFFSET('CCUS risks'!$A$1,2,AF$1-1,totalresp),0)+COUNTIFS(OFFSET('CCUS risks'!$A$1,2,$B26-1,totalresp),0,OFFSET('CCUS risks'!$A$1,2,AF$1-1,totalresp),1)))</f>
        <v>0.72222222222222221</v>
      </c>
      <c r="AG26">
        <f ca="1">1-(COUNTIFS(OFFSET('CCUS risks'!$A$1,2,$B26-1,totalresp),1,OFFSET('CCUS risks'!$A$1,2,AG$1-1,totalresp),1)/(COUNTIFS(OFFSET('CCUS risks'!$A$1,2,$B26-1,totalresp),1,OFFSET('CCUS risks'!$A$1,2,AG$1-1,totalresp),1)+COUNTIFS(OFFSET('CCUS risks'!$A$1,2,$B26-1,totalresp),1,OFFSET('CCUS risks'!$A$1,2,AG$1-1,totalresp),0)+COUNTIFS(OFFSET('CCUS risks'!$A$1,2,$B26-1,totalresp),0,OFFSET('CCUS risks'!$A$1,2,AG$1-1,totalresp),1)))</f>
        <v>0.68965517241379315</v>
      </c>
      <c r="AH26">
        <f ca="1">1-(COUNTIFS(OFFSET('CCUS risks'!$A$1,2,$B26-1,totalresp),1,OFFSET('CCUS risks'!$A$1,2,AH$1-1,totalresp),1)/(COUNTIFS(OFFSET('CCUS risks'!$A$1,2,$B26-1,totalresp),1,OFFSET('CCUS risks'!$A$1,2,AH$1-1,totalresp),1)+COUNTIFS(OFFSET('CCUS risks'!$A$1,2,$B26-1,totalresp),1,OFFSET('CCUS risks'!$A$1,2,AH$1-1,totalresp),0)+COUNTIFS(OFFSET('CCUS risks'!$A$1,2,$B26-1,totalresp),0,OFFSET('CCUS risks'!$A$1,2,AH$1-1,totalresp),1)))</f>
        <v>0.83783783783783783</v>
      </c>
      <c r="AI26">
        <f ca="1">1-(COUNTIFS(OFFSET('CCUS risks'!$A$1,2,$B26-1,totalresp),1,OFFSET('CCUS risks'!$A$1,2,AI$1-1,totalresp),1)/(COUNTIFS(OFFSET('CCUS risks'!$A$1,2,$B26-1,totalresp),1,OFFSET('CCUS risks'!$A$1,2,AI$1-1,totalresp),1)+COUNTIFS(OFFSET('CCUS risks'!$A$1,2,$B26-1,totalresp),1,OFFSET('CCUS risks'!$A$1,2,AI$1-1,totalresp),0)+COUNTIFS(OFFSET('CCUS risks'!$A$1,2,$B26-1,totalresp),0,OFFSET('CCUS risks'!$A$1,2,AI$1-1,totalresp),1)))</f>
        <v>0.76315789473684215</v>
      </c>
      <c r="AJ26">
        <f ca="1">1-(COUNTIFS(OFFSET('CCUS risks'!$A$1,2,$B26-1,totalresp),1,OFFSET('CCUS risks'!$A$1,2,AJ$1-1,totalresp),1)/(COUNTIFS(OFFSET('CCUS risks'!$A$1,2,$B26-1,totalresp),1,OFFSET('CCUS risks'!$A$1,2,AJ$1-1,totalresp),1)+COUNTIFS(OFFSET('CCUS risks'!$A$1,2,$B26-1,totalresp),1,OFFSET('CCUS risks'!$A$1,2,AJ$1-1,totalresp),0)+COUNTIFS(OFFSET('CCUS risks'!$A$1,2,$B26-1,totalresp),0,OFFSET('CCUS risks'!$A$1,2,AJ$1-1,totalresp),1)))</f>
        <v>1</v>
      </c>
    </row>
    <row r="27" spans="1:36" ht="52.5" x14ac:dyDescent="0.45">
      <c r="A27" s="21" t="s">
        <v>399</v>
      </c>
      <c r="B27" s="6">
        <v>30</v>
      </c>
      <c r="C27">
        <f ca="1">1-(COUNTIFS(OFFSET('CCUS risks'!$A$1,2,$B27-1,totalresp),1,OFFSET('CCUS risks'!$A$1,2,C$1-1,totalresp),1)/(COUNTIFS(OFFSET('CCUS risks'!$A$1,2,$B27-1,totalresp),1,OFFSET('CCUS risks'!$A$1,2,C$1-1,totalresp),1)+COUNTIFS(OFFSET('CCUS risks'!$A$1,2,$B27-1,totalresp),1,OFFSET('CCUS risks'!$A$1,2,C$1-1,totalresp),0)+COUNTIFS(OFFSET('CCUS risks'!$A$1,2,$B27-1,totalresp),0,OFFSET('CCUS risks'!$A$1,2,C$1-1,totalresp),1)))</f>
        <v>0.91428571428571426</v>
      </c>
      <c r="D27">
        <f ca="1">1-(COUNTIFS(OFFSET('CCUS risks'!$A$1,2,$B27-1,totalresp),1,OFFSET('CCUS risks'!$A$1,2,D$1-1,totalresp),1)/(COUNTIFS(OFFSET('CCUS risks'!$A$1,2,$B27-1,totalresp),1,OFFSET('CCUS risks'!$A$1,2,D$1-1,totalresp),1)+COUNTIFS(OFFSET('CCUS risks'!$A$1,2,$B27-1,totalresp),1,OFFSET('CCUS risks'!$A$1,2,D$1-1,totalresp),0)+COUNTIFS(OFFSET('CCUS risks'!$A$1,2,$B27-1,totalresp),0,OFFSET('CCUS risks'!$A$1,2,D$1-1,totalresp),1)))</f>
        <v>0.95833333333333337</v>
      </c>
      <c r="E27">
        <f ca="1">1-(COUNTIFS(OFFSET('CCUS risks'!$A$1,2,$B27-1,totalresp),1,OFFSET('CCUS risks'!$A$1,2,E$1-1,totalresp),1)/(COUNTIFS(OFFSET('CCUS risks'!$A$1,2,$B27-1,totalresp),1,OFFSET('CCUS risks'!$A$1,2,E$1-1,totalresp),1)+COUNTIFS(OFFSET('CCUS risks'!$A$1,2,$B27-1,totalresp),1,OFFSET('CCUS risks'!$A$1,2,E$1-1,totalresp),0)+COUNTIFS(OFFSET('CCUS risks'!$A$1,2,$B27-1,totalresp),0,OFFSET('CCUS risks'!$A$1,2,E$1-1,totalresp),1)))</f>
        <v>0.86046511627906974</v>
      </c>
      <c r="F27">
        <f ca="1">1-(COUNTIFS(OFFSET('CCUS risks'!$A$1,2,$B27-1,totalresp),1,OFFSET('CCUS risks'!$A$1,2,F$1-1,totalresp),1)/(COUNTIFS(OFFSET('CCUS risks'!$A$1,2,$B27-1,totalresp),1,OFFSET('CCUS risks'!$A$1,2,F$1-1,totalresp),1)+COUNTIFS(OFFSET('CCUS risks'!$A$1,2,$B27-1,totalresp),1,OFFSET('CCUS risks'!$A$1,2,F$1-1,totalresp),0)+COUNTIFS(OFFSET('CCUS risks'!$A$1,2,$B27-1,totalresp),0,OFFSET('CCUS risks'!$A$1,2,F$1-1,totalresp),1)))</f>
        <v>0.95833333333333337</v>
      </c>
      <c r="G27">
        <f ca="1">1-(COUNTIFS(OFFSET('CCUS risks'!$A$1,2,$B27-1,totalresp),1,OFFSET('CCUS risks'!$A$1,2,G$1-1,totalresp),1)/(COUNTIFS(OFFSET('CCUS risks'!$A$1,2,$B27-1,totalresp),1,OFFSET('CCUS risks'!$A$1,2,G$1-1,totalresp),1)+COUNTIFS(OFFSET('CCUS risks'!$A$1,2,$B27-1,totalresp),1,OFFSET('CCUS risks'!$A$1,2,G$1-1,totalresp),0)+COUNTIFS(OFFSET('CCUS risks'!$A$1,2,$B27-1,totalresp),0,OFFSET('CCUS risks'!$A$1,2,G$1-1,totalresp),1)))</f>
        <v>0.90625</v>
      </c>
      <c r="H27">
        <f ca="1">1-(COUNTIFS(OFFSET('CCUS risks'!$A$1,2,$B27-1,totalresp),1,OFFSET('CCUS risks'!$A$1,2,H$1-1,totalresp),1)/(COUNTIFS(OFFSET('CCUS risks'!$A$1,2,$B27-1,totalresp),1,OFFSET('CCUS risks'!$A$1,2,H$1-1,totalresp),1)+COUNTIFS(OFFSET('CCUS risks'!$A$1,2,$B27-1,totalresp),1,OFFSET('CCUS risks'!$A$1,2,H$1-1,totalresp),0)+COUNTIFS(OFFSET('CCUS risks'!$A$1,2,$B27-1,totalresp),0,OFFSET('CCUS risks'!$A$1,2,H$1-1,totalresp),1)))</f>
        <v>0.94285714285714284</v>
      </c>
      <c r="I27">
        <f ca="1">1-(COUNTIFS(OFFSET('CCUS risks'!$A$1,2,$B27-1,totalresp),1,OFFSET('CCUS risks'!$A$1,2,I$1-1,totalresp),1)/(COUNTIFS(OFFSET('CCUS risks'!$A$1,2,$B27-1,totalresp),1,OFFSET('CCUS risks'!$A$1,2,I$1-1,totalresp),1)+COUNTIFS(OFFSET('CCUS risks'!$A$1,2,$B27-1,totalresp),1,OFFSET('CCUS risks'!$A$1,2,I$1-1,totalresp),0)+COUNTIFS(OFFSET('CCUS risks'!$A$1,2,$B27-1,totalresp),0,OFFSET('CCUS risks'!$A$1,2,I$1-1,totalresp),1)))</f>
        <v>0.90476190476190477</v>
      </c>
      <c r="J27">
        <f ca="1">1-(COUNTIFS(OFFSET('CCUS risks'!$A$1,2,$B27-1,totalresp),1,OFFSET('CCUS risks'!$A$1,2,J$1-1,totalresp),1)/(COUNTIFS(OFFSET('CCUS risks'!$A$1,2,$B27-1,totalresp),1,OFFSET('CCUS risks'!$A$1,2,J$1-1,totalresp),1)+COUNTIFS(OFFSET('CCUS risks'!$A$1,2,$B27-1,totalresp),1,OFFSET('CCUS risks'!$A$1,2,J$1-1,totalresp),0)+COUNTIFS(OFFSET('CCUS risks'!$A$1,2,$B27-1,totalresp),0,OFFSET('CCUS risks'!$A$1,2,J$1-1,totalresp),1)))</f>
        <v>0.8666666666666667</v>
      </c>
      <c r="K27">
        <f ca="1">1-(COUNTIFS(OFFSET('CCUS risks'!$A$1,2,$B27-1,totalresp),1,OFFSET('CCUS risks'!$A$1,2,K$1-1,totalresp),1)/(COUNTIFS(OFFSET('CCUS risks'!$A$1,2,$B27-1,totalresp),1,OFFSET('CCUS risks'!$A$1,2,K$1-1,totalresp),1)+COUNTIFS(OFFSET('CCUS risks'!$A$1,2,$B27-1,totalresp),1,OFFSET('CCUS risks'!$A$1,2,K$1-1,totalresp),0)+COUNTIFS(OFFSET('CCUS risks'!$A$1,2,$B27-1,totalresp),0,OFFSET('CCUS risks'!$A$1,2,K$1-1,totalresp),1)))</f>
        <v>0.93333333333333335</v>
      </c>
      <c r="L27">
        <f ca="1">1-(COUNTIFS(OFFSET('CCUS risks'!$A$1,2,$B27-1,totalresp),1,OFFSET('CCUS risks'!$A$1,2,L$1-1,totalresp),1)/(COUNTIFS(OFFSET('CCUS risks'!$A$1,2,$B27-1,totalresp),1,OFFSET('CCUS risks'!$A$1,2,L$1-1,totalresp),1)+COUNTIFS(OFFSET('CCUS risks'!$A$1,2,$B27-1,totalresp),1,OFFSET('CCUS risks'!$A$1,2,L$1-1,totalresp),0)+COUNTIFS(OFFSET('CCUS risks'!$A$1,2,$B27-1,totalresp),0,OFFSET('CCUS risks'!$A$1,2,L$1-1,totalresp),1)))</f>
        <v>0.9642857142857143</v>
      </c>
      <c r="M27">
        <f ca="1">1-(COUNTIFS(OFFSET('CCUS risks'!$A$1,2,$B27-1,totalresp),1,OFFSET('CCUS risks'!$A$1,2,M$1-1,totalresp),1)/(COUNTIFS(OFFSET('CCUS risks'!$A$1,2,$B27-1,totalresp),1,OFFSET('CCUS risks'!$A$1,2,M$1-1,totalresp),1)+COUNTIFS(OFFSET('CCUS risks'!$A$1,2,$B27-1,totalresp),1,OFFSET('CCUS risks'!$A$1,2,M$1-1,totalresp),0)+COUNTIFS(OFFSET('CCUS risks'!$A$1,2,$B27-1,totalresp),0,OFFSET('CCUS risks'!$A$1,2,M$1-1,totalresp),1)))</f>
        <v>0.95454545454545459</v>
      </c>
      <c r="N27">
        <f ca="1">1-(COUNTIFS(OFFSET('CCUS risks'!$A$1,2,$B27-1,totalresp),1,OFFSET('CCUS risks'!$A$1,2,N$1-1,totalresp),1)/(COUNTIFS(OFFSET('CCUS risks'!$A$1,2,$B27-1,totalresp),1,OFFSET('CCUS risks'!$A$1,2,N$1-1,totalresp),1)+COUNTIFS(OFFSET('CCUS risks'!$A$1,2,$B27-1,totalresp),1,OFFSET('CCUS risks'!$A$1,2,N$1-1,totalresp),0)+COUNTIFS(OFFSET('CCUS risks'!$A$1,2,$B27-1,totalresp),0,OFFSET('CCUS risks'!$A$1,2,N$1-1,totalresp),1)))</f>
        <v>0.96153846153846156</v>
      </c>
      <c r="O27">
        <f ca="1">1-(COUNTIFS(OFFSET('CCUS risks'!$A$1,2,$B27-1,totalresp),1,OFFSET('CCUS risks'!$A$1,2,O$1-1,totalresp),1)/(COUNTIFS(OFFSET('CCUS risks'!$A$1,2,$B27-1,totalresp),1,OFFSET('CCUS risks'!$A$1,2,O$1-1,totalresp),1)+COUNTIFS(OFFSET('CCUS risks'!$A$1,2,$B27-1,totalresp),1,OFFSET('CCUS risks'!$A$1,2,O$1-1,totalresp),0)+COUNTIFS(OFFSET('CCUS risks'!$A$1,2,$B27-1,totalresp),0,OFFSET('CCUS risks'!$A$1,2,O$1-1,totalresp),1)))</f>
        <v>0.92105263157894735</v>
      </c>
      <c r="P27">
        <f ca="1">1-(COUNTIFS(OFFSET('CCUS risks'!$A$1,2,$B27-1,totalresp),1,OFFSET('CCUS risks'!$A$1,2,P$1-1,totalresp),1)/(COUNTIFS(OFFSET('CCUS risks'!$A$1,2,$B27-1,totalresp),1,OFFSET('CCUS risks'!$A$1,2,P$1-1,totalresp),1)+COUNTIFS(OFFSET('CCUS risks'!$A$1,2,$B27-1,totalresp),1,OFFSET('CCUS risks'!$A$1,2,P$1-1,totalresp),0)+COUNTIFS(OFFSET('CCUS risks'!$A$1,2,$B27-1,totalresp),0,OFFSET('CCUS risks'!$A$1,2,P$1-1,totalresp),1)))</f>
        <v>0.87096774193548387</v>
      </c>
      <c r="Q27">
        <f ca="1">1-(COUNTIFS(OFFSET('CCUS risks'!$A$1,2,$B27-1,totalresp),1,OFFSET('CCUS risks'!$A$1,2,Q$1-1,totalresp),1)/(COUNTIFS(OFFSET('CCUS risks'!$A$1,2,$B27-1,totalresp),1,OFFSET('CCUS risks'!$A$1,2,Q$1-1,totalresp),1)+COUNTIFS(OFFSET('CCUS risks'!$A$1,2,$B27-1,totalresp),1,OFFSET('CCUS risks'!$A$1,2,Q$1-1,totalresp),0)+COUNTIFS(OFFSET('CCUS risks'!$A$1,2,$B27-1,totalresp),0,OFFSET('CCUS risks'!$A$1,2,Q$1-1,totalresp),1)))</f>
        <v>0.84848484848484851</v>
      </c>
      <c r="R27">
        <f ca="1">1-(COUNTIFS(OFFSET('CCUS risks'!$A$1,2,$B27-1,totalresp),1,OFFSET('CCUS risks'!$A$1,2,R$1-1,totalresp),1)/(COUNTIFS(OFFSET('CCUS risks'!$A$1,2,$B27-1,totalresp),1,OFFSET('CCUS risks'!$A$1,2,R$1-1,totalresp),1)+COUNTIFS(OFFSET('CCUS risks'!$A$1,2,$B27-1,totalresp),1,OFFSET('CCUS risks'!$A$1,2,R$1-1,totalresp),0)+COUNTIFS(OFFSET('CCUS risks'!$A$1,2,$B27-1,totalresp),0,OFFSET('CCUS risks'!$A$1,2,R$1-1,totalresp),1)))</f>
        <v>0.91111111111111109</v>
      </c>
      <c r="S27">
        <f ca="1">1-(COUNTIFS(OFFSET('CCUS risks'!$A$1,2,$B27-1,totalresp),1,OFFSET('CCUS risks'!$A$1,2,S$1-1,totalresp),1)/(COUNTIFS(OFFSET('CCUS risks'!$A$1,2,$B27-1,totalresp),1,OFFSET('CCUS risks'!$A$1,2,S$1-1,totalresp),1)+COUNTIFS(OFFSET('CCUS risks'!$A$1,2,$B27-1,totalresp),1,OFFSET('CCUS risks'!$A$1,2,S$1-1,totalresp),0)+COUNTIFS(OFFSET('CCUS risks'!$A$1,2,$B27-1,totalresp),0,OFFSET('CCUS risks'!$A$1,2,S$1-1,totalresp),1)))</f>
        <v>0.88888888888888884</v>
      </c>
      <c r="T27">
        <f ca="1">1-(COUNTIFS(OFFSET('CCUS risks'!$A$1,2,$B27-1,totalresp),1,OFFSET('CCUS risks'!$A$1,2,T$1-1,totalresp),1)/(COUNTIFS(OFFSET('CCUS risks'!$A$1,2,$B27-1,totalresp),1,OFFSET('CCUS risks'!$A$1,2,T$1-1,totalresp),1)+COUNTIFS(OFFSET('CCUS risks'!$A$1,2,$B27-1,totalresp),1,OFFSET('CCUS risks'!$A$1,2,T$1-1,totalresp),0)+COUNTIFS(OFFSET('CCUS risks'!$A$1,2,$B27-1,totalresp),0,OFFSET('CCUS risks'!$A$1,2,T$1-1,totalresp),1)))</f>
        <v>1</v>
      </c>
      <c r="U27">
        <f ca="1">1-(COUNTIFS(OFFSET('CCUS risks'!$A$1,2,$B27-1,totalresp),1,OFFSET('CCUS risks'!$A$1,2,U$1-1,totalresp),1)/(COUNTIFS(OFFSET('CCUS risks'!$A$1,2,$B27-1,totalresp),1,OFFSET('CCUS risks'!$A$1,2,U$1-1,totalresp),1)+COUNTIFS(OFFSET('CCUS risks'!$A$1,2,$B27-1,totalresp),1,OFFSET('CCUS risks'!$A$1,2,U$1-1,totalresp),0)+COUNTIFS(OFFSET('CCUS risks'!$A$1,2,$B27-1,totalresp),0,OFFSET('CCUS risks'!$A$1,2,U$1-1,totalresp),1)))</f>
        <v>0.87878787878787878</v>
      </c>
      <c r="V27">
        <f ca="1">1-(COUNTIFS(OFFSET('CCUS risks'!$A$1,2,$B27-1,totalresp),1,OFFSET('CCUS risks'!$A$1,2,V$1-1,totalresp),1)/(COUNTIFS(OFFSET('CCUS risks'!$A$1,2,$B27-1,totalresp),1,OFFSET('CCUS risks'!$A$1,2,V$1-1,totalresp),1)+COUNTIFS(OFFSET('CCUS risks'!$A$1,2,$B27-1,totalresp),1,OFFSET('CCUS risks'!$A$1,2,V$1-1,totalresp),0)+COUNTIFS(OFFSET('CCUS risks'!$A$1,2,$B27-1,totalresp),0,OFFSET('CCUS risks'!$A$1,2,V$1-1,totalresp),1)))</f>
        <v>0.875</v>
      </c>
      <c r="W27">
        <f ca="1">1-(COUNTIFS(OFFSET('CCUS risks'!$A$1,2,$B27-1,totalresp),1,OFFSET('CCUS risks'!$A$1,2,W$1-1,totalresp),1)/(COUNTIFS(OFFSET('CCUS risks'!$A$1,2,$B27-1,totalresp),1,OFFSET('CCUS risks'!$A$1,2,W$1-1,totalresp),1)+COUNTIFS(OFFSET('CCUS risks'!$A$1,2,$B27-1,totalresp),1,OFFSET('CCUS risks'!$A$1,2,W$1-1,totalresp),0)+COUNTIFS(OFFSET('CCUS risks'!$A$1,2,$B27-1,totalresp),0,OFFSET('CCUS risks'!$A$1,2,W$1-1,totalresp),1)))</f>
        <v>0.90625</v>
      </c>
      <c r="X27">
        <f ca="1">1-(COUNTIFS(OFFSET('CCUS risks'!$A$1,2,$B27-1,totalresp),1,OFFSET('CCUS risks'!$A$1,2,X$1-1,totalresp),1)/(COUNTIFS(OFFSET('CCUS risks'!$A$1,2,$B27-1,totalresp),1,OFFSET('CCUS risks'!$A$1,2,X$1-1,totalresp),1)+COUNTIFS(OFFSET('CCUS risks'!$A$1,2,$B27-1,totalresp),1,OFFSET('CCUS risks'!$A$1,2,X$1-1,totalresp),0)+COUNTIFS(OFFSET('CCUS risks'!$A$1,2,$B27-1,totalresp),0,OFFSET('CCUS risks'!$A$1,2,X$1-1,totalresp),1)))</f>
        <v>0.91176470588235292</v>
      </c>
      <c r="Y27">
        <f ca="1">1-(COUNTIFS(OFFSET('CCUS risks'!$A$1,2,$B27-1,totalresp),1,OFFSET('CCUS risks'!$A$1,2,Y$1-1,totalresp),1)/(COUNTIFS(OFFSET('CCUS risks'!$A$1,2,$B27-1,totalresp),1,OFFSET('CCUS risks'!$A$1,2,Y$1-1,totalresp),1)+COUNTIFS(OFFSET('CCUS risks'!$A$1,2,$B27-1,totalresp),1,OFFSET('CCUS risks'!$A$1,2,Y$1-1,totalresp),0)+COUNTIFS(OFFSET('CCUS risks'!$A$1,2,$B27-1,totalresp),0,OFFSET('CCUS risks'!$A$1,2,Y$1-1,totalresp),1)))</f>
        <v>1</v>
      </c>
      <c r="Z27">
        <f ca="1">1-(COUNTIFS(OFFSET('CCUS risks'!$A$1,2,$B27-1,totalresp),1,OFFSET('CCUS risks'!$A$1,2,Z$1-1,totalresp),1)/(COUNTIFS(OFFSET('CCUS risks'!$A$1,2,$B27-1,totalresp),1,OFFSET('CCUS risks'!$A$1,2,Z$1-1,totalresp),1)+COUNTIFS(OFFSET('CCUS risks'!$A$1,2,$B27-1,totalresp),1,OFFSET('CCUS risks'!$A$1,2,Z$1-1,totalresp),0)+COUNTIFS(OFFSET('CCUS risks'!$A$1,2,$B27-1,totalresp),0,OFFSET('CCUS risks'!$A$1,2,Z$1-1,totalresp),1)))</f>
        <v>0.9</v>
      </c>
      <c r="AA27">
        <f ca="1">1-(COUNTIFS(OFFSET('CCUS risks'!$A$1,2,$B27-1,totalresp),1,OFFSET('CCUS risks'!$A$1,2,AA$1-1,totalresp),1)/(COUNTIFS(OFFSET('CCUS risks'!$A$1,2,$B27-1,totalresp),1,OFFSET('CCUS risks'!$A$1,2,AA$1-1,totalresp),1)+COUNTIFS(OFFSET('CCUS risks'!$A$1,2,$B27-1,totalresp),1,OFFSET('CCUS risks'!$A$1,2,AA$1-1,totalresp),0)+COUNTIFS(OFFSET('CCUS risks'!$A$1,2,$B27-1,totalresp),0,OFFSET('CCUS risks'!$A$1,2,AA$1-1,totalresp),1)))</f>
        <v>0</v>
      </c>
      <c r="AB27">
        <f ca="1">1-(COUNTIFS(OFFSET('CCUS risks'!$A$1,2,$B27-1,totalresp),1,OFFSET('CCUS risks'!$A$1,2,AB$1-1,totalresp),1)/(COUNTIFS(OFFSET('CCUS risks'!$A$1,2,$B27-1,totalresp),1,OFFSET('CCUS risks'!$A$1,2,AB$1-1,totalresp),1)+COUNTIFS(OFFSET('CCUS risks'!$A$1,2,$B27-1,totalresp),1,OFFSET('CCUS risks'!$A$1,2,AB$1-1,totalresp),0)+COUNTIFS(OFFSET('CCUS risks'!$A$1,2,$B27-1,totalresp),0,OFFSET('CCUS risks'!$A$1,2,AB$1-1,totalresp),1)))</f>
        <v>1</v>
      </c>
      <c r="AC27">
        <f ca="1">1-(COUNTIFS(OFFSET('CCUS risks'!$A$1,2,$B27-1,totalresp),1,OFFSET('CCUS risks'!$A$1,2,AC$1-1,totalresp),1)/(COUNTIFS(OFFSET('CCUS risks'!$A$1,2,$B27-1,totalresp),1,OFFSET('CCUS risks'!$A$1,2,AC$1-1,totalresp),1)+COUNTIFS(OFFSET('CCUS risks'!$A$1,2,$B27-1,totalresp),1,OFFSET('CCUS risks'!$A$1,2,AC$1-1,totalresp),0)+COUNTIFS(OFFSET('CCUS risks'!$A$1,2,$B27-1,totalresp),0,OFFSET('CCUS risks'!$A$1,2,AC$1-1,totalresp),1)))</f>
        <v>0.90322580645161288</v>
      </c>
      <c r="AD27">
        <f ca="1">1-(COUNTIFS(OFFSET('CCUS risks'!$A$1,2,$B27-1,totalresp),1,OFFSET('CCUS risks'!$A$1,2,AD$1-1,totalresp),1)/(COUNTIFS(OFFSET('CCUS risks'!$A$1,2,$B27-1,totalresp),1,OFFSET('CCUS risks'!$A$1,2,AD$1-1,totalresp),1)+COUNTIFS(OFFSET('CCUS risks'!$A$1,2,$B27-1,totalresp),1,OFFSET('CCUS risks'!$A$1,2,AD$1-1,totalresp),0)+COUNTIFS(OFFSET('CCUS risks'!$A$1,2,$B27-1,totalresp),0,OFFSET('CCUS risks'!$A$1,2,AD$1-1,totalresp),1)))</f>
        <v>0.94117647058823528</v>
      </c>
      <c r="AE27">
        <f ca="1">1-(COUNTIFS(OFFSET('CCUS risks'!$A$1,2,$B27-1,totalresp),1,OFFSET('CCUS risks'!$A$1,2,AE$1-1,totalresp),1)/(COUNTIFS(OFFSET('CCUS risks'!$A$1,2,$B27-1,totalresp),1,OFFSET('CCUS risks'!$A$1,2,AE$1-1,totalresp),1)+COUNTIFS(OFFSET('CCUS risks'!$A$1,2,$B27-1,totalresp),1,OFFSET('CCUS risks'!$A$1,2,AE$1-1,totalresp),0)+COUNTIFS(OFFSET('CCUS risks'!$A$1,2,$B27-1,totalresp),0,OFFSET('CCUS risks'!$A$1,2,AE$1-1,totalresp),1)))</f>
        <v>0.72727272727272729</v>
      </c>
      <c r="AF27">
        <f ca="1">1-(COUNTIFS(OFFSET('CCUS risks'!$A$1,2,$B27-1,totalresp),1,OFFSET('CCUS risks'!$A$1,2,AF$1-1,totalresp),1)/(COUNTIFS(OFFSET('CCUS risks'!$A$1,2,$B27-1,totalresp),1,OFFSET('CCUS risks'!$A$1,2,AF$1-1,totalresp),1)+COUNTIFS(OFFSET('CCUS risks'!$A$1,2,$B27-1,totalresp),1,OFFSET('CCUS risks'!$A$1,2,AF$1-1,totalresp),0)+COUNTIFS(OFFSET('CCUS risks'!$A$1,2,$B27-1,totalresp),0,OFFSET('CCUS risks'!$A$1,2,AF$1-1,totalresp),1)))</f>
        <v>0.9</v>
      </c>
      <c r="AG27">
        <f ca="1">1-(COUNTIFS(OFFSET('CCUS risks'!$A$1,2,$B27-1,totalresp),1,OFFSET('CCUS risks'!$A$1,2,AG$1-1,totalresp),1)/(COUNTIFS(OFFSET('CCUS risks'!$A$1,2,$B27-1,totalresp),1,OFFSET('CCUS risks'!$A$1,2,AG$1-1,totalresp),1)+COUNTIFS(OFFSET('CCUS risks'!$A$1,2,$B27-1,totalresp),1,OFFSET('CCUS risks'!$A$1,2,AG$1-1,totalresp),0)+COUNTIFS(OFFSET('CCUS risks'!$A$1,2,$B27-1,totalresp),0,OFFSET('CCUS risks'!$A$1,2,AG$1-1,totalresp),1)))</f>
        <v>0.86363636363636365</v>
      </c>
      <c r="AH27">
        <f ca="1">1-(COUNTIFS(OFFSET('CCUS risks'!$A$1,2,$B27-1,totalresp),1,OFFSET('CCUS risks'!$A$1,2,AH$1-1,totalresp),1)/(COUNTIFS(OFFSET('CCUS risks'!$A$1,2,$B27-1,totalresp),1,OFFSET('CCUS risks'!$A$1,2,AH$1-1,totalresp),1)+COUNTIFS(OFFSET('CCUS risks'!$A$1,2,$B27-1,totalresp),1,OFFSET('CCUS risks'!$A$1,2,AH$1-1,totalresp),0)+COUNTIFS(OFFSET('CCUS risks'!$A$1,2,$B27-1,totalresp),0,OFFSET('CCUS risks'!$A$1,2,AH$1-1,totalresp),1)))</f>
        <v>0.88888888888888884</v>
      </c>
      <c r="AI27">
        <f ca="1">1-(COUNTIFS(OFFSET('CCUS risks'!$A$1,2,$B27-1,totalresp),1,OFFSET('CCUS risks'!$A$1,2,AI$1-1,totalresp),1)/(COUNTIFS(OFFSET('CCUS risks'!$A$1,2,$B27-1,totalresp),1,OFFSET('CCUS risks'!$A$1,2,AI$1-1,totalresp),1)+COUNTIFS(OFFSET('CCUS risks'!$A$1,2,$B27-1,totalresp),1,OFFSET('CCUS risks'!$A$1,2,AI$1-1,totalresp),0)+COUNTIFS(OFFSET('CCUS risks'!$A$1,2,$B27-1,totalresp),0,OFFSET('CCUS risks'!$A$1,2,AI$1-1,totalresp),1)))</f>
        <v>0.90322580645161288</v>
      </c>
      <c r="AJ27">
        <f ca="1">1-(COUNTIFS(OFFSET('CCUS risks'!$A$1,2,$B27-1,totalresp),1,OFFSET('CCUS risks'!$A$1,2,AJ$1-1,totalresp),1)/(COUNTIFS(OFFSET('CCUS risks'!$A$1,2,$B27-1,totalresp),1,OFFSET('CCUS risks'!$A$1,2,AJ$1-1,totalresp),1)+COUNTIFS(OFFSET('CCUS risks'!$A$1,2,$B27-1,totalresp),1,OFFSET('CCUS risks'!$A$1,2,AJ$1-1,totalresp),0)+COUNTIFS(OFFSET('CCUS risks'!$A$1,2,$B27-1,totalresp),0,OFFSET('CCUS risks'!$A$1,2,AJ$1-1,totalresp),1)))</f>
        <v>1</v>
      </c>
    </row>
    <row r="28" spans="1:36" ht="52.5" x14ac:dyDescent="0.45">
      <c r="A28" s="21" t="s">
        <v>400</v>
      </c>
      <c r="B28" s="6">
        <v>31</v>
      </c>
      <c r="C28">
        <f ca="1">1-(COUNTIFS(OFFSET('CCUS risks'!$A$1,2,$B28-1,totalresp),1,OFFSET('CCUS risks'!$A$1,2,C$1-1,totalresp),1)/(COUNTIFS(OFFSET('CCUS risks'!$A$1,2,$B28-1,totalresp),1,OFFSET('CCUS risks'!$A$1,2,C$1-1,totalresp),1)+COUNTIFS(OFFSET('CCUS risks'!$A$1,2,$B28-1,totalresp),1,OFFSET('CCUS risks'!$A$1,2,C$1-1,totalresp),0)+COUNTIFS(OFFSET('CCUS risks'!$A$1,2,$B28-1,totalresp),0,OFFSET('CCUS risks'!$A$1,2,C$1-1,totalresp),1)))</f>
        <v>0.78947368421052633</v>
      </c>
      <c r="D28">
        <f ca="1">1-(COUNTIFS(OFFSET('CCUS risks'!$A$1,2,$B28-1,totalresp),1,OFFSET('CCUS risks'!$A$1,2,D$1-1,totalresp),1)/(COUNTIFS(OFFSET('CCUS risks'!$A$1,2,$B28-1,totalresp),1,OFFSET('CCUS risks'!$A$1,2,D$1-1,totalresp),1)+COUNTIFS(OFFSET('CCUS risks'!$A$1,2,$B28-1,totalresp),1,OFFSET('CCUS risks'!$A$1,2,D$1-1,totalresp),0)+COUNTIFS(OFFSET('CCUS risks'!$A$1,2,$B28-1,totalresp),0,OFFSET('CCUS risks'!$A$1,2,D$1-1,totalresp),1)))</f>
        <v>0.86206896551724133</v>
      </c>
      <c r="E28">
        <f ca="1">1-(COUNTIFS(OFFSET('CCUS risks'!$A$1,2,$B28-1,totalresp),1,OFFSET('CCUS risks'!$A$1,2,E$1-1,totalresp),1)/(COUNTIFS(OFFSET('CCUS risks'!$A$1,2,$B28-1,totalresp),1,OFFSET('CCUS risks'!$A$1,2,E$1-1,totalresp),1)+COUNTIFS(OFFSET('CCUS risks'!$A$1,2,$B28-1,totalresp),1,OFFSET('CCUS risks'!$A$1,2,E$1-1,totalresp),0)+COUNTIFS(OFFSET('CCUS risks'!$A$1,2,$B28-1,totalresp),0,OFFSET('CCUS risks'!$A$1,2,E$1-1,totalresp),1)))</f>
        <v>0.76086956521739135</v>
      </c>
      <c r="F28">
        <f ca="1">1-(COUNTIFS(OFFSET('CCUS risks'!$A$1,2,$B28-1,totalresp),1,OFFSET('CCUS risks'!$A$1,2,F$1-1,totalresp),1)/(COUNTIFS(OFFSET('CCUS risks'!$A$1,2,$B28-1,totalresp),1,OFFSET('CCUS risks'!$A$1,2,F$1-1,totalresp),1)+COUNTIFS(OFFSET('CCUS risks'!$A$1,2,$B28-1,totalresp),1,OFFSET('CCUS risks'!$A$1,2,F$1-1,totalresp),0)+COUNTIFS(OFFSET('CCUS risks'!$A$1,2,$B28-1,totalresp),0,OFFSET('CCUS risks'!$A$1,2,F$1-1,totalresp),1)))</f>
        <v>0.77777777777777779</v>
      </c>
      <c r="G28">
        <f ca="1">1-(COUNTIFS(OFFSET('CCUS risks'!$A$1,2,$B28-1,totalresp),1,OFFSET('CCUS risks'!$A$1,2,G$1-1,totalresp),1)/(COUNTIFS(OFFSET('CCUS risks'!$A$1,2,$B28-1,totalresp),1,OFFSET('CCUS risks'!$A$1,2,G$1-1,totalresp),1)+COUNTIFS(OFFSET('CCUS risks'!$A$1,2,$B28-1,totalresp),1,OFFSET('CCUS risks'!$A$1,2,G$1-1,totalresp),0)+COUNTIFS(OFFSET('CCUS risks'!$A$1,2,$B28-1,totalresp),0,OFFSET('CCUS risks'!$A$1,2,G$1-1,totalresp),1)))</f>
        <v>0.83783783783783783</v>
      </c>
      <c r="H28">
        <f ca="1">1-(COUNTIFS(OFFSET('CCUS risks'!$A$1,2,$B28-1,totalresp),1,OFFSET('CCUS risks'!$A$1,2,H$1-1,totalresp),1)/(COUNTIFS(OFFSET('CCUS risks'!$A$1,2,$B28-1,totalresp),1,OFFSET('CCUS risks'!$A$1,2,H$1-1,totalresp),1)+COUNTIFS(OFFSET('CCUS risks'!$A$1,2,$B28-1,totalresp),1,OFFSET('CCUS risks'!$A$1,2,H$1-1,totalresp),0)+COUNTIFS(OFFSET('CCUS risks'!$A$1,2,$B28-1,totalresp),0,OFFSET('CCUS risks'!$A$1,2,H$1-1,totalresp),1)))</f>
        <v>0.84615384615384615</v>
      </c>
      <c r="I28">
        <f ca="1">1-(COUNTIFS(OFFSET('CCUS risks'!$A$1,2,$B28-1,totalresp),1,OFFSET('CCUS risks'!$A$1,2,I$1-1,totalresp),1)/(COUNTIFS(OFFSET('CCUS risks'!$A$1,2,$B28-1,totalresp),1,OFFSET('CCUS risks'!$A$1,2,I$1-1,totalresp),1)+COUNTIFS(OFFSET('CCUS risks'!$A$1,2,$B28-1,totalresp),1,OFFSET('CCUS risks'!$A$1,2,I$1-1,totalresp),0)+COUNTIFS(OFFSET('CCUS risks'!$A$1,2,$B28-1,totalresp),0,OFFSET('CCUS risks'!$A$1,2,I$1-1,totalresp),1)))</f>
        <v>0.85185185185185186</v>
      </c>
      <c r="J28">
        <f ca="1">1-(COUNTIFS(OFFSET('CCUS risks'!$A$1,2,$B28-1,totalresp),1,OFFSET('CCUS risks'!$A$1,2,J$1-1,totalresp),1)/(COUNTIFS(OFFSET('CCUS risks'!$A$1,2,$B28-1,totalresp),1,OFFSET('CCUS risks'!$A$1,2,J$1-1,totalresp),1)+COUNTIFS(OFFSET('CCUS risks'!$A$1,2,$B28-1,totalresp),1,OFFSET('CCUS risks'!$A$1,2,J$1-1,totalresp),0)+COUNTIFS(OFFSET('CCUS risks'!$A$1,2,$B28-1,totalresp),0,OFFSET('CCUS risks'!$A$1,2,J$1-1,totalresp),1)))</f>
        <v>0.89473684210526316</v>
      </c>
      <c r="K28">
        <f ca="1">1-(COUNTIFS(OFFSET('CCUS risks'!$A$1,2,$B28-1,totalresp),1,OFFSET('CCUS risks'!$A$1,2,K$1-1,totalresp),1)/(COUNTIFS(OFFSET('CCUS risks'!$A$1,2,$B28-1,totalresp),1,OFFSET('CCUS risks'!$A$1,2,K$1-1,totalresp),1)+COUNTIFS(OFFSET('CCUS risks'!$A$1,2,$B28-1,totalresp),1,OFFSET('CCUS risks'!$A$1,2,K$1-1,totalresp),0)+COUNTIFS(OFFSET('CCUS risks'!$A$1,2,$B28-1,totalresp),0,OFFSET('CCUS risks'!$A$1,2,K$1-1,totalresp),1)))</f>
        <v>0.78787878787878785</v>
      </c>
      <c r="L28">
        <f ca="1">1-(COUNTIFS(OFFSET('CCUS risks'!$A$1,2,$B28-1,totalresp),1,OFFSET('CCUS risks'!$A$1,2,L$1-1,totalresp),1)/(COUNTIFS(OFFSET('CCUS risks'!$A$1,2,$B28-1,totalresp),1,OFFSET('CCUS risks'!$A$1,2,L$1-1,totalresp),1)+COUNTIFS(OFFSET('CCUS risks'!$A$1,2,$B28-1,totalresp),1,OFFSET('CCUS risks'!$A$1,2,L$1-1,totalresp),0)+COUNTIFS(OFFSET('CCUS risks'!$A$1,2,$B28-1,totalresp),0,OFFSET('CCUS risks'!$A$1,2,L$1-1,totalresp),1)))</f>
        <v>0.84375</v>
      </c>
      <c r="M28">
        <f ca="1">1-(COUNTIFS(OFFSET('CCUS risks'!$A$1,2,$B28-1,totalresp),1,OFFSET('CCUS risks'!$A$1,2,M$1-1,totalresp),1)/(COUNTIFS(OFFSET('CCUS risks'!$A$1,2,$B28-1,totalresp),1,OFFSET('CCUS risks'!$A$1,2,M$1-1,totalresp),1)+COUNTIFS(OFFSET('CCUS risks'!$A$1,2,$B28-1,totalresp),1,OFFSET('CCUS risks'!$A$1,2,M$1-1,totalresp),0)+COUNTIFS(OFFSET('CCUS risks'!$A$1,2,$B28-1,totalresp),0,OFFSET('CCUS risks'!$A$1,2,M$1-1,totalresp),1)))</f>
        <v>0.85185185185185186</v>
      </c>
      <c r="N28">
        <f ca="1">1-(COUNTIFS(OFFSET('CCUS risks'!$A$1,2,$B28-1,totalresp),1,OFFSET('CCUS risks'!$A$1,2,N$1-1,totalresp),1)/(COUNTIFS(OFFSET('CCUS risks'!$A$1,2,$B28-1,totalresp),1,OFFSET('CCUS risks'!$A$1,2,N$1-1,totalresp),1)+COUNTIFS(OFFSET('CCUS risks'!$A$1,2,$B28-1,totalresp),1,OFFSET('CCUS risks'!$A$1,2,N$1-1,totalresp),0)+COUNTIFS(OFFSET('CCUS risks'!$A$1,2,$B28-1,totalresp),0,OFFSET('CCUS risks'!$A$1,2,N$1-1,totalresp),1)))</f>
        <v>0.83333333333333337</v>
      </c>
      <c r="O28">
        <f ca="1">1-(COUNTIFS(OFFSET('CCUS risks'!$A$1,2,$B28-1,totalresp),1,OFFSET('CCUS risks'!$A$1,2,O$1-1,totalresp),1)/(COUNTIFS(OFFSET('CCUS risks'!$A$1,2,$B28-1,totalresp),1,OFFSET('CCUS risks'!$A$1,2,O$1-1,totalresp),1)+COUNTIFS(OFFSET('CCUS risks'!$A$1,2,$B28-1,totalresp),1,OFFSET('CCUS risks'!$A$1,2,O$1-1,totalresp),0)+COUNTIFS(OFFSET('CCUS risks'!$A$1,2,$B28-1,totalresp),0,OFFSET('CCUS risks'!$A$1,2,O$1-1,totalresp),1)))</f>
        <v>0.80487804878048785</v>
      </c>
      <c r="P28">
        <f ca="1">1-(COUNTIFS(OFFSET('CCUS risks'!$A$1,2,$B28-1,totalresp),1,OFFSET('CCUS risks'!$A$1,2,P$1-1,totalresp),1)/(COUNTIFS(OFFSET('CCUS risks'!$A$1,2,$B28-1,totalresp),1,OFFSET('CCUS risks'!$A$1,2,P$1-1,totalresp),1)+COUNTIFS(OFFSET('CCUS risks'!$A$1,2,$B28-1,totalresp),1,OFFSET('CCUS risks'!$A$1,2,P$1-1,totalresp),0)+COUNTIFS(OFFSET('CCUS risks'!$A$1,2,$B28-1,totalresp),0,OFFSET('CCUS risks'!$A$1,2,P$1-1,totalresp),1)))</f>
        <v>0.89743589743589747</v>
      </c>
      <c r="Q28">
        <f ca="1">1-(COUNTIFS(OFFSET('CCUS risks'!$A$1,2,$B28-1,totalresp),1,OFFSET('CCUS risks'!$A$1,2,Q$1-1,totalresp),1)/(COUNTIFS(OFFSET('CCUS risks'!$A$1,2,$B28-1,totalresp),1,OFFSET('CCUS risks'!$A$1,2,Q$1-1,totalresp),1)+COUNTIFS(OFFSET('CCUS risks'!$A$1,2,$B28-1,totalresp),1,OFFSET('CCUS risks'!$A$1,2,Q$1-1,totalresp),0)+COUNTIFS(OFFSET('CCUS risks'!$A$1,2,$B28-1,totalresp),0,OFFSET('CCUS risks'!$A$1,2,Q$1-1,totalresp),1)))</f>
        <v>0.82051282051282048</v>
      </c>
      <c r="R28">
        <f ca="1">1-(COUNTIFS(OFFSET('CCUS risks'!$A$1,2,$B28-1,totalresp),1,OFFSET('CCUS risks'!$A$1,2,R$1-1,totalresp),1)/(COUNTIFS(OFFSET('CCUS risks'!$A$1,2,$B28-1,totalresp),1,OFFSET('CCUS risks'!$A$1,2,R$1-1,totalresp),1)+COUNTIFS(OFFSET('CCUS risks'!$A$1,2,$B28-1,totalresp),1,OFFSET('CCUS risks'!$A$1,2,R$1-1,totalresp),0)+COUNTIFS(OFFSET('CCUS risks'!$A$1,2,$B28-1,totalresp),0,OFFSET('CCUS risks'!$A$1,2,R$1-1,totalresp),1)))</f>
        <v>0.73333333333333339</v>
      </c>
      <c r="S28">
        <f ca="1">1-(COUNTIFS(OFFSET('CCUS risks'!$A$1,2,$B28-1,totalresp),1,OFFSET('CCUS risks'!$A$1,2,S$1-1,totalresp),1)/(COUNTIFS(OFFSET('CCUS risks'!$A$1,2,$B28-1,totalresp),1,OFFSET('CCUS risks'!$A$1,2,S$1-1,totalresp),1)+COUNTIFS(OFFSET('CCUS risks'!$A$1,2,$B28-1,totalresp),1,OFFSET('CCUS risks'!$A$1,2,S$1-1,totalresp),0)+COUNTIFS(OFFSET('CCUS risks'!$A$1,2,$B28-1,totalresp),0,OFFSET('CCUS risks'!$A$1,2,S$1-1,totalresp),1)))</f>
        <v>0.77419354838709675</v>
      </c>
      <c r="T28">
        <f ca="1">1-(COUNTIFS(OFFSET('CCUS risks'!$A$1,2,$B28-1,totalresp),1,OFFSET('CCUS risks'!$A$1,2,T$1-1,totalresp),1)/(COUNTIFS(OFFSET('CCUS risks'!$A$1,2,$B28-1,totalresp),1,OFFSET('CCUS risks'!$A$1,2,T$1-1,totalresp),1)+COUNTIFS(OFFSET('CCUS risks'!$A$1,2,$B28-1,totalresp),1,OFFSET('CCUS risks'!$A$1,2,T$1-1,totalresp),0)+COUNTIFS(OFFSET('CCUS risks'!$A$1,2,$B28-1,totalresp),0,OFFSET('CCUS risks'!$A$1,2,T$1-1,totalresp),1)))</f>
        <v>0.96551724137931039</v>
      </c>
      <c r="U28">
        <f ca="1">1-(COUNTIFS(OFFSET('CCUS risks'!$A$1,2,$B28-1,totalresp),1,OFFSET('CCUS risks'!$A$1,2,U$1-1,totalresp),1)/(COUNTIFS(OFFSET('CCUS risks'!$A$1,2,$B28-1,totalresp),1,OFFSET('CCUS risks'!$A$1,2,U$1-1,totalresp),1)+COUNTIFS(OFFSET('CCUS risks'!$A$1,2,$B28-1,totalresp),1,OFFSET('CCUS risks'!$A$1,2,U$1-1,totalresp),0)+COUNTIFS(OFFSET('CCUS risks'!$A$1,2,$B28-1,totalresp),0,OFFSET('CCUS risks'!$A$1,2,U$1-1,totalresp),1)))</f>
        <v>0.81578947368421051</v>
      </c>
      <c r="V28">
        <f ca="1">1-(COUNTIFS(OFFSET('CCUS risks'!$A$1,2,$B28-1,totalresp),1,OFFSET('CCUS risks'!$A$1,2,V$1-1,totalresp),1)/(COUNTIFS(OFFSET('CCUS risks'!$A$1,2,$B28-1,totalresp),1,OFFSET('CCUS risks'!$A$1,2,V$1-1,totalresp),1)+COUNTIFS(OFFSET('CCUS risks'!$A$1,2,$B28-1,totalresp),1,OFFSET('CCUS risks'!$A$1,2,V$1-1,totalresp),0)+COUNTIFS(OFFSET('CCUS risks'!$A$1,2,$B28-1,totalresp),0,OFFSET('CCUS risks'!$A$1,2,V$1-1,totalresp),1)))</f>
        <v>0.84210526315789469</v>
      </c>
      <c r="W28">
        <f ca="1">1-(COUNTIFS(OFFSET('CCUS risks'!$A$1,2,$B28-1,totalresp),1,OFFSET('CCUS risks'!$A$1,2,W$1-1,totalresp),1)/(COUNTIFS(OFFSET('CCUS risks'!$A$1,2,$B28-1,totalresp),1,OFFSET('CCUS risks'!$A$1,2,W$1-1,totalresp),1)+COUNTIFS(OFFSET('CCUS risks'!$A$1,2,$B28-1,totalresp),1,OFFSET('CCUS risks'!$A$1,2,W$1-1,totalresp),0)+COUNTIFS(OFFSET('CCUS risks'!$A$1,2,$B28-1,totalresp),0,OFFSET('CCUS risks'!$A$1,2,W$1-1,totalresp),1)))</f>
        <v>0.77142857142857146</v>
      </c>
      <c r="X28">
        <f ca="1">1-(COUNTIFS(OFFSET('CCUS risks'!$A$1,2,$B28-1,totalresp),1,OFFSET('CCUS risks'!$A$1,2,X$1-1,totalresp),1)/(COUNTIFS(OFFSET('CCUS risks'!$A$1,2,$B28-1,totalresp),1,OFFSET('CCUS risks'!$A$1,2,X$1-1,totalresp),1)+COUNTIFS(OFFSET('CCUS risks'!$A$1,2,$B28-1,totalresp),1,OFFSET('CCUS risks'!$A$1,2,X$1-1,totalresp),0)+COUNTIFS(OFFSET('CCUS risks'!$A$1,2,$B28-1,totalresp),0,OFFSET('CCUS risks'!$A$1,2,X$1-1,totalresp),1)))</f>
        <v>0.78378378378378377</v>
      </c>
      <c r="Y28">
        <f ca="1">1-(COUNTIFS(OFFSET('CCUS risks'!$A$1,2,$B28-1,totalresp),1,OFFSET('CCUS risks'!$A$1,2,Y$1-1,totalresp),1)/(COUNTIFS(OFFSET('CCUS risks'!$A$1,2,$B28-1,totalresp),1,OFFSET('CCUS risks'!$A$1,2,Y$1-1,totalresp),1)+COUNTIFS(OFFSET('CCUS risks'!$A$1,2,$B28-1,totalresp),1,OFFSET('CCUS risks'!$A$1,2,Y$1-1,totalresp),0)+COUNTIFS(OFFSET('CCUS risks'!$A$1,2,$B28-1,totalresp),0,OFFSET('CCUS risks'!$A$1,2,Y$1-1,totalresp),1)))</f>
        <v>0.95833333333333337</v>
      </c>
      <c r="Z28">
        <f ca="1">1-(COUNTIFS(OFFSET('CCUS risks'!$A$1,2,$B28-1,totalresp),1,OFFSET('CCUS risks'!$A$1,2,Z$1-1,totalresp),1)/(COUNTIFS(OFFSET('CCUS risks'!$A$1,2,$B28-1,totalresp),1,OFFSET('CCUS risks'!$A$1,2,Z$1-1,totalresp),1)+COUNTIFS(OFFSET('CCUS risks'!$A$1,2,$B28-1,totalresp),1,OFFSET('CCUS risks'!$A$1,2,Z$1-1,totalresp),0)+COUNTIFS(OFFSET('CCUS risks'!$A$1,2,$B28-1,totalresp),0,OFFSET('CCUS risks'!$A$1,2,Z$1-1,totalresp),1)))</f>
        <v>0.75757575757575757</v>
      </c>
      <c r="AA28">
        <f ca="1">1-(COUNTIFS(OFFSET('CCUS risks'!$A$1,2,$B28-1,totalresp),1,OFFSET('CCUS risks'!$A$1,2,AA$1-1,totalresp),1)/(COUNTIFS(OFFSET('CCUS risks'!$A$1,2,$B28-1,totalresp),1,OFFSET('CCUS risks'!$A$1,2,AA$1-1,totalresp),1)+COUNTIFS(OFFSET('CCUS risks'!$A$1,2,$B28-1,totalresp),1,OFFSET('CCUS risks'!$A$1,2,AA$1-1,totalresp),0)+COUNTIFS(OFFSET('CCUS risks'!$A$1,2,$B28-1,totalresp),0,OFFSET('CCUS risks'!$A$1,2,AA$1-1,totalresp),1)))</f>
        <v>1</v>
      </c>
      <c r="AB28">
        <f ca="1">1-(COUNTIFS(OFFSET('CCUS risks'!$A$1,2,$B28-1,totalresp),1,OFFSET('CCUS risks'!$A$1,2,AB$1-1,totalresp),1)/(COUNTIFS(OFFSET('CCUS risks'!$A$1,2,$B28-1,totalresp),1,OFFSET('CCUS risks'!$A$1,2,AB$1-1,totalresp),1)+COUNTIFS(OFFSET('CCUS risks'!$A$1,2,$B28-1,totalresp),1,OFFSET('CCUS risks'!$A$1,2,AB$1-1,totalresp),0)+COUNTIFS(OFFSET('CCUS risks'!$A$1,2,$B28-1,totalresp),0,OFFSET('CCUS risks'!$A$1,2,AB$1-1,totalresp),1)))</f>
        <v>0</v>
      </c>
      <c r="AC28">
        <f ca="1">1-(COUNTIFS(OFFSET('CCUS risks'!$A$1,2,$B28-1,totalresp),1,OFFSET('CCUS risks'!$A$1,2,AC$1-1,totalresp),1)/(COUNTIFS(OFFSET('CCUS risks'!$A$1,2,$B28-1,totalresp),1,OFFSET('CCUS risks'!$A$1,2,AC$1-1,totalresp),1)+COUNTIFS(OFFSET('CCUS risks'!$A$1,2,$B28-1,totalresp),1,OFFSET('CCUS risks'!$A$1,2,AC$1-1,totalresp),0)+COUNTIFS(OFFSET('CCUS risks'!$A$1,2,$B28-1,totalresp),0,OFFSET('CCUS risks'!$A$1,2,AC$1-1,totalresp),1)))</f>
        <v>0.6875</v>
      </c>
      <c r="AD28">
        <f ca="1">1-(COUNTIFS(OFFSET('CCUS risks'!$A$1,2,$B28-1,totalresp),1,OFFSET('CCUS risks'!$A$1,2,AD$1-1,totalresp),1)/(COUNTIFS(OFFSET('CCUS risks'!$A$1,2,$B28-1,totalresp),1,OFFSET('CCUS risks'!$A$1,2,AD$1-1,totalresp),1)+COUNTIFS(OFFSET('CCUS risks'!$A$1,2,$B28-1,totalresp),1,OFFSET('CCUS risks'!$A$1,2,AD$1-1,totalresp),0)+COUNTIFS(OFFSET('CCUS risks'!$A$1,2,$B28-1,totalresp),0,OFFSET('CCUS risks'!$A$1,2,AD$1-1,totalresp),1)))</f>
        <v>0.81818181818181812</v>
      </c>
      <c r="AE28">
        <f ca="1">1-(COUNTIFS(OFFSET('CCUS risks'!$A$1,2,$B28-1,totalresp),1,OFFSET('CCUS risks'!$A$1,2,AE$1-1,totalresp),1)/(COUNTIFS(OFFSET('CCUS risks'!$A$1,2,$B28-1,totalresp),1,OFFSET('CCUS risks'!$A$1,2,AE$1-1,totalresp),1)+COUNTIFS(OFFSET('CCUS risks'!$A$1,2,$B28-1,totalresp),1,OFFSET('CCUS risks'!$A$1,2,AE$1-1,totalresp),0)+COUNTIFS(OFFSET('CCUS risks'!$A$1,2,$B28-1,totalresp),0,OFFSET('CCUS risks'!$A$1,2,AE$1-1,totalresp),1)))</f>
        <v>0.95238095238095233</v>
      </c>
      <c r="AF28">
        <f ca="1">1-(COUNTIFS(OFFSET('CCUS risks'!$A$1,2,$B28-1,totalresp),1,OFFSET('CCUS risks'!$A$1,2,AF$1-1,totalresp),1)/(COUNTIFS(OFFSET('CCUS risks'!$A$1,2,$B28-1,totalresp),1,OFFSET('CCUS risks'!$A$1,2,AF$1-1,totalresp),1)+COUNTIFS(OFFSET('CCUS risks'!$A$1,2,$B28-1,totalresp),1,OFFSET('CCUS risks'!$A$1,2,AF$1-1,totalresp),0)+COUNTIFS(OFFSET('CCUS risks'!$A$1,2,$B28-1,totalresp),0,OFFSET('CCUS risks'!$A$1,2,AF$1-1,totalresp),1)))</f>
        <v>0.75757575757575757</v>
      </c>
      <c r="AG28">
        <f ca="1">1-(COUNTIFS(OFFSET('CCUS risks'!$A$1,2,$B28-1,totalresp),1,OFFSET('CCUS risks'!$A$1,2,AG$1-1,totalresp),1)/(COUNTIFS(OFFSET('CCUS risks'!$A$1,2,$B28-1,totalresp),1,OFFSET('CCUS risks'!$A$1,2,AG$1-1,totalresp),1)+COUNTIFS(OFFSET('CCUS risks'!$A$1,2,$B28-1,totalresp),1,OFFSET('CCUS risks'!$A$1,2,AG$1-1,totalresp),0)+COUNTIFS(OFFSET('CCUS risks'!$A$1,2,$B28-1,totalresp),0,OFFSET('CCUS risks'!$A$1,2,AG$1-1,totalresp),1)))</f>
        <v>0.73076923076923084</v>
      </c>
      <c r="AH28">
        <f ca="1">1-(COUNTIFS(OFFSET('CCUS risks'!$A$1,2,$B28-1,totalresp),1,OFFSET('CCUS risks'!$A$1,2,AH$1-1,totalresp),1)/(COUNTIFS(OFFSET('CCUS risks'!$A$1,2,$B28-1,totalresp),1,OFFSET('CCUS risks'!$A$1,2,AH$1-1,totalresp),1)+COUNTIFS(OFFSET('CCUS risks'!$A$1,2,$B28-1,totalresp),1,OFFSET('CCUS risks'!$A$1,2,AH$1-1,totalresp),0)+COUNTIFS(OFFSET('CCUS risks'!$A$1,2,$B28-1,totalresp),0,OFFSET('CCUS risks'!$A$1,2,AH$1-1,totalresp),1)))</f>
        <v>0.88235294117647056</v>
      </c>
      <c r="AI28">
        <f ca="1">1-(COUNTIFS(OFFSET('CCUS risks'!$A$1,2,$B28-1,totalresp),1,OFFSET('CCUS risks'!$A$1,2,AI$1-1,totalresp),1)/(COUNTIFS(OFFSET('CCUS risks'!$A$1,2,$B28-1,totalresp),1,OFFSET('CCUS risks'!$A$1,2,AI$1-1,totalresp),1)+COUNTIFS(OFFSET('CCUS risks'!$A$1,2,$B28-1,totalresp),1,OFFSET('CCUS risks'!$A$1,2,AI$1-1,totalresp),0)+COUNTIFS(OFFSET('CCUS risks'!$A$1,2,$B28-1,totalresp),0,OFFSET('CCUS risks'!$A$1,2,AI$1-1,totalresp),1)))</f>
        <v>0.6875</v>
      </c>
      <c r="AJ28">
        <f ca="1">1-(COUNTIFS(OFFSET('CCUS risks'!$A$1,2,$B28-1,totalresp),1,OFFSET('CCUS risks'!$A$1,2,AJ$1-1,totalresp),1)/(COUNTIFS(OFFSET('CCUS risks'!$A$1,2,$B28-1,totalresp),1,OFFSET('CCUS risks'!$A$1,2,AJ$1-1,totalresp),1)+COUNTIFS(OFFSET('CCUS risks'!$A$1,2,$B28-1,totalresp),1,OFFSET('CCUS risks'!$A$1,2,AJ$1-1,totalresp),0)+COUNTIFS(OFFSET('CCUS risks'!$A$1,2,$B28-1,totalresp),0,OFFSET('CCUS risks'!$A$1,2,AJ$1-1,totalresp),1)))</f>
        <v>0.89473684210526316</v>
      </c>
    </row>
    <row r="29" spans="1:36" ht="39.4" x14ac:dyDescent="0.45">
      <c r="A29" s="21" t="s">
        <v>401</v>
      </c>
      <c r="B29" s="6">
        <v>32</v>
      </c>
      <c r="C29">
        <f ca="1">1-(COUNTIFS(OFFSET('CCUS risks'!$A$1,2,$B29-1,totalresp),1,OFFSET('CCUS risks'!$A$1,2,C$1-1,totalresp),1)/(COUNTIFS(OFFSET('CCUS risks'!$A$1,2,$B29-1,totalresp),1,OFFSET('CCUS risks'!$A$1,2,C$1-1,totalresp),1)+COUNTIFS(OFFSET('CCUS risks'!$A$1,2,$B29-1,totalresp),1,OFFSET('CCUS risks'!$A$1,2,C$1-1,totalresp),0)+COUNTIFS(OFFSET('CCUS risks'!$A$1,2,$B29-1,totalresp),0,OFFSET('CCUS risks'!$A$1,2,C$1-1,totalresp),1)))</f>
        <v>0.66666666666666674</v>
      </c>
      <c r="D29">
        <f ca="1">1-(COUNTIFS(OFFSET('CCUS risks'!$A$1,2,$B29-1,totalresp),1,OFFSET('CCUS risks'!$A$1,2,D$1-1,totalresp),1)/(COUNTIFS(OFFSET('CCUS risks'!$A$1,2,$B29-1,totalresp),1,OFFSET('CCUS risks'!$A$1,2,D$1-1,totalresp),1)+COUNTIFS(OFFSET('CCUS risks'!$A$1,2,$B29-1,totalresp),1,OFFSET('CCUS risks'!$A$1,2,D$1-1,totalresp),0)+COUNTIFS(OFFSET('CCUS risks'!$A$1,2,$B29-1,totalresp),0,OFFSET('CCUS risks'!$A$1,2,D$1-1,totalresp),1)))</f>
        <v>0.78125</v>
      </c>
      <c r="E29">
        <f ca="1">1-(COUNTIFS(OFFSET('CCUS risks'!$A$1,2,$B29-1,totalresp),1,OFFSET('CCUS risks'!$A$1,2,E$1-1,totalresp),1)/(COUNTIFS(OFFSET('CCUS risks'!$A$1,2,$B29-1,totalresp),1,OFFSET('CCUS risks'!$A$1,2,E$1-1,totalresp),1)+COUNTIFS(OFFSET('CCUS risks'!$A$1,2,$B29-1,totalresp),1,OFFSET('CCUS risks'!$A$1,2,E$1-1,totalresp),0)+COUNTIFS(OFFSET('CCUS risks'!$A$1,2,$B29-1,totalresp),0,OFFSET('CCUS risks'!$A$1,2,E$1-1,totalresp),1)))</f>
        <v>0.81132075471698117</v>
      </c>
      <c r="F29">
        <f ca="1">1-(COUNTIFS(OFFSET('CCUS risks'!$A$1,2,$B29-1,totalresp),1,OFFSET('CCUS risks'!$A$1,2,F$1-1,totalresp),1)/(COUNTIFS(OFFSET('CCUS risks'!$A$1,2,$B29-1,totalresp),1,OFFSET('CCUS risks'!$A$1,2,F$1-1,totalresp),1)+COUNTIFS(OFFSET('CCUS risks'!$A$1,2,$B29-1,totalresp),1,OFFSET('CCUS risks'!$A$1,2,F$1-1,totalresp),0)+COUNTIFS(OFFSET('CCUS risks'!$A$1,2,$B29-1,totalresp),0,OFFSET('CCUS risks'!$A$1,2,F$1-1,totalresp),1)))</f>
        <v>0.81818181818181812</v>
      </c>
      <c r="G29">
        <f ca="1">1-(COUNTIFS(OFFSET('CCUS risks'!$A$1,2,$B29-1,totalresp),1,OFFSET('CCUS risks'!$A$1,2,G$1-1,totalresp),1)/(COUNTIFS(OFFSET('CCUS risks'!$A$1,2,$B29-1,totalresp),1,OFFSET('CCUS risks'!$A$1,2,G$1-1,totalresp),1)+COUNTIFS(OFFSET('CCUS risks'!$A$1,2,$B29-1,totalresp),1,OFFSET('CCUS risks'!$A$1,2,G$1-1,totalresp),0)+COUNTIFS(OFFSET('CCUS risks'!$A$1,2,$B29-1,totalresp),0,OFFSET('CCUS risks'!$A$1,2,G$1-1,totalresp),1)))</f>
        <v>0.77500000000000002</v>
      </c>
      <c r="H29">
        <f ca="1">1-(COUNTIFS(OFFSET('CCUS risks'!$A$1,2,$B29-1,totalresp),1,OFFSET('CCUS risks'!$A$1,2,H$1-1,totalresp),1)/(COUNTIFS(OFFSET('CCUS risks'!$A$1,2,$B29-1,totalresp),1,OFFSET('CCUS risks'!$A$1,2,H$1-1,totalresp),1)+COUNTIFS(OFFSET('CCUS risks'!$A$1,2,$B29-1,totalresp),1,OFFSET('CCUS risks'!$A$1,2,H$1-1,totalresp),0)+COUNTIFS(OFFSET('CCUS risks'!$A$1,2,$B29-1,totalresp),0,OFFSET('CCUS risks'!$A$1,2,H$1-1,totalresp),1)))</f>
        <v>0.72499999999999998</v>
      </c>
      <c r="I29">
        <f ca="1">1-(COUNTIFS(OFFSET('CCUS risks'!$A$1,2,$B29-1,totalresp),1,OFFSET('CCUS risks'!$A$1,2,I$1-1,totalresp),1)/(COUNTIFS(OFFSET('CCUS risks'!$A$1,2,$B29-1,totalresp),1,OFFSET('CCUS risks'!$A$1,2,I$1-1,totalresp),1)+COUNTIFS(OFFSET('CCUS risks'!$A$1,2,$B29-1,totalresp),1,OFFSET('CCUS risks'!$A$1,2,I$1-1,totalresp),0)+COUNTIFS(OFFSET('CCUS risks'!$A$1,2,$B29-1,totalresp),0,OFFSET('CCUS risks'!$A$1,2,I$1-1,totalresp),1)))</f>
        <v>0.80645161290322576</v>
      </c>
      <c r="J29">
        <f ca="1">1-(COUNTIFS(OFFSET('CCUS risks'!$A$1,2,$B29-1,totalresp),1,OFFSET('CCUS risks'!$A$1,2,J$1-1,totalresp),1)/(COUNTIFS(OFFSET('CCUS risks'!$A$1,2,$B29-1,totalresp),1,OFFSET('CCUS risks'!$A$1,2,J$1-1,totalresp),1)+COUNTIFS(OFFSET('CCUS risks'!$A$1,2,$B29-1,totalresp),1,OFFSET('CCUS risks'!$A$1,2,J$1-1,totalresp),0)+COUNTIFS(OFFSET('CCUS risks'!$A$1,2,$B29-1,totalresp),0,OFFSET('CCUS risks'!$A$1,2,J$1-1,totalresp),1)))</f>
        <v>0.82926829268292679</v>
      </c>
      <c r="K29">
        <f ca="1">1-(COUNTIFS(OFFSET('CCUS risks'!$A$1,2,$B29-1,totalresp),1,OFFSET('CCUS risks'!$A$1,2,K$1-1,totalresp),1)/(COUNTIFS(OFFSET('CCUS risks'!$A$1,2,$B29-1,totalresp),1,OFFSET('CCUS risks'!$A$1,2,K$1-1,totalresp),1)+COUNTIFS(OFFSET('CCUS risks'!$A$1,2,$B29-1,totalresp),1,OFFSET('CCUS risks'!$A$1,2,K$1-1,totalresp),0)+COUNTIFS(OFFSET('CCUS risks'!$A$1,2,$B29-1,totalresp),0,OFFSET('CCUS risks'!$A$1,2,K$1-1,totalresp),1)))</f>
        <v>0.78947368421052633</v>
      </c>
      <c r="L29">
        <f ca="1">1-(COUNTIFS(OFFSET('CCUS risks'!$A$1,2,$B29-1,totalresp),1,OFFSET('CCUS risks'!$A$1,2,L$1-1,totalresp),1)/(COUNTIFS(OFFSET('CCUS risks'!$A$1,2,$B29-1,totalresp),1,OFFSET('CCUS risks'!$A$1,2,L$1-1,totalresp),1)+COUNTIFS(OFFSET('CCUS risks'!$A$1,2,$B29-1,totalresp),1,OFFSET('CCUS risks'!$A$1,2,L$1-1,totalresp),0)+COUNTIFS(OFFSET('CCUS risks'!$A$1,2,$B29-1,totalresp),0,OFFSET('CCUS risks'!$A$1,2,L$1-1,totalresp),1)))</f>
        <v>0.77142857142857146</v>
      </c>
      <c r="M29">
        <f ca="1">1-(COUNTIFS(OFFSET('CCUS risks'!$A$1,2,$B29-1,totalresp),1,OFFSET('CCUS risks'!$A$1,2,M$1-1,totalresp),1)/(COUNTIFS(OFFSET('CCUS risks'!$A$1,2,$B29-1,totalresp),1,OFFSET('CCUS risks'!$A$1,2,M$1-1,totalresp),1)+COUNTIFS(OFFSET('CCUS risks'!$A$1,2,$B29-1,totalresp),1,OFFSET('CCUS risks'!$A$1,2,M$1-1,totalresp),0)+COUNTIFS(OFFSET('CCUS risks'!$A$1,2,$B29-1,totalresp),0,OFFSET('CCUS risks'!$A$1,2,M$1-1,totalresp),1)))</f>
        <v>0.87878787878787878</v>
      </c>
      <c r="N29">
        <f ca="1">1-(COUNTIFS(OFFSET('CCUS risks'!$A$1,2,$B29-1,totalresp),1,OFFSET('CCUS risks'!$A$1,2,N$1-1,totalresp),1)/(COUNTIFS(OFFSET('CCUS risks'!$A$1,2,$B29-1,totalresp),1,OFFSET('CCUS risks'!$A$1,2,N$1-1,totalresp),1)+COUNTIFS(OFFSET('CCUS risks'!$A$1,2,$B29-1,totalresp),1,OFFSET('CCUS risks'!$A$1,2,N$1-1,totalresp),0)+COUNTIFS(OFFSET('CCUS risks'!$A$1,2,$B29-1,totalresp),0,OFFSET('CCUS risks'!$A$1,2,N$1-1,totalresp),1)))</f>
        <v>0.82857142857142851</v>
      </c>
      <c r="O29">
        <f ca="1">1-(COUNTIFS(OFFSET('CCUS risks'!$A$1,2,$B29-1,totalresp),1,OFFSET('CCUS risks'!$A$1,2,O$1-1,totalresp),1)/(COUNTIFS(OFFSET('CCUS risks'!$A$1,2,$B29-1,totalresp),1,OFFSET('CCUS risks'!$A$1,2,O$1-1,totalresp),1)+COUNTIFS(OFFSET('CCUS risks'!$A$1,2,$B29-1,totalresp),1,OFFSET('CCUS risks'!$A$1,2,O$1-1,totalresp),0)+COUNTIFS(OFFSET('CCUS risks'!$A$1,2,$B29-1,totalresp),0,OFFSET('CCUS risks'!$A$1,2,O$1-1,totalresp),1)))</f>
        <v>0.77777777777777779</v>
      </c>
      <c r="P29">
        <f ca="1">1-(COUNTIFS(OFFSET('CCUS risks'!$A$1,2,$B29-1,totalresp),1,OFFSET('CCUS risks'!$A$1,2,P$1-1,totalresp),1)/(COUNTIFS(OFFSET('CCUS risks'!$A$1,2,$B29-1,totalresp),1,OFFSET('CCUS risks'!$A$1,2,P$1-1,totalresp),1)+COUNTIFS(OFFSET('CCUS risks'!$A$1,2,$B29-1,totalresp),1,OFFSET('CCUS risks'!$A$1,2,P$1-1,totalresp),0)+COUNTIFS(OFFSET('CCUS risks'!$A$1,2,$B29-1,totalresp),0,OFFSET('CCUS risks'!$A$1,2,P$1-1,totalresp),1)))</f>
        <v>0.80487804878048785</v>
      </c>
      <c r="Q29">
        <f ca="1">1-(COUNTIFS(OFFSET('CCUS risks'!$A$1,2,$B29-1,totalresp),1,OFFSET('CCUS risks'!$A$1,2,Q$1-1,totalresp),1)/(COUNTIFS(OFFSET('CCUS risks'!$A$1,2,$B29-1,totalresp),1,OFFSET('CCUS risks'!$A$1,2,Q$1-1,totalresp),1)+COUNTIFS(OFFSET('CCUS risks'!$A$1,2,$B29-1,totalresp),1,OFFSET('CCUS risks'!$A$1,2,Q$1-1,totalresp),0)+COUNTIFS(OFFSET('CCUS risks'!$A$1,2,$B29-1,totalresp),0,OFFSET('CCUS risks'!$A$1,2,Q$1-1,totalresp),1)))</f>
        <v>0.81818181818181812</v>
      </c>
      <c r="R29">
        <f ca="1">1-(COUNTIFS(OFFSET('CCUS risks'!$A$1,2,$B29-1,totalresp),1,OFFSET('CCUS risks'!$A$1,2,R$1-1,totalresp),1)/(COUNTIFS(OFFSET('CCUS risks'!$A$1,2,$B29-1,totalresp),1,OFFSET('CCUS risks'!$A$1,2,R$1-1,totalresp),1)+COUNTIFS(OFFSET('CCUS risks'!$A$1,2,$B29-1,totalresp),1,OFFSET('CCUS risks'!$A$1,2,R$1-1,totalresp),0)+COUNTIFS(OFFSET('CCUS risks'!$A$1,2,$B29-1,totalresp),0,OFFSET('CCUS risks'!$A$1,2,R$1-1,totalresp),1)))</f>
        <v>0.6875</v>
      </c>
      <c r="S29">
        <f ca="1">1-(COUNTIFS(OFFSET('CCUS risks'!$A$1,2,$B29-1,totalresp),1,OFFSET('CCUS risks'!$A$1,2,S$1-1,totalresp),1)/(COUNTIFS(OFFSET('CCUS risks'!$A$1,2,$B29-1,totalresp),1,OFFSET('CCUS risks'!$A$1,2,S$1-1,totalresp),1)+COUNTIFS(OFFSET('CCUS risks'!$A$1,2,$B29-1,totalresp),1,OFFSET('CCUS risks'!$A$1,2,S$1-1,totalresp),0)+COUNTIFS(OFFSET('CCUS risks'!$A$1,2,$B29-1,totalresp),0,OFFSET('CCUS risks'!$A$1,2,S$1-1,totalresp),1)))</f>
        <v>0.70588235294117641</v>
      </c>
      <c r="T29">
        <f ca="1">1-(COUNTIFS(OFFSET('CCUS risks'!$A$1,2,$B29-1,totalresp),1,OFFSET('CCUS risks'!$A$1,2,T$1-1,totalresp),1)/(COUNTIFS(OFFSET('CCUS risks'!$A$1,2,$B29-1,totalresp),1,OFFSET('CCUS risks'!$A$1,2,T$1-1,totalresp),1)+COUNTIFS(OFFSET('CCUS risks'!$A$1,2,$B29-1,totalresp),1,OFFSET('CCUS risks'!$A$1,2,T$1-1,totalresp),0)+COUNTIFS(OFFSET('CCUS risks'!$A$1,2,$B29-1,totalresp),0,OFFSET('CCUS risks'!$A$1,2,T$1-1,totalresp),1)))</f>
        <v>0.97142857142857142</v>
      </c>
      <c r="U29">
        <f ca="1">1-(COUNTIFS(OFFSET('CCUS risks'!$A$1,2,$B29-1,totalresp),1,OFFSET('CCUS risks'!$A$1,2,U$1-1,totalresp),1)/(COUNTIFS(OFFSET('CCUS risks'!$A$1,2,$B29-1,totalresp),1,OFFSET('CCUS risks'!$A$1,2,U$1-1,totalresp),1)+COUNTIFS(OFFSET('CCUS risks'!$A$1,2,$B29-1,totalresp),1,OFFSET('CCUS risks'!$A$1,2,U$1-1,totalresp),0)+COUNTIFS(OFFSET('CCUS risks'!$A$1,2,$B29-1,totalresp),0,OFFSET('CCUS risks'!$A$1,2,U$1-1,totalresp),1)))</f>
        <v>0.8666666666666667</v>
      </c>
      <c r="V29">
        <f ca="1">1-(COUNTIFS(OFFSET('CCUS risks'!$A$1,2,$B29-1,totalresp),1,OFFSET('CCUS risks'!$A$1,2,V$1-1,totalresp),1)/(COUNTIFS(OFFSET('CCUS risks'!$A$1,2,$B29-1,totalresp),1,OFFSET('CCUS risks'!$A$1,2,V$1-1,totalresp),1)+COUNTIFS(OFFSET('CCUS risks'!$A$1,2,$B29-1,totalresp),1,OFFSET('CCUS risks'!$A$1,2,V$1-1,totalresp),0)+COUNTIFS(OFFSET('CCUS risks'!$A$1,2,$B29-1,totalresp),0,OFFSET('CCUS risks'!$A$1,2,V$1-1,totalresp),1)))</f>
        <v>0.71794871794871795</v>
      </c>
      <c r="W29">
        <f ca="1">1-(COUNTIFS(OFFSET('CCUS risks'!$A$1,2,$B29-1,totalresp),1,OFFSET('CCUS risks'!$A$1,2,W$1-1,totalresp),1)/(COUNTIFS(OFFSET('CCUS risks'!$A$1,2,$B29-1,totalresp),1,OFFSET('CCUS risks'!$A$1,2,W$1-1,totalresp),1)+COUNTIFS(OFFSET('CCUS risks'!$A$1,2,$B29-1,totalresp),1,OFFSET('CCUS risks'!$A$1,2,W$1-1,totalresp),0)+COUNTIFS(OFFSET('CCUS risks'!$A$1,2,$B29-1,totalresp),0,OFFSET('CCUS risks'!$A$1,2,W$1-1,totalresp),1)))</f>
        <v>0.67567567567567566</v>
      </c>
      <c r="X29">
        <f ca="1">1-(COUNTIFS(OFFSET('CCUS risks'!$A$1,2,$B29-1,totalresp),1,OFFSET('CCUS risks'!$A$1,2,X$1-1,totalresp),1)/(COUNTIFS(OFFSET('CCUS risks'!$A$1,2,$B29-1,totalresp),1,OFFSET('CCUS risks'!$A$1,2,X$1-1,totalresp),1)+COUNTIFS(OFFSET('CCUS risks'!$A$1,2,$B29-1,totalresp),1,OFFSET('CCUS risks'!$A$1,2,X$1-1,totalresp),0)+COUNTIFS(OFFSET('CCUS risks'!$A$1,2,$B29-1,totalresp),0,OFFSET('CCUS risks'!$A$1,2,X$1-1,totalresp),1)))</f>
        <v>0.8666666666666667</v>
      </c>
      <c r="Y29">
        <f ca="1">1-(COUNTIFS(OFFSET('CCUS risks'!$A$1,2,$B29-1,totalresp),1,OFFSET('CCUS risks'!$A$1,2,Y$1-1,totalresp),1)/(COUNTIFS(OFFSET('CCUS risks'!$A$1,2,$B29-1,totalresp),1,OFFSET('CCUS risks'!$A$1,2,Y$1-1,totalresp),1)+COUNTIFS(OFFSET('CCUS risks'!$A$1,2,$B29-1,totalresp),1,OFFSET('CCUS risks'!$A$1,2,Y$1-1,totalresp),0)+COUNTIFS(OFFSET('CCUS risks'!$A$1,2,$B29-1,totalresp),0,OFFSET('CCUS risks'!$A$1,2,Y$1-1,totalresp),1)))</f>
        <v>0.8928571428571429</v>
      </c>
      <c r="Z29">
        <f ca="1">1-(COUNTIFS(OFFSET('CCUS risks'!$A$1,2,$B29-1,totalresp),1,OFFSET('CCUS risks'!$A$1,2,Z$1-1,totalresp),1)/(COUNTIFS(OFFSET('CCUS risks'!$A$1,2,$B29-1,totalresp),1,OFFSET('CCUS risks'!$A$1,2,Z$1-1,totalresp),1)+COUNTIFS(OFFSET('CCUS risks'!$A$1,2,$B29-1,totalresp),1,OFFSET('CCUS risks'!$A$1,2,Z$1-1,totalresp),0)+COUNTIFS(OFFSET('CCUS risks'!$A$1,2,$B29-1,totalresp),0,OFFSET('CCUS risks'!$A$1,2,Z$1-1,totalresp),1)))</f>
        <v>0.85365853658536583</v>
      </c>
      <c r="AA29">
        <f ca="1">1-(COUNTIFS(OFFSET('CCUS risks'!$A$1,2,$B29-1,totalresp),1,OFFSET('CCUS risks'!$A$1,2,AA$1-1,totalresp),1)/(COUNTIFS(OFFSET('CCUS risks'!$A$1,2,$B29-1,totalresp),1,OFFSET('CCUS risks'!$A$1,2,AA$1-1,totalresp),1)+COUNTIFS(OFFSET('CCUS risks'!$A$1,2,$B29-1,totalresp),1,OFFSET('CCUS risks'!$A$1,2,AA$1-1,totalresp),0)+COUNTIFS(OFFSET('CCUS risks'!$A$1,2,$B29-1,totalresp),0,OFFSET('CCUS risks'!$A$1,2,AA$1-1,totalresp),1)))</f>
        <v>0.90322580645161288</v>
      </c>
      <c r="AB29">
        <f ca="1">1-(COUNTIFS(OFFSET('CCUS risks'!$A$1,2,$B29-1,totalresp),1,OFFSET('CCUS risks'!$A$1,2,AB$1-1,totalresp),1)/(COUNTIFS(OFFSET('CCUS risks'!$A$1,2,$B29-1,totalresp),1,OFFSET('CCUS risks'!$A$1,2,AB$1-1,totalresp),1)+COUNTIFS(OFFSET('CCUS risks'!$A$1,2,$B29-1,totalresp),1,OFFSET('CCUS risks'!$A$1,2,AB$1-1,totalresp),0)+COUNTIFS(OFFSET('CCUS risks'!$A$1,2,$B29-1,totalresp),0,OFFSET('CCUS risks'!$A$1,2,AB$1-1,totalresp),1)))</f>
        <v>0.6875</v>
      </c>
      <c r="AC29">
        <f ca="1">1-(COUNTIFS(OFFSET('CCUS risks'!$A$1,2,$B29-1,totalresp),1,OFFSET('CCUS risks'!$A$1,2,AC$1-1,totalresp),1)/(COUNTIFS(OFFSET('CCUS risks'!$A$1,2,$B29-1,totalresp),1,OFFSET('CCUS risks'!$A$1,2,AC$1-1,totalresp),1)+COUNTIFS(OFFSET('CCUS risks'!$A$1,2,$B29-1,totalresp),1,OFFSET('CCUS risks'!$A$1,2,AC$1-1,totalresp),0)+COUNTIFS(OFFSET('CCUS risks'!$A$1,2,$B29-1,totalresp),0,OFFSET('CCUS risks'!$A$1,2,AC$1-1,totalresp),1)))</f>
        <v>0</v>
      </c>
      <c r="AD29">
        <f ca="1">1-(COUNTIFS(OFFSET('CCUS risks'!$A$1,2,$B29-1,totalresp),1,OFFSET('CCUS risks'!$A$1,2,AD$1-1,totalresp),1)/(COUNTIFS(OFFSET('CCUS risks'!$A$1,2,$B29-1,totalresp),1,OFFSET('CCUS risks'!$A$1,2,AD$1-1,totalresp),1)+COUNTIFS(OFFSET('CCUS risks'!$A$1,2,$B29-1,totalresp),1,OFFSET('CCUS risks'!$A$1,2,AD$1-1,totalresp),0)+COUNTIFS(OFFSET('CCUS risks'!$A$1,2,$B29-1,totalresp),0,OFFSET('CCUS risks'!$A$1,2,AD$1-1,totalresp),1)))</f>
        <v>0.93333333333333335</v>
      </c>
      <c r="AE29">
        <f ca="1">1-(COUNTIFS(OFFSET('CCUS risks'!$A$1,2,$B29-1,totalresp),1,OFFSET('CCUS risks'!$A$1,2,AE$1-1,totalresp),1)/(COUNTIFS(OFFSET('CCUS risks'!$A$1,2,$B29-1,totalresp),1,OFFSET('CCUS risks'!$A$1,2,AE$1-1,totalresp),1)+COUNTIFS(OFFSET('CCUS risks'!$A$1,2,$B29-1,totalresp),1,OFFSET('CCUS risks'!$A$1,2,AE$1-1,totalresp),0)+COUNTIFS(OFFSET('CCUS risks'!$A$1,2,$B29-1,totalresp),0,OFFSET('CCUS risks'!$A$1,2,AE$1-1,totalresp),1)))</f>
        <v>0.96296296296296302</v>
      </c>
      <c r="AF29">
        <f ca="1">1-(COUNTIFS(OFFSET('CCUS risks'!$A$1,2,$B29-1,totalresp),1,OFFSET('CCUS risks'!$A$1,2,AF$1-1,totalresp),1)/(COUNTIFS(OFFSET('CCUS risks'!$A$1,2,$B29-1,totalresp),1,OFFSET('CCUS risks'!$A$1,2,AF$1-1,totalresp),1)+COUNTIFS(OFFSET('CCUS risks'!$A$1,2,$B29-1,totalresp),1,OFFSET('CCUS risks'!$A$1,2,AF$1-1,totalresp),0)+COUNTIFS(OFFSET('CCUS risks'!$A$1,2,$B29-1,totalresp),0,OFFSET('CCUS risks'!$A$1,2,AF$1-1,totalresp),1)))</f>
        <v>0.69444444444444442</v>
      </c>
      <c r="AG29">
        <f ca="1">1-(COUNTIFS(OFFSET('CCUS risks'!$A$1,2,$B29-1,totalresp),1,OFFSET('CCUS risks'!$A$1,2,AG$1-1,totalresp),1)/(COUNTIFS(OFFSET('CCUS risks'!$A$1,2,$B29-1,totalresp),1,OFFSET('CCUS risks'!$A$1,2,AG$1-1,totalresp),1)+COUNTIFS(OFFSET('CCUS risks'!$A$1,2,$B29-1,totalresp),1,OFFSET('CCUS risks'!$A$1,2,AG$1-1,totalresp),0)+COUNTIFS(OFFSET('CCUS risks'!$A$1,2,$B29-1,totalresp),0,OFFSET('CCUS risks'!$A$1,2,AG$1-1,totalresp),1)))</f>
        <v>0.78125</v>
      </c>
      <c r="AH29">
        <f ca="1">1-(COUNTIFS(OFFSET('CCUS risks'!$A$1,2,$B29-1,totalresp),1,OFFSET('CCUS risks'!$A$1,2,AH$1-1,totalresp),1)/(COUNTIFS(OFFSET('CCUS risks'!$A$1,2,$B29-1,totalresp),1,OFFSET('CCUS risks'!$A$1,2,AH$1-1,totalresp),1)+COUNTIFS(OFFSET('CCUS risks'!$A$1,2,$B29-1,totalresp),1,OFFSET('CCUS risks'!$A$1,2,AH$1-1,totalresp),0)+COUNTIFS(OFFSET('CCUS risks'!$A$1,2,$B29-1,totalresp),0,OFFSET('CCUS risks'!$A$1,2,AH$1-1,totalresp),1)))</f>
        <v>0.77777777777777779</v>
      </c>
      <c r="AI29">
        <f ca="1">1-(COUNTIFS(OFFSET('CCUS risks'!$A$1,2,$B29-1,totalresp),1,OFFSET('CCUS risks'!$A$1,2,AI$1-1,totalresp),1)/(COUNTIFS(OFFSET('CCUS risks'!$A$1,2,$B29-1,totalresp),1,OFFSET('CCUS risks'!$A$1,2,AI$1-1,totalresp),1)+COUNTIFS(OFFSET('CCUS risks'!$A$1,2,$B29-1,totalresp),1,OFFSET('CCUS risks'!$A$1,2,AI$1-1,totalresp),0)+COUNTIFS(OFFSET('CCUS risks'!$A$1,2,$B29-1,totalresp),0,OFFSET('CCUS risks'!$A$1,2,AI$1-1,totalresp),1)))</f>
        <v>0.62857142857142856</v>
      </c>
      <c r="AJ29">
        <f ca="1">1-(COUNTIFS(OFFSET('CCUS risks'!$A$1,2,$B29-1,totalresp),1,OFFSET('CCUS risks'!$A$1,2,AJ$1-1,totalresp),1)/(COUNTIFS(OFFSET('CCUS risks'!$A$1,2,$B29-1,totalresp),1,OFFSET('CCUS risks'!$A$1,2,AJ$1-1,totalresp),1)+COUNTIFS(OFFSET('CCUS risks'!$A$1,2,$B29-1,totalresp),1,OFFSET('CCUS risks'!$A$1,2,AJ$1-1,totalresp),0)+COUNTIFS(OFFSET('CCUS risks'!$A$1,2,$B29-1,totalresp),0,OFFSET('CCUS risks'!$A$1,2,AJ$1-1,totalresp),1)))</f>
        <v>0.92</v>
      </c>
    </row>
    <row r="30" spans="1:36" ht="52.5" x14ac:dyDescent="0.45">
      <c r="A30" s="21" t="s">
        <v>402</v>
      </c>
      <c r="B30" s="6">
        <v>33</v>
      </c>
      <c r="C30">
        <f ca="1">1-(COUNTIFS(OFFSET('CCUS risks'!$A$1,2,$B30-1,totalresp),1,OFFSET('CCUS risks'!$A$1,2,C$1-1,totalresp),1)/(COUNTIFS(OFFSET('CCUS risks'!$A$1,2,$B30-1,totalresp),1,OFFSET('CCUS risks'!$A$1,2,C$1-1,totalresp),1)+COUNTIFS(OFFSET('CCUS risks'!$A$1,2,$B30-1,totalresp),1,OFFSET('CCUS risks'!$A$1,2,C$1-1,totalresp),0)+COUNTIFS(OFFSET('CCUS risks'!$A$1,2,$B30-1,totalresp),0,OFFSET('CCUS risks'!$A$1,2,C$1-1,totalresp),1)))</f>
        <v>0.90909090909090906</v>
      </c>
      <c r="D30">
        <f ca="1">1-(COUNTIFS(OFFSET('CCUS risks'!$A$1,2,$B30-1,totalresp),1,OFFSET('CCUS risks'!$A$1,2,D$1-1,totalresp),1)/(COUNTIFS(OFFSET('CCUS risks'!$A$1,2,$B30-1,totalresp),1,OFFSET('CCUS risks'!$A$1,2,D$1-1,totalresp),1)+COUNTIFS(OFFSET('CCUS risks'!$A$1,2,$B30-1,totalresp),1,OFFSET('CCUS risks'!$A$1,2,D$1-1,totalresp),0)+COUNTIFS(OFFSET('CCUS risks'!$A$1,2,$B30-1,totalresp),0,OFFSET('CCUS risks'!$A$1,2,D$1-1,totalresp),1)))</f>
        <v>0.90476190476190477</v>
      </c>
      <c r="E30">
        <f ca="1">1-(COUNTIFS(OFFSET('CCUS risks'!$A$1,2,$B30-1,totalresp),1,OFFSET('CCUS risks'!$A$1,2,E$1-1,totalresp),1)/(COUNTIFS(OFFSET('CCUS risks'!$A$1,2,$B30-1,totalresp),1,OFFSET('CCUS risks'!$A$1,2,E$1-1,totalresp),1)+COUNTIFS(OFFSET('CCUS risks'!$A$1,2,$B30-1,totalresp),1,OFFSET('CCUS risks'!$A$1,2,E$1-1,totalresp),0)+COUNTIFS(OFFSET('CCUS risks'!$A$1,2,$B30-1,totalresp),0,OFFSET('CCUS risks'!$A$1,2,E$1-1,totalresp),1)))</f>
        <v>0.85365853658536583</v>
      </c>
      <c r="F30">
        <f ca="1">1-(COUNTIFS(OFFSET('CCUS risks'!$A$1,2,$B30-1,totalresp),1,OFFSET('CCUS risks'!$A$1,2,F$1-1,totalresp),1)/(COUNTIFS(OFFSET('CCUS risks'!$A$1,2,$B30-1,totalresp),1,OFFSET('CCUS risks'!$A$1,2,F$1-1,totalresp),1)+COUNTIFS(OFFSET('CCUS risks'!$A$1,2,$B30-1,totalresp),1,OFFSET('CCUS risks'!$A$1,2,F$1-1,totalresp),0)+COUNTIFS(OFFSET('CCUS risks'!$A$1,2,$B30-1,totalresp),0,OFFSET('CCUS risks'!$A$1,2,F$1-1,totalresp),1)))</f>
        <v>0.85</v>
      </c>
      <c r="G30">
        <f ca="1">1-(COUNTIFS(OFFSET('CCUS risks'!$A$1,2,$B30-1,totalresp),1,OFFSET('CCUS risks'!$A$1,2,G$1-1,totalresp),1)/(COUNTIFS(OFFSET('CCUS risks'!$A$1,2,$B30-1,totalresp),1,OFFSET('CCUS risks'!$A$1,2,G$1-1,totalresp),1)+COUNTIFS(OFFSET('CCUS risks'!$A$1,2,$B30-1,totalresp),1,OFFSET('CCUS risks'!$A$1,2,G$1-1,totalresp),0)+COUNTIFS(OFFSET('CCUS risks'!$A$1,2,$B30-1,totalresp),0,OFFSET('CCUS risks'!$A$1,2,G$1-1,totalresp),1)))</f>
        <v>0.86206896551724133</v>
      </c>
      <c r="H30">
        <f ca="1">1-(COUNTIFS(OFFSET('CCUS risks'!$A$1,2,$B30-1,totalresp),1,OFFSET('CCUS risks'!$A$1,2,H$1-1,totalresp),1)/(COUNTIFS(OFFSET('CCUS risks'!$A$1,2,$B30-1,totalresp),1,OFFSET('CCUS risks'!$A$1,2,H$1-1,totalresp),1)+COUNTIFS(OFFSET('CCUS risks'!$A$1,2,$B30-1,totalresp),1,OFFSET('CCUS risks'!$A$1,2,H$1-1,totalresp),0)+COUNTIFS(OFFSET('CCUS risks'!$A$1,2,$B30-1,totalresp),0,OFFSET('CCUS risks'!$A$1,2,H$1-1,totalresp),1)))</f>
        <v>0.93939393939393945</v>
      </c>
      <c r="I30">
        <f ca="1">1-(COUNTIFS(OFFSET('CCUS risks'!$A$1,2,$B30-1,totalresp),1,OFFSET('CCUS risks'!$A$1,2,I$1-1,totalresp),1)/(COUNTIFS(OFFSET('CCUS risks'!$A$1,2,$B30-1,totalresp),1,OFFSET('CCUS risks'!$A$1,2,I$1-1,totalresp),1)+COUNTIFS(OFFSET('CCUS risks'!$A$1,2,$B30-1,totalresp),1,OFFSET('CCUS risks'!$A$1,2,I$1-1,totalresp),0)+COUNTIFS(OFFSET('CCUS risks'!$A$1,2,$B30-1,totalresp),0,OFFSET('CCUS risks'!$A$1,2,I$1-1,totalresp),1)))</f>
        <v>0.95</v>
      </c>
      <c r="J30">
        <f ca="1">1-(COUNTIFS(OFFSET('CCUS risks'!$A$1,2,$B30-1,totalresp),1,OFFSET('CCUS risks'!$A$1,2,J$1-1,totalresp),1)/(COUNTIFS(OFFSET('CCUS risks'!$A$1,2,$B30-1,totalresp),1,OFFSET('CCUS risks'!$A$1,2,J$1-1,totalresp),1)+COUNTIFS(OFFSET('CCUS risks'!$A$1,2,$B30-1,totalresp),1,OFFSET('CCUS risks'!$A$1,2,J$1-1,totalresp),0)+COUNTIFS(OFFSET('CCUS risks'!$A$1,2,$B30-1,totalresp),0,OFFSET('CCUS risks'!$A$1,2,J$1-1,totalresp),1)))</f>
        <v>0.93333333333333335</v>
      </c>
      <c r="K30">
        <f ca="1">1-(COUNTIFS(OFFSET('CCUS risks'!$A$1,2,$B30-1,totalresp),1,OFFSET('CCUS risks'!$A$1,2,K$1-1,totalresp),1)/(COUNTIFS(OFFSET('CCUS risks'!$A$1,2,$B30-1,totalresp),1,OFFSET('CCUS risks'!$A$1,2,K$1-1,totalresp),1)+COUNTIFS(OFFSET('CCUS risks'!$A$1,2,$B30-1,totalresp),1,OFFSET('CCUS risks'!$A$1,2,K$1-1,totalresp),0)+COUNTIFS(OFFSET('CCUS risks'!$A$1,2,$B30-1,totalresp),0,OFFSET('CCUS risks'!$A$1,2,K$1-1,totalresp),1)))</f>
        <v>0.88888888888888884</v>
      </c>
      <c r="L30">
        <f ca="1">1-(COUNTIFS(OFFSET('CCUS risks'!$A$1,2,$B30-1,totalresp),1,OFFSET('CCUS risks'!$A$1,2,L$1-1,totalresp),1)/(COUNTIFS(OFFSET('CCUS risks'!$A$1,2,$B30-1,totalresp),1,OFFSET('CCUS risks'!$A$1,2,L$1-1,totalresp),1)+COUNTIFS(OFFSET('CCUS risks'!$A$1,2,$B30-1,totalresp),1,OFFSET('CCUS risks'!$A$1,2,L$1-1,totalresp),0)+COUNTIFS(OFFSET('CCUS risks'!$A$1,2,$B30-1,totalresp),0,OFFSET('CCUS risks'!$A$1,2,L$1-1,totalresp),1)))</f>
        <v>0.92</v>
      </c>
      <c r="M30">
        <f ca="1">1-(COUNTIFS(OFFSET('CCUS risks'!$A$1,2,$B30-1,totalresp),1,OFFSET('CCUS risks'!$A$1,2,M$1-1,totalresp),1)/(COUNTIFS(OFFSET('CCUS risks'!$A$1,2,$B30-1,totalresp),1,OFFSET('CCUS risks'!$A$1,2,M$1-1,totalresp),1)+COUNTIFS(OFFSET('CCUS risks'!$A$1,2,$B30-1,totalresp),1,OFFSET('CCUS risks'!$A$1,2,M$1-1,totalresp),0)+COUNTIFS(OFFSET('CCUS risks'!$A$1,2,$B30-1,totalresp),0,OFFSET('CCUS risks'!$A$1,2,M$1-1,totalresp),1)))</f>
        <v>0.89473684210526316</v>
      </c>
      <c r="N30">
        <f ca="1">1-(COUNTIFS(OFFSET('CCUS risks'!$A$1,2,$B30-1,totalresp),1,OFFSET('CCUS risks'!$A$1,2,N$1-1,totalresp),1)/(COUNTIFS(OFFSET('CCUS risks'!$A$1,2,$B30-1,totalresp),1,OFFSET('CCUS risks'!$A$1,2,N$1-1,totalresp),1)+COUNTIFS(OFFSET('CCUS risks'!$A$1,2,$B30-1,totalresp),1,OFFSET('CCUS risks'!$A$1,2,N$1-1,totalresp),0)+COUNTIFS(OFFSET('CCUS risks'!$A$1,2,$B30-1,totalresp),0,OFFSET('CCUS risks'!$A$1,2,N$1-1,totalresp),1)))</f>
        <v>0.91304347826086962</v>
      </c>
      <c r="O30">
        <f ca="1">1-(COUNTIFS(OFFSET('CCUS risks'!$A$1,2,$B30-1,totalresp),1,OFFSET('CCUS risks'!$A$1,2,O$1-1,totalresp),1)/(COUNTIFS(OFFSET('CCUS risks'!$A$1,2,$B30-1,totalresp),1,OFFSET('CCUS risks'!$A$1,2,O$1-1,totalresp),1)+COUNTIFS(OFFSET('CCUS risks'!$A$1,2,$B30-1,totalresp),1,OFFSET('CCUS risks'!$A$1,2,O$1-1,totalresp),0)+COUNTIFS(OFFSET('CCUS risks'!$A$1,2,$B30-1,totalresp),0,OFFSET('CCUS risks'!$A$1,2,O$1-1,totalresp),1)))</f>
        <v>0.88571428571428568</v>
      </c>
      <c r="P30">
        <f ca="1">1-(COUNTIFS(OFFSET('CCUS risks'!$A$1,2,$B30-1,totalresp),1,OFFSET('CCUS risks'!$A$1,2,P$1-1,totalresp),1)/(COUNTIFS(OFFSET('CCUS risks'!$A$1,2,$B30-1,totalresp),1,OFFSET('CCUS risks'!$A$1,2,P$1-1,totalresp),1)+COUNTIFS(OFFSET('CCUS risks'!$A$1,2,$B30-1,totalresp),1,OFFSET('CCUS risks'!$A$1,2,P$1-1,totalresp),0)+COUNTIFS(OFFSET('CCUS risks'!$A$1,2,$B30-1,totalresp),0,OFFSET('CCUS risks'!$A$1,2,P$1-1,totalresp),1)))</f>
        <v>0.9</v>
      </c>
      <c r="Q30">
        <f ca="1">1-(COUNTIFS(OFFSET('CCUS risks'!$A$1,2,$B30-1,totalresp),1,OFFSET('CCUS risks'!$A$1,2,Q$1-1,totalresp),1)/(COUNTIFS(OFFSET('CCUS risks'!$A$1,2,$B30-1,totalresp),1,OFFSET('CCUS risks'!$A$1,2,Q$1-1,totalresp),1)+COUNTIFS(OFFSET('CCUS risks'!$A$1,2,$B30-1,totalresp),1,OFFSET('CCUS risks'!$A$1,2,Q$1-1,totalresp),0)+COUNTIFS(OFFSET('CCUS risks'!$A$1,2,$B30-1,totalresp),0,OFFSET('CCUS risks'!$A$1,2,Q$1-1,totalresp),1)))</f>
        <v>0.8</v>
      </c>
      <c r="R30">
        <f ca="1">1-(COUNTIFS(OFFSET('CCUS risks'!$A$1,2,$B30-1,totalresp),1,OFFSET('CCUS risks'!$A$1,2,R$1-1,totalresp),1)/(COUNTIFS(OFFSET('CCUS risks'!$A$1,2,$B30-1,totalresp),1,OFFSET('CCUS risks'!$A$1,2,R$1-1,totalresp),1)+COUNTIFS(OFFSET('CCUS risks'!$A$1,2,$B30-1,totalresp),1,OFFSET('CCUS risks'!$A$1,2,R$1-1,totalresp),0)+COUNTIFS(OFFSET('CCUS risks'!$A$1,2,$B30-1,totalresp),0,OFFSET('CCUS risks'!$A$1,2,R$1-1,totalresp),1)))</f>
        <v>0.85365853658536583</v>
      </c>
      <c r="S30">
        <f ca="1">1-(COUNTIFS(OFFSET('CCUS risks'!$A$1,2,$B30-1,totalresp),1,OFFSET('CCUS risks'!$A$1,2,S$1-1,totalresp),1)/(COUNTIFS(OFFSET('CCUS risks'!$A$1,2,$B30-1,totalresp),1,OFFSET('CCUS risks'!$A$1,2,S$1-1,totalresp),1)+COUNTIFS(OFFSET('CCUS risks'!$A$1,2,$B30-1,totalresp),1,OFFSET('CCUS risks'!$A$1,2,S$1-1,totalresp),0)+COUNTIFS(OFFSET('CCUS risks'!$A$1,2,$B30-1,totalresp),0,OFFSET('CCUS risks'!$A$1,2,S$1-1,totalresp),1)))</f>
        <v>0.83333333333333337</v>
      </c>
      <c r="T30">
        <f ca="1">1-(COUNTIFS(OFFSET('CCUS risks'!$A$1,2,$B30-1,totalresp),1,OFFSET('CCUS risks'!$A$1,2,T$1-1,totalresp),1)/(COUNTIFS(OFFSET('CCUS risks'!$A$1,2,$B30-1,totalresp),1,OFFSET('CCUS risks'!$A$1,2,T$1-1,totalresp),1)+COUNTIFS(OFFSET('CCUS risks'!$A$1,2,$B30-1,totalresp),1,OFFSET('CCUS risks'!$A$1,2,T$1-1,totalresp),0)+COUNTIFS(OFFSET('CCUS risks'!$A$1,2,$B30-1,totalresp),0,OFFSET('CCUS risks'!$A$1,2,T$1-1,totalresp),1)))</f>
        <v>1</v>
      </c>
      <c r="U30">
        <f ca="1">1-(COUNTIFS(OFFSET('CCUS risks'!$A$1,2,$B30-1,totalresp),1,OFFSET('CCUS risks'!$A$1,2,U$1-1,totalresp),1)/(COUNTIFS(OFFSET('CCUS risks'!$A$1,2,$B30-1,totalresp),1,OFFSET('CCUS risks'!$A$1,2,U$1-1,totalresp),1)+COUNTIFS(OFFSET('CCUS risks'!$A$1,2,$B30-1,totalresp),1,OFFSET('CCUS risks'!$A$1,2,U$1-1,totalresp),0)+COUNTIFS(OFFSET('CCUS risks'!$A$1,2,$B30-1,totalresp),0,OFFSET('CCUS risks'!$A$1,2,U$1-1,totalresp),1)))</f>
        <v>0.90625</v>
      </c>
      <c r="V30">
        <f ca="1">1-(COUNTIFS(OFFSET('CCUS risks'!$A$1,2,$B30-1,totalresp),1,OFFSET('CCUS risks'!$A$1,2,V$1-1,totalresp),1)/(COUNTIFS(OFFSET('CCUS risks'!$A$1,2,$B30-1,totalresp),1,OFFSET('CCUS risks'!$A$1,2,V$1-1,totalresp),1)+COUNTIFS(OFFSET('CCUS risks'!$A$1,2,$B30-1,totalresp),1,OFFSET('CCUS risks'!$A$1,2,V$1-1,totalresp),0)+COUNTIFS(OFFSET('CCUS risks'!$A$1,2,$B30-1,totalresp),0,OFFSET('CCUS risks'!$A$1,2,V$1-1,totalresp),1)))</f>
        <v>0.96969696969696972</v>
      </c>
      <c r="W30">
        <f ca="1">1-(COUNTIFS(OFFSET('CCUS risks'!$A$1,2,$B30-1,totalresp),1,OFFSET('CCUS risks'!$A$1,2,W$1-1,totalresp),1)/(COUNTIFS(OFFSET('CCUS risks'!$A$1,2,$B30-1,totalresp),1,OFFSET('CCUS risks'!$A$1,2,W$1-1,totalresp),1)+COUNTIFS(OFFSET('CCUS risks'!$A$1,2,$B30-1,totalresp),1,OFFSET('CCUS risks'!$A$1,2,W$1-1,totalresp),0)+COUNTIFS(OFFSET('CCUS risks'!$A$1,2,$B30-1,totalresp),0,OFFSET('CCUS risks'!$A$1,2,W$1-1,totalresp),1)))</f>
        <v>0.9</v>
      </c>
      <c r="X30">
        <f ca="1">1-(COUNTIFS(OFFSET('CCUS risks'!$A$1,2,$B30-1,totalresp),1,OFFSET('CCUS risks'!$A$1,2,X$1-1,totalresp),1)/(COUNTIFS(OFFSET('CCUS risks'!$A$1,2,$B30-1,totalresp),1,OFFSET('CCUS risks'!$A$1,2,X$1-1,totalresp),1)+COUNTIFS(OFFSET('CCUS risks'!$A$1,2,$B30-1,totalresp),1,OFFSET('CCUS risks'!$A$1,2,X$1-1,totalresp),0)+COUNTIFS(OFFSET('CCUS risks'!$A$1,2,$B30-1,totalresp),0,OFFSET('CCUS risks'!$A$1,2,X$1-1,totalresp),1)))</f>
        <v>0.87096774193548387</v>
      </c>
      <c r="Y30">
        <f ca="1">1-(COUNTIFS(OFFSET('CCUS risks'!$A$1,2,$B30-1,totalresp),1,OFFSET('CCUS risks'!$A$1,2,Y$1-1,totalresp),1)/(COUNTIFS(OFFSET('CCUS risks'!$A$1,2,$B30-1,totalresp),1,OFFSET('CCUS risks'!$A$1,2,Y$1-1,totalresp),1)+COUNTIFS(OFFSET('CCUS risks'!$A$1,2,$B30-1,totalresp),1,OFFSET('CCUS risks'!$A$1,2,Y$1-1,totalresp),0)+COUNTIFS(OFFSET('CCUS risks'!$A$1,2,$B30-1,totalresp),0,OFFSET('CCUS risks'!$A$1,2,Y$1-1,totalresp),1)))</f>
        <v>1</v>
      </c>
      <c r="Z30">
        <f ca="1">1-(COUNTIFS(OFFSET('CCUS risks'!$A$1,2,$B30-1,totalresp),1,OFFSET('CCUS risks'!$A$1,2,Z$1-1,totalresp),1)/(COUNTIFS(OFFSET('CCUS risks'!$A$1,2,$B30-1,totalresp),1,OFFSET('CCUS risks'!$A$1,2,Z$1-1,totalresp),1)+COUNTIFS(OFFSET('CCUS risks'!$A$1,2,$B30-1,totalresp),1,OFFSET('CCUS risks'!$A$1,2,Z$1-1,totalresp),0)+COUNTIFS(OFFSET('CCUS risks'!$A$1,2,$B30-1,totalresp),0,OFFSET('CCUS risks'!$A$1,2,Z$1-1,totalresp),1)))</f>
        <v>0.80769230769230771</v>
      </c>
      <c r="AA30">
        <f ca="1">1-(COUNTIFS(OFFSET('CCUS risks'!$A$1,2,$B30-1,totalresp),1,OFFSET('CCUS risks'!$A$1,2,AA$1-1,totalresp),1)/(COUNTIFS(OFFSET('CCUS risks'!$A$1,2,$B30-1,totalresp),1,OFFSET('CCUS risks'!$A$1,2,AA$1-1,totalresp),1)+COUNTIFS(OFFSET('CCUS risks'!$A$1,2,$B30-1,totalresp),1,OFFSET('CCUS risks'!$A$1,2,AA$1-1,totalresp),0)+COUNTIFS(OFFSET('CCUS risks'!$A$1,2,$B30-1,totalresp),0,OFFSET('CCUS risks'!$A$1,2,AA$1-1,totalresp),1)))</f>
        <v>0.94117647058823528</v>
      </c>
      <c r="AB30">
        <f ca="1">1-(COUNTIFS(OFFSET('CCUS risks'!$A$1,2,$B30-1,totalresp),1,OFFSET('CCUS risks'!$A$1,2,AB$1-1,totalresp),1)/(COUNTIFS(OFFSET('CCUS risks'!$A$1,2,$B30-1,totalresp),1,OFFSET('CCUS risks'!$A$1,2,AB$1-1,totalresp),1)+COUNTIFS(OFFSET('CCUS risks'!$A$1,2,$B30-1,totalresp),1,OFFSET('CCUS risks'!$A$1,2,AB$1-1,totalresp),0)+COUNTIFS(OFFSET('CCUS risks'!$A$1,2,$B30-1,totalresp),0,OFFSET('CCUS risks'!$A$1,2,AB$1-1,totalresp),1)))</f>
        <v>0.81818181818181812</v>
      </c>
      <c r="AC30">
        <f ca="1">1-(COUNTIFS(OFFSET('CCUS risks'!$A$1,2,$B30-1,totalresp),1,OFFSET('CCUS risks'!$A$1,2,AC$1-1,totalresp),1)/(COUNTIFS(OFFSET('CCUS risks'!$A$1,2,$B30-1,totalresp),1,OFFSET('CCUS risks'!$A$1,2,AC$1-1,totalresp),1)+COUNTIFS(OFFSET('CCUS risks'!$A$1,2,$B30-1,totalresp),1,OFFSET('CCUS risks'!$A$1,2,AC$1-1,totalresp),0)+COUNTIFS(OFFSET('CCUS risks'!$A$1,2,$B30-1,totalresp),0,OFFSET('CCUS risks'!$A$1,2,AC$1-1,totalresp),1)))</f>
        <v>0.93333333333333335</v>
      </c>
      <c r="AD30">
        <f ca="1">1-(COUNTIFS(OFFSET('CCUS risks'!$A$1,2,$B30-1,totalresp),1,OFFSET('CCUS risks'!$A$1,2,AD$1-1,totalresp),1)/(COUNTIFS(OFFSET('CCUS risks'!$A$1,2,$B30-1,totalresp),1,OFFSET('CCUS risks'!$A$1,2,AD$1-1,totalresp),1)+COUNTIFS(OFFSET('CCUS risks'!$A$1,2,$B30-1,totalresp),1,OFFSET('CCUS risks'!$A$1,2,AD$1-1,totalresp),0)+COUNTIFS(OFFSET('CCUS risks'!$A$1,2,$B30-1,totalresp),0,OFFSET('CCUS risks'!$A$1,2,AD$1-1,totalresp),1)))</f>
        <v>0</v>
      </c>
      <c r="AE30">
        <f ca="1">1-(COUNTIFS(OFFSET('CCUS risks'!$A$1,2,$B30-1,totalresp),1,OFFSET('CCUS risks'!$A$1,2,AE$1-1,totalresp),1)/(COUNTIFS(OFFSET('CCUS risks'!$A$1,2,$B30-1,totalresp),1,OFFSET('CCUS risks'!$A$1,2,AE$1-1,totalresp),1)+COUNTIFS(OFFSET('CCUS risks'!$A$1,2,$B30-1,totalresp),1,OFFSET('CCUS risks'!$A$1,2,AE$1-1,totalresp),0)+COUNTIFS(OFFSET('CCUS risks'!$A$1,2,$B30-1,totalresp),0,OFFSET('CCUS risks'!$A$1,2,AE$1-1,totalresp),1)))</f>
        <v>0.90909090909090906</v>
      </c>
      <c r="AF30">
        <f ca="1">1-(COUNTIFS(OFFSET('CCUS risks'!$A$1,2,$B30-1,totalresp),1,OFFSET('CCUS risks'!$A$1,2,AF$1-1,totalresp),1)/(COUNTIFS(OFFSET('CCUS risks'!$A$1,2,$B30-1,totalresp),1,OFFSET('CCUS risks'!$A$1,2,AF$1-1,totalresp),1)+COUNTIFS(OFFSET('CCUS risks'!$A$1,2,$B30-1,totalresp),1,OFFSET('CCUS risks'!$A$1,2,AF$1-1,totalresp),0)+COUNTIFS(OFFSET('CCUS risks'!$A$1,2,$B30-1,totalresp),0,OFFSET('CCUS risks'!$A$1,2,AF$1-1,totalresp),1)))</f>
        <v>0.85185185185185186</v>
      </c>
      <c r="AG30">
        <f ca="1">1-(COUNTIFS(OFFSET('CCUS risks'!$A$1,2,$B30-1,totalresp),1,OFFSET('CCUS risks'!$A$1,2,AG$1-1,totalresp),1)/(COUNTIFS(OFFSET('CCUS risks'!$A$1,2,$B30-1,totalresp),1,OFFSET('CCUS risks'!$A$1,2,AG$1-1,totalresp),1)+COUNTIFS(OFFSET('CCUS risks'!$A$1,2,$B30-1,totalresp),1,OFFSET('CCUS risks'!$A$1,2,AG$1-1,totalresp),0)+COUNTIFS(OFFSET('CCUS risks'!$A$1,2,$B30-1,totalresp),0,OFFSET('CCUS risks'!$A$1,2,AG$1-1,totalresp),1)))</f>
        <v>0.72222222222222221</v>
      </c>
      <c r="AH30">
        <f ca="1">1-(COUNTIFS(OFFSET('CCUS risks'!$A$1,2,$B30-1,totalresp),1,OFFSET('CCUS risks'!$A$1,2,AH$1-1,totalresp),1)/(COUNTIFS(OFFSET('CCUS risks'!$A$1,2,$B30-1,totalresp),1,OFFSET('CCUS risks'!$A$1,2,AH$1-1,totalresp),1)+COUNTIFS(OFFSET('CCUS risks'!$A$1,2,$B30-1,totalresp),1,OFFSET('CCUS risks'!$A$1,2,AH$1-1,totalresp),0)+COUNTIFS(OFFSET('CCUS risks'!$A$1,2,$B30-1,totalresp),0,OFFSET('CCUS risks'!$A$1,2,AH$1-1,totalresp),1)))</f>
        <v>0.88</v>
      </c>
      <c r="AI30">
        <f ca="1">1-(COUNTIFS(OFFSET('CCUS risks'!$A$1,2,$B30-1,totalresp),1,OFFSET('CCUS risks'!$A$1,2,AI$1-1,totalresp),1)/(COUNTIFS(OFFSET('CCUS risks'!$A$1,2,$B30-1,totalresp),1,OFFSET('CCUS risks'!$A$1,2,AI$1-1,totalresp),1)+COUNTIFS(OFFSET('CCUS risks'!$A$1,2,$B30-1,totalresp),1,OFFSET('CCUS risks'!$A$1,2,AI$1-1,totalresp),0)+COUNTIFS(OFFSET('CCUS risks'!$A$1,2,$B30-1,totalresp),0,OFFSET('CCUS risks'!$A$1,2,AI$1-1,totalresp),1)))</f>
        <v>0.81481481481481488</v>
      </c>
      <c r="AJ30">
        <f ca="1">1-(COUNTIFS(OFFSET('CCUS risks'!$A$1,2,$B30-1,totalresp),1,OFFSET('CCUS risks'!$A$1,2,AJ$1-1,totalresp),1)/(COUNTIFS(OFFSET('CCUS risks'!$A$1,2,$B30-1,totalresp),1,OFFSET('CCUS risks'!$A$1,2,AJ$1-1,totalresp),1)+COUNTIFS(OFFSET('CCUS risks'!$A$1,2,$B30-1,totalresp),1,OFFSET('CCUS risks'!$A$1,2,AJ$1-1,totalresp),0)+COUNTIFS(OFFSET('CCUS risks'!$A$1,2,$B30-1,totalresp),0,OFFSET('CCUS risks'!$A$1,2,AJ$1-1,totalresp),1)))</f>
        <v>0.77777777777777779</v>
      </c>
    </row>
    <row r="31" spans="1:36" ht="39.4" x14ac:dyDescent="0.45">
      <c r="A31" s="21" t="s">
        <v>403</v>
      </c>
      <c r="B31" s="6">
        <v>34</v>
      </c>
      <c r="C31">
        <f ca="1">1-(COUNTIFS(OFFSET('CCUS risks'!$A$1,2,$B31-1,totalresp),1,OFFSET('CCUS risks'!$A$1,2,C$1-1,totalresp),1)/(COUNTIFS(OFFSET('CCUS risks'!$A$1,2,$B31-1,totalresp),1,OFFSET('CCUS risks'!$A$1,2,C$1-1,totalresp),1)+COUNTIFS(OFFSET('CCUS risks'!$A$1,2,$B31-1,totalresp),1,OFFSET('CCUS risks'!$A$1,2,C$1-1,totalresp),0)+COUNTIFS(OFFSET('CCUS risks'!$A$1,2,$B31-1,totalresp),0,OFFSET('CCUS risks'!$A$1,2,C$1-1,totalresp),1)))</f>
        <v>0.967741935483871</v>
      </c>
      <c r="D31">
        <f ca="1">1-(COUNTIFS(OFFSET('CCUS risks'!$A$1,2,$B31-1,totalresp),1,OFFSET('CCUS risks'!$A$1,2,D$1-1,totalresp),1)/(COUNTIFS(OFFSET('CCUS risks'!$A$1,2,$B31-1,totalresp),1,OFFSET('CCUS risks'!$A$1,2,D$1-1,totalresp),1)+COUNTIFS(OFFSET('CCUS risks'!$A$1,2,$B31-1,totalresp),1,OFFSET('CCUS risks'!$A$1,2,D$1-1,totalresp),0)+COUNTIFS(OFFSET('CCUS risks'!$A$1,2,$B31-1,totalresp),0,OFFSET('CCUS risks'!$A$1,2,D$1-1,totalresp),1)))</f>
        <v>1</v>
      </c>
      <c r="E31">
        <f ca="1">1-(COUNTIFS(OFFSET('CCUS risks'!$A$1,2,$B31-1,totalresp),1,OFFSET('CCUS risks'!$A$1,2,E$1-1,totalresp),1)/(COUNTIFS(OFFSET('CCUS risks'!$A$1,2,$B31-1,totalresp),1,OFFSET('CCUS risks'!$A$1,2,E$1-1,totalresp),1)+COUNTIFS(OFFSET('CCUS risks'!$A$1,2,$B31-1,totalresp),1,OFFSET('CCUS risks'!$A$1,2,E$1-1,totalresp),0)+COUNTIFS(OFFSET('CCUS risks'!$A$1,2,$B31-1,totalresp),0,OFFSET('CCUS risks'!$A$1,2,E$1-1,totalresp),1)))</f>
        <v>0.89743589743589747</v>
      </c>
      <c r="F31">
        <f ca="1">1-(COUNTIFS(OFFSET('CCUS risks'!$A$1,2,$B31-1,totalresp),1,OFFSET('CCUS risks'!$A$1,2,F$1-1,totalresp),1)/(COUNTIFS(OFFSET('CCUS risks'!$A$1,2,$B31-1,totalresp),1,OFFSET('CCUS risks'!$A$1,2,F$1-1,totalresp),1)+COUNTIFS(OFFSET('CCUS risks'!$A$1,2,$B31-1,totalresp),1,OFFSET('CCUS risks'!$A$1,2,F$1-1,totalresp),0)+COUNTIFS(OFFSET('CCUS risks'!$A$1,2,$B31-1,totalresp),0,OFFSET('CCUS risks'!$A$1,2,F$1-1,totalresp),1)))</f>
        <v>1</v>
      </c>
      <c r="G31">
        <f ca="1">1-(COUNTIFS(OFFSET('CCUS risks'!$A$1,2,$B31-1,totalresp),1,OFFSET('CCUS risks'!$A$1,2,G$1-1,totalresp),1)/(COUNTIFS(OFFSET('CCUS risks'!$A$1,2,$B31-1,totalresp),1,OFFSET('CCUS risks'!$A$1,2,G$1-1,totalresp),1)+COUNTIFS(OFFSET('CCUS risks'!$A$1,2,$B31-1,totalresp),1,OFFSET('CCUS risks'!$A$1,2,G$1-1,totalresp),0)+COUNTIFS(OFFSET('CCUS risks'!$A$1,2,$B31-1,totalresp),0,OFFSET('CCUS risks'!$A$1,2,G$1-1,totalresp),1)))</f>
        <v>0.92592592592592593</v>
      </c>
      <c r="H31">
        <f ca="1">1-(COUNTIFS(OFFSET('CCUS risks'!$A$1,2,$B31-1,totalresp),1,OFFSET('CCUS risks'!$A$1,2,H$1-1,totalresp),1)/(COUNTIFS(OFFSET('CCUS risks'!$A$1,2,$B31-1,totalresp),1,OFFSET('CCUS risks'!$A$1,2,H$1-1,totalresp),1)+COUNTIFS(OFFSET('CCUS risks'!$A$1,2,$B31-1,totalresp),1,OFFSET('CCUS risks'!$A$1,2,H$1-1,totalresp),0)+COUNTIFS(OFFSET('CCUS risks'!$A$1,2,$B31-1,totalresp),0,OFFSET('CCUS risks'!$A$1,2,H$1-1,totalresp),1)))</f>
        <v>0.93103448275862066</v>
      </c>
      <c r="I31">
        <f ca="1">1-(COUNTIFS(OFFSET('CCUS risks'!$A$1,2,$B31-1,totalresp),1,OFFSET('CCUS risks'!$A$1,2,I$1-1,totalresp),1)/(COUNTIFS(OFFSET('CCUS risks'!$A$1,2,$B31-1,totalresp),1,OFFSET('CCUS risks'!$A$1,2,I$1-1,totalresp),1)+COUNTIFS(OFFSET('CCUS risks'!$A$1,2,$B31-1,totalresp),1,OFFSET('CCUS risks'!$A$1,2,I$1-1,totalresp),0)+COUNTIFS(OFFSET('CCUS risks'!$A$1,2,$B31-1,totalresp),0,OFFSET('CCUS risks'!$A$1,2,I$1-1,totalresp),1)))</f>
        <v>0.8666666666666667</v>
      </c>
      <c r="J31">
        <f ca="1">1-(COUNTIFS(OFFSET('CCUS risks'!$A$1,2,$B31-1,totalresp),1,OFFSET('CCUS risks'!$A$1,2,J$1-1,totalresp),1)/(COUNTIFS(OFFSET('CCUS risks'!$A$1,2,$B31-1,totalresp),1,OFFSET('CCUS risks'!$A$1,2,J$1-1,totalresp),1)+COUNTIFS(OFFSET('CCUS risks'!$A$1,2,$B31-1,totalresp),1,OFFSET('CCUS risks'!$A$1,2,J$1-1,totalresp),0)+COUNTIFS(OFFSET('CCUS risks'!$A$1,2,$B31-1,totalresp),0,OFFSET('CCUS risks'!$A$1,2,J$1-1,totalresp),1)))</f>
        <v>0.83333333333333337</v>
      </c>
      <c r="K31">
        <f ca="1">1-(COUNTIFS(OFFSET('CCUS risks'!$A$1,2,$B31-1,totalresp),1,OFFSET('CCUS risks'!$A$1,2,K$1-1,totalresp),1)/(COUNTIFS(OFFSET('CCUS risks'!$A$1,2,$B31-1,totalresp),1,OFFSET('CCUS risks'!$A$1,2,K$1-1,totalresp),1)+COUNTIFS(OFFSET('CCUS risks'!$A$1,2,$B31-1,totalresp),1,OFFSET('CCUS risks'!$A$1,2,K$1-1,totalresp),0)+COUNTIFS(OFFSET('CCUS risks'!$A$1,2,$B31-1,totalresp),0,OFFSET('CCUS risks'!$A$1,2,K$1-1,totalresp),1)))</f>
        <v>1</v>
      </c>
      <c r="L31">
        <f ca="1">1-(COUNTIFS(OFFSET('CCUS risks'!$A$1,2,$B31-1,totalresp),1,OFFSET('CCUS risks'!$A$1,2,L$1-1,totalresp),1)/(COUNTIFS(OFFSET('CCUS risks'!$A$1,2,$B31-1,totalresp),1,OFFSET('CCUS risks'!$A$1,2,L$1-1,totalresp),1)+COUNTIFS(OFFSET('CCUS risks'!$A$1,2,$B31-1,totalresp),1,OFFSET('CCUS risks'!$A$1,2,L$1-1,totalresp),0)+COUNTIFS(OFFSET('CCUS risks'!$A$1,2,$B31-1,totalresp),0,OFFSET('CCUS risks'!$A$1,2,L$1-1,totalresp),1)))</f>
        <v>0.95454545454545459</v>
      </c>
      <c r="M31">
        <f ca="1">1-(COUNTIFS(OFFSET('CCUS risks'!$A$1,2,$B31-1,totalresp),1,OFFSET('CCUS risks'!$A$1,2,M$1-1,totalresp),1)/(COUNTIFS(OFFSET('CCUS risks'!$A$1,2,$B31-1,totalresp),1,OFFSET('CCUS risks'!$A$1,2,M$1-1,totalresp),1)+COUNTIFS(OFFSET('CCUS risks'!$A$1,2,$B31-1,totalresp),1,OFFSET('CCUS risks'!$A$1,2,M$1-1,totalresp),0)+COUNTIFS(OFFSET('CCUS risks'!$A$1,2,$B31-1,totalresp),0,OFFSET('CCUS risks'!$A$1,2,M$1-1,totalresp),1)))</f>
        <v>0.9375</v>
      </c>
      <c r="N31">
        <f ca="1">1-(COUNTIFS(OFFSET('CCUS risks'!$A$1,2,$B31-1,totalresp),1,OFFSET('CCUS risks'!$A$1,2,N$1-1,totalresp),1)/(COUNTIFS(OFFSET('CCUS risks'!$A$1,2,$B31-1,totalresp),1,OFFSET('CCUS risks'!$A$1,2,N$1-1,totalresp),1)+COUNTIFS(OFFSET('CCUS risks'!$A$1,2,$B31-1,totalresp),1,OFFSET('CCUS risks'!$A$1,2,N$1-1,totalresp),0)+COUNTIFS(OFFSET('CCUS risks'!$A$1,2,$B31-1,totalresp),0,OFFSET('CCUS risks'!$A$1,2,N$1-1,totalresp),1)))</f>
        <v>1</v>
      </c>
      <c r="O31">
        <f ca="1">1-(COUNTIFS(OFFSET('CCUS risks'!$A$1,2,$B31-1,totalresp),1,OFFSET('CCUS risks'!$A$1,2,O$1-1,totalresp),1)/(COUNTIFS(OFFSET('CCUS risks'!$A$1,2,$B31-1,totalresp),1,OFFSET('CCUS risks'!$A$1,2,O$1-1,totalresp),1)+COUNTIFS(OFFSET('CCUS risks'!$A$1,2,$B31-1,totalresp),1,OFFSET('CCUS risks'!$A$1,2,O$1-1,totalresp),0)+COUNTIFS(OFFSET('CCUS risks'!$A$1,2,$B31-1,totalresp),0,OFFSET('CCUS risks'!$A$1,2,O$1-1,totalresp),1)))</f>
        <v>0.97058823529411764</v>
      </c>
      <c r="P31">
        <f ca="1">1-(COUNTIFS(OFFSET('CCUS risks'!$A$1,2,$B31-1,totalresp),1,OFFSET('CCUS risks'!$A$1,2,P$1-1,totalresp),1)/(COUNTIFS(OFFSET('CCUS risks'!$A$1,2,$B31-1,totalresp),1,OFFSET('CCUS risks'!$A$1,2,P$1-1,totalresp),1)+COUNTIFS(OFFSET('CCUS risks'!$A$1,2,$B31-1,totalresp),1,OFFSET('CCUS risks'!$A$1,2,P$1-1,totalresp),0)+COUNTIFS(OFFSET('CCUS risks'!$A$1,2,$B31-1,totalresp),0,OFFSET('CCUS risks'!$A$1,2,P$1-1,totalresp),1)))</f>
        <v>0.92592592592592593</v>
      </c>
      <c r="Q31">
        <f ca="1">1-(COUNTIFS(OFFSET('CCUS risks'!$A$1,2,$B31-1,totalresp),1,OFFSET('CCUS risks'!$A$1,2,Q$1-1,totalresp),1)/(COUNTIFS(OFFSET('CCUS risks'!$A$1,2,$B31-1,totalresp),1,OFFSET('CCUS risks'!$A$1,2,Q$1-1,totalresp),1)+COUNTIFS(OFFSET('CCUS risks'!$A$1,2,$B31-1,totalresp),1,OFFSET('CCUS risks'!$A$1,2,Q$1-1,totalresp),0)+COUNTIFS(OFFSET('CCUS risks'!$A$1,2,$B31-1,totalresp),0,OFFSET('CCUS risks'!$A$1,2,Q$1-1,totalresp),1)))</f>
        <v>0.967741935483871</v>
      </c>
      <c r="R31">
        <f ca="1">1-(COUNTIFS(OFFSET('CCUS risks'!$A$1,2,$B31-1,totalresp),1,OFFSET('CCUS risks'!$A$1,2,R$1-1,totalresp),1)/(COUNTIFS(OFFSET('CCUS risks'!$A$1,2,$B31-1,totalresp),1,OFFSET('CCUS risks'!$A$1,2,R$1-1,totalresp),1)+COUNTIFS(OFFSET('CCUS risks'!$A$1,2,$B31-1,totalresp),1,OFFSET('CCUS risks'!$A$1,2,R$1-1,totalresp),0)+COUNTIFS(OFFSET('CCUS risks'!$A$1,2,$B31-1,totalresp),0,OFFSET('CCUS risks'!$A$1,2,R$1-1,totalresp),1)))</f>
        <v>0.95121951219512191</v>
      </c>
      <c r="S31">
        <f ca="1">1-(COUNTIFS(OFFSET('CCUS risks'!$A$1,2,$B31-1,totalresp),1,OFFSET('CCUS risks'!$A$1,2,S$1-1,totalresp),1)/(COUNTIFS(OFFSET('CCUS risks'!$A$1,2,$B31-1,totalresp),1,OFFSET('CCUS risks'!$A$1,2,S$1-1,totalresp),1)+COUNTIFS(OFFSET('CCUS risks'!$A$1,2,$B31-1,totalresp),1,OFFSET('CCUS risks'!$A$1,2,S$1-1,totalresp),0)+COUNTIFS(OFFSET('CCUS risks'!$A$1,2,$B31-1,totalresp),0,OFFSET('CCUS risks'!$A$1,2,S$1-1,totalresp),1)))</f>
        <v>0.95652173913043481</v>
      </c>
      <c r="T31">
        <f ca="1">1-(COUNTIFS(OFFSET('CCUS risks'!$A$1,2,$B31-1,totalresp),1,OFFSET('CCUS risks'!$A$1,2,T$1-1,totalresp),1)/(COUNTIFS(OFFSET('CCUS risks'!$A$1,2,$B31-1,totalresp),1,OFFSET('CCUS risks'!$A$1,2,T$1-1,totalresp),1)+COUNTIFS(OFFSET('CCUS risks'!$A$1,2,$B31-1,totalresp),1,OFFSET('CCUS risks'!$A$1,2,T$1-1,totalresp),0)+COUNTIFS(OFFSET('CCUS risks'!$A$1,2,$B31-1,totalresp),0,OFFSET('CCUS risks'!$A$1,2,T$1-1,totalresp),1)))</f>
        <v>1</v>
      </c>
      <c r="U31">
        <f ca="1">1-(COUNTIFS(OFFSET('CCUS risks'!$A$1,2,$B31-1,totalresp),1,OFFSET('CCUS risks'!$A$1,2,U$1-1,totalresp),1)/(COUNTIFS(OFFSET('CCUS risks'!$A$1,2,$B31-1,totalresp),1,OFFSET('CCUS risks'!$A$1,2,U$1-1,totalresp),1)+COUNTIFS(OFFSET('CCUS risks'!$A$1,2,$B31-1,totalresp),1,OFFSET('CCUS risks'!$A$1,2,U$1-1,totalresp),0)+COUNTIFS(OFFSET('CCUS risks'!$A$1,2,$B31-1,totalresp),0,OFFSET('CCUS risks'!$A$1,2,U$1-1,totalresp),1)))</f>
        <v>0.96666666666666667</v>
      </c>
      <c r="V31">
        <f ca="1">1-(COUNTIFS(OFFSET('CCUS risks'!$A$1,2,$B31-1,totalresp),1,OFFSET('CCUS risks'!$A$1,2,V$1-1,totalresp),1)/(COUNTIFS(OFFSET('CCUS risks'!$A$1,2,$B31-1,totalresp),1,OFFSET('CCUS risks'!$A$1,2,V$1-1,totalresp),1)+COUNTIFS(OFFSET('CCUS risks'!$A$1,2,$B31-1,totalresp),1,OFFSET('CCUS risks'!$A$1,2,V$1-1,totalresp),0)+COUNTIFS(OFFSET('CCUS risks'!$A$1,2,$B31-1,totalresp),0,OFFSET('CCUS risks'!$A$1,2,V$1-1,totalresp),1)))</f>
        <v>0.9285714285714286</v>
      </c>
      <c r="W31">
        <f ca="1">1-(COUNTIFS(OFFSET('CCUS risks'!$A$1,2,$B31-1,totalresp),1,OFFSET('CCUS risks'!$A$1,2,W$1-1,totalresp),1)/(COUNTIFS(OFFSET('CCUS risks'!$A$1,2,$B31-1,totalresp),1,OFFSET('CCUS risks'!$A$1,2,W$1-1,totalresp),1)+COUNTIFS(OFFSET('CCUS risks'!$A$1,2,$B31-1,totalresp),1,OFFSET('CCUS risks'!$A$1,2,W$1-1,totalresp),0)+COUNTIFS(OFFSET('CCUS risks'!$A$1,2,$B31-1,totalresp),0,OFFSET('CCUS risks'!$A$1,2,W$1-1,totalresp),1)))</f>
        <v>1</v>
      </c>
      <c r="X31">
        <f ca="1">1-(COUNTIFS(OFFSET('CCUS risks'!$A$1,2,$B31-1,totalresp),1,OFFSET('CCUS risks'!$A$1,2,X$1-1,totalresp),1)/(COUNTIFS(OFFSET('CCUS risks'!$A$1,2,$B31-1,totalresp),1,OFFSET('CCUS risks'!$A$1,2,X$1-1,totalresp),1)+COUNTIFS(OFFSET('CCUS risks'!$A$1,2,$B31-1,totalresp),1,OFFSET('CCUS risks'!$A$1,2,X$1-1,totalresp),0)+COUNTIFS(OFFSET('CCUS risks'!$A$1,2,$B31-1,totalresp),0,OFFSET('CCUS risks'!$A$1,2,X$1-1,totalresp),1)))</f>
        <v>0.96666666666666667</v>
      </c>
      <c r="Y31">
        <f ca="1">1-(COUNTIFS(OFFSET('CCUS risks'!$A$1,2,$B31-1,totalresp),1,OFFSET('CCUS risks'!$A$1,2,Y$1-1,totalresp),1)/(COUNTIFS(OFFSET('CCUS risks'!$A$1,2,$B31-1,totalresp),1,OFFSET('CCUS risks'!$A$1,2,Y$1-1,totalresp),1)+COUNTIFS(OFFSET('CCUS risks'!$A$1,2,$B31-1,totalresp),1,OFFSET('CCUS risks'!$A$1,2,Y$1-1,totalresp),0)+COUNTIFS(OFFSET('CCUS risks'!$A$1,2,$B31-1,totalresp),0,OFFSET('CCUS risks'!$A$1,2,Y$1-1,totalresp),1)))</f>
        <v>1</v>
      </c>
      <c r="Z31">
        <f ca="1">1-(COUNTIFS(OFFSET('CCUS risks'!$A$1,2,$B31-1,totalresp),1,OFFSET('CCUS risks'!$A$1,2,Z$1-1,totalresp),1)/(COUNTIFS(OFFSET('CCUS risks'!$A$1,2,$B31-1,totalresp),1,OFFSET('CCUS risks'!$A$1,2,Z$1-1,totalresp),1)+COUNTIFS(OFFSET('CCUS risks'!$A$1,2,$B31-1,totalresp),1,OFFSET('CCUS risks'!$A$1,2,Z$1-1,totalresp),0)+COUNTIFS(OFFSET('CCUS risks'!$A$1,2,$B31-1,totalresp),0,OFFSET('CCUS risks'!$A$1,2,Z$1-1,totalresp),1)))</f>
        <v>0.92</v>
      </c>
      <c r="AA31">
        <f ca="1">1-(COUNTIFS(OFFSET('CCUS risks'!$A$1,2,$B31-1,totalresp),1,OFFSET('CCUS risks'!$A$1,2,AA$1-1,totalresp),1)/(COUNTIFS(OFFSET('CCUS risks'!$A$1,2,$B31-1,totalresp),1,OFFSET('CCUS risks'!$A$1,2,AA$1-1,totalresp),1)+COUNTIFS(OFFSET('CCUS risks'!$A$1,2,$B31-1,totalresp),1,OFFSET('CCUS risks'!$A$1,2,AA$1-1,totalresp),0)+COUNTIFS(OFFSET('CCUS risks'!$A$1,2,$B31-1,totalresp),0,OFFSET('CCUS risks'!$A$1,2,AA$1-1,totalresp),1)))</f>
        <v>0.72727272727272729</v>
      </c>
      <c r="AB31">
        <f ca="1">1-(COUNTIFS(OFFSET('CCUS risks'!$A$1,2,$B31-1,totalresp),1,OFFSET('CCUS risks'!$A$1,2,AB$1-1,totalresp),1)/(COUNTIFS(OFFSET('CCUS risks'!$A$1,2,$B31-1,totalresp),1,OFFSET('CCUS risks'!$A$1,2,AB$1-1,totalresp),1)+COUNTIFS(OFFSET('CCUS risks'!$A$1,2,$B31-1,totalresp),1,OFFSET('CCUS risks'!$A$1,2,AB$1-1,totalresp),0)+COUNTIFS(OFFSET('CCUS risks'!$A$1,2,$B31-1,totalresp),0,OFFSET('CCUS risks'!$A$1,2,AB$1-1,totalresp),1)))</f>
        <v>0.95238095238095233</v>
      </c>
      <c r="AC31">
        <f ca="1">1-(COUNTIFS(OFFSET('CCUS risks'!$A$1,2,$B31-1,totalresp),1,OFFSET('CCUS risks'!$A$1,2,AC$1-1,totalresp),1)/(COUNTIFS(OFFSET('CCUS risks'!$A$1,2,$B31-1,totalresp),1,OFFSET('CCUS risks'!$A$1,2,AC$1-1,totalresp),1)+COUNTIFS(OFFSET('CCUS risks'!$A$1,2,$B31-1,totalresp),1,OFFSET('CCUS risks'!$A$1,2,AC$1-1,totalresp),0)+COUNTIFS(OFFSET('CCUS risks'!$A$1,2,$B31-1,totalresp),0,OFFSET('CCUS risks'!$A$1,2,AC$1-1,totalresp),1)))</f>
        <v>0.96296296296296302</v>
      </c>
      <c r="AD31">
        <f ca="1">1-(COUNTIFS(OFFSET('CCUS risks'!$A$1,2,$B31-1,totalresp),1,OFFSET('CCUS risks'!$A$1,2,AD$1-1,totalresp),1)/(COUNTIFS(OFFSET('CCUS risks'!$A$1,2,$B31-1,totalresp),1,OFFSET('CCUS risks'!$A$1,2,AD$1-1,totalresp),1)+COUNTIFS(OFFSET('CCUS risks'!$A$1,2,$B31-1,totalresp),1,OFFSET('CCUS risks'!$A$1,2,AD$1-1,totalresp),0)+COUNTIFS(OFFSET('CCUS risks'!$A$1,2,$B31-1,totalresp),0,OFFSET('CCUS risks'!$A$1,2,AD$1-1,totalresp),1)))</f>
        <v>0.90909090909090906</v>
      </c>
      <c r="AE31">
        <f ca="1">1-(COUNTIFS(OFFSET('CCUS risks'!$A$1,2,$B31-1,totalresp),1,OFFSET('CCUS risks'!$A$1,2,AE$1-1,totalresp),1)/(COUNTIFS(OFFSET('CCUS risks'!$A$1,2,$B31-1,totalresp),1,OFFSET('CCUS risks'!$A$1,2,AE$1-1,totalresp),1)+COUNTIFS(OFFSET('CCUS risks'!$A$1,2,$B31-1,totalresp),1,OFFSET('CCUS risks'!$A$1,2,AE$1-1,totalresp),0)+COUNTIFS(OFFSET('CCUS risks'!$A$1,2,$B31-1,totalresp),0,OFFSET('CCUS risks'!$A$1,2,AE$1-1,totalresp),1)))</f>
        <v>0</v>
      </c>
      <c r="AF31">
        <f ca="1">1-(COUNTIFS(OFFSET('CCUS risks'!$A$1,2,$B31-1,totalresp),1,OFFSET('CCUS risks'!$A$1,2,AF$1-1,totalresp),1)/(COUNTIFS(OFFSET('CCUS risks'!$A$1,2,$B31-1,totalresp),1,OFFSET('CCUS risks'!$A$1,2,AF$1-1,totalresp),1)+COUNTIFS(OFFSET('CCUS risks'!$A$1,2,$B31-1,totalresp),1,OFFSET('CCUS risks'!$A$1,2,AF$1-1,totalresp),0)+COUNTIFS(OFFSET('CCUS risks'!$A$1,2,$B31-1,totalresp),0,OFFSET('CCUS risks'!$A$1,2,AF$1-1,totalresp),1)))</f>
        <v>0.92</v>
      </c>
      <c r="AG31">
        <f ca="1">1-(COUNTIFS(OFFSET('CCUS risks'!$A$1,2,$B31-1,totalresp),1,OFFSET('CCUS risks'!$A$1,2,AG$1-1,totalresp),1)/(COUNTIFS(OFFSET('CCUS risks'!$A$1,2,$B31-1,totalresp),1,OFFSET('CCUS risks'!$A$1,2,AG$1-1,totalresp),1)+COUNTIFS(OFFSET('CCUS risks'!$A$1,2,$B31-1,totalresp),1,OFFSET('CCUS risks'!$A$1,2,AG$1-1,totalresp),0)+COUNTIFS(OFFSET('CCUS risks'!$A$1,2,$B31-1,totalresp),0,OFFSET('CCUS risks'!$A$1,2,AG$1-1,totalresp),1)))</f>
        <v>0.94444444444444442</v>
      </c>
      <c r="AH31">
        <f ca="1">1-(COUNTIFS(OFFSET('CCUS risks'!$A$1,2,$B31-1,totalresp),1,OFFSET('CCUS risks'!$A$1,2,AH$1-1,totalresp),1)/(COUNTIFS(OFFSET('CCUS risks'!$A$1,2,$B31-1,totalresp),1,OFFSET('CCUS risks'!$A$1,2,AH$1-1,totalresp),1)+COUNTIFS(OFFSET('CCUS risks'!$A$1,2,$B31-1,totalresp),1,OFFSET('CCUS risks'!$A$1,2,AH$1-1,totalresp),0)+COUNTIFS(OFFSET('CCUS risks'!$A$1,2,$B31-1,totalresp),0,OFFSET('CCUS risks'!$A$1,2,AH$1-1,totalresp),1)))</f>
        <v>1</v>
      </c>
      <c r="AI31">
        <f ca="1">1-(COUNTIFS(OFFSET('CCUS risks'!$A$1,2,$B31-1,totalresp),1,OFFSET('CCUS risks'!$A$1,2,AI$1-1,totalresp),1)/(COUNTIFS(OFFSET('CCUS risks'!$A$1,2,$B31-1,totalresp),1,OFFSET('CCUS risks'!$A$1,2,AI$1-1,totalresp),1)+COUNTIFS(OFFSET('CCUS risks'!$A$1,2,$B31-1,totalresp),1,OFFSET('CCUS risks'!$A$1,2,AI$1-1,totalresp),0)+COUNTIFS(OFFSET('CCUS risks'!$A$1,2,$B31-1,totalresp),0,OFFSET('CCUS risks'!$A$1,2,AI$1-1,totalresp),1)))</f>
        <v>0.96296296296296302</v>
      </c>
      <c r="AJ31">
        <f ca="1">1-(COUNTIFS(OFFSET('CCUS risks'!$A$1,2,$B31-1,totalresp),1,OFFSET('CCUS risks'!$A$1,2,AJ$1-1,totalresp),1)/(COUNTIFS(OFFSET('CCUS risks'!$A$1,2,$B31-1,totalresp),1,OFFSET('CCUS risks'!$A$1,2,AJ$1-1,totalresp),1)+COUNTIFS(OFFSET('CCUS risks'!$A$1,2,$B31-1,totalresp),1,OFFSET('CCUS risks'!$A$1,2,AJ$1-1,totalresp),0)+COUNTIFS(OFFSET('CCUS risks'!$A$1,2,$B31-1,totalresp),0,OFFSET('CCUS risks'!$A$1,2,AJ$1-1,totalresp),1)))</f>
        <v>1</v>
      </c>
    </row>
    <row r="32" spans="1:36" ht="39.4" x14ac:dyDescent="0.45">
      <c r="A32" s="21" t="s">
        <v>404</v>
      </c>
      <c r="B32" s="6">
        <v>35</v>
      </c>
      <c r="C32">
        <f ca="1">1-(COUNTIFS(OFFSET('CCUS risks'!$A$1,2,$B32-1,totalresp),1,OFFSET('CCUS risks'!$A$1,2,C$1-1,totalresp),1)/(COUNTIFS(OFFSET('CCUS risks'!$A$1,2,$B32-1,totalresp),1,OFFSET('CCUS risks'!$A$1,2,C$1-1,totalresp),1)+COUNTIFS(OFFSET('CCUS risks'!$A$1,2,$B32-1,totalresp),1,OFFSET('CCUS risks'!$A$1,2,C$1-1,totalresp),0)+COUNTIFS(OFFSET('CCUS risks'!$A$1,2,$B32-1,totalresp),0,OFFSET('CCUS risks'!$A$1,2,C$1-1,totalresp),1)))</f>
        <v>0.69230769230769229</v>
      </c>
      <c r="D32">
        <f ca="1">1-(COUNTIFS(OFFSET('CCUS risks'!$A$1,2,$B32-1,totalresp),1,OFFSET('CCUS risks'!$A$1,2,D$1-1,totalresp),1)/(COUNTIFS(OFFSET('CCUS risks'!$A$1,2,$B32-1,totalresp),1,OFFSET('CCUS risks'!$A$1,2,D$1-1,totalresp),1)+COUNTIFS(OFFSET('CCUS risks'!$A$1,2,$B32-1,totalresp),1,OFFSET('CCUS risks'!$A$1,2,D$1-1,totalresp),0)+COUNTIFS(OFFSET('CCUS risks'!$A$1,2,$B32-1,totalresp),0,OFFSET('CCUS risks'!$A$1,2,D$1-1,totalresp),1)))</f>
        <v>0.84848484848484851</v>
      </c>
      <c r="E32">
        <f ca="1">1-(COUNTIFS(OFFSET('CCUS risks'!$A$1,2,$B32-1,totalresp),1,OFFSET('CCUS risks'!$A$1,2,E$1-1,totalresp),1)/(COUNTIFS(OFFSET('CCUS risks'!$A$1,2,$B32-1,totalresp),1,OFFSET('CCUS risks'!$A$1,2,E$1-1,totalresp),1)+COUNTIFS(OFFSET('CCUS risks'!$A$1,2,$B32-1,totalresp),1,OFFSET('CCUS risks'!$A$1,2,E$1-1,totalresp),0)+COUNTIFS(OFFSET('CCUS risks'!$A$1,2,$B32-1,totalresp),0,OFFSET('CCUS risks'!$A$1,2,E$1-1,totalresp),1)))</f>
        <v>0.78431372549019607</v>
      </c>
      <c r="F32">
        <f ca="1">1-(COUNTIFS(OFFSET('CCUS risks'!$A$1,2,$B32-1,totalresp),1,OFFSET('CCUS risks'!$A$1,2,F$1-1,totalresp),1)/(COUNTIFS(OFFSET('CCUS risks'!$A$1,2,$B32-1,totalresp),1,OFFSET('CCUS risks'!$A$1,2,F$1-1,totalresp),1)+COUNTIFS(OFFSET('CCUS risks'!$A$1,2,$B32-1,totalresp),1,OFFSET('CCUS risks'!$A$1,2,F$1-1,totalresp),0)+COUNTIFS(OFFSET('CCUS risks'!$A$1,2,$B32-1,totalresp),0,OFFSET('CCUS risks'!$A$1,2,F$1-1,totalresp),1)))</f>
        <v>0.84848484848484851</v>
      </c>
      <c r="G32">
        <f ca="1">1-(COUNTIFS(OFFSET('CCUS risks'!$A$1,2,$B32-1,totalresp),1,OFFSET('CCUS risks'!$A$1,2,G$1-1,totalresp),1)/(COUNTIFS(OFFSET('CCUS risks'!$A$1,2,$B32-1,totalresp),1,OFFSET('CCUS risks'!$A$1,2,G$1-1,totalresp),1)+COUNTIFS(OFFSET('CCUS risks'!$A$1,2,$B32-1,totalresp),1,OFFSET('CCUS risks'!$A$1,2,G$1-1,totalresp),0)+COUNTIFS(OFFSET('CCUS risks'!$A$1,2,$B32-1,totalresp),0,OFFSET('CCUS risks'!$A$1,2,G$1-1,totalresp),1)))</f>
        <v>0.73684210526315796</v>
      </c>
      <c r="H32">
        <f ca="1">1-(COUNTIFS(OFFSET('CCUS risks'!$A$1,2,$B32-1,totalresp),1,OFFSET('CCUS risks'!$A$1,2,H$1-1,totalresp),1)/(COUNTIFS(OFFSET('CCUS risks'!$A$1,2,$B32-1,totalresp),1,OFFSET('CCUS risks'!$A$1,2,H$1-1,totalresp),1)+COUNTIFS(OFFSET('CCUS risks'!$A$1,2,$B32-1,totalresp),1,OFFSET('CCUS risks'!$A$1,2,H$1-1,totalresp),0)+COUNTIFS(OFFSET('CCUS risks'!$A$1,2,$B32-1,totalresp),0,OFFSET('CCUS risks'!$A$1,2,H$1-1,totalresp),1)))</f>
        <v>0.78048780487804881</v>
      </c>
      <c r="I32">
        <f ca="1">1-(COUNTIFS(OFFSET('CCUS risks'!$A$1,2,$B32-1,totalresp),1,OFFSET('CCUS risks'!$A$1,2,I$1-1,totalresp),1)/(COUNTIFS(OFFSET('CCUS risks'!$A$1,2,$B32-1,totalresp),1,OFFSET('CCUS risks'!$A$1,2,I$1-1,totalresp),1)+COUNTIFS(OFFSET('CCUS risks'!$A$1,2,$B32-1,totalresp),1,OFFSET('CCUS risks'!$A$1,2,I$1-1,totalresp),0)+COUNTIFS(OFFSET('CCUS risks'!$A$1,2,$B32-1,totalresp),0,OFFSET('CCUS risks'!$A$1,2,I$1-1,totalresp),1)))</f>
        <v>0.75862068965517238</v>
      </c>
      <c r="J32">
        <f ca="1">1-(COUNTIFS(OFFSET('CCUS risks'!$A$1,2,$B32-1,totalresp),1,OFFSET('CCUS risks'!$A$1,2,J$1-1,totalresp),1)/(COUNTIFS(OFFSET('CCUS risks'!$A$1,2,$B32-1,totalresp),1,OFFSET('CCUS risks'!$A$1,2,J$1-1,totalresp),1)+COUNTIFS(OFFSET('CCUS risks'!$A$1,2,$B32-1,totalresp),1,OFFSET('CCUS risks'!$A$1,2,J$1-1,totalresp),0)+COUNTIFS(OFFSET('CCUS risks'!$A$1,2,$B32-1,totalresp),0,OFFSET('CCUS risks'!$A$1,2,J$1-1,totalresp),1)))</f>
        <v>0.85365853658536583</v>
      </c>
      <c r="K32">
        <f ca="1">1-(COUNTIFS(OFFSET('CCUS risks'!$A$1,2,$B32-1,totalresp),1,OFFSET('CCUS risks'!$A$1,2,K$1-1,totalresp),1)/(COUNTIFS(OFFSET('CCUS risks'!$A$1,2,$B32-1,totalresp),1,OFFSET('CCUS risks'!$A$1,2,K$1-1,totalresp),1)+COUNTIFS(OFFSET('CCUS risks'!$A$1,2,$B32-1,totalresp),1,OFFSET('CCUS risks'!$A$1,2,K$1-1,totalresp),0)+COUNTIFS(OFFSET('CCUS risks'!$A$1,2,$B32-1,totalresp),0,OFFSET('CCUS risks'!$A$1,2,K$1-1,totalresp),1)))</f>
        <v>0.75</v>
      </c>
      <c r="L32">
        <f ca="1">1-(COUNTIFS(OFFSET('CCUS risks'!$A$1,2,$B32-1,totalresp),1,OFFSET('CCUS risks'!$A$1,2,L$1-1,totalresp),1)/(COUNTIFS(OFFSET('CCUS risks'!$A$1,2,$B32-1,totalresp),1,OFFSET('CCUS risks'!$A$1,2,L$1-1,totalresp),1)+COUNTIFS(OFFSET('CCUS risks'!$A$1,2,$B32-1,totalresp),1,OFFSET('CCUS risks'!$A$1,2,L$1-1,totalresp),0)+COUNTIFS(OFFSET('CCUS risks'!$A$1,2,$B32-1,totalresp),0,OFFSET('CCUS risks'!$A$1,2,L$1-1,totalresp),1)))</f>
        <v>0.8</v>
      </c>
      <c r="M32">
        <f ca="1">1-(COUNTIFS(OFFSET('CCUS risks'!$A$1,2,$B32-1,totalresp),1,OFFSET('CCUS risks'!$A$1,2,M$1-1,totalresp),1)/(COUNTIFS(OFFSET('CCUS risks'!$A$1,2,$B32-1,totalresp),1,OFFSET('CCUS risks'!$A$1,2,M$1-1,totalresp),1)+COUNTIFS(OFFSET('CCUS risks'!$A$1,2,$B32-1,totalresp),1,OFFSET('CCUS risks'!$A$1,2,M$1-1,totalresp),0)+COUNTIFS(OFFSET('CCUS risks'!$A$1,2,$B32-1,totalresp),0,OFFSET('CCUS risks'!$A$1,2,M$1-1,totalresp),1)))</f>
        <v>0.875</v>
      </c>
      <c r="N32">
        <f ca="1">1-(COUNTIFS(OFFSET('CCUS risks'!$A$1,2,$B32-1,totalresp),1,OFFSET('CCUS risks'!$A$1,2,N$1-1,totalresp),1)/(COUNTIFS(OFFSET('CCUS risks'!$A$1,2,$B32-1,totalresp),1,OFFSET('CCUS risks'!$A$1,2,N$1-1,totalresp),1)+COUNTIFS(OFFSET('CCUS risks'!$A$1,2,$B32-1,totalresp),1,OFFSET('CCUS risks'!$A$1,2,N$1-1,totalresp),0)+COUNTIFS(OFFSET('CCUS risks'!$A$1,2,$B32-1,totalresp),0,OFFSET('CCUS risks'!$A$1,2,N$1-1,totalresp),1)))</f>
        <v>0.82352941176470584</v>
      </c>
      <c r="O32">
        <f ca="1">1-(COUNTIFS(OFFSET('CCUS risks'!$A$1,2,$B32-1,totalresp),1,OFFSET('CCUS risks'!$A$1,2,O$1-1,totalresp),1)/(COUNTIFS(OFFSET('CCUS risks'!$A$1,2,$B32-1,totalresp),1,OFFSET('CCUS risks'!$A$1,2,O$1-1,totalresp),1)+COUNTIFS(OFFSET('CCUS risks'!$A$1,2,$B32-1,totalresp),1,OFFSET('CCUS risks'!$A$1,2,O$1-1,totalresp),0)+COUNTIFS(OFFSET('CCUS risks'!$A$1,2,$B32-1,totalresp),0,OFFSET('CCUS risks'!$A$1,2,O$1-1,totalresp),1)))</f>
        <v>0.7441860465116279</v>
      </c>
      <c r="P32">
        <f ca="1">1-(COUNTIFS(OFFSET('CCUS risks'!$A$1,2,$B32-1,totalresp),1,OFFSET('CCUS risks'!$A$1,2,P$1-1,totalresp),1)/(COUNTIFS(OFFSET('CCUS risks'!$A$1,2,$B32-1,totalresp),1,OFFSET('CCUS risks'!$A$1,2,P$1-1,totalresp),1)+COUNTIFS(OFFSET('CCUS risks'!$A$1,2,$B32-1,totalresp),1,OFFSET('CCUS risks'!$A$1,2,P$1-1,totalresp),0)+COUNTIFS(OFFSET('CCUS risks'!$A$1,2,$B32-1,totalresp),0,OFFSET('CCUS risks'!$A$1,2,P$1-1,totalresp),1)))</f>
        <v>0.62857142857142856</v>
      </c>
      <c r="Q32">
        <f ca="1">1-(COUNTIFS(OFFSET('CCUS risks'!$A$1,2,$B32-1,totalresp),1,OFFSET('CCUS risks'!$A$1,2,Q$1-1,totalresp),1)/(COUNTIFS(OFFSET('CCUS risks'!$A$1,2,$B32-1,totalresp),1,OFFSET('CCUS risks'!$A$1,2,Q$1-1,totalresp),1)+COUNTIFS(OFFSET('CCUS risks'!$A$1,2,$B32-1,totalresp),1,OFFSET('CCUS risks'!$A$1,2,Q$1-1,totalresp),0)+COUNTIFS(OFFSET('CCUS risks'!$A$1,2,$B32-1,totalresp),0,OFFSET('CCUS risks'!$A$1,2,Q$1-1,totalresp),1)))</f>
        <v>0.69230769230769229</v>
      </c>
      <c r="R32">
        <f ca="1">1-(COUNTIFS(OFFSET('CCUS risks'!$A$1,2,$B32-1,totalresp),1,OFFSET('CCUS risks'!$A$1,2,R$1-1,totalresp),1)/(COUNTIFS(OFFSET('CCUS risks'!$A$1,2,$B32-1,totalresp),1,OFFSET('CCUS risks'!$A$1,2,R$1-1,totalresp),1)+COUNTIFS(OFFSET('CCUS risks'!$A$1,2,$B32-1,totalresp),1,OFFSET('CCUS risks'!$A$1,2,R$1-1,totalresp),0)+COUNTIFS(OFFSET('CCUS risks'!$A$1,2,$B32-1,totalresp),0,OFFSET('CCUS risks'!$A$1,2,R$1-1,totalresp),1)))</f>
        <v>0.68085106382978722</v>
      </c>
      <c r="S32">
        <f ca="1">1-(COUNTIFS(OFFSET('CCUS risks'!$A$1,2,$B32-1,totalresp),1,OFFSET('CCUS risks'!$A$1,2,S$1-1,totalresp),1)/(COUNTIFS(OFFSET('CCUS risks'!$A$1,2,$B32-1,totalresp),1,OFFSET('CCUS risks'!$A$1,2,S$1-1,totalresp),1)+COUNTIFS(OFFSET('CCUS risks'!$A$1,2,$B32-1,totalresp),1,OFFSET('CCUS risks'!$A$1,2,S$1-1,totalresp),0)+COUNTIFS(OFFSET('CCUS risks'!$A$1,2,$B32-1,totalresp),0,OFFSET('CCUS risks'!$A$1,2,S$1-1,totalresp),1)))</f>
        <v>0.69696969696969702</v>
      </c>
      <c r="T32">
        <f ca="1">1-(COUNTIFS(OFFSET('CCUS risks'!$A$1,2,$B32-1,totalresp),1,OFFSET('CCUS risks'!$A$1,2,T$1-1,totalresp),1)/(COUNTIFS(OFFSET('CCUS risks'!$A$1,2,$B32-1,totalresp),1,OFFSET('CCUS risks'!$A$1,2,T$1-1,totalresp),1)+COUNTIFS(OFFSET('CCUS risks'!$A$1,2,$B32-1,totalresp),1,OFFSET('CCUS risks'!$A$1,2,T$1-1,totalresp),0)+COUNTIFS(OFFSET('CCUS risks'!$A$1,2,$B32-1,totalresp),0,OFFSET('CCUS risks'!$A$1,2,T$1-1,totalresp),1)))</f>
        <v>0.87096774193548387</v>
      </c>
      <c r="U32">
        <f ca="1">1-(COUNTIFS(OFFSET('CCUS risks'!$A$1,2,$B32-1,totalresp),1,OFFSET('CCUS risks'!$A$1,2,U$1-1,totalresp),1)/(COUNTIFS(OFFSET('CCUS risks'!$A$1,2,$B32-1,totalresp),1,OFFSET('CCUS risks'!$A$1,2,U$1-1,totalresp),1)+COUNTIFS(OFFSET('CCUS risks'!$A$1,2,$B32-1,totalresp),1,OFFSET('CCUS risks'!$A$1,2,U$1-1,totalresp),0)+COUNTIFS(OFFSET('CCUS risks'!$A$1,2,$B32-1,totalresp),0,OFFSET('CCUS risks'!$A$1,2,U$1-1,totalresp),1)))</f>
        <v>0.78048780487804881</v>
      </c>
      <c r="V32">
        <f ca="1">1-(COUNTIFS(OFFSET('CCUS risks'!$A$1,2,$B32-1,totalresp),1,OFFSET('CCUS risks'!$A$1,2,V$1-1,totalresp),1)/(COUNTIFS(OFFSET('CCUS risks'!$A$1,2,$B32-1,totalresp),1,OFFSET('CCUS risks'!$A$1,2,V$1-1,totalresp),1)+COUNTIFS(OFFSET('CCUS risks'!$A$1,2,$B32-1,totalresp),1,OFFSET('CCUS risks'!$A$1,2,V$1-1,totalresp),0)+COUNTIFS(OFFSET('CCUS risks'!$A$1,2,$B32-1,totalresp),0,OFFSET('CCUS risks'!$A$1,2,V$1-1,totalresp),1)))</f>
        <v>0.77500000000000002</v>
      </c>
      <c r="W32">
        <f ca="1">1-(COUNTIFS(OFFSET('CCUS risks'!$A$1,2,$B32-1,totalresp),1,OFFSET('CCUS risks'!$A$1,2,W$1-1,totalresp),1)/(COUNTIFS(OFFSET('CCUS risks'!$A$1,2,$B32-1,totalresp),1,OFFSET('CCUS risks'!$A$1,2,W$1-1,totalresp),1)+COUNTIFS(OFFSET('CCUS risks'!$A$1,2,$B32-1,totalresp),1,OFFSET('CCUS risks'!$A$1,2,W$1-1,totalresp),0)+COUNTIFS(OFFSET('CCUS risks'!$A$1,2,$B32-1,totalresp),0,OFFSET('CCUS risks'!$A$1,2,W$1-1,totalresp),1)))</f>
        <v>0.8</v>
      </c>
      <c r="X32">
        <f ca="1">1-(COUNTIFS(OFFSET('CCUS risks'!$A$1,2,$B32-1,totalresp),1,OFFSET('CCUS risks'!$A$1,2,X$1-1,totalresp),1)/(COUNTIFS(OFFSET('CCUS risks'!$A$1,2,$B32-1,totalresp),1,OFFSET('CCUS risks'!$A$1,2,X$1-1,totalresp),1)+COUNTIFS(OFFSET('CCUS risks'!$A$1,2,$B32-1,totalresp),1,OFFSET('CCUS risks'!$A$1,2,X$1-1,totalresp),0)+COUNTIFS(OFFSET('CCUS risks'!$A$1,2,$B32-1,totalresp),0,OFFSET('CCUS risks'!$A$1,2,X$1-1,totalresp),1)))</f>
        <v>0.75</v>
      </c>
      <c r="Y32">
        <f ca="1">1-(COUNTIFS(OFFSET('CCUS risks'!$A$1,2,$B32-1,totalresp),1,OFFSET('CCUS risks'!$A$1,2,Y$1-1,totalresp),1)/(COUNTIFS(OFFSET('CCUS risks'!$A$1,2,$B32-1,totalresp),1,OFFSET('CCUS risks'!$A$1,2,Y$1-1,totalresp),1)+COUNTIFS(OFFSET('CCUS risks'!$A$1,2,$B32-1,totalresp),1,OFFSET('CCUS risks'!$A$1,2,Y$1-1,totalresp),0)+COUNTIFS(OFFSET('CCUS risks'!$A$1,2,$B32-1,totalresp),0,OFFSET('CCUS risks'!$A$1,2,Y$1-1,totalresp),1)))</f>
        <v>0.84615384615384615</v>
      </c>
      <c r="Z32">
        <f ca="1">1-(COUNTIFS(OFFSET('CCUS risks'!$A$1,2,$B32-1,totalresp),1,OFFSET('CCUS risks'!$A$1,2,Z$1-1,totalresp),1)/(COUNTIFS(OFFSET('CCUS risks'!$A$1,2,$B32-1,totalresp),1,OFFSET('CCUS risks'!$A$1,2,Z$1-1,totalresp),1)+COUNTIFS(OFFSET('CCUS risks'!$A$1,2,$B32-1,totalresp),1,OFFSET('CCUS risks'!$A$1,2,Z$1-1,totalresp),0)+COUNTIFS(OFFSET('CCUS risks'!$A$1,2,$B32-1,totalresp),0,OFFSET('CCUS risks'!$A$1,2,Z$1-1,totalresp),1)))</f>
        <v>0.72222222222222221</v>
      </c>
      <c r="AA32">
        <f ca="1">1-(COUNTIFS(OFFSET('CCUS risks'!$A$1,2,$B32-1,totalresp),1,OFFSET('CCUS risks'!$A$1,2,AA$1-1,totalresp),1)/(COUNTIFS(OFFSET('CCUS risks'!$A$1,2,$B32-1,totalresp),1,OFFSET('CCUS risks'!$A$1,2,AA$1-1,totalresp),1)+COUNTIFS(OFFSET('CCUS risks'!$A$1,2,$B32-1,totalresp),1,OFFSET('CCUS risks'!$A$1,2,AA$1-1,totalresp),0)+COUNTIFS(OFFSET('CCUS risks'!$A$1,2,$B32-1,totalresp),0,OFFSET('CCUS risks'!$A$1,2,AA$1-1,totalresp),1)))</f>
        <v>0.9</v>
      </c>
      <c r="AB32">
        <f ca="1">1-(COUNTIFS(OFFSET('CCUS risks'!$A$1,2,$B32-1,totalresp),1,OFFSET('CCUS risks'!$A$1,2,AB$1-1,totalresp),1)/(COUNTIFS(OFFSET('CCUS risks'!$A$1,2,$B32-1,totalresp),1,OFFSET('CCUS risks'!$A$1,2,AB$1-1,totalresp),1)+COUNTIFS(OFFSET('CCUS risks'!$A$1,2,$B32-1,totalresp),1,OFFSET('CCUS risks'!$A$1,2,AB$1-1,totalresp),0)+COUNTIFS(OFFSET('CCUS risks'!$A$1,2,$B32-1,totalresp),0,OFFSET('CCUS risks'!$A$1,2,AB$1-1,totalresp),1)))</f>
        <v>0.75757575757575757</v>
      </c>
      <c r="AC32">
        <f ca="1">1-(COUNTIFS(OFFSET('CCUS risks'!$A$1,2,$B32-1,totalresp),1,OFFSET('CCUS risks'!$A$1,2,AC$1-1,totalresp),1)/(COUNTIFS(OFFSET('CCUS risks'!$A$1,2,$B32-1,totalresp),1,OFFSET('CCUS risks'!$A$1,2,AC$1-1,totalresp),1)+COUNTIFS(OFFSET('CCUS risks'!$A$1,2,$B32-1,totalresp),1,OFFSET('CCUS risks'!$A$1,2,AC$1-1,totalresp),0)+COUNTIFS(OFFSET('CCUS risks'!$A$1,2,$B32-1,totalresp),0,OFFSET('CCUS risks'!$A$1,2,AC$1-1,totalresp),1)))</f>
        <v>0.69444444444444442</v>
      </c>
      <c r="AD32">
        <f ca="1">1-(COUNTIFS(OFFSET('CCUS risks'!$A$1,2,$B32-1,totalresp),1,OFFSET('CCUS risks'!$A$1,2,AD$1-1,totalresp),1)/(COUNTIFS(OFFSET('CCUS risks'!$A$1,2,$B32-1,totalresp),1,OFFSET('CCUS risks'!$A$1,2,AD$1-1,totalresp),1)+COUNTIFS(OFFSET('CCUS risks'!$A$1,2,$B32-1,totalresp),1,OFFSET('CCUS risks'!$A$1,2,AD$1-1,totalresp),0)+COUNTIFS(OFFSET('CCUS risks'!$A$1,2,$B32-1,totalresp),0,OFFSET('CCUS risks'!$A$1,2,AD$1-1,totalresp),1)))</f>
        <v>0.85185185185185186</v>
      </c>
      <c r="AE32">
        <f ca="1">1-(COUNTIFS(OFFSET('CCUS risks'!$A$1,2,$B32-1,totalresp),1,OFFSET('CCUS risks'!$A$1,2,AE$1-1,totalresp),1)/(COUNTIFS(OFFSET('CCUS risks'!$A$1,2,$B32-1,totalresp),1,OFFSET('CCUS risks'!$A$1,2,AE$1-1,totalresp),1)+COUNTIFS(OFFSET('CCUS risks'!$A$1,2,$B32-1,totalresp),1,OFFSET('CCUS risks'!$A$1,2,AE$1-1,totalresp),0)+COUNTIFS(OFFSET('CCUS risks'!$A$1,2,$B32-1,totalresp),0,OFFSET('CCUS risks'!$A$1,2,AE$1-1,totalresp),1)))</f>
        <v>0.92</v>
      </c>
      <c r="AF32">
        <f ca="1">1-(COUNTIFS(OFFSET('CCUS risks'!$A$1,2,$B32-1,totalresp),1,OFFSET('CCUS risks'!$A$1,2,AF$1-1,totalresp),1)/(COUNTIFS(OFFSET('CCUS risks'!$A$1,2,$B32-1,totalresp),1,OFFSET('CCUS risks'!$A$1,2,AF$1-1,totalresp),1)+COUNTIFS(OFFSET('CCUS risks'!$A$1,2,$B32-1,totalresp),1,OFFSET('CCUS risks'!$A$1,2,AF$1-1,totalresp),0)+COUNTIFS(OFFSET('CCUS risks'!$A$1,2,$B32-1,totalresp),0,OFFSET('CCUS risks'!$A$1,2,AF$1-1,totalresp),1)))</f>
        <v>0</v>
      </c>
      <c r="AG32">
        <f ca="1">1-(COUNTIFS(OFFSET('CCUS risks'!$A$1,2,$B32-1,totalresp),1,OFFSET('CCUS risks'!$A$1,2,AG$1-1,totalresp),1)/(COUNTIFS(OFFSET('CCUS risks'!$A$1,2,$B32-1,totalresp),1,OFFSET('CCUS risks'!$A$1,2,AG$1-1,totalresp),1)+COUNTIFS(OFFSET('CCUS risks'!$A$1,2,$B32-1,totalresp),1,OFFSET('CCUS risks'!$A$1,2,AG$1-1,totalresp),0)+COUNTIFS(OFFSET('CCUS risks'!$A$1,2,$B32-1,totalresp),0,OFFSET('CCUS risks'!$A$1,2,AG$1-1,totalresp),1)))</f>
        <v>0.77419354838709675</v>
      </c>
      <c r="AH32">
        <f ca="1">1-(COUNTIFS(OFFSET('CCUS risks'!$A$1,2,$B32-1,totalresp),1,OFFSET('CCUS risks'!$A$1,2,AH$1-1,totalresp),1)/(COUNTIFS(OFFSET('CCUS risks'!$A$1,2,$B32-1,totalresp),1,OFFSET('CCUS risks'!$A$1,2,AH$1-1,totalresp),1)+COUNTIFS(OFFSET('CCUS risks'!$A$1,2,$B32-1,totalresp),1,OFFSET('CCUS risks'!$A$1,2,AH$1-1,totalresp),0)+COUNTIFS(OFFSET('CCUS risks'!$A$1,2,$B32-1,totalresp),0,OFFSET('CCUS risks'!$A$1,2,AH$1-1,totalresp),1)))</f>
        <v>0.73529411764705888</v>
      </c>
      <c r="AI32">
        <f ca="1">1-(COUNTIFS(OFFSET('CCUS risks'!$A$1,2,$B32-1,totalresp),1,OFFSET('CCUS risks'!$A$1,2,AI$1-1,totalresp),1)/(COUNTIFS(OFFSET('CCUS risks'!$A$1,2,$B32-1,totalresp),1,OFFSET('CCUS risks'!$A$1,2,AI$1-1,totalresp),1)+COUNTIFS(OFFSET('CCUS risks'!$A$1,2,$B32-1,totalresp),1,OFFSET('CCUS risks'!$A$1,2,AI$1-1,totalresp),0)+COUNTIFS(OFFSET('CCUS risks'!$A$1,2,$B32-1,totalresp),0,OFFSET('CCUS risks'!$A$1,2,AI$1-1,totalresp),1)))</f>
        <v>0.76315789473684215</v>
      </c>
      <c r="AJ32">
        <f ca="1">1-(COUNTIFS(OFFSET('CCUS risks'!$A$1,2,$B32-1,totalresp),1,OFFSET('CCUS risks'!$A$1,2,AJ$1-1,totalresp),1)/(COUNTIFS(OFFSET('CCUS risks'!$A$1,2,$B32-1,totalresp),1,OFFSET('CCUS risks'!$A$1,2,AJ$1-1,totalresp),1)+COUNTIFS(OFFSET('CCUS risks'!$A$1,2,$B32-1,totalresp),1,OFFSET('CCUS risks'!$A$1,2,AJ$1-1,totalresp),0)+COUNTIFS(OFFSET('CCUS risks'!$A$1,2,$B32-1,totalresp),0,OFFSET('CCUS risks'!$A$1,2,AJ$1-1,totalresp),1)))</f>
        <v>1</v>
      </c>
    </row>
    <row r="33" spans="1:36" ht="39.4" x14ac:dyDescent="0.45">
      <c r="A33" s="21" t="s">
        <v>405</v>
      </c>
      <c r="B33" s="6">
        <v>36</v>
      </c>
      <c r="C33">
        <f ca="1">1-(COUNTIFS(OFFSET('CCUS risks'!$A$1,2,$B33-1,totalresp),1,OFFSET('CCUS risks'!$A$1,2,C$1-1,totalresp),1)/(COUNTIFS(OFFSET('CCUS risks'!$A$1,2,$B33-1,totalresp),1,OFFSET('CCUS risks'!$A$1,2,C$1-1,totalresp),1)+COUNTIFS(OFFSET('CCUS risks'!$A$1,2,$B33-1,totalresp),1,OFFSET('CCUS risks'!$A$1,2,C$1-1,totalresp),0)+COUNTIFS(OFFSET('CCUS risks'!$A$1,2,$B33-1,totalresp),0,OFFSET('CCUS risks'!$A$1,2,C$1-1,totalresp),1)))</f>
        <v>0.80555555555555558</v>
      </c>
      <c r="D33">
        <f ca="1">1-(COUNTIFS(OFFSET('CCUS risks'!$A$1,2,$B33-1,totalresp),1,OFFSET('CCUS risks'!$A$1,2,D$1-1,totalresp),1)/(COUNTIFS(OFFSET('CCUS risks'!$A$1,2,$B33-1,totalresp),1,OFFSET('CCUS risks'!$A$1,2,D$1-1,totalresp),1)+COUNTIFS(OFFSET('CCUS risks'!$A$1,2,$B33-1,totalresp),1,OFFSET('CCUS risks'!$A$1,2,D$1-1,totalresp),0)+COUNTIFS(OFFSET('CCUS risks'!$A$1,2,$B33-1,totalresp),0,OFFSET('CCUS risks'!$A$1,2,D$1-1,totalresp),1)))</f>
        <v>0.88888888888888884</v>
      </c>
      <c r="E33">
        <f ca="1">1-(COUNTIFS(OFFSET('CCUS risks'!$A$1,2,$B33-1,totalresp),1,OFFSET('CCUS risks'!$A$1,2,E$1-1,totalresp),1)/(COUNTIFS(OFFSET('CCUS risks'!$A$1,2,$B33-1,totalresp),1,OFFSET('CCUS risks'!$A$1,2,E$1-1,totalresp),1)+COUNTIFS(OFFSET('CCUS risks'!$A$1,2,$B33-1,totalresp),1,OFFSET('CCUS risks'!$A$1,2,E$1-1,totalresp),0)+COUNTIFS(OFFSET('CCUS risks'!$A$1,2,$B33-1,totalresp),0,OFFSET('CCUS risks'!$A$1,2,E$1-1,totalresp),1)))</f>
        <v>0.8</v>
      </c>
      <c r="F33">
        <f ca="1">1-(COUNTIFS(OFFSET('CCUS risks'!$A$1,2,$B33-1,totalresp),1,OFFSET('CCUS risks'!$A$1,2,F$1-1,totalresp),1)/(COUNTIFS(OFFSET('CCUS risks'!$A$1,2,$B33-1,totalresp),1,OFFSET('CCUS risks'!$A$1,2,F$1-1,totalresp),1)+COUNTIFS(OFFSET('CCUS risks'!$A$1,2,$B33-1,totalresp),1,OFFSET('CCUS risks'!$A$1,2,F$1-1,totalresp),0)+COUNTIFS(OFFSET('CCUS risks'!$A$1,2,$B33-1,totalresp),0,OFFSET('CCUS risks'!$A$1,2,F$1-1,totalresp),1)))</f>
        <v>0.88888888888888884</v>
      </c>
      <c r="G33">
        <f ca="1">1-(COUNTIFS(OFFSET('CCUS risks'!$A$1,2,$B33-1,totalresp),1,OFFSET('CCUS risks'!$A$1,2,G$1-1,totalresp),1)/(COUNTIFS(OFFSET('CCUS risks'!$A$1,2,$B33-1,totalresp),1,OFFSET('CCUS risks'!$A$1,2,G$1-1,totalresp),1)+COUNTIFS(OFFSET('CCUS risks'!$A$1,2,$B33-1,totalresp),1,OFFSET('CCUS risks'!$A$1,2,G$1-1,totalresp),0)+COUNTIFS(OFFSET('CCUS risks'!$A$1,2,$B33-1,totalresp),0,OFFSET('CCUS risks'!$A$1,2,G$1-1,totalresp),1)))</f>
        <v>0.82352941176470584</v>
      </c>
      <c r="H33">
        <f ca="1">1-(COUNTIFS(OFFSET('CCUS risks'!$A$1,2,$B33-1,totalresp),1,OFFSET('CCUS risks'!$A$1,2,H$1-1,totalresp),1)/(COUNTIFS(OFFSET('CCUS risks'!$A$1,2,$B33-1,totalresp),1,OFFSET('CCUS risks'!$A$1,2,H$1-1,totalresp),1)+COUNTIFS(OFFSET('CCUS risks'!$A$1,2,$B33-1,totalresp),1,OFFSET('CCUS risks'!$A$1,2,H$1-1,totalresp),0)+COUNTIFS(OFFSET('CCUS risks'!$A$1,2,$B33-1,totalresp),0,OFFSET('CCUS risks'!$A$1,2,H$1-1,totalresp),1)))</f>
        <v>0.83333333333333337</v>
      </c>
      <c r="I33">
        <f ca="1">1-(COUNTIFS(OFFSET('CCUS risks'!$A$1,2,$B33-1,totalresp),1,OFFSET('CCUS risks'!$A$1,2,I$1-1,totalresp),1)/(COUNTIFS(OFFSET('CCUS risks'!$A$1,2,$B33-1,totalresp),1,OFFSET('CCUS risks'!$A$1,2,I$1-1,totalresp),1)+COUNTIFS(OFFSET('CCUS risks'!$A$1,2,$B33-1,totalresp),1,OFFSET('CCUS risks'!$A$1,2,I$1-1,totalresp),0)+COUNTIFS(OFFSET('CCUS risks'!$A$1,2,$B33-1,totalresp),0,OFFSET('CCUS risks'!$A$1,2,I$1-1,totalresp),1)))</f>
        <v>0.78260869565217395</v>
      </c>
      <c r="J33">
        <f ca="1">1-(COUNTIFS(OFFSET('CCUS risks'!$A$1,2,$B33-1,totalresp),1,OFFSET('CCUS risks'!$A$1,2,J$1-1,totalresp),1)/(COUNTIFS(OFFSET('CCUS risks'!$A$1,2,$B33-1,totalresp),1,OFFSET('CCUS risks'!$A$1,2,J$1-1,totalresp),1)+COUNTIFS(OFFSET('CCUS risks'!$A$1,2,$B33-1,totalresp),1,OFFSET('CCUS risks'!$A$1,2,J$1-1,totalresp),0)+COUNTIFS(OFFSET('CCUS risks'!$A$1,2,$B33-1,totalresp),0,OFFSET('CCUS risks'!$A$1,2,J$1-1,totalresp),1)))</f>
        <v>0.8529411764705882</v>
      </c>
      <c r="K33">
        <f ca="1">1-(COUNTIFS(OFFSET('CCUS risks'!$A$1,2,$B33-1,totalresp),1,OFFSET('CCUS risks'!$A$1,2,K$1-1,totalresp),1)/(COUNTIFS(OFFSET('CCUS risks'!$A$1,2,$B33-1,totalresp),1,OFFSET('CCUS risks'!$A$1,2,K$1-1,totalresp),1)+COUNTIFS(OFFSET('CCUS risks'!$A$1,2,$B33-1,totalresp),1,OFFSET('CCUS risks'!$A$1,2,K$1-1,totalresp),0)+COUNTIFS(OFFSET('CCUS risks'!$A$1,2,$B33-1,totalresp),0,OFFSET('CCUS risks'!$A$1,2,K$1-1,totalresp),1)))</f>
        <v>0.87878787878787878</v>
      </c>
      <c r="L33">
        <f ca="1">1-(COUNTIFS(OFFSET('CCUS risks'!$A$1,2,$B33-1,totalresp),1,OFFSET('CCUS risks'!$A$1,2,L$1-1,totalresp),1)/(COUNTIFS(OFFSET('CCUS risks'!$A$1,2,$B33-1,totalresp),1,OFFSET('CCUS risks'!$A$1,2,L$1-1,totalresp),1)+COUNTIFS(OFFSET('CCUS risks'!$A$1,2,$B33-1,totalresp),1,OFFSET('CCUS risks'!$A$1,2,L$1-1,totalresp),0)+COUNTIFS(OFFSET('CCUS risks'!$A$1,2,$B33-1,totalresp),0,OFFSET('CCUS risks'!$A$1,2,L$1-1,totalresp),1)))</f>
        <v>0.7857142857142857</v>
      </c>
      <c r="M33">
        <f ca="1">1-(COUNTIFS(OFFSET('CCUS risks'!$A$1,2,$B33-1,totalresp),1,OFFSET('CCUS risks'!$A$1,2,M$1-1,totalresp),1)/(COUNTIFS(OFFSET('CCUS risks'!$A$1,2,$B33-1,totalresp),1,OFFSET('CCUS risks'!$A$1,2,M$1-1,totalresp),1)+COUNTIFS(OFFSET('CCUS risks'!$A$1,2,$B33-1,totalresp),1,OFFSET('CCUS risks'!$A$1,2,M$1-1,totalresp),0)+COUNTIFS(OFFSET('CCUS risks'!$A$1,2,$B33-1,totalresp),0,OFFSET('CCUS risks'!$A$1,2,M$1-1,totalresp),1)))</f>
        <v>0.78260869565217395</v>
      </c>
      <c r="N33">
        <f ca="1">1-(COUNTIFS(OFFSET('CCUS risks'!$A$1,2,$B33-1,totalresp),1,OFFSET('CCUS risks'!$A$1,2,N$1-1,totalresp),1)/(COUNTIFS(OFFSET('CCUS risks'!$A$1,2,$B33-1,totalresp),1,OFFSET('CCUS risks'!$A$1,2,N$1-1,totalresp),1)+COUNTIFS(OFFSET('CCUS risks'!$A$1,2,$B33-1,totalresp),1,OFFSET('CCUS risks'!$A$1,2,N$1-1,totalresp),0)+COUNTIFS(OFFSET('CCUS risks'!$A$1,2,$B33-1,totalresp),0,OFFSET('CCUS risks'!$A$1,2,N$1-1,totalresp),1)))</f>
        <v>0.85714285714285721</v>
      </c>
      <c r="O33">
        <f ca="1">1-(COUNTIFS(OFFSET('CCUS risks'!$A$1,2,$B33-1,totalresp),1,OFFSET('CCUS risks'!$A$1,2,O$1-1,totalresp),1)/(COUNTIFS(OFFSET('CCUS risks'!$A$1,2,$B33-1,totalresp),1,OFFSET('CCUS risks'!$A$1,2,O$1-1,totalresp),1)+COUNTIFS(OFFSET('CCUS risks'!$A$1,2,$B33-1,totalresp),1,OFFSET('CCUS risks'!$A$1,2,O$1-1,totalresp),0)+COUNTIFS(OFFSET('CCUS risks'!$A$1,2,$B33-1,totalresp),0,OFFSET('CCUS risks'!$A$1,2,O$1-1,totalresp),1)))</f>
        <v>0.82051282051282048</v>
      </c>
      <c r="P33">
        <f ca="1">1-(COUNTIFS(OFFSET('CCUS risks'!$A$1,2,$B33-1,totalresp),1,OFFSET('CCUS risks'!$A$1,2,P$1-1,totalresp),1)/(COUNTIFS(OFFSET('CCUS risks'!$A$1,2,$B33-1,totalresp),1,OFFSET('CCUS risks'!$A$1,2,P$1-1,totalresp),1)+COUNTIFS(OFFSET('CCUS risks'!$A$1,2,$B33-1,totalresp),1,OFFSET('CCUS risks'!$A$1,2,P$1-1,totalresp),0)+COUNTIFS(OFFSET('CCUS risks'!$A$1,2,$B33-1,totalresp),0,OFFSET('CCUS risks'!$A$1,2,P$1-1,totalresp),1)))</f>
        <v>0.85714285714285721</v>
      </c>
      <c r="Q33">
        <f ca="1">1-(COUNTIFS(OFFSET('CCUS risks'!$A$1,2,$B33-1,totalresp),1,OFFSET('CCUS risks'!$A$1,2,Q$1-1,totalresp),1)/(COUNTIFS(OFFSET('CCUS risks'!$A$1,2,$B33-1,totalresp),1,OFFSET('CCUS risks'!$A$1,2,Q$1-1,totalresp),1)+COUNTIFS(OFFSET('CCUS risks'!$A$1,2,$B33-1,totalresp),1,OFFSET('CCUS risks'!$A$1,2,Q$1-1,totalresp),0)+COUNTIFS(OFFSET('CCUS risks'!$A$1,2,$B33-1,totalresp),0,OFFSET('CCUS risks'!$A$1,2,Q$1-1,totalresp),1)))</f>
        <v>0.77142857142857146</v>
      </c>
      <c r="R33">
        <f ca="1">1-(COUNTIFS(OFFSET('CCUS risks'!$A$1,2,$B33-1,totalresp),1,OFFSET('CCUS risks'!$A$1,2,R$1-1,totalresp),1)/(COUNTIFS(OFFSET('CCUS risks'!$A$1,2,$B33-1,totalresp),1,OFFSET('CCUS risks'!$A$1,2,R$1-1,totalresp),1)+COUNTIFS(OFFSET('CCUS risks'!$A$1,2,$B33-1,totalresp),1,OFFSET('CCUS risks'!$A$1,2,R$1-1,totalresp),0)+COUNTIFS(OFFSET('CCUS risks'!$A$1,2,$B33-1,totalresp),0,OFFSET('CCUS risks'!$A$1,2,R$1-1,totalresp),1)))</f>
        <v>0.8</v>
      </c>
      <c r="S33">
        <f ca="1">1-(COUNTIFS(OFFSET('CCUS risks'!$A$1,2,$B33-1,totalresp),1,OFFSET('CCUS risks'!$A$1,2,S$1-1,totalresp),1)/(COUNTIFS(OFFSET('CCUS risks'!$A$1,2,$B33-1,totalresp),1,OFFSET('CCUS risks'!$A$1,2,S$1-1,totalresp),1)+COUNTIFS(OFFSET('CCUS risks'!$A$1,2,$B33-1,totalresp),1,OFFSET('CCUS risks'!$A$1,2,S$1-1,totalresp),0)+COUNTIFS(OFFSET('CCUS risks'!$A$1,2,$B33-1,totalresp),0,OFFSET('CCUS risks'!$A$1,2,S$1-1,totalresp),1)))</f>
        <v>0.7931034482758621</v>
      </c>
      <c r="T33">
        <f ca="1">1-(COUNTIFS(OFFSET('CCUS risks'!$A$1,2,$B33-1,totalresp),1,OFFSET('CCUS risks'!$A$1,2,T$1-1,totalresp),1)/(COUNTIFS(OFFSET('CCUS risks'!$A$1,2,$B33-1,totalresp),1,OFFSET('CCUS risks'!$A$1,2,T$1-1,totalresp),1)+COUNTIFS(OFFSET('CCUS risks'!$A$1,2,$B33-1,totalresp),1,OFFSET('CCUS risks'!$A$1,2,T$1-1,totalresp),0)+COUNTIFS(OFFSET('CCUS risks'!$A$1,2,$B33-1,totalresp),0,OFFSET('CCUS risks'!$A$1,2,T$1-1,totalresp),1)))</f>
        <v>0.92</v>
      </c>
      <c r="U33">
        <f ca="1">1-(COUNTIFS(OFFSET('CCUS risks'!$A$1,2,$B33-1,totalresp),1,OFFSET('CCUS risks'!$A$1,2,U$1-1,totalresp),1)/(COUNTIFS(OFFSET('CCUS risks'!$A$1,2,$B33-1,totalresp),1,OFFSET('CCUS risks'!$A$1,2,U$1-1,totalresp),1)+COUNTIFS(OFFSET('CCUS risks'!$A$1,2,$B33-1,totalresp),1,OFFSET('CCUS risks'!$A$1,2,U$1-1,totalresp),0)+COUNTIFS(OFFSET('CCUS risks'!$A$1,2,$B33-1,totalresp),0,OFFSET('CCUS risks'!$A$1,2,U$1-1,totalresp),1)))</f>
        <v>0.8</v>
      </c>
      <c r="V33">
        <f ca="1">1-(COUNTIFS(OFFSET('CCUS risks'!$A$1,2,$B33-1,totalresp),1,OFFSET('CCUS risks'!$A$1,2,V$1-1,totalresp),1)/(COUNTIFS(OFFSET('CCUS risks'!$A$1,2,$B33-1,totalresp),1,OFFSET('CCUS risks'!$A$1,2,V$1-1,totalresp),1)+COUNTIFS(OFFSET('CCUS risks'!$A$1,2,$B33-1,totalresp),1,OFFSET('CCUS risks'!$A$1,2,V$1-1,totalresp),0)+COUNTIFS(OFFSET('CCUS risks'!$A$1,2,$B33-1,totalresp),0,OFFSET('CCUS risks'!$A$1,2,V$1-1,totalresp),1)))</f>
        <v>0.92105263157894735</v>
      </c>
      <c r="W33">
        <f ca="1">1-(COUNTIFS(OFFSET('CCUS risks'!$A$1,2,$B33-1,totalresp),1,OFFSET('CCUS risks'!$A$1,2,W$1-1,totalresp),1)/(COUNTIFS(OFFSET('CCUS risks'!$A$1,2,$B33-1,totalresp),1,OFFSET('CCUS risks'!$A$1,2,W$1-1,totalresp),1)+COUNTIFS(OFFSET('CCUS risks'!$A$1,2,$B33-1,totalresp),1,OFFSET('CCUS risks'!$A$1,2,W$1-1,totalresp),0)+COUNTIFS(OFFSET('CCUS risks'!$A$1,2,$B33-1,totalresp),0,OFFSET('CCUS risks'!$A$1,2,W$1-1,totalresp),1)))</f>
        <v>0.75</v>
      </c>
      <c r="X33">
        <f ca="1">1-(COUNTIFS(OFFSET('CCUS risks'!$A$1,2,$B33-1,totalresp),1,OFFSET('CCUS risks'!$A$1,2,X$1-1,totalresp),1)/(COUNTIFS(OFFSET('CCUS risks'!$A$1,2,$B33-1,totalresp),1,OFFSET('CCUS risks'!$A$1,2,X$1-1,totalresp),1)+COUNTIFS(OFFSET('CCUS risks'!$A$1,2,$B33-1,totalresp),1,OFFSET('CCUS risks'!$A$1,2,X$1-1,totalresp),0)+COUNTIFS(OFFSET('CCUS risks'!$A$1,2,$B33-1,totalresp),0,OFFSET('CCUS risks'!$A$1,2,X$1-1,totalresp),1)))</f>
        <v>0.72727272727272729</v>
      </c>
      <c r="Y33">
        <f ca="1">1-(COUNTIFS(OFFSET('CCUS risks'!$A$1,2,$B33-1,totalresp),1,OFFSET('CCUS risks'!$A$1,2,Y$1-1,totalresp),1)/(COUNTIFS(OFFSET('CCUS risks'!$A$1,2,$B33-1,totalresp),1,OFFSET('CCUS risks'!$A$1,2,Y$1-1,totalresp),1)+COUNTIFS(OFFSET('CCUS risks'!$A$1,2,$B33-1,totalresp),1,OFFSET('CCUS risks'!$A$1,2,Y$1-1,totalresp),0)+COUNTIFS(OFFSET('CCUS risks'!$A$1,2,$B33-1,totalresp),0,OFFSET('CCUS risks'!$A$1,2,Y$1-1,totalresp),1)))</f>
        <v>0.95238095238095233</v>
      </c>
      <c r="Z33">
        <f ca="1">1-(COUNTIFS(OFFSET('CCUS risks'!$A$1,2,$B33-1,totalresp),1,OFFSET('CCUS risks'!$A$1,2,Z$1-1,totalresp),1)/(COUNTIFS(OFFSET('CCUS risks'!$A$1,2,$B33-1,totalresp),1,OFFSET('CCUS risks'!$A$1,2,Z$1-1,totalresp),1)+COUNTIFS(OFFSET('CCUS risks'!$A$1,2,$B33-1,totalresp),1,OFFSET('CCUS risks'!$A$1,2,Z$1-1,totalresp),0)+COUNTIFS(OFFSET('CCUS risks'!$A$1,2,$B33-1,totalresp),0,OFFSET('CCUS risks'!$A$1,2,Z$1-1,totalresp),1)))</f>
        <v>0.68965517241379315</v>
      </c>
      <c r="AA33">
        <f ca="1">1-(COUNTIFS(OFFSET('CCUS risks'!$A$1,2,$B33-1,totalresp),1,OFFSET('CCUS risks'!$A$1,2,AA$1-1,totalresp),1)/(COUNTIFS(OFFSET('CCUS risks'!$A$1,2,$B33-1,totalresp),1,OFFSET('CCUS risks'!$A$1,2,AA$1-1,totalresp),1)+COUNTIFS(OFFSET('CCUS risks'!$A$1,2,$B33-1,totalresp),1,OFFSET('CCUS risks'!$A$1,2,AA$1-1,totalresp),0)+COUNTIFS(OFFSET('CCUS risks'!$A$1,2,$B33-1,totalresp),0,OFFSET('CCUS risks'!$A$1,2,AA$1-1,totalresp),1)))</f>
        <v>0.86363636363636365</v>
      </c>
      <c r="AB33">
        <f ca="1">1-(COUNTIFS(OFFSET('CCUS risks'!$A$1,2,$B33-1,totalresp),1,OFFSET('CCUS risks'!$A$1,2,AB$1-1,totalresp),1)/(COUNTIFS(OFFSET('CCUS risks'!$A$1,2,$B33-1,totalresp),1,OFFSET('CCUS risks'!$A$1,2,AB$1-1,totalresp),1)+COUNTIFS(OFFSET('CCUS risks'!$A$1,2,$B33-1,totalresp),1,OFFSET('CCUS risks'!$A$1,2,AB$1-1,totalresp),0)+COUNTIFS(OFFSET('CCUS risks'!$A$1,2,$B33-1,totalresp),0,OFFSET('CCUS risks'!$A$1,2,AB$1-1,totalresp),1)))</f>
        <v>0.73076923076923084</v>
      </c>
      <c r="AC33">
        <f ca="1">1-(COUNTIFS(OFFSET('CCUS risks'!$A$1,2,$B33-1,totalresp),1,OFFSET('CCUS risks'!$A$1,2,AC$1-1,totalresp),1)/(COUNTIFS(OFFSET('CCUS risks'!$A$1,2,$B33-1,totalresp),1,OFFSET('CCUS risks'!$A$1,2,AC$1-1,totalresp),1)+COUNTIFS(OFFSET('CCUS risks'!$A$1,2,$B33-1,totalresp),1,OFFSET('CCUS risks'!$A$1,2,AC$1-1,totalresp),0)+COUNTIFS(OFFSET('CCUS risks'!$A$1,2,$B33-1,totalresp),0,OFFSET('CCUS risks'!$A$1,2,AC$1-1,totalresp),1)))</f>
        <v>0.78125</v>
      </c>
      <c r="AD33">
        <f ca="1">1-(COUNTIFS(OFFSET('CCUS risks'!$A$1,2,$B33-1,totalresp),1,OFFSET('CCUS risks'!$A$1,2,AD$1-1,totalresp),1)/(COUNTIFS(OFFSET('CCUS risks'!$A$1,2,$B33-1,totalresp),1,OFFSET('CCUS risks'!$A$1,2,AD$1-1,totalresp),1)+COUNTIFS(OFFSET('CCUS risks'!$A$1,2,$B33-1,totalresp),1,OFFSET('CCUS risks'!$A$1,2,AD$1-1,totalresp),0)+COUNTIFS(OFFSET('CCUS risks'!$A$1,2,$B33-1,totalresp),0,OFFSET('CCUS risks'!$A$1,2,AD$1-1,totalresp),1)))</f>
        <v>0.72222222222222221</v>
      </c>
      <c r="AE33">
        <f ca="1">1-(COUNTIFS(OFFSET('CCUS risks'!$A$1,2,$B33-1,totalresp),1,OFFSET('CCUS risks'!$A$1,2,AE$1-1,totalresp),1)/(COUNTIFS(OFFSET('CCUS risks'!$A$1,2,$B33-1,totalresp),1,OFFSET('CCUS risks'!$A$1,2,AE$1-1,totalresp),1)+COUNTIFS(OFFSET('CCUS risks'!$A$1,2,$B33-1,totalresp),1,OFFSET('CCUS risks'!$A$1,2,AE$1-1,totalresp),0)+COUNTIFS(OFFSET('CCUS risks'!$A$1,2,$B33-1,totalresp),0,OFFSET('CCUS risks'!$A$1,2,AE$1-1,totalresp),1)))</f>
        <v>0.94444444444444442</v>
      </c>
      <c r="AF33">
        <f ca="1">1-(COUNTIFS(OFFSET('CCUS risks'!$A$1,2,$B33-1,totalresp),1,OFFSET('CCUS risks'!$A$1,2,AF$1-1,totalresp),1)/(COUNTIFS(OFFSET('CCUS risks'!$A$1,2,$B33-1,totalresp),1,OFFSET('CCUS risks'!$A$1,2,AF$1-1,totalresp),1)+COUNTIFS(OFFSET('CCUS risks'!$A$1,2,$B33-1,totalresp),1,OFFSET('CCUS risks'!$A$1,2,AF$1-1,totalresp),0)+COUNTIFS(OFFSET('CCUS risks'!$A$1,2,$B33-1,totalresp),0,OFFSET('CCUS risks'!$A$1,2,AF$1-1,totalresp),1)))</f>
        <v>0.77419354838709675</v>
      </c>
      <c r="AG33">
        <f ca="1">1-(COUNTIFS(OFFSET('CCUS risks'!$A$1,2,$B33-1,totalresp),1,OFFSET('CCUS risks'!$A$1,2,AG$1-1,totalresp),1)/(COUNTIFS(OFFSET('CCUS risks'!$A$1,2,$B33-1,totalresp),1,OFFSET('CCUS risks'!$A$1,2,AG$1-1,totalresp),1)+COUNTIFS(OFFSET('CCUS risks'!$A$1,2,$B33-1,totalresp),1,OFFSET('CCUS risks'!$A$1,2,AG$1-1,totalresp),0)+COUNTIFS(OFFSET('CCUS risks'!$A$1,2,$B33-1,totalresp),0,OFFSET('CCUS risks'!$A$1,2,AG$1-1,totalresp),1)))</f>
        <v>0</v>
      </c>
      <c r="AH33">
        <f ca="1">1-(COUNTIFS(OFFSET('CCUS risks'!$A$1,2,$B33-1,totalresp),1,OFFSET('CCUS risks'!$A$1,2,AH$1-1,totalresp),1)/(COUNTIFS(OFFSET('CCUS risks'!$A$1,2,$B33-1,totalresp),1,OFFSET('CCUS risks'!$A$1,2,AH$1-1,totalresp),1)+COUNTIFS(OFFSET('CCUS risks'!$A$1,2,$B33-1,totalresp),1,OFFSET('CCUS risks'!$A$1,2,AH$1-1,totalresp),0)+COUNTIFS(OFFSET('CCUS risks'!$A$1,2,$B33-1,totalresp),0,OFFSET('CCUS risks'!$A$1,2,AH$1-1,totalresp),1)))</f>
        <v>0.87096774193548387</v>
      </c>
      <c r="AI33">
        <f ca="1">1-(COUNTIFS(OFFSET('CCUS risks'!$A$1,2,$B33-1,totalresp),1,OFFSET('CCUS risks'!$A$1,2,AI$1-1,totalresp),1)/(COUNTIFS(OFFSET('CCUS risks'!$A$1,2,$B33-1,totalresp),1,OFFSET('CCUS risks'!$A$1,2,AI$1-1,totalresp),1)+COUNTIFS(OFFSET('CCUS risks'!$A$1,2,$B33-1,totalresp),1,OFFSET('CCUS risks'!$A$1,2,AI$1-1,totalresp),0)+COUNTIFS(OFFSET('CCUS risks'!$A$1,2,$B33-1,totalresp),0,OFFSET('CCUS risks'!$A$1,2,AI$1-1,totalresp),1)))</f>
        <v>0.7</v>
      </c>
      <c r="AJ33">
        <f ca="1">1-(COUNTIFS(OFFSET('CCUS risks'!$A$1,2,$B33-1,totalresp),1,OFFSET('CCUS risks'!$A$1,2,AJ$1-1,totalresp),1)/(COUNTIFS(OFFSET('CCUS risks'!$A$1,2,$B33-1,totalresp),1,OFFSET('CCUS risks'!$A$1,2,AJ$1-1,totalresp),1)+COUNTIFS(OFFSET('CCUS risks'!$A$1,2,$B33-1,totalresp),1,OFFSET('CCUS risks'!$A$1,2,AJ$1-1,totalresp),0)+COUNTIFS(OFFSET('CCUS risks'!$A$1,2,$B33-1,totalresp),0,OFFSET('CCUS risks'!$A$1,2,AJ$1-1,totalresp),1)))</f>
        <v>0.875</v>
      </c>
    </row>
    <row r="34" spans="1:36" ht="52.5" x14ac:dyDescent="0.45">
      <c r="A34" s="21" t="s">
        <v>406</v>
      </c>
      <c r="B34" s="6">
        <v>37</v>
      </c>
      <c r="C34">
        <f ca="1">1-(COUNTIFS(OFFSET('CCUS risks'!$A$1,2,$B34-1,totalresp),1,OFFSET('CCUS risks'!$A$1,2,C$1-1,totalresp),1)/(COUNTIFS(OFFSET('CCUS risks'!$A$1,2,$B34-1,totalresp),1,OFFSET('CCUS risks'!$A$1,2,C$1-1,totalresp),1)+COUNTIFS(OFFSET('CCUS risks'!$A$1,2,$B34-1,totalresp),1,OFFSET('CCUS risks'!$A$1,2,C$1-1,totalresp),0)+COUNTIFS(OFFSET('CCUS risks'!$A$1,2,$B34-1,totalresp),0,OFFSET('CCUS risks'!$A$1,2,C$1-1,totalresp),1)))</f>
        <v>0.82926829268292679</v>
      </c>
      <c r="D34">
        <f ca="1">1-(COUNTIFS(OFFSET('CCUS risks'!$A$1,2,$B34-1,totalresp),1,OFFSET('CCUS risks'!$A$1,2,D$1-1,totalresp),1)/(COUNTIFS(OFFSET('CCUS risks'!$A$1,2,$B34-1,totalresp),1,OFFSET('CCUS risks'!$A$1,2,D$1-1,totalresp),1)+COUNTIFS(OFFSET('CCUS risks'!$A$1,2,$B34-1,totalresp),1,OFFSET('CCUS risks'!$A$1,2,D$1-1,totalresp),0)+COUNTIFS(OFFSET('CCUS risks'!$A$1,2,$B34-1,totalresp),0,OFFSET('CCUS risks'!$A$1,2,D$1-1,totalresp),1)))</f>
        <v>0.87096774193548387</v>
      </c>
      <c r="E34">
        <f ca="1">1-(COUNTIFS(OFFSET('CCUS risks'!$A$1,2,$B34-1,totalresp),1,OFFSET('CCUS risks'!$A$1,2,E$1-1,totalresp),1)/(COUNTIFS(OFFSET('CCUS risks'!$A$1,2,$B34-1,totalresp),1,OFFSET('CCUS risks'!$A$1,2,E$1-1,totalresp),1)+COUNTIFS(OFFSET('CCUS risks'!$A$1,2,$B34-1,totalresp),1,OFFSET('CCUS risks'!$A$1,2,E$1-1,totalresp),0)+COUNTIFS(OFFSET('CCUS risks'!$A$1,2,$B34-1,totalresp),0,OFFSET('CCUS risks'!$A$1,2,E$1-1,totalresp),1)))</f>
        <v>0.86538461538461542</v>
      </c>
      <c r="F34">
        <f ca="1">1-(COUNTIFS(OFFSET('CCUS risks'!$A$1,2,$B34-1,totalresp),1,OFFSET('CCUS risks'!$A$1,2,F$1-1,totalresp),1)/(COUNTIFS(OFFSET('CCUS risks'!$A$1,2,$B34-1,totalresp),1,OFFSET('CCUS risks'!$A$1,2,F$1-1,totalresp),1)+COUNTIFS(OFFSET('CCUS risks'!$A$1,2,$B34-1,totalresp),1,OFFSET('CCUS risks'!$A$1,2,F$1-1,totalresp),0)+COUNTIFS(OFFSET('CCUS risks'!$A$1,2,$B34-1,totalresp),0,OFFSET('CCUS risks'!$A$1,2,F$1-1,totalresp),1)))</f>
        <v>0.83333333333333337</v>
      </c>
      <c r="G34">
        <f ca="1">1-(COUNTIFS(OFFSET('CCUS risks'!$A$1,2,$B34-1,totalresp),1,OFFSET('CCUS risks'!$A$1,2,G$1-1,totalresp),1)/(COUNTIFS(OFFSET('CCUS risks'!$A$1,2,$B34-1,totalresp),1,OFFSET('CCUS risks'!$A$1,2,G$1-1,totalresp),1)+COUNTIFS(OFFSET('CCUS risks'!$A$1,2,$B34-1,totalresp),1,OFFSET('CCUS risks'!$A$1,2,G$1-1,totalresp),0)+COUNTIFS(OFFSET('CCUS risks'!$A$1,2,$B34-1,totalresp),0,OFFSET('CCUS risks'!$A$1,2,G$1-1,totalresp),1)))</f>
        <v>0.75</v>
      </c>
      <c r="H34">
        <f ca="1">1-(COUNTIFS(OFFSET('CCUS risks'!$A$1,2,$B34-1,totalresp),1,OFFSET('CCUS risks'!$A$1,2,H$1-1,totalresp),1)/(COUNTIFS(OFFSET('CCUS risks'!$A$1,2,$B34-1,totalresp),1,OFFSET('CCUS risks'!$A$1,2,H$1-1,totalresp),1)+COUNTIFS(OFFSET('CCUS risks'!$A$1,2,$B34-1,totalresp),1,OFFSET('CCUS risks'!$A$1,2,H$1-1,totalresp),0)+COUNTIFS(OFFSET('CCUS risks'!$A$1,2,$B34-1,totalresp),0,OFFSET('CCUS risks'!$A$1,2,H$1-1,totalresp),1)))</f>
        <v>0.82499999999999996</v>
      </c>
      <c r="I34">
        <f ca="1">1-(COUNTIFS(OFFSET('CCUS risks'!$A$1,2,$B34-1,totalresp),1,OFFSET('CCUS risks'!$A$1,2,I$1-1,totalresp),1)/(COUNTIFS(OFFSET('CCUS risks'!$A$1,2,$B34-1,totalresp),1,OFFSET('CCUS risks'!$A$1,2,I$1-1,totalresp),1)+COUNTIFS(OFFSET('CCUS risks'!$A$1,2,$B34-1,totalresp),1,OFFSET('CCUS risks'!$A$1,2,I$1-1,totalresp),0)+COUNTIFS(OFFSET('CCUS risks'!$A$1,2,$B34-1,totalresp),0,OFFSET('CCUS risks'!$A$1,2,I$1-1,totalresp),1)))</f>
        <v>0.9</v>
      </c>
      <c r="J34">
        <f ca="1">1-(COUNTIFS(OFFSET('CCUS risks'!$A$1,2,$B34-1,totalresp),1,OFFSET('CCUS risks'!$A$1,2,J$1-1,totalresp),1)/(COUNTIFS(OFFSET('CCUS risks'!$A$1,2,$B34-1,totalresp),1,OFFSET('CCUS risks'!$A$1,2,J$1-1,totalresp),1)+COUNTIFS(OFFSET('CCUS risks'!$A$1,2,$B34-1,totalresp),1,OFFSET('CCUS risks'!$A$1,2,J$1-1,totalresp),0)+COUNTIFS(OFFSET('CCUS risks'!$A$1,2,$B34-1,totalresp),0,OFFSET('CCUS risks'!$A$1,2,J$1-1,totalresp),1)))</f>
        <v>0.9</v>
      </c>
      <c r="K34">
        <f ca="1">1-(COUNTIFS(OFFSET('CCUS risks'!$A$1,2,$B34-1,totalresp),1,OFFSET('CCUS risks'!$A$1,2,K$1-1,totalresp),1)/(COUNTIFS(OFFSET('CCUS risks'!$A$1,2,$B34-1,totalresp),1,OFFSET('CCUS risks'!$A$1,2,K$1-1,totalresp),1)+COUNTIFS(OFFSET('CCUS risks'!$A$1,2,$B34-1,totalresp),1,OFFSET('CCUS risks'!$A$1,2,K$1-1,totalresp),0)+COUNTIFS(OFFSET('CCUS risks'!$A$1,2,$B34-1,totalresp),0,OFFSET('CCUS risks'!$A$1,2,K$1-1,totalresp),1)))</f>
        <v>0.72727272727272729</v>
      </c>
      <c r="L34">
        <f ca="1">1-(COUNTIFS(OFFSET('CCUS risks'!$A$1,2,$B34-1,totalresp),1,OFFSET('CCUS risks'!$A$1,2,L$1-1,totalresp),1)/(COUNTIFS(OFFSET('CCUS risks'!$A$1,2,$B34-1,totalresp),1,OFFSET('CCUS risks'!$A$1,2,L$1-1,totalresp),1)+COUNTIFS(OFFSET('CCUS risks'!$A$1,2,$B34-1,totalresp),1,OFFSET('CCUS risks'!$A$1,2,L$1-1,totalresp),0)+COUNTIFS(OFFSET('CCUS risks'!$A$1,2,$B34-1,totalresp),0,OFFSET('CCUS risks'!$A$1,2,L$1-1,totalresp),1)))</f>
        <v>0.81818181818181812</v>
      </c>
      <c r="M34">
        <f ca="1">1-(COUNTIFS(OFFSET('CCUS risks'!$A$1,2,$B34-1,totalresp),1,OFFSET('CCUS risks'!$A$1,2,M$1-1,totalresp),1)/(COUNTIFS(OFFSET('CCUS risks'!$A$1,2,$B34-1,totalresp),1,OFFSET('CCUS risks'!$A$1,2,M$1-1,totalresp),1)+COUNTIFS(OFFSET('CCUS risks'!$A$1,2,$B34-1,totalresp),1,OFFSET('CCUS risks'!$A$1,2,M$1-1,totalresp),0)+COUNTIFS(OFFSET('CCUS risks'!$A$1,2,$B34-1,totalresp),0,OFFSET('CCUS risks'!$A$1,2,M$1-1,totalresp),1)))</f>
        <v>0.86206896551724133</v>
      </c>
      <c r="N34">
        <f ca="1">1-(COUNTIFS(OFFSET('CCUS risks'!$A$1,2,$B34-1,totalresp),1,OFFSET('CCUS risks'!$A$1,2,N$1-1,totalresp),1)/(COUNTIFS(OFFSET('CCUS risks'!$A$1,2,$B34-1,totalresp),1,OFFSET('CCUS risks'!$A$1,2,N$1-1,totalresp),1)+COUNTIFS(OFFSET('CCUS risks'!$A$1,2,$B34-1,totalresp),1,OFFSET('CCUS risks'!$A$1,2,N$1-1,totalresp),0)+COUNTIFS(OFFSET('CCUS risks'!$A$1,2,$B34-1,totalresp),0,OFFSET('CCUS risks'!$A$1,2,N$1-1,totalresp),1)))</f>
        <v>0.80645161290322576</v>
      </c>
      <c r="O34">
        <f ca="1">1-(COUNTIFS(OFFSET('CCUS risks'!$A$1,2,$B34-1,totalresp),1,OFFSET('CCUS risks'!$A$1,2,O$1-1,totalresp),1)/(COUNTIFS(OFFSET('CCUS risks'!$A$1,2,$B34-1,totalresp),1,OFFSET('CCUS risks'!$A$1,2,O$1-1,totalresp),1)+COUNTIFS(OFFSET('CCUS risks'!$A$1,2,$B34-1,totalresp),1,OFFSET('CCUS risks'!$A$1,2,O$1-1,totalresp),0)+COUNTIFS(OFFSET('CCUS risks'!$A$1,2,$B34-1,totalresp),0,OFFSET('CCUS risks'!$A$1,2,O$1-1,totalresp),1)))</f>
        <v>0.75609756097560976</v>
      </c>
      <c r="P34">
        <f ca="1">1-(COUNTIFS(OFFSET('CCUS risks'!$A$1,2,$B34-1,totalresp),1,OFFSET('CCUS risks'!$A$1,2,P$1-1,totalresp),1)/(COUNTIFS(OFFSET('CCUS risks'!$A$1,2,$B34-1,totalresp),1,OFFSET('CCUS risks'!$A$1,2,P$1-1,totalresp),1)+COUNTIFS(OFFSET('CCUS risks'!$A$1,2,$B34-1,totalresp),1,OFFSET('CCUS risks'!$A$1,2,P$1-1,totalresp),0)+COUNTIFS(OFFSET('CCUS risks'!$A$1,2,$B34-1,totalresp),0,OFFSET('CCUS risks'!$A$1,2,P$1-1,totalresp),1)))</f>
        <v>0.81578947368421051</v>
      </c>
      <c r="Q34">
        <f ca="1">1-(COUNTIFS(OFFSET('CCUS risks'!$A$1,2,$B34-1,totalresp),1,OFFSET('CCUS risks'!$A$1,2,Q$1-1,totalresp),1)/(COUNTIFS(OFFSET('CCUS risks'!$A$1,2,$B34-1,totalresp),1,OFFSET('CCUS risks'!$A$1,2,Q$1-1,totalresp),1)+COUNTIFS(OFFSET('CCUS risks'!$A$1,2,$B34-1,totalresp),1,OFFSET('CCUS risks'!$A$1,2,Q$1-1,totalresp),0)+COUNTIFS(OFFSET('CCUS risks'!$A$1,2,$B34-1,totalresp),0,OFFSET('CCUS risks'!$A$1,2,Q$1-1,totalresp),1)))</f>
        <v>0.66666666666666674</v>
      </c>
      <c r="R34">
        <f ca="1">1-(COUNTIFS(OFFSET('CCUS risks'!$A$1,2,$B34-1,totalresp),1,OFFSET('CCUS risks'!$A$1,2,R$1-1,totalresp),1)/(COUNTIFS(OFFSET('CCUS risks'!$A$1,2,$B34-1,totalresp),1,OFFSET('CCUS risks'!$A$1,2,R$1-1,totalresp),1)+COUNTIFS(OFFSET('CCUS risks'!$A$1,2,$B34-1,totalresp),1,OFFSET('CCUS risks'!$A$1,2,R$1-1,totalresp),0)+COUNTIFS(OFFSET('CCUS risks'!$A$1,2,$B34-1,totalresp),0,OFFSET('CCUS risks'!$A$1,2,R$1-1,totalresp),1)))</f>
        <v>0.71739130434782616</v>
      </c>
      <c r="S34">
        <f ca="1">1-(COUNTIFS(OFFSET('CCUS risks'!$A$1,2,$B34-1,totalresp),1,OFFSET('CCUS risks'!$A$1,2,S$1-1,totalresp),1)/(COUNTIFS(OFFSET('CCUS risks'!$A$1,2,$B34-1,totalresp),1,OFFSET('CCUS risks'!$A$1,2,S$1-1,totalresp),1)+COUNTIFS(OFFSET('CCUS risks'!$A$1,2,$B34-1,totalresp),1,OFFSET('CCUS risks'!$A$1,2,S$1-1,totalresp),0)+COUNTIFS(OFFSET('CCUS risks'!$A$1,2,$B34-1,totalresp),0,OFFSET('CCUS risks'!$A$1,2,S$1-1,totalresp),1)))</f>
        <v>0.78787878787878785</v>
      </c>
      <c r="T34">
        <f ca="1">1-(COUNTIFS(OFFSET('CCUS risks'!$A$1,2,$B34-1,totalresp),1,OFFSET('CCUS risks'!$A$1,2,T$1-1,totalresp),1)/(COUNTIFS(OFFSET('CCUS risks'!$A$1,2,$B34-1,totalresp),1,OFFSET('CCUS risks'!$A$1,2,T$1-1,totalresp),1)+COUNTIFS(OFFSET('CCUS risks'!$A$1,2,$B34-1,totalresp),1,OFFSET('CCUS risks'!$A$1,2,T$1-1,totalresp),0)+COUNTIFS(OFFSET('CCUS risks'!$A$1,2,$B34-1,totalresp),0,OFFSET('CCUS risks'!$A$1,2,T$1-1,totalresp),1)))</f>
        <v>0.89655172413793105</v>
      </c>
      <c r="U34">
        <f ca="1">1-(COUNTIFS(OFFSET('CCUS risks'!$A$1,2,$B34-1,totalresp),1,OFFSET('CCUS risks'!$A$1,2,U$1-1,totalresp),1)/(COUNTIFS(OFFSET('CCUS risks'!$A$1,2,$B34-1,totalresp),1,OFFSET('CCUS risks'!$A$1,2,U$1-1,totalresp),1)+COUNTIFS(OFFSET('CCUS risks'!$A$1,2,$B34-1,totalresp),1,OFFSET('CCUS risks'!$A$1,2,U$1-1,totalresp),0)+COUNTIFS(OFFSET('CCUS risks'!$A$1,2,$B34-1,totalresp),0,OFFSET('CCUS risks'!$A$1,2,U$1-1,totalresp),1)))</f>
        <v>0.82499999999999996</v>
      </c>
      <c r="V34">
        <f ca="1">1-(COUNTIFS(OFFSET('CCUS risks'!$A$1,2,$B34-1,totalresp),1,OFFSET('CCUS risks'!$A$1,2,V$1-1,totalresp),1)/(COUNTIFS(OFFSET('CCUS risks'!$A$1,2,$B34-1,totalresp),1,OFFSET('CCUS risks'!$A$1,2,V$1-1,totalresp),1)+COUNTIFS(OFFSET('CCUS risks'!$A$1,2,$B34-1,totalresp),1,OFFSET('CCUS risks'!$A$1,2,V$1-1,totalresp),0)+COUNTIFS(OFFSET('CCUS risks'!$A$1,2,$B34-1,totalresp),0,OFFSET('CCUS risks'!$A$1,2,V$1-1,totalresp),1)))</f>
        <v>0.78947368421052633</v>
      </c>
      <c r="W34">
        <f ca="1">1-(COUNTIFS(OFFSET('CCUS risks'!$A$1,2,$B34-1,totalresp),1,OFFSET('CCUS risks'!$A$1,2,W$1-1,totalresp),1)/(COUNTIFS(OFFSET('CCUS risks'!$A$1,2,$B34-1,totalresp),1,OFFSET('CCUS risks'!$A$1,2,W$1-1,totalresp),1)+COUNTIFS(OFFSET('CCUS risks'!$A$1,2,$B34-1,totalresp),1,OFFSET('CCUS risks'!$A$1,2,W$1-1,totalresp),0)+COUNTIFS(OFFSET('CCUS risks'!$A$1,2,$B34-1,totalresp),0,OFFSET('CCUS risks'!$A$1,2,W$1-1,totalresp),1)))</f>
        <v>0.78378378378378377</v>
      </c>
      <c r="X34">
        <f ca="1">1-(COUNTIFS(OFFSET('CCUS risks'!$A$1,2,$B34-1,totalresp),1,OFFSET('CCUS risks'!$A$1,2,X$1-1,totalresp),1)/(COUNTIFS(OFFSET('CCUS risks'!$A$1,2,$B34-1,totalresp),1,OFFSET('CCUS risks'!$A$1,2,X$1-1,totalresp),1)+COUNTIFS(OFFSET('CCUS risks'!$A$1,2,$B34-1,totalresp),1,OFFSET('CCUS risks'!$A$1,2,X$1-1,totalresp),0)+COUNTIFS(OFFSET('CCUS risks'!$A$1,2,$B34-1,totalresp),0,OFFSET('CCUS risks'!$A$1,2,X$1-1,totalresp),1)))</f>
        <v>0.82499999999999996</v>
      </c>
      <c r="Y34">
        <f ca="1">1-(COUNTIFS(OFFSET('CCUS risks'!$A$1,2,$B34-1,totalresp),1,OFFSET('CCUS risks'!$A$1,2,Y$1-1,totalresp),1)/(COUNTIFS(OFFSET('CCUS risks'!$A$1,2,$B34-1,totalresp),1,OFFSET('CCUS risks'!$A$1,2,Y$1-1,totalresp),1)+COUNTIFS(OFFSET('CCUS risks'!$A$1,2,$B34-1,totalresp),1,OFFSET('CCUS risks'!$A$1,2,Y$1-1,totalresp),0)+COUNTIFS(OFFSET('CCUS risks'!$A$1,2,$B34-1,totalresp),0,OFFSET('CCUS risks'!$A$1,2,Y$1-1,totalresp),1)))</f>
        <v>0.92</v>
      </c>
      <c r="Z34">
        <f ca="1">1-(COUNTIFS(OFFSET('CCUS risks'!$A$1,2,$B34-1,totalresp),1,OFFSET('CCUS risks'!$A$1,2,Z$1-1,totalresp),1)/(COUNTIFS(OFFSET('CCUS risks'!$A$1,2,$B34-1,totalresp),1,OFFSET('CCUS risks'!$A$1,2,Z$1-1,totalresp),1)+COUNTIFS(OFFSET('CCUS risks'!$A$1,2,$B34-1,totalresp),1,OFFSET('CCUS risks'!$A$1,2,Z$1-1,totalresp),0)+COUNTIFS(OFFSET('CCUS risks'!$A$1,2,$B34-1,totalresp),0,OFFSET('CCUS risks'!$A$1,2,Z$1-1,totalresp),1)))</f>
        <v>0.83783783783783783</v>
      </c>
      <c r="AA34">
        <f ca="1">1-(COUNTIFS(OFFSET('CCUS risks'!$A$1,2,$B34-1,totalresp),1,OFFSET('CCUS risks'!$A$1,2,AA$1-1,totalresp),1)/(COUNTIFS(OFFSET('CCUS risks'!$A$1,2,$B34-1,totalresp),1,OFFSET('CCUS risks'!$A$1,2,AA$1-1,totalresp),1)+COUNTIFS(OFFSET('CCUS risks'!$A$1,2,$B34-1,totalresp),1,OFFSET('CCUS risks'!$A$1,2,AA$1-1,totalresp),0)+COUNTIFS(OFFSET('CCUS risks'!$A$1,2,$B34-1,totalresp),0,OFFSET('CCUS risks'!$A$1,2,AA$1-1,totalresp),1)))</f>
        <v>0.88888888888888884</v>
      </c>
      <c r="AB34">
        <f ca="1">1-(COUNTIFS(OFFSET('CCUS risks'!$A$1,2,$B34-1,totalresp),1,OFFSET('CCUS risks'!$A$1,2,AB$1-1,totalresp),1)/(COUNTIFS(OFFSET('CCUS risks'!$A$1,2,$B34-1,totalresp),1,OFFSET('CCUS risks'!$A$1,2,AB$1-1,totalresp),1)+COUNTIFS(OFFSET('CCUS risks'!$A$1,2,$B34-1,totalresp),1,OFFSET('CCUS risks'!$A$1,2,AB$1-1,totalresp),0)+COUNTIFS(OFFSET('CCUS risks'!$A$1,2,$B34-1,totalresp),0,OFFSET('CCUS risks'!$A$1,2,AB$1-1,totalresp),1)))</f>
        <v>0.88235294117647056</v>
      </c>
      <c r="AC34">
        <f ca="1">1-(COUNTIFS(OFFSET('CCUS risks'!$A$1,2,$B34-1,totalresp),1,OFFSET('CCUS risks'!$A$1,2,AC$1-1,totalresp),1)/(COUNTIFS(OFFSET('CCUS risks'!$A$1,2,$B34-1,totalresp),1,OFFSET('CCUS risks'!$A$1,2,AC$1-1,totalresp),1)+COUNTIFS(OFFSET('CCUS risks'!$A$1,2,$B34-1,totalresp),1,OFFSET('CCUS risks'!$A$1,2,AC$1-1,totalresp),0)+COUNTIFS(OFFSET('CCUS risks'!$A$1,2,$B34-1,totalresp),0,OFFSET('CCUS risks'!$A$1,2,AC$1-1,totalresp),1)))</f>
        <v>0.77777777777777779</v>
      </c>
      <c r="AD34">
        <f ca="1">1-(COUNTIFS(OFFSET('CCUS risks'!$A$1,2,$B34-1,totalresp),1,OFFSET('CCUS risks'!$A$1,2,AD$1-1,totalresp),1)/(COUNTIFS(OFFSET('CCUS risks'!$A$1,2,$B34-1,totalresp),1,OFFSET('CCUS risks'!$A$1,2,AD$1-1,totalresp),1)+COUNTIFS(OFFSET('CCUS risks'!$A$1,2,$B34-1,totalresp),1,OFFSET('CCUS risks'!$A$1,2,AD$1-1,totalresp),0)+COUNTIFS(OFFSET('CCUS risks'!$A$1,2,$B34-1,totalresp),0,OFFSET('CCUS risks'!$A$1,2,AD$1-1,totalresp),1)))</f>
        <v>0.88</v>
      </c>
      <c r="AE34">
        <f ca="1">1-(COUNTIFS(OFFSET('CCUS risks'!$A$1,2,$B34-1,totalresp),1,OFFSET('CCUS risks'!$A$1,2,AE$1-1,totalresp),1)/(COUNTIFS(OFFSET('CCUS risks'!$A$1,2,$B34-1,totalresp),1,OFFSET('CCUS risks'!$A$1,2,AE$1-1,totalresp),1)+COUNTIFS(OFFSET('CCUS risks'!$A$1,2,$B34-1,totalresp),1,OFFSET('CCUS risks'!$A$1,2,AE$1-1,totalresp),0)+COUNTIFS(OFFSET('CCUS risks'!$A$1,2,$B34-1,totalresp),0,OFFSET('CCUS risks'!$A$1,2,AE$1-1,totalresp),1)))</f>
        <v>1</v>
      </c>
      <c r="AF34">
        <f ca="1">1-(COUNTIFS(OFFSET('CCUS risks'!$A$1,2,$B34-1,totalresp),1,OFFSET('CCUS risks'!$A$1,2,AF$1-1,totalresp),1)/(COUNTIFS(OFFSET('CCUS risks'!$A$1,2,$B34-1,totalresp),1,OFFSET('CCUS risks'!$A$1,2,AF$1-1,totalresp),1)+COUNTIFS(OFFSET('CCUS risks'!$A$1,2,$B34-1,totalresp),1,OFFSET('CCUS risks'!$A$1,2,AF$1-1,totalresp),0)+COUNTIFS(OFFSET('CCUS risks'!$A$1,2,$B34-1,totalresp),0,OFFSET('CCUS risks'!$A$1,2,AF$1-1,totalresp),1)))</f>
        <v>0.73529411764705888</v>
      </c>
      <c r="AG34">
        <f ca="1">1-(COUNTIFS(OFFSET('CCUS risks'!$A$1,2,$B34-1,totalresp),1,OFFSET('CCUS risks'!$A$1,2,AG$1-1,totalresp),1)/(COUNTIFS(OFFSET('CCUS risks'!$A$1,2,$B34-1,totalresp),1,OFFSET('CCUS risks'!$A$1,2,AG$1-1,totalresp),1)+COUNTIFS(OFFSET('CCUS risks'!$A$1,2,$B34-1,totalresp),1,OFFSET('CCUS risks'!$A$1,2,AG$1-1,totalresp),0)+COUNTIFS(OFFSET('CCUS risks'!$A$1,2,$B34-1,totalresp),0,OFFSET('CCUS risks'!$A$1,2,AG$1-1,totalresp),1)))</f>
        <v>0.87096774193548387</v>
      </c>
      <c r="AH34">
        <f ca="1">1-(COUNTIFS(OFFSET('CCUS risks'!$A$1,2,$B34-1,totalresp),1,OFFSET('CCUS risks'!$A$1,2,AH$1-1,totalresp),1)/(COUNTIFS(OFFSET('CCUS risks'!$A$1,2,$B34-1,totalresp),1,OFFSET('CCUS risks'!$A$1,2,AH$1-1,totalresp),1)+COUNTIFS(OFFSET('CCUS risks'!$A$1,2,$B34-1,totalresp),1,OFFSET('CCUS risks'!$A$1,2,AH$1-1,totalresp),0)+COUNTIFS(OFFSET('CCUS risks'!$A$1,2,$B34-1,totalresp),0,OFFSET('CCUS risks'!$A$1,2,AH$1-1,totalresp),1)))</f>
        <v>0</v>
      </c>
      <c r="AI34">
        <f ca="1">1-(COUNTIFS(OFFSET('CCUS risks'!$A$1,2,$B34-1,totalresp),1,OFFSET('CCUS risks'!$A$1,2,AI$1-1,totalresp),1)/(COUNTIFS(OFFSET('CCUS risks'!$A$1,2,$B34-1,totalresp),1,OFFSET('CCUS risks'!$A$1,2,AI$1-1,totalresp),1)+COUNTIFS(OFFSET('CCUS risks'!$A$1,2,$B34-1,totalresp),1,OFFSET('CCUS risks'!$A$1,2,AI$1-1,totalresp),0)+COUNTIFS(OFFSET('CCUS risks'!$A$1,2,$B34-1,totalresp),0,OFFSET('CCUS risks'!$A$1,2,AI$1-1,totalresp),1)))</f>
        <v>0.70588235294117641</v>
      </c>
      <c r="AJ34">
        <f ca="1">1-(COUNTIFS(OFFSET('CCUS risks'!$A$1,2,$B34-1,totalresp),1,OFFSET('CCUS risks'!$A$1,2,AJ$1-1,totalresp),1)/(COUNTIFS(OFFSET('CCUS risks'!$A$1,2,$B34-1,totalresp),1,OFFSET('CCUS risks'!$A$1,2,AJ$1-1,totalresp),1)+COUNTIFS(OFFSET('CCUS risks'!$A$1,2,$B34-1,totalresp),1,OFFSET('CCUS risks'!$A$1,2,AJ$1-1,totalresp),0)+COUNTIFS(OFFSET('CCUS risks'!$A$1,2,$B34-1,totalresp),0,OFFSET('CCUS risks'!$A$1,2,AJ$1-1,totalresp),1)))</f>
        <v>0.95454545454545459</v>
      </c>
    </row>
    <row r="35" spans="1:36" ht="39.4" x14ac:dyDescent="0.45">
      <c r="A35" s="21" t="s">
        <v>407</v>
      </c>
      <c r="B35" s="6">
        <v>38</v>
      </c>
      <c r="C35">
        <f ca="1">1-(COUNTIFS(OFFSET('CCUS risks'!$A$1,2,$B35-1,totalresp),1,OFFSET('CCUS risks'!$A$1,2,C$1-1,totalresp),1)/(COUNTIFS(OFFSET('CCUS risks'!$A$1,2,$B35-1,totalresp),1,OFFSET('CCUS risks'!$A$1,2,C$1-1,totalresp),1)+COUNTIFS(OFFSET('CCUS risks'!$A$1,2,$B35-1,totalresp),1,OFFSET('CCUS risks'!$A$1,2,C$1-1,totalresp),0)+COUNTIFS(OFFSET('CCUS risks'!$A$1,2,$B35-1,totalresp),0,OFFSET('CCUS risks'!$A$1,2,C$1-1,totalresp),1)))</f>
        <v>0.79069767441860461</v>
      </c>
      <c r="D35">
        <f ca="1">1-(COUNTIFS(OFFSET('CCUS risks'!$A$1,2,$B35-1,totalresp),1,OFFSET('CCUS risks'!$A$1,2,D$1-1,totalresp),1)/(COUNTIFS(OFFSET('CCUS risks'!$A$1,2,$B35-1,totalresp),1,OFFSET('CCUS risks'!$A$1,2,D$1-1,totalresp),1)+COUNTIFS(OFFSET('CCUS risks'!$A$1,2,$B35-1,totalresp),1,OFFSET('CCUS risks'!$A$1,2,D$1-1,totalresp),0)+COUNTIFS(OFFSET('CCUS risks'!$A$1,2,$B35-1,totalresp),0,OFFSET('CCUS risks'!$A$1,2,D$1-1,totalresp),1)))</f>
        <v>0.81818181818181812</v>
      </c>
      <c r="E35">
        <f ca="1">1-(COUNTIFS(OFFSET('CCUS risks'!$A$1,2,$B35-1,totalresp),1,OFFSET('CCUS risks'!$A$1,2,E$1-1,totalresp),1)/(COUNTIFS(OFFSET('CCUS risks'!$A$1,2,$B35-1,totalresp),1,OFFSET('CCUS risks'!$A$1,2,E$1-1,totalresp),1)+COUNTIFS(OFFSET('CCUS risks'!$A$1,2,$B35-1,totalresp),1,OFFSET('CCUS risks'!$A$1,2,E$1-1,totalresp),0)+COUNTIFS(OFFSET('CCUS risks'!$A$1,2,$B35-1,totalresp),0,OFFSET('CCUS risks'!$A$1,2,E$1-1,totalresp),1)))</f>
        <v>0.83333333333333337</v>
      </c>
      <c r="F35">
        <f ca="1">1-(COUNTIFS(OFFSET('CCUS risks'!$A$1,2,$B35-1,totalresp),1,OFFSET('CCUS risks'!$A$1,2,F$1-1,totalresp),1)/(COUNTIFS(OFFSET('CCUS risks'!$A$1,2,$B35-1,totalresp),1,OFFSET('CCUS risks'!$A$1,2,F$1-1,totalresp),1)+COUNTIFS(OFFSET('CCUS risks'!$A$1,2,$B35-1,totalresp),1,OFFSET('CCUS risks'!$A$1,2,F$1-1,totalresp),0)+COUNTIFS(OFFSET('CCUS risks'!$A$1,2,$B35-1,totalresp),0,OFFSET('CCUS risks'!$A$1,2,F$1-1,totalresp),1)))</f>
        <v>0.88571428571428568</v>
      </c>
      <c r="G35">
        <f ca="1">1-(COUNTIFS(OFFSET('CCUS risks'!$A$1,2,$B35-1,totalresp),1,OFFSET('CCUS risks'!$A$1,2,G$1-1,totalresp),1)/(COUNTIFS(OFFSET('CCUS risks'!$A$1,2,$B35-1,totalresp),1,OFFSET('CCUS risks'!$A$1,2,G$1-1,totalresp),1)+COUNTIFS(OFFSET('CCUS risks'!$A$1,2,$B35-1,totalresp),1,OFFSET('CCUS risks'!$A$1,2,G$1-1,totalresp),0)+COUNTIFS(OFFSET('CCUS risks'!$A$1,2,$B35-1,totalresp),0,OFFSET('CCUS risks'!$A$1,2,G$1-1,totalresp),1)))</f>
        <v>0.74358974358974361</v>
      </c>
      <c r="H35">
        <f ca="1">1-(COUNTIFS(OFFSET('CCUS risks'!$A$1,2,$B35-1,totalresp),1,OFFSET('CCUS risks'!$A$1,2,H$1-1,totalresp),1)/(COUNTIFS(OFFSET('CCUS risks'!$A$1,2,$B35-1,totalresp),1,OFFSET('CCUS risks'!$A$1,2,H$1-1,totalresp),1)+COUNTIFS(OFFSET('CCUS risks'!$A$1,2,$B35-1,totalresp),1,OFFSET('CCUS risks'!$A$1,2,H$1-1,totalresp),0)+COUNTIFS(OFFSET('CCUS risks'!$A$1,2,$B35-1,totalresp),0,OFFSET('CCUS risks'!$A$1,2,H$1-1,totalresp),1)))</f>
        <v>0.75609756097560976</v>
      </c>
      <c r="I35">
        <f ca="1">1-(COUNTIFS(OFFSET('CCUS risks'!$A$1,2,$B35-1,totalresp),1,OFFSET('CCUS risks'!$A$1,2,I$1-1,totalresp),1)/(COUNTIFS(OFFSET('CCUS risks'!$A$1,2,$B35-1,totalresp),1,OFFSET('CCUS risks'!$A$1,2,I$1-1,totalresp),1)+COUNTIFS(OFFSET('CCUS risks'!$A$1,2,$B35-1,totalresp),1,OFFSET('CCUS risks'!$A$1,2,I$1-1,totalresp),0)+COUNTIFS(OFFSET('CCUS risks'!$A$1,2,$B35-1,totalresp),0,OFFSET('CCUS risks'!$A$1,2,I$1-1,totalresp),1)))</f>
        <v>0.76666666666666661</v>
      </c>
      <c r="J35">
        <f ca="1">1-(COUNTIFS(OFFSET('CCUS risks'!$A$1,2,$B35-1,totalresp),1,OFFSET('CCUS risks'!$A$1,2,J$1-1,totalresp),1)/(COUNTIFS(OFFSET('CCUS risks'!$A$1,2,$B35-1,totalresp),1,OFFSET('CCUS risks'!$A$1,2,J$1-1,totalresp),1)+COUNTIFS(OFFSET('CCUS risks'!$A$1,2,$B35-1,totalresp),1,OFFSET('CCUS risks'!$A$1,2,J$1-1,totalresp),0)+COUNTIFS(OFFSET('CCUS risks'!$A$1,2,$B35-1,totalresp),0,OFFSET('CCUS risks'!$A$1,2,J$1-1,totalresp),1)))</f>
        <v>0.82926829268292679</v>
      </c>
      <c r="K35">
        <f ca="1">1-(COUNTIFS(OFFSET('CCUS risks'!$A$1,2,$B35-1,totalresp),1,OFFSET('CCUS risks'!$A$1,2,K$1-1,totalresp),1)/(COUNTIFS(OFFSET('CCUS risks'!$A$1,2,$B35-1,totalresp),1,OFFSET('CCUS risks'!$A$1,2,K$1-1,totalresp),1)+COUNTIFS(OFFSET('CCUS risks'!$A$1,2,$B35-1,totalresp),1,OFFSET('CCUS risks'!$A$1,2,K$1-1,totalresp),0)+COUNTIFS(OFFSET('CCUS risks'!$A$1,2,$B35-1,totalresp),0,OFFSET('CCUS risks'!$A$1,2,K$1-1,totalresp),1)))</f>
        <v>0.7567567567567568</v>
      </c>
      <c r="L35">
        <f ca="1">1-(COUNTIFS(OFFSET('CCUS risks'!$A$1,2,$B35-1,totalresp),1,OFFSET('CCUS risks'!$A$1,2,L$1-1,totalresp),1)/(COUNTIFS(OFFSET('CCUS risks'!$A$1,2,$B35-1,totalresp),1,OFFSET('CCUS risks'!$A$1,2,L$1-1,totalresp),1)+COUNTIFS(OFFSET('CCUS risks'!$A$1,2,$B35-1,totalresp),1,OFFSET('CCUS risks'!$A$1,2,L$1-1,totalresp),0)+COUNTIFS(OFFSET('CCUS risks'!$A$1,2,$B35-1,totalresp),0,OFFSET('CCUS risks'!$A$1,2,L$1-1,totalresp),1)))</f>
        <v>0.77142857142857146</v>
      </c>
      <c r="M35">
        <f ca="1">1-(COUNTIFS(OFFSET('CCUS risks'!$A$1,2,$B35-1,totalresp),1,OFFSET('CCUS risks'!$A$1,2,M$1-1,totalresp),1)/(COUNTIFS(OFFSET('CCUS risks'!$A$1,2,$B35-1,totalresp),1,OFFSET('CCUS risks'!$A$1,2,M$1-1,totalresp),1)+COUNTIFS(OFFSET('CCUS risks'!$A$1,2,$B35-1,totalresp),1,OFFSET('CCUS risks'!$A$1,2,M$1-1,totalresp),0)+COUNTIFS(OFFSET('CCUS risks'!$A$1,2,$B35-1,totalresp),0,OFFSET('CCUS risks'!$A$1,2,M$1-1,totalresp),1)))</f>
        <v>0.80645161290322576</v>
      </c>
      <c r="N35">
        <f ca="1">1-(COUNTIFS(OFFSET('CCUS risks'!$A$1,2,$B35-1,totalresp),1,OFFSET('CCUS risks'!$A$1,2,N$1-1,totalresp),1)/(COUNTIFS(OFFSET('CCUS risks'!$A$1,2,$B35-1,totalresp),1,OFFSET('CCUS risks'!$A$1,2,N$1-1,totalresp),1)+COUNTIFS(OFFSET('CCUS risks'!$A$1,2,$B35-1,totalresp),1,OFFSET('CCUS risks'!$A$1,2,N$1-1,totalresp),0)+COUNTIFS(OFFSET('CCUS risks'!$A$1,2,$B35-1,totalresp),0,OFFSET('CCUS risks'!$A$1,2,N$1-1,totalresp),1)))</f>
        <v>0.79411764705882359</v>
      </c>
      <c r="O35">
        <f ca="1">1-(COUNTIFS(OFFSET('CCUS risks'!$A$1,2,$B35-1,totalresp),1,OFFSET('CCUS risks'!$A$1,2,O$1-1,totalresp),1)/(COUNTIFS(OFFSET('CCUS risks'!$A$1,2,$B35-1,totalresp),1,OFFSET('CCUS risks'!$A$1,2,O$1-1,totalresp),1)+COUNTIFS(OFFSET('CCUS risks'!$A$1,2,$B35-1,totalresp),1,OFFSET('CCUS risks'!$A$1,2,O$1-1,totalresp),0)+COUNTIFS(OFFSET('CCUS risks'!$A$1,2,$B35-1,totalresp),0,OFFSET('CCUS risks'!$A$1,2,O$1-1,totalresp),1)))</f>
        <v>0.77777777777777779</v>
      </c>
      <c r="P35">
        <f ca="1">1-(COUNTIFS(OFFSET('CCUS risks'!$A$1,2,$B35-1,totalresp),1,OFFSET('CCUS risks'!$A$1,2,P$1-1,totalresp),1)/(COUNTIFS(OFFSET('CCUS risks'!$A$1,2,$B35-1,totalresp),1,OFFSET('CCUS risks'!$A$1,2,P$1-1,totalresp),1)+COUNTIFS(OFFSET('CCUS risks'!$A$1,2,$B35-1,totalresp),1,OFFSET('CCUS risks'!$A$1,2,P$1-1,totalresp),0)+COUNTIFS(OFFSET('CCUS risks'!$A$1,2,$B35-1,totalresp),0,OFFSET('CCUS risks'!$A$1,2,P$1-1,totalresp),1)))</f>
        <v>0.83333333333333337</v>
      </c>
      <c r="Q35">
        <f ca="1">1-(COUNTIFS(OFFSET('CCUS risks'!$A$1,2,$B35-1,totalresp),1,OFFSET('CCUS risks'!$A$1,2,Q$1-1,totalresp),1)/(COUNTIFS(OFFSET('CCUS risks'!$A$1,2,$B35-1,totalresp),1,OFFSET('CCUS risks'!$A$1,2,Q$1-1,totalresp),1)+COUNTIFS(OFFSET('CCUS risks'!$A$1,2,$B35-1,totalresp),1,OFFSET('CCUS risks'!$A$1,2,Q$1-1,totalresp),0)+COUNTIFS(OFFSET('CCUS risks'!$A$1,2,$B35-1,totalresp),0,OFFSET('CCUS risks'!$A$1,2,Q$1-1,totalresp),1)))</f>
        <v>0.73170731707317072</v>
      </c>
      <c r="R35">
        <f ca="1">1-(COUNTIFS(OFFSET('CCUS risks'!$A$1,2,$B35-1,totalresp),1,OFFSET('CCUS risks'!$A$1,2,R$1-1,totalresp),1)/(COUNTIFS(OFFSET('CCUS risks'!$A$1,2,$B35-1,totalresp),1,OFFSET('CCUS risks'!$A$1,2,R$1-1,totalresp),1)+COUNTIFS(OFFSET('CCUS risks'!$A$1,2,$B35-1,totalresp),1,OFFSET('CCUS risks'!$A$1,2,R$1-1,totalresp),0)+COUNTIFS(OFFSET('CCUS risks'!$A$1,2,$B35-1,totalresp),0,OFFSET('CCUS risks'!$A$1,2,R$1-1,totalresp),1)))</f>
        <v>0.56818181818181812</v>
      </c>
      <c r="S35">
        <f ca="1">1-(COUNTIFS(OFFSET('CCUS risks'!$A$1,2,$B35-1,totalresp),1,OFFSET('CCUS risks'!$A$1,2,S$1-1,totalresp),1)/(COUNTIFS(OFFSET('CCUS risks'!$A$1,2,$B35-1,totalresp),1,OFFSET('CCUS risks'!$A$1,2,S$1-1,totalresp),1)+COUNTIFS(OFFSET('CCUS risks'!$A$1,2,$B35-1,totalresp),1,OFFSET('CCUS risks'!$A$1,2,S$1-1,totalresp),0)+COUNTIFS(OFFSET('CCUS risks'!$A$1,2,$B35-1,totalresp),0,OFFSET('CCUS risks'!$A$1,2,S$1-1,totalresp),1)))</f>
        <v>0.70588235294117641</v>
      </c>
      <c r="T35">
        <f ca="1">1-(COUNTIFS(OFFSET('CCUS risks'!$A$1,2,$B35-1,totalresp),1,OFFSET('CCUS risks'!$A$1,2,T$1-1,totalresp),1)/(COUNTIFS(OFFSET('CCUS risks'!$A$1,2,$B35-1,totalresp),1,OFFSET('CCUS risks'!$A$1,2,T$1-1,totalresp),1)+COUNTIFS(OFFSET('CCUS risks'!$A$1,2,$B35-1,totalresp),1,OFFSET('CCUS risks'!$A$1,2,T$1-1,totalresp),0)+COUNTIFS(OFFSET('CCUS risks'!$A$1,2,$B35-1,totalresp),0,OFFSET('CCUS risks'!$A$1,2,T$1-1,totalresp),1)))</f>
        <v>0.875</v>
      </c>
      <c r="U35">
        <f ca="1">1-(COUNTIFS(OFFSET('CCUS risks'!$A$1,2,$B35-1,totalresp),1,OFFSET('CCUS risks'!$A$1,2,U$1-1,totalresp),1)/(COUNTIFS(OFFSET('CCUS risks'!$A$1,2,$B35-1,totalresp),1,OFFSET('CCUS risks'!$A$1,2,U$1-1,totalresp),1)+COUNTIFS(OFFSET('CCUS risks'!$A$1,2,$B35-1,totalresp),1,OFFSET('CCUS risks'!$A$1,2,U$1-1,totalresp),0)+COUNTIFS(OFFSET('CCUS risks'!$A$1,2,$B35-1,totalresp),0,OFFSET('CCUS risks'!$A$1,2,U$1-1,totalresp),1)))</f>
        <v>0.72499999999999998</v>
      </c>
      <c r="V35">
        <f ca="1">1-(COUNTIFS(OFFSET('CCUS risks'!$A$1,2,$B35-1,totalresp),1,OFFSET('CCUS risks'!$A$1,2,V$1-1,totalresp),1)/(COUNTIFS(OFFSET('CCUS risks'!$A$1,2,$B35-1,totalresp),1,OFFSET('CCUS risks'!$A$1,2,V$1-1,totalresp),1)+COUNTIFS(OFFSET('CCUS risks'!$A$1,2,$B35-1,totalresp),1,OFFSET('CCUS risks'!$A$1,2,V$1-1,totalresp),0)+COUNTIFS(OFFSET('CCUS risks'!$A$1,2,$B35-1,totalresp),0,OFFSET('CCUS risks'!$A$1,2,V$1-1,totalresp),1)))</f>
        <v>0.80952380952380953</v>
      </c>
      <c r="W35">
        <f ca="1">1-(COUNTIFS(OFFSET('CCUS risks'!$A$1,2,$B35-1,totalresp),1,OFFSET('CCUS risks'!$A$1,2,W$1-1,totalresp),1)/(COUNTIFS(OFFSET('CCUS risks'!$A$1,2,$B35-1,totalresp),1,OFFSET('CCUS risks'!$A$1,2,W$1-1,totalresp),1)+COUNTIFS(OFFSET('CCUS risks'!$A$1,2,$B35-1,totalresp),1,OFFSET('CCUS risks'!$A$1,2,W$1-1,totalresp),0)+COUNTIFS(OFFSET('CCUS risks'!$A$1,2,$B35-1,totalresp),0,OFFSET('CCUS risks'!$A$1,2,W$1-1,totalresp),1)))</f>
        <v>0.67567567567567566</v>
      </c>
      <c r="X35">
        <f ca="1">1-(COUNTIFS(OFFSET('CCUS risks'!$A$1,2,$B35-1,totalresp),1,OFFSET('CCUS risks'!$A$1,2,X$1-1,totalresp),1)/(COUNTIFS(OFFSET('CCUS risks'!$A$1,2,$B35-1,totalresp),1,OFFSET('CCUS risks'!$A$1,2,X$1-1,totalresp),1)+COUNTIFS(OFFSET('CCUS risks'!$A$1,2,$B35-1,totalresp),1,OFFSET('CCUS risks'!$A$1,2,X$1-1,totalresp),0)+COUNTIFS(OFFSET('CCUS risks'!$A$1,2,$B35-1,totalresp),0,OFFSET('CCUS risks'!$A$1,2,X$1-1,totalresp),1)))</f>
        <v>0.65789473684210531</v>
      </c>
      <c r="Y35">
        <f ca="1">1-(COUNTIFS(OFFSET('CCUS risks'!$A$1,2,$B35-1,totalresp),1,OFFSET('CCUS risks'!$A$1,2,Y$1-1,totalresp),1)/(COUNTIFS(OFFSET('CCUS risks'!$A$1,2,$B35-1,totalresp),1,OFFSET('CCUS risks'!$A$1,2,Y$1-1,totalresp),1)+COUNTIFS(OFFSET('CCUS risks'!$A$1,2,$B35-1,totalresp),1,OFFSET('CCUS risks'!$A$1,2,Y$1-1,totalresp),0)+COUNTIFS(OFFSET('CCUS risks'!$A$1,2,$B35-1,totalresp),0,OFFSET('CCUS risks'!$A$1,2,Y$1-1,totalresp),1)))</f>
        <v>0.8928571428571429</v>
      </c>
      <c r="Z35">
        <f ca="1">1-(COUNTIFS(OFFSET('CCUS risks'!$A$1,2,$B35-1,totalresp),1,OFFSET('CCUS risks'!$A$1,2,Z$1-1,totalresp),1)/(COUNTIFS(OFFSET('CCUS risks'!$A$1,2,$B35-1,totalresp),1,OFFSET('CCUS risks'!$A$1,2,Z$1-1,totalresp),1)+COUNTIFS(OFFSET('CCUS risks'!$A$1,2,$B35-1,totalresp),1,OFFSET('CCUS risks'!$A$1,2,Z$1-1,totalresp),0)+COUNTIFS(OFFSET('CCUS risks'!$A$1,2,$B35-1,totalresp),0,OFFSET('CCUS risks'!$A$1,2,Z$1-1,totalresp),1)))</f>
        <v>0.76315789473684215</v>
      </c>
      <c r="AA35">
        <f ca="1">1-(COUNTIFS(OFFSET('CCUS risks'!$A$1,2,$B35-1,totalresp),1,OFFSET('CCUS risks'!$A$1,2,AA$1-1,totalresp),1)/(COUNTIFS(OFFSET('CCUS risks'!$A$1,2,$B35-1,totalresp),1,OFFSET('CCUS risks'!$A$1,2,AA$1-1,totalresp),1)+COUNTIFS(OFFSET('CCUS risks'!$A$1,2,$B35-1,totalresp),1,OFFSET('CCUS risks'!$A$1,2,AA$1-1,totalresp),0)+COUNTIFS(OFFSET('CCUS risks'!$A$1,2,$B35-1,totalresp),0,OFFSET('CCUS risks'!$A$1,2,AA$1-1,totalresp),1)))</f>
        <v>0.90322580645161288</v>
      </c>
      <c r="AB35">
        <f ca="1">1-(COUNTIFS(OFFSET('CCUS risks'!$A$1,2,$B35-1,totalresp),1,OFFSET('CCUS risks'!$A$1,2,AB$1-1,totalresp),1)/(COUNTIFS(OFFSET('CCUS risks'!$A$1,2,$B35-1,totalresp),1,OFFSET('CCUS risks'!$A$1,2,AB$1-1,totalresp),1)+COUNTIFS(OFFSET('CCUS risks'!$A$1,2,$B35-1,totalresp),1,OFFSET('CCUS risks'!$A$1,2,AB$1-1,totalresp),0)+COUNTIFS(OFFSET('CCUS risks'!$A$1,2,$B35-1,totalresp),0,OFFSET('CCUS risks'!$A$1,2,AB$1-1,totalresp),1)))</f>
        <v>0.6875</v>
      </c>
      <c r="AC35">
        <f ca="1">1-(COUNTIFS(OFFSET('CCUS risks'!$A$1,2,$B35-1,totalresp),1,OFFSET('CCUS risks'!$A$1,2,AC$1-1,totalresp),1)/(COUNTIFS(OFFSET('CCUS risks'!$A$1,2,$B35-1,totalresp),1,OFFSET('CCUS risks'!$A$1,2,AC$1-1,totalresp),1)+COUNTIFS(OFFSET('CCUS risks'!$A$1,2,$B35-1,totalresp),1,OFFSET('CCUS risks'!$A$1,2,AC$1-1,totalresp),0)+COUNTIFS(OFFSET('CCUS risks'!$A$1,2,$B35-1,totalresp),0,OFFSET('CCUS risks'!$A$1,2,AC$1-1,totalresp),1)))</f>
        <v>0.62857142857142856</v>
      </c>
      <c r="AD35">
        <f ca="1">1-(COUNTIFS(OFFSET('CCUS risks'!$A$1,2,$B35-1,totalresp),1,OFFSET('CCUS risks'!$A$1,2,AD$1-1,totalresp),1)/(COUNTIFS(OFFSET('CCUS risks'!$A$1,2,$B35-1,totalresp),1,OFFSET('CCUS risks'!$A$1,2,AD$1-1,totalresp),1)+COUNTIFS(OFFSET('CCUS risks'!$A$1,2,$B35-1,totalresp),1,OFFSET('CCUS risks'!$A$1,2,AD$1-1,totalresp),0)+COUNTIFS(OFFSET('CCUS risks'!$A$1,2,$B35-1,totalresp),0,OFFSET('CCUS risks'!$A$1,2,AD$1-1,totalresp),1)))</f>
        <v>0.81481481481481488</v>
      </c>
      <c r="AE35">
        <f ca="1">1-(COUNTIFS(OFFSET('CCUS risks'!$A$1,2,$B35-1,totalresp),1,OFFSET('CCUS risks'!$A$1,2,AE$1-1,totalresp),1)/(COUNTIFS(OFFSET('CCUS risks'!$A$1,2,$B35-1,totalresp),1,OFFSET('CCUS risks'!$A$1,2,AE$1-1,totalresp),1)+COUNTIFS(OFFSET('CCUS risks'!$A$1,2,$B35-1,totalresp),1,OFFSET('CCUS risks'!$A$1,2,AE$1-1,totalresp),0)+COUNTIFS(OFFSET('CCUS risks'!$A$1,2,$B35-1,totalresp),0,OFFSET('CCUS risks'!$A$1,2,AE$1-1,totalresp),1)))</f>
        <v>0.96296296296296302</v>
      </c>
      <c r="AF35">
        <f ca="1">1-(COUNTIFS(OFFSET('CCUS risks'!$A$1,2,$B35-1,totalresp),1,OFFSET('CCUS risks'!$A$1,2,AF$1-1,totalresp),1)/(COUNTIFS(OFFSET('CCUS risks'!$A$1,2,$B35-1,totalresp),1,OFFSET('CCUS risks'!$A$1,2,AF$1-1,totalresp),1)+COUNTIFS(OFFSET('CCUS risks'!$A$1,2,$B35-1,totalresp),1,OFFSET('CCUS risks'!$A$1,2,AF$1-1,totalresp),0)+COUNTIFS(OFFSET('CCUS risks'!$A$1,2,$B35-1,totalresp),0,OFFSET('CCUS risks'!$A$1,2,AF$1-1,totalresp),1)))</f>
        <v>0.76315789473684215</v>
      </c>
      <c r="AG35">
        <f ca="1">1-(COUNTIFS(OFFSET('CCUS risks'!$A$1,2,$B35-1,totalresp),1,OFFSET('CCUS risks'!$A$1,2,AG$1-1,totalresp),1)/(COUNTIFS(OFFSET('CCUS risks'!$A$1,2,$B35-1,totalresp),1,OFFSET('CCUS risks'!$A$1,2,AG$1-1,totalresp),1)+COUNTIFS(OFFSET('CCUS risks'!$A$1,2,$B35-1,totalresp),1,OFFSET('CCUS risks'!$A$1,2,AG$1-1,totalresp),0)+COUNTIFS(OFFSET('CCUS risks'!$A$1,2,$B35-1,totalresp),0,OFFSET('CCUS risks'!$A$1,2,AG$1-1,totalresp),1)))</f>
        <v>0.7</v>
      </c>
      <c r="AH35">
        <f ca="1">1-(COUNTIFS(OFFSET('CCUS risks'!$A$1,2,$B35-1,totalresp),1,OFFSET('CCUS risks'!$A$1,2,AH$1-1,totalresp),1)/(COUNTIFS(OFFSET('CCUS risks'!$A$1,2,$B35-1,totalresp),1,OFFSET('CCUS risks'!$A$1,2,AH$1-1,totalresp),1)+COUNTIFS(OFFSET('CCUS risks'!$A$1,2,$B35-1,totalresp),1,OFFSET('CCUS risks'!$A$1,2,AH$1-1,totalresp),0)+COUNTIFS(OFFSET('CCUS risks'!$A$1,2,$B35-1,totalresp),0,OFFSET('CCUS risks'!$A$1,2,AH$1-1,totalresp),1)))</f>
        <v>0.70588235294117641</v>
      </c>
      <c r="AI35">
        <f ca="1">1-(COUNTIFS(OFFSET('CCUS risks'!$A$1,2,$B35-1,totalresp),1,OFFSET('CCUS risks'!$A$1,2,AI$1-1,totalresp),1)/(COUNTIFS(OFFSET('CCUS risks'!$A$1,2,$B35-1,totalresp),1,OFFSET('CCUS risks'!$A$1,2,AI$1-1,totalresp),1)+COUNTIFS(OFFSET('CCUS risks'!$A$1,2,$B35-1,totalresp),1,OFFSET('CCUS risks'!$A$1,2,AI$1-1,totalresp),0)+COUNTIFS(OFFSET('CCUS risks'!$A$1,2,$B35-1,totalresp),0,OFFSET('CCUS risks'!$A$1,2,AI$1-1,totalresp),1)))</f>
        <v>0</v>
      </c>
      <c r="AJ35">
        <f ca="1">1-(COUNTIFS(OFFSET('CCUS risks'!$A$1,2,$B35-1,totalresp),1,OFFSET('CCUS risks'!$A$1,2,AJ$1-1,totalresp),1)/(COUNTIFS(OFFSET('CCUS risks'!$A$1,2,$B35-1,totalresp),1,OFFSET('CCUS risks'!$A$1,2,AJ$1-1,totalresp),1)+COUNTIFS(OFFSET('CCUS risks'!$A$1,2,$B35-1,totalresp),1,OFFSET('CCUS risks'!$A$1,2,AJ$1-1,totalresp),0)+COUNTIFS(OFFSET('CCUS risks'!$A$1,2,$B35-1,totalresp),0,OFFSET('CCUS risks'!$A$1,2,AJ$1-1,totalresp),1)))</f>
        <v>0.92</v>
      </c>
    </row>
    <row r="36" spans="1:36" ht="26.25" x14ac:dyDescent="0.45">
      <c r="A36" s="21" t="s">
        <v>408</v>
      </c>
      <c r="B36" s="6">
        <v>39</v>
      </c>
      <c r="C36">
        <f ca="1">1-(COUNTIFS(OFFSET('CCUS risks'!$A$1,2,$B36-1,totalresp),1,OFFSET('CCUS risks'!$A$1,2,C$1-1,totalresp),1)/(COUNTIFS(OFFSET('CCUS risks'!$A$1,2,$B36-1,totalresp),1,OFFSET('CCUS risks'!$A$1,2,C$1-1,totalresp),1)+COUNTIFS(OFFSET('CCUS risks'!$A$1,2,$B36-1,totalresp),1,OFFSET('CCUS risks'!$A$1,2,C$1-1,totalresp),0)+COUNTIFS(OFFSET('CCUS risks'!$A$1,2,$B36-1,totalresp),0,OFFSET('CCUS risks'!$A$1,2,C$1-1,totalresp),1)))</f>
        <v>0.96666666666666667</v>
      </c>
      <c r="D36">
        <f ca="1">1-(COUNTIFS(OFFSET('CCUS risks'!$A$1,2,$B36-1,totalresp),1,OFFSET('CCUS risks'!$A$1,2,D$1-1,totalresp),1)/(COUNTIFS(OFFSET('CCUS risks'!$A$1,2,$B36-1,totalresp),1,OFFSET('CCUS risks'!$A$1,2,D$1-1,totalresp),1)+COUNTIFS(OFFSET('CCUS risks'!$A$1,2,$B36-1,totalresp),1,OFFSET('CCUS risks'!$A$1,2,D$1-1,totalresp),0)+COUNTIFS(OFFSET('CCUS risks'!$A$1,2,$B36-1,totalresp),0,OFFSET('CCUS risks'!$A$1,2,D$1-1,totalresp),1)))</f>
        <v>0.94117647058823528</v>
      </c>
      <c r="E36">
        <f ca="1">1-(COUNTIFS(OFFSET('CCUS risks'!$A$1,2,$B36-1,totalresp),1,OFFSET('CCUS risks'!$A$1,2,E$1-1,totalresp),1)/(COUNTIFS(OFFSET('CCUS risks'!$A$1,2,$B36-1,totalresp),1,OFFSET('CCUS risks'!$A$1,2,E$1-1,totalresp),1)+COUNTIFS(OFFSET('CCUS risks'!$A$1,2,$B36-1,totalresp),1,OFFSET('CCUS risks'!$A$1,2,E$1-1,totalresp),0)+COUNTIFS(OFFSET('CCUS risks'!$A$1,2,$B36-1,totalresp),0,OFFSET('CCUS risks'!$A$1,2,E$1-1,totalresp),1)))</f>
        <v>0.95</v>
      </c>
      <c r="F36">
        <f ca="1">1-(COUNTIFS(OFFSET('CCUS risks'!$A$1,2,$B36-1,totalresp),1,OFFSET('CCUS risks'!$A$1,2,F$1-1,totalresp),1)/(COUNTIFS(OFFSET('CCUS risks'!$A$1,2,$B36-1,totalresp),1,OFFSET('CCUS risks'!$A$1,2,F$1-1,totalresp),1)+COUNTIFS(OFFSET('CCUS risks'!$A$1,2,$B36-1,totalresp),1,OFFSET('CCUS risks'!$A$1,2,F$1-1,totalresp),0)+COUNTIFS(OFFSET('CCUS risks'!$A$1,2,$B36-1,totalresp),0,OFFSET('CCUS risks'!$A$1,2,F$1-1,totalresp),1)))</f>
        <v>0.94117647058823528</v>
      </c>
      <c r="G36">
        <f ca="1">1-(COUNTIFS(OFFSET('CCUS risks'!$A$1,2,$B36-1,totalresp),1,OFFSET('CCUS risks'!$A$1,2,G$1-1,totalresp),1)/(COUNTIFS(OFFSET('CCUS risks'!$A$1,2,$B36-1,totalresp),1,OFFSET('CCUS risks'!$A$1,2,G$1-1,totalresp),1)+COUNTIFS(OFFSET('CCUS risks'!$A$1,2,$B36-1,totalresp),1,OFFSET('CCUS risks'!$A$1,2,G$1-1,totalresp),0)+COUNTIFS(OFFSET('CCUS risks'!$A$1,2,$B36-1,totalresp),0,OFFSET('CCUS risks'!$A$1,2,G$1-1,totalresp),1)))</f>
        <v>0.88</v>
      </c>
      <c r="H36">
        <f ca="1">1-(COUNTIFS(OFFSET('CCUS risks'!$A$1,2,$B36-1,totalresp),1,OFFSET('CCUS risks'!$A$1,2,H$1-1,totalresp),1)/(COUNTIFS(OFFSET('CCUS risks'!$A$1,2,$B36-1,totalresp),1,OFFSET('CCUS risks'!$A$1,2,H$1-1,totalresp),1)+COUNTIFS(OFFSET('CCUS risks'!$A$1,2,$B36-1,totalresp),1,OFFSET('CCUS risks'!$A$1,2,H$1-1,totalresp),0)+COUNTIFS(OFFSET('CCUS risks'!$A$1,2,$B36-1,totalresp),0,OFFSET('CCUS risks'!$A$1,2,H$1-1,totalresp),1)))</f>
        <v>0.9285714285714286</v>
      </c>
      <c r="I36">
        <f ca="1">1-(COUNTIFS(OFFSET('CCUS risks'!$A$1,2,$B36-1,totalresp),1,OFFSET('CCUS risks'!$A$1,2,I$1-1,totalresp),1)/(COUNTIFS(OFFSET('CCUS risks'!$A$1,2,$B36-1,totalresp),1,OFFSET('CCUS risks'!$A$1,2,I$1-1,totalresp),1)+COUNTIFS(OFFSET('CCUS risks'!$A$1,2,$B36-1,totalresp),1,OFFSET('CCUS risks'!$A$1,2,I$1-1,totalresp),0)+COUNTIFS(OFFSET('CCUS risks'!$A$1,2,$B36-1,totalresp),0,OFFSET('CCUS risks'!$A$1,2,I$1-1,totalresp),1)))</f>
        <v>0.93333333333333335</v>
      </c>
      <c r="J36">
        <f ca="1">1-(COUNTIFS(OFFSET('CCUS risks'!$A$1,2,$B36-1,totalresp),1,OFFSET('CCUS risks'!$A$1,2,J$1-1,totalresp),1)/(COUNTIFS(OFFSET('CCUS risks'!$A$1,2,$B36-1,totalresp),1,OFFSET('CCUS risks'!$A$1,2,J$1-1,totalresp),1)+COUNTIFS(OFFSET('CCUS risks'!$A$1,2,$B36-1,totalresp),1,OFFSET('CCUS risks'!$A$1,2,J$1-1,totalresp),0)+COUNTIFS(OFFSET('CCUS risks'!$A$1,2,$B36-1,totalresp),0,OFFSET('CCUS risks'!$A$1,2,J$1-1,totalresp),1)))</f>
        <v>0.92</v>
      </c>
      <c r="K36">
        <f ca="1">1-(COUNTIFS(OFFSET('CCUS risks'!$A$1,2,$B36-1,totalresp),1,OFFSET('CCUS risks'!$A$1,2,K$1-1,totalresp),1)/(COUNTIFS(OFFSET('CCUS risks'!$A$1,2,$B36-1,totalresp),1,OFFSET('CCUS risks'!$A$1,2,K$1-1,totalresp),1)+COUNTIFS(OFFSET('CCUS risks'!$A$1,2,$B36-1,totalresp),1,OFFSET('CCUS risks'!$A$1,2,K$1-1,totalresp),0)+COUNTIFS(OFFSET('CCUS risks'!$A$1,2,$B36-1,totalresp),0,OFFSET('CCUS risks'!$A$1,2,K$1-1,totalresp),1)))</f>
        <v>0.95833333333333337</v>
      </c>
      <c r="L36">
        <f ca="1">1-(COUNTIFS(OFFSET('CCUS risks'!$A$1,2,$B36-1,totalresp),1,OFFSET('CCUS risks'!$A$1,2,L$1-1,totalresp),1)/(COUNTIFS(OFFSET('CCUS risks'!$A$1,2,$B36-1,totalresp),1,OFFSET('CCUS risks'!$A$1,2,L$1-1,totalresp),1)+COUNTIFS(OFFSET('CCUS risks'!$A$1,2,$B36-1,totalresp),1,OFFSET('CCUS risks'!$A$1,2,L$1-1,totalresp),0)+COUNTIFS(OFFSET('CCUS risks'!$A$1,2,$B36-1,totalresp),0,OFFSET('CCUS risks'!$A$1,2,L$1-1,totalresp),1)))</f>
        <v>0.95238095238095233</v>
      </c>
      <c r="M36">
        <f ca="1">1-(COUNTIFS(OFFSET('CCUS risks'!$A$1,2,$B36-1,totalresp),1,OFFSET('CCUS risks'!$A$1,2,M$1-1,totalresp),1)/(COUNTIFS(OFFSET('CCUS risks'!$A$1,2,$B36-1,totalresp),1,OFFSET('CCUS risks'!$A$1,2,M$1-1,totalresp),1)+COUNTIFS(OFFSET('CCUS risks'!$A$1,2,$B36-1,totalresp),1,OFFSET('CCUS risks'!$A$1,2,M$1-1,totalresp),0)+COUNTIFS(OFFSET('CCUS risks'!$A$1,2,$B36-1,totalresp),0,OFFSET('CCUS risks'!$A$1,2,M$1-1,totalresp),1)))</f>
        <v>0.93333333333333335</v>
      </c>
      <c r="N36">
        <f ca="1">1-(COUNTIFS(OFFSET('CCUS risks'!$A$1,2,$B36-1,totalresp),1,OFFSET('CCUS risks'!$A$1,2,N$1-1,totalresp),1)/(COUNTIFS(OFFSET('CCUS risks'!$A$1,2,$B36-1,totalresp),1,OFFSET('CCUS risks'!$A$1,2,N$1-1,totalresp),1)+COUNTIFS(OFFSET('CCUS risks'!$A$1,2,$B36-1,totalresp),1,OFFSET('CCUS risks'!$A$1,2,N$1-1,totalresp),0)+COUNTIFS(OFFSET('CCUS risks'!$A$1,2,$B36-1,totalresp),0,OFFSET('CCUS risks'!$A$1,2,N$1-1,totalresp),1)))</f>
        <v>1</v>
      </c>
      <c r="O36">
        <f ca="1">1-(COUNTIFS(OFFSET('CCUS risks'!$A$1,2,$B36-1,totalresp),1,OFFSET('CCUS risks'!$A$1,2,O$1-1,totalresp),1)/(COUNTIFS(OFFSET('CCUS risks'!$A$1,2,$B36-1,totalresp),1,OFFSET('CCUS risks'!$A$1,2,O$1-1,totalresp),1)+COUNTIFS(OFFSET('CCUS risks'!$A$1,2,$B36-1,totalresp),1,OFFSET('CCUS risks'!$A$1,2,O$1-1,totalresp),0)+COUNTIFS(OFFSET('CCUS risks'!$A$1,2,$B36-1,totalresp),0,OFFSET('CCUS risks'!$A$1,2,O$1-1,totalresp),1)))</f>
        <v>1</v>
      </c>
      <c r="P36">
        <f ca="1">1-(COUNTIFS(OFFSET('CCUS risks'!$A$1,2,$B36-1,totalresp),1,OFFSET('CCUS risks'!$A$1,2,P$1-1,totalresp),1)/(COUNTIFS(OFFSET('CCUS risks'!$A$1,2,$B36-1,totalresp),1,OFFSET('CCUS risks'!$A$1,2,P$1-1,totalresp),1)+COUNTIFS(OFFSET('CCUS risks'!$A$1,2,$B36-1,totalresp),1,OFFSET('CCUS risks'!$A$1,2,P$1-1,totalresp),0)+COUNTIFS(OFFSET('CCUS risks'!$A$1,2,$B36-1,totalresp),0,OFFSET('CCUS risks'!$A$1,2,P$1-1,totalresp),1)))</f>
        <v>1</v>
      </c>
      <c r="Q36">
        <f ca="1">1-(COUNTIFS(OFFSET('CCUS risks'!$A$1,2,$B36-1,totalresp),1,OFFSET('CCUS risks'!$A$1,2,Q$1-1,totalresp),1)/(COUNTIFS(OFFSET('CCUS risks'!$A$1,2,$B36-1,totalresp),1,OFFSET('CCUS risks'!$A$1,2,Q$1-1,totalresp),1)+COUNTIFS(OFFSET('CCUS risks'!$A$1,2,$B36-1,totalresp),1,OFFSET('CCUS risks'!$A$1,2,Q$1-1,totalresp),0)+COUNTIFS(OFFSET('CCUS risks'!$A$1,2,$B36-1,totalresp),0,OFFSET('CCUS risks'!$A$1,2,Q$1-1,totalresp),1)))</f>
        <v>0.93103448275862066</v>
      </c>
      <c r="R36">
        <f ca="1">1-(COUNTIFS(OFFSET('CCUS risks'!$A$1,2,$B36-1,totalresp),1,OFFSET('CCUS risks'!$A$1,2,R$1-1,totalresp),1)/(COUNTIFS(OFFSET('CCUS risks'!$A$1,2,$B36-1,totalresp),1,OFFSET('CCUS risks'!$A$1,2,R$1-1,totalresp),1)+COUNTIFS(OFFSET('CCUS risks'!$A$1,2,$B36-1,totalresp),1,OFFSET('CCUS risks'!$A$1,2,R$1-1,totalresp),0)+COUNTIFS(OFFSET('CCUS risks'!$A$1,2,$B36-1,totalresp),0,OFFSET('CCUS risks'!$A$1,2,R$1-1,totalresp),1)))</f>
        <v>0.95</v>
      </c>
      <c r="S36">
        <f ca="1">1-(COUNTIFS(OFFSET('CCUS risks'!$A$1,2,$B36-1,totalresp),1,OFFSET('CCUS risks'!$A$1,2,S$1-1,totalresp),1)/(COUNTIFS(OFFSET('CCUS risks'!$A$1,2,$B36-1,totalresp),1,OFFSET('CCUS risks'!$A$1,2,S$1-1,totalresp),1)+COUNTIFS(OFFSET('CCUS risks'!$A$1,2,$B36-1,totalresp),1,OFFSET('CCUS risks'!$A$1,2,S$1-1,totalresp),0)+COUNTIFS(OFFSET('CCUS risks'!$A$1,2,$B36-1,totalresp),0,OFFSET('CCUS risks'!$A$1,2,S$1-1,totalresp),1)))</f>
        <v>0.95454545454545459</v>
      </c>
      <c r="T36">
        <f ca="1">1-(COUNTIFS(OFFSET('CCUS risks'!$A$1,2,$B36-1,totalresp),1,OFFSET('CCUS risks'!$A$1,2,T$1-1,totalresp),1)/(COUNTIFS(OFFSET('CCUS risks'!$A$1,2,$B36-1,totalresp),1,OFFSET('CCUS risks'!$A$1,2,T$1-1,totalresp),1)+COUNTIFS(OFFSET('CCUS risks'!$A$1,2,$B36-1,totalresp),1,OFFSET('CCUS risks'!$A$1,2,T$1-1,totalresp),0)+COUNTIFS(OFFSET('CCUS risks'!$A$1,2,$B36-1,totalresp),0,OFFSET('CCUS risks'!$A$1,2,T$1-1,totalresp),1)))</f>
        <v>1</v>
      </c>
      <c r="U36">
        <f ca="1">1-(COUNTIFS(OFFSET('CCUS risks'!$A$1,2,$B36-1,totalresp),1,OFFSET('CCUS risks'!$A$1,2,U$1-1,totalresp),1)/(COUNTIFS(OFFSET('CCUS risks'!$A$1,2,$B36-1,totalresp),1,OFFSET('CCUS risks'!$A$1,2,U$1-1,totalresp),1)+COUNTIFS(OFFSET('CCUS risks'!$A$1,2,$B36-1,totalresp),1,OFFSET('CCUS risks'!$A$1,2,U$1-1,totalresp),0)+COUNTIFS(OFFSET('CCUS risks'!$A$1,2,$B36-1,totalresp),0,OFFSET('CCUS risks'!$A$1,2,U$1-1,totalresp),1)))</f>
        <v>1</v>
      </c>
      <c r="V36">
        <f ca="1">1-(COUNTIFS(OFFSET('CCUS risks'!$A$1,2,$B36-1,totalresp),1,OFFSET('CCUS risks'!$A$1,2,V$1-1,totalresp),1)/(COUNTIFS(OFFSET('CCUS risks'!$A$1,2,$B36-1,totalresp),1,OFFSET('CCUS risks'!$A$1,2,V$1-1,totalresp),1)+COUNTIFS(OFFSET('CCUS risks'!$A$1,2,$B36-1,totalresp),1,OFFSET('CCUS risks'!$A$1,2,V$1-1,totalresp),0)+COUNTIFS(OFFSET('CCUS risks'!$A$1,2,$B36-1,totalresp),0,OFFSET('CCUS risks'!$A$1,2,V$1-1,totalresp),1)))</f>
        <v>1</v>
      </c>
      <c r="W36">
        <f ca="1">1-(COUNTIFS(OFFSET('CCUS risks'!$A$1,2,$B36-1,totalresp),1,OFFSET('CCUS risks'!$A$1,2,W$1-1,totalresp),1)/(COUNTIFS(OFFSET('CCUS risks'!$A$1,2,$B36-1,totalresp),1,OFFSET('CCUS risks'!$A$1,2,W$1-1,totalresp),1)+COUNTIFS(OFFSET('CCUS risks'!$A$1,2,$B36-1,totalresp),1,OFFSET('CCUS risks'!$A$1,2,W$1-1,totalresp),0)+COUNTIFS(OFFSET('CCUS risks'!$A$1,2,$B36-1,totalresp),0,OFFSET('CCUS risks'!$A$1,2,W$1-1,totalresp),1)))</f>
        <v>0.92307692307692313</v>
      </c>
      <c r="X36">
        <f ca="1">1-(COUNTIFS(OFFSET('CCUS risks'!$A$1,2,$B36-1,totalresp),1,OFFSET('CCUS risks'!$A$1,2,X$1-1,totalresp),1)/(COUNTIFS(OFFSET('CCUS risks'!$A$1,2,$B36-1,totalresp),1,OFFSET('CCUS risks'!$A$1,2,X$1-1,totalresp),1)+COUNTIFS(OFFSET('CCUS risks'!$A$1,2,$B36-1,totalresp),1,OFFSET('CCUS risks'!$A$1,2,X$1-1,totalresp),0)+COUNTIFS(OFFSET('CCUS risks'!$A$1,2,$B36-1,totalresp),0,OFFSET('CCUS risks'!$A$1,2,X$1-1,totalresp),1)))</f>
        <v>1</v>
      </c>
      <c r="Y36">
        <f ca="1">1-(COUNTIFS(OFFSET('CCUS risks'!$A$1,2,$B36-1,totalresp),1,OFFSET('CCUS risks'!$A$1,2,Y$1-1,totalresp),1)/(COUNTIFS(OFFSET('CCUS risks'!$A$1,2,$B36-1,totalresp),1,OFFSET('CCUS risks'!$A$1,2,Y$1-1,totalresp),1)+COUNTIFS(OFFSET('CCUS risks'!$A$1,2,$B36-1,totalresp),1,OFFSET('CCUS risks'!$A$1,2,Y$1-1,totalresp),0)+COUNTIFS(OFFSET('CCUS risks'!$A$1,2,$B36-1,totalresp),0,OFFSET('CCUS risks'!$A$1,2,Y$1-1,totalresp),1)))</f>
        <v>1</v>
      </c>
      <c r="Z36">
        <f ca="1">1-(COUNTIFS(OFFSET('CCUS risks'!$A$1,2,$B36-1,totalresp),1,OFFSET('CCUS risks'!$A$1,2,Z$1-1,totalresp),1)/(COUNTIFS(OFFSET('CCUS risks'!$A$1,2,$B36-1,totalresp),1,OFFSET('CCUS risks'!$A$1,2,Z$1-1,totalresp),1)+COUNTIFS(OFFSET('CCUS risks'!$A$1,2,$B36-1,totalresp),1,OFFSET('CCUS risks'!$A$1,2,Z$1-1,totalresp),0)+COUNTIFS(OFFSET('CCUS risks'!$A$1,2,$B36-1,totalresp),0,OFFSET('CCUS risks'!$A$1,2,Z$1-1,totalresp),1)))</f>
        <v>1</v>
      </c>
      <c r="AA36">
        <f ca="1">1-(COUNTIFS(OFFSET('CCUS risks'!$A$1,2,$B36-1,totalresp),1,OFFSET('CCUS risks'!$A$1,2,AA$1-1,totalresp),1)/(COUNTIFS(OFFSET('CCUS risks'!$A$1,2,$B36-1,totalresp),1,OFFSET('CCUS risks'!$A$1,2,AA$1-1,totalresp),1)+COUNTIFS(OFFSET('CCUS risks'!$A$1,2,$B36-1,totalresp),1,OFFSET('CCUS risks'!$A$1,2,AA$1-1,totalresp),0)+COUNTIFS(OFFSET('CCUS risks'!$A$1,2,$B36-1,totalresp),0,OFFSET('CCUS risks'!$A$1,2,AA$1-1,totalresp),1)))</f>
        <v>1</v>
      </c>
      <c r="AB36">
        <f ca="1">1-(COUNTIFS(OFFSET('CCUS risks'!$A$1,2,$B36-1,totalresp),1,OFFSET('CCUS risks'!$A$1,2,AB$1-1,totalresp),1)/(COUNTIFS(OFFSET('CCUS risks'!$A$1,2,$B36-1,totalresp),1,OFFSET('CCUS risks'!$A$1,2,AB$1-1,totalresp),1)+COUNTIFS(OFFSET('CCUS risks'!$A$1,2,$B36-1,totalresp),1,OFFSET('CCUS risks'!$A$1,2,AB$1-1,totalresp),0)+COUNTIFS(OFFSET('CCUS risks'!$A$1,2,$B36-1,totalresp),0,OFFSET('CCUS risks'!$A$1,2,AB$1-1,totalresp),1)))</f>
        <v>0.89473684210526316</v>
      </c>
      <c r="AC36">
        <f ca="1">1-(COUNTIFS(OFFSET('CCUS risks'!$A$1,2,$B36-1,totalresp),1,OFFSET('CCUS risks'!$A$1,2,AC$1-1,totalresp),1)/(COUNTIFS(OFFSET('CCUS risks'!$A$1,2,$B36-1,totalresp),1,OFFSET('CCUS risks'!$A$1,2,AC$1-1,totalresp),1)+COUNTIFS(OFFSET('CCUS risks'!$A$1,2,$B36-1,totalresp),1,OFFSET('CCUS risks'!$A$1,2,AC$1-1,totalresp),0)+COUNTIFS(OFFSET('CCUS risks'!$A$1,2,$B36-1,totalresp),0,OFFSET('CCUS risks'!$A$1,2,AC$1-1,totalresp),1)))</f>
        <v>0.92</v>
      </c>
      <c r="AD36">
        <f ca="1">1-(COUNTIFS(OFFSET('CCUS risks'!$A$1,2,$B36-1,totalresp),1,OFFSET('CCUS risks'!$A$1,2,AD$1-1,totalresp),1)/(COUNTIFS(OFFSET('CCUS risks'!$A$1,2,$B36-1,totalresp),1,OFFSET('CCUS risks'!$A$1,2,AD$1-1,totalresp),1)+COUNTIFS(OFFSET('CCUS risks'!$A$1,2,$B36-1,totalresp),1,OFFSET('CCUS risks'!$A$1,2,AD$1-1,totalresp),0)+COUNTIFS(OFFSET('CCUS risks'!$A$1,2,$B36-1,totalresp),0,OFFSET('CCUS risks'!$A$1,2,AD$1-1,totalresp),1)))</f>
        <v>0.77777777777777779</v>
      </c>
      <c r="AE36">
        <f ca="1">1-(COUNTIFS(OFFSET('CCUS risks'!$A$1,2,$B36-1,totalresp),1,OFFSET('CCUS risks'!$A$1,2,AE$1-1,totalresp),1)/(COUNTIFS(OFFSET('CCUS risks'!$A$1,2,$B36-1,totalresp),1,OFFSET('CCUS risks'!$A$1,2,AE$1-1,totalresp),1)+COUNTIFS(OFFSET('CCUS risks'!$A$1,2,$B36-1,totalresp),1,OFFSET('CCUS risks'!$A$1,2,AE$1-1,totalresp),0)+COUNTIFS(OFFSET('CCUS risks'!$A$1,2,$B36-1,totalresp),0,OFFSET('CCUS risks'!$A$1,2,AE$1-1,totalresp),1)))</f>
        <v>1</v>
      </c>
      <c r="AF36">
        <f ca="1">1-(COUNTIFS(OFFSET('CCUS risks'!$A$1,2,$B36-1,totalresp),1,OFFSET('CCUS risks'!$A$1,2,AF$1-1,totalresp),1)/(COUNTIFS(OFFSET('CCUS risks'!$A$1,2,$B36-1,totalresp),1,OFFSET('CCUS risks'!$A$1,2,AF$1-1,totalresp),1)+COUNTIFS(OFFSET('CCUS risks'!$A$1,2,$B36-1,totalresp),1,OFFSET('CCUS risks'!$A$1,2,AF$1-1,totalresp),0)+COUNTIFS(OFFSET('CCUS risks'!$A$1,2,$B36-1,totalresp),0,OFFSET('CCUS risks'!$A$1,2,AF$1-1,totalresp),1)))</f>
        <v>1</v>
      </c>
      <c r="AG36">
        <f ca="1">1-(COUNTIFS(OFFSET('CCUS risks'!$A$1,2,$B36-1,totalresp),1,OFFSET('CCUS risks'!$A$1,2,AG$1-1,totalresp),1)/(COUNTIFS(OFFSET('CCUS risks'!$A$1,2,$B36-1,totalresp),1,OFFSET('CCUS risks'!$A$1,2,AG$1-1,totalresp),1)+COUNTIFS(OFFSET('CCUS risks'!$A$1,2,$B36-1,totalresp),1,OFFSET('CCUS risks'!$A$1,2,AG$1-1,totalresp),0)+COUNTIFS(OFFSET('CCUS risks'!$A$1,2,$B36-1,totalresp),0,OFFSET('CCUS risks'!$A$1,2,AG$1-1,totalresp),1)))</f>
        <v>0.875</v>
      </c>
      <c r="AH36">
        <f ca="1">1-(COUNTIFS(OFFSET('CCUS risks'!$A$1,2,$B36-1,totalresp),1,OFFSET('CCUS risks'!$A$1,2,AH$1-1,totalresp),1)/(COUNTIFS(OFFSET('CCUS risks'!$A$1,2,$B36-1,totalresp),1,OFFSET('CCUS risks'!$A$1,2,AH$1-1,totalresp),1)+COUNTIFS(OFFSET('CCUS risks'!$A$1,2,$B36-1,totalresp),1,OFFSET('CCUS risks'!$A$1,2,AH$1-1,totalresp),0)+COUNTIFS(OFFSET('CCUS risks'!$A$1,2,$B36-1,totalresp),0,OFFSET('CCUS risks'!$A$1,2,AH$1-1,totalresp),1)))</f>
        <v>0.95454545454545459</v>
      </c>
      <c r="AI36">
        <f ca="1">1-(COUNTIFS(OFFSET('CCUS risks'!$A$1,2,$B36-1,totalresp),1,OFFSET('CCUS risks'!$A$1,2,AI$1-1,totalresp),1)/(COUNTIFS(OFFSET('CCUS risks'!$A$1,2,$B36-1,totalresp),1,OFFSET('CCUS risks'!$A$1,2,AI$1-1,totalresp),1)+COUNTIFS(OFFSET('CCUS risks'!$A$1,2,$B36-1,totalresp),1,OFFSET('CCUS risks'!$A$1,2,AI$1-1,totalresp),0)+COUNTIFS(OFFSET('CCUS risks'!$A$1,2,$B36-1,totalresp),0,OFFSET('CCUS risks'!$A$1,2,AI$1-1,totalresp),1)))</f>
        <v>0.92</v>
      </c>
      <c r="AJ36">
        <f ca="1">1-(COUNTIFS(OFFSET('CCUS risks'!$A$1,2,$B36-1,totalresp),1,OFFSET('CCUS risks'!$A$1,2,AJ$1-1,totalresp),1)/(COUNTIFS(OFFSET('CCUS risks'!$A$1,2,$B36-1,totalresp),1,OFFSET('CCUS risks'!$A$1,2,AJ$1-1,totalresp),1)+COUNTIFS(OFFSET('CCUS risks'!$A$1,2,$B36-1,totalresp),1,OFFSET('CCUS risks'!$A$1,2,AJ$1-1,totalresp),0)+COUNTIFS(OFFSET('CCUS risks'!$A$1,2,$B36-1,totalresp),0,OFFSET('CCUS risks'!$A$1,2,AJ$1-1,totalresp),1)))</f>
        <v>0</v>
      </c>
    </row>
    <row r="37" spans="1:36" x14ac:dyDescent="0.45">
      <c r="A37" s="21"/>
      <c r="B37" s="6"/>
    </row>
    <row r="38" spans="1:36" x14ac:dyDescent="0.45">
      <c r="A38" s="21"/>
      <c r="B38" s="6"/>
    </row>
  </sheetData>
  <conditionalFormatting sqref="C3:AJ38">
    <cfRule type="colorScale" priority="1">
      <colorScale>
        <cfvo type="min"/>
        <cfvo type="max"/>
        <color rgb="FF63BE7B"/>
        <color rgb="FFFCFCFF"/>
      </colorScale>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FECD7-3F50-466D-8A85-CC67EE06575B}">
  <dimension ref="A1:AE116"/>
  <sheetViews>
    <sheetView workbookViewId="0">
      <pane xSplit="5" ySplit="4" topLeftCell="F5" activePane="bottomRight" state="frozen"/>
      <selection pane="topRight"/>
      <selection pane="bottomLeft"/>
      <selection pane="bottomRight"/>
    </sheetView>
  </sheetViews>
  <sheetFormatPr defaultRowHeight="14.25" x14ac:dyDescent="0.45"/>
  <cols>
    <col min="1" max="1" width="2.1328125" bestFit="1" customWidth="1"/>
    <col min="2" max="2" width="4" bestFit="1" customWidth="1"/>
    <col min="3" max="3" width="3" bestFit="1" customWidth="1"/>
    <col min="4" max="4" width="9.59765625" bestFit="1" customWidth="1"/>
    <col min="5" max="5" width="2" bestFit="1" customWidth="1"/>
    <col min="6" max="16" width="8.73046875" bestFit="1" customWidth="1"/>
    <col min="17" max="31" width="10.73046875" customWidth="1"/>
  </cols>
  <sheetData>
    <row r="1" spans="1:31" x14ac:dyDescent="0.45">
      <c r="D1" s="5">
        <f>COUNTA(D6:D116)</f>
        <v>111</v>
      </c>
      <c r="F1" s="4">
        <f>COLUMN()</f>
        <v>6</v>
      </c>
      <c r="G1" s="4">
        <f>COLUMN()</f>
        <v>7</v>
      </c>
      <c r="H1" s="4">
        <f>COLUMN()</f>
        <v>8</v>
      </c>
      <c r="I1" s="4">
        <f>COLUMN()</f>
        <v>9</v>
      </c>
      <c r="J1" s="4">
        <f>COLUMN()</f>
        <v>10</v>
      </c>
      <c r="K1" s="4">
        <f>COLUMN()</f>
        <v>11</v>
      </c>
      <c r="L1" s="4">
        <f>COLUMN()</f>
        <v>12</v>
      </c>
      <c r="M1" s="4">
        <f>COLUMN()</f>
        <v>13</v>
      </c>
      <c r="N1" s="4">
        <f>COLUMN()</f>
        <v>14</v>
      </c>
      <c r="O1" s="4">
        <f>COLUMN()</f>
        <v>15</v>
      </c>
      <c r="P1" s="4">
        <f>COLUMN()</f>
        <v>16</v>
      </c>
      <c r="Q1" s="4">
        <f>COLUMN()</f>
        <v>17</v>
      </c>
      <c r="R1" s="4">
        <f>COLUMN()</f>
        <v>18</v>
      </c>
      <c r="S1" s="4">
        <f>COLUMN()</f>
        <v>19</v>
      </c>
      <c r="T1" s="4">
        <f>COLUMN()</f>
        <v>20</v>
      </c>
      <c r="U1" s="4">
        <f>COLUMN()</f>
        <v>21</v>
      </c>
      <c r="V1" s="4"/>
      <c r="W1" s="4"/>
      <c r="X1" s="4"/>
      <c r="Y1" s="4"/>
      <c r="Z1" s="4"/>
      <c r="AA1" s="4"/>
      <c r="AB1" s="4"/>
      <c r="AC1" s="4"/>
      <c r="AD1" s="4"/>
      <c r="AE1" s="4"/>
    </row>
    <row r="2" spans="1:31" x14ac:dyDescent="0.45">
      <c r="D2" s="5" t="s">
        <v>313</v>
      </c>
      <c r="F2" s="4">
        <f t="shared" ref="F2:U2" si="0">COUNTIF(F6:F116,1)</f>
        <v>26</v>
      </c>
      <c r="G2" s="4">
        <f t="shared" si="0"/>
        <v>38</v>
      </c>
      <c r="H2" s="4">
        <f t="shared" si="0"/>
        <v>40</v>
      </c>
      <c r="I2" s="4">
        <f t="shared" si="0"/>
        <v>18</v>
      </c>
      <c r="J2" s="4">
        <f t="shared" si="0"/>
        <v>1</v>
      </c>
      <c r="K2" s="4">
        <f t="shared" si="0"/>
        <v>23</v>
      </c>
      <c r="L2" s="4">
        <f t="shared" si="0"/>
        <v>19</v>
      </c>
      <c r="M2" s="4">
        <f t="shared" si="0"/>
        <v>31</v>
      </c>
      <c r="N2" s="4">
        <f t="shared" si="0"/>
        <v>4</v>
      </c>
      <c r="O2" s="4">
        <f t="shared" si="0"/>
        <v>8</v>
      </c>
      <c r="P2" s="4">
        <f t="shared" si="0"/>
        <v>10</v>
      </c>
      <c r="Q2" s="4">
        <f t="shared" si="0"/>
        <v>22</v>
      </c>
      <c r="R2" s="4">
        <f t="shared" si="0"/>
        <v>19</v>
      </c>
      <c r="S2" s="4">
        <f t="shared" si="0"/>
        <v>11</v>
      </c>
      <c r="T2" s="4">
        <f t="shared" si="0"/>
        <v>5</v>
      </c>
      <c r="U2" s="4">
        <f t="shared" si="0"/>
        <v>14</v>
      </c>
      <c r="V2" s="4"/>
      <c r="W2" s="4"/>
      <c r="X2" s="4"/>
      <c r="Y2" s="4"/>
      <c r="Z2" s="4"/>
      <c r="AA2" s="4"/>
      <c r="AB2" s="4"/>
      <c r="AC2" s="4"/>
      <c r="AD2" s="4"/>
      <c r="AE2" s="4"/>
    </row>
    <row r="3" spans="1:31" x14ac:dyDescent="0.45">
      <c r="D3" s="5" t="s">
        <v>314</v>
      </c>
      <c r="F3" s="4">
        <f t="shared" ref="F3:U3" si="1">_xlfn.RANK.EQ(F2,$F$2:$AM$2)</f>
        <v>4</v>
      </c>
      <c r="G3" s="4">
        <f t="shared" si="1"/>
        <v>2</v>
      </c>
      <c r="H3" s="4">
        <f t="shared" si="1"/>
        <v>1</v>
      </c>
      <c r="I3" s="4">
        <f t="shared" si="1"/>
        <v>9</v>
      </c>
      <c r="J3" s="4">
        <f t="shared" si="1"/>
        <v>16</v>
      </c>
      <c r="K3" s="4">
        <f t="shared" si="1"/>
        <v>5</v>
      </c>
      <c r="L3" s="4">
        <f t="shared" si="1"/>
        <v>7</v>
      </c>
      <c r="M3" s="4">
        <f t="shared" si="1"/>
        <v>3</v>
      </c>
      <c r="N3" s="4">
        <f t="shared" si="1"/>
        <v>15</v>
      </c>
      <c r="O3" s="4">
        <f t="shared" si="1"/>
        <v>13</v>
      </c>
      <c r="P3" s="4">
        <f t="shared" si="1"/>
        <v>12</v>
      </c>
      <c r="Q3" s="4">
        <f t="shared" si="1"/>
        <v>6</v>
      </c>
      <c r="R3" s="4">
        <f t="shared" si="1"/>
        <v>7</v>
      </c>
      <c r="S3" s="4">
        <f t="shared" si="1"/>
        <v>11</v>
      </c>
      <c r="T3" s="4">
        <f t="shared" si="1"/>
        <v>14</v>
      </c>
      <c r="U3" s="4">
        <f t="shared" si="1"/>
        <v>10</v>
      </c>
      <c r="V3" s="4"/>
      <c r="W3" s="4"/>
      <c r="X3" s="4"/>
      <c r="Y3" s="4"/>
      <c r="Z3" s="4"/>
      <c r="AA3" s="4"/>
      <c r="AB3" s="4"/>
      <c r="AC3" s="4"/>
      <c r="AD3" s="4"/>
      <c r="AE3" s="4"/>
    </row>
    <row r="4" spans="1:31" ht="183" x14ac:dyDescent="0.45">
      <c r="A4" s="1"/>
      <c r="B4" s="1"/>
      <c r="C4" s="1"/>
      <c r="D4" s="1" t="s">
        <v>2</v>
      </c>
      <c r="E4" s="1" t="s">
        <v>1</v>
      </c>
      <c r="F4" s="2" t="s">
        <v>409</v>
      </c>
      <c r="G4" s="2" t="s">
        <v>410</v>
      </c>
      <c r="H4" s="2" t="s">
        <v>411</v>
      </c>
      <c r="I4" s="2" t="s">
        <v>412</v>
      </c>
      <c r="J4" s="2" t="s">
        <v>413</v>
      </c>
      <c r="K4" s="2" t="s">
        <v>414</v>
      </c>
      <c r="L4" s="2" t="s">
        <v>415</v>
      </c>
      <c r="M4" s="2" t="s">
        <v>416</v>
      </c>
      <c r="N4" s="2" t="s">
        <v>417</v>
      </c>
      <c r="O4" s="2" t="s">
        <v>418</v>
      </c>
      <c r="P4" s="2" t="s">
        <v>419</v>
      </c>
      <c r="Q4" s="2" t="s">
        <v>420</v>
      </c>
      <c r="R4" s="2" t="s">
        <v>421</v>
      </c>
      <c r="S4" s="2" t="s">
        <v>422</v>
      </c>
      <c r="T4" s="2" t="s">
        <v>423</v>
      </c>
      <c r="U4" s="2" t="s">
        <v>424</v>
      </c>
      <c r="V4" s="2"/>
      <c r="W4" s="2"/>
      <c r="X4" s="2"/>
      <c r="Y4" s="2"/>
      <c r="Z4" s="2"/>
      <c r="AA4" s="2"/>
      <c r="AB4" s="2"/>
      <c r="AC4" s="2"/>
      <c r="AD4" s="2"/>
      <c r="AE4" s="2"/>
    </row>
    <row r="5" spans="1:31" x14ac:dyDescent="0.45">
      <c r="F5" s="4" t="s">
        <v>130</v>
      </c>
      <c r="G5" s="4" t="s">
        <v>131</v>
      </c>
      <c r="H5" s="4" t="s">
        <v>132</v>
      </c>
      <c r="I5" s="4" t="s">
        <v>133</v>
      </c>
      <c r="J5" s="4" t="s">
        <v>134</v>
      </c>
      <c r="K5" s="4" t="s">
        <v>135</v>
      </c>
      <c r="L5" s="4" t="s">
        <v>136</v>
      </c>
      <c r="M5" s="4" t="s">
        <v>137</v>
      </c>
      <c r="N5" s="4" t="s">
        <v>138</v>
      </c>
      <c r="O5" s="4" t="s">
        <v>139</v>
      </c>
      <c r="P5" s="4" t="s">
        <v>140</v>
      </c>
      <c r="Q5" s="4" t="s">
        <v>174</v>
      </c>
      <c r="R5" s="4" t="s">
        <v>175</v>
      </c>
      <c r="S5" s="4" t="s">
        <v>176</v>
      </c>
      <c r="T5" s="4" t="s">
        <v>177</v>
      </c>
      <c r="U5" s="4" t="s">
        <v>178</v>
      </c>
      <c r="V5" s="8"/>
      <c r="W5" s="8"/>
      <c r="X5" s="8"/>
      <c r="Y5" s="8"/>
      <c r="Z5" s="8"/>
      <c r="AA5" s="8"/>
      <c r="AB5" s="8"/>
      <c r="AC5" s="8"/>
      <c r="AD5" s="8"/>
      <c r="AE5" s="8"/>
    </row>
    <row r="6" spans="1:31" x14ac:dyDescent="0.45">
      <c r="A6" t="s">
        <v>0</v>
      </c>
      <c r="B6">
        <v>1</v>
      </c>
      <c r="D6" s="17" t="str">
        <f t="shared" ref="D6:D69" si="2">A6&amp;B6</f>
        <v>R1</v>
      </c>
      <c r="F6" s="20">
        <v>0</v>
      </c>
      <c r="G6" s="20">
        <v>0</v>
      </c>
      <c r="H6" s="20">
        <v>0</v>
      </c>
      <c r="I6" s="20">
        <v>0</v>
      </c>
      <c r="J6" s="20">
        <v>0</v>
      </c>
      <c r="K6" s="20">
        <v>0</v>
      </c>
      <c r="L6" s="20">
        <v>0</v>
      </c>
      <c r="M6" s="20">
        <v>0</v>
      </c>
      <c r="N6" s="20">
        <v>0</v>
      </c>
      <c r="O6" s="20">
        <v>0</v>
      </c>
      <c r="P6" s="20">
        <v>0</v>
      </c>
      <c r="Q6" s="20">
        <v>0</v>
      </c>
      <c r="R6" s="20">
        <v>0</v>
      </c>
      <c r="S6" s="20">
        <v>0</v>
      </c>
      <c r="T6" s="20">
        <v>0</v>
      </c>
      <c r="U6" s="20">
        <v>0</v>
      </c>
    </row>
    <row r="7" spans="1:31" x14ac:dyDescent="0.45">
      <c r="A7" t="s">
        <v>0</v>
      </c>
      <c r="B7">
        <v>2</v>
      </c>
      <c r="D7" s="17" t="str">
        <f t="shared" si="2"/>
        <v>R2</v>
      </c>
      <c r="F7" s="20">
        <v>0</v>
      </c>
      <c r="G7" s="20">
        <v>0</v>
      </c>
      <c r="H7" s="20">
        <v>0</v>
      </c>
      <c r="I7" s="20">
        <v>0</v>
      </c>
      <c r="J7" s="20">
        <v>0</v>
      </c>
      <c r="K7" s="20">
        <v>0</v>
      </c>
      <c r="L7" s="20">
        <v>0</v>
      </c>
      <c r="M7" s="20">
        <v>0</v>
      </c>
      <c r="N7" s="20">
        <v>0</v>
      </c>
      <c r="O7" s="20">
        <v>0</v>
      </c>
      <c r="P7" s="20">
        <v>0</v>
      </c>
      <c r="Q7" s="20">
        <v>0</v>
      </c>
      <c r="R7" s="20">
        <v>0</v>
      </c>
      <c r="S7" s="20">
        <v>0</v>
      </c>
      <c r="T7" s="20">
        <v>0</v>
      </c>
      <c r="U7" s="20">
        <v>0</v>
      </c>
    </row>
    <row r="8" spans="1:31" x14ac:dyDescent="0.45">
      <c r="A8" t="s">
        <v>0</v>
      </c>
      <c r="B8">
        <v>3</v>
      </c>
      <c r="D8" s="17" t="str">
        <f t="shared" si="2"/>
        <v>R3</v>
      </c>
      <c r="F8" s="20">
        <v>0</v>
      </c>
      <c r="G8" s="20">
        <v>0</v>
      </c>
      <c r="H8" s="20">
        <v>0</v>
      </c>
      <c r="I8" s="20">
        <v>0</v>
      </c>
      <c r="J8" s="20">
        <v>0</v>
      </c>
      <c r="K8" s="20">
        <v>0</v>
      </c>
      <c r="L8" s="20">
        <v>0</v>
      </c>
      <c r="M8" s="20">
        <v>0</v>
      </c>
      <c r="N8" s="20">
        <v>0</v>
      </c>
      <c r="O8" s="20">
        <v>0</v>
      </c>
      <c r="P8" s="20">
        <v>0</v>
      </c>
      <c r="Q8" s="20">
        <v>0</v>
      </c>
      <c r="R8" s="20">
        <v>0</v>
      </c>
      <c r="S8" s="20">
        <v>0</v>
      </c>
      <c r="T8" s="20">
        <v>0</v>
      </c>
      <c r="U8" s="20">
        <v>0</v>
      </c>
    </row>
    <row r="9" spans="1:31" x14ac:dyDescent="0.45">
      <c r="A9" t="s">
        <v>0</v>
      </c>
      <c r="B9">
        <v>4</v>
      </c>
      <c r="D9" s="17" t="str">
        <f t="shared" si="2"/>
        <v>R4</v>
      </c>
      <c r="F9" s="20">
        <v>0</v>
      </c>
      <c r="G9" s="20">
        <v>0</v>
      </c>
      <c r="H9" s="20">
        <v>0</v>
      </c>
      <c r="I9" s="20">
        <v>0</v>
      </c>
      <c r="J9" s="20">
        <v>0</v>
      </c>
      <c r="K9" s="20">
        <v>0</v>
      </c>
      <c r="L9" s="20">
        <v>0</v>
      </c>
      <c r="M9" s="20">
        <v>0</v>
      </c>
      <c r="N9" s="20">
        <v>0</v>
      </c>
      <c r="O9" s="20">
        <v>0</v>
      </c>
      <c r="P9" s="20">
        <v>0</v>
      </c>
      <c r="Q9" s="20">
        <v>0</v>
      </c>
      <c r="R9" s="20">
        <v>0</v>
      </c>
      <c r="S9" s="20">
        <v>0</v>
      </c>
      <c r="T9" s="20">
        <v>0</v>
      </c>
      <c r="U9" s="20">
        <v>0</v>
      </c>
    </row>
    <row r="10" spans="1:31" x14ac:dyDescent="0.45">
      <c r="A10" t="s">
        <v>0</v>
      </c>
      <c r="B10">
        <v>5</v>
      </c>
      <c r="D10" s="17" t="str">
        <f t="shared" si="2"/>
        <v>R5</v>
      </c>
      <c r="F10" s="20">
        <v>0</v>
      </c>
      <c r="G10" s="20">
        <v>0</v>
      </c>
      <c r="H10" s="20">
        <v>0</v>
      </c>
      <c r="I10" s="20">
        <v>0</v>
      </c>
      <c r="J10" s="20">
        <v>0</v>
      </c>
      <c r="K10" s="20">
        <v>0</v>
      </c>
      <c r="L10" s="20">
        <v>0</v>
      </c>
      <c r="M10" s="20">
        <v>0</v>
      </c>
      <c r="N10" s="20">
        <v>0</v>
      </c>
      <c r="O10" s="20">
        <v>0</v>
      </c>
      <c r="P10" s="20">
        <v>0</v>
      </c>
      <c r="Q10" s="20">
        <v>0</v>
      </c>
      <c r="R10" s="20">
        <v>0</v>
      </c>
      <c r="S10" s="20">
        <v>0</v>
      </c>
      <c r="T10" s="20">
        <v>0</v>
      </c>
      <c r="U10" s="20">
        <v>0</v>
      </c>
    </row>
    <row r="11" spans="1:31" x14ac:dyDescent="0.45">
      <c r="A11" t="s">
        <v>0</v>
      </c>
      <c r="B11">
        <v>6</v>
      </c>
      <c r="D11" t="str">
        <f t="shared" si="2"/>
        <v>R6</v>
      </c>
      <c r="F11" s="20">
        <v>1</v>
      </c>
      <c r="G11" s="20">
        <v>1</v>
      </c>
      <c r="H11" s="20">
        <v>0</v>
      </c>
      <c r="I11" s="20">
        <v>0</v>
      </c>
      <c r="J11" s="20">
        <v>0</v>
      </c>
      <c r="K11" s="20">
        <v>1</v>
      </c>
      <c r="L11" s="20">
        <v>0</v>
      </c>
      <c r="M11" s="20">
        <v>0</v>
      </c>
      <c r="N11" s="20">
        <v>0</v>
      </c>
      <c r="O11" s="20">
        <v>0</v>
      </c>
      <c r="P11" s="20">
        <v>0</v>
      </c>
      <c r="Q11" s="20">
        <v>0</v>
      </c>
      <c r="R11" s="20">
        <v>0</v>
      </c>
      <c r="S11" s="20">
        <v>0</v>
      </c>
      <c r="T11" s="20">
        <v>0</v>
      </c>
      <c r="U11" s="20">
        <v>0</v>
      </c>
    </row>
    <row r="12" spans="1:31" x14ac:dyDescent="0.45">
      <c r="A12" t="s">
        <v>0</v>
      </c>
      <c r="B12">
        <v>7</v>
      </c>
      <c r="D12" s="17" t="str">
        <f t="shared" si="2"/>
        <v>R7</v>
      </c>
      <c r="F12" s="20">
        <v>0</v>
      </c>
      <c r="G12" s="20">
        <v>0</v>
      </c>
      <c r="H12" s="20">
        <v>0</v>
      </c>
      <c r="I12" s="20">
        <v>0</v>
      </c>
      <c r="J12" s="20">
        <v>0</v>
      </c>
      <c r="K12" s="20">
        <v>0</v>
      </c>
      <c r="L12" s="20">
        <v>0</v>
      </c>
      <c r="M12" s="20">
        <v>0</v>
      </c>
      <c r="N12" s="20">
        <v>0</v>
      </c>
      <c r="O12" s="20">
        <v>0</v>
      </c>
      <c r="P12" s="20">
        <v>0</v>
      </c>
      <c r="Q12" s="20">
        <v>0</v>
      </c>
      <c r="R12" s="20">
        <v>0</v>
      </c>
      <c r="S12" s="20">
        <v>0</v>
      </c>
      <c r="T12" s="20">
        <v>0</v>
      </c>
      <c r="U12" s="20">
        <v>0</v>
      </c>
    </row>
    <row r="13" spans="1:31" x14ac:dyDescent="0.45">
      <c r="A13" t="s">
        <v>0</v>
      </c>
      <c r="B13">
        <v>8</v>
      </c>
      <c r="D13" s="17" t="str">
        <f t="shared" si="2"/>
        <v>R8</v>
      </c>
      <c r="F13" s="20">
        <v>0</v>
      </c>
      <c r="G13" s="20">
        <v>0</v>
      </c>
      <c r="H13" s="20">
        <v>0</v>
      </c>
      <c r="I13" s="20">
        <v>0</v>
      </c>
      <c r="J13" s="20">
        <v>0</v>
      </c>
      <c r="K13" s="20">
        <v>0</v>
      </c>
      <c r="L13" s="20">
        <v>0</v>
      </c>
      <c r="M13" s="20">
        <v>0</v>
      </c>
      <c r="N13" s="20">
        <v>0</v>
      </c>
      <c r="O13" s="20">
        <v>0</v>
      </c>
      <c r="P13" s="20">
        <v>0</v>
      </c>
      <c r="Q13" s="20">
        <v>0</v>
      </c>
      <c r="R13" s="20">
        <v>0</v>
      </c>
      <c r="S13" s="20">
        <v>0</v>
      </c>
      <c r="T13" s="20">
        <v>0</v>
      </c>
      <c r="U13" s="20">
        <v>0</v>
      </c>
    </row>
    <row r="14" spans="1:31" x14ac:dyDescent="0.45">
      <c r="A14" t="s">
        <v>0</v>
      </c>
      <c r="B14">
        <v>9</v>
      </c>
      <c r="D14" s="17" t="str">
        <f t="shared" si="2"/>
        <v>R9</v>
      </c>
      <c r="F14" s="20">
        <v>0</v>
      </c>
      <c r="G14" s="20">
        <v>0</v>
      </c>
      <c r="H14" s="20">
        <v>0</v>
      </c>
      <c r="I14" s="20">
        <v>0</v>
      </c>
      <c r="J14" s="20">
        <v>0</v>
      </c>
      <c r="K14" s="20">
        <v>0</v>
      </c>
      <c r="L14" s="20">
        <v>0</v>
      </c>
      <c r="M14" s="20">
        <v>0</v>
      </c>
      <c r="N14" s="20">
        <v>0</v>
      </c>
      <c r="O14" s="20">
        <v>0</v>
      </c>
      <c r="P14" s="20">
        <v>0</v>
      </c>
      <c r="Q14" s="20">
        <v>0</v>
      </c>
      <c r="R14" s="20">
        <v>0</v>
      </c>
      <c r="S14" s="20">
        <v>0</v>
      </c>
      <c r="T14" s="20">
        <v>0</v>
      </c>
      <c r="U14" s="20">
        <v>0</v>
      </c>
    </row>
    <row r="15" spans="1:31" x14ac:dyDescent="0.45">
      <c r="A15" t="s">
        <v>0</v>
      </c>
      <c r="B15">
        <v>10</v>
      </c>
      <c r="D15" s="17" t="str">
        <f t="shared" si="2"/>
        <v>R10</v>
      </c>
      <c r="F15" s="20">
        <v>0</v>
      </c>
      <c r="G15" s="20">
        <v>0</v>
      </c>
      <c r="H15" s="20">
        <v>0</v>
      </c>
      <c r="I15" s="20">
        <v>0</v>
      </c>
      <c r="J15" s="20">
        <v>0</v>
      </c>
      <c r="K15" s="20">
        <v>0</v>
      </c>
      <c r="L15" s="20">
        <v>0</v>
      </c>
      <c r="M15" s="20">
        <v>0</v>
      </c>
      <c r="N15" s="20">
        <v>0</v>
      </c>
      <c r="O15" s="20">
        <v>0</v>
      </c>
      <c r="P15" s="20">
        <v>0</v>
      </c>
      <c r="Q15" s="20">
        <v>0</v>
      </c>
      <c r="R15" s="20">
        <v>0</v>
      </c>
      <c r="S15" s="20">
        <v>0</v>
      </c>
      <c r="T15" s="20">
        <v>0</v>
      </c>
      <c r="U15" s="20">
        <v>0</v>
      </c>
    </row>
    <row r="16" spans="1:31" x14ac:dyDescent="0.45">
      <c r="A16" t="s">
        <v>0</v>
      </c>
      <c r="B16">
        <v>11</v>
      </c>
      <c r="D16" s="17" t="str">
        <f t="shared" si="2"/>
        <v>R11</v>
      </c>
      <c r="F16" s="20">
        <v>0</v>
      </c>
      <c r="G16" s="20">
        <v>0</v>
      </c>
      <c r="H16" s="20">
        <v>0</v>
      </c>
      <c r="I16" s="20">
        <v>0</v>
      </c>
      <c r="J16" s="20">
        <v>0</v>
      </c>
      <c r="K16" s="20">
        <v>0</v>
      </c>
      <c r="L16" s="20">
        <v>0</v>
      </c>
      <c r="M16" s="20">
        <v>0</v>
      </c>
      <c r="N16" s="20">
        <v>0</v>
      </c>
      <c r="O16" s="20">
        <v>0</v>
      </c>
      <c r="P16" s="20">
        <v>0</v>
      </c>
      <c r="Q16" s="20">
        <v>0</v>
      </c>
      <c r="R16" s="20">
        <v>0</v>
      </c>
      <c r="S16" s="20">
        <v>0</v>
      </c>
      <c r="T16" s="20">
        <v>0</v>
      </c>
      <c r="U16" s="20">
        <v>0</v>
      </c>
    </row>
    <row r="17" spans="1:21" x14ac:dyDescent="0.45">
      <c r="A17" t="s">
        <v>0</v>
      </c>
      <c r="B17">
        <v>12</v>
      </c>
      <c r="D17" s="17" t="str">
        <f t="shared" si="2"/>
        <v>R12</v>
      </c>
      <c r="F17" s="20">
        <v>0</v>
      </c>
      <c r="G17" s="20">
        <v>0</v>
      </c>
      <c r="H17" s="20">
        <v>0</v>
      </c>
      <c r="I17" s="20">
        <v>0</v>
      </c>
      <c r="J17" s="20">
        <v>0</v>
      </c>
      <c r="K17" s="20">
        <v>0</v>
      </c>
      <c r="L17" s="20">
        <v>0</v>
      </c>
      <c r="M17" s="20">
        <v>0</v>
      </c>
      <c r="N17" s="20">
        <v>0</v>
      </c>
      <c r="O17" s="20">
        <v>0</v>
      </c>
      <c r="P17" s="20">
        <v>0</v>
      </c>
      <c r="Q17" s="20">
        <v>0</v>
      </c>
      <c r="R17" s="20">
        <v>0</v>
      </c>
      <c r="S17" s="20">
        <v>0</v>
      </c>
      <c r="T17" s="20">
        <v>0</v>
      </c>
      <c r="U17" s="20">
        <v>0</v>
      </c>
    </row>
    <row r="18" spans="1:21" x14ac:dyDescent="0.45">
      <c r="A18" t="s">
        <v>0</v>
      </c>
      <c r="B18">
        <v>13</v>
      </c>
      <c r="D18" t="str">
        <f t="shared" si="2"/>
        <v>R13</v>
      </c>
      <c r="F18" s="20">
        <v>1</v>
      </c>
      <c r="G18" s="20">
        <v>0</v>
      </c>
      <c r="H18" s="20">
        <v>0</v>
      </c>
      <c r="I18" s="20">
        <v>0</v>
      </c>
      <c r="J18" s="20">
        <v>0</v>
      </c>
      <c r="K18" s="20">
        <v>0</v>
      </c>
      <c r="L18" s="20">
        <v>0</v>
      </c>
      <c r="M18" s="20">
        <v>0</v>
      </c>
      <c r="N18" s="20">
        <v>0</v>
      </c>
      <c r="O18" s="20">
        <v>0</v>
      </c>
      <c r="P18" s="20">
        <v>0</v>
      </c>
      <c r="Q18" s="20">
        <v>1</v>
      </c>
      <c r="R18" s="20">
        <v>0</v>
      </c>
      <c r="S18" s="20">
        <v>0</v>
      </c>
      <c r="T18" s="20">
        <v>0</v>
      </c>
      <c r="U18" s="20">
        <v>0</v>
      </c>
    </row>
    <row r="19" spans="1:21" x14ac:dyDescent="0.45">
      <c r="A19" t="s">
        <v>0</v>
      </c>
      <c r="B19">
        <v>14</v>
      </c>
      <c r="D19" s="17" t="str">
        <f t="shared" si="2"/>
        <v>R14</v>
      </c>
      <c r="F19" s="20">
        <v>0</v>
      </c>
      <c r="G19" s="20">
        <v>0</v>
      </c>
      <c r="H19" s="20">
        <v>0</v>
      </c>
      <c r="I19" s="20">
        <v>0</v>
      </c>
      <c r="J19" s="20">
        <v>0</v>
      </c>
      <c r="K19" s="20">
        <v>0</v>
      </c>
      <c r="L19" s="20">
        <v>0</v>
      </c>
      <c r="M19" s="20">
        <v>0</v>
      </c>
      <c r="N19" s="20">
        <v>0</v>
      </c>
      <c r="O19" s="20">
        <v>0</v>
      </c>
      <c r="P19" s="20">
        <v>0</v>
      </c>
      <c r="Q19" s="20">
        <v>0</v>
      </c>
      <c r="R19" s="20">
        <v>0</v>
      </c>
      <c r="S19" s="20">
        <v>0</v>
      </c>
      <c r="T19" s="20">
        <v>0</v>
      </c>
      <c r="U19" s="20">
        <v>0</v>
      </c>
    </row>
    <row r="20" spans="1:21" x14ac:dyDescent="0.45">
      <c r="A20" t="s">
        <v>0</v>
      </c>
      <c r="B20">
        <v>15</v>
      </c>
      <c r="D20" t="str">
        <f t="shared" si="2"/>
        <v>R15</v>
      </c>
      <c r="F20" s="20">
        <v>0</v>
      </c>
      <c r="G20" s="20">
        <v>0</v>
      </c>
      <c r="H20" s="20">
        <v>1</v>
      </c>
      <c r="I20" s="20">
        <v>0</v>
      </c>
      <c r="J20" s="20">
        <v>0</v>
      </c>
      <c r="K20" s="20">
        <v>1</v>
      </c>
      <c r="L20" s="20">
        <v>0</v>
      </c>
      <c r="M20" s="20">
        <v>0</v>
      </c>
      <c r="N20" s="20">
        <v>0</v>
      </c>
      <c r="O20" s="20">
        <v>0</v>
      </c>
      <c r="P20" s="20">
        <v>0</v>
      </c>
      <c r="Q20" s="20">
        <v>0</v>
      </c>
      <c r="R20" s="20">
        <v>0</v>
      </c>
      <c r="S20" s="20">
        <v>0</v>
      </c>
      <c r="T20" s="20">
        <v>0</v>
      </c>
      <c r="U20" s="20">
        <v>0</v>
      </c>
    </row>
    <row r="21" spans="1:21" x14ac:dyDescent="0.45">
      <c r="A21" t="s">
        <v>0</v>
      </c>
      <c r="B21">
        <v>16</v>
      </c>
      <c r="D21" s="17" t="str">
        <f t="shared" si="2"/>
        <v>R16</v>
      </c>
      <c r="F21" s="20">
        <v>0</v>
      </c>
      <c r="G21" s="20">
        <v>0</v>
      </c>
      <c r="H21" s="20">
        <v>0</v>
      </c>
      <c r="I21" s="20">
        <v>0</v>
      </c>
      <c r="J21" s="20">
        <v>0</v>
      </c>
      <c r="K21" s="20">
        <v>0</v>
      </c>
      <c r="L21" s="20">
        <v>0</v>
      </c>
      <c r="M21" s="20">
        <v>0</v>
      </c>
      <c r="N21" s="20">
        <v>0</v>
      </c>
      <c r="O21" s="20">
        <v>0</v>
      </c>
      <c r="P21" s="20">
        <v>0</v>
      </c>
      <c r="Q21" s="20">
        <v>0</v>
      </c>
      <c r="R21" s="20">
        <v>0</v>
      </c>
      <c r="S21" s="20">
        <v>0</v>
      </c>
      <c r="T21" s="20">
        <v>0</v>
      </c>
      <c r="U21" s="20">
        <v>0</v>
      </c>
    </row>
    <row r="22" spans="1:21" x14ac:dyDescent="0.45">
      <c r="A22" t="s">
        <v>0</v>
      </c>
      <c r="B22">
        <v>17</v>
      </c>
      <c r="D22" s="17" t="str">
        <f t="shared" si="2"/>
        <v>R17</v>
      </c>
      <c r="F22" s="20">
        <v>0</v>
      </c>
      <c r="G22" s="20">
        <v>0</v>
      </c>
      <c r="H22" s="20">
        <v>0</v>
      </c>
      <c r="I22" s="20">
        <v>0</v>
      </c>
      <c r="J22" s="20">
        <v>0</v>
      </c>
      <c r="K22" s="20">
        <v>0</v>
      </c>
      <c r="L22" s="20">
        <v>0</v>
      </c>
      <c r="M22" s="20">
        <v>0</v>
      </c>
      <c r="N22" s="20">
        <v>0</v>
      </c>
      <c r="O22" s="20">
        <v>0</v>
      </c>
      <c r="P22" s="20">
        <v>0</v>
      </c>
      <c r="Q22" s="20">
        <v>0</v>
      </c>
      <c r="R22" s="20">
        <v>0</v>
      </c>
      <c r="S22" s="20">
        <v>0</v>
      </c>
      <c r="T22" s="20">
        <v>0</v>
      </c>
      <c r="U22" s="20">
        <v>0</v>
      </c>
    </row>
    <row r="23" spans="1:21" x14ac:dyDescent="0.45">
      <c r="A23" t="s">
        <v>0</v>
      </c>
      <c r="B23">
        <v>18</v>
      </c>
      <c r="D23" t="str">
        <f t="shared" si="2"/>
        <v>R18</v>
      </c>
      <c r="F23" s="20">
        <v>0</v>
      </c>
      <c r="G23" s="20">
        <v>0</v>
      </c>
      <c r="H23" s="20">
        <v>0</v>
      </c>
      <c r="I23" s="20">
        <v>0</v>
      </c>
      <c r="J23" s="20">
        <v>1</v>
      </c>
      <c r="K23" s="20">
        <v>1</v>
      </c>
      <c r="L23" s="20">
        <v>0</v>
      </c>
      <c r="M23" s="20">
        <v>0</v>
      </c>
      <c r="N23" s="20">
        <v>0</v>
      </c>
      <c r="O23" s="20">
        <v>0</v>
      </c>
      <c r="P23" s="20">
        <v>0</v>
      </c>
      <c r="Q23" s="20">
        <v>0</v>
      </c>
      <c r="R23" s="20">
        <v>0</v>
      </c>
      <c r="S23" s="20">
        <v>0</v>
      </c>
      <c r="T23" s="20">
        <v>0</v>
      </c>
      <c r="U23" s="20">
        <v>0</v>
      </c>
    </row>
    <row r="24" spans="1:21" x14ac:dyDescent="0.45">
      <c r="A24" t="s">
        <v>0</v>
      </c>
      <c r="B24">
        <v>19</v>
      </c>
      <c r="D24" t="str">
        <f t="shared" si="2"/>
        <v>R19</v>
      </c>
      <c r="F24" s="20">
        <v>0</v>
      </c>
      <c r="G24" s="20">
        <v>1</v>
      </c>
      <c r="H24" s="20">
        <v>0</v>
      </c>
      <c r="I24" s="20">
        <v>0</v>
      </c>
      <c r="J24" s="20">
        <v>0</v>
      </c>
      <c r="K24" s="20">
        <v>1</v>
      </c>
      <c r="L24" s="20">
        <v>1</v>
      </c>
      <c r="M24" s="20">
        <v>1</v>
      </c>
      <c r="N24" s="20">
        <v>0</v>
      </c>
      <c r="O24" s="20">
        <v>0</v>
      </c>
      <c r="P24" s="20">
        <v>0</v>
      </c>
      <c r="Q24" s="20">
        <v>0</v>
      </c>
      <c r="R24" s="20">
        <v>1</v>
      </c>
      <c r="S24" s="20">
        <v>1</v>
      </c>
      <c r="T24" s="20">
        <v>1</v>
      </c>
      <c r="U24" s="20">
        <v>0</v>
      </c>
    </row>
    <row r="25" spans="1:21" x14ac:dyDescent="0.45">
      <c r="A25" t="s">
        <v>0</v>
      </c>
      <c r="B25">
        <v>20</v>
      </c>
      <c r="D25" t="str">
        <f t="shared" si="2"/>
        <v>R20</v>
      </c>
      <c r="F25" s="20">
        <v>0</v>
      </c>
      <c r="G25" s="20">
        <v>0</v>
      </c>
      <c r="H25" s="20">
        <v>0</v>
      </c>
      <c r="I25" s="20">
        <v>0</v>
      </c>
      <c r="J25" s="20">
        <v>0</v>
      </c>
      <c r="K25" s="20">
        <v>0</v>
      </c>
      <c r="L25" s="20">
        <v>0</v>
      </c>
      <c r="M25" s="20">
        <v>1</v>
      </c>
      <c r="N25" s="20">
        <v>0</v>
      </c>
      <c r="O25" s="20">
        <v>0</v>
      </c>
      <c r="P25" s="20">
        <v>0</v>
      </c>
      <c r="Q25" s="20">
        <v>0</v>
      </c>
      <c r="R25" s="20">
        <v>0</v>
      </c>
      <c r="S25" s="20">
        <v>0</v>
      </c>
      <c r="T25" s="20">
        <v>0</v>
      </c>
      <c r="U25" s="20">
        <v>0</v>
      </c>
    </row>
    <row r="26" spans="1:21" x14ac:dyDescent="0.45">
      <c r="A26" t="s">
        <v>0</v>
      </c>
      <c r="B26">
        <v>21</v>
      </c>
      <c r="D26" t="str">
        <f t="shared" si="2"/>
        <v>R21</v>
      </c>
      <c r="F26" s="20">
        <v>1</v>
      </c>
      <c r="G26" s="20">
        <v>0</v>
      </c>
      <c r="H26" s="20">
        <v>1</v>
      </c>
      <c r="I26" s="20">
        <v>1</v>
      </c>
      <c r="J26" s="20">
        <v>0</v>
      </c>
      <c r="K26" s="20">
        <v>1</v>
      </c>
      <c r="L26" s="20">
        <v>0</v>
      </c>
      <c r="M26" s="20">
        <v>0</v>
      </c>
      <c r="N26" s="20">
        <v>0</v>
      </c>
      <c r="O26" s="20">
        <v>0</v>
      </c>
      <c r="P26" s="20">
        <v>0</v>
      </c>
      <c r="Q26" s="20">
        <v>0</v>
      </c>
      <c r="R26" s="20">
        <v>0</v>
      </c>
      <c r="S26" s="20">
        <v>0</v>
      </c>
      <c r="T26" s="20">
        <v>0</v>
      </c>
      <c r="U26" s="20">
        <v>0</v>
      </c>
    </row>
    <row r="27" spans="1:21" x14ac:dyDescent="0.45">
      <c r="A27" t="s">
        <v>0</v>
      </c>
      <c r="B27">
        <v>22</v>
      </c>
      <c r="D27" s="17" t="str">
        <f t="shared" si="2"/>
        <v>R22</v>
      </c>
      <c r="F27" s="20">
        <v>0</v>
      </c>
      <c r="G27" s="20">
        <v>0</v>
      </c>
      <c r="H27" s="20">
        <v>0</v>
      </c>
      <c r="I27" s="20">
        <v>0</v>
      </c>
      <c r="J27" s="20">
        <v>0</v>
      </c>
      <c r="K27" s="20">
        <v>0</v>
      </c>
      <c r="L27" s="20">
        <v>0</v>
      </c>
      <c r="M27" s="20">
        <v>0</v>
      </c>
      <c r="N27" s="20">
        <v>0</v>
      </c>
      <c r="O27" s="20">
        <v>0</v>
      </c>
      <c r="P27" s="20">
        <v>0</v>
      </c>
      <c r="Q27" s="20">
        <v>0</v>
      </c>
      <c r="R27" s="20">
        <v>0</v>
      </c>
      <c r="S27" s="20">
        <v>0</v>
      </c>
      <c r="T27" s="20">
        <v>0</v>
      </c>
      <c r="U27" s="20">
        <v>0</v>
      </c>
    </row>
    <row r="28" spans="1:21" x14ac:dyDescent="0.45">
      <c r="A28" t="s">
        <v>0</v>
      </c>
      <c r="B28">
        <v>23</v>
      </c>
      <c r="D28" t="str">
        <f t="shared" si="2"/>
        <v>R23</v>
      </c>
      <c r="F28" s="20">
        <v>0</v>
      </c>
      <c r="G28" s="20">
        <v>0</v>
      </c>
      <c r="H28" s="20">
        <v>1</v>
      </c>
      <c r="I28" s="20">
        <v>1</v>
      </c>
      <c r="J28" s="20">
        <v>0</v>
      </c>
      <c r="K28" s="20">
        <v>1</v>
      </c>
      <c r="L28" s="20">
        <v>0</v>
      </c>
      <c r="M28" s="20">
        <v>1</v>
      </c>
      <c r="N28" s="20">
        <v>0</v>
      </c>
      <c r="O28" s="20">
        <v>0</v>
      </c>
      <c r="P28" s="20">
        <v>0</v>
      </c>
      <c r="Q28" s="20">
        <v>0</v>
      </c>
      <c r="R28" s="20">
        <v>0</v>
      </c>
      <c r="S28" s="20">
        <v>0</v>
      </c>
      <c r="T28" s="20">
        <v>0</v>
      </c>
      <c r="U28" s="20">
        <v>0</v>
      </c>
    </row>
    <row r="29" spans="1:21" x14ac:dyDescent="0.45">
      <c r="A29" t="s">
        <v>0</v>
      </c>
      <c r="B29">
        <v>24</v>
      </c>
      <c r="D29" s="17" t="str">
        <f t="shared" si="2"/>
        <v>R24</v>
      </c>
      <c r="F29" s="20">
        <v>0</v>
      </c>
      <c r="G29" s="20">
        <v>0</v>
      </c>
      <c r="H29" s="20">
        <v>0</v>
      </c>
      <c r="I29" s="20">
        <v>0</v>
      </c>
      <c r="J29" s="20">
        <v>0</v>
      </c>
      <c r="K29" s="20">
        <v>0</v>
      </c>
      <c r="L29" s="20">
        <v>0</v>
      </c>
      <c r="M29" s="20">
        <v>0</v>
      </c>
      <c r="N29" s="20">
        <v>0</v>
      </c>
      <c r="O29" s="20">
        <v>0</v>
      </c>
      <c r="P29" s="20">
        <v>0</v>
      </c>
      <c r="Q29" s="20">
        <v>0</v>
      </c>
      <c r="R29" s="20">
        <v>0</v>
      </c>
      <c r="S29" s="20">
        <v>0</v>
      </c>
      <c r="T29" s="20">
        <v>0</v>
      </c>
      <c r="U29" s="20">
        <v>0</v>
      </c>
    </row>
    <row r="30" spans="1:21" x14ac:dyDescent="0.45">
      <c r="A30" t="s">
        <v>0</v>
      </c>
      <c r="B30">
        <v>25</v>
      </c>
      <c r="D30" t="str">
        <f t="shared" si="2"/>
        <v>R25</v>
      </c>
      <c r="F30" s="20">
        <v>0</v>
      </c>
      <c r="G30" s="20">
        <v>1</v>
      </c>
      <c r="H30" s="20">
        <v>1</v>
      </c>
      <c r="I30" s="20">
        <v>1</v>
      </c>
      <c r="J30" s="20">
        <v>0</v>
      </c>
      <c r="K30" s="20">
        <v>0</v>
      </c>
      <c r="L30" s="20">
        <v>0</v>
      </c>
      <c r="M30" s="20">
        <v>0</v>
      </c>
      <c r="N30" s="20">
        <v>0</v>
      </c>
      <c r="O30" s="20">
        <v>0</v>
      </c>
      <c r="P30" s="20">
        <v>0</v>
      </c>
      <c r="Q30" s="20">
        <v>0</v>
      </c>
      <c r="R30" s="20">
        <v>0</v>
      </c>
      <c r="S30" s="20">
        <v>0</v>
      </c>
      <c r="T30" s="20">
        <v>0</v>
      </c>
      <c r="U30" s="20">
        <v>0</v>
      </c>
    </row>
    <row r="31" spans="1:21" x14ac:dyDescent="0.45">
      <c r="A31" t="s">
        <v>0</v>
      </c>
      <c r="B31">
        <v>26</v>
      </c>
      <c r="D31" t="str">
        <f t="shared" si="2"/>
        <v>R26</v>
      </c>
      <c r="F31" s="20">
        <v>1</v>
      </c>
      <c r="G31" s="20">
        <v>0</v>
      </c>
      <c r="H31" s="20">
        <v>1</v>
      </c>
      <c r="I31" s="20">
        <v>0</v>
      </c>
      <c r="J31" s="20">
        <v>0</v>
      </c>
      <c r="K31" s="20">
        <v>1</v>
      </c>
      <c r="L31" s="20">
        <v>0</v>
      </c>
      <c r="M31" s="20">
        <v>0</v>
      </c>
      <c r="N31" s="20">
        <v>0</v>
      </c>
      <c r="O31" s="20">
        <v>0</v>
      </c>
      <c r="P31" s="20">
        <v>0</v>
      </c>
      <c r="Q31" s="20">
        <v>0</v>
      </c>
      <c r="R31" s="20">
        <v>0</v>
      </c>
      <c r="S31" s="20">
        <v>0</v>
      </c>
      <c r="T31" s="20">
        <v>0</v>
      </c>
      <c r="U31" s="20">
        <v>0</v>
      </c>
    </row>
    <row r="32" spans="1:21" x14ac:dyDescent="0.45">
      <c r="A32" t="s">
        <v>0</v>
      </c>
      <c r="B32">
        <v>27</v>
      </c>
      <c r="D32" t="str">
        <f t="shared" si="2"/>
        <v>R27</v>
      </c>
      <c r="F32" s="20">
        <v>1</v>
      </c>
      <c r="G32" s="20">
        <v>0</v>
      </c>
      <c r="H32" s="20">
        <v>0</v>
      </c>
      <c r="I32" s="20">
        <v>0</v>
      </c>
      <c r="J32" s="20">
        <v>0</v>
      </c>
      <c r="K32" s="20">
        <v>1</v>
      </c>
      <c r="L32" s="20">
        <v>0</v>
      </c>
      <c r="M32" s="20">
        <v>0</v>
      </c>
      <c r="N32" s="20">
        <v>0</v>
      </c>
      <c r="O32" s="20">
        <v>0</v>
      </c>
      <c r="P32" s="20">
        <v>0</v>
      </c>
      <c r="Q32" s="20">
        <v>1</v>
      </c>
      <c r="R32" s="20">
        <v>1</v>
      </c>
      <c r="S32" s="20">
        <v>0</v>
      </c>
      <c r="T32" s="20">
        <v>0</v>
      </c>
      <c r="U32" s="20">
        <v>0</v>
      </c>
    </row>
    <row r="33" spans="1:21" x14ac:dyDescent="0.45">
      <c r="A33" t="s">
        <v>0</v>
      </c>
      <c r="B33">
        <v>28</v>
      </c>
      <c r="D33" t="str">
        <f t="shared" si="2"/>
        <v>R28</v>
      </c>
      <c r="F33" s="20">
        <v>1</v>
      </c>
      <c r="G33" s="20">
        <v>1</v>
      </c>
      <c r="H33" s="20">
        <v>1</v>
      </c>
      <c r="I33" s="20">
        <v>1</v>
      </c>
      <c r="J33" s="20">
        <v>0</v>
      </c>
      <c r="K33" s="20">
        <v>0</v>
      </c>
      <c r="L33" s="20">
        <v>0</v>
      </c>
      <c r="M33" s="20">
        <v>1</v>
      </c>
      <c r="N33" s="20">
        <v>0</v>
      </c>
      <c r="O33" s="20">
        <v>0</v>
      </c>
      <c r="P33" s="20">
        <v>0</v>
      </c>
      <c r="Q33" s="20">
        <v>1</v>
      </c>
      <c r="R33" s="20">
        <v>0</v>
      </c>
      <c r="S33" s="20">
        <v>0</v>
      </c>
      <c r="T33" s="20">
        <v>0</v>
      </c>
      <c r="U33" s="20">
        <v>0</v>
      </c>
    </row>
    <row r="34" spans="1:21" x14ac:dyDescent="0.45">
      <c r="A34" t="s">
        <v>0</v>
      </c>
      <c r="B34">
        <v>29</v>
      </c>
      <c r="D34" t="str">
        <f t="shared" si="2"/>
        <v>R29</v>
      </c>
      <c r="F34" s="20">
        <v>0</v>
      </c>
      <c r="G34" s="20">
        <v>0</v>
      </c>
      <c r="H34" s="20">
        <v>1</v>
      </c>
      <c r="I34" s="20">
        <v>1</v>
      </c>
      <c r="J34" s="20">
        <v>0</v>
      </c>
      <c r="K34" s="20">
        <v>0</v>
      </c>
      <c r="L34" s="20">
        <v>0</v>
      </c>
      <c r="M34" s="20">
        <v>0</v>
      </c>
      <c r="N34" s="20">
        <v>0</v>
      </c>
      <c r="O34" s="20">
        <v>0</v>
      </c>
      <c r="P34" s="20">
        <v>0</v>
      </c>
      <c r="Q34" s="20">
        <v>0</v>
      </c>
      <c r="R34" s="20">
        <v>0</v>
      </c>
      <c r="S34" s="20">
        <v>0</v>
      </c>
      <c r="T34" s="20">
        <v>0</v>
      </c>
      <c r="U34" s="20">
        <v>0</v>
      </c>
    </row>
    <row r="35" spans="1:21" x14ac:dyDescent="0.45">
      <c r="A35" t="s">
        <v>0</v>
      </c>
      <c r="B35">
        <v>30</v>
      </c>
      <c r="D35" t="str">
        <f t="shared" si="2"/>
        <v>R30</v>
      </c>
      <c r="F35" s="20">
        <v>0</v>
      </c>
      <c r="G35" s="20">
        <v>0</v>
      </c>
      <c r="H35" s="20">
        <v>1</v>
      </c>
      <c r="I35" s="20">
        <v>0</v>
      </c>
      <c r="J35" s="20">
        <v>0</v>
      </c>
      <c r="K35" s="20">
        <v>1</v>
      </c>
      <c r="L35" s="20">
        <v>0</v>
      </c>
      <c r="M35" s="20">
        <v>0</v>
      </c>
      <c r="N35" s="20">
        <v>0</v>
      </c>
      <c r="O35" s="20">
        <v>0</v>
      </c>
      <c r="P35" s="20">
        <v>0</v>
      </c>
      <c r="Q35" s="20">
        <v>0</v>
      </c>
      <c r="R35" s="20">
        <v>0</v>
      </c>
      <c r="S35" s="20">
        <v>0</v>
      </c>
      <c r="T35" s="20">
        <v>0</v>
      </c>
      <c r="U35" s="20">
        <v>0</v>
      </c>
    </row>
    <row r="36" spans="1:21" x14ac:dyDescent="0.45">
      <c r="A36" t="s">
        <v>0</v>
      </c>
      <c r="B36">
        <v>31</v>
      </c>
      <c r="D36" s="17" t="str">
        <f t="shared" si="2"/>
        <v>R31</v>
      </c>
      <c r="F36" s="20">
        <v>0</v>
      </c>
      <c r="G36" s="20">
        <v>0</v>
      </c>
      <c r="H36" s="20">
        <v>0</v>
      </c>
      <c r="I36" s="20">
        <v>0</v>
      </c>
      <c r="J36" s="20">
        <v>0</v>
      </c>
      <c r="K36" s="20">
        <v>0</v>
      </c>
      <c r="L36" s="20">
        <v>0</v>
      </c>
      <c r="M36" s="20">
        <v>0</v>
      </c>
      <c r="N36" s="20">
        <v>0</v>
      </c>
      <c r="O36" s="20">
        <v>0</v>
      </c>
      <c r="P36" s="20">
        <v>0</v>
      </c>
      <c r="Q36" s="20">
        <v>0</v>
      </c>
      <c r="R36" s="20">
        <v>0</v>
      </c>
      <c r="S36" s="20">
        <v>0</v>
      </c>
      <c r="T36" s="20">
        <v>0</v>
      </c>
      <c r="U36" s="20">
        <v>0</v>
      </c>
    </row>
    <row r="37" spans="1:21" x14ac:dyDescent="0.45">
      <c r="A37" t="s">
        <v>0</v>
      </c>
      <c r="B37">
        <v>32</v>
      </c>
      <c r="D37" s="17" t="str">
        <f t="shared" si="2"/>
        <v>R32</v>
      </c>
      <c r="F37" s="20">
        <v>0</v>
      </c>
      <c r="G37" s="20">
        <v>0</v>
      </c>
      <c r="H37" s="20">
        <v>0</v>
      </c>
      <c r="I37" s="20">
        <v>0</v>
      </c>
      <c r="J37" s="20">
        <v>0</v>
      </c>
      <c r="K37" s="20">
        <v>0</v>
      </c>
      <c r="L37" s="20">
        <v>0</v>
      </c>
      <c r="M37" s="20">
        <v>0</v>
      </c>
      <c r="N37" s="20">
        <v>0</v>
      </c>
      <c r="O37" s="20">
        <v>0</v>
      </c>
      <c r="P37" s="20">
        <v>0</v>
      </c>
      <c r="Q37" s="20">
        <v>0</v>
      </c>
      <c r="R37" s="20">
        <v>0</v>
      </c>
      <c r="S37" s="20">
        <v>0</v>
      </c>
      <c r="T37" s="20">
        <v>0</v>
      </c>
      <c r="U37" s="20">
        <v>0</v>
      </c>
    </row>
    <row r="38" spans="1:21" x14ac:dyDescent="0.45">
      <c r="A38" t="s">
        <v>0</v>
      </c>
      <c r="B38">
        <v>33</v>
      </c>
      <c r="D38" s="17" t="str">
        <f t="shared" si="2"/>
        <v>R33</v>
      </c>
      <c r="F38" s="20">
        <v>0</v>
      </c>
      <c r="G38" s="20">
        <v>0</v>
      </c>
      <c r="H38" s="20">
        <v>0</v>
      </c>
      <c r="I38" s="20">
        <v>0</v>
      </c>
      <c r="J38" s="20">
        <v>0</v>
      </c>
      <c r="K38" s="20">
        <v>0</v>
      </c>
      <c r="L38" s="20">
        <v>0</v>
      </c>
      <c r="M38" s="20">
        <v>0</v>
      </c>
      <c r="N38" s="20">
        <v>0</v>
      </c>
      <c r="O38" s="20">
        <v>0</v>
      </c>
      <c r="P38" s="20">
        <v>0</v>
      </c>
      <c r="Q38" s="20">
        <v>0</v>
      </c>
      <c r="R38" s="20">
        <v>0</v>
      </c>
      <c r="S38" s="20">
        <v>0</v>
      </c>
      <c r="T38" s="20">
        <v>0</v>
      </c>
      <c r="U38" s="20">
        <v>0</v>
      </c>
    </row>
    <row r="39" spans="1:21" x14ac:dyDescent="0.45">
      <c r="A39" t="s">
        <v>0</v>
      </c>
      <c r="B39">
        <v>34</v>
      </c>
      <c r="D39" t="str">
        <f t="shared" si="2"/>
        <v>R34</v>
      </c>
      <c r="F39" s="20">
        <v>0</v>
      </c>
      <c r="G39" s="20">
        <v>1</v>
      </c>
      <c r="H39" s="20">
        <v>1</v>
      </c>
      <c r="I39" s="20">
        <v>0</v>
      </c>
      <c r="J39" s="20">
        <v>0</v>
      </c>
      <c r="K39" s="20">
        <v>1</v>
      </c>
      <c r="L39" s="20">
        <v>0</v>
      </c>
      <c r="M39" s="20">
        <v>1</v>
      </c>
      <c r="N39" s="20">
        <v>1</v>
      </c>
      <c r="O39" s="20">
        <v>0</v>
      </c>
      <c r="P39" s="20">
        <v>0</v>
      </c>
      <c r="Q39" s="20">
        <v>1</v>
      </c>
      <c r="R39" s="20">
        <v>0</v>
      </c>
      <c r="S39" s="20">
        <v>0</v>
      </c>
      <c r="T39" s="20">
        <v>0</v>
      </c>
      <c r="U39" s="20">
        <v>0</v>
      </c>
    </row>
    <row r="40" spans="1:21" x14ac:dyDescent="0.45">
      <c r="A40" t="s">
        <v>0</v>
      </c>
      <c r="B40">
        <v>35</v>
      </c>
      <c r="D40" t="str">
        <f t="shared" si="2"/>
        <v>R35</v>
      </c>
      <c r="F40" s="20">
        <v>0</v>
      </c>
      <c r="G40" s="20">
        <v>0</v>
      </c>
      <c r="H40" s="20">
        <v>1</v>
      </c>
      <c r="I40" s="20">
        <v>0</v>
      </c>
      <c r="J40" s="20">
        <v>0</v>
      </c>
      <c r="K40" s="20">
        <v>0</v>
      </c>
      <c r="L40" s="20">
        <v>0</v>
      </c>
      <c r="M40" s="20">
        <v>1</v>
      </c>
      <c r="N40" s="20">
        <v>0</v>
      </c>
      <c r="O40" s="20">
        <v>0</v>
      </c>
      <c r="P40" s="20">
        <v>0</v>
      </c>
      <c r="Q40" s="20">
        <v>0</v>
      </c>
      <c r="R40" s="20">
        <v>1</v>
      </c>
      <c r="S40" s="20">
        <v>0</v>
      </c>
      <c r="T40" s="20">
        <v>0</v>
      </c>
      <c r="U40" s="20">
        <v>0</v>
      </c>
    </row>
    <row r="41" spans="1:21" x14ac:dyDescent="0.45">
      <c r="A41" t="s">
        <v>0</v>
      </c>
      <c r="B41">
        <v>36</v>
      </c>
      <c r="D41" s="17" t="str">
        <f t="shared" si="2"/>
        <v>R36</v>
      </c>
      <c r="F41" s="20">
        <v>0</v>
      </c>
      <c r="G41" s="20">
        <v>0</v>
      </c>
      <c r="H41" s="20">
        <v>0</v>
      </c>
      <c r="I41" s="20">
        <v>0</v>
      </c>
      <c r="J41" s="20">
        <v>0</v>
      </c>
      <c r="K41" s="20">
        <v>0</v>
      </c>
      <c r="L41" s="20">
        <v>0</v>
      </c>
      <c r="M41" s="20">
        <v>0</v>
      </c>
      <c r="N41" s="20">
        <v>0</v>
      </c>
      <c r="O41" s="20">
        <v>0</v>
      </c>
      <c r="P41" s="20">
        <v>0</v>
      </c>
      <c r="Q41" s="20">
        <v>0</v>
      </c>
      <c r="R41" s="20">
        <v>0</v>
      </c>
      <c r="S41" s="20">
        <v>0</v>
      </c>
      <c r="T41" s="20">
        <v>0</v>
      </c>
      <c r="U41" s="20">
        <v>0</v>
      </c>
    </row>
    <row r="42" spans="1:21" x14ac:dyDescent="0.45">
      <c r="A42" t="s">
        <v>0</v>
      </c>
      <c r="B42">
        <v>37</v>
      </c>
      <c r="D42" s="17" t="str">
        <f t="shared" si="2"/>
        <v>R37</v>
      </c>
      <c r="F42" s="20">
        <v>0</v>
      </c>
      <c r="G42" s="20">
        <v>0</v>
      </c>
      <c r="H42" s="20">
        <v>0</v>
      </c>
      <c r="I42" s="20">
        <v>0</v>
      </c>
      <c r="J42" s="20">
        <v>0</v>
      </c>
      <c r="K42" s="20">
        <v>0</v>
      </c>
      <c r="L42" s="20">
        <v>0</v>
      </c>
      <c r="M42" s="20">
        <v>0</v>
      </c>
      <c r="N42" s="20">
        <v>0</v>
      </c>
      <c r="O42" s="20">
        <v>0</v>
      </c>
      <c r="P42" s="20">
        <v>0</v>
      </c>
      <c r="Q42" s="20">
        <v>0</v>
      </c>
      <c r="R42" s="20">
        <v>0</v>
      </c>
      <c r="S42" s="20">
        <v>0</v>
      </c>
      <c r="T42" s="20">
        <v>0</v>
      </c>
      <c r="U42" s="20">
        <v>0</v>
      </c>
    </row>
    <row r="43" spans="1:21" x14ac:dyDescent="0.45">
      <c r="A43" t="s">
        <v>0</v>
      </c>
      <c r="B43">
        <v>38</v>
      </c>
      <c r="D43" t="str">
        <f t="shared" si="2"/>
        <v>R38</v>
      </c>
      <c r="F43" s="20">
        <v>0</v>
      </c>
      <c r="G43" s="20">
        <v>0</v>
      </c>
      <c r="H43" s="20">
        <v>0</v>
      </c>
      <c r="I43" s="20">
        <v>0</v>
      </c>
      <c r="J43" s="20">
        <v>0</v>
      </c>
      <c r="K43" s="20">
        <v>0</v>
      </c>
      <c r="L43" s="20">
        <v>0</v>
      </c>
      <c r="M43" s="20">
        <v>1</v>
      </c>
      <c r="N43" s="20">
        <v>0</v>
      </c>
      <c r="O43" s="20">
        <v>1</v>
      </c>
      <c r="P43" s="20">
        <v>0</v>
      </c>
      <c r="Q43" s="20">
        <v>0</v>
      </c>
      <c r="R43" s="20">
        <v>1</v>
      </c>
      <c r="S43" s="20">
        <v>0</v>
      </c>
      <c r="T43" s="20">
        <v>0</v>
      </c>
      <c r="U43" s="20">
        <v>0</v>
      </c>
    </row>
    <row r="44" spans="1:21" x14ac:dyDescent="0.45">
      <c r="A44" t="s">
        <v>0</v>
      </c>
      <c r="B44">
        <v>39</v>
      </c>
      <c r="D44" s="17" t="str">
        <f t="shared" si="2"/>
        <v>R39</v>
      </c>
      <c r="F44" s="20">
        <v>0</v>
      </c>
      <c r="G44" s="20">
        <v>0</v>
      </c>
      <c r="H44" s="20">
        <v>0</v>
      </c>
      <c r="I44" s="20">
        <v>0</v>
      </c>
      <c r="J44" s="20">
        <v>0</v>
      </c>
      <c r="K44" s="20">
        <v>0</v>
      </c>
      <c r="L44" s="20">
        <v>0</v>
      </c>
      <c r="M44" s="20">
        <v>0</v>
      </c>
      <c r="N44" s="20">
        <v>0</v>
      </c>
      <c r="O44" s="20">
        <v>0</v>
      </c>
      <c r="P44" s="20">
        <v>0</v>
      </c>
      <c r="Q44" s="20">
        <v>0</v>
      </c>
      <c r="R44" s="20">
        <v>0</v>
      </c>
      <c r="S44" s="20">
        <v>0</v>
      </c>
      <c r="T44" s="20">
        <v>0</v>
      </c>
      <c r="U44" s="20">
        <v>0</v>
      </c>
    </row>
    <row r="45" spans="1:21" x14ac:dyDescent="0.45">
      <c r="A45" t="s">
        <v>0</v>
      </c>
      <c r="B45">
        <v>40</v>
      </c>
      <c r="D45" t="str">
        <f t="shared" si="2"/>
        <v>R40</v>
      </c>
      <c r="F45" s="20">
        <v>0</v>
      </c>
      <c r="G45" s="20">
        <v>1</v>
      </c>
      <c r="H45" s="20">
        <v>1</v>
      </c>
      <c r="I45" s="20">
        <v>1</v>
      </c>
      <c r="J45" s="20">
        <v>0</v>
      </c>
      <c r="K45" s="20">
        <v>1</v>
      </c>
      <c r="L45" s="20">
        <v>0</v>
      </c>
      <c r="M45" s="20">
        <v>1</v>
      </c>
      <c r="N45" s="20">
        <v>0</v>
      </c>
      <c r="O45" s="20">
        <v>0</v>
      </c>
      <c r="P45" s="20">
        <v>0</v>
      </c>
      <c r="Q45" s="20">
        <v>1</v>
      </c>
      <c r="R45" s="20">
        <v>0</v>
      </c>
      <c r="S45" s="20">
        <v>0</v>
      </c>
      <c r="T45" s="20">
        <v>1</v>
      </c>
      <c r="U45" s="20">
        <v>1</v>
      </c>
    </row>
    <row r="46" spans="1:21" x14ac:dyDescent="0.45">
      <c r="A46" t="s">
        <v>0</v>
      </c>
      <c r="B46">
        <v>41</v>
      </c>
      <c r="D46" t="str">
        <f t="shared" si="2"/>
        <v>R41</v>
      </c>
      <c r="F46" s="20">
        <v>0</v>
      </c>
      <c r="G46" s="20">
        <v>1</v>
      </c>
      <c r="H46" s="20">
        <v>1</v>
      </c>
      <c r="I46" s="20">
        <v>1</v>
      </c>
      <c r="J46" s="20">
        <v>0</v>
      </c>
      <c r="K46" s="20">
        <v>0</v>
      </c>
      <c r="L46" s="20">
        <v>0</v>
      </c>
      <c r="M46" s="20">
        <v>0</v>
      </c>
      <c r="N46" s="20">
        <v>0</v>
      </c>
      <c r="O46" s="20">
        <v>0</v>
      </c>
      <c r="P46" s="20">
        <v>0</v>
      </c>
      <c r="Q46" s="20">
        <v>0</v>
      </c>
      <c r="R46" s="20">
        <v>0</v>
      </c>
      <c r="S46" s="20">
        <v>0</v>
      </c>
      <c r="T46" s="20">
        <v>0</v>
      </c>
      <c r="U46" s="20">
        <v>0</v>
      </c>
    </row>
    <row r="47" spans="1:21" x14ac:dyDescent="0.45">
      <c r="A47" t="s">
        <v>0</v>
      </c>
      <c r="B47">
        <v>42</v>
      </c>
      <c r="D47" s="17" t="str">
        <f t="shared" si="2"/>
        <v>R42</v>
      </c>
      <c r="F47" s="20">
        <v>0</v>
      </c>
      <c r="G47" s="20">
        <v>0</v>
      </c>
      <c r="H47" s="20">
        <v>0</v>
      </c>
      <c r="I47" s="20">
        <v>0</v>
      </c>
      <c r="J47" s="20">
        <v>0</v>
      </c>
      <c r="K47" s="20">
        <v>0</v>
      </c>
      <c r="L47" s="20">
        <v>0</v>
      </c>
      <c r="M47" s="20">
        <v>0</v>
      </c>
      <c r="N47" s="20">
        <v>0</v>
      </c>
      <c r="O47" s="20">
        <v>0</v>
      </c>
      <c r="P47" s="20">
        <v>0</v>
      </c>
      <c r="Q47" s="20">
        <v>0</v>
      </c>
      <c r="R47" s="20">
        <v>0</v>
      </c>
      <c r="S47" s="20">
        <v>0</v>
      </c>
      <c r="T47" s="20">
        <v>0</v>
      </c>
      <c r="U47" s="20">
        <v>0</v>
      </c>
    </row>
    <row r="48" spans="1:21" x14ac:dyDescent="0.45">
      <c r="A48" t="s">
        <v>0</v>
      </c>
      <c r="B48">
        <v>43</v>
      </c>
      <c r="D48" t="str">
        <f t="shared" si="2"/>
        <v>R43</v>
      </c>
      <c r="F48" s="20">
        <v>1</v>
      </c>
      <c r="G48" s="20">
        <v>0</v>
      </c>
      <c r="H48" s="20">
        <v>1</v>
      </c>
      <c r="I48" s="20">
        <v>0</v>
      </c>
      <c r="J48" s="20">
        <v>0</v>
      </c>
      <c r="K48" s="20">
        <v>0</v>
      </c>
      <c r="L48" s="20">
        <v>0</v>
      </c>
      <c r="M48" s="20">
        <v>0</v>
      </c>
      <c r="N48" s="20">
        <v>0</v>
      </c>
      <c r="O48" s="20">
        <v>0</v>
      </c>
      <c r="P48" s="20">
        <v>0</v>
      </c>
      <c r="Q48" s="20">
        <v>0</v>
      </c>
      <c r="R48" s="20">
        <v>0</v>
      </c>
      <c r="S48" s="20">
        <v>0</v>
      </c>
      <c r="T48" s="20">
        <v>1</v>
      </c>
      <c r="U48" s="20">
        <v>0</v>
      </c>
    </row>
    <row r="49" spans="1:21" x14ac:dyDescent="0.45">
      <c r="A49" t="s">
        <v>0</v>
      </c>
      <c r="B49">
        <v>44</v>
      </c>
      <c r="D49" s="17" t="str">
        <f t="shared" si="2"/>
        <v>R44</v>
      </c>
      <c r="F49" s="20">
        <v>0</v>
      </c>
      <c r="G49" s="20">
        <v>0</v>
      </c>
      <c r="H49" s="20">
        <v>0</v>
      </c>
      <c r="I49" s="20">
        <v>0</v>
      </c>
      <c r="J49" s="20">
        <v>0</v>
      </c>
      <c r="K49" s="20">
        <v>0</v>
      </c>
      <c r="L49" s="20">
        <v>0</v>
      </c>
      <c r="M49" s="20">
        <v>0</v>
      </c>
      <c r="N49" s="20">
        <v>0</v>
      </c>
      <c r="O49" s="20">
        <v>0</v>
      </c>
      <c r="P49" s="20">
        <v>0</v>
      </c>
      <c r="Q49" s="20">
        <v>0</v>
      </c>
      <c r="R49" s="20">
        <v>0</v>
      </c>
      <c r="S49" s="20">
        <v>0</v>
      </c>
      <c r="T49" s="20">
        <v>0</v>
      </c>
      <c r="U49" s="20">
        <v>0</v>
      </c>
    </row>
    <row r="50" spans="1:21" x14ac:dyDescent="0.45">
      <c r="A50" t="s">
        <v>0</v>
      </c>
      <c r="B50">
        <v>45</v>
      </c>
      <c r="D50" s="17" t="str">
        <f t="shared" si="2"/>
        <v>R45</v>
      </c>
      <c r="F50" s="20">
        <v>0</v>
      </c>
      <c r="G50" s="20">
        <v>0</v>
      </c>
      <c r="H50" s="20">
        <v>0</v>
      </c>
      <c r="I50" s="20">
        <v>0</v>
      </c>
      <c r="J50" s="20">
        <v>0</v>
      </c>
      <c r="K50" s="20">
        <v>0</v>
      </c>
      <c r="L50" s="20">
        <v>0</v>
      </c>
      <c r="M50" s="20">
        <v>0</v>
      </c>
      <c r="N50" s="20">
        <v>0</v>
      </c>
      <c r="O50" s="20">
        <v>0</v>
      </c>
      <c r="P50" s="20">
        <v>0</v>
      </c>
      <c r="Q50" s="20">
        <v>0</v>
      </c>
      <c r="R50" s="20">
        <v>0</v>
      </c>
      <c r="S50" s="20">
        <v>0</v>
      </c>
      <c r="T50" s="20">
        <v>0</v>
      </c>
      <c r="U50" s="20">
        <v>0</v>
      </c>
    </row>
    <row r="51" spans="1:21" x14ac:dyDescent="0.45">
      <c r="A51" t="s">
        <v>0</v>
      </c>
      <c r="B51">
        <v>46</v>
      </c>
      <c r="D51" s="17" t="str">
        <f t="shared" si="2"/>
        <v>R46</v>
      </c>
      <c r="F51" s="20">
        <v>0</v>
      </c>
      <c r="G51" s="20">
        <v>0</v>
      </c>
      <c r="H51" s="20">
        <v>0</v>
      </c>
      <c r="I51" s="20">
        <v>0</v>
      </c>
      <c r="J51" s="20">
        <v>0</v>
      </c>
      <c r="K51" s="20">
        <v>0</v>
      </c>
      <c r="L51" s="20">
        <v>0</v>
      </c>
      <c r="M51" s="20">
        <v>0</v>
      </c>
      <c r="N51" s="20">
        <v>0</v>
      </c>
      <c r="O51" s="20">
        <v>0</v>
      </c>
      <c r="P51" s="20">
        <v>0</v>
      </c>
      <c r="Q51" s="20">
        <v>0</v>
      </c>
      <c r="R51" s="20">
        <v>0</v>
      </c>
      <c r="S51" s="20">
        <v>0</v>
      </c>
      <c r="T51" s="20">
        <v>0</v>
      </c>
      <c r="U51" s="20">
        <v>0</v>
      </c>
    </row>
    <row r="52" spans="1:21" x14ac:dyDescent="0.45">
      <c r="A52" t="s">
        <v>0</v>
      </c>
      <c r="B52">
        <v>47</v>
      </c>
      <c r="D52" t="str">
        <f t="shared" si="2"/>
        <v>R47</v>
      </c>
      <c r="F52" s="20">
        <v>0</v>
      </c>
      <c r="G52" s="20">
        <v>1</v>
      </c>
      <c r="H52" s="20">
        <v>1</v>
      </c>
      <c r="I52" s="20">
        <v>0</v>
      </c>
      <c r="J52" s="20">
        <v>0</v>
      </c>
      <c r="K52" s="20">
        <v>0</v>
      </c>
      <c r="L52" s="20">
        <v>1</v>
      </c>
      <c r="M52" s="20">
        <v>1</v>
      </c>
      <c r="N52" s="20">
        <v>0</v>
      </c>
      <c r="O52" s="20">
        <v>0</v>
      </c>
      <c r="P52" s="20">
        <v>0</v>
      </c>
      <c r="Q52" s="20">
        <v>0</v>
      </c>
      <c r="R52" s="20">
        <v>1</v>
      </c>
      <c r="S52" s="20">
        <v>0</v>
      </c>
      <c r="T52" s="20">
        <v>0</v>
      </c>
      <c r="U52" s="20">
        <v>1</v>
      </c>
    </row>
    <row r="53" spans="1:21" x14ac:dyDescent="0.45">
      <c r="A53" t="s">
        <v>0</v>
      </c>
      <c r="B53">
        <v>48</v>
      </c>
      <c r="D53" t="str">
        <f t="shared" si="2"/>
        <v>R48</v>
      </c>
      <c r="F53" s="20">
        <v>0</v>
      </c>
      <c r="G53" s="20">
        <v>0</v>
      </c>
      <c r="H53" s="20">
        <v>0</v>
      </c>
      <c r="I53" s="20">
        <v>0</v>
      </c>
      <c r="J53" s="20">
        <v>0</v>
      </c>
      <c r="K53" s="20">
        <v>0</v>
      </c>
      <c r="L53" s="20">
        <v>0</v>
      </c>
      <c r="M53" s="20">
        <v>1</v>
      </c>
      <c r="N53" s="20">
        <v>0</v>
      </c>
      <c r="O53" s="20">
        <v>0</v>
      </c>
      <c r="P53" s="20">
        <v>1</v>
      </c>
      <c r="Q53" s="20">
        <v>1</v>
      </c>
      <c r="R53" s="20">
        <v>0</v>
      </c>
      <c r="S53" s="20">
        <v>0</v>
      </c>
      <c r="T53" s="20">
        <v>0</v>
      </c>
      <c r="U53" s="20">
        <v>0</v>
      </c>
    </row>
    <row r="54" spans="1:21" x14ac:dyDescent="0.45">
      <c r="A54" t="s">
        <v>0</v>
      </c>
      <c r="B54">
        <v>49</v>
      </c>
      <c r="D54" t="str">
        <f t="shared" si="2"/>
        <v>R49</v>
      </c>
      <c r="F54" s="20">
        <v>0</v>
      </c>
      <c r="G54" s="20">
        <v>1</v>
      </c>
      <c r="H54" s="20">
        <v>1</v>
      </c>
      <c r="I54" s="20">
        <v>0</v>
      </c>
      <c r="J54" s="20">
        <v>0</v>
      </c>
      <c r="K54" s="20">
        <v>0</v>
      </c>
      <c r="L54" s="20">
        <v>0</v>
      </c>
      <c r="M54" s="20">
        <v>1</v>
      </c>
      <c r="N54" s="20">
        <v>0</v>
      </c>
      <c r="O54" s="20">
        <v>0</v>
      </c>
      <c r="P54" s="20">
        <v>1</v>
      </c>
      <c r="Q54" s="20">
        <v>1</v>
      </c>
      <c r="R54" s="20">
        <v>1</v>
      </c>
      <c r="S54" s="20">
        <v>0</v>
      </c>
      <c r="T54" s="20">
        <v>0</v>
      </c>
      <c r="U54" s="20">
        <v>0</v>
      </c>
    </row>
    <row r="55" spans="1:21" x14ac:dyDescent="0.45">
      <c r="A55" t="s">
        <v>0</v>
      </c>
      <c r="B55">
        <v>50</v>
      </c>
      <c r="D55" t="str">
        <f t="shared" si="2"/>
        <v>R50</v>
      </c>
      <c r="F55" s="20">
        <v>0</v>
      </c>
      <c r="G55" s="20">
        <v>1</v>
      </c>
      <c r="H55" s="20">
        <v>0</v>
      </c>
      <c r="I55" s="20">
        <v>0</v>
      </c>
      <c r="J55" s="20">
        <v>0</v>
      </c>
      <c r="K55" s="20">
        <v>0</v>
      </c>
      <c r="L55" s="20">
        <v>1</v>
      </c>
      <c r="M55" s="20">
        <v>1</v>
      </c>
      <c r="N55" s="20">
        <v>0</v>
      </c>
      <c r="O55" s="20">
        <v>0</v>
      </c>
      <c r="P55" s="20">
        <v>0</v>
      </c>
      <c r="Q55" s="20">
        <v>0</v>
      </c>
      <c r="R55" s="20">
        <v>0</v>
      </c>
      <c r="S55" s="20">
        <v>1</v>
      </c>
      <c r="T55" s="20">
        <v>0</v>
      </c>
      <c r="U55" s="20">
        <v>0</v>
      </c>
    </row>
    <row r="56" spans="1:21" x14ac:dyDescent="0.45">
      <c r="A56" t="s">
        <v>0</v>
      </c>
      <c r="B56">
        <v>51</v>
      </c>
      <c r="D56" t="str">
        <f t="shared" si="2"/>
        <v>R51</v>
      </c>
      <c r="F56" s="20">
        <v>1</v>
      </c>
      <c r="G56" s="20">
        <v>1</v>
      </c>
      <c r="H56" s="20">
        <v>0</v>
      </c>
      <c r="I56" s="20">
        <v>0</v>
      </c>
      <c r="J56" s="20">
        <v>0</v>
      </c>
      <c r="K56" s="20">
        <v>0</v>
      </c>
      <c r="L56" s="20">
        <v>0</v>
      </c>
      <c r="M56" s="20">
        <v>0</v>
      </c>
      <c r="N56" s="20">
        <v>0</v>
      </c>
      <c r="O56" s="20">
        <v>0</v>
      </c>
      <c r="P56" s="20">
        <v>0</v>
      </c>
      <c r="Q56" s="20">
        <v>0</v>
      </c>
      <c r="R56" s="20">
        <v>0</v>
      </c>
      <c r="S56" s="20">
        <v>0</v>
      </c>
      <c r="T56" s="20">
        <v>0</v>
      </c>
      <c r="U56" s="20">
        <v>1</v>
      </c>
    </row>
    <row r="57" spans="1:21" x14ac:dyDescent="0.45">
      <c r="A57" t="s">
        <v>0</v>
      </c>
      <c r="B57">
        <v>52</v>
      </c>
      <c r="D57" t="str">
        <f t="shared" si="2"/>
        <v>R52</v>
      </c>
      <c r="F57" s="20">
        <v>1</v>
      </c>
      <c r="G57" s="20">
        <v>1</v>
      </c>
      <c r="H57" s="20">
        <v>0</v>
      </c>
      <c r="I57" s="20">
        <v>0</v>
      </c>
      <c r="J57" s="20">
        <v>0</v>
      </c>
      <c r="K57" s="20">
        <v>1</v>
      </c>
      <c r="L57" s="20">
        <v>0</v>
      </c>
      <c r="M57" s="20">
        <v>1</v>
      </c>
      <c r="N57" s="20">
        <v>0</v>
      </c>
      <c r="O57" s="20">
        <v>0</v>
      </c>
      <c r="P57" s="20">
        <v>0</v>
      </c>
      <c r="Q57" s="20">
        <v>0</v>
      </c>
      <c r="R57" s="20">
        <v>1</v>
      </c>
      <c r="S57" s="20">
        <v>0</v>
      </c>
      <c r="T57" s="20">
        <v>0</v>
      </c>
      <c r="U57" s="20">
        <v>0</v>
      </c>
    </row>
    <row r="58" spans="1:21" x14ac:dyDescent="0.45">
      <c r="A58" t="s">
        <v>0</v>
      </c>
      <c r="B58">
        <v>53</v>
      </c>
      <c r="D58" t="str">
        <f t="shared" si="2"/>
        <v>R53</v>
      </c>
      <c r="F58" s="20">
        <v>0</v>
      </c>
      <c r="G58" s="20">
        <v>1</v>
      </c>
      <c r="H58" s="20">
        <v>1</v>
      </c>
      <c r="I58" s="20">
        <v>0</v>
      </c>
      <c r="J58" s="20">
        <v>0</v>
      </c>
      <c r="K58" s="20">
        <v>0</v>
      </c>
      <c r="L58" s="20">
        <v>1</v>
      </c>
      <c r="M58" s="20">
        <v>1</v>
      </c>
      <c r="N58" s="20">
        <v>0</v>
      </c>
      <c r="O58" s="20">
        <v>0</v>
      </c>
      <c r="P58" s="20">
        <v>0</v>
      </c>
      <c r="Q58" s="20">
        <v>0</v>
      </c>
      <c r="R58" s="20">
        <v>0</v>
      </c>
      <c r="S58" s="20">
        <v>0</v>
      </c>
      <c r="T58" s="20">
        <v>0</v>
      </c>
      <c r="U58" s="20">
        <v>0</v>
      </c>
    </row>
    <row r="59" spans="1:21" x14ac:dyDescent="0.45">
      <c r="A59" t="s">
        <v>0</v>
      </c>
      <c r="B59">
        <v>54</v>
      </c>
      <c r="D59" t="str">
        <f t="shared" si="2"/>
        <v>R54</v>
      </c>
      <c r="F59" s="20">
        <v>0</v>
      </c>
      <c r="G59" s="20">
        <v>0</v>
      </c>
      <c r="H59" s="20">
        <v>0</v>
      </c>
      <c r="I59" s="20">
        <v>0</v>
      </c>
      <c r="J59" s="20">
        <v>0</v>
      </c>
      <c r="K59" s="20">
        <v>1</v>
      </c>
      <c r="L59" s="20">
        <v>0</v>
      </c>
      <c r="M59" s="20">
        <v>0</v>
      </c>
      <c r="N59" s="20">
        <v>0</v>
      </c>
      <c r="O59" s="20">
        <v>0</v>
      </c>
      <c r="P59" s="20">
        <v>0</v>
      </c>
      <c r="Q59" s="20">
        <v>0</v>
      </c>
      <c r="R59" s="20">
        <v>0</v>
      </c>
      <c r="S59" s="20">
        <v>0</v>
      </c>
      <c r="T59" s="20">
        <v>0</v>
      </c>
      <c r="U59" s="20">
        <v>0</v>
      </c>
    </row>
    <row r="60" spans="1:21" x14ac:dyDescent="0.45">
      <c r="A60" t="s">
        <v>0</v>
      </c>
      <c r="B60">
        <v>55</v>
      </c>
      <c r="D60" t="str">
        <f t="shared" si="2"/>
        <v>R55</v>
      </c>
      <c r="F60" s="20">
        <v>0</v>
      </c>
      <c r="G60" s="20">
        <v>0</v>
      </c>
      <c r="H60" s="20">
        <v>0</v>
      </c>
      <c r="I60" s="20">
        <v>0</v>
      </c>
      <c r="J60" s="20">
        <v>0</v>
      </c>
      <c r="K60" s="20">
        <v>0</v>
      </c>
      <c r="L60" s="20">
        <v>1</v>
      </c>
      <c r="M60" s="20">
        <v>0</v>
      </c>
      <c r="N60" s="20">
        <v>0</v>
      </c>
      <c r="O60" s="20">
        <v>0</v>
      </c>
      <c r="P60" s="20">
        <v>0</v>
      </c>
      <c r="Q60" s="20">
        <v>0</v>
      </c>
      <c r="R60" s="20">
        <v>0</v>
      </c>
      <c r="S60" s="20">
        <v>0</v>
      </c>
      <c r="T60" s="20">
        <v>0</v>
      </c>
      <c r="U60" s="20">
        <v>0</v>
      </c>
    </row>
    <row r="61" spans="1:21" x14ac:dyDescent="0.45">
      <c r="A61" t="s">
        <v>0</v>
      </c>
      <c r="B61">
        <v>56</v>
      </c>
      <c r="D61" t="str">
        <f t="shared" si="2"/>
        <v>R56</v>
      </c>
      <c r="F61" s="20">
        <v>0</v>
      </c>
      <c r="G61" s="20">
        <v>0</v>
      </c>
      <c r="H61" s="20">
        <v>1</v>
      </c>
      <c r="I61" s="20">
        <v>0</v>
      </c>
      <c r="J61" s="20">
        <v>0</v>
      </c>
      <c r="K61" s="20">
        <v>0</v>
      </c>
      <c r="L61" s="20">
        <v>0</v>
      </c>
      <c r="M61" s="20">
        <v>1</v>
      </c>
      <c r="N61" s="20">
        <v>0</v>
      </c>
      <c r="O61" s="20">
        <v>0</v>
      </c>
      <c r="P61" s="20">
        <v>1</v>
      </c>
      <c r="Q61" s="20">
        <v>0</v>
      </c>
      <c r="R61" s="20">
        <v>0</v>
      </c>
      <c r="S61" s="20">
        <v>0</v>
      </c>
      <c r="T61" s="20">
        <v>0</v>
      </c>
      <c r="U61" s="20">
        <v>0</v>
      </c>
    </row>
    <row r="62" spans="1:21" x14ac:dyDescent="0.45">
      <c r="A62" t="s">
        <v>0</v>
      </c>
      <c r="B62">
        <v>57</v>
      </c>
      <c r="D62" t="str">
        <f t="shared" si="2"/>
        <v>R57</v>
      </c>
      <c r="F62" s="20">
        <v>0</v>
      </c>
      <c r="G62" s="20">
        <v>1</v>
      </c>
      <c r="H62" s="20">
        <v>1</v>
      </c>
      <c r="I62" s="20">
        <v>0</v>
      </c>
      <c r="J62" s="20">
        <v>0</v>
      </c>
      <c r="K62" s="20">
        <v>1</v>
      </c>
      <c r="L62" s="20">
        <v>1</v>
      </c>
      <c r="M62" s="20">
        <v>1</v>
      </c>
      <c r="N62" s="20">
        <v>0</v>
      </c>
      <c r="O62" s="20">
        <v>0</v>
      </c>
      <c r="P62" s="20">
        <v>0</v>
      </c>
      <c r="Q62" s="20">
        <v>1</v>
      </c>
      <c r="R62" s="20">
        <v>1</v>
      </c>
      <c r="S62" s="20">
        <v>1</v>
      </c>
      <c r="T62" s="20">
        <v>1</v>
      </c>
      <c r="U62" s="20">
        <v>1</v>
      </c>
    </row>
    <row r="63" spans="1:21" x14ac:dyDescent="0.45">
      <c r="A63" t="s">
        <v>0</v>
      </c>
      <c r="B63">
        <v>58</v>
      </c>
      <c r="D63" t="str">
        <f t="shared" si="2"/>
        <v>R58</v>
      </c>
      <c r="F63" s="20">
        <v>1</v>
      </c>
      <c r="G63" s="20">
        <v>1</v>
      </c>
      <c r="H63" s="20">
        <v>0</v>
      </c>
      <c r="I63" s="20">
        <v>0</v>
      </c>
      <c r="J63" s="20">
        <v>0</v>
      </c>
      <c r="K63" s="20">
        <v>1</v>
      </c>
      <c r="L63" s="20">
        <v>0</v>
      </c>
      <c r="M63" s="20">
        <v>0</v>
      </c>
      <c r="N63" s="20">
        <v>0</v>
      </c>
      <c r="O63" s="20">
        <v>0</v>
      </c>
      <c r="P63" s="20">
        <v>0</v>
      </c>
      <c r="Q63" s="20">
        <v>0</v>
      </c>
      <c r="R63" s="20">
        <v>1</v>
      </c>
      <c r="S63" s="20">
        <v>1</v>
      </c>
      <c r="T63" s="20">
        <v>0</v>
      </c>
      <c r="U63" s="20">
        <v>0</v>
      </c>
    </row>
    <row r="64" spans="1:21" x14ac:dyDescent="0.45">
      <c r="A64" t="s">
        <v>0</v>
      </c>
      <c r="B64">
        <v>59</v>
      </c>
      <c r="D64" t="str">
        <f t="shared" si="2"/>
        <v>R59</v>
      </c>
      <c r="F64" s="20">
        <v>0</v>
      </c>
      <c r="G64" s="20">
        <v>1</v>
      </c>
      <c r="H64" s="20">
        <v>1</v>
      </c>
      <c r="I64" s="20">
        <v>0</v>
      </c>
      <c r="J64" s="20">
        <v>0</v>
      </c>
      <c r="K64" s="20">
        <v>0</v>
      </c>
      <c r="L64" s="20">
        <v>1</v>
      </c>
      <c r="M64" s="20">
        <v>1</v>
      </c>
      <c r="N64" s="20">
        <v>0</v>
      </c>
      <c r="O64" s="20">
        <v>0</v>
      </c>
      <c r="P64" s="20">
        <v>0</v>
      </c>
      <c r="Q64" s="20">
        <v>1</v>
      </c>
      <c r="R64" s="20">
        <v>0</v>
      </c>
      <c r="S64" s="20">
        <v>0</v>
      </c>
      <c r="T64" s="20">
        <v>0</v>
      </c>
      <c r="U64" s="20">
        <v>1</v>
      </c>
    </row>
    <row r="65" spans="1:21" x14ac:dyDescent="0.45">
      <c r="A65" t="s">
        <v>0</v>
      </c>
      <c r="B65">
        <v>60</v>
      </c>
      <c r="D65" t="str">
        <f t="shared" si="2"/>
        <v>R60</v>
      </c>
      <c r="F65" s="20">
        <v>0</v>
      </c>
      <c r="G65" s="20">
        <v>0</v>
      </c>
      <c r="H65" s="20">
        <v>0</v>
      </c>
      <c r="I65" s="20">
        <v>0</v>
      </c>
      <c r="J65" s="20">
        <v>0</v>
      </c>
      <c r="K65" s="20">
        <v>0</v>
      </c>
      <c r="L65" s="20">
        <v>0</v>
      </c>
      <c r="M65" s="20">
        <v>0</v>
      </c>
      <c r="N65" s="20">
        <v>0</v>
      </c>
      <c r="O65" s="20">
        <v>1</v>
      </c>
      <c r="P65" s="20">
        <v>0</v>
      </c>
      <c r="Q65" s="20">
        <v>0</v>
      </c>
      <c r="R65" s="20">
        <v>0</v>
      </c>
      <c r="S65" s="20">
        <v>0</v>
      </c>
      <c r="T65" s="20">
        <v>0</v>
      </c>
      <c r="U65" s="20">
        <v>0</v>
      </c>
    </row>
    <row r="66" spans="1:21" x14ac:dyDescent="0.45">
      <c r="A66" t="s">
        <v>0</v>
      </c>
      <c r="B66">
        <v>61</v>
      </c>
      <c r="D66" t="str">
        <f t="shared" si="2"/>
        <v>R61</v>
      </c>
      <c r="F66" s="20">
        <v>0</v>
      </c>
      <c r="G66" s="20">
        <v>0</v>
      </c>
      <c r="H66" s="20">
        <v>0</v>
      </c>
      <c r="I66" s="20">
        <v>0</v>
      </c>
      <c r="J66" s="20">
        <v>0</v>
      </c>
      <c r="K66" s="20">
        <v>0</v>
      </c>
      <c r="L66" s="20">
        <v>0</v>
      </c>
      <c r="M66" s="20">
        <v>1</v>
      </c>
      <c r="N66" s="20">
        <v>0</v>
      </c>
      <c r="O66" s="20">
        <v>0</v>
      </c>
      <c r="P66" s="20">
        <v>0</v>
      </c>
      <c r="Q66" s="20">
        <v>1</v>
      </c>
      <c r="R66" s="20">
        <v>1</v>
      </c>
      <c r="S66" s="20">
        <v>1</v>
      </c>
      <c r="T66" s="20">
        <v>0</v>
      </c>
      <c r="U66" s="20">
        <v>1</v>
      </c>
    </row>
    <row r="67" spans="1:21" x14ac:dyDescent="0.45">
      <c r="A67" t="s">
        <v>0</v>
      </c>
      <c r="B67">
        <v>62</v>
      </c>
      <c r="D67" t="str">
        <f t="shared" si="2"/>
        <v>R62</v>
      </c>
      <c r="F67" s="20">
        <v>0</v>
      </c>
      <c r="G67" s="20">
        <v>1</v>
      </c>
      <c r="H67" s="20">
        <v>1</v>
      </c>
      <c r="I67" s="20">
        <v>1</v>
      </c>
      <c r="J67" s="20">
        <v>0</v>
      </c>
      <c r="K67" s="20">
        <v>1</v>
      </c>
      <c r="L67" s="20">
        <v>0</v>
      </c>
      <c r="M67" s="20">
        <v>0</v>
      </c>
      <c r="N67" s="20">
        <v>0</v>
      </c>
      <c r="O67" s="20">
        <v>0</v>
      </c>
      <c r="P67" s="20">
        <v>1</v>
      </c>
      <c r="Q67" s="20">
        <v>0</v>
      </c>
      <c r="R67" s="20">
        <v>0</v>
      </c>
      <c r="S67" s="20">
        <v>0</v>
      </c>
      <c r="T67" s="20">
        <v>0</v>
      </c>
      <c r="U67" s="20">
        <v>0</v>
      </c>
    </row>
    <row r="68" spans="1:21" x14ac:dyDescent="0.45">
      <c r="A68" t="s">
        <v>0</v>
      </c>
      <c r="B68">
        <v>63</v>
      </c>
      <c r="D68" t="str">
        <f t="shared" si="2"/>
        <v>R63</v>
      </c>
      <c r="F68" s="20">
        <v>0</v>
      </c>
      <c r="G68" s="20">
        <v>0</v>
      </c>
      <c r="H68" s="20">
        <v>0</v>
      </c>
      <c r="I68" s="20">
        <v>0</v>
      </c>
      <c r="J68" s="20">
        <v>0</v>
      </c>
      <c r="K68" s="20">
        <v>0</v>
      </c>
      <c r="L68" s="20">
        <v>0</v>
      </c>
      <c r="M68" s="20">
        <v>1</v>
      </c>
      <c r="N68" s="20">
        <v>0</v>
      </c>
      <c r="O68" s="20">
        <v>0</v>
      </c>
      <c r="P68" s="20">
        <v>0</v>
      </c>
      <c r="Q68" s="20">
        <v>0</v>
      </c>
      <c r="R68" s="20">
        <v>0</v>
      </c>
      <c r="S68" s="20">
        <v>0</v>
      </c>
      <c r="T68" s="20">
        <v>0</v>
      </c>
      <c r="U68" s="20">
        <v>0</v>
      </c>
    </row>
    <row r="69" spans="1:21" x14ac:dyDescent="0.45">
      <c r="A69" t="s">
        <v>0</v>
      </c>
      <c r="B69">
        <v>64</v>
      </c>
      <c r="D69" t="str">
        <f t="shared" si="2"/>
        <v>R64</v>
      </c>
      <c r="F69" s="20">
        <v>1</v>
      </c>
      <c r="G69" s="20">
        <v>0</v>
      </c>
      <c r="H69" s="20">
        <v>0</v>
      </c>
      <c r="I69" s="20">
        <v>0</v>
      </c>
      <c r="J69" s="20">
        <v>0</v>
      </c>
      <c r="K69" s="20">
        <v>0</v>
      </c>
      <c r="L69" s="20">
        <v>0</v>
      </c>
      <c r="M69" s="20">
        <v>0</v>
      </c>
      <c r="N69" s="20">
        <v>0</v>
      </c>
      <c r="O69" s="20">
        <v>0</v>
      </c>
      <c r="P69" s="20">
        <v>0</v>
      </c>
      <c r="Q69" s="20">
        <v>0</v>
      </c>
      <c r="R69" s="20">
        <v>0</v>
      </c>
      <c r="S69" s="20">
        <v>0</v>
      </c>
      <c r="T69" s="20">
        <v>0</v>
      </c>
      <c r="U69" s="20">
        <v>0</v>
      </c>
    </row>
    <row r="70" spans="1:21" x14ac:dyDescent="0.45">
      <c r="A70" t="s">
        <v>0</v>
      </c>
      <c r="B70">
        <v>65</v>
      </c>
      <c r="D70" t="str">
        <f t="shared" ref="D70:D116" si="3">A70&amp;B70</f>
        <v>R65</v>
      </c>
      <c r="F70" s="20">
        <v>0</v>
      </c>
      <c r="G70" s="20">
        <v>1</v>
      </c>
      <c r="H70" s="20">
        <v>1</v>
      </c>
      <c r="I70" s="20">
        <v>0</v>
      </c>
      <c r="J70" s="20">
        <v>0</v>
      </c>
      <c r="K70" s="20">
        <v>0</v>
      </c>
      <c r="L70" s="20">
        <v>1</v>
      </c>
      <c r="M70" s="20">
        <v>1</v>
      </c>
      <c r="N70" s="20">
        <v>0</v>
      </c>
      <c r="O70" s="20">
        <v>1</v>
      </c>
      <c r="P70" s="20">
        <v>0</v>
      </c>
      <c r="Q70" s="20">
        <v>0</v>
      </c>
      <c r="R70" s="20">
        <v>1</v>
      </c>
      <c r="S70" s="20">
        <v>1</v>
      </c>
      <c r="T70" s="20">
        <v>0</v>
      </c>
      <c r="U70" s="20">
        <v>1</v>
      </c>
    </row>
    <row r="71" spans="1:21" x14ac:dyDescent="0.45">
      <c r="A71" t="s">
        <v>0</v>
      </c>
      <c r="B71">
        <v>66</v>
      </c>
      <c r="D71" t="str">
        <f t="shared" si="3"/>
        <v>R66</v>
      </c>
      <c r="F71" s="20">
        <v>0</v>
      </c>
      <c r="G71" s="20">
        <v>1</v>
      </c>
      <c r="H71" s="20">
        <v>0</v>
      </c>
      <c r="I71" s="20">
        <v>0</v>
      </c>
      <c r="J71" s="20">
        <v>0</v>
      </c>
      <c r="K71" s="20">
        <v>0</v>
      </c>
      <c r="L71" s="20">
        <v>1</v>
      </c>
      <c r="M71" s="20">
        <v>0</v>
      </c>
      <c r="N71" s="20">
        <v>0</v>
      </c>
      <c r="O71" s="20">
        <v>0</v>
      </c>
      <c r="P71" s="20">
        <v>0</v>
      </c>
      <c r="Q71" s="20">
        <v>0</v>
      </c>
      <c r="R71" s="20">
        <v>0</v>
      </c>
      <c r="S71" s="20">
        <v>0</v>
      </c>
      <c r="T71" s="20">
        <v>0</v>
      </c>
      <c r="U71" s="20">
        <v>0</v>
      </c>
    </row>
    <row r="72" spans="1:21" x14ac:dyDescent="0.45">
      <c r="A72" t="s">
        <v>0</v>
      </c>
      <c r="B72">
        <v>67</v>
      </c>
      <c r="D72" t="str">
        <f t="shared" si="3"/>
        <v>R67</v>
      </c>
      <c r="F72" s="20">
        <v>0</v>
      </c>
      <c r="G72" s="20">
        <v>1</v>
      </c>
      <c r="H72" s="20">
        <v>1</v>
      </c>
      <c r="I72" s="20">
        <v>0</v>
      </c>
      <c r="J72" s="20">
        <v>0</v>
      </c>
      <c r="K72" s="20">
        <v>0</v>
      </c>
      <c r="L72" s="20">
        <v>0</v>
      </c>
      <c r="M72" s="20">
        <v>0</v>
      </c>
      <c r="N72" s="20">
        <v>1</v>
      </c>
      <c r="O72" s="20">
        <v>0</v>
      </c>
      <c r="P72" s="20">
        <v>0</v>
      </c>
      <c r="Q72" s="20">
        <v>0</v>
      </c>
      <c r="R72" s="20">
        <v>0</v>
      </c>
      <c r="S72" s="20">
        <v>0</v>
      </c>
      <c r="T72" s="20">
        <v>0</v>
      </c>
      <c r="U72" s="20">
        <v>0</v>
      </c>
    </row>
    <row r="73" spans="1:21" x14ac:dyDescent="0.45">
      <c r="A73" t="s">
        <v>0</v>
      </c>
      <c r="B73">
        <v>68</v>
      </c>
      <c r="D73" t="str">
        <f t="shared" si="3"/>
        <v>R68</v>
      </c>
      <c r="F73" s="20">
        <v>0</v>
      </c>
      <c r="G73" s="20">
        <v>1</v>
      </c>
      <c r="H73" s="20">
        <v>0</v>
      </c>
      <c r="I73" s="20">
        <v>0</v>
      </c>
      <c r="J73" s="20">
        <v>0</v>
      </c>
      <c r="K73" s="20">
        <v>1</v>
      </c>
      <c r="L73" s="20">
        <v>0</v>
      </c>
      <c r="M73" s="20">
        <v>0</v>
      </c>
      <c r="N73" s="20">
        <v>0</v>
      </c>
      <c r="O73" s="20">
        <v>0</v>
      </c>
      <c r="P73" s="20">
        <v>0</v>
      </c>
      <c r="Q73" s="20">
        <v>0</v>
      </c>
      <c r="R73" s="20">
        <v>0</v>
      </c>
      <c r="S73" s="20">
        <v>0</v>
      </c>
      <c r="T73" s="20">
        <v>0</v>
      </c>
      <c r="U73" s="20">
        <v>0</v>
      </c>
    </row>
    <row r="74" spans="1:21" x14ac:dyDescent="0.45">
      <c r="A74" t="s">
        <v>0</v>
      </c>
      <c r="B74">
        <v>69</v>
      </c>
      <c r="D74" t="str">
        <f t="shared" si="3"/>
        <v>R69</v>
      </c>
      <c r="F74" s="20">
        <v>0</v>
      </c>
      <c r="G74" s="20">
        <v>0</v>
      </c>
      <c r="H74" s="20">
        <v>0</v>
      </c>
      <c r="I74" s="20">
        <v>0</v>
      </c>
      <c r="J74" s="20">
        <v>0</v>
      </c>
      <c r="K74" s="20">
        <v>0</v>
      </c>
      <c r="L74" s="20">
        <v>0</v>
      </c>
      <c r="M74" s="20">
        <v>1</v>
      </c>
      <c r="N74" s="20">
        <v>0</v>
      </c>
      <c r="O74" s="20">
        <v>0</v>
      </c>
      <c r="P74" s="20">
        <v>0</v>
      </c>
      <c r="Q74" s="20">
        <v>1</v>
      </c>
      <c r="R74" s="20">
        <v>0</v>
      </c>
      <c r="S74" s="20">
        <v>0</v>
      </c>
      <c r="T74" s="20">
        <v>0</v>
      </c>
      <c r="U74" s="20">
        <v>0</v>
      </c>
    </row>
    <row r="75" spans="1:21" x14ac:dyDescent="0.45">
      <c r="A75" t="s">
        <v>0</v>
      </c>
      <c r="B75">
        <v>70</v>
      </c>
      <c r="D75" t="str">
        <f t="shared" si="3"/>
        <v>R70</v>
      </c>
      <c r="F75" s="20">
        <v>0</v>
      </c>
      <c r="G75" s="20">
        <v>0</v>
      </c>
      <c r="H75" s="20">
        <v>0</v>
      </c>
      <c r="I75" s="20">
        <v>0</v>
      </c>
      <c r="J75" s="20">
        <v>0</v>
      </c>
      <c r="K75" s="20">
        <v>0</v>
      </c>
      <c r="L75" s="20">
        <v>0</v>
      </c>
      <c r="M75" s="20">
        <v>0</v>
      </c>
      <c r="N75" s="20">
        <v>0</v>
      </c>
      <c r="O75" s="20">
        <v>0</v>
      </c>
      <c r="P75" s="20">
        <v>0</v>
      </c>
      <c r="Q75" s="20">
        <v>0</v>
      </c>
      <c r="R75" s="20">
        <v>0</v>
      </c>
      <c r="S75" s="20">
        <v>0</v>
      </c>
      <c r="T75" s="20">
        <v>0</v>
      </c>
      <c r="U75" s="20">
        <v>1</v>
      </c>
    </row>
    <row r="76" spans="1:21" x14ac:dyDescent="0.45">
      <c r="A76" t="s">
        <v>0</v>
      </c>
      <c r="B76">
        <v>71</v>
      </c>
      <c r="D76" t="str">
        <f t="shared" si="3"/>
        <v>R71</v>
      </c>
      <c r="F76" s="20">
        <v>0</v>
      </c>
      <c r="G76" s="20">
        <v>0</v>
      </c>
      <c r="H76" s="20">
        <v>0</v>
      </c>
      <c r="I76" s="20">
        <v>0</v>
      </c>
      <c r="J76" s="20">
        <v>0</v>
      </c>
      <c r="K76" s="20">
        <v>0</v>
      </c>
      <c r="L76" s="20">
        <v>0</v>
      </c>
      <c r="M76" s="20">
        <v>0</v>
      </c>
      <c r="N76" s="20">
        <v>0</v>
      </c>
      <c r="O76" s="20">
        <v>0</v>
      </c>
      <c r="P76" s="20">
        <v>0</v>
      </c>
      <c r="Q76" s="20">
        <v>0</v>
      </c>
      <c r="R76" s="20">
        <v>0</v>
      </c>
      <c r="S76" s="20">
        <v>0</v>
      </c>
      <c r="T76" s="20">
        <v>0</v>
      </c>
      <c r="U76" s="20">
        <v>0</v>
      </c>
    </row>
    <row r="77" spans="1:21" x14ac:dyDescent="0.45">
      <c r="A77" t="s">
        <v>0</v>
      </c>
      <c r="B77">
        <v>72</v>
      </c>
      <c r="D77" t="str">
        <f t="shared" si="3"/>
        <v>R72</v>
      </c>
      <c r="F77" s="20">
        <v>0</v>
      </c>
      <c r="G77" s="20">
        <v>0</v>
      </c>
      <c r="H77" s="20">
        <v>0</v>
      </c>
      <c r="I77" s="20">
        <v>0</v>
      </c>
      <c r="J77" s="20">
        <v>0</v>
      </c>
      <c r="K77" s="20">
        <v>0</v>
      </c>
      <c r="L77" s="20">
        <v>1</v>
      </c>
      <c r="M77" s="20">
        <v>1</v>
      </c>
      <c r="N77" s="20">
        <v>0</v>
      </c>
      <c r="O77" s="20">
        <v>0</v>
      </c>
      <c r="P77" s="20">
        <v>0</v>
      </c>
      <c r="Q77" s="20">
        <v>1</v>
      </c>
      <c r="R77" s="20">
        <v>1</v>
      </c>
      <c r="S77" s="20">
        <v>1</v>
      </c>
      <c r="T77" s="20">
        <v>0</v>
      </c>
      <c r="U77" s="20">
        <v>1</v>
      </c>
    </row>
    <row r="78" spans="1:21" x14ac:dyDescent="0.45">
      <c r="A78" t="s">
        <v>0</v>
      </c>
      <c r="B78">
        <v>73</v>
      </c>
      <c r="D78" t="str">
        <f t="shared" si="3"/>
        <v>R73</v>
      </c>
      <c r="F78" s="20">
        <v>0</v>
      </c>
      <c r="G78" s="20">
        <v>1</v>
      </c>
      <c r="H78" s="20">
        <v>1</v>
      </c>
      <c r="I78" s="20">
        <v>1</v>
      </c>
      <c r="J78" s="20">
        <v>0</v>
      </c>
      <c r="K78" s="20">
        <v>0</v>
      </c>
      <c r="L78" s="20">
        <v>0</v>
      </c>
      <c r="M78" s="20">
        <v>0</v>
      </c>
      <c r="N78" s="20">
        <v>0</v>
      </c>
      <c r="O78" s="20">
        <v>0</v>
      </c>
      <c r="P78" s="20">
        <v>0</v>
      </c>
      <c r="Q78" s="20">
        <v>0</v>
      </c>
      <c r="R78" s="20">
        <v>0</v>
      </c>
      <c r="S78" s="20">
        <v>0</v>
      </c>
      <c r="T78" s="20">
        <v>0</v>
      </c>
      <c r="U78" s="20">
        <v>0</v>
      </c>
    </row>
    <row r="79" spans="1:21" x14ac:dyDescent="0.45">
      <c r="A79" t="s">
        <v>0</v>
      </c>
      <c r="B79">
        <v>74</v>
      </c>
      <c r="D79" t="str">
        <f t="shared" si="3"/>
        <v>R74</v>
      </c>
      <c r="F79" s="20">
        <v>1</v>
      </c>
      <c r="G79" s="20">
        <v>1</v>
      </c>
      <c r="H79" s="20">
        <v>0</v>
      </c>
      <c r="I79" s="20">
        <v>0</v>
      </c>
      <c r="J79" s="20">
        <v>0</v>
      </c>
      <c r="K79" s="20">
        <v>0</v>
      </c>
      <c r="L79" s="20">
        <v>1</v>
      </c>
      <c r="M79" s="20">
        <v>1</v>
      </c>
      <c r="N79" s="20">
        <v>0</v>
      </c>
      <c r="O79" s="20">
        <v>0</v>
      </c>
      <c r="P79" s="20">
        <v>0</v>
      </c>
      <c r="Q79" s="20">
        <v>0</v>
      </c>
      <c r="R79" s="20">
        <v>0</v>
      </c>
      <c r="S79" s="20">
        <v>1</v>
      </c>
      <c r="T79" s="20">
        <v>0</v>
      </c>
      <c r="U79" s="20">
        <v>1</v>
      </c>
    </row>
    <row r="80" spans="1:21" x14ac:dyDescent="0.45">
      <c r="A80" t="s">
        <v>0</v>
      </c>
      <c r="B80">
        <v>75</v>
      </c>
      <c r="D80" t="str">
        <f t="shared" si="3"/>
        <v>R75</v>
      </c>
      <c r="F80" s="20">
        <v>0</v>
      </c>
      <c r="G80" s="20">
        <v>1</v>
      </c>
      <c r="H80" s="20">
        <v>1</v>
      </c>
      <c r="I80" s="20">
        <v>0</v>
      </c>
      <c r="J80" s="20">
        <v>0</v>
      </c>
      <c r="K80" s="20">
        <v>0</v>
      </c>
      <c r="L80" s="20">
        <v>1</v>
      </c>
      <c r="M80" s="20">
        <v>1</v>
      </c>
      <c r="N80" s="20">
        <v>0</v>
      </c>
      <c r="O80" s="20">
        <v>0</v>
      </c>
      <c r="P80" s="20">
        <v>0</v>
      </c>
      <c r="Q80" s="20">
        <v>0</v>
      </c>
      <c r="R80" s="20">
        <v>1</v>
      </c>
      <c r="S80" s="20">
        <v>1</v>
      </c>
      <c r="T80" s="20">
        <v>1</v>
      </c>
      <c r="U80" s="20">
        <v>1</v>
      </c>
    </row>
    <row r="81" spans="1:21" x14ac:dyDescent="0.45">
      <c r="A81" t="s">
        <v>0</v>
      </c>
      <c r="B81">
        <v>76</v>
      </c>
      <c r="D81" t="str">
        <f t="shared" si="3"/>
        <v>R76</v>
      </c>
      <c r="F81" s="20">
        <v>0</v>
      </c>
      <c r="G81" s="20">
        <v>0</v>
      </c>
      <c r="H81" s="20">
        <v>0</v>
      </c>
      <c r="I81" s="20">
        <v>0</v>
      </c>
      <c r="J81" s="20">
        <v>0</v>
      </c>
      <c r="K81" s="20">
        <v>0</v>
      </c>
      <c r="L81" s="20">
        <v>0</v>
      </c>
      <c r="M81" s="20">
        <v>0</v>
      </c>
      <c r="N81" s="20">
        <v>0</v>
      </c>
      <c r="O81" s="20">
        <v>0</v>
      </c>
      <c r="P81" s="20">
        <v>0</v>
      </c>
      <c r="Q81" s="20">
        <v>0</v>
      </c>
      <c r="R81" s="20">
        <v>0</v>
      </c>
      <c r="S81" s="20">
        <v>0</v>
      </c>
      <c r="T81" s="20">
        <v>0</v>
      </c>
      <c r="U81" s="20">
        <v>0</v>
      </c>
    </row>
    <row r="82" spans="1:21" x14ac:dyDescent="0.45">
      <c r="A82" t="s">
        <v>0</v>
      </c>
      <c r="B82">
        <v>77</v>
      </c>
      <c r="D82" t="str">
        <f t="shared" si="3"/>
        <v>R77</v>
      </c>
      <c r="F82" s="20">
        <v>0</v>
      </c>
      <c r="G82" s="20">
        <v>0</v>
      </c>
      <c r="H82" s="20">
        <v>0</v>
      </c>
      <c r="I82" s="20">
        <v>0</v>
      </c>
      <c r="J82" s="20">
        <v>0</v>
      </c>
      <c r="K82" s="20">
        <v>0</v>
      </c>
      <c r="L82" s="20">
        <v>1</v>
      </c>
      <c r="M82" s="20">
        <v>0</v>
      </c>
      <c r="N82" s="20">
        <v>0</v>
      </c>
      <c r="O82" s="20">
        <v>0</v>
      </c>
      <c r="P82" s="20">
        <v>0</v>
      </c>
      <c r="Q82" s="20">
        <v>0</v>
      </c>
      <c r="R82" s="20">
        <v>0</v>
      </c>
      <c r="S82" s="20">
        <v>0</v>
      </c>
      <c r="T82" s="20">
        <v>0</v>
      </c>
      <c r="U82" s="20">
        <v>0</v>
      </c>
    </row>
    <row r="83" spans="1:21" x14ac:dyDescent="0.45">
      <c r="A83" t="s">
        <v>0</v>
      </c>
      <c r="B83">
        <v>78</v>
      </c>
      <c r="D83" t="str">
        <f t="shared" si="3"/>
        <v>R78</v>
      </c>
      <c r="F83" s="20">
        <v>0</v>
      </c>
      <c r="G83" s="20">
        <v>1</v>
      </c>
      <c r="H83" s="20">
        <v>0</v>
      </c>
      <c r="I83" s="20">
        <v>0</v>
      </c>
      <c r="J83" s="20">
        <v>0</v>
      </c>
      <c r="K83" s="20">
        <v>0</v>
      </c>
      <c r="L83" s="20">
        <v>1</v>
      </c>
      <c r="M83" s="20">
        <v>1</v>
      </c>
      <c r="N83" s="20">
        <v>0</v>
      </c>
      <c r="O83" s="20">
        <v>1</v>
      </c>
      <c r="P83" s="20">
        <v>0</v>
      </c>
      <c r="Q83" s="20">
        <v>1</v>
      </c>
      <c r="R83" s="20">
        <v>0</v>
      </c>
      <c r="S83" s="20">
        <v>0</v>
      </c>
      <c r="T83" s="20">
        <v>0</v>
      </c>
      <c r="U83" s="20">
        <v>0</v>
      </c>
    </row>
    <row r="84" spans="1:21" x14ac:dyDescent="0.45">
      <c r="A84" t="s">
        <v>0</v>
      </c>
      <c r="B84">
        <v>79</v>
      </c>
      <c r="D84" t="str">
        <f t="shared" si="3"/>
        <v>R79</v>
      </c>
      <c r="F84" s="20">
        <v>0</v>
      </c>
      <c r="G84" s="20">
        <v>0</v>
      </c>
      <c r="H84" s="20">
        <v>0</v>
      </c>
      <c r="I84" s="20">
        <v>0</v>
      </c>
      <c r="J84" s="20">
        <v>0</v>
      </c>
      <c r="K84" s="20">
        <v>0</v>
      </c>
      <c r="L84" s="20">
        <v>0</v>
      </c>
      <c r="M84" s="20">
        <v>0</v>
      </c>
      <c r="N84" s="20">
        <v>0</v>
      </c>
      <c r="O84" s="20">
        <v>0</v>
      </c>
      <c r="P84" s="20">
        <v>0</v>
      </c>
      <c r="Q84" s="20">
        <v>0</v>
      </c>
      <c r="R84" s="20">
        <v>0</v>
      </c>
      <c r="S84" s="20">
        <v>0</v>
      </c>
      <c r="T84" s="20">
        <v>0</v>
      </c>
      <c r="U84" s="20">
        <v>0</v>
      </c>
    </row>
    <row r="85" spans="1:21" x14ac:dyDescent="0.45">
      <c r="A85" t="s">
        <v>0</v>
      </c>
      <c r="B85">
        <v>80</v>
      </c>
      <c r="D85" t="str">
        <f t="shared" si="3"/>
        <v>R80</v>
      </c>
      <c r="F85" s="20">
        <v>0</v>
      </c>
      <c r="G85" s="20">
        <v>1</v>
      </c>
      <c r="H85" s="20">
        <v>1</v>
      </c>
      <c r="I85" s="20">
        <v>1</v>
      </c>
      <c r="J85" s="20">
        <v>0</v>
      </c>
      <c r="K85" s="20">
        <v>1</v>
      </c>
      <c r="L85" s="20">
        <v>1</v>
      </c>
      <c r="M85" s="20">
        <v>1</v>
      </c>
      <c r="N85" s="20">
        <v>0</v>
      </c>
      <c r="O85" s="20">
        <v>1</v>
      </c>
      <c r="P85" s="20">
        <v>0</v>
      </c>
      <c r="Q85" s="20">
        <v>0</v>
      </c>
      <c r="R85" s="20">
        <v>1</v>
      </c>
      <c r="S85" s="20">
        <v>0</v>
      </c>
      <c r="T85" s="20">
        <v>0</v>
      </c>
      <c r="U85" s="20">
        <v>1</v>
      </c>
    </row>
    <row r="86" spans="1:21" x14ac:dyDescent="0.45">
      <c r="A86" t="s">
        <v>0</v>
      </c>
      <c r="B86">
        <v>81</v>
      </c>
      <c r="D86" t="str">
        <f t="shared" si="3"/>
        <v>R81</v>
      </c>
      <c r="F86" s="20">
        <v>1</v>
      </c>
      <c r="G86" s="20">
        <v>1</v>
      </c>
      <c r="H86" s="20">
        <v>1</v>
      </c>
      <c r="I86" s="20">
        <v>1</v>
      </c>
      <c r="J86" s="20">
        <v>0</v>
      </c>
      <c r="K86" s="20">
        <v>0</v>
      </c>
      <c r="L86" s="20">
        <v>0</v>
      </c>
      <c r="M86" s="20">
        <v>1</v>
      </c>
      <c r="N86" s="20">
        <v>1</v>
      </c>
      <c r="O86" s="20">
        <v>1</v>
      </c>
      <c r="P86" s="20">
        <v>1</v>
      </c>
      <c r="Q86" s="20">
        <v>1</v>
      </c>
      <c r="R86" s="20">
        <v>0</v>
      </c>
      <c r="S86" s="20">
        <v>0</v>
      </c>
      <c r="T86" s="20">
        <v>0</v>
      </c>
      <c r="U86" s="20">
        <v>0</v>
      </c>
    </row>
    <row r="87" spans="1:21" x14ac:dyDescent="0.45">
      <c r="A87" t="s">
        <v>0</v>
      </c>
      <c r="B87">
        <v>82</v>
      </c>
      <c r="D87" t="str">
        <f t="shared" si="3"/>
        <v>R82</v>
      </c>
      <c r="F87" s="20">
        <v>0</v>
      </c>
      <c r="G87" s="20">
        <v>0</v>
      </c>
      <c r="H87" s="20">
        <v>1</v>
      </c>
      <c r="I87" s="20">
        <v>0</v>
      </c>
      <c r="J87" s="20">
        <v>0</v>
      </c>
      <c r="K87" s="20">
        <v>1</v>
      </c>
      <c r="L87" s="20">
        <v>1</v>
      </c>
      <c r="M87" s="20">
        <v>0</v>
      </c>
      <c r="N87" s="20">
        <v>0</v>
      </c>
      <c r="O87" s="20">
        <v>0</v>
      </c>
      <c r="P87" s="20">
        <v>0</v>
      </c>
      <c r="Q87" s="20">
        <v>0</v>
      </c>
      <c r="R87" s="20">
        <v>1</v>
      </c>
      <c r="S87" s="20">
        <v>0</v>
      </c>
      <c r="T87" s="20">
        <v>0</v>
      </c>
      <c r="U87" s="20">
        <v>1</v>
      </c>
    </row>
    <row r="88" spans="1:21" x14ac:dyDescent="0.45">
      <c r="A88" t="s">
        <v>0</v>
      </c>
      <c r="B88">
        <v>83</v>
      </c>
      <c r="D88" t="str">
        <f t="shared" si="3"/>
        <v>R83</v>
      </c>
      <c r="F88" s="20">
        <v>1</v>
      </c>
      <c r="G88" s="20">
        <v>0</v>
      </c>
      <c r="H88" s="20">
        <v>1</v>
      </c>
      <c r="I88" s="20">
        <v>1</v>
      </c>
      <c r="J88" s="20">
        <v>0</v>
      </c>
      <c r="K88" s="20">
        <v>0</v>
      </c>
      <c r="L88" s="20">
        <v>0</v>
      </c>
      <c r="M88" s="20">
        <v>0</v>
      </c>
      <c r="N88" s="20">
        <v>0</v>
      </c>
      <c r="O88" s="20">
        <v>0</v>
      </c>
      <c r="P88" s="20">
        <v>0</v>
      </c>
      <c r="Q88" s="20">
        <v>0</v>
      </c>
      <c r="R88" s="20">
        <v>0</v>
      </c>
      <c r="S88" s="20">
        <v>0</v>
      </c>
      <c r="T88" s="20">
        <v>0</v>
      </c>
      <c r="U88" s="20">
        <v>0</v>
      </c>
    </row>
    <row r="89" spans="1:21" x14ac:dyDescent="0.45">
      <c r="A89" t="s">
        <v>0</v>
      </c>
      <c r="B89">
        <v>84</v>
      </c>
      <c r="D89" t="str">
        <f t="shared" si="3"/>
        <v>R84</v>
      </c>
      <c r="F89" s="20">
        <v>1</v>
      </c>
      <c r="G89" s="20">
        <v>0</v>
      </c>
      <c r="H89" s="20">
        <v>0</v>
      </c>
      <c r="I89" s="20">
        <v>0</v>
      </c>
      <c r="J89" s="20">
        <v>0</v>
      </c>
      <c r="K89" s="20">
        <v>0</v>
      </c>
      <c r="L89" s="20">
        <v>0</v>
      </c>
      <c r="M89" s="20">
        <v>0</v>
      </c>
      <c r="N89" s="20">
        <v>0</v>
      </c>
      <c r="O89" s="20">
        <v>0</v>
      </c>
      <c r="P89" s="20">
        <v>0</v>
      </c>
      <c r="Q89" s="20">
        <v>0</v>
      </c>
      <c r="R89" s="20">
        <v>0</v>
      </c>
      <c r="S89" s="20">
        <v>0</v>
      </c>
      <c r="T89" s="20">
        <v>0</v>
      </c>
      <c r="U89" s="20">
        <v>0</v>
      </c>
    </row>
    <row r="90" spans="1:21" x14ac:dyDescent="0.45">
      <c r="A90" t="s">
        <v>0</v>
      </c>
      <c r="B90">
        <v>85</v>
      </c>
      <c r="D90" t="str">
        <f t="shared" si="3"/>
        <v>R85</v>
      </c>
      <c r="F90" s="20">
        <v>0</v>
      </c>
      <c r="G90" s="20">
        <v>0</v>
      </c>
      <c r="H90" s="20">
        <v>0</v>
      </c>
      <c r="I90" s="20">
        <v>0</v>
      </c>
      <c r="J90" s="20">
        <v>0</v>
      </c>
      <c r="K90" s="20">
        <v>0</v>
      </c>
      <c r="L90" s="20">
        <v>0</v>
      </c>
      <c r="M90" s="20">
        <v>0</v>
      </c>
      <c r="N90" s="20">
        <v>0</v>
      </c>
      <c r="O90" s="20">
        <v>0</v>
      </c>
      <c r="P90" s="20">
        <v>0</v>
      </c>
      <c r="Q90" s="20">
        <v>1</v>
      </c>
      <c r="R90" s="20">
        <v>0</v>
      </c>
      <c r="S90" s="20">
        <v>0</v>
      </c>
      <c r="T90" s="20">
        <v>0</v>
      </c>
      <c r="U90" s="20">
        <v>0</v>
      </c>
    </row>
    <row r="91" spans="1:21" x14ac:dyDescent="0.45">
      <c r="A91" t="s">
        <v>0</v>
      </c>
      <c r="B91">
        <v>86</v>
      </c>
      <c r="D91" t="str">
        <f t="shared" si="3"/>
        <v>R86</v>
      </c>
      <c r="F91" s="20">
        <v>1</v>
      </c>
      <c r="G91" s="20">
        <v>1</v>
      </c>
      <c r="H91" s="20">
        <v>0</v>
      </c>
      <c r="I91" s="20">
        <v>0</v>
      </c>
      <c r="J91" s="20">
        <v>0</v>
      </c>
      <c r="K91" s="20">
        <v>0</v>
      </c>
      <c r="L91" s="20">
        <v>0</v>
      </c>
      <c r="M91" s="20">
        <v>0</v>
      </c>
      <c r="N91" s="20">
        <v>0</v>
      </c>
      <c r="O91" s="20">
        <v>0</v>
      </c>
      <c r="P91" s="20">
        <v>0</v>
      </c>
      <c r="Q91" s="20">
        <v>1</v>
      </c>
      <c r="R91" s="20">
        <v>1</v>
      </c>
      <c r="S91" s="20">
        <v>0</v>
      </c>
      <c r="T91" s="20">
        <v>0</v>
      </c>
      <c r="U91" s="20">
        <v>0</v>
      </c>
    </row>
    <row r="92" spans="1:21" x14ac:dyDescent="0.45">
      <c r="A92" t="s">
        <v>0</v>
      </c>
      <c r="B92">
        <v>87</v>
      </c>
      <c r="D92" t="str">
        <f t="shared" si="3"/>
        <v>R87</v>
      </c>
      <c r="F92" s="20">
        <v>0</v>
      </c>
      <c r="G92" s="20">
        <v>1</v>
      </c>
      <c r="H92" s="20">
        <v>1</v>
      </c>
      <c r="I92" s="20">
        <v>0</v>
      </c>
      <c r="J92" s="20">
        <v>0</v>
      </c>
      <c r="K92" s="20">
        <v>0</v>
      </c>
      <c r="L92" s="20">
        <v>0</v>
      </c>
      <c r="M92" s="20">
        <v>0</v>
      </c>
      <c r="N92" s="20">
        <v>0</v>
      </c>
      <c r="O92" s="20">
        <v>0</v>
      </c>
      <c r="P92" s="20">
        <v>0</v>
      </c>
      <c r="Q92" s="20">
        <v>1</v>
      </c>
      <c r="R92" s="20">
        <v>1</v>
      </c>
      <c r="S92" s="20">
        <v>0</v>
      </c>
      <c r="T92" s="20">
        <v>0</v>
      </c>
      <c r="U92" s="20">
        <v>0</v>
      </c>
    </row>
    <row r="93" spans="1:21" x14ac:dyDescent="0.45">
      <c r="A93" t="s">
        <v>0</v>
      </c>
      <c r="B93">
        <v>88</v>
      </c>
      <c r="D93" t="str">
        <f t="shared" si="3"/>
        <v>R88</v>
      </c>
      <c r="F93" s="20">
        <v>1</v>
      </c>
      <c r="G93" s="20">
        <v>1</v>
      </c>
      <c r="H93" s="20">
        <v>1</v>
      </c>
      <c r="I93" s="20">
        <v>1</v>
      </c>
      <c r="J93" s="20">
        <v>0</v>
      </c>
      <c r="K93" s="20">
        <v>0</v>
      </c>
      <c r="L93" s="20">
        <v>1</v>
      </c>
      <c r="M93" s="20">
        <v>1</v>
      </c>
      <c r="N93" s="20">
        <v>0</v>
      </c>
      <c r="O93" s="20">
        <v>0</v>
      </c>
      <c r="P93" s="20">
        <v>0</v>
      </c>
      <c r="Q93" s="20">
        <v>1</v>
      </c>
      <c r="R93" s="20">
        <v>1</v>
      </c>
      <c r="S93" s="20">
        <v>0</v>
      </c>
      <c r="T93" s="20">
        <v>0</v>
      </c>
      <c r="U93" s="20">
        <v>0</v>
      </c>
    </row>
    <row r="94" spans="1:21" x14ac:dyDescent="0.45">
      <c r="A94" t="s">
        <v>0</v>
      </c>
      <c r="B94">
        <v>89</v>
      </c>
      <c r="D94" t="str">
        <f t="shared" si="3"/>
        <v>R89</v>
      </c>
      <c r="F94" s="20">
        <v>0</v>
      </c>
      <c r="G94" s="20">
        <v>0</v>
      </c>
      <c r="H94" s="20">
        <v>0</v>
      </c>
      <c r="I94" s="20">
        <v>0</v>
      </c>
      <c r="J94" s="20">
        <v>0</v>
      </c>
      <c r="K94" s="20">
        <v>0</v>
      </c>
      <c r="L94" s="20">
        <v>0</v>
      </c>
      <c r="M94" s="20">
        <v>0</v>
      </c>
      <c r="N94" s="20">
        <v>0</v>
      </c>
      <c r="O94" s="20">
        <v>0</v>
      </c>
      <c r="P94" s="20">
        <v>0</v>
      </c>
      <c r="Q94" s="20">
        <v>0</v>
      </c>
      <c r="R94" s="20">
        <v>0</v>
      </c>
      <c r="S94" s="20">
        <v>0</v>
      </c>
      <c r="T94" s="20">
        <v>0</v>
      </c>
      <c r="U94" s="20">
        <v>0</v>
      </c>
    </row>
    <row r="95" spans="1:21" x14ac:dyDescent="0.45">
      <c r="A95" t="s">
        <v>0</v>
      </c>
      <c r="B95">
        <v>90</v>
      </c>
      <c r="D95" t="str">
        <f t="shared" si="3"/>
        <v>R90</v>
      </c>
      <c r="F95" s="20">
        <v>1</v>
      </c>
      <c r="G95" s="20">
        <v>1</v>
      </c>
      <c r="H95" s="20">
        <v>1</v>
      </c>
      <c r="I95" s="20">
        <v>0</v>
      </c>
      <c r="J95" s="20">
        <v>0</v>
      </c>
      <c r="K95" s="20">
        <v>1</v>
      </c>
      <c r="L95" s="20">
        <v>0</v>
      </c>
      <c r="M95" s="20">
        <v>0</v>
      </c>
      <c r="N95" s="20">
        <v>0</v>
      </c>
      <c r="O95" s="20">
        <v>0</v>
      </c>
      <c r="P95" s="20">
        <v>1</v>
      </c>
      <c r="Q95" s="20">
        <v>0</v>
      </c>
      <c r="R95" s="20">
        <v>0</v>
      </c>
      <c r="S95" s="20">
        <v>0</v>
      </c>
      <c r="T95" s="20">
        <v>0</v>
      </c>
      <c r="U95" s="20">
        <v>0</v>
      </c>
    </row>
    <row r="96" spans="1:21" x14ac:dyDescent="0.45">
      <c r="A96" t="s">
        <v>0</v>
      </c>
      <c r="B96">
        <v>91</v>
      </c>
      <c r="D96" t="str">
        <f t="shared" si="3"/>
        <v>R91</v>
      </c>
      <c r="F96" s="20">
        <v>1</v>
      </c>
      <c r="G96" s="20">
        <v>0</v>
      </c>
      <c r="H96" s="20">
        <v>1</v>
      </c>
      <c r="I96" s="20">
        <v>0</v>
      </c>
      <c r="J96" s="20">
        <v>0</v>
      </c>
      <c r="K96" s="20">
        <v>0</v>
      </c>
      <c r="L96" s="20">
        <v>0</v>
      </c>
      <c r="M96" s="20">
        <v>0</v>
      </c>
      <c r="N96" s="20">
        <v>0</v>
      </c>
      <c r="O96" s="20">
        <v>0</v>
      </c>
      <c r="P96" s="20">
        <v>1</v>
      </c>
      <c r="Q96" s="20">
        <v>0</v>
      </c>
      <c r="R96" s="20">
        <v>1</v>
      </c>
      <c r="S96" s="20">
        <v>1</v>
      </c>
      <c r="T96" s="20">
        <v>0</v>
      </c>
      <c r="U96" s="20">
        <v>0</v>
      </c>
    </row>
    <row r="97" spans="1:21" x14ac:dyDescent="0.45">
      <c r="A97" t="s">
        <v>0</v>
      </c>
      <c r="B97">
        <v>92</v>
      </c>
      <c r="D97" t="str">
        <f t="shared" si="3"/>
        <v>R92</v>
      </c>
      <c r="F97" s="20">
        <v>1</v>
      </c>
      <c r="G97" s="20">
        <v>1</v>
      </c>
      <c r="H97" s="20">
        <v>0</v>
      </c>
      <c r="I97" s="20">
        <v>0</v>
      </c>
      <c r="J97" s="20">
        <v>0</v>
      </c>
      <c r="K97" s="20">
        <v>0</v>
      </c>
      <c r="L97" s="20">
        <v>0</v>
      </c>
      <c r="M97" s="20">
        <v>0</v>
      </c>
      <c r="N97" s="20">
        <v>0</v>
      </c>
      <c r="O97" s="20">
        <v>0</v>
      </c>
      <c r="P97" s="20">
        <v>0</v>
      </c>
      <c r="Q97" s="20">
        <v>1</v>
      </c>
      <c r="R97" s="20">
        <v>0</v>
      </c>
      <c r="S97" s="20">
        <v>0</v>
      </c>
      <c r="T97" s="20">
        <v>0</v>
      </c>
      <c r="U97" s="20">
        <v>0</v>
      </c>
    </row>
    <row r="98" spans="1:21" x14ac:dyDescent="0.45">
      <c r="A98" t="s">
        <v>0</v>
      </c>
      <c r="B98">
        <v>93</v>
      </c>
      <c r="D98" t="str">
        <f t="shared" si="3"/>
        <v>R93</v>
      </c>
      <c r="F98" s="20">
        <v>1</v>
      </c>
      <c r="G98" s="20">
        <v>1</v>
      </c>
      <c r="H98" s="20">
        <v>1</v>
      </c>
      <c r="I98" s="20">
        <v>0</v>
      </c>
      <c r="J98" s="20">
        <v>0</v>
      </c>
      <c r="K98" s="20">
        <v>0</v>
      </c>
      <c r="L98" s="20">
        <v>0</v>
      </c>
      <c r="M98" s="20">
        <v>0</v>
      </c>
      <c r="N98" s="20">
        <v>0</v>
      </c>
      <c r="O98" s="20">
        <v>0</v>
      </c>
      <c r="P98" s="20">
        <v>0</v>
      </c>
      <c r="Q98" s="20">
        <v>1</v>
      </c>
      <c r="R98" s="20">
        <v>0</v>
      </c>
      <c r="S98" s="20">
        <v>0</v>
      </c>
      <c r="T98" s="20">
        <v>0</v>
      </c>
      <c r="U98" s="20">
        <v>0</v>
      </c>
    </row>
    <row r="99" spans="1:21" x14ac:dyDescent="0.45">
      <c r="A99" t="s">
        <v>0</v>
      </c>
      <c r="B99">
        <v>94</v>
      </c>
      <c r="D99" t="str">
        <f t="shared" si="3"/>
        <v>R94</v>
      </c>
      <c r="F99" s="20">
        <v>0</v>
      </c>
      <c r="G99" s="20">
        <v>0</v>
      </c>
      <c r="H99" s="20">
        <v>1</v>
      </c>
      <c r="I99" s="20">
        <v>0</v>
      </c>
      <c r="J99" s="20">
        <v>0</v>
      </c>
      <c r="K99" s="20">
        <v>1</v>
      </c>
      <c r="L99" s="20">
        <v>1</v>
      </c>
      <c r="M99" s="20">
        <v>1</v>
      </c>
      <c r="N99" s="20">
        <v>0</v>
      </c>
      <c r="O99" s="20">
        <v>0</v>
      </c>
      <c r="P99" s="20">
        <v>0</v>
      </c>
      <c r="Q99" s="20">
        <v>0</v>
      </c>
      <c r="R99" s="20">
        <v>0</v>
      </c>
      <c r="S99" s="20">
        <v>1</v>
      </c>
      <c r="T99" s="20">
        <v>0</v>
      </c>
      <c r="U99" s="20">
        <v>1</v>
      </c>
    </row>
    <row r="100" spans="1:21" x14ac:dyDescent="0.45">
      <c r="A100" t="s">
        <v>0</v>
      </c>
      <c r="B100">
        <v>95</v>
      </c>
      <c r="D100" t="str">
        <f t="shared" si="3"/>
        <v>R95</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row>
    <row r="101" spans="1:21" x14ac:dyDescent="0.45">
      <c r="A101" t="s">
        <v>0</v>
      </c>
      <c r="B101">
        <v>96</v>
      </c>
      <c r="D101" t="str">
        <f t="shared" si="3"/>
        <v>R96</v>
      </c>
      <c r="F101" s="20">
        <v>1</v>
      </c>
      <c r="G101" s="20">
        <v>0</v>
      </c>
      <c r="H101" s="20">
        <v>1</v>
      </c>
      <c r="I101" s="20">
        <v>0</v>
      </c>
      <c r="J101" s="20">
        <v>0</v>
      </c>
      <c r="K101" s="20">
        <v>1</v>
      </c>
      <c r="L101" s="20">
        <v>0</v>
      </c>
      <c r="M101" s="20">
        <v>0</v>
      </c>
      <c r="N101" s="20">
        <v>0</v>
      </c>
      <c r="O101" s="20">
        <v>0</v>
      </c>
      <c r="P101" s="20">
        <v>0</v>
      </c>
      <c r="Q101" s="20">
        <v>0</v>
      </c>
      <c r="R101" s="20">
        <v>0</v>
      </c>
      <c r="S101" s="20">
        <v>0</v>
      </c>
      <c r="T101" s="20">
        <v>0</v>
      </c>
      <c r="U101" s="20">
        <v>0</v>
      </c>
    </row>
    <row r="102" spans="1:21" x14ac:dyDescent="0.45">
      <c r="A102" t="s">
        <v>0</v>
      </c>
      <c r="B102">
        <v>97</v>
      </c>
      <c r="D102" t="str">
        <f t="shared" si="3"/>
        <v>R97</v>
      </c>
      <c r="F102" s="20">
        <v>0</v>
      </c>
      <c r="G102" s="20">
        <v>0</v>
      </c>
      <c r="H102" s="20">
        <v>0</v>
      </c>
      <c r="I102" s="20">
        <v>0</v>
      </c>
      <c r="J102" s="20">
        <v>0</v>
      </c>
      <c r="K102" s="20">
        <v>0</v>
      </c>
      <c r="L102" s="20">
        <v>0</v>
      </c>
      <c r="M102" s="20">
        <v>0</v>
      </c>
      <c r="N102" s="20">
        <v>1</v>
      </c>
      <c r="O102" s="20">
        <v>0</v>
      </c>
      <c r="P102" s="20">
        <v>0</v>
      </c>
      <c r="Q102" s="20">
        <v>0</v>
      </c>
      <c r="R102" s="20">
        <v>0</v>
      </c>
      <c r="S102" s="20">
        <v>0</v>
      </c>
      <c r="T102" s="20">
        <v>0</v>
      </c>
      <c r="U102" s="20">
        <v>0</v>
      </c>
    </row>
    <row r="103" spans="1:21" x14ac:dyDescent="0.45">
      <c r="A103" t="s">
        <v>0</v>
      </c>
      <c r="B103">
        <v>98</v>
      </c>
      <c r="D103" t="str">
        <f t="shared" si="3"/>
        <v>R98</v>
      </c>
      <c r="F103" s="20">
        <v>1</v>
      </c>
      <c r="G103" s="20">
        <v>1</v>
      </c>
      <c r="H103" s="20">
        <v>1</v>
      </c>
      <c r="I103" s="20">
        <v>1</v>
      </c>
      <c r="J103" s="20">
        <v>0</v>
      </c>
      <c r="K103" s="20">
        <v>0</v>
      </c>
      <c r="L103" s="20">
        <v>0</v>
      </c>
      <c r="M103" s="20">
        <v>1</v>
      </c>
      <c r="N103" s="20">
        <v>0</v>
      </c>
      <c r="O103" s="20">
        <v>0</v>
      </c>
      <c r="P103" s="20">
        <v>1</v>
      </c>
      <c r="Q103" s="20">
        <v>0</v>
      </c>
      <c r="R103" s="20">
        <v>0</v>
      </c>
      <c r="S103" s="20">
        <v>0</v>
      </c>
      <c r="T103" s="20">
        <v>0</v>
      </c>
      <c r="U103" s="20">
        <v>0</v>
      </c>
    </row>
    <row r="104" spans="1:21" x14ac:dyDescent="0.45">
      <c r="A104" t="s">
        <v>0</v>
      </c>
      <c r="B104">
        <v>99</v>
      </c>
      <c r="D104" t="str">
        <f t="shared" si="3"/>
        <v>R99</v>
      </c>
      <c r="F104" s="20">
        <v>0</v>
      </c>
      <c r="G104" s="20">
        <v>1</v>
      </c>
      <c r="H104" s="20">
        <v>0</v>
      </c>
      <c r="I104" s="20">
        <v>0</v>
      </c>
      <c r="J104" s="20">
        <v>0</v>
      </c>
      <c r="K104" s="20">
        <v>0</v>
      </c>
      <c r="L104" s="20">
        <v>0</v>
      </c>
      <c r="M104" s="20">
        <v>0</v>
      </c>
      <c r="N104" s="20">
        <v>0</v>
      </c>
      <c r="O104" s="20">
        <v>0</v>
      </c>
      <c r="P104" s="20">
        <v>0</v>
      </c>
      <c r="Q104" s="20">
        <v>0</v>
      </c>
      <c r="R104" s="20">
        <v>0</v>
      </c>
      <c r="S104" s="20">
        <v>0</v>
      </c>
      <c r="T104" s="20">
        <v>0</v>
      </c>
      <c r="U104" s="20">
        <v>0</v>
      </c>
    </row>
    <row r="105" spans="1:21" x14ac:dyDescent="0.45">
      <c r="A105" t="s">
        <v>0</v>
      </c>
      <c r="B105">
        <v>100</v>
      </c>
      <c r="D105" t="str">
        <f t="shared" si="3"/>
        <v>R100</v>
      </c>
      <c r="F105" s="20">
        <v>1</v>
      </c>
      <c r="G105" s="20">
        <v>0</v>
      </c>
      <c r="H105" s="20">
        <v>1</v>
      </c>
      <c r="I105" s="20">
        <v>1</v>
      </c>
      <c r="J105" s="20">
        <v>0</v>
      </c>
      <c r="K105" s="20">
        <v>1</v>
      </c>
      <c r="L105" s="20">
        <v>1</v>
      </c>
      <c r="M105" s="20">
        <v>1</v>
      </c>
      <c r="N105" s="20">
        <v>0</v>
      </c>
      <c r="O105" s="20">
        <v>1</v>
      </c>
      <c r="P105" s="20">
        <v>0</v>
      </c>
      <c r="Q105" s="20">
        <v>0</v>
      </c>
      <c r="R105" s="20">
        <v>0</v>
      </c>
      <c r="S105" s="20">
        <v>0</v>
      </c>
      <c r="T105" s="20">
        <v>0</v>
      </c>
      <c r="U105" s="20">
        <v>0</v>
      </c>
    </row>
    <row r="106" spans="1:21" x14ac:dyDescent="0.45">
      <c r="A106" t="s">
        <v>0</v>
      </c>
      <c r="B106">
        <v>101</v>
      </c>
      <c r="D106" t="str">
        <f t="shared" si="3"/>
        <v>R101</v>
      </c>
      <c r="F106" s="20">
        <v>0</v>
      </c>
      <c r="G106" s="20">
        <v>1</v>
      </c>
      <c r="H106" s="20">
        <v>0</v>
      </c>
      <c r="I106" s="20">
        <v>0</v>
      </c>
      <c r="J106" s="20">
        <v>0</v>
      </c>
      <c r="K106" s="20">
        <v>0</v>
      </c>
      <c r="L106" s="20">
        <v>0</v>
      </c>
      <c r="M106" s="20">
        <v>0</v>
      </c>
      <c r="N106" s="20">
        <v>0</v>
      </c>
      <c r="O106" s="20">
        <v>0</v>
      </c>
      <c r="P106" s="20">
        <v>0</v>
      </c>
      <c r="Q106" s="20">
        <v>1</v>
      </c>
      <c r="R106" s="20">
        <v>0</v>
      </c>
      <c r="S106" s="20">
        <v>0</v>
      </c>
      <c r="T106" s="20">
        <v>0</v>
      </c>
      <c r="U106" s="20">
        <v>0</v>
      </c>
    </row>
    <row r="107" spans="1:21" x14ac:dyDescent="0.45">
      <c r="A107" t="s">
        <v>0</v>
      </c>
      <c r="B107">
        <v>102</v>
      </c>
      <c r="D107" t="str">
        <f t="shared" si="3"/>
        <v>R102</v>
      </c>
      <c r="F107" s="20">
        <v>1</v>
      </c>
      <c r="G107" s="20">
        <v>1</v>
      </c>
      <c r="H107" s="20">
        <v>1</v>
      </c>
      <c r="I107" s="20">
        <v>1</v>
      </c>
      <c r="J107" s="20">
        <v>0</v>
      </c>
      <c r="K107" s="20">
        <v>0</v>
      </c>
      <c r="L107" s="20">
        <v>0</v>
      </c>
      <c r="M107" s="20">
        <v>0</v>
      </c>
      <c r="N107" s="20">
        <v>0</v>
      </c>
      <c r="O107" s="20">
        <v>1</v>
      </c>
      <c r="P107" s="20">
        <v>1</v>
      </c>
      <c r="Q107" s="20">
        <v>1</v>
      </c>
      <c r="R107" s="20">
        <v>0</v>
      </c>
      <c r="S107" s="20">
        <v>0</v>
      </c>
      <c r="T107" s="20">
        <v>0</v>
      </c>
      <c r="U107" s="20">
        <v>0</v>
      </c>
    </row>
    <row r="108" spans="1:21" x14ac:dyDescent="0.45">
      <c r="A108" t="s">
        <v>0</v>
      </c>
      <c r="B108">
        <v>103</v>
      </c>
      <c r="D108" t="str">
        <f t="shared" si="3"/>
        <v>R103</v>
      </c>
      <c r="F108" s="20">
        <v>0</v>
      </c>
      <c r="G108" s="20">
        <v>0</v>
      </c>
      <c r="H108" s="20">
        <v>1</v>
      </c>
      <c r="I108" s="20">
        <v>1</v>
      </c>
      <c r="J108" s="20">
        <v>0</v>
      </c>
      <c r="K108" s="20">
        <v>0</v>
      </c>
      <c r="L108" s="20">
        <v>0</v>
      </c>
      <c r="M108" s="20">
        <v>0</v>
      </c>
      <c r="N108" s="20">
        <v>0</v>
      </c>
      <c r="O108" s="20">
        <v>0</v>
      </c>
      <c r="P108" s="20">
        <v>1</v>
      </c>
      <c r="Q108" s="20">
        <v>0</v>
      </c>
      <c r="R108" s="20">
        <v>0</v>
      </c>
      <c r="S108" s="20">
        <v>0</v>
      </c>
      <c r="T108" s="20">
        <v>0</v>
      </c>
      <c r="U108" s="20">
        <v>0</v>
      </c>
    </row>
    <row r="109" spans="1:21" x14ac:dyDescent="0.45">
      <c r="A109" t="s">
        <v>0</v>
      </c>
      <c r="B109">
        <v>104</v>
      </c>
      <c r="D109" t="str">
        <f t="shared" si="3"/>
        <v>R104</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row>
    <row r="110" spans="1:21" x14ac:dyDescent="0.45">
      <c r="A110" t="s">
        <v>0</v>
      </c>
      <c r="B110">
        <v>105</v>
      </c>
      <c r="D110" t="str">
        <f t="shared" si="3"/>
        <v>R105</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row>
    <row r="111" spans="1:21" x14ac:dyDescent="0.45">
      <c r="A111" t="s">
        <v>0</v>
      </c>
      <c r="B111">
        <v>106</v>
      </c>
      <c r="D111" t="str">
        <f t="shared" si="3"/>
        <v>R106</v>
      </c>
      <c r="F111" s="20">
        <v>0</v>
      </c>
      <c r="G111" s="20">
        <v>0</v>
      </c>
      <c r="H111" s="20">
        <v>1</v>
      </c>
      <c r="I111" s="20">
        <v>1</v>
      </c>
      <c r="J111" s="20">
        <v>0</v>
      </c>
      <c r="K111" s="20">
        <v>0</v>
      </c>
      <c r="L111" s="20">
        <v>0</v>
      </c>
      <c r="M111" s="20">
        <v>0</v>
      </c>
      <c r="N111" s="20">
        <v>0</v>
      </c>
      <c r="O111" s="20">
        <v>0</v>
      </c>
      <c r="P111" s="20">
        <v>0</v>
      </c>
      <c r="Q111" s="20">
        <v>0</v>
      </c>
      <c r="R111" s="20">
        <v>0</v>
      </c>
      <c r="S111" s="20">
        <v>0</v>
      </c>
      <c r="T111" s="20">
        <v>0</v>
      </c>
      <c r="U111" s="20">
        <v>0</v>
      </c>
    </row>
    <row r="112" spans="1:21" x14ac:dyDescent="0.45">
      <c r="A112" t="s">
        <v>0</v>
      </c>
      <c r="B112">
        <v>107</v>
      </c>
      <c r="D112" t="str">
        <f t="shared" si="3"/>
        <v>R107</v>
      </c>
      <c r="F112" s="20">
        <v>0</v>
      </c>
      <c r="G112" s="20">
        <v>0</v>
      </c>
      <c r="H112" s="20">
        <v>0</v>
      </c>
      <c r="I112" s="20">
        <v>0</v>
      </c>
      <c r="J112" s="20">
        <v>0</v>
      </c>
      <c r="K112" s="20">
        <v>0</v>
      </c>
      <c r="L112" s="20">
        <v>0</v>
      </c>
      <c r="M112" s="20">
        <v>0</v>
      </c>
      <c r="N112" s="20">
        <v>0</v>
      </c>
      <c r="O112" s="20">
        <v>0</v>
      </c>
      <c r="P112" s="20">
        <v>0</v>
      </c>
      <c r="Q112" s="20">
        <v>0</v>
      </c>
      <c r="R112" s="20">
        <v>0</v>
      </c>
      <c r="S112" s="20">
        <v>0</v>
      </c>
      <c r="T112" s="20">
        <v>0</v>
      </c>
      <c r="U112" s="20">
        <v>0</v>
      </c>
    </row>
    <row r="113" spans="1:21" x14ac:dyDescent="0.45">
      <c r="A113" t="s">
        <v>0</v>
      </c>
      <c r="B113">
        <v>108</v>
      </c>
      <c r="D113" t="str">
        <f t="shared" si="3"/>
        <v>R108</v>
      </c>
      <c r="F113" s="20">
        <v>1</v>
      </c>
      <c r="G113" s="20">
        <v>1</v>
      </c>
      <c r="H113" s="20">
        <v>0</v>
      </c>
      <c r="I113" s="20">
        <v>0</v>
      </c>
      <c r="J113" s="20">
        <v>0</v>
      </c>
      <c r="K113" s="20">
        <v>0</v>
      </c>
      <c r="L113" s="20">
        <v>0</v>
      </c>
      <c r="M113" s="20">
        <v>0</v>
      </c>
      <c r="N113" s="20">
        <v>0</v>
      </c>
      <c r="O113" s="20">
        <v>0</v>
      </c>
      <c r="P113" s="20">
        <v>0</v>
      </c>
      <c r="Q113" s="20">
        <v>0</v>
      </c>
      <c r="R113" s="20">
        <v>0</v>
      </c>
      <c r="S113" s="20">
        <v>0</v>
      </c>
      <c r="T113" s="20">
        <v>0</v>
      </c>
      <c r="U113" s="20">
        <v>0</v>
      </c>
    </row>
    <row r="114" spans="1:21" x14ac:dyDescent="0.45">
      <c r="A114" t="s">
        <v>0</v>
      </c>
      <c r="B114">
        <v>109</v>
      </c>
      <c r="D114" t="str">
        <f t="shared" si="3"/>
        <v>R109</v>
      </c>
      <c r="F114" s="20">
        <v>0</v>
      </c>
      <c r="G114" s="20">
        <v>0</v>
      </c>
      <c r="H114" s="20">
        <v>0</v>
      </c>
      <c r="I114" s="20">
        <v>0</v>
      </c>
      <c r="J114" s="20">
        <v>0</v>
      </c>
      <c r="K114" s="20">
        <v>0</v>
      </c>
      <c r="L114" s="20">
        <v>0</v>
      </c>
      <c r="M114" s="20">
        <v>0</v>
      </c>
      <c r="N114" s="20">
        <v>0</v>
      </c>
      <c r="O114" s="20">
        <v>0</v>
      </c>
      <c r="P114" s="20">
        <v>0</v>
      </c>
      <c r="Q114" s="20">
        <v>0</v>
      </c>
      <c r="R114" s="20">
        <v>0</v>
      </c>
      <c r="S114" s="20">
        <v>0</v>
      </c>
      <c r="T114" s="20">
        <v>0</v>
      </c>
      <c r="U114" s="20">
        <v>0</v>
      </c>
    </row>
    <row r="115" spans="1:21" x14ac:dyDescent="0.45">
      <c r="A115" t="s">
        <v>0</v>
      </c>
      <c r="B115">
        <v>110</v>
      </c>
      <c r="D115" s="17" t="str">
        <f t="shared" si="3"/>
        <v>R110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row>
    <row r="116" spans="1:21" x14ac:dyDescent="0.45">
      <c r="A116" t="s">
        <v>0</v>
      </c>
      <c r="B116">
        <v>111</v>
      </c>
      <c r="D116" s="17" t="str">
        <f t="shared" si="3"/>
        <v>R111</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row>
  </sheetData>
  <phoneticPr fontId="3" type="noConversion"/>
  <conditionalFormatting sqref="F6:U116">
    <cfRule type="cellIs" dxfId="2" priority="1" operator="equal">
      <formula>1</formula>
    </cfRule>
    <cfRule type="cellIs" dxfId="1" priority="2" operator="equal">
      <formula>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E19EB-9E2A-4A1F-A291-8E70EA40DA77}">
  <dimension ref="A1:AL38"/>
  <sheetViews>
    <sheetView workbookViewId="0"/>
  </sheetViews>
  <sheetFormatPr defaultColWidth="9.1328125" defaultRowHeight="14.25" x14ac:dyDescent="0.45"/>
  <cols>
    <col min="1" max="1" width="25.73046875" customWidth="1"/>
    <col min="2" max="2" width="6.265625" customWidth="1"/>
  </cols>
  <sheetData>
    <row r="1" spans="1:38" x14ac:dyDescent="0.45">
      <c r="C1" s="4">
        <f>Justice!F1</f>
        <v>6</v>
      </c>
      <c r="D1" s="4">
        <f>Justice!G1</f>
        <v>7</v>
      </c>
      <c r="E1" s="4">
        <f>Justice!H1</f>
        <v>8</v>
      </c>
      <c r="F1" s="4">
        <f>Justice!I1</f>
        <v>9</v>
      </c>
      <c r="G1" s="4">
        <f>Justice!J1</f>
        <v>10</v>
      </c>
      <c r="H1" s="4">
        <f>Justice!K1</f>
        <v>11</v>
      </c>
      <c r="I1" s="4">
        <f>Justice!L1</f>
        <v>12</v>
      </c>
      <c r="J1" s="4">
        <f>Justice!M1</f>
        <v>13</v>
      </c>
      <c r="K1" s="4">
        <f>Justice!N1</f>
        <v>14</v>
      </c>
      <c r="L1" s="4">
        <f>Justice!O1</f>
        <v>15</v>
      </c>
      <c r="M1" s="4">
        <f>Justice!P1</f>
        <v>16</v>
      </c>
      <c r="N1" s="4">
        <f>Justice!Q1</f>
        <v>17</v>
      </c>
      <c r="O1" s="4">
        <f>Justice!R1</f>
        <v>18</v>
      </c>
      <c r="P1" s="4">
        <f>Justice!S1</f>
        <v>19</v>
      </c>
      <c r="Q1" s="4">
        <f>Justice!T1</f>
        <v>20</v>
      </c>
      <c r="R1" s="4">
        <f>Justice!U1</f>
        <v>21</v>
      </c>
      <c r="S1" s="4"/>
      <c r="T1" s="4"/>
      <c r="U1" s="4"/>
      <c r="V1" s="4"/>
      <c r="W1" s="4"/>
      <c r="X1" s="4"/>
      <c r="Y1" s="4"/>
      <c r="Z1" s="4"/>
      <c r="AA1" s="4"/>
      <c r="AB1" s="4"/>
      <c r="AC1" s="4"/>
      <c r="AD1" s="4"/>
      <c r="AE1" s="4"/>
      <c r="AF1" s="4"/>
      <c r="AG1" s="4"/>
      <c r="AH1" s="4"/>
      <c r="AI1" s="4"/>
      <c r="AJ1" s="4"/>
      <c r="AK1" s="4"/>
      <c r="AL1" s="4"/>
    </row>
    <row r="2" spans="1:38" ht="183" x14ac:dyDescent="0.45">
      <c r="C2" s="2" t="s">
        <v>409</v>
      </c>
      <c r="D2" s="2" t="s">
        <v>410</v>
      </c>
      <c r="E2" s="2" t="s">
        <v>411</v>
      </c>
      <c r="F2" s="2" t="s">
        <v>412</v>
      </c>
      <c r="G2" s="2" t="s">
        <v>413</v>
      </c>
      <c r="H2" s="2" t="s">
        <v>414</v>
      </c>
      <c r="I2" s="2" t="s">
        <v>415</v>
      </c>
      <c r="J2" s="2" t="s">
        <v>416</v>
      </c>
      <c r="K2" s="2" t="s">
        <v>417</v>
      </c>
      <c r="L2" s="2" t="s">
        <v>418</v>
      </c>
      <c r="M2" s="2" t="s">
        <v>419</v>
      </c>
      <c r="N2" s="2" t="s">
        <v>420</v>
      </c>
      <c r="O2" s="2" t="s">
        <v>421</v>
      </c>
      <c r="P2" s="2" t="s">
        <v>422</v>
      </c>
      <c r="Q2" s="2" t="s">
        <v>423</v>
      </c>
      <c r="R2" s="2" t="s">
        <v>424</v>
      </c>
      <c r="S2" s="2"/>
      <c r="T2" s="2"/>
      <c r="U2" s="2"/>
      <c r="V2" s="2"/>
      <c r="W2" s="2"/>
      <c r="X2" s="2"/>
      <c r="Y2" s="2"/>
      <c r="Z2" s="2"/>
      <c r="AA2" s="2"/>
      <c r="AB2" s="2"/>
      <c r="AC2" s="2"/>
      <c r="AD2" s="2"/>
      <c r="AE2" s="2"/>
      <c r="AF2" s="2"/>
      <c r="AG2" s="2"/>
      <c r="AH2" s="2"/>
      <c r="AI2" s="2"/>
      <c r="AJ2" s="2"/>
      <c r="AK2" s="2"/>
      <c r="AL2" s="2"/>
    </row>
    <row r="3" spans="1:38" ht="39.75" x14ac:dyDescent="0.45">
      <c r="A3" s="3" t="s">
        <v>409</v>
      </c>
      <c r="B3" s="6">
        <v>6</v>
      </c>
      <c r="C3">
        <f ca="1">1-(COUNTIFS(OFFSET(Justice!$A$1,2,$B3-1,totalresp),1,OFFSET(Justice!$A$1,2,C$1-1,totalresp),1)/(COUNTIFS(OFFSET(Justice!$A$1,2,$B3-1,totalresp),1,OFFSET(Justice!$A$1,2,C$1-1,totalresp),1)+COUNTIFS(OFFSET(Justice!$A$1,2,$B3-1,totalresp),1,OFFSET(Justice!$A$1,2,C$1-1,totalresp),0)+COUNTIFS(OFFSET(Justice!$A$1,2,$B3-1,totalresp),0,OFFSET(Justice!$A$1,2,C$1-1,totalresp),1)))</f>
        <v>0</v>
      </c>
      <c r="D3">
        <f ca="1">1-(COUNTIFS(OFFSET(Justice!$A$1,2,$B3-1,totalresp),1,OFFSET(Justice!$A$1,2,D$1-1,totalresp),1)/(COUNTIFS(OFFSET(Justice!$A$1,2,$B3-1,totalresp),1,OFFSET(Justice!$A$1,2,D$1-1,totalresp),1)+COUNTIFS(OFFSET(Justice!$A$1,2,$B3-1,totalresp),1,OFFSET(Justice!$A$1,2,D$1-1,totalresp),0)+COUNTIFS(OFFSET(Justice!$A$1,2,$B3-1,totalresp),0,OFFSET(Justice!$A$1,2,D$1-1,totalresp),1)))</f>
        <v>0.69387755102040816</v>
      </c>
      <c r="E3">
        <f ca="1">1-(COUNTIFS(OFFSET(Justice!$A$1,2,$B3-1,totalresp),1,OFFSET(Justice!$A$1,2,E$1-1,totalresp),1)/(COUNTIFS(OFFSET(Justice!$A$1,2,$B3-1,totalresp),1,OFFSET(Justice!$A$1,2,E$1-1,totalresp),1)+COUNTIFS(OFFSET(Justice!$A$1,2,$B3-1,totalresp),1,OFFSET(Justice!$A$1,2,E$1-1,totalresp),0)+COUNTIFS(OFFSET(Justice!$A$1,2,$B3-1,totalresp),0,OFFSET(Justice!$A$1,2,E$1-1,totalresp),1)))</f>
        <v>0.73076923076923084</v>
      </c>
      <c r="F3">
        <f ca="1">1-(COUNTIFS(OFFSET(Justice!$A$1,2,$B3-1,totalresp),1,OFFSET(Justice!$A$1,2,F$1-1,totalresp),1)/(COUNTIFS(OFFSET(Justice!$A$1,2,$B3-1,totalresp),1,OFFSET(Justice!$A$1,2,F$1-1,totalresp),1)+COUNTIFS(OFFSET(Justice!$A$1,2,$B3-1,totalresp),1,OFFSET(Justice!$A$1,2,F$1-1,totalresp),0)+COUNTIFS(OFFSET(Justice!$A$1,2,$B3-1,totalresp),0,OFFSET(Justice!$A$1,2,F$1-1,totalresp),1)))</f>
        <v>0.77777777777777779</v>
      </c>
      <c r="G3">
        <f ca="1">1-(COUNTIFS(OFFSET(Justice!$A$1,2,$B3-1,totalresp),1,OFFSET(Justice!$A$1,2,G$1-1,totalresp),1)/(COUNTIFS(OFFSET(Justice!$A$1,2,$B3-1,totalresp),1,OFFSET(Justice!$A$1,2,G$1-1,totalresp),1)+COUNTIFS(OFFSET(Justice!$A$1,2,$B3-1,totalresp),1,OFFSET(Justice!$A$1,2,G$1-1,totalresp),0)+COUNTIFS(OFFSET(Justice!$A$1,2,$B3-1,totalresp),0,OFFSET(Justice!$A$1,2,G$1-1,totalresp),1)))</f>
        <v>1</v>
      </c>
      <c r="H3">
        <f ca="1">1-(COUNTIFS(OFFSET(Justice!$A$1,2,$B3-1,totalresp),1,OFFSET(Justice!$A$1,2,H$1-1,totalresp),1)/(COUNTIFS(OFFSET(Justice!$A$1,2,$B3-1,totalresp),1,OFFSET(Justice!$A$1,2,H$1-1,totalresp),1)+COUNTIFS(OFFSET(Justice!$A$1,2,$B3-1,totalresp),1,OFFSET(Justice!$A$1,2,H$1-1,totalresp),0)+COUNTIFS(OFFSET(Justice!$A$1,2,$B3-1,totalresp),0,OFFSET(Justice!$A$1,2,H$1-1,totalresp),1)))</f>
        <v>0.77500000000000002</v>
      </c>
      <c r="I3">
        <f ca="1">1-(COUNTIFS(OFFSET(Justice!$A$1,2,$B3-1,totalresp),1,OFFSET(Justice!$A$1,2,I$1-1,totalresp),1)/(COUNTIFS(OFFSET(Justice!$A$1,2,$B3-1,totalresp),1,OFFSET(Justice!$A$1,2,I$1-1,totalresp),1)+COUNTIFS(OFFSET(Justice!$A$1,2,$B3-1,totalresp),1,OFFSET(Justice!$A$1,2,I$1-1,totalresp),0)+COUNTIFS(OFFSET(Justice!$A$1,2,$B3-1,totalresp),0,OFFSET(Justice!$A$1,2,I$1-1,totalresp),1)))</f>
        <v>0.9285714285714286</v>
      </c>
      <c r="J3">
        <f ca="1">1-(COUNTIFS(OFFSET(Justice!$A$1,2,$B3-1,totalresp),1,OFFSET(Justice!$A$1,2,J$1-1,totalresp),1)/(COUNTIFS(OFFSET(Justice!$A$1,2,$B3-1,totalresp),1,OFFSET(Justice!$A$1,2,J$1-1,totalresp),1)+COUNTIFS(OFFSET(Justice!$A$1,2,$B3-1,totalresp),1,OFFSET(Justice!$A$1,2,J$1-1,totalresp),0)+COUNTIFS(OFFSET(Justice!$A$1,2,$B3-1,totalresp),0,OFFSET(Justice!$A$1,2,J$1-1,totalresp),1)))</f>
        <v>0.86</v>
      </c>
      <c r="K3">
        <f ca="1">1-(COUNTIFS(OFFSET(Justice!$A$1,2,$B3-1,totalresp),1,OFFSET(Justice!$A$1,2,K$1-1,totalresp),1)/(COUNTIFS(OFFSET(Justice!$A$1,2,$B3-1,totalresp),1,OFFSET(Justice!$A$1,2,K$1-1,totalresp),1)+COUNTIFS(OFFSET(Justice!$A$1,2,$B3-1,totalresp),1,OFFSET(Justice!$A$1,2,K$1-1,totalresp),0)+COUNTIFS(OFFSET(Justice!$A$1,2,$B3-1,totalresp),0,OFFSET(Justice!$A$1,2,K$1-1,totalresp),1)))</f>
        <v>0.96551724137931039</v>
      </c>
      <c r="L3">
        <f ca="1">1-(COUNTIFS(OFFSET(Justice!$A$1,2,$B3-1,totalresp),1,OFFSET(Justice!$A$1,2,L$1-1,totalresp),1)/(COUNTIFS(OFFSET(Justice!$A$1,2,$B3-1,totalresp),1,OFFSET(Justice!$A$1,2,L$1-1,totalresp),1)+COUNTIFS(OFFSET(Justice!$A$1,2,$B3-1,totalresp),1,OFFSET(Justice!$A$1,2,L$1-1,totalresp),0)+COUNTIFS(OFFSET(Justice!$A$1,2,$B3-1,totalresp),0,OFFSET(Justice!$A$1,2,L$1-1,totalresp),1)))</f>
        <v>0.90322580645161288</v>
      </c>
      <c r="M3">
        <f ca="1">1-(COUNTIFS(OFFSET(Justice!$A$1,2,$B3-1,totalresp),1,OFFSET(Justice!$A$1,2,M$1-1,totalresp),1)/(COUNTIFS(OFFSET(Justice!$A$1,2,$B3-1,totalresp),1,OFFSET(Justice!$A$1,2,M$1-1,totalresp),1)+COUNTIFS(OFFSET(Justice!$A$1,2,$B3-1,totalresp),1,OFFSET(Justice!$A$1,2,M$1-1,totalresp),0)+COUNTIFS(OFFSET(Justice!$A$1,2,$B3-1,totalresp),0,OFFSET(Justice!$A$1,2,M$1-1,totalresp),1)))</f>
        <v>0.83870967741935487</v>
      </c>
      <c r="N3">
        <f ca="1">1-(COUNTIFS(OFFSET(Justice!$A$1,2,$B3-1,totalresp),1,OFFSET(Justice!$A$1,2,N$1-1,totalresp),1)/(COUNTIFS(OFFSET(Justice!$A$1,2,$B3-1,totalresp),1,OFFSET(Justice!$A$1,2,N$1-1,totalresp),1)+COUNTIFS(OFFSET(Justice!$A$1,2,$B3-1,totalresp),1,OFFSET(Justice!$A$1,2,N$1-1,totalresp),0)+COUNTIFS(OFFSET(Justice!$A$1,2,$B3-1,totalresp),0,OFFSET(Justice!$A$1,2,N$1-1,totalresp),1)))</f>
        <v>0.76923076923076916</v>
      </c>
      <c r="O3">
        <f ca="1">1-(COUNTIFS(OFFSET(Justice!$A$1,2,$B3-1,totalresp),1,OFFSET(Justice!$A$1,2,O$1-1,totalresp),1)/(COUNTIFS(OFFSET(Justice!$A$1,2,$B3-1,totalresp),1,OFFSET(Justice!$A$1,2,O$1-1,totalresp),1)+COUNTIFS(OFFSET(Justice!$A$1,2,$B3-1,totalresp),1,OFFSET(Justice!$A$1,2,O$1-1,totalresp),0)+COUNTIFS(OFFSET(Justice!$A$1,2,$B3-1,totalresp),0,OFFSET(Justice!$A$1,2,O$1-1,totalresp),1)))</f>
        <v>0.84615384615384615</v>
      </c>
      <c r="P3">
        <f ca="1">1-(COUNTIFS(OFFSET(Justice!$A$1,2,$B3-1,totalresp),1,OFFSET(Justice!$A$1,2,P$1-1,totalresp),1)/(COUNTIFS(OFFSET(Justice!$A$1,2,$B3-1,totalresp),1,OFFSET(Justice!$A$1,2,P$1-1,totalresp),1)+COUNTIFS(OFFSET(Justice!$A$1,2,$B3-1,totalresp),1,OFFSET(Justice!$A$1,2,P$1-1,totalresp),0)+COUNTIFS(OFFSET(Justice!$A$1,2,$B3-1,totalresp),0,OFFSET(Justice!$A$1,2,P$1-1,totalresp),1)))</f>
        <v>0.91176470588235292</v>
      </c>
      <c r="Q3">
        <f ca="1">1-(COUNTIFS(OFFSET(Justice!$A$1,2,$B3-1,totalresp),1,OFFSET(Justice!$A$1,2,Q$1-1,totalresp),1)/(COUNTIFS(OFFSET(Justice!$A$1,2,$B3-1,totalresp),1,OFFSET(Justice!$A$1,2,Q$1-1,totalresp),1)+COUNTIFS(OFFSET(Justice!$A$1,2,$B3-1,totalresp),1,OFFSET(Justice!$A$1,2,Q$1-1,totalresp),0)+COUNTIFS(OFFSET(Justice!$A$1,2,$B3-1,totalresp),0,OFFSET(Justice!$A$1,2,Q$1-1,totalresp),1)))</f>
        <v>0.96666666666666667</v>
      </c>
      <c r="R3">
        <f ca="1">1-(COUNTIFS(OFFSET(Justice!$A$1,2,$B3-1,totalresp),1,OFFSET(Justice!$A$1,2,R$1-1,totalresp),1)/(COUNTIFS(OFFSET(Justice!$A$1,2,$B3-1,totalresp),1,OFFSET(Justice!$A$1,2,R$1-1,totalresp),1)+COUNTIFS(OFFSET(Justice!$A$1,2,$B3-1,totalresp),1,OFFSET(Justice!$A$1,2,R$1-1,totalresp),0)+COUNTIFS(OFFSET(Justice!$A$1,2,$B3-1,totalresp),0,OFFSET(Justice!$A$1,2,R$1-1,totalresp),1)))</f>
        <v>0.94736842105263164</v>
      </c>
    </row>
    <row r="4" spans="1:38" ht="39.75" x14ac:dyDescent="0.45">
      <c r="A4" s="3" t="s">
        <v>410</v>
      </c>
      <c r="B4" s="6">
        <v>7</v>
      </c>
      <c r="C4">
        <f ca="1">1-(COUNTIFS(OFFSET(Justice!$A$1,2,$B4-1,totalresp),1,OFFSET(Justice!$A$1,2,C$1-1,totalresp),1)/(COUNTIFS(OFFSET(Justice!$A$1,2,$B4-1,totalresp),1,OFFSET(Justice!$A$1,2,C$1-1,totalresp),1)+COUNTIFS(OFFSET(Justice!$A$1,2,$B4-1,totalresp),1,OFFSET(Justice!$A$1,2,C$1-1,totalresp),0)+COUNTIFS(OFFSET(Justice!$A$1,2,$B4-1,totalresp),0,OFFSET(Justice!$A$1,2,C$1-1,totalresp),1)))</f>
        <v>0.69387755102040816</v>
      </c>
      <c r="D4">
        <f ca="1">1-(COUNTIFS(OFFSET(Justice!$A$1,2,$B4-1,totalresp),1,OFFSET(Justice!$A$1,2,D$1-1,totalresp),1)/(COUNTIFS(OFFSET(Justice!$A$1,2,$B4-1,totalresp),1,OFFSET(Justice!$A$1,2,D$1-1,totalresp),1)+COUNTIFS(OFFSET(Justice!$A$1,2,$B4-1,totalresp),1,OFFSET(Justice!$A$1,2,D$1-1,totalresp),0)+COUNTIFS(OFFSET(Justice!$A$1,2,$B4-1,totalresp),0,OFFSET(Justice!$A$1,2,D$1-1,totalresp),1)))</f>
        <v>0</v>
      </c>
      <c r="E4">
        <f ca="1">1-(COUNTIFS(OFFSET(Justice!$A$1,2,$B4-1,totalresp),1,OFFSET(Justice!$A$1,2,E$1-1,totalresp),1)/(COUNTIFS(OFFSET(Justice!$A$1,2,$B4-1,totalresp),1,OFFSET(Justice!$A$1,2,E$1-1,totalresp),1)+COUNTIFS(OFFSET(Justice!$A$1,2,$B4-1,totalresp),1,OFFSET(Justice!$A$1,2,E$1-1,totalresp),0)+COUNTIFS(OFFSET(Justice!$A$1,2,$B4-1,totalresp),0,OFFSET(Justice!$A$1,2,E$1-1,totalresp),1)))</f>
        <v>0.58181818181818179</v>
      </c>
      <c r="F4">
        <f ca="1">1-(COUNTIFS(OFFSET(Justice!$A$1,2,$B4-1,totalresp),1,OFFSET(Justice!$A$1,2,F$1-1,totalresp),1)/(COUNTIFS(OFFSET(Justice!$A$1,2,$B4-1,totalresp),1,OFFSET(Justice!$A$1,2,F$1-1,totalresp),1)+COUNTIFS(OFFSET(Justice!$A$1,2,$B4-1,totalresp),1,OFFSET(Justice!$A$1,2,F$1-1,totalresp),0)+COUNTIFS(OFFSET(Justice!$A$1,2,$B4-1,totalresp),0,OFFSET(Justice!$A$1,2,F$1-1,totalresp),1)))</f>
        <v>0.75555555555555554</v>
      </c>
      <c r="G4">
        <f ca="1">1-(COUNTIFS(OFFSET(Justice!$A$1,2,$B4-1,totalresp),1,OFFSET(Justice!$A$1,2,G$1-1,totalresp),1)/(COUNTIFS(OFFSET(Justice!$A$1,2,$B4-1,totalresp),1,OFFSET(Justice!$A$1,2,G$1-1,totalresp),1)+COUNTIFS(OFFSET(Justice!$A$1,2,$B4-1,totalresp),1,OFFSET(Justice!$A$1,2,G$1-1,totalresp),0)+COUNTIFS(OFFSET(Justice!$A$1,2,$B4-1,totalresp),0,OFFSET(Justice!$A$1,2,G$1-1,totalresp),1)))</f>
        <v>1</v>
      </c>
      <c r="H4">
        <f ca="1">1-(COUNTIFS(OFFSET(Justice!$A$1,2,$B4-1,totalresp),1,OFFSET(Justice!$A$1,2,H$1-1,totalresp),1)/(COUNTIFS(OFFSET(Justice!$A$1,2,$B4-1,totalresp),1,OFFSET(Justice!$A$1,2,H$1-1,totalresp),1)+COUNTIFS(OFFSET(Justice!$A$1,2,$B4-1,totalresp),1,OFFSET(Justice!$A$1,2,H$1-1,totalresp),0)+COUNTIFS(OFFSET(Justice!$A$1,2,$B4-1,totalresp),0,OFFSET(Justice!$A$1,2,H$1-1,totalresp),1)))</f>
        <v>0.78</v>
      </c>
      <c r="I4">
        <f ca="1">1-(COUNTIFS(OFFSET(Justice!$A$1,2,$B4-1,totalresp),1,OFFSET(Justice!$A$1,2,I$1-1,totalresp),1)/(COUNTIFS(OFFSET(Justice!$A$1,2,$B4-1,totalresp),1,OFFSET(Justice!$A$1,2,I$1-1,totalresp),1)+COUNTIFS(OFFSET(Justice!$A$1,2,$B4-1,totalresp),1,OFFSET(Justice!$A$1,2,I$1-1,totalresp),0)+COUNTIFS(OFFSET(Justice!$A$1,2,$B4-1,totalresp),0,OFFSET(Justice!$A$1,2,I$1-1,totalresp),1)))</f>
        <v>0.70454545454545459</v>
      </c>
      <c r="J4">
        <f ca="1">1-(COUNTIFS(OFFSET(Justice!$A$1,2,$B4-1,totalresp),1,OFFSET(Justice!$A$1,2,J$1-1,totalresp),1)/(COUNTIFS(OFFSET(Justice!$A$1,2,$B4-1,totalresp),1,OFFSET(Justice!$A$1,2,J$1-1,totalresp),1)+COUNTIFS(OFFSET(Justice!$A$1,2,$B4-1,totalresp),1,OFFSET(Justice!$A$1,2,J$1-1,totalresp),0)+COUNTIFS(OFFSET(Justice!$A$1,2,$B4-1,totalresp),0,OFFSET(Justice!$A$1,2,J$1-1,totalresp),1)))</f>
        <v>0.62</v>
      </c>
      <c r="K4">
        <f ca="1">1-(COUNTIFS(OFFSET(Justice!$A$1,2,$B4-1,totalresp),1,OFFSET(Justice!$A$1,2,K$1-1,totalresp),1)/(COUNTIFS(OFFSET(Justice!$A$1,2,$B4-1,totalresp),1,OFFSET(Justice!$A$1,2,K$1-1,totalresp),1)+COUNTIFS(OFFSET(Justice!$A$1,2,$B4-1,totalresp),1,OFFSET(Justice!$A$1,2,K$1-1,totalresp),0)+COUNTIFS(OFFSET(Justice!$A$1,2,$B4-1,totalresp),0,OFFSET(Justice!$A$1,2,K$1-1,totalresp),1)))</f>
        <v>0.92307692307692313</v>
      </c>
      <c r="L4">
        <f ca="1">1-(COUNTIFS(OFFSET(Justice!$A$1,2,$B4-1,totalresp),1,OFFSET(Justice!$A$1,2,L$1-1,totalresp),1)/(COUNTIFS(OFFSET(Justice!$A$1,2,$B4-1,totalresp),1,OFFSET(Justice!$A$1,2,L$1-1,totalresp),1)+COUNTIFS(OFFSET(Justice!$A$1,2,$B4-1,totalresp),1,OFFSET(Justice!$A$1,2,L$1-1,totalresp),0)+COUNTIFS(OFFSET(Justice!$A$1,2,$B4-1,totalresp),0,OFFSET(Justice!$A$1,2,L$1-1,totalresp),1)))</f>
        <v>0.87804878048780488</v>
      </c>
      <c r="M4">
        <f ca="1">1-(COUNTIFS(OFFSET(Justice!$A$1,2,$B4-1,totalresp),1,OFFSET(Justice!$A$1,2,M$1-1,totalresp),1)/(COUNTIFS(OFFSET(Justice!$A$1,2,$B4-1,totalresp),1,OFFSET(Justice!$A$1,2,M$1-1,totalresp),1)+COUNTIFS(OFFSET(Justice!$A$1,2,$B4-1,totalresp),1,OFFSET(Justice!$A$1,2,M$1-1,totalresp),0)+COUNTIFS(OFFSET(Justice!$A$1,2,$B4-1,totalresp),0,OFFSET(Justice!$A$1,2,M$1-1,totalresp),1)))</f>
        <v>0.85714285714285721</v>
      </c>
      <c r="N4">
        <f ca="1">1-(COUNTIFS(OFFSET(Justice!$A$1,2,$B4-1,totalresp),1,OFFSET(Justice!$A$1,2,N$1-1,totalresp),1)/(COUNTIFS(OFFSET(Justice!$A$1,2,$B4-1,totalresp),1,OFFSET(Justice!$A$1,2,N$1-1,totalresp),1)+COUNTIFS(OFFSET(Justice!$A$1,2,$B4-1,totalresp),1,OFFSET(Justice!$A$1,2,N$1-1,totalresp),0)+COUNTIFS(OFFSET(Justice!$A$1,2,$B4-1,totalresp),0,OFFSET(Justice!$A$1,2,N$1-1,totalresp),1)))</f>
        <v>0.66666666666666674</v>
      </c>
      <c r="O4">
        <f ca="1">1-(COUNTIFS(OFFSET(Justice!$A$1,2,$B4-1,totalresp),1,OFFSET(Justice!$A$1,2,O$1-1,totalresp),1)/(COUNTIFS(OFFSET(Justice!$A$1,2,$B4-1,totalresp),1,OFFSET(Justice!$A$1,2,O$1-1,totalresp),1)+COUNTIFS(OFFSET(Justice!$A$1,2,$B4-1,totalresp),1,OFFSET(Justice!$A$1,2,O$1-1,totalresp),0)+COUNTIFS(OFFSET(Justice!$A$1,2,$B4-1,totalresp),0,OFFSET(Justice!$A$1,2,O$1-1,totalresp),1)))</f>
        <v>0.73333333333333339</v>
      </c>
      <c r="P4">
        <f ca="1">1-(COUNTIFS(OFFSET(Justice!$A$1,2,$B4-1,totalresp),1,OFFSET(Justice!$A$1,2,P$1-1,totalresp),1)/(COUNTIFS(OFFSET(Justice!$A$1,2,$B4-1,totalresp),1,OFFSET(Justice!$A$1,2,P$1-1,totalresp),1)+COUNTIFS(OFFSET(Justice!$A$1,2,$B4-1,totalresp),1,OFFSET(Justice!$A$1,2,P$1-1,totalresp),0)+COUNTIFS(OFFSET(Justice!$A$1,2,$B4-1,totalresp),0,OFFSET(Justice!$A$1,2,P$1-1,totalresp),1)))</f>
        <v>0.83333333333333337</v>
      </c>
      <c r="Q4">
        <f ca="1">1-(COUNTIFS(OFFSET(Justice!$A$1,2,$B4-1,totalresp),1,OFFSET(Justice!$A$1,2,Q$1-1,totalresp),1)/(COUNTIFS(OFFSET(Justice!$A$1,2,$B4-1,totalresp),1,OFFSET(Justice!$A$1,2,Q$1-1,totalresp),1)+COUNTIFS(OFFSET(Justice!$A$1,2,$B4-1,totalresp),1,OFFSET(Justice!$A$1,2,Q$1-1,totalresp),0)+COUNTIFS(OFFSET(Justice!$A$1,2,$B4-1,totalresp),0,OFFSET(Justice!$A$1,2,Q$1-1,totalresp),1)))</f>
        <v>0.89743589743589747</v>
      </c>
      <c r="R4">
        <f ca="1">1-(COUNTIFS(OFFSET(Justice!$A$1,2,$B4-1,totalresp),1,OFFSET(Justice!$A$1,2,R$1-1,totalresp),1)/(COUNTIFS(OFFSET(Justice!$A$1,2,$B4-1,totalresp),1,OFFSET(Justice!$A$1,2,R$1-1,totalresp),1)+COUNTIFS(OFFSET(Justice!$A$1,2,$B4-1,totalresp),1,OFFSET(Justice!$A$1,2,R$1-1,totalresp),0)+COUNTIFS(OFFSET(Justice!$A$1,2,$B4-1,totalresp),0,OFFSET(Justice!$A$1,2,R$1-1,totalresp),1)))</f>
        <v>0.79069767441860461</v>
      </c>
    </row>
    <row r="5" spans="1:38" ht="39.75" x14ac:dyDescent="0.45">
      <c r="A5" s="3" t="s">
        <v>411</v>
      </c>
      <c r="B5" s="6">
        <v>8</v>
      </c>
      <c r="C5">
        <f ca="1">1-(COUNTIFS(OFFSET(Justice!$A$1,2,$B5-1,totalresp),1,OFFSET(Justice!$A$1,2,C$1-1,totalresp),1)/(COUNTIFS(OFFSET(Justice!$A$1,2,$B5-1,totalresp),1,OFFSET(Justice!$A$1,2,C$1-1,totalresp),1)+COUNTIFS(OFFSET(Justice!$A$1,2,$B5-1,totalresp),1,OFFSET(Justice!$A$1,2,C$1-1,totalresp),0)+COUNTIFS(OFFSET(Justice!$A$1,2,$B5-1,totalresp),0,OFFSET(Justice!$A$1,2,C$1-1,totalresp),1)))</f>
        <v>0.73076923076923084</v>
      </c>
      <c r="D5">
        <f ca="1">1-(COUNTIFS(OFFSET(Justice!$A$1,2,$B5-1,totalresp),1,OFFSET(Justice!$A$1,2,D$1-1,totalresp),1)/(COUNTIFS(OFFSET(Justice!$A$1,2,$B5-1,totalresp),1,OFFSET(Justice!$A$1,2,D$1-1,totalresp),1)+COUNTIFS(OFFSET(Justice!$A$1,2,$B5-1,totalresp),1,OFFSET(Justice!$A$1,2,D$1-1,totalresp),0)+COUNTIFS(OFFSET(Justice!$A$1,2,$B5-1,totalresp),0,OFFSET(Justice!$A$1,2,D$1-1,totalresp),1)))</f>
        <v>0.58181818181818179</v>
      </c>
      <c r="E5">
        <f ca="1">1-(COUNTIFS(OFFSET(Justice!$A$1,2,$B5-1,totalresp),1,OFFSET(Justice!$A$1,2,E$1-1,totalresp),1)/(COUNTIFS(OFFSET(Justice!$A$1,2,$B5-1,totalresp),1,OFFSET(Justice!$A$1,2,E$1-1,totalresp),1)+COUNTIFS(OFFSET(Justice!$A$1,2,$B5-1,totalresp),1,OFFSET(Justice!$A$1,2,E$1-1,totalresp),0)+COUNTIFS(OFFSET(Justice!$A$1,2,$B5-1,totalresp),0,OFFSET(Justice!$A$1,2,E$1-1,totalresp),1)))</f>
        <v>0</v>
      </c>
      <c r="F5">
        <f ca="1">1-(COUNTIFS(OFFSET(Justice!$A$1,2,$B5-1,totalresp),1,OFFSET(Justice!$A$1,2,F$1-1,totalresp),1)/(COUNTIFS(OFFSET(Justice!$A$1,2,$B5-1,totalresp),1,OFFSET(Justice!$A$1,2,F$1-1,totalresp),1)+COUNTIFS(OFFSET(Justice!$A$1,2,$B5-1,totalresp),1,OFFSET(Justice!$A$1,2,F$1-1,totalresp),0)+COUNTIFS(OFFSET(Justice!$A$1,2,$B5-1,totalresp),0,OFFSET(Justice!$A$1,2,F$1-1,totalresp),1)))</f>
        <v>0.55000000000000004</v>
      </c>
      <c r="G5">
        <f ca="1">1-(COUNTIFS(OFFSET(Justice!$A$1,2,$B5-1,totalresp),1,OFFSET(Justice!$A$1,2,G$1-1,totalresp),1)/(COUNTIFS(OFFSET(Justice!$A$1,2,$B5-1,totalresp),1,OFFSET(Justice!$A$1,2,G$1-1,totalresp),1)+COUNTIFS(OFFSET(Justice!$A$1,2,$B5-1,totalresp),1,OFFSET(Justice!$A$1,2,G$1-1,totalresp),0)+COUNTIFS(OFFSET(Justice!$A$1,2,$B5-1,totalresp),0,OFFSET(Justice!$A$1,2,G$1-1,totalresp),1)))</f>
        <v>1</v>
      </c>
      <c r="H5">
        <f ca="1">1-(COUNTIFS(OFFSET(Justice!$A$1,2,$B5-1,totalresp),1,OFFSET(Justice!$A$1,2,H$1-1,totalresp),1)/(COUNTIFS(OFFSET(Justice!$A$1,2,$B5-1,totalresp),1,OFFSET(Justice!$A$1,2,H$1-1,totalresp),1)+COUNTIFS(OFFSET(Justice!$A$1,2,$B5-1,totalresp),1,OFFSET(Justice!$A$1,2,H$1-1,totalresp),0)+COUNTIFS(OFFSET(Justice!$A$1,2,$B5-1,totalresp),0,OFFSET(Justice!$A$1,2,H$1-1,totalresp),1)))</f>
        <v>0.6875</v>
      </c>
      <c r="I5">
        <f ca="1">1-(COUNTIFS(OFFSET(Justice!$A$1,2,$B5-1,totalresp),1,OFFSET(Justice!$A$1,2,I$1-1,totalresp),1)/(COUNTIFS(OFFSET(Justice!$A$1,2,$B5-1,totalresp),1,OFFSET(Justice!$A$1,2,I$1-1,totalresp),1)+COUNTIFS(OFFSET(Justice!$A$1,2,$B5-1,totalresp),1,OFFSET(Justice!$A$1,2,I$1-1,totalresp),0)+COUNTIFS(OFFSET(Justice!$A$1,2,$B5-1,totalresp),0,OFFSET(Justice!$A$1,2,I$1-1,totalresp),1)))</f>
        <v>0.77083333333333337</v>
      </c>
      <c r="J5">
        <f ca="1">1-(COUNTIFS(OFFSET(Justice!$A$1,2,$B5-1,totalresp),1,OFFSET(Justice!$A$1,2,J$1-1,totalresp),1)/(COUNTIFS(OFFSET(Justice!$A$1,2,$B5-1,totalresp),1,OFFSET(Justice!$A$1,2,J$1-1,totalresp),1)+COUNTIFS(OFFSET(Justice!$A$1,2,$B5-1,totalresp),1,OFFSET(Justice!$A$1,2,J$1-1,totalresp),0)+COUNTIFS(OFFSET(Justice!$A$1,2,$B5-1,totalresp),0,OFFSET(Justice!$A$1,2,J$1-1,totalresp),1)))</f>
        <v>0.63461538461538458</v>
      </c>
      <c r="K5">
        <f ca="1">1-(COUNTIFS(OFFSET(Justice!$A$1,2,$B5-1,totalresp),1,OFFSET(Justice!$A$1,2,K$1-1,totalresp),1)/(COUNTIFS(OFFSET(Justice!$A$1,2,$B5-1,totalresp),1,OFFSET(Justice!$A$1,2,K$1-1,totalresp),1)+COUNTIFS(OFFSET(Justice!$A$1,2,$B5-1,totalresp),1,OFFSET(Justice!$A$1,2,K$1-1,totalresp),0)+COUNTIFS(OFFSET(Justice!$A$1,2,$B5-1,totalresp),0,OFFSET(Justice!$A$1,2,K$1-1,totalresp),1)))</f>
        <v>0.92682926829268297</v>
      </c>
      <c r="L5">
        <f ca="1">1-(COUNTIFS(OFFSET(Justice!$A$1,2,$B5-1,totalresp),1,OFFSET(Justice!$A$1,2,L$1-1,totalresp),1)/(COUNTIFS(OFFSET(Justice!$A$1,2,$B5-1,totalresp),1,OFFSET(Justice!$A$1,2,L$1-1,totalresp),1)+COUNTIFS(OFFSET(Justice!$A$1,2,$B5-1,totalresp),1,OFFSET(Justice!$A$1,2,L$1-1,totalresp),0)+COUNTIFS(OFFSET(Justice!$A$1,2,$B5-1,totalresp),0,OFFSET(Justice!$A$1,2,L$1-1,totalresp),1)))</f>
        <v>0.88372093023255816</v>
      </c>
      <c r="M5">
        <f ca="1">1-(COUNTIFS(OFFSET(Justice!$A$1,2,$B5-1,totalresp),1,OFFSET(Justice!$A$1,2,M$1-1,totalresp),1)/(COUNTIFS(OFFSET(Justice!$A$1,2,$B5-1,totalresp),1,OFFSET(Justice!$A$1,2,M$1-1,totalresp),1)+COUNTIFS(OFFSET(Justice!$A$1,2,$B5-1,totalresp),1,OFFSET(Justice!$A$1,2,M$1-1,totalresp),0)+COUNTIFS(OFFSET(Justice!$A$1,2,$B5-1,totalresp),0,OFFSET(Justice!$A$1,2,M$1-1,totalresp),1)))</f>
        <v>0.78048780487804881</v>
      </c>
      <c r="N5">
        <f ca="1">1-(COUNTIFS(OFFSET(Justice!$A$1,2,$B5-1,totalresp),1,OFFSET(Justice!$A$1,2,N$1-1,totalresp),1)/(COUNTIFS(OFFSET(Justice!$A$1,2,$B5-1,totalresp),1,OFFSET(Justice!$A$1,2,N$1-1,totalresp),1)+COUNTIFS(OFFSET(Justice!$A$1,2,$B5-1,totalresp),1,OFFSET(Justice!$A$1,2,N$1-1,totalresp),0)+COUNTIFS(OFFSET(Justice!$A$1,2,$B5-1,totalresp),0,OFFSET(Justice!$A$1,2,N$1-1,totalresp),1)))</f>
        <v>0.78431372549019607</v>
      </c>
      <c r="O5">
        <f ca="1">1-(COUNTIFS(OFFSET(Justice!$A$1,2,$B5-1,totalresp),1,OFFSET(Justice!$A$1,2,O$1-1,totalresp),1)/(COUNTIFS(OFFSET(Justice!$A$1,2,$B5-1,totalresp),1,OFFSET(Justice!$A$1,2,O$1-1,totalresp),1)+COUNTIFS(OFFSET(Justice!$A$1,2,$B5-1,totalresp),1,OFFSET(Justice!$A$1,2,O$1-1,totalresp),0)+COUNTIFS(OFFSET(Justice!$A$1,2,$B5-1,totalresp),0,OFFSET(Justice!$A$1,2,O$1-1,totalresp),1)))</f>
        <v>0.77083333333333337</v>
      </c>
      <c r="P5">
        <f ca="1">1-(COUNTIFS(OFFSET(Justice!$A$1,2,$B5-1,totalresp),1,OFFSET(Justice!$A$1,2,P$1-1,totalresp),1)/(COUNTIFS(OFFSET(Justice!$A$1,2,$B5-1,totalresp),1,OFFSET(Justice!$A$1,2,P$1-1,totalresp),1)+COUNTIFS(OFFSET(Justice!$A$1,2,$B5-1,totalresp),1,OFFSET(Justice!$A$1,2,P$1-1,totalresp),0)+COUNTIFS(OFFSET(Justice!$A$1,2,$B5-1,totalresp),0,OFFSET(Justice!$A$1,2,P$1-1,totalresp),1)))</f>
        <v>0.89130434782608692</v>
      </c>
      <c r="Q5">
        <f ca="1">1-(COUNTIFS(OFFSET(Justice!$A$1,2,$B5-1,totalresp),1,OFFSET(Justice!$A$1,2,Q$1-1,totalresp),1)/(COUNTIFS(OFFSET(Justice!$A$1,2,$B5-1,totalresp),1,OFFSET(Justice!$A$1,2,Q$1-1,totalresp),1)+COUNTIFS(OFFSET(Justice!$A$1,2,$B5-1,totalresp),1,OFFSET(Justice!$A$1,2,Q$1-1,totalresp),0)+COUNTIFS(OFFSET(Justice!$A$1,2,$B5-1,totalresp),0,OFFSET(Justice!$A$1,2,Q$1-1,totalresp),1)))</f>
        <v>0.90243902439024393</v>
      </c>
      <c r="R5">
        <f ca="1">1-(COUNTIFS(OFFSET(Justice!$A$1,2,$B5-1,totalresp),1,OFFSET(Justice!$A$1,2,R$1-1,totalresp),1)/(COUNTIFS(OFFSET(Justice!$A$1,2,$B5-1,totalresp),1,OFFSET(Justice!$A$1,2,R$1-1,totalresp),1)+COUNTIFS(OFFSET(Justice!$A$1,2,$B5-1,totalresp),1,OFFSET(Justice!$A$1,2,R$1-1,totalresp),0)+COUNTIFS(OFFSET(Justice!$A$1,2,$B5-1,totalresp),0,OFFSET(Justice!$A$1,2,R$1-1,totalresp),1)))</f>
        <v>0.8</v>
      </c>
    </row>
    <row r="6" spans="1:38" ht="39.75" x14ac:dyDescent="0.45">
      <c r="A6" s="3" t="s">
        <v>412</v>
      </c>
      <c r="B6" s="6">
        <v>9</v>
      </c>
      <c r="C6">
        <f ca="1">1-(COUNTIFS(OFFSET(Justice!$A$1,2,$B6-1,totalresp),1,OFFSET(Justice!$A$1,2,C$1-1,totalresp),1)/(COUNTIFS(OFFSET(Justice!$A$1,2,$B6-1,totalresp),1,OFFSET(Justice!$A$1,2,C$1-1,totalresp),1)+COUNTIFS(OFFSET(Justice!$A$1,2,$B6-1,totalresp),1,OFFSET(Justice!$A$1,2,C$1-1,totalresp),0)+COUNTIFS(OFFSET(Justice!$A$1,2,$B6-1,totalresp),0,OFFSET(Justice!$A$1,2,C$1-1,totalresp),1)))</f>
        <v>0.77777777777777779</v>
      </c>
      <c r="D6">
        <f ca="1">1-(COUNTIFS(OFFSET(Justice!$A$1,2,$B6-1,totalresp),1,OFFSET(Justice!$A$1,2,D$1-1,totalresp),1)/(COUNTIFS(OFFSET(Justice!$A$1,2,$B6-1,totalresp),1,OFFSET(Justice!$A$1,2,D$1-1,totalresp),1)+COUNTIFS(OFFSET(Justice!$A$1,2,$B6-1,totalresp),1,OFFSET(Justice!$A$1,2,D$1-1,totalresp),0)+COUNTIFS(OFFSET(Justice!$A$1,2,$B6-1,totalresp),0,OFFSET(Justice!$A$1,2,D$1-1,totalresp),1)))</f>
        <v>0.75555555555555554</v>
      </c>
      <c r="E6">
        <f ca="1">1-(COUNTIFS(OFFSET(Justice!$A$1,2,$B6-1,totalresp),1,OFFSET(Justice!$A$1,2,E$1-1,totalresp),1)/(COUNTIFS(OFFSET(Justice!$A$1,2,$B6-1,totalresp),1,OFFSET(Justice!$A$1,2,E$1-1,totalresp),1)+COUNTIFS(OFFSET(Justice!$A$1,2,$B6-1,totalresp),1,OFFSET(Justice!$A$1,2,E$1-1,totalresp),0)+COUNTIFS(OFFSET(Justice!$A$1,2,$B6-1,totalresp),0,OFFSET(Justice!$A$1,2,E$1-1,totalresp),1)))</f>
        <v>0.55000000000000004</v>
      </c>
      <c r="F6">
        <f ca="1">1-(COUNTIFS(OFFSET(Justice!$A$1,2,$B6-1,totalresp),1,OFFSET(Justice!$A$1,2,F$1-1,totalresp),1)/(COUNTIFS(OFFSET(Justice!$A$1,2,$B6-1,totalresp),1,OFFSET(Justice!$A$1,2,F$1-1,totalresp),1)+COUNTIFS(OFFSET(Justice!$A$1,2,$B6-1,totalresp),1,OFFSET(Justice!$A$1,2,F$1-1,totalresp),0)+COUNTIFS(OFFSET(Justice!$A$1,2,$B6-1,totalresp),0,OFFSET(Justice!$A$1,2,F$1-1,totalresp),1)))</f>
        <v>0</v>
      </c>
      <c r="G6">
        <f ca="1">1-(COUNTIFS(OFFSET(Justice!$A$1,2,$B6-1,totalresp),1,OFFSET(Justice!$A$1,2,G$1-1,totalresp),1)/(COUNTIFS(OFFSET(Justice!$A$1,2,$B6-1,totalresp),1,OFFSET(Justice!$A$1,2,G$1-1,totalresp),1)+COUNTIFS(OFFSET(Justice!$A$1,2,$B6-1,totalresp),1,OFFSET(Justice!$A$1,2,G$1-1,totalresp),0)+COUNTIFS(OFFSET(Justice!$A$1,2,$B6-1,totalresp),0,OFFSET(Justice!$A$1,2,G$1-1,totalresp),1)))</f>
        <v>1</v>
      </c>
      <c r="H6">
        <f ca="1">1-(COUNTIFS(OFFSET(Justice!$A$1,2,$B6-1,totalresp),1,OFFSET(Justice!$A$1,2,H$1-1,totalresp),1)/(COUNTIFS(OFFSET(Justice!$A$1,2,$B6-1,totalresp),1,OFFSET(Justice!$A$1,2,H$1-1,totalresp),1)+COUNTIFS(OFFSET(Justice!$A$1,2,$B6-1,totalresp),1,OFFSET(Justice!$A$1,2,H$1-1,totalresp),0)+COUNTIFS(OFFSET(Justice!$A$1,2,$B6-1,totalresp),0,OFFSET(Justice!$A$1,2,H$1-1,totalresp),1)))</f>
        <v>0.82857142857142851</v>
      </c>
      <c r="I6">
        <f ca="1">1-(COUNTIFS(OFFSET(Justice!$A$1,2,$B6-1,totalresp),1,OFFSET(Justice!$A$1,2,I$1-1,totalresp),1)/(COUNTIFS(OFFSET(Justice!$A$1,2,$B6-1,totalresp),1,OFFSET(Justice!$A$1,2,I$1-1,totalresp),1)+COUNTIFS(OFFSET(Justice!$A$1,2,$B6-1,totalresp),1,OFFSET(Justice!$A$1,2,I$1-1,totalresp),0)+COUNTIFS(OFFSET(Justice!$A$1,2,$B6-1,totalresp),0,OFFSET(Justice!$A$1,2,I$1-1,totalresp),1)))</f>
        <v>0.91176470588235292</v>
      </c>
      <c r="J6">
        <f ca="1">1-(COUNTIFS(OFFSET(Justice!$A$1,2,$B6-1,totalresp),1,OFFSET(Justice!$A$1,2,J$1-1,totalresp),1)/(COUNTIFS(OFFSET(Justice!$A$1,2,$B6-1,totalresp),1,OFFSET(Justice!$A$1,2,J$1-1,totalresp),1)+COUNTIFS(OFFSET(Justice!$A$1,2,$B6-1,totalresp),1,OFFSET(Justice!$A$1,2,J$1-1,totalresp),0)+COUNTIFS(OFFSET(Justice!$A$1,2,$B6-1,totalresp),0,OFFSET(Justice!$A$1,2,J$1-1,totalresp),1)))</f>
        <v>0.80487804878048785</v>
      </c>
      <c r="K6">
        <f ca="1">1-(COUNTIFS(OFFSET(Justice!$A$1,2,$B6-1,totalresp),1,OFFSET(Justice!$A$1,2,K$1-1,totalresp),1)/(COUNTIFS(OFFSET(Justice!$A$1,2,$B6-1,totalresp),1,OFFSET(Justice!$A$1,2,K$1-1,totalresp),1)+COUNTIFS(OFFSET(Justice!$A$1,2,$B6-1,totalresp),1,OFFSET(Justice!$A$1,2,K$1-1,totalresp),0)+COUNTIFS(OFFSET(Justice!$A$1,2,$B6-1,totalresp),0,OFFSET(Justice!$A$1,2,K$1-1,totalresp),1)))</f>
        <v>0.95238095238095233</v>
      </c>
      <c r="L6">
        <f ca="1">1-(COUNTIFS(OFFSET(Justice!$A$1,2,$B6-1,totalresp),1,OFFSET(Justice!$A$1,2,L$1-1,totalresp),1)/(COUNTIFS(OFFSET(Justice!$A$1,2,$B6-1,totalresp),1,OFFSET(Justice!$A$1,2,L$1-1,totalresp),1)+COUNTIFS(OFFSET(Justice!$A$1,2,$B6-1,totalresp),1,OFFSET(Justice!$A$1,2,L$1-1,totalresp),0)+COUNTIFS(OFFSET(Justice!$A$1,2,$B6-1,totalresp),0,OFFSET(Justice!$A$1,2,L$1-1,totalresp),1)))</f>
        <v>0.81818181818181812</v>
      </c>
      <c r="M6">
        <f ca="1">1-(COUNTIFS(OFFSET(Justice!$A$1,2,$B6-1,totalresp),1,OFFSET(Justice!$A$1,2,M$1-1,totalresp),1)/(COUNTIFS(OFFSET(Justice!$A$1,2,$B6-1,totalresp),1,OFFSET(Justice!$A$1,2,M$1-1,totalresp),1)+COUNTIFS(OFFSET(Justice!$A$1,2,$B6-1,totalresp),1,OFFSET(Justice!$A$1,2,M$1-1,totalresp),0)+COUNTIFS(OFFSET(Justice!$A$1,2,$B6-1,totalresp),0,OFFSET(Justice!$A$1,2,M$1-1,totalresp),1)))</f>
        <v>0.78260869565217395</v>
      </c>
      <c r="N6">
        <f ca="1">1-(COUNTIFS(OFFSET(Justice!$A$1,2,$B6-1,totalresp),1,OFFSET(Justice!$A$1,2,N$1-1,totalresp),1)/(COUNTIFS(OFFSET(Justice!$A$1,2,$B6-1,totalresp),1,OFFSET(Justice!$A$1,2,N$1-1,totalresp),1)+COUNTIFS(OFFSET(Justice!$A$1,2,$B6-1,totalresp),1,OFFSET(Justice!$A$1,2,N$1-1,totalresp),0)+COUNTIFS(OFFSET(Justice!$A$1,2,$B6-1,totalresp),0,OFFSET(Justice!$A$1,2,N$1-1,totalresp),1)))</f>
        <v>0.85714285714285721</v>
      </c>
      <c r="O6">
        <f ca="1">1-(COUNTIFS(OFFSET(Justice!$A$1,2,$B6-1,totalresp),1,OFFSET(Justice!$A$1,2,O$1-1,totalresp),1)/(COUNTIFS(OFFSET(Justice!$A$1,2,$B6-1,totalresp),1,OFFSET(Justice!$A$1,2,O$1-1,totalresp),1)+COUNTIFS(OFFSET(Justice!$A$1,2,$B6-1,totalresp),1,OFFSET(Justice!$A$1,2,O$1-1,totalresp),0)+COUNTIFS(OFFSET(Justice!$A$1,2,$B6-1,totalresp),0,OFFSET(Justice!$A$1,2,O$1-1,totalresp),1)))</f>
        <v>0.94285714285714284</v>
      </c>
      <c r="P6">
        <f ca="1">1-(COUNTIFS(OFFSET(Justice!$A$1,2,$B6-1,totalresp),1,OFFSET(Justice!$A$1,2,P$1-1,totalresp),1)/(COUNTIFS(OFFSET(Justice!$A$1,2,$B6-1,totalresp),1,OFFSET(Justice!$A$1,2,P$1-1,totalresp),1)+COUNTIFS(OFFSET(Justice!$A$1,2,$B6-1,totalresp),1,OFFSET(Justice!$A$1,2,P$1-1,totalresp),0)+COUNTIFS(OFFSET(Justice!$A$1,2,$B6-1,totalresp),0,OFFSET(Justice!$A$1,2,P$1-1,totalresp),1)))</f>
        <v>1</v>
      </c>
      <c r="Q6">
        <f ca="1">1-(COUNTIFS(OFFSET(Justice!$A$1,2,$B6-1,totalresp),1,OFFSET(Justice!$A$1,2,Q$1-1,totalresp),1)/(COUNTIFS(OFFSET(Justice!$A$1,2,$B6-1,totalresp),1,OFFSET(Justice!$A$1,2,Q$1-1,totalresp),1)+COUNTIFS(OFFSET(Justice!$A$1,2,$B6-1,totalresp),1,OFFSET(Justice!$A$1,2,Q$1-1,totalresp),0)+COUNTIFS(OFFSET(Justice!$A$1,2,$B6-1,totalresp),0,OFFSET(Justice!$A$1,2,Q$1-1,totalresp),1)))</f>
        <v>0.95454545454545459</v>
      </c>
      <c r="R6">
        <f ca="1">1-(COUNTIFS(OFFSET(Justice!$A$1,2,$B6-1,totalresp),1,OFFSET(Justice!$A$1,2,R$1-1,totalresp),1)/(COUNTIFS(OFFSET(Justice!$A$1,2,$B6-1,totalresp),1,OFFSET(Justice!$A$1,2,R$1-1,totalresp),1)+COUNTIFS(OFFSET(Justice!$A$1,2,$B6-1,totalresp),1,OFFSET(Justice!$A$1,2,R$1-1,totalresp),0)+COUNTIFS(OFFSET(Justice!$A$1,2,$B6-1,totalresp),0,OFFSET(Justice!$A$1,2,R$1-1,totalresp),1)))</f>
        <v>0.93333333333333335</v>
      </c>
    </row>
    <row r="7" spans="1:38" ht="26.65" x14ac:dyDescent="0.45">
      <c r="A7" s="3" t="s">
        <v>413</v>
      </c>
      <c r="B7" s="6">
        <v>10</v>
      </c>
      <c r="C7">
        <f ca="1">1-(COUNTIFS(OFFSET(Justice!$A$1,2,$B7-1,totalresp),1,OFFSET(Justice!$A$1,2,C$1-1,totalresp),1)/(COUNTIFS(OFFSET(Justice!$A$1,2,$B7-1,totalresp),1,OFFSET(Justice!$A$1,2,C$1-1,totalresp),1)+COUNTIFS(OFFSET(Justice!$A$1,2,$B7-1,totalresp),1,OFFSET(Justice!$A$1,2,C$1-1,totalresp),0)+COUNTIFS(OFFSET(Justice!$A$1,2,$B7-1,totalresp),0,OFFSET(Justice!$A$1,2,C$1-1,totalresp),1)))</f>
        <v>1</v>
      </c>
      <c r="D7">
        <f ca="1">1-(COUNTIFS(OFFSET(Justice!$A$1,2,$B7-1,totalresp),1,OFFSET(Justice!$A$1,2,D$1-1,totalresp),1)/(COUNTIFS(OFFSET(Justice!$A$1,2,$B7-1,totalresp),1,OFFSET(Justice!$A$1,2,D$1-1,totalresp),1)+COUNTIFS(OFFSET(Justice!$A$1,2,$B7-1,totalresp),1,OFFSET(Justice!$A$1,2,D$1-1,totalresp),0)+COUNTIFS(OFFSET(Justice!$A$1,2,$B7-1,totalresp),0,OFFSET(Justice!$A$1,2,D$1-1,totalresp),1)))</f>
        <v>1</v>
      </c>
      <c r="E7">
        <f ca="1">1-(COUNTIFS(OFFSET(Justice!$A$1,2,$B7-1,totalresp),1,OFFSET(Justice!$A$1,2,E$1-1,totalresp),1)/(COUNTIFS(OFFSET(Justice!$A$1,2,$B7-1,totalresp),1,OFFSET(Justice!$A$1,2,E$1-1,totalresp),1)+COUNTIFS(OFFSET(Justice!$A$1,2,$B7-1,totalresp),1,OFFSET(Justice!$A$1,2,E$1-1,totalresp),0)+COUNTIFS(OFFSET(Justice!$A$1,2,$B7-1,totalresp),0,OFFSET(Justice!$A$1,2,E$1-1,totalresp),1)))</f>
        <v>1</v>
      </c>
      <c r="F7">
        <f ca="1">1-(COUNTIFS(OFFSET(Justice!$A$1,2,$B7-1,totalresp),1,OFFSET(Justice!$A$1,2,F$1-1,totalresp),1)/(COUNTIFS(OFFSET(Justice!$A$1,2,$B7-1,totalresp),1,OFFSET(Justice!$A$1,2,F$1-1,totalresp),1)+COUNTIFS(OFFSET(Justice!$A$1,2,$B7-1,totalresp),1,OFFSET(Justice!$A$1,2,F$1-1,totalresp),0)+COUNTIFS(OFFSET(Justice!$A$1,2,$B7-1,totalresp),0,OFFSET(Justice!$A$1,2,F$1-1,totalresp),1)))</f>
        <v>1</v>
      </c>
      <c r="G7">
        <f ca="1">1-(COUNTIFS(OFFSET(Justice!$A$1,2,$B7-1,totalresp),1,OFFSET(Justice!$A$1,2,G$1-1,totalresp),1)/(COUNTIFS(OFFSET(Justice!$A$1,2,$B7-1,totalresp),1,OFFSET(Justice!$A$1,2,G$1-1,totalresp),1)+COUNTIFS(OFFSET(Justice!$A$1,2,$B7-1,totalresp),1,OFFSET(Justice!$A$1,2,G$1-1,totalresp),0)+COUNTIFS(OFFSET(Justice!$A$1,2,$B7-1,totalresp),0,OFFSET(Justice!$A$1,2,G$1-1,totalresp),1)))</f>
        <v>0</v>
      </c>
      <c r="H7">
        <f ca="1">1-(COUNTIFS(OFFSET(Justice!$A$1,2,$B7-1,totalresp),1,OFFSET(Justice!$A$1,2,H$1-1,totalresp),1)/(COUNTIFS(OFFSET(Justice!$A$1,2,$B7-1,totalresp),1,OFFSET(Justice!$A$1,2,H$1-1,totalresp),1)+COUNTIFS(OFFSET(Justice!$A$1,2,$B7-1,totalresp),1,OFFSET(Justice!$A$1,2,H$1-1,totalresp),0)+COUNTIFS(OFFSET(Justice!$A$1,2,$B7-1,totalresp),0,OFFSET(Justice!$A$1,2,H$1-1,totalresp),1)))</f>
        <v>0.95652173913043481</v>
      </c>
      <c r="I7">
        <f ca="1">1-(COUNTIFS(OFFSET(Justice!$A$1,2,$B7-1,totalresp),1,OFFSET(Justice!$A$1,2,I$1-1,totalresp),1)/(COUNTIFS(OFFSET(Justice!$A$1,2,$B7-1,totalresp),1,OFFSET(Justice!$A$1,2,I$1-1,totalresp),1)+COUNTIFS(OFFSET(Justice!$A$1,2,$B7-1,totalresp),1,OFFSET(Justice!$A$1,2,I$1-1,totalresp),0)+COUNTIFS(OFFSET(Justice!$A$1,2,$B7-1,totalresp),0,OFFSET(Justice!$A$1,2,I$1-1,totalresp),1)))</f>
        <v>1</v>
      </c>
      <c r="J7">
        <f ca="1">1-(COUNTIFS(OFFSET(Justice!$A$1,2,$B7-1,totalresp),1,OFFSET(Justice!$A$1,2,J$1-1,totalresp),1)/(COUNTIFS(OFFSET(Justice!$A$1,2,$B7-1,totalresp),1,OFFSET(Justice!$A$1,2,J$1-1,totalresp),1)+COUNTIFS(OFFSET(Justice!$A$1,2,$B7-1,totalresp),1,OFFSET(Justice!$A$1,2,J$1-1,totalresp),0)+COUNTIFS(OFFSET(Justice!$A$1,2,$B7-1,totalresp),0,OFFSET(Justice!$A$1,2,J$1-1,totalresp),1)))</f>
        <v>1</v>
      </c>
      <c r="K7">
        <f ca="1">1-(COUNTIFS(OFFSET(Justice!$A$1,2,$B7-1,totalresp),1,OFFSET(Justice!$A$1,2,K$1-1,totalresp),1)/(COUNTIFS(OFFSET(Justice!$A$1,2,$B7-1,totalresp),1,OFFSET(Justice!$A$1,2,K$1-1,totalresp),1)+COUNTIFS(OFFSET(Justice!$A$1,2,$B7-1,totalresp),1,OFFSET(Justice!$A$1,2,K$1-1,totalresp),0)+COUNTIFS(OFFSET(Justice!$A$1,2,$B7-1,totalresp),0,OFFSET(Justice!$A$1,2,K$1-1,totalresp),1)))</f>
        <v>1</v>
      </c>
      <c r="L7">
        <f ca="1">1-(COUNTIFS(OFFSET(Justice!$A$1,2,$B7-1,totalresp),1,OFFSET(Justice!$A$1,2,L$1-1,totalresp),1)/(COUNTIFS(OFFSET(Justice!$A$1,2,$B7-1,totalresp),1,OFFSET(Justice!$A$1,2,L$1-1,totalresp),1)+COUNTIFS(OFFSET(Justice!$A$1,2,$B7-1,totalresp),1,OFFSET(Justice!$A$1,2,L$1-1,totalresp),0)+COUNTIFS(OFFSET(Justice!$A$1,2,$B7-1,totalresp),0,OFFSET(Justice!$A$1,2,L$1-1,totalresp),1)))</f>
        <v>1</v>
      </c>
      <c r="M7">
        <f ca="1">1-(COUNTIFS(OFFSET(Justice!$A$1,2,$B7-1,totalresp),1,OFFSET(Justice!$A$1,2,M$1-1,totalresp),1)/(COUNTIFS(OFFSET(Justice!$A$1,2,$B7-1,totalresp),1,OFFSET(Justice!$A$1,2,M$1-1,totalresp),1)+COUNTIFS(OFFSET(Justice!$A$1,2,$B7-1,totalresp),1,OFFSET(Justice!$A$1,2,M$1-1,totalresp),0)+COUNTIFS(OFFSET(Justice!$A$1,2,$B7-1,totalresp),0,OFFSET(Justice!$A$1,2,M$1-1,totalresp),1)))</f>
        <v>1</v>
      </c>
      <c r="N7">
        <f ca="1">1-(COUNTIFS(OFFSET(Justice!$A$1,2,$B7-1,totalresp),1,OFFSET(Justice!$A$1,2,N$1-1,totalresp),1)/(COUNTIFS(OFFSET(Justice!$A$1,2,$B7-1,totalresp),1,OFFSET(Justice!$A$1,2,N$1-1,totalresp),1)+COUNTIFS(OFFSET(Justice!$A$1,2,$B7-1,totalresp),1,OFFSET(Justice!$A$1,2,N$1-1,totalresp),0)+COUNTIFS(OFFSET(Justice!$A$1,2,$B7-1,totalresp),0,OFFSET(Justice!$A$1,2,N$1-1,totalresp),1)))</f>
        <v>1</v>
      </c>
      <c r="O7">
        <f ca="1">1-(COUNTIFS(OFFSET(Justice!$A$1,2,$B7-1,totalresp),1,OFFSET(Justice!$A$1,2,O$1-1,totalresp),1)/(COUNTIFS(OFFSET(Justice!$A$1,2,$B7-1,totalresp),1,OFFSET(Justice!$A$1,2,O$1-1,totalresp),1)+COUNTIFS(OFFSET(Justice!$A$1,2,$B7-1,totalresp),1,OFFSET(Justice!$A$1,2,O$1-1,totalresp),0)+COUNTIFS(OFFSET(Justice!$A$1,2,$B7-1,totalresp),0,OFFSET(Justice!$A$1,2,O$1-1,totalresp),1)))</f>
        <v>1</v>
      </c>
      <c r="P7">
        <f ca="1">1-(COUNTIFS(OFFSET(Justice!$A$1,2,$B7-1,totalresp),1,OFFSET(Justice!$A$1,2,P$1-1,totalresp),1)/(COUNTIFS(OFFSET(Justice!$A$1,2,$B7-1,totalresp),1,OFFSET(Justice!$A$1,2,P$1-1,totalresp),1)+COUNTIFS(OFFSET(Justice!$A$1,2,$B7-1,totalresp),1,OFFSET(Justice!$A$1,2,P$1-1,totalresp),0)+COUNTIFS(OFFSET(Justice!$A$1,2,$B7-1,totalresp),0,OFFSET(Justice!$A$1,2,P$1-1,totalresp),1)))</f>
        <v>1</v>
      </c>
      <c r="Q7">
        <f ca="1">1-(COUNTIFS(OFFSET(Justice!$A$1,2,$B7-1,totalresp),1,OFFSET(Justice!$A$1,2,Q$1-1,totalresp),1)/(COUNTIFS(OFFSET(Justice!$A$1,2,$B7-1,totalresp),1,OFFSET(Justice!$A$1,2,Q$1-1,totalresp),1)+COUNTIFS(OFFSET(Justice!$A$1,2,$B7-1,totalresp),1,OFFSET(Justice!$A$1,2,Q$1-1,totalresp),0)+COUNTIFS(OFFSET(Justice!$A$1,2,$B7-1,totalresp),0,OFFSET(Justice!$A$1,2,Q$1-1,totalresp),1)))</f>
        <v>1</v>
      </c>
      <c r="R7">
        <f ca="1">1-(COUNTIFS(OFFSET(Justice!$A$1,2,$B7-1,totalresp),1,OFFSET(Justice!$A$1,2,R$1-1,totalresp),1)/(COUNTIFS(OFFSET(Justice!$A$1,2,$B7-1,totalresp),1,OFFSET(Justice!$A$1,2,R$1-1,totalresp),1)+COUNTIFS(OFFSET(Justice!$A$1,2,$B7-1,totalresp),1,OFFSET(Justice!$A$1,2,R$1-1,totalresp),0)+COUNTIFS(OFFSET(Justice!$A$1,2,$B7-1,totalresp),0,OFFSET(Justice!$A$1,2,R$1-1,totalresp),1)))</f>
        <v>1</v>
      </c>
    </row>
    <row r="8" spans="1:38" ht="52.9" x14ac:dyDescent="0.45">
      <c r="A8" s="3" t="s">
        <v>414</v>
      </c>
      <c r="B8" s="6">
        <v>11</v>
      </c>
      <c r="C8">
        <f ca="1">1-(COUNTIFS(OFFSET(Justice!$A$1,2,$B8-1,totalresp),1,OFFSET(Justice!$A$1,2,C$1-1,totalresp),1)/(COUNTIFS(OFFSET(Justice!$A$1,2,$B8-1,totalresp),1,OFFSET(Justice!$A$1,2,C$1-1,totalresp),1)+COUNTIFS(OFFSET(Justice!$A$1,2,$B8-1,totalresp),1,OFFSET(Justice!$A$1,2,C$1-1,totalresp),0)+COUNTIFS(OFFSET(Justice!$A$1,2,$B8-1,totalresp),0,OFFSET(Justice!$A$1,2,C$1-1,totalresp),1)))</f>
        <v>0.77500000000000002</v>
      </c>
      <c r="D8">
        <f ca="1">1-(COUNTIFS(OFFSET(Justice!$A$1,2,$B8-1,totalresp),1,OFFSET(Justice!$A$1,2,D$1-1,totalresp),1)/(COUNTIFS(OFFSET(Justice!$A$1,2,$B8-1,totalresp),1,OFFSET(Justice!$A$1,2,D$1-1,totalresp),1)+COUNTIFS(OFFSET(Justice!$A$1,2,$B8-1,totalresp),1,OFFSET(Justice!$A$1,2,D$1-1,totalresp),0)+COUNTIFS(OFFSET(Justice!$A$1,2,$B8-1,totalresp),0,OFFSET(Justice!$A$1,2,D$1-1,totalresp),1)))</f>
        <v>0.78</v>
      </c>
      <c r="E8">
        <f ca="1">1-(COUNTIFS(OFFSET(Justice!$A$1,2,$B8-1,totalresp),1,OFFSET(Justice!$A$1,2,E$1-1,totalresp),1)/(COUNTIFS(OFFSET(Justice!$A$1,2,$B8-1,totalresp),1,OFFSET(Justice!$A$1,2,E$1-1,totalresp),1)+COUNTIFS(OFFSET(Justice!$A$1,2,$B8-1,totalresp),1,OFFSET(Justice!$A$1,2,E$1-1,totalresp),0)+COUNTIFS(OFFSET(Justice!$A$1,2,$B8-1,totalresp),0,OFFSET(Justice!$A$1,2,E$1-1,totalresp),1)))</f>
        <v>0.6875</v>
      </c>
      <c r="F8">
        <f ca="1">1-(COUNTIFS(OFFSET(Justice!$A$1,2,$B8-1,totalresp),1,OFFSET(Justice!$A$1,2,F$1-1,totalresp),1)/(COUNTIFS(OFFSET(Justice!$A$1,2,$B8-1,totalresp),1,OFFSET(Justice!$A$1,2,F$1-1,totalresp),1)+COUNTIFS(OFFSET(Justice!$A$1,2,$B8-1,totalresp),1,OFFSET(Justice!$A$1,2,F$1-1,totalresp),0)+COUNTIFS(OFFSET(Justice!$A$1,2,$B8-1,totalresp),0,OFFSET(Justice!$A$1,2,F$1-1,totalresp),1)))</f>
        <v>0.82857142857142851</v>
      </c>
      <c r="G8">
        <f ca="1">1-(COUNTIFS(OFFSET(Justice!$A$1,2,$B8-1,totalresp),1,OFFSET(Justice!$A$1,2,G$1-1,totalresp),1)/(COUNTIFS(OFFSET(Justice!$A$1,2,$B8-1,totalresp),1,OFFSET(Justice!$A$1,2,G$1-1,totalresp),1)+COUNTIFS(OFFSET(Justice!$A$1,2,$B8-1,totalresp),1,OFFSET(Justice!$A$1,2,G$1-1,totalresp),0)+COUNTIFS(OFFSET(Justice!$A$1,2,$B8-1,totalresp),0,OFFSET(Justice!$A$1,2,G$1-1,totalresp),1)))</f>
        <v>0.95652173913043481</v>
      </c>
      <c r="H8">
        <f ca="1">1-(COUNTIFS(OFFSET(Justice!$A$1,2,$B8-1,totalresp),1,OFFSET(Justice!$A$1,2,H$1-1,totalresp),1)/(COUNTIFS(OFFSET(Justice!$A$1,2,$B8-1,totalresp),1,OFFSET(Justice!$A$1,2,H$1-1,totalresp),1)+COUNTIFS(OFFSET(Justice!$A$1,2,$B8-1,totalresp),1,OFFSET(Justice!$A$1,2,H$1-1,totalresp),0)+COUNTIFS(OFFSET(Justice!$A$1,2,$B8-1,totalresp),0,OFFSET(Justice!$A$1,2,H$1-1,totalresp),1)))</f>
        <v>0</v>
      </c>
      <c r="I8">
        <f ca="1">1-(COUNTIFS(OFFSET(Justice!$A$1,2,$B8-1,totalresp),1,OFFSET(Justice!$A$1,2,I$1-1,totalresp),1)/(COUNTIFS(OFFSET(Justice!$A$1,2,$B8-1,totalresp),1,OFFSET(Justice!$A$1,2,I$1-1,totalresp),1)+COUNTIFS(OFFSET(Justice!$A$1,2,$B8-1,totalresp),1,OFFSET(Justice!$A$1,2,I$1-1,totalresp),0)+COUNTIFS(OFFSET(Justice!$A$1,2,$B8-1,totalresp),0,OFFSET(Justice!$A$1,2,I$1-1,totalresp),1)))</f>
        <v>0.83333333333333337</v>
      </c>
      <c r="J8">
        <f ca="1">1-(COUNTIFS(OFFSET(Justice!$A$1,2,$B8-1,totalresp),1,OFFSET(Justice!$A$1,2,J$1-1,totalresp),1)/(COUNTIFS(OFFSET(Justice!$A$1,2,$B8-1,totalresp),1,OFFSET(Justice!$A$1,2,J$1-1,totalresp),1)+COUNTIFS(OFFSET(Justice!$A$1,2,$B8-1,totalresp),1,OFFSET(Justice!$A$1,2,J$1-1,totalresp),0)+COUNTIFS(OFFSET(Justice!$A$1,2,$B8-1,totalresp),0,OFFSET(Justice!$A$1,2,J$1-1,totalresp),1)))</f>
        <v>0.8</v>
      </c>
      <c r="K8">
        <f ca="1">1-(COUNTIFS(OFFSET(Justice!$A$1,2,$B8-1,totalresp),1,OFFSET(Justice!$A$1,2,K$1-1,totalresp),1)/(COUNTIFS(OFFSET(Justice!$A$1,2,$B8-1,totalresp),1,OFFSET(Justice!$A$1,2,K$1-1,totalresp),1)+COUNTIFS(OFFSET(Justice!$A$1,2,$B8-1,totalresp),1,OFFSET(Justice!$A$1,2,K$1-1,totalresp),0)+COUNTIFS(OFFSET(Justice!$A$1,2,$B8-1,totalresp),0,OFFSET(Justice!$A$1,2,K$1-1,totalresp),1)))</f>
        <v>0.96153846153846156</v>
      </c>
      <c r="L8">
        <f ca="1">1-(COUNTIFS(OFFSET(Justice!$A$1,2,$B8-1,totalresp),1,OFFSET(Justice!$A$1,2,L$1-1,totalresp),1)/(COUNTIFS(OFFSET(Justice!$A$1,2,$B8-1,totalresp),1,OFFSET(Justice!$A$1,2,L$1-1,totalresp),1)+COUNTIFS(OFFSET(Justice!$A$1,2,$B8-1,totalresp),1,OFFSET(Justice!$A$1,2,L$1-1,totalresp),0)+COUNTIFS(OFFSET(Justice!$A$1,2,$B8-1,totalresp),0,OFFSET(Justice!$A$1,2,L$1-1,totalresp),1)))</f>
        <v>0.93103448275862066</v>
      </c>
      <c r="M8">
        <f ca="1">1-(COUNTIFS(OFFSET(Justice!$A$1,2,$B8-1,totalresp),1,OFFSET(Justice!$A$1,2,M$1-1,totalresp),1)/(COUNTIFS(OFFSET(Justice!$A$1,2,$B8-1,totalresp),1,OFFSET(Justice!$A$1,2,M$1-1,totalresp),1)+COUNTIFS(OFFSET(Justice!$A$1,2,$B8-1,totalresp),1,OFFSET(Justice!$A$1,2,M$1-1,totalresp),0)+COUNTIFS(OFFSET(Justice!$A$1,2,$B8-1,totalresp),0,OFFSET(Justice!$A$1,2,M$1-1,totalresp),1)))</f>
        <v>0.93548387096774199</v>
      </c>
      <c r="N8">
        <f ca="1">1-(COUNTIFS(OFFSET(Justice!$A$1,2,$B8-1,totalresp),1,OFFSET(Justice!$A$1,2,N$1-1,totalresp),1)/(COUNTIFS(OFFSET(Justice!$A$1,2,$B8-1,totalresp),1,OFFSET(Justice!$A$1,2,N$1-1,totalresp),1)+COUNTIFS(OFFSET(Justice!$A$1,2,$B8-1,totalresp),1,OFFSET(Justice!$A$1,2,N$1-1,totalresp),0)+COUNTIFS(OFFSET(Justice!$A$1,2,$B8-1,totalresp),0,OFFSET(Justice!$A$1,2,N$1-1,totalresp),1)))</f>
        <v>0.90243902439024393</v>
      </c>
      <c r="O8">
        <f ca="1">1-(COUNTIFS(OFFSET(Justice!$A$1,2,$B8-1,totalresp),1,OFFSET(Justice!$A$1,2,O$1-1,totalresp),1)/(COUNTIFS(OFFSET(Justice!$A$1,2,$B8-1,totalresp),1,OFFSET(Justice!$A$1,2,O$1-1,totalresp),1)+COUNTIFS(OFFSET(Justice!$A$1,2,$B8-1,totalresp),1,OFFSET(Justice!$A$1,2,O$1-1,totalresp),0)+COUNTIFS(OFFSET(Justice!$A$1,2,$B8-1,totalresp),0,OFFSET(Justice!$A$1,2,O$1-1,totalresp),1)))</f>
        <v>0.8</v>
      </c>
      <c r="P8">
        <f ca="1">1-(COUNTIFS(OFFSET(Justice!$A$1,2,$B8-1,totalresp),1,OFFSET(Justice!$A$1,2,P$1-1,totalresp),1)/(COUNTIFS(OFFSET(Justice!$A$1,2,$B8-1,totalresp),1,OFFSET(Justice!$A$1,2,P$1-1,totalresp),1)+COUNTIFS(OFFSET(Justice!$A$1,2,$B8-1,totalresp),1,OFFSET(Justice!$A$1,2,P$1-1,totalresp),0)+COUNTIFS(OFFSET(Justice!$A$1,2,$B8-1,totalresp),0,OFFSET(Justice!$A$1,2,P$1-1,totalresp),1)))</f>
        <v>0.8666666666666667</v>
      </c>
      <c r="Q8">
        <f ca="1">1-(COUNTIFS(OFFSET(Justice!$A$1,2,$B8-1,totalresp),1,OFFSET(Justice!$A$1,2,Q$1-1,totalresp),1)/(COUNTIFS(OFFSET(Justice!$A$1,2,$B8-1,totalresp),1,OFFSET(Justice!$A$1,2,Q$1-1,totalresp),1)+COUNTIFS(OFFSET(Justice!$A$1,2,$B8-1,totalresp),1,OFFSET(Justice!$A$1,2,Q$1-1,totalresp),0)+COUNTIFS(OFFSET(Justice!$A$1,2,$B8-1,totalresp),0,OFFSET(Justice!$A$1,2,Q$1-1,totalresp),1)))</f>
        <v>0.88</v>
      </c>
      <c r="R8">
        <f ca="1">1-(COUNTIFS(OFFSET(Justice!$A$1,2,$B8-1,totalresp),1,OFFSET(Justice!$A$1,2,R$1-1,totalresp),1)/(COUNTIFS(OFFSET(Justice!$A$1,2,$B8-1,totalresp),1,OFFSET(Justice!$A$1,2,R$1-1,totalresp),1)+COUNTIFS(OFFSET(Justice!$A$1,2,$B8-1,totalresp),1,OFFSET(Justice!$A$1,2,R$1-1,totalresp),0)+COUNTIFS(OFFSET(Justice!$A$1,2,$B8-1,totalresp),0,OFFSET(Justice!$A$1,2,R$1-1,totalresp),1)))</f>
        <v>0.84375</v>
      </c>
    </row>
    <row r="9" spans="1:38" ht="26.65" x14ac:dyDescent="0.45">
      <c r="A9" s="3" t="s">
        <v>415</v>
      </c>
      <c r="B9" s="6">
        <v>12</v>
      </c>
      <c r="C9">
        <f ca="1">1-(COUNTIFS(OFFSET(Justice!$A$1,2,$B9-1,totalresp),1,OFFSET(Justice!$A$1,2,C$1-1,totalresp),1)/(COUNTIFS(OFFSET(Justice!$A$1,2,$B9-1,totalresp),1,OFFSET(Justice!$A$1,2,C$1-1,totalresp),1)+COUNTIFS(OFFSET(Justice!$A$1,2,$B9-1,totalresp),1,OFFSET(Justice!$A$1,2,C$1-1,totalresp),0)+COUNTIFS(OFFSET(Justice!$A$1,2,$B9-1,totalresp),0,OFFSET(Justice!$A$1,2,C$1-1,totalresp),1)))</f>
        <v>0.9285714285714286</v>
      </c>
      <c r="D9">
        <f ca="1">1-(COUNTIFS(OFFSET(Justice!$A$1,2,$B9-1,totalresp),1,OFFSET(Justice!$A$1,2,D$1-1,totalresp),1)/(COUNTIFS(OFFSET(Justice!$A$1,2,$B9-1,totalresp),1,OFFSET(Justice!$A$1,2,D$1-1,totalresp),1)+COUNTIFS(OFFSET(Justice!$A$1,2,$B9-1,totalresp),1,OFFSET(Justice!$A$1,2,D$1-1,totalresp),0)+COUNTIFS(OFFSET(Justice!$A$1,2,$B9-1,totalresp),0,OFFSET(Justice!$A$1,2,D$1-1,totalresp),1)))</f>
        <v>0.70454545454545459</v>
      </c>
      <c r="E9">
        <f ca="1">1-(COUNTIFS(OFFSET(Justice!$A$1,2,$B9-1,totalresp),1,OFFSET(Justice!$A$1,2,E$1-1,totalresp),1)/(COUNTIFS(OFFSET(Justice!$A$1,2,$B9-1,totalresp),1,OFFSET(Justice!$A$1,2,E$1-1,totalresp),1)+COUNTIFS(OFFSET(Justice!$A$1,2,$B9-1,totalresp),1,OFFSET(Justice!$A$1,2,E$1-1,totalresp),0)+COUNTIFS(OFFSET(Justice!$A$1,2,$B9-1,totalresp),0,OFFSET(Justice!$A$1,2,E$1-1,totalresp),1)))</f>
        <v>0.77083333333333337</v>
      </c>
      <c r="F9">
        <f ca="1">1-(COUNTIFS(OFFSET(Justice!$A$1,2,$B9-1,totalresp),1,OFFSET(Justice!$A$1,2,F$1-1,totalresp),1)/(COUNTIFS(OFFSET(Justice!$A$1,2,$B9-1,totalresp),1,OFFSET(Justice!$A$1,2,F$1-1,totalresp),1)+COUNTIFS(OFFSET(Justice!$A$1,2,$B9-1,totalresp),1,OFFSET(Justice!$A$1,2,F$1-1,totalresp),0)+COUNTIFS(OFFSET(Justice!$A$1,2,$B9-1,totalresp),0,OFFSET(Justice!$A$1,2,F$1-1,totalresp),1)))</f>
        <v>0.91176470588235292</v>
      </c>
      <c r="G9">
        <f ca="1">1-(COUNTIFS(OFFSET(Justice!$A$1,2,$B9-1,totalresp),1,OFFSET(Justice!$A$1,2,G$1-1,totalresp),1)/(COUNTIFS(OFFSET(Justice!$A$1,2,$B9-1,totalresp),1,OFFSET(Justice!$A$1,2,G$1-1,totalresp),1)+COUNTIFS(OFFSET(Justice!$A$1,2,$B9-1,totalresp),1,OFFSET(Justice!$A$1,2,G$1-1,totalresp),0)+COUNTIFS(OFFSET(Justice!$A$1,2,$B9-1,totalresp),0,OFFSET(Justice!$A$1,2,G$1-1,totalresp),1)))</f>
        <v>1</v>
      </c>
      <c r="H9">
        <f ca="1">1-(COUNTIFS(OFFSET(Justice!$A$1,2,$B9-1,totalresp),1,OFFSET(Justice!$A$1,2,H$1-1,totalresp),1)/(COUNTIFS(OFFSET(Justice!$A$1,2,$B9-1,totalresp),1,OFFSET(Justice!$A$1,2,H$1-1,totalresp),1)+COUNTIFS(OFFSET(Justice!$A$1,2,$B9-1,totalresp),1,OFFSET(Justice!$A$1,2,H$1-1,totalresp),0)+COUNTIFS(OFFSET(Justice!$A$1,2,$B9-1,totalresp),0,OFFSET(Justice!$A$1,2,H$1-1,totalresp),1)))</f>
        <v>0.83333333333333337</v>
      </c>
      <c r="I9">
        <f ca="1">1-(COUNTIFS(OFFSET(Justice!$A$1,2,$B9-1,totalresp),1,OFFSET(Justice!$A$1,2,I$1-1,totalresp),1)/(COUNTIFS(OFFSET(Justice!$A$1,2,$B9-1,totalresp),1,OFFSET(Justice!$A$1,2,I$1-1,totalresp),1)+COUNTIFS(OFFSET(Justice!$A$1,2,$B9-1,totalresp),1,OFFSET(Justice!$A$1,2,I$1-1,totalresp),0)+COUNTIFS(OFFSET(Justice!$A$1,2,$B9-1,totalresp),0,OFFSET(Justice!$A$1,2,I$1-1,totalresp),1)))</f>
        <v>0</v>
      </c>
      <c r="J9">
        <f ca="1">1-(COUNTIFS(OFFSET(Justice!$A$1,2,$B9-1,totalresp),1,OFFSET(Justice!$A$1,2,J$1-1,totalresp),1)/(COUNTIFS(OFFSET(Justice!$A$1,2,$B9-1,totalresp),1,OFFSET(Justice!$A$1,2,J$1-1,totalresp),1)+COUNTIFS(OFFSET(Justice!$A$1,2,$B9-1,totalresp),1,OFFSET(Justice!$A$1,2,J$1-1,totalresp),0)+COUNTIFS(OFFSET(Justice!$A$1,2,$B9-1,totalresp),0,OFFSET(Justice!$A$1,2,J$1-1,totalresp),1)))</f>
        <v>0.5714285714285714</v>
      </c>
      <c r="K9">
        <f ca="1">1-(COUNTIFS(OFFSET(Justice!$A$1,2,$B9-1,totalresp),1,OFFSET(Justice!$A$1,2,K$1-1,totalresp),1)/(COUNTIFS(OFFSET(Justice!$A$1,2,$B9-1,totalresp),1,OFFSET(Justice!$A$1,2,K$1-1,totalresp),1)+COUNTIFS(OFFSET(Justice!$A$1,2,$B9-1,totalresp),1,OFFSET(Justice!$A$1,2,K$1-1,totalresp),0)+COUNTIFS(OFFSET(Justice!$A$1,2,$B9-1,totalresp),0,OFFSET(Justice!$A$1,2,K$1-1,totalresp),1)))</f>
        <v>1</v>
      </c>
      <c r="L9">
        <f ca="1">1-(COUNTIFS(OFFSET(Justice!$A$1,2,$B9-1,totalresp),1,OFFSET(Justice!$A$1,2,L$1-1,totalresp),1)/(COUNTIFS(OFFSET(Justice!$A$1,2,$B9-1,totalresp),1,OFFSET(Justice!$A$1,2,L$1-1,totalresp),1)+COUNTIFS(OFFSET(Justice!$A$1,2,$B9-1,totalresp),1,OFFSET(Justice!$A$1,2,L$1-1,totalresp),0)+COUNTIFS(OFFSET(Justice!$A$1,2,$B9-1,totalresp),0,OFFSET(Justice!$A$1,2,L$1-1,totalresp),1)))</f>
        <v>0.82608695652173914</v>
      </c>
      <c r="M9">
        <f ca="1">1-(COUNTIFS(OFFSET(Justice!$A$1,2,$B9-1,totalresp),1,OFFSET(Justice!$A$1,2,M$1-1,totalresp),1)/(COUNTIFS(OFFSET(Justice!$A$1,2,$B9-1,totalresp),1,OFFSET(Justice!$A$1,2,M$1-1,totalresp),1)+COUNTIFS(OFFSET(Justice!$A$1,2,$B9-1,totalresp),1,OFFSET(Justice!$A$1,2,M$1-1,totalresp),0)+COUNTIFS(OFFSET(Justice!$A$1,2,$B9-1,totalresp),0,OFFSET(Justice!$A$1,2,M$1-1,totalresp),1)))</f>
        <v>1</v>
      </c>
      <c r="N9">
        <f ca="1">1-(COUNTIFS(OFFSET(Justice!$A$1,2,$B9-1,totalresp),1,OFFSET(Justice!$A$1,2,N$1-1,totalresp),1)/(COUNTIFS(OFFSET(Justice!$A$1,2,$B9-1,totalresp),1,OFFSET(Justice!$A$1,2,N$1-1,totalresp),1)+COUNTIFS(OFFSET(Justice!$A$1,2,$B9-1,totalresp),1,OFFSET(Justice!$A$1,2,N$1-1,totalresp),0)+COUNTIFS(OFFSET(Justice!$A$1,2,$B9-1,totalresp),0,OFFSET(Justice!$A$1,2,N$1-1,totalresp),1)))</f>
        <v>0.86111111111111116</v>
      </c>
      <c r="O9">
        <f ca="1">1-(COUNTIFS(OFFSET(Justice!$A$1,2,$B9-1,totalresp),1,OFFSET(Justice!$A$1,2,O$1-1,totalresp),1)/(COUNTIFS(OFFSET(Justice!$A$1,2,$B9-1,totalresp),1,OFFSET(Justice!$A$1,2,O$1-1,totalresp),1)+COUNTIFS(OFFSET(Justice!$A$1,2,$B9-1,totalresp),1,OFFSET(Justice!$A$1,2,O$1-1,totalresp),0)+COUNTIFS(OFFSET(Justice!$A$1,2,$B9-1,totalresp),0,OFFSET(Justice!$A$1,2,O$1-1,totalresp),1)))</f>
        <v>0.68965517241379315</v>
      </c>
      <c r="P9">
        <f ca="1">1-(COUNTIFS(OFFSET(Justice!$A$1,2,$B9-1,totalresp),1,OFFSET(Justice!$A$1,2,P$1-1,totalresp),1)/(COUNTIFS(OFFSET(Justice!$A$1,2,$B9-1,totalresp),1,OFFSET(Justice!$A$1,2,P$1-1,totalresp),1)+COUNTIFS(OFFSET(Justice!$A$1,2,$B9-1,totalresp),1,OFFSET(Justice!$A$1,2,P$1-1,totalresp),0)+COUNTIFS(OFFSET(Justice!$A$1,2,$B9-1,totalresp),0,OFFSET(Justice!$A$1,2,P$1-1,totalresp),1)))</f>
        <v>0.63636363636363635</v>
      </c>
      <c r="Q9">
        <f ca="1">1-(COUNTIFS(OFFSET(Justice!$A$1,2,$B9-1,totalresp),1,OFFSET(Justice!$A$1,2,Q$1-1,totalresp),1)/(COUNTIFS(OFFSET(Justice!$A$1,2,$B9-1,totalresp),1,OFFSET(Justice!$A$1,2,Q$1-1,totalresp),1)+COUNTIFS(OFFSET(Justice!$A$1,2,$B9-1,totalresp),1,OFFSET(Justice!$A$1,2,Q$1-1,totalresp),0)+COUNTIFS(OFFSET(Justice!$A$1,2,$B9-1,totalresp),0,OFFSET(Justice!$A$1,2,Q$1-1,totalresp),1)))</f>
        <v>0.85714285714285721</v>
      </c>
      <c r="R9">
        <f ca="1">1-(COUNTIFS(OFFSET(Justice!$A$1,2,$B9-1,totalresp),1,OFFSET(Justice!$A$1,2,R$1-1,totalresp),1)/(COUNTIFS(OFFSET(Justice!$A$1,2,$B9-1,totalresp),1,OFFSET(Justice!$A$1,2,R$1-1,totalresp),1)+COUNTIFS(OFFSET(Justice!$A$1,2,$B9-1,totalresp),1,OFFSET(Justice!$A$1,2,R$1-1,totalresp),0)+COUNTIFS(OFFSET(Justice!$A$1,2,$B9-1,totalresp),0,OFFSET(Justice!$A$1,2,R$1-1,totalresp),1)))</f>
        <v>0.56521739130434789</v>
      </c>
    </row>
    <row r="10" spans="1:38" ht="39.75" x14ac:dyDescent="0.45">
      <c r="A10" s="3" t="s">
        <v>416</v>
      </c>
      <c r="B10" s="6">
        <v>13</v>
      </c>
      <c r="C10">
        <f ca="1">1-(COUNTIFS(OFFSET(Justice!$A$1,2,$B10-1,totalresp),1,OFFSET(Justice!$A$1,2,C$1-1,totalresp),1)/(COUNTIFS(OFFSET(Justice!$A$1,2,$B10-1,totalresp),1,OFFSET(Justice!$A$1,2,C$1-1,totalresp),1)+COUNTIFS(OFFSET(Justice!$A$1,2,$B10-1,totalresp),1,OFFSET(Justice!$A$1,2,C$1-1,totalresp),0)+COUNTIFS(OFFSET(Justice!$A$1,2,$B10-1,totalresp),0,OFFSET(Justice!$A$1,2,C$1-1,totalresp),1)))</f>
        <v>0.86</v>
      </c>
      <c r="D10">
        <f ca="1">1-(COUNTIFS(OFFSET(Justice!$A$1,2,$B10-1,totalresp),1,OFFSET(Justice!$A$1,2,D$1-1,totalresp),1)/(COUNTIFS(OFFSET(Justice!$A$1,2,$B10-1,totalresp),1,OFFSET(Justice!$A$1,2,D$1-1,totalresp),1)+COUNTIFS(OFFSET(Justice!$A$1,2,$B10-1,totalresp),1,OFFSET(Justice!$A$1,2,D$1-1,totalresp),0)+COUNTIFS(OFFSET(Justice!$A$1,2,$B10-1,totalresp),0,OFFSET(Justice!$A$1,2,D$1-1,totalresp),1)))</f>
        <v>0.62</v>
      </c>
      <c r="E10">
        <f ca="1">1-(COUNTIFS(OFFSET(Justice!$A$1,2,$B10-1,totalresp),1,OFFSET(Justice!$A$1,2,E$1-1,totalresp),1)/(COUNTIFS(OFFSET(Justice!$A$1,2,$B10-1,totalresp),1,OFFSET(Justice!$A$1,2,E$1-1,totalresp),1)+COUNTIFS(OFFSET(Justice!$A$1,2,$B10-1,totalresp),1,OFFSET(Justice!$A$1,2,E$1-1,totalresp),0)+COUNTIFS(OFFSET(Justice!$A$1,2,$B10-1,totalresp),0,OFFSET(Justice!$A$1,2,E$1-1,totalresp),1)))</f>
        <v>0.63461538461538458</v>
      </c>
      <c r="F10">
        <f ca="1">1-(COUNTIFS(OFFSET(Justice!$A$1,2,$B10-1,totalresp),1,OFFSET(Justice!$A$1,2,F$1-1,totalresp),1)/(COUNTIFS(OFFSET(Justice!$A$1,2,$B10-1,totalresp),1,OFFSET(Justice!$A$1,2,F$1-1,totalresp),1)+COUNTIFS(OFFSET(Justice!$A$1,2,$B10-1,totalresp),1,OFFSET(Justice!$A$1,2,F$1-1,totalresp),0)+COUNTIFS(OFFSET(Justice!$A$1,2,$B10-1,totalresp),0,OFFSET(Justice!$A$1,2,F$1-1,totalresp),1)))</f>
        <v>0.80487804878048785</v>
      </c>
      <c r="G10">
        <f ca="1">1-(COUNTIFS(OFFSET(Justice!$A$1,2,$B10-1,totalresp),1,OFFSET(Justice!$A$1,2,G$1-1,totalresp),1)/(COUNTIFS(OFFSET(Justice!$A$1,2,$B10-1,totalresp),1,OFFSET(Justice!$A$1,2,G$1-1,totalresp),1)+COUNTIFS(OFFSET(Justice!$A$1,2,$B10-1,totalresp),1,OFFSET(Justice!$A$1,2,G$1-1,totalresp),0)+COUNTIFS(OFFSET(Justice!$A$1,2,$B10-1,totalresp),0,OFFSET(Justice!$A$1,2,G$1-1,totalresp),1)))</f>
        <v>1</v>
      </c>
      <c r="H10">
        <f ca="1">1-(COUNTIFS(OFFSET(Justice!$A$1,2,$B10-1,totalresp),1,OFFSET(Justice!$A$1,2,H$1-1,totalresp),1)/(COUNTIFS(OFFSET(Justice!$A$1,2,$B10-1,totalresp),1,OFFSET(Justice!$A$1,2,H$1-1,totalresp),1)+COUNTIFS(OFFSET(Justice!$A$1,2,$B10-1,totalresp),1,OFFSET(Justice!$A$1,2,H$1-1,totalresp),0)+COUNTIFS(OFFSET(Justice!$A$1,2,$B10-1,totalresp),0,OFFSET(Justice!$A$1,2,H$1-1,totalresp),1)))</f>
        <v>0.8</v>
      </c>
      <c r="I10">
        <f ca="1">1-(COUNTIFS(OFFSET(Justice!$A$1,2,$B10-1,totalresp),1,OFFSET(Justice!$A$1,2,I$1-1,totalresp),1)/(COUNTIFS(OFFSET(Justice!$A$1,2,$B10-1,totalresp),1,OFFSET(Justice!$A$1,2,I$1-1,totalresp),1)+COUNTIFS(OFFSET(Justice!$A$1,2,$B10-1,totalresp),1,OFFSET(Justice!$A$1,2,I$1-1,totalresp),0)+COUNTIFS(OFFSET(Justice!$A$1,2,$B10-1,totalresp),0,OFFSET(Justice!$A$1,2,I$1-1,totalresp),1)))</f>
        <v>0.5714285714285714</v>
      </c>
      <c r="J10">
        <f ca="1">1-(COUNTIFS(OFFSET(Justice!$A$1,2,$B10-1,totalresp),1,OFFSET(Justice!$A$1,2,J$1-1,totalresp),1)/(COUNTIFS(OFFSET(Justice!$A$1,2,$B10-1,totalresp),1,OFFSET(Justice!$A$1,2,J$1-1,totalresp),1)+COUNTIFS(OFFSET(Justice!$A$1,2,$B10-1,totalresp),1,OFFSET(Justice!$A$1,2,J$1-1,totalresp),0)+COUNTIFS(OFFSET(Justice!$A$1,2,$B10-1,totalresp),0,OFFSET(Justice!$A$1,2,J$1-1,totalresp),1)))</f>
        <v>0</v>
      </c>
      <c r="K10">
        <f ca="1">1-(COUNTIFS(OFFSET(Justice!$A$1,2,$B10-1,totalresp),1,OFFSET(Justice!$A$1,2,K$1-1,totalresp),1)/(COUNTIFS(OFFSET(Justice!$A$1,2,$B10-1,totalresp),1,OFFSET(Justice!$A$1,2,K$1-1,totalresp),1)+COUNTIFS(OFFSET(Justice!$A$1,2,$B10-1,totalresp),1,OFFSET(Justice!$A$1,2,K$1-1,totalresp),0)+COUNTIFS(OFFSET(Justice!$A$1,2,$B10-1,totalresp),0,OFFSET(Justice!$A$1,2,K$1-1,totalresp),1)))</f>
        <v>0.93939393939393945</v>
      </c>
      <c r="L10">
        <f ca="1">1-(COUNTIFS(OFFSET(Justice!$A$1,2,$B10-1,totalresp),1,OFFSET(Justice!$A$1,2,L$1-1,totalresp),1)/(COUNTIFS(OFFSET(Justice!$A$1,2,$B10-1,totalresp),1,OFFSET(Justice!$A$1,2,L$1-1,totalresp),1)+COUNTIFS(OFFSET(Justice!$A$1,2,$B10-1,totalresp),1,OFFSET(Justice!$A$1,2,L$1-1,totalresp),0)+COUNTIFS(OFFSET(Justice!$A$1,2,$B10-1,totalresp),0,OFFSET(Justice!$A$1,2,L$1-1,totalresp),1)))</f>
        <v>0.81818181818181812</v>
      </c>
      <c r="M10">
        <f ca="1">1-(COUNTIFS(OFFSET(Justice!$A$1,2,$B10-1,totalresp),1,OFFSET(Justice!$A$1,2,M$1-1,totalresp),1)/(COUNTIFS(OFFSET(Justice!$A$1,2,$B10-1,totalresp),1,OFFSET(Justice!$A$1,2,M$1-1,totalresp),1)+COUNTIFS(OFFSET(Justice!$A$1,2,$B10-1,totalresp),1,OFFSET(Justice!$A$1,2,M$1-1,totalresp),0)+COUNTIFS(OFFSET(Justice!$A$1,2,$B10-1,totalresp),0,OFFSET(Justice!$A$1,2,M$1-1,totalresp),1)))</f>
        <v>0.86111111111111116</v>
      </c>
      <c r="N10">
        <f ca="1">1-(COUNTIFS(OFFSET(Justice!$A$1,2,$B10-1,totalresp),1,OFFSET(Justice!$A$1,2,N$1-1,totalresp),1)/(COUNTIFS(OFFSET(Justice!$A$1,2,$B10-1,totalresp),1,OFFSET(Justice!$A$1,2,N$1-1,totalresp),1)+COUNTIFS(OFFSET(Justice!$A$1,2,$B10-1,totalresp),1,OFFSET(Justice!$A$1,2,N$1-1,totalresp),0)+COUNTIFS(OFFSET(Justice!$A$1,2,$B10-1,totalresp),0,OFFSET(Justice!$A$1,2,N$1-1,totalresp),1)))</f>
        <v>0.67500000000000004</v>
      </c>
      <c r="O10">
        <f ca="1">1-(COUNTIFS(OFFSET(Justice!$A$1,2,$B10-1,totalresp),1,OFFSET(Justice!$A$1,2,O$1-1,totalresp),1)/(COUNTIFS(OFFSET(Justice!$A$1,2,$B10-1,totalresp),1,OFFSET(Justice!$A$1,2,O$1-1,totalresp),1)+COUNTIFS(OFFSET(Justice!$A$1,2,$B10-1,totalresp),1,OFFSET(Justice!$A$1,2,O$1-1,totalresp),0)+COUNTIFS(OFFSET(Justice!$A$1,2,$B10-1,totalresp),0,OFFSET(Justice!$A$1,2,O$1-1,totalresp),1)))</f>
        <v>0.64864864864864868</v>
      </c>
      <c r="P10">
        <f ca="1">1-(COUNTIFS(OFFSET(Justice!$A$1,2,$B10-1,totalresp),1,OFFSET(Justice!$A$1,2,P$1-1,totalresp),1)/(COUNTIFS(OFFSET(Justice!$A$1,2,$B10-1,totalresp),1,OFFSET(Justice!$A$1,2,P$1-1,totalresp),1)+COUNTIFS(OFFSET(Justice!$A$1,2,$B10-1,totalresp),1,OFFSET(Justice!$A$1,2,P$1-1,totalresp),0)+COUNTIFS(OFFSET(Justice!$A$1,2,$B10-1,totalresp),0,OFFSET(Justice!$A$1,2,P$1-1,totalresp),1)))</f>
        <v>0.72727272727272729</v>
      </c>
      <c r="Q10">
        <f ca="1">1-(COUNTIFS(OFFSET(Justice!$A$1,2,$B10-1,totalresp),1,OFFSET(Justice!$A$1,2,Q$1-1,totalresp),1)/(COUNTIFS(OFFSET(Justice!$A$1,2,$B10-1,totalresp),1,OFFSET(Justice!$A$1,2,Q$1-1,totalresp),1)+COUNTIFS(OFFSET(Justice!$A$1,2,$B10-1,totalresp),1,OFFSET(Justice!$A$1,2,Q$1-1,totalresp),0)+COUNTIFS(OFFSET(Justice!$A$1,2,$B10-1,totalresp),0,OFFSET(Justice!$A$1,2,Q$1-1,totalresp),1)))</f>
        <v>0.875</v>
      </c>
      <c r="R10">
        <f ca="1">1-(COUNTIFS(OFFSET(Justice!$A$1,2,$B10-1,totalresp),1,OFFSET(Justice!$A$1,2,R$1-1,totalresp),1)/(COUNTIFS(OFFSET(Justice!$A$1,2,$B10-1,totalresp),1,OFFSET(Justice!$A$1,2,R$1-1,totalresp),1)+COUNTIFS(OFFSET(Justice!$A$1,2,$B10-1,totalresp),1,OFFSET(Justice!$A$1,2,R$1-1,totalresp),0)+COUNTIFS(OFFSET(Justice!$A$1,2,$B10-1,totalresp),0,OFFSET(Justice!$A$1,2,R$1-1,totalresp),1)))</f>
        <v>0.67647058823529416</v>
      </c>
    </row>
    <row r="11" spans="1:38" ht="52.9" x14ac:dyDescent="0.45">
      <c r="A11" s="3" t="s">
        <v>417</v>
      </c>
      <c r="B11" s="6">
        <v>14</v>
      </c>
      <c r="C11">
        <f ca="1">1-(COUNTIFS(OFFSET(Justice!$A$1,2,$B11-1,totalresp),1,OFFSET(Justice!$A$1,2,C$1-1,totalresp),1)/(COUNTIFS(OFFSET(Justice!$A$1,2,$B11-1,totalresp),1,OFFSET(Justice!$A$1,2,C$1-1,totalresp),1)+COUNTIFS(OFFSET(Justice!$A$1,2,$B11-1,totalresp),1,OFFSET(Justice!$A$1,2,C$1-1,totalresp),0)+COUNTIFS(OFFSET(Justice!$A$1,2,$B11-1,totalresp),0,OFFSET(Justice!$A$1,2,C$1-1,totalresp),1)))</f>
        <v>0.96551724137931039</v>
      </c>
      <c r="D11">
        <f ca="1">1-(COUNTIFS(OFFSET(Justice!$A$1,2,$B11-1,totalresp),1,OFFSET(Justice!$A$1,2,D$1-1,totalresp),1)/(COUNTIFS(OFFSET(Justice!$A$1,2,$B11-1,totalresp),1,OFFSET(Justice!$A$1,2,D$1-1,totalresp),1)+COUNTIFS(OFFSET(Justice!$A$1,2,$B11-1,totalresp),1,OFFSET(Justice!$A$1,2,D$1-1,totalresp),0)+COUNTIFS(OFFSET(Justice!$A$1,2,$B11-1,totalresp),0,OFFSET(Justice!$A$1,2,D$1-1,totalresp),1)))</f>
        <v>0.92307692307692313</v>
      </c>
      <c r="E11">
        <f ca="1">1-(COUNTIFS(OFFSET(Justice!$A$1,2,$B11-1,totalresp),1,OFFSET(Justice!$A$1,2,E$1-1,totalresp),1)/(COUNTIFS(OFFSET(Justice!$A$1,2,$B11-1,totalresp),1,OFFSET(Justice!$A$1,2,E$1-1,totalresp),1)+COUNTIFS(OFFSET(Justice!$A$1,2,$B11-1,totalresp),1,OFFSET(Justice!$A$1,2,E$1-1,totalresp),0)+COUNTIFS(OFFSET(Justice!$A$1,2,$B11-1,totalresp),0,OFFSET(Justice!$A$1,2,E$1-1,totalresp),1)))</f>
        <v>0.92682926829268297</v>
      </c>
      <c r="F11">
        <f ca="1">1-(COUNTIFS(OFFSET(Justice!$A$1,2,$B11-1,totalresp),1,OFFSET(Justice!$A$1,2,F$1-1,totalresp),1)/(COUNTIFS(OFFSET(Justice!$A$1,2,$B11-1,totalresp),1,OFFSET(Justice!$A$1,2,F$1-1,totalresp),1)+COUNTIFS(OFFSET(Justice!$A$1,2,$B11-1,totalresp),1,OFFSET(Justice!$A$1,2,F$1-1,totalresp),0)+COUNTIFS(OFFSET(Justice!$A$1,2,$B11-1,totalresp),0,OFFSET(Justice!$A$1,2,F$1-1,totalresp),1)))</f>
        <v>0.95238095238095233</v>
      </c>
      <c r="G11">
        <f ca="1">1-(COUNTIFS(OFFSET(Justice!$A$1,2,$B11-1,totalresp),1,OFFSET(Justice!$A$1,2,G$1-1,totalresp),1)/(COUNTIFS(OFFSET(Justice!$A$1,2,$B11-1,totalresp),1,OFFSET(Justice!$A$1,2,G$1-1,totalresp),1)+COUNTIFS(OFFSET(Justice!$A$1,2,$B11-1,totalresp),1,OFFSET(Justice!$A$1,2,G$1-1,totalresp),0)+COUNTIFS(OFFSET(Justice!$A$1,2,$B11-1,totalresp),0,OFFSET(Justice!$A$1,2,G$1-1,totalresp),1)))</f>
        <v>1</v>
      </c>
      <c r="H11">
        <f ca="1">1-(COUNTIFS(OFFSET(Justice!$A$1,2,$B11-1,totalresp),1,OFFSET(Justice!$A$1,2,H$1-1,totalresp),1)/(COUNTIFS(OFFSET(Justice!$A$1,2,$B11-1,totalresp),1,OFFSET(Justice!$A$1,2,H$1-1,totalresp),1)+COUNTIFS(OFFSET(Justice!$A$1,2,$B11-1,totalresp),1,OFFSET(Justice!$A$1,2,H$1-1,totalresp),0)+COUNTIFS(OFFSET(Justice!$A$1,2,$B11-1,totalresp),0,OFFSET(Justice!$A$1,2,H$1-1,totalresp),1)))</f>
        <v>0.96153846153846156</v>
      </c>
      <c r="I11">
        <f ca="1">1-(COUNTIFS(OFFSET(Justice!$A$1,2,$B11-1,totalresp),1,OFFSET(Justice!$A$1,2,I$1-1,totalresp),1)/(COUNTIFS(OFFSET(Justice!$A$1,2,$B11-1,totalresp),1,OFFSET(Justice!$A$1,2,I$1-1,totalresp),1)+COUNTIFS(OFFSET(Justice!$A$1,2,$B11-1,totalresp),1,OFFSET(Justice!$A$1,2,I$1-1,totalresp),0)+COUNTIFS(OFFSET(Justice!$A$1,2,$B11-1,totalresp),0,OFFSET(Justice!$A$1,2,I$1-1,totalresp),1)))</f>
        <v>1</v>
      </c>
      <c r="J11">
        <f ca="1">1-(COUNTIFS(OFFSET(Justice!$A$1,2,$B11-1,totalresp),1,OFFSET(Justice!$A$1,2,J$1-1,totalresp),1)/(COUNTIFS(OFFSET(Justice!$A$1,2,$B11-1,totalresp),1,OFFSET(Justice!$A$1,2,J$1-1,totalresp),1)+COUNTIFS(OFFSET(Justice!$A$1,2,$B11-1,totalresp),1,OFFSET(Justice!$A$1,2,J$1-1,totalresp),0)+COUNTIFS(OFFSET(Justice!$A$1,2,$B11-1,totalresp),0,OFFSET(Justice!$A$1,2,J$1-1,totalresp),1)))</f>
        <v>0.93939393939393945</v>
      </c>
      <c r="K11">
        <f ca="1">1-(COUNTIFS(OFFSET(Justice!$A$1,2,$B11-1,totalresp),1,OFFSET(Justice!$A$1,2,K$1-1,totalresp),1)/(COUNTIFS(OFFSET(Justice!$A$1,2,$B11-1,totalresp),1,OFFSET(Justice!$A$1,2,K$1-1,totalresp),1)+COUNTIFS(OFFSET(Justice!$A$1,2,$B11-1,totalresp),1,OFFSET(Justice!$A$1,2,K$1-1,totalresp),0)+COUNTIFS(OFFSET(Justice!$A$1,2,$B11-1,totalresp),0,OFFSET(Justice!$A$1,2,K$1-1,totalresp),1)))</f>
        <v>0</v>
      </c>
      <c r="L11">
        <f ca="1">1-(COUNTIFS(OFFSET(Justice!$A$1,2,$B11-1,totalresp),1,OFFSET(Justice!$A$1,2,L$1-1,totalresp),1)/(COUNTIFS(OFFSET(Justice!$A$1,2,$B11-1,totalresp),1,OFFSET(Justice!$A$1,2,L$1-1,totalresp),1)+COUNTIFS(OFFSET(Justice!$A$1,2,$B11-1,totalresp),1,OFFSET(Justice!$A$1,2,L$1-1,totalresp),0)+COUNTIFS(OFFSET(Justice!$A$1,2,$B11-1,totalresp),0,OFFSET(Justice!$A$1,2,L$1-1,totalresp),1)))</f>
        <v>0.90909090909090906</v>
      </c>
      <c r="M11">
        <f ca="1">1-(COUNTIFS(OFFSET(Justice!$A$1,2,$B11-1,totalresp),1,OFFSET(Justice!$A$1,2,M$1-1,totalresp),1)/(COUNTIFS(OFFSET(Justice!$A$1,2,$B11-1,totalresp),1,OFFSET(Justice!$A$1,2,M$1-1,totalresp),1)+COUNTIFS(OFFSET(Justice!$A$1,2,$B11-1,totalresp),1,OFFSET(Justice!$A$1,2,M$1-1,totalresp),0)+COUNTIFS(OFFSET(Justice!$A$1,2,$B11-1,totalresp),0,OFFSET(Justice!$A$1,2,M$1-1,totalresp),1)))</f>
        <v>0.92307692307692313</v>
      </c>
      <c r="N11">
        <f ca="1">1-(COUNTIFS(OFFSET(Justice!$A$1,2,$B11-1,totalresp),1,OFFSET(Justice!$A$1,2,N$1-1,totalresp),1)/(COUNTIFS(OFFSET(Justice!$A$1,2,$B11-1,totalresp),1,OFFSET(Justice!$A$1,2,N$1-1,totalresp),1)+COUNTIFS(OFFSET(Justice!$A$1,2,$B11-1,totalresp),1,OFFSET(Justice!$A$1,2,N$1-1,totalresp),0)+COUNTIFS(OFFSET(Justice!$A$1,2,$B11-1,totalresp),0,OFFSET(Justice!$A$1,2,N$1-1,totalresp),1)))</f>
        <v>0.91666666666666663</v>
      </c>
      <c r="O11">
        <f ca="1">1-(COUNTIFS(OFFSET(Justice!$A$1,2,$B11-1,totalresp),1,OFFSET(Justice!$A$1,2,O$1-1,totalresp),1)/(COUNTIFS(OFFSET(Justice!$A$1,2,$B11-1,totalresp),1,OFFSET(Justice!$A$1,2,O$1-1,totalresp),1)+COUNTIFS(OFFSET(Justice!$A$1,2,$B11-1,totalresp),1,OFFSET(Justice!$A$1,2,O$1-1,totalresp),0)+COUNTIFS(OFFSET(Justice!$A$1,2,$B11-1,totalresp),0,OFFSET(Justice!$A$1,2,O$1-1,totalresp),1)))</f>
        <v>1</v>
      </c>
      <c r="P11">
        <f ca="1">1-(COUNTIFS(OFFSET(Justice!$A$1,2,$B11-1,totalresp),1,OFFSET(Justice!$A$1,2,P$1-1,totalresp),1)/(COUNTIFS(OFFSET(Justice!$A$1,2,$B11-1,totalresp),1,OFFSET(Justice!$A$1,2,P$1-1,totalresp),1)+COUNTIFS(OFFSET(Justice!$A$1,2,$B11-1,totalresp),1,OFFSET(Justice!$A$1,2,P$1-1,totalresp),0)+COUNTIFS(OFFSET(Justice!$A$1,2,$B11-1,totalresp),0,OFFSET(Justice!$A$1,2,P$1-1,totalresp),1)))</f>
        <v>1</v>
      </c>
      <c r="Q11">
        <f ca="1">1-(COUNTIFS(OFFSET(Justice!$A$1,2,$B11-1,totalresp),1,OFFSET(Justice!$A$1,2,Q$1-1,totalresp),1)/(COUNTIFS(OFFSET(Justice!$A$1,2,$B11-1,totalresp),1,OFFSET(Justice!$A$1,2,Q$1-1,totalresp),1)+COUNTIFS(OFFSET(Justice!$A$1,2,$B11-1,totalresp),1,OFFSET(Justice!$A$1,2,Q$1-1,totalresp),0)+COUNTIFS(OFFSET(Justice!$A$1,2,$B11-1,totalresp),0,OFFSET(Justice!$A$1,2,Q$1-1,totalresp),1)))</f>
        <v>1</v>
      </c>
      <c r="R11">
        <f ca="1">1-(COUNTIFS(OFFSET(Justice!$A$1,2,$B11-1,totalresp),1,OFFSET(Justice!$A$1,2,R$1-1,totalresp),1)/(COUNTIFS(OFFSET(Justice!$A$1,2,$B11-1,totalresp),1,OFFSET(Justice!$A$1,2,R$1-1,totalresp),1)+COUNTIFS(OFFSET(Justice!$A$1,2,$B11-1,totalresp),1,OFFSET(Justice!$A$1,2,R$1-1,totalresp),0)+COUNTIFS(OFFSET(Justice!$A$1,2,$B11-1,totalresp),0,OFFSET(Justice!$A$1,2,R$1-1,totalresp),1)))</f>
        <v>1</v>
      </c>
    </row>
    <row r="12" spans="1:38" ht="52.9" x14ac:dyDescent="0.45">
      <c r="A12" s="3" t="s">
        <v>418</v>
      </c>
      <c r="B12" s="6">
        <v>15</v>
      </c>
      <c r="C12">
        <f ca="1">1-(COUNTIFS(OFFSET(Justice!$A$1,2,$B12-1,totalresp),1,OFFSET(Justice!$A$1,2,C$1-1,totalresp),1)/(COUNTIFS(OFFSET(Justice!$A$1,2,$B12-1,totalresp),1,OFFSET(Justice!$A$1,2,C$1-1,totalresp),1)+COUNTIFS(OFFSET(Justice!$A$1,2,$B12-1,totalresp),1,OFFSET(Justice!$A$1,2,C$1-1,totalresp),0)+COUNTIFS(OFFSET(Justice!$A$1,2,$B12-1,totalresp),0,OFFSET(Justice!$A$1,2,C$1-1,totalresp),1)))</f>
        <v>0.90322580645161288</v>
      </c>
      <c r="D12">
        <f ca="1">1-(COUNTIFS(OFFSET(Justice!$A$1,2,$B12-1,totalresp),1,OFFSET(Justice!$A$1,2,D$1-1,totalresp),1)/(COUNTIFS(OFFSET(Justice!$A$1,2,$B12-1,totalresp),1,OFFSET(Justice!$A$1,2,D$1-1,totalresp),1)+COUNTIFS(OFFSET(Justice!$A$1,2,$B12-1,totalresp),1,OFFSET(Justice!$A$1,2,D$1-1,totalresp),0)+COUNTIFS(OFFSET(Justice!$A$1,2,$B12-1,totalresp),0,OFFSET(Justice!$A$1,2,D$1-1,totalresp),1)))</f>
        <v>0.87804878048780488</v>
      </c>
      <c r="E12">
        <f ca="1">1-(COUNTIFS(OFFSET(Justice!$A$1,2,$B12-1,totalresp),1,OFFSET(Justice!$A$1,2,E$1-1,totalresp),1)/(COUNTIFS(OFFSET(Justice!$A$1,2,$B12-1,totalresp),1,OFFSET(Justice!$A$1,2,E$1-1,totalresp),1)+COUNTIFS(OFFSET(Justice!$A$1,2,$B12-1,totalresp),1,OFFSET(Justice!$A$1,2,E$1-1,totalresp),0)+COUNTIFS(OFFSET(Justice!$A$1,2,$B12-1,totalresp),0,OFFSET(Justice!$A$1,2,E$1-1,totalresp),1)))</f>
        <v>0.88372093023255816</v>
      </c>
      <c r="F12">
        <f ca="1">1-(COUNTIFS(OFFSET(Justice!$A$1,2,$B12-1,totalresp),1,OFFSET(Justice!$A$1,2,F$1-1,totalresp),1)/(COUNTIFS(OFFSET(Justice!$A$1,2,$B12-1,totalresp),1,OFFSET(Justice!$A$1,2,F$1-1,totalresp),1)+COUNTIFS(OFFSET(Justice!$A$1,2,$B12-1,totalresp),1,OFFSET(Justice!$A$1,2,F$1-1,totalresp),0)+COUNTIFS(OFFSET(Justice!$A$1,2,$B12-1,totalresp),0,OFFSET(Justice!$A$1,2,F$1-1,totalresp),1)))</f>
        <v>0.81818181818181812</v>
      </c>
      <c r="G12">
        <f ca="1">1-(COUNTIFS(OFFSET(Justice!$A$1,2,$B12-1,totalresp),1,OFFSET(Justice!$A$1,2,G$1-1,totalresp),1)/(COUNTIFS(OFFSET(Justice!$A$1,2,$B12-1,totalresp),1,OFFSET(Justice!$A$1,2,G$1-1,totalresp),1)+COUNTIFS(OFFSET(Justice!$A$1,2,$B12-1,totalresp),1,OFFSET(Justice!$A$1,2,G$1-1,totalresp),0)+COUNTIFS(OFFSET(Justice!$A$1,2,$B12-1,totalresp),0,OFFSET(Justice!$A$1,2,G$1-1,totalresp),1)))</f>
        <v>1</v>
      </c>
      <c r="H12">
        <f ca="1">1-(COUNTIFS(OFFSET(Justice!$A$1,2,$B12-1,totalresp),1,OFFSET(Justice!$A$1,2,H$1-1,totalresp),1)/(COUNTIFS(OFFSET(Justice!$A$1,2,$B12-1,totalresp),1,OFFSET(Justice!$A$1,2,H$1-1,totalresp),1)+COUNTIFS(OFFSET(Justice!$A$1,2,$B12-1,totalresp),1,OFFSET(Justice!$A$1,2,H$1-1,totalresp),0)+COUNTIFS(OFFSET(Justice!$A$1,2,$B12-1,totalresp),0,OFFSET(Justice!$A$1,2,H$1-1,totalresp),1)))</f>
        <v>0.93103448275862066</v>
      </c>
      <c r="I12">
        <f ca="1">1-(COUNTIFS(OFFSET(Justice!$A$1,2,$B12-1,totalresp),1,OFFSET(Justice!$A$1,2,I$1-1,totalresp),1)/(COUNTIFS(OFFSET(Justice!$A$1,2,$B12-1,totalresp),1,OFFSET(Justice!$A$1,2,I$1-1,totalresp),1)+COUNTIFS(OFFSET(Justice!$A$1,2,$B12-1,totalresp),1,OFFSET(Justice!$A$1,2,I$1-1,totalresp),0)+COUNTIFS(OFFSET(Justice!$A$1,2,$B12-1,totalresp),0,OFFSET(Justice!$A$1,2,I$1-1,totalresp),1)))</f>
        <v>0.82608695652173914</v>
      </c>
      <c r="J12">
        <f ca="1">1-(COUNTIFS(OFFSET(Justice!$A$1,2,$B12-1,totalresp),1,OFFSET(Justice!$A$1,2,J$1-1,totalresp),1)/(COUNTIFS(OFFSET(Justice!$A$1,2,$B12-1,totalresp),1,OFFSET(Justice!$A$1,2,J$1-1,totalresp),1)+COUNTIFS(OFFSET(Justice!$A$1,2,$B12-1,totalresp),1,OFFSET(Justice!$A$1,2,J$1-1,totalresp),0)+COUNTIFS(OFFSET(Justice!$A$1,2,$B12-1,totalresp),0,OFFSET(Justice!$A$1,2,J$1-1,totalresp),1)))</f>
        <v>0.81818181818181812</v>
      </c>
      <c r="K12">
        <f ca="1">1-(COUNTIFS(OFFSET(Justice!$A$1,2,$B12-1,totalresp),1,OFFSET(Justice!$A$1,2,K$1-1,totalresp),1)/(COUNTIFS(OFFSET(Justice!$A$1,2,$B12-1,totalresp),1,OFFSET(Justice!$A$1,2,K$1-1,totalresp),1)+COUNTIFS(OFFSET(Justice!$A$1,2,$B12-1,totalresp),1,OFFSET(Justice!$A$1,2,K$1-1,totalresp),0)+COUNTIFS(OFFSET(Justice!$A$1,2,$B12-1,totalresp),0,OFFSET(Justice!$A$1,2,K$1-1,totalresp),1)))</f>
        <v>0.90909090909090906</v>
      </c>
      <c r="L12">
        <f ca="1">1-(COUNTIFS(OFFSET(Justice!$A$1,2,$B12-1,totalresp),1,OFFSET(Justice!$A$1,2,L$1-1,totalresp),1)/(COUNTIFS(OFFSET(Justice!$A$1,2,$B12-1,totalresp),1,OFFSET(Justice!$A$1,2,L$1-1,totalresp),1)+COUNTIFS(OFFSET(Justice!$A$1,2,$B12-1,totalresp),1,OFFSET(Justice!$A$1,2,L$1-1,totalresp),0)+COUNTIFS(OFFSET(Justice!$A$1,2,$B12-1,totalresp),0,OFFSET(Justice!$A$1,2,L$1-1,totalresp),1)))</f>
        <v>0</v>
      </c>
      <c r="M12">
        <f ca="1">1-(COUNTIFS(OFFSET(Justice!$A$1,2,$B12-1,totalresp),1,OFFSET(Justice!$A$1,2,M$1-1,totalresp),1)/(COUNTIFS(OFFSET(Justice!$A$1,2,$B12-1,totalresp),1,OFFSET(Justice!$A$1,2,M$1-1,totalresp),1)+COUNTIFS(OFFSET(Justice!$A$1,2,$B12-1,totalresp),1,OFFSET(Justice!$A$1,2,M$1-1,totalresp),0)+COUNTIFS(OFFSET(Justice!$A$1,2,$B12-1,totalresp),0,OFFSET(Justice!$A$1,2,M$1-1,totalresp),1)))</f>
        <v>0.875</v>
      </c>
      <c r="N12">
        <f ca="1">1-(COUNTIFS(OFFSET(Justice!$A$1,2,$B12-1,totalresp),1,OFFSET(Justice!$A$1,2,N$1-1,totalresp),1)/(COUNTIFS(OFFSET(Justice!$A$1,2,$B12-1,totalresp),1,OFFSET(Justice!$A$1,2,N$1-1,totalresp),1)+COUNTIFS(OFFSET(Justice!$A$1,2,$B12-1,totalresp),1,OFFSET(Justice!$A$1,2,N$1-1,totalresp),0)+COUNTIFS(OFFSET(Justice!$A$1,2,$B12-1,totalresp),0,OFFSET(Justice!$A$1,2,N$1-1,totalresp),1)))</f>
        <v>0.88888888888888884</v>
      </c>
      <c r="O12">
        <f ca="1">1-(COUNTIFS(OFFSET(Justice!$A$1,2,$B12-1,totalresp),1,OFFSET(Justice!$A$1,2,O$1-1,totalresp),1)/(COUNTIFS(OFFSET(Justice!$A$1,2,$B12-1,totalresp),1,OFFSET(Justice!$A$1,2,O$1-1,totalresp),1)+COUNTIFS(OFFSET(Justice!$A$1,2,$B12-1,totalresp),1,OFFSET(Justice!$A$1,2,O$1-1,totalresp),0)+COUNTIFS(OFFSET(Justice!$A$1,2,$B12-1,totalresp),0,OFFSET(Justice!$A$1,2,O$1-1,totalresp),1)))</f>
        <v>0.875</v>
      </c>
      <c r="P12">
        <f ca="1">1-(COUNTIFS(OFFSET(Justice!$A$1,2,$B12-1,totalresp),1,OFFSET(Justice!$A$1,2,P$1-1,totalresp),1)/(COUNTIFS(OFFSET(Justice!$A$1,2,$B12-1,totalresp),1,OFFSET(Justice!$A$1,2,P$1-1,totalresp),1)+COUNTIFS(OFFSET(Justice!$A$1,2,$B12-1,totalresp),1,OFFSET(Justice!$A$1,2,P$1-1,totalresp),0)+COUNTIFS(OFFSET(Justice!$A$1,2,$B12-1,totalresp),0,OFFSET(Justice!$A$1,2,P$1-1,totalresp),1)))</f>
        <v>0.94444444444444442</v>
      </c>
      <c r="Q12">
        <f ca="1">1-(COUNTIFS(OFFSET(Justice!$A$1,2,$B12-1,totalresp),1,OFFSET(Justice!$A$1,2,Q$1-1,totalresp),1)/(COUNTIFS(OFFSET(Justice!$A$1,2,$B12-1,totalresp),1,OFFSET(Justice!$A$1,2,Q$1-1,totalresp),1)+COUNTIFS(OFFSET(Justice!$A$1,2,$B12-1,totalresp),1,OFFSET(Justice!$A$1,2,Q$1-1,totalresp),0)+COUNTIFS(OFFSET(Justice!$A$1,2,$B12-1,totalresp),0,OFFSET(Justice!$A$1,2,Q$1-1,totalresp),1)))</f>
        <v>1</v>
      </c>
      <c r="R12">
        <f ca="1">1-(COUNTIFS(OFFSET(Justice!$A$1,2,$B12-1,totalresp),1,OFFSET(Justice!$A$1,2,R$1-1,totalresp),1)/(COUNTIFS(OFFSET(Justice!$A$1,2,$B12-1,totalresp),1,OFFSET(Justice!$A$1,2,R$1-1,totalresp),1)+COUNTIFS(OFFSET(Justice!$A$1,2,$B12-1,totalresp),1,OFFSET(Justice!$A$1,2,R$1-1,totalresp),0)+COUNTIFS(OFFSET(Justice!$A$1,2,$B12-1,totalresp),0,OFFSET(Justice!$A$1,2,R$1-1,totalresp),1)))</f>
        <v>0.9</v>
      </c>
    </row>
    <row r="13" spans="1:38" ht="52.9" x14ac:dyDescent="0.45">
      <c r="A13" s="3" t="s">
        <v>419</v>
      </c>
      <c r="B13" s="6">
        <v>16</v>
      </c>
      <c r="C13">
        <f ca="1">1-(COUNTIFS(OFFSET(Justice!$A$1,2,$B13-1,totalresp),1,OFFSET(Justice!$A$1,2,C$1-1,totalresp),1)/(COUNTIFS(OFFSET(Justice!$A$1,2,$B13-1,totalresp),1,OFFSET(Justice!$A$1,2,C$1-1,totalresp),1)+COUNTIFS(OFFSET(Justice!$A$1,2,$B13-1,totalresp),1,OFFSET(Justice!$A$1,2,C$1-1,totalresp),0)+COUNTIFS(OFFSET(Justice!$A$1,2,$B13-1,totalresp),0,OFFSET(Justice!$A$1,2,C$1-1,totalresp),1)))</f>
        <v>0.83870967741935487</v>
      </c>
      <c r="D13">
        <f ca="1">1-(COUNTIFS(OFFSET(Justice!$A$1,2,$B13-1,totalresp),1,OFFSET(Justice!$A$1,2,D$1-1,totalresp),1)/(COUNTIFS(OFFSET(Justice!$A$1,2,$B13-1,totalresp),1,OFFSET(Justice!$A$1,2,D$1-1,totalresp),1)+COUNTIFS(OFFSET(Justice!$A$1,2,$B13-1,totalresp),1,OFFSET(Justice!$A$1,2,D$1-1,totalresp),0)+COUNTIFS(OFFSET(Justice!$A$1,2,$B13-1,totalresp),0,OFFSET(Justice!$A$1,2,D$1-1,totalresp),1)))</f>
        <v>0.85714285714285721</v>
      </c>
      <c r="E13">
        <f ca="1">1-(COUNTIFS(OFFSET(Justice!$A$1,2,$B13-1,totalresp),1,OFFSET(Justice!$A$1,2,E$1-1,totalresp),1)/(COUNTIFS(OFFSET(Justice!$A$1,2,$B13-1,totalresp),1,OFFSET(Justice!$A$1,2,E$1-1,totalresp),1)+COUNTIFS(OFFSET(Justice!$A$1,2,$B13-1,totalresp),1,OFFSET(Justice!$A$1,2,E$1-1,totalresp),0)+COUNTIFS(OFFSET(Justice!$A$1,2,$B13-1,totalresp),0,OFFSET(Justice!$A$1,2,E$1-1,totalresp),1)))</f>
        <v>0.78048780487804881</v>
      </c>
      <c r="F13">
        <f ca="1">1-(COUNTIFS(OFFSET(Justice!$A$1,2,$B13-1,totalresp),1,OFFSET(Justice!$A$1,2,F$1-1,totalresp),1)/(COUNTIFS(OFFSET(Justice!$A$1,2,$B13-1,totalresp),1,OFFSET(Justice!$A$1,2,F$1-1,totalresp),1)+COUNTIFS(OFFSET(Justice!$A$1,2,$B13-1,totalresp),1,OFFSET(Justice!$A$1,2,F$1-1,totalresp),0)+COUNTIFS(OFFSET(Justice!$A$1,2,$B13-1,totalresp),0,OFFSET(Justice!$A$1,2,F$1-1,totalresp),1)))</f>
        <v>0.78260869565217395</v>
      </c>
      <c r="G13">
        <f ca="1">1-(COUNTIFS(OFFSET(Justice!$A$1,2,$B13-1,totalresp),1,OFFSET(Justice!$A$1,2,G$1-1,totalresp),1)/(COUNTIFS(OFFSET(Justice!$A$1,2,$B13-1,totalresp),1,OFFSET(Justice!$A$1,2,G$1-1,totalresp),1)+COUNTIFS(OFFSET(Justice!$A$1,2,$B13-1,totalresp),1,OFFSET(Justice!$A$1,2,G$1-1,totalresp),0)+COUNTIFS(OFFSET(Justice!$A$1,2,$B13-1,totalresp),0,OFFSET(Justice!$A$1,2,G$1-1,totalresp),1)))</f>
        <v>1</v>
      </c>
      <c r="H13">
        <f ca="1">1-(COUNTIFS(OFFSET(Justice!$A$1,2,$B13-1,totalresp),1,OFFSET(Justice!$A$1,2,H$1-1,totalresp),1)/(COUNTIFS(OFFSET(Justice!$A$1,2,$B13-1,totalresp),1,OFFSET(Justice!$A$1,2,H$1-1,totalresp),1)+COUNTIFS(OFFSET(Justice!$A$1,2,$B13-1,totalresp),1,OFFSET(Justice!$A$1,2,H$1-1,totalresp),0)+COUNTIFS(OFFSET(Justice!$A$1,2,$B13-1,totalresp),0,OFFSET(Justice!$A$1,2,H$1-1,totalresp),1)))</f>
        <v>0.93548387096774199</v>
      </c>
      <c r="I13">
        <f ca="1">1-(COUNTIFS(OFFSET(Justice!$A$1,2,$B13-1,totalresp),1,OFFSET(Justice!$A$1,2,I$1-1,totalresp),1)/(COUNTIFS(OFFSET(Justice!$A$1,2,$B13-1,totalresp),1,OFFSET(Justice!$A$1,2,I$1-1,totalresp),1)+COUNTIFS(OFFSET(Justice!$A$1,2,$B13-1,totalresp),1,OFFSET(Justice!$A$1,2,I$1-1,totalresp),0)+COUNTIFS(OFFSET(Justice!$A$1,2,$B13-1,totalresp),0,OFFSET(Justice!$A$1,2,I$1-1,totalresp),1)))</f>
        <v>1</v>
      </c>
      <c r="J13">
        <f ca="1">1-(COUNTIFS(OFFSET(Justice!$A$1,2,$B13-1,totalresp),1,OFFSET(Justice!$A$1,2,J$1-1,totalresp),1)/(COUNTIFS(OFFSET(Justice!$A$1,2,$B13-1,totalresp),1,OFFSET(Justice!$A$1,2,J$1-1,totalresp),1)+COUNTIFS(OFFSET(Justice!$A$1,2,$B13-1,totalresp),1,OFFSET(Justice!$A$1,2,J$1-1,totalresp),0)+COUNTIFS(OFFSET(Justice!$A$1,2,$B13-1,totalresp),0,OFFSET(Justice!$A$1,2,J$1-1,totalresp),1)))</f>
        <v>0.86111111111111116</v>
      </c>
      <c r="K13">
        <f ca="1">1-(COUNTIFS(OFFSET(Justice!$A$1,2,$B13-1,totalresp),1,OFFSET(Justice!$A$1,2,K$1-1,totalresp),1)/(COUNTIFS(OFFSET(Justice!$A$1,2,$B13-1,totalresp),1,OFFSET(Justice!$A$1,2,K$1-1,totalresp),1)+COUNTIFS(OFFSET(Justice!$A$1,2,$B13-1,totalresp),1,OFFSET(Justice!$A$1,2,K$1-1,totalresp),0)+COUNTIFS(OFFSET(Justice!$A$1,2,$B13-1,totalresp),0,OFFSET(Justice!$A$1,2,K$1-1,totalresp),1)))</f>
        <v>0.92307692307692313</v>
      </c>
      <c r="L13">
        <f ca="1">1-(COUNTIFS(OFFSET(Justice!$A$1,2,$B13-1,totalresp),1,OFFSET(Justice!$A$1,2,L$1-1,totalresp),1)/(COUNTIFS(OFFSET(Justice!$A$1,2,$B13-1,totalresp),1,OFFSET(Justice!$A$1,2,L$1-1,totalresp),1)+COUNTIFS(OFFSET(Justice!$A$1,2,$B13-1,totalresp),1,OFFSET(Justice!$A$1,2,L$1-1,totalresp),0)+COUNTIFS(OFFSET(Justice!$A$1,2,$B13-1,totalresp),0,OFFSET(Justice!$A$1,2,L$1-1,totalresp),1)))</f>
        <v>0.875</v>
      </c>
      <c r="M13">
        <f ca="1">1-(COUNTIFS(OFFSET(Justice!$A$1,2,$B13-1,totalresp),1,OFFSET(Justice!$A$1,2,M$1-1,totalresp),1)/(COUNTIFS(OFFSET(Justice!$A$1,2,$B13-1,totalresp),1,OFFSET(Justice!$A$1,2,M$1-1,totalresp),1)+COUNTIFS(OFFSET(Justice!$A$1,2,$B13-1,totalresp),1,OFFSET(Justice!$A$1,2,M$1-1,totalresp),0)+COUNTIFS(OFFSET(Justice!$A$1,2,$B13-1,totalresp),0,OFFSET(Justice!$A$1,2,M$1-1,totalresp),1)))</f>
        <v>0</v>
      </c>
      <c r="N13">
        <f ca="1">1-(COUNTIFS(OFFSET(Justice!$A$1,2,$B13-1,totalresp),1,OFFSET(Justice!$A$1,2,N$1-1,totalresp),1)/(COUNTIFS(OFFSET(Justice!$A$1,2,$B13-1,totalresp),1,OFFSET(Justice!$A$1,2,N$1-1,totalresp),1)+COUNTIFS(OFFSET(Justice!$A$1,2,$B13-1,totalresp),1,OFFSET(Justice!$A$1,2,N$1-1,totalresp),0)+COUNTIFS(OFFSET(Justice!$A$1,2,$B13-1,totalresp),0,OFFSET(Justice!$A$1,2,N$1-1,totalresp),1)))</f>
        <v>0.85714285714285721</v>
      </c>
      <c r="O13">
        <f ca="1">1-(COUNTIFS(OFFSET(Justice!$A$1,2,$B13-1,totalresp),1,OFFSET(Justice!$A$1,2,O$1-1,totalresp),1)/(COUNTIFS(OFFSET(Justice!$A$1,2,$B13-1,totalresp),1,OFFSET(Justice!$A$1,2,O$1-1,totalresp),1)+COUNTIFS(OFFSET(Justice!$A$1,2,$B13-1,totalresp),1,OFFSET(Justice!$A$1,2,O$1-1,totalresp),0)+COUNTIFS(OFFSET(Justice!$A$1,2,$B13-1,totalresp),0,OFFSET(Justice!$A$1,2,O$1-1,totalresp),1)))</f>
        <v>0.92592592592592593</v>
      </c>
      <c r="P13">
        <f ca="1">1-(COUNTIFS(OFFSET(Justice!$A$1,2,$B13-1,totalresp),1,OFFSET(Justice!$A$1,2,P$1-1,totalresp),1)/(COUNTIFS(OFFSET(Justice!$A$1,2,$B13-1,totalresp),1,OFFSET(Justice!$A$1,2,P$1-1,totalresp),1)+COUNTIFS(OFFSET(Justice!$A$1,2,$B13-1,totalresp),1,OFFSET(Justice!$A$1,2,P$1-1,totalresp),0)+COUNTIFS(OFFSET(Justice!$A$1,2,$B13-1,totalresp),0,OFFSET(Justice!$A$1,2,P$1-1,totalresp),1)))</f>
        <v>0.95</v>
      </c>
      <c r="Q13">
        <f ca="1">1-(COUNTIFS(OFFSET(Justice!$A$1,2,$B13-1,totalresp),1,OFFSET(Justice!$A$1,2,Q$1-1,totalresp),1)/(COUNTIFS(OFFSET(Justice!$A$1,2,$B13-1,totalresp),1,OFFSET(Justice!$A$1,2,Q$1-1,totalresp),1)+COUNTIFS(OFFSET(Justice!$A$1,2,$B13-1,totalresp),1,OFFSET(Justice!$A$1,2,Q$1-1,totalresp),0)+COUNTIFS(OFFSET(Justice!$A$1,2,$B13-1,totalresp),0,OFFSET(Justice!$A$1,2,Q$1-1,totalresp),1)))</f>
        <v>1</v>
      </c>
      <c r="R13">
        <f ca="1">1-(COUNTIFS(OFFSET(Justice!$A$1,2,$B13-1,totalresp),1,OFFSET(Justice!$A$1,2,R$1-1,totalresp),1)/(COUNTIFS(OFFSET(Justice!$A$1,2,$B13-1,totalresp),1,OFFSET(Justice!$A$1,2,R$1-1,totalresp),1)+COUNTIFS(OFFSET(Justice!$A$1,2,$B13-1,totalresp),1,OFFSET(Justice!$A$1,2,R$1-1,totalresp),0)+COUNTIFS(OFFSET(Justice!$A$1,2,$B13-1,totalresp),0,OFFSET(Justice!$A$1,2,R$1-1,totalresp),1)))</f>
        <v>1</v>
      </c>
    </row>
    <row r="14" spans="1:38" ht="39.75" x14ac:dyDescent="0.45">
      <c r="A14" s="3" t="s">
        <v>420</v>
      </c>
      <c r="B14" s="6">
        <v>17</v>
      </c>
      <c r="C14">
        <f ca="1">1-(COUNTIFS(OFFSET(Justice!$A$1,2,$B14-1,totalresp),1,OFFSET(Justice!$A$1,2,C$1-1,totalresp),1)/(COUNTIFS(OFFSET(Justice!$A$1,2,$B14-1,totalresp),1,OFFSET(Justice!$A$1,2,C$1-1,totalresp),1)+COUNTIFS(OFFSET(Justice!$A$1,2,$B14-1,totalresp),1,OFFSET(Justice!$A$1,2,C$1-1,totalresp),0)+COUNTIFS(OFFSET(Justice!$A$1,2,$B14-1,totalresp),0,OFFSET(Justice!$A$1,2,C$1-1,totalresp),1)))</f>
        <v>0.76923076923076916</v>
      </c>
      <c r="D14">
        <f ca="1">1-(COUNTIFS(OFFSET(Justice!$A$1,2,$B14-1,totalresp),1,OFFSET(Justice!$A$1,2,D$1-1,totalresp),1)/(COUNTIFS(OFFSET(Justice!$A$1,2,$B14-1,totalresp),1,OFFSET(Justice!$A$1,2,D$1-1,totalresp),1)+COUNTIFS(OFFSET(Justice!$A$1,2,$B14-1,totalresp),1,OFFSET(Justice!$A$1,2,D$1-1,totalresp),0)+COUNTIFS(OFFSET(Justice!$A$1,2,$B14-1,totalresp),0,OFFSET(Justice!$A$1,2,D$1-1,totalresp),1)))</f>
        <v>0.66666666666666674</v>
      </c>
      <c r="E14">
        <f ca="1">1-(COUNTIFS(OFFSET(Justice!$A$1,2,$B14-1,totalresp),1,OFFSET(Justice!$A$1,2,E$1-1,totalresp),1)/(COUNTIFS(OFFSET(Justice!$A$1,2,$B14-1,totalresp),1,OFFSET(Justice!$A$1,2,E$1-1,totalresp),1)+COUNTIFS(OFFSET(Justice!$A$1,2,$B14-1,totalresp),1,OFFSET(Justice!$A$1,2,E$1-1,totalresp),0)+COUNTIFS(OFFSET(Justice!$A$1,2,$B14-1,totalresp),0,OFFSET(Justice!$A$1,2,E$1-1,totalresp),1)))</f>
        <v>0.78431372549019607</v>
      </c>
      <c r="F14">
        <f ca="1">1-(COUNTIFS(OFFSET(Justice!$A$1,2,$B14-1,totalresp),1,OFFSET(Justice!$A$1,2,F$1-1,totalresp),1)/(COUNTIFS(OFFSET(Justice!$A$1,2,$B14-1,totalresp),1,OFFSET(Justice!$A$1,2,F$1-1,totalresp),1)+COUNTIFS(OFFSET(Justice!$A$1,2,$B14-1,totalresp),1,OFFSET(Justice!$A$1,2,F$1-1,totalresp),0)+COUNTIFS(OFFSET(Justice!$A$1,2,$B14-1,totalresp),0,OFFSET(Justice!$A$1,2,F$1-1,totalresp),1)))</f>
        <v>0.85714285714285721</v>
      </c>
      <c r="G14">
        <f ca="1">1-(COUNTIFS(OFFSET(Justice!$A$1,2,$B14-1,totalresp),1,OFFSET(Justice!$A$1,2,G$1-1,totalresp),1)/(COUNTIFS(OFFSET(Justice!$A$1,2,$B14-1,totalresp),1,OFFSET(Justice!$A$1,2,G$1-1,totalresp),1)+COUNTIFS(OFFSET(Justice!$A$1,2,$B14-1,totalresp),1,OFFSET(Justice!$A$1,2,G$1-1,totalresp),0)+COUNTIFS(OFFSET(Justice!$A$1,2,$B14-1,totalresp),0,OFFSET(Justice!$A$1,2,G$1-1,totalresp),1)))</f>
        <v>1</v>
      </c>
      <c r="H14">
        <f ca="1">1-(COUNTIFS(OFFSET(Justice!$A$1,2,$B14-1,totalresp),1,OFFSET(Justice!$A$1,2,H$1-1,totalresp),1)/(COUNTIFS(OFFSET(Justice!$A$1,2,$B14-1,totalresp),1,OFFSET(Justice!$A$1,2,H$1-1,totalresp),1)+COUNTIFS(OFFSET(Justice!$A$1,2,$B14-1,totalresp),1,OFFSET(Justice!$A$1,2,H$1-1,totalresp),0)+COUNTIFS(OFFSET(Justice!$A$1,2,$B14-1,totalresp),0,OFFSET(Justice!$A$1,2,H$1-1,totalresp),1)))</f>
        <v>0.90243902439024393</v>
      </c>
      <c r="I14">
        <f ca="1">1-(COUNTIFS(OFFSET(Justice!$A$1,2,$B14-1,totalresp),1,OFFSET(Justice!$A$1,2,I$1-1,totalresp),1)/(COUNTIFS(OFFSET(Justice!$A$1,2,$B14-1,totalresp),1,OFFSET(Justice!$A$1,2,I$1-1,totalresp),1)+COUNTIFS(OFFSET(Justice!$A$1,2,$B14-1,totalresp),1,OFFSET(Justice!$A$1,2,I$1-1,totalresp),0)+COUNTIFS(OFFSET(Justice!$A$1,2,$B14-1,totalresp),0,OFFSET(Justice!$A$1,2,I$1-1,totalresp),1)))</f>
        <v>0.86111111111111116</v>
      </c>
      <c r="J14">
        <f ca="1">1-(COUNTIFS(OFFSET(Justice!$A$1,2,$B14-1,totalresp),1,OFFSET(Justice!$A$1,2,J$1-1,totalresp),1)/(COUNTIFS(OFFSET(Justice!$A$1,2,$B14-1,totalresp),1,OFFSET(Justice!$A$1,2,J$1-1,totalresp),1)+COUNTIFS(OFFSET(Justice!$A$1,2,$B14-1,totalresp),1,OFFSET(Justice!$A$1,2,J$1-1,totalresp),0)+COUNTIFS(OFFSET(Justice!$A$1,2,$B14-1,totalresp),0,OFFSET(Justice!$A$1,2,J$1-1,totalresp),1)))</f>
        <v>0.67500000000000004</v>
      </c>
      <c r="K14">
        <f ca="1">1-(COUNTIFS(OFFSET(Justice!$A$1,2,$B14-1,totalresp),1,OFFSET(Justice!$A$1,2,K$1-1,totalresp),1)/(COUNTIFS(OFFSET(Justice!$A$1,2,$B14-1,totalresp),1,OFFSET(Justice!$A$1,2,K$1-1,totalresp),1)+COUNTIFS(OFFSET(Justice!$A$1,2,$B14-1,totalresp),1,OFFSET(Justice!$A$1,2,K$1-1,totalresp),0)+COUNTIFS(OFFSET(Justice!$A$1,2,$B14-1,totalresp),0,OFFSET(Justice!$A$1,2,K$1-1,totalresp),1)))</f>
        <v>0.91666666666666663</v>
      </c>
      <c r="L14">
        <f ca="1">1-(COUNTIFS(OFFSET(Justice!$A$1,2,$B14-1,totalresp),1,OFFSET(Justice!$A$1,2,L$1-1,totalresp),1)/(COUNTIFS(OFFSET(Justice!$A$1,2,$B14-1,totalresp),1,OFFSET(Justice!$A$1,2,L$1-1,totalresp),1)+COUNTIFS(OFFSET(Justice!$A$1,2,$B14-1,totalresp),1,OFFSET(Justice!$A$1,2,L$1-1,totalresp),0)+COUNTIFS(OFFSET(Justice!$A$1,2,$B14-1,totalresp),0,OFFSET(Justice!$A$1,2,L$1-1,totalresp),1)))</f>
        <v>0.88888888888888884</v>
      </c>
      <c r="M14">
        <f ca="1">1-(COUNTIFS(OFFSET(Justice!$A$1,2,$B14-1,totalresp),1,OFFSET(Justice!$A$1,2,M$1-1,totalresp),1)/(COUNTIFS(OFFSET(Justice!$A$1,2,$B14-1,totalresp),1,OFFSET(Justice!$A$1,2,M$1-1,totalresp),1)+COUNTIFS(OFFSET(Justice!$A$1,2,$B14-1,totalresp),1,OFFSET(Justice!$A$1,2,M$1-1,totalresp),0)+COUNTIFS(OFFSET(Justice!$A$1,2,$B14-1,totalresp),0,OFFSET(Justice!$A$1,2,M$1-1,totalresp),1)))</f>
        <v>0.85714285714285721</v>
      </c>
      <c r="N14">
        <f ca="1">1-(COUNTIFS(OFFSET(Justice!$A$1,2,$B14-1,totalresp),1,OFFSET(Justice!$A$1,2,N$1-1,totalresp),1)/(COUNTIFS(OFFSET(Justice!$A$1,2,$B14-1,totalresp),1,OFFSET(Justice!$A$1,2,N$1-1,totalresp),1)+COUNTIFS(OFFSET(Justice!$A$1,2,$B14-1,totalresp),1,OFFSET(Justice!$A$1,2,N$1-1,totalresp),0)+COUNTIFS(OFFSET(Justice!$A$1,2,$B14-1,totalresp),0,OFFSET(Justice!$A$1,2,N$1-1,totalresp),1)))</f>
        <v>0</v>
      </c>
      <c r="O14">
        <f ca="1">1-(COUNTIFS(OFFSET(Justice!$A$1,2,$B14-1,totalresp),1,OFFSET(Justice!$A$1,2,O$1-1,totalresp),1)/(COUNTIFS(OFFSET(Justice!$A$1,2,$B14-1,totalresp),1,OFFSET(Justice!$A$1,2,O$1-1,totalresp),1)+COUNTIFS(OFFSET(Justice!$A$1,2,$B14-1,totalresp),1,OFFSET(Justice!$A$1,2,O$1-1,totalresp),0)+COUNTIFS(OFFSET(Justice!$A$1,2,$B14-1,totalresp),0,OFFSET(Justice!$A$1,2,O$1-1,totalresp),1)))</f>
        <v>0.75757575757575757</v>
      </c>
      <c r="P14">
        <f ca="1">1-(COUNTIFS(OFFSET(Justice!$A$1,2,$B14-1,totalresp),1,OFFSET(Justice!$A$1,2,P$1-1,totalresp),1)/(COUNTIFS(OFFSET(Justice!$A$1,2,$B14-1,totalresp),1,OFFSET(Justice!$A$1,2,P$1-1,totalresp),1)+COUNTIFS(OFFSET(Justice!$A$1,2,$B14-1,totalresp),1,OFFSET(Justice!$A$1,2,P$1-1,totalresp),0)+COUNTIFS(OFFSET(Justice!$A$1,2,$B14-1,totalresp),0,OFFSET(Justice!$A$1,2,P$1-1,totalresp),1)))</f>
        <v>0.9</v>
      </c>
      <c r="Q14">
        <f ca="1">1-(COUNTIFS(OFFSET(Justice!$A$1,2,$B14-1,totalresp),1,OFFSET(Justice!$A$1,2,Q$1-1,totalresp),1)/(COUNTIFS(OFFSET(Justice!$A$1,2,$B14-1,totalresp),1,OFFSET(Justice!$A$1,2,Q$1-1,totalresp),1)+COUNTIFS(OFFSET(Justice!$A$1,2,$B14-1,totalresp),1,OFFSET(Justice!$A$1,2,Q$1-1,totalresp),0)+COUNTIFS(OFFSET(Justice!$A$1,2,$B14-1,totalresp),0,OFFSET(Justice!$A$1,2,Q$1-1,totalresp),1)))</f>
        <v>0.92</v>
      </c>
      <c r="R14">
        <f ca="1">1-(COUNTIFS(OFFSET(Justice!$A$1,2,$B14-1,totalresp),1,OFFSET(Justice!$A$1,2,R$1-1,totalresp),1)/(COUNTIFS(OFFSET(Justice!$A$1,2,$B14-1,totalresp),1,OFFSET(Justice!$A$1,2,R$1-1,totalresp),1)+COUNTIFS(OFFSET(Justice!$A$1,2,$B14-1,totalresp),1,OFFSET(Justice!$A$1,2,R$1-1,totalresp),0)+COUNTIFS(OFFSET(Justice!$A$1,2,$B14-1,totalresp),0,OFFSET(Justice!$A$1,2,R$1-1,totalresp),1)))</f>
        <v>0.83870967741935487</v>
      </c>
    </row>
    <row r="15" spans="1:38" ht="52.9" x14ac:dyDescent="0.45">
      <c r="A15" s="3" t="s">
        <v>421</v>
      </c>
      <c r="B15" s="6">
        <v>18</v>
      </c>
      <c r="C15">
        <f ca="1">1-(COUNTIFS(OFFSET(Justice!$A$1,2,$B15-1,totalresp),1,OFFSET(Justice!$A$1,2,C$1-1,totalresp),1)/(COUNTIFS(OFFSET(Justice!$A$1,2,$B15-1,totalresp),1,OFFSET(Justice!$A$1,2,C$1-1,totalresp),1)+COUNTIFS(OFFSET(Justice!$A$1,2,$B15-1,totalresp),1,OFFSET(Justice!$A$1,2,C$1-1,totalresp),0)+COUNTIFS(OFFSET(Justice!$A$1,2,$B15-1,totalresp),0,OFFSET(Justice!$A$1,2,C$1-1,totalresp),1)))</f>
        <v>0.84615384615384615</v>
      </c>
      <c r="D15">
        <f ca="1">1-(COUNTIFS(OFFSET(Justice!$A$1,2,$B15-1,totalresp),1,OFFSET(Justice!$A$1,2,D$1-1,totalresp),1)/(COUNTIFS(OFFSET(Justice!$A$1,2,$B15-1,totalresp),1,OFFSET(Justice!$A$1,2,D$1-1,totalresp),1)+COUNTIFS(OFFSET(Justice!$A$1,2,$B15-1,totalresp),1,OFFSET(Justice!$A$1,2,D$1-1,totalresp),0)+COUNTIFS(OFFSET(Justice!$A$1,2,$B15-1,totalresp),0,OFFSET(Justice!$A$1,2,D$1-1,totalresp),1)))</f>
        <v>0.73333333333333339</v>
      </c>
      <c r="E15">
        <f ca="1">1-(COUNTIFS(OFFSET(Justice!$A$1,2,$B15-1,totalresp),1,OFFSET(Justice!$A$1,2,E$1-1,totalresp),1)/(COUNTIFS(OFFSET(Justice!$A$1,2,$B15-1,totalresp),1,OFFSET(Justice!$A$1,2,E$1-1,totalresp),1)+COUNTIFS(OFFSET(Justice!$A$1,2,$B15-1,totalresp),1,OFFSET(Justice!$A$1,2,E$1-1,totalresp),0)+COUNTIFS(OFFSET(Justice!$A$1,2,$B15-1,totalresp),0,OFFSET(Justice!$A$1,2,E$1-1,totalresp),1)))</f>
        <v>0.77083333333333337</v>
      </c>
      <c r="F15">
        <f ca="1">1-(COUNTIFS(OFFSET(Justice!$A$1,2,$B15-1,totalresp),1,OFFSET(Justice!$A$1,2,F$1-1,totalresp),1)/(COUNTIFS(OFFSET(Justice!$A$1,2,$B15-1,totalresp),1,OFFSET(Justice!$A$1,2,F$1-1,totalresp),1)+COUNTIFS(OFFSET(Justice!$A$1,2,$B15-1,totalresp),1,OFFSET(Justice!$A$1,2,F$1-1,totalresp),0)+COUNTIFS(OFFSET(Justice!$A$1,2,$B15-1,totalresp),0,OFFSET(Justice!$A$1,2,F$1-1,totalresp),1)))</f>
        <v>0.94285714285714284</v>
      </c>
      <c r="G15">
        <f ca="1">1-(COUNTIFS(OFFSET(Justice!$A$1,2,$B15-1,totalresp),1,OFFSET(Justice!$A$1,2,G$1-1,totalresp),1)/(COUNTIFS(OFFSET(Justice!$A$1,2,$B15-1,totalresp),1,OFFSET(Justice!$A$1,2,G$1-1,totalresp),1)+COUNTIFS(OFFSET(Justice!$A$1,2,$B15-1,totalresp),1,OFFSET(Justice!$A$1,2,G$1-1,totalresp),0)+COUNTIFS(OFFSET(Justice!$A$1,2,$B15-1,totalresp),0,OFFSET(Justice!$A$1,2,G$1-1,totalresp),1)))</f>
        <v>1</v>
      </c>
      <c r="H15">
        <f ca="1">1-(COUNTIFS(OFFSET(Justice!$A$1,2,$B15-1,totalresp),1,OFFSET(Justice!$A$1,2,H$1-1,totalresp),1)/(COUNTIFS(OFFSET(Justice!$A$1,2,$B15-1,totalresp),1,OFFSET(Justice!$A$1,2,H$1-1,totalresp),1)+COUNTIFS(OFFSET(Justice!$A$1,2,$B15-1,totalresp),1,OFFSET(Justice!$A$1,2,H$1-1,totalresp),0)+COUNTIFS(OFFSET(Justice!$A$1,2,$B15-1,totalresp),0,OFFSET(Justice!$A$1,2,H$1-1,totalresp),1)))</f>
        <v>0.8</v>
      </c>
      <c r="I15">
        <f ca="1">1-(COUNTIFS(OFFSET(Justice!$A$1,2,$B15-1,totalresp),1,OFFSET(Justice!$A$1,2,I$1-1,totalresp),1)/(COUNTIFS(OFFSET(Justice!$A$1,2,$B15-1,totalresp),1,OFFSET(Justice!$A$1,2,I$1-1,totalresp),1)+COUNTIFS(OFFSET(Justice!$A$1,2,$B15-1,totalresp),1,OFFSET(Justice!$A$1,2,I$1-1,totalresp),0)+COUNTIFS(OFFSET(Justice!$A$1,2,$B15-1,totalresp),0,OFFSET(Justice!$A$1,2,I$1-1,totalresp),1)))</f>
        <v>0.68965517241379315</v>
      </c>
      <c r="J15">
        <f ca="1">1-(COUNTIFS(OFFSET(Justice!$A$1,2,$B15-1,totalresp),1,OFFSET(Justice!$A$1,2,J$1-1,totalresp),1)/(COUNTIFS(OFFSET(Justice!$A$1,2,$B15-1,totalresp),1,OFFSET(Justice!$A$1,2,J$1-1,totalresp),1)+COUNTIFS(OFFSET(Justice!$A$1,2,$B15-1,totalresp),1,OFFSET(Justice!$A$1,2,J$1-1,totalresp),0)+COUNTIFS(OFFSET(Justice!$A$1,2,$B15-1,totalresp),0,OFFSET(Justice!$A$1,2,J$1-1,totalresp),1)))</f>
        <v>0.64864864864864868</v>
      </c>
      <c r="K15">
        <f ca="1">1-(COUNTIFS(OFFSET(Justice!$A$1,2,$B15-1,totalresp),1,OFFSET(Justice!$A$1,2,K$1-1,totalresp),1)/(COUNTIFS(OFFSET(Justice!$A$1,2,$B15-1,totalresp),1,OFFSET(Justice!$A$1,2,K$1-1,totalresp),1)+COUNTIFS(OFFSET(Justice!$A$1,2,$B15-1,totalresp),1,OFFSET(Justice!$A$1,2,K$1-1,totalresp),0)+COUNTIFS(OFFSET(Justice!$A$1,2,$B15-1,totalresp),0,OFFSET(Justice!$A$1,2,K$1-1,totalresp),1)))</f>
        <v>1</v>
      </c>
      <c r="L15">
        <f ca="1">1-(COUNTIFS(OFFSET(Justice!$A$1,2,$B15-1,totalresp),1,OFFSET(Justice!$A$1,2,L$1-1,totalresp),1)/(COUNTIFS(OFFSET(Justice!$A$1,2,$B15-1,totalresp),1,OFFSET(Justice!$A$1,2,L$1-1,totalresp),1)+COUNTIFS(OFFSET(Justice!$A$1,2,$B15-1,totalresp),1,OFFSET(Justice!$A$1,2,L$1-1,totalresp),0)+COUNTIFS(OFFSET(Justice!$A$1,2,$B15-1,totalresp),0,OFFSET(Justice!$A$1,2,L$1-1,totalresp),1)))</f>
        <v>0.875</v>
      </c>
      <c r="M15">
        <f ca="1">1-(COUNTIFS(OFFSET(Justice!$A$1,2,$B15-1,totalresp),1,OFFSET(Justice!$A$1,2,M$1-1,totalresp),1)/(COUNTIFS(OFFSET(Justice!$A$1,2,$B15-1,totalresp),1,OFFSET(Justice!$A$1,2,M$1-1,totalresp),1)+COUNTIFS(OFFSET(Justice!$A$1,2,$B15-1,totalresp),1,OFFSET(Justice!$A$1,2,M$1-1,totalresp),0)+COUNTIFS(OFFSET(Justice!$A$1,2,$B15-1,totalresp),0,OFFSET(Justice!$A$1,2,M$1-1,totalresp),1)))</f>
        <v>0.92592592592592593</v>
      </c>
      <c r="N15">
        <f ca="1">1-(COUNTIFS(OFFSET(Justice!$A$1,2,$B15-1,totalresp),1,OFFSET(Justice!$A$1,2,N$1-1,totalresp),1)/(COUNTIFS(OFFSET(Justice!$A$1,2,$B15-1,totalresp),1,OFFSET(Justice!$A$1,2,N$1-1,totalresp),1)+COUNTIFS(OFFSET(Justice!$A$1,2,$B15-1,totalresp),1,OFFSET(Justice!$A$1,2,N$1-1,totalresp),0)+COUNTIFS(OFFSET(Justice!$A$1,2,$B15-1,totalresp),0,OFFSET(Justice!$A$1,2,N$1-1,totalresp),1)))</f>
        <v>0.75757575757575757</v>
      </c>
      <c r="O15">
        <f ca="1">1-(COUNTIFS(OFFSET(Justice!$A$1,2,$B15-1,totalresp),1,OFFSET(Justice!$A$1,2,O$1-1,totalresp),1)/(COUNTIFS(OFFSET(Justice!$A$1,2,$B15-1,totalresp),1,OFFSET(Justice!$A$1,2,O$1-1,totalresp),1)+COUNTIFS(OFFSET(Justice!$A$1,2,$B15-1,totalresp),1,OFFSET(Justice!$A$1,2,O$1-1,totalresp),0)+COUNTIFS(OFFSET(Justice!$A$1,2,$B15-1,totalresp),0,OFFSET(Justice!$A$1,2,O$1-1,totalresp),1)))</f>
        <v>0</v>
      </c>
      <c r="P15">
        <f ca="1">1-(COUNTIFS(OFFSET(Justice!$A$1,2,$B15-1,totalresp),1,OFFSET(Justice!$A$1,2,P$1-1,totalresp),1)/(COUNTIFS(OFFSET(Justice!$A$1,2,$B15-1,totalresp),1,OFFSET(Justice!$A$1,2,P$1-1,totalresp),1)+COUNTIFS(OFFSET(Justice!$A$1,2,$B15-1,totalresp),1,OFFSET(Justice!$A$1,2,P$1-1,totalresp),0)+COUNTIFS(OFFSET(Justice!$A$1,2,$B15-1,totalresp),0,OFFSET(Justice!$A$1,2,P$1-1,totalresp),1)))</f>
        <v>0.63636363636363635</v>
      </c>
      <c r="Q15">
        <f ca="1">1-(COUNTIFS(OFFSET(Justice!$A$1,2,$B15-1,totalresp),1,OFFSET(Justice!$A$1,2,Q$1-1,totalresp),1)/(COUNTIFS(OFFSET(Justice!$A$1,2,$B15-1,totalresp),1,OFFSET(Justice!$A$1,2,Q$1-1,totalresp),1)+COUNTIFS(OFFSET(Justice!$A$1,2,$B15-1,totalresp),1,OFFSET(Justice!$A$1,2,Q$1-1,totalresp),0)+COUNTIFS(OFFSET(Justice!$A$1,2,$B15-1,totalresp),0,OFFSET(Justice!$A$1,2,Q$1-1,totalresp),1)))</f>
        <v>0.85714285714285721</v>
      </c>
      <c r="R15">
        <f ca="1">1-(COUNTIFS(OFFSET(Justice!$A$1,2,$B15-1,totalresp),1,OFFSET(Justice!$A$1,2,R$1-1,totalresp),1)/(COUNTIFS(OFFSET(Justice!$A$1,2,$B15-1,totalresp),1,OFFSET(Justice!$A$1,2,R$1-1,totalresp),1)+COUNTIFS(OFFSET(Justice!$A$1,2,$B15-1,totalresp),1,OFFSET(Justice!$A$1,2,R$1-1,totalresp),0)+COUNTIFS(OFFSET(Justice!$A$1,2,$B15-1,totalresp),0,OFFSET(Justice!$A$1,2,R$1-1,totalresp),1)))</f>
        <v>0.67999999999999994</v>
      </c>
    </row>
    <row r="16" spans="1:38" ht="52.9" x14ac:dyDescent="0.45">
      <c r="A16" s="3" t="s">
        <v>422</v>
      </c>
      <c r="B16" s="6">
        <v>19</v>
      </c>
      <c r="C16">
        <f ca="1">1-(COUNTIFS(OFFSET(Justice!$A$1,2,$B16-1,totalresp),1,OFFSET(Justice!$A$1,2,C$1-1,totalresp),1)/(COUNTIFS(OFFSET(Justice!$A$1,2,$B16-1,totalresp),1,OFFSET(Justice!$A$1,2,C$1-1,totalresp),1)+COUNTIFS(OFFSET(Justice!$A$1,2,$B16-1,totalresp),1,OFFSET(Justice!$A$1,2,C$1-1,totalresp),0)+COUNTIFS(OFFSET(Justice!$A$1,2,$B16-1,totalresp),0,OFFSET(Justice!$A$1,2,C$1-1,totalresp),1)))</f>
        <v>0.91176470588235292</v>
      </c>
      <c r="D16">
        <f ca="1">1-(COUNTIFS(OFFSET(Justice!$A$1,2,$B16-1,totalresp),1,OFFSET(Justice!$A$1,2,D$1-1,totalresp),1)/(COUNTIFS(OFFSET(Justice!$A$1,2,$B16-1,totalresp),1,OFFSET(Justice!$A$1,2,D$1-1,totalresp),1)+COUNTIFS(OFFSET(Justice!$A$1,2,$B16-1,totalresp),1,OFFSET(Justice!$A$1,2,D$1-1,totalresp),0)+COUNTIFS(OFFSET(Justice!$A$1,2,$B16-1,totalresp),0,OFFSET(Justice!$A$1,2,D$1-1,totalresp),1)))</f>
        <v>0.83333333333333337</v>
      </c>
      <c r="E16">
        <f ca="1">1-(COUNTIFS(OFFSET(Justice!$A$1,2,$B16-1,totalresp),1,OFFSET(Justice!$A$1,2,E$1-1,totalresp),1)/(COUNTIFS(OFFSET(Justice!$A$1,2,$B16-1,totalresp),1,OFFSET(Justice!$A$1,2,E$1-1,totalresp),1)+COUNTIFS(OFFSET(Justice!$A$1,2,$B16-1,totalresp),1,OFFSET(Justice!$A$1,2,E$1-1,totalresp),0)+COUNTIFS(OFFSET(Justice!$A$1,2,$B16-1,totalresp),0,OFFSET(Justice!$A$1,2,E$1-1,totalresp),1)))</f>
        <v>0.89130434782608692</v>
      </c>
      <c r="F16">
        <f ca="1">1-(COUNTIFS(OFFSET(Justice!$A$1,2,$B16-1,totalresp),1,OFFSET(Justice!$A$1,2,F$1-1,totalresp),1)/(COUNTIFS(OFFSET(Justice!$A$1,2,$B16-1,totalresp),1,OFFSET(Justice!$A$1,2,F$1-1,totalresp),1)+COUNTIFS(OFFSET(Justice!$A$1,2,$B16-1,totalresp),1,OFFSET(Justice!$A$1,2,F$1-1,totalresp),0)+COUNTIFS(OFFSET(Justice!$A$1,2,$B16-1,totalresp),0,OFFSET(Justice!$A$1,2,F$1-1,totalresp),1)))</f>
        <v>1</v>
      </c>
      <c r="G16">
        <f ca="1">1-(COUNTIFS(OFFSET(Justice!$A$1,2,$B16-1,totalresp),1,OFFSET(Justice!$A$1,2,G$1-1,totalresp),1)/(COUNTIFS(OFFSET(Justice!$A$1,2,$B16-1,totalresp),1,OFFSET(Justice!$A$1,2,G$1-1,totalresp),1)+COUNTIFS(OFFSET(Justice!$A$1,2,$B16-1,totalresp),1,OFFSET(Justice!$A$1,2,G$1-1,totalresp),0)+COUNTIFS(OFFSET(Justice!$A$1,2,$B16-1,totalresp),0,OFFSET(Justice!$A$1,2,G$1-1,totalresp),1)))</f>
        <v>1</v>
      </c>
      <c r="H16">
        <f ca="1">1-(COUNTIFS(OFFSET(Justice!$A$1,2,$B16-1,totalresp),1,OFFSET(Justice!$A$1,2,H$1-1,totalresp),1)/(COUNTIFS(OFFSET(Justice!$A$1,2,$B16-1,totalresp),1,OFFSET(Justice!$A$1,2,H$1-1,totalresp),1)+COUNTIFS(OFFSET(Justice!$A$1,2,$B16-1,totalresp),1,OFFSET(Justice!$A$1,2,H$1-1,totalresp),0)+COUNTIFS(OFFSET(Justice!$A$1,2,$B16-1,totalresp),0,OFFSET(Justice!$A$1,2,H$1-1,totalresp),1)))</f>
        <v>0.8666666666666667</v>
      </c>
      <c r="I16">
        <f ca="1">1-(COUNTIFS(OFFSET(Justice!$A$1,2,$B16-1,totalresp),1,OFFSET(Justice!$A$1,2,I$1-1,totalresp),1)/(COUNTIFS(OFFSET(Justice!$A$1,2,$B16-1,totalresp),1,OFFSET(Justice!$A$1,2,I$1-1,totalresp),1)+COUNTIFS(OFFSET(Justice!$A$1,2,$B16-1,totalresp),1,OFFSET(Justice!$A$1,2,I$1-1,totalresp),0)+COUNTIFS(OFFSET(Justice!$A$1,2,$B16-1,totalresp),0,OFFSET(Justice!$A$1,2,I$1-1,totalresp),1)))</f>
        <v>0.63636363636363635</v>
      </c>
      <c r="J16">
        <f ca="1">1-(COUNTIFS(OFFSET(Justice!$A$1,2,$B16-1,totalresp),1,OFFSET(Justice!$A$1,2,J$1-1,totalresp),1)/(COUNTIFS(OFFSET(Justice!$A$1,2,$B16-1,totalresp),1,OFFSET(Justice!$A$1,2,J$1-1,totalresp),1)+COUNTIFS(OFFSET(Justice!$A$1,2,$B16-1,totalresp),1,OFFSET(Justice!$A$1,2,J$1-1,totalresp),0)+COUNTIFS(OFFSET(Justice!$A$1,2,$B16-1,totalresp),0,OFFSET(Justice!$A$1,2,J$1-1,totalresp),1)))</f>
        <v>0.72727272727272729</v>
      </c>
      <c r="K16">
        <f ca="1">1-(COUNTIFS(OFFSET(Justice!$A$1,2,$B16-1,totalresp),1,OFFSET(Justice!$A$1,2,K$1-1,totalresp),1)/(COUNTIFS(OFFSET(Justice!$A$1,2,$B16-1,totalresp),1,OFFSET(Justice!$A$1,2,K$1-1,totalresp),1)+COUNTIFS(OFFSET(Justice!$A$1,2,$B16-1,totalresp),1,OFFSET(Justice!$A$1,2,K$1-1,totalresp),0)+COUNTIFS(OFFSET(Justice!$A$1,2,$B16-1,totalresp),0,OFFSET(Justice!$A$1,2,K$1-1,totalresp),1)))</f>
        <v>1</v>
      </c>
      <c r="L16">
        <f ca="1">1-(COUNTIFS(OFFSET(Justice!$A$1,2,$B16-1,totalresp),1,OFFSET(Justice!$A$1,2,L$1-1,totalresp),1)/(COUNTIFS(OFFSET(Justice!$A$1,2,$B16-1,totalresp),1,OFFSET(Justice!$A$1,2,L$1-1,totalresp),1)+COUNTIFS(OFFSET(Justice!$A$1,2,$B16-1,totalresp),1,OFFSET(Justice!$A$1,2,L$1-1,totalresp),0)+COUNTIFS(OFFSET(Justice!$A$1,2,$B16-1,totalresp),0,OFFSET(Justice!$A$1,2,L$1-1,totalresp),1)))</f>
        <v>0.94444444444444442</v>
      </c>
      <c r="M16">
        <f ca="1">1-(COUNTIFS(OFFSET(Justice!$A$1,2,$B16-1,totalresp),1,OFFSET(Justice!$A$1,2,M$1-1,totalresp),1)/(COUNTIFS(OFFSET(Justice!$A$1,2,$B16-1,totalresp),1,OFFSET(Justice!$A$1,2,M$1-1,totalresp),1)+COUNTIFS(OFFSET(Justice!$A$1,2,$B16-1,totalresp),1,OFFSET(Justice!$A$1,2,M$1-1,totalresp),0)+COUNTIFS(OFFSET(Justice!$A$1,2,$B16-1,totalresp),0,OFFSET(Justice!$A$1,2,M$1-1,totalresp),1)))</f>
        <v>0.95</v>
      </c>
      <c r="N16">
        <f ca="1">1-(COUNTIFS(OFFSET(Justice!$A$1,2,$B16-1,totalresp),1,OFFSET(Justice!$A$1,2,N$1-1,totalresp),1)/(COUNTIFS(OFFSET(Justice!$A$1,2,$B16-1,totalresp),1,OFFSET(Justice!$A$1,2,N$1-1,totalresp),1)+COUNTIFS(OFFSET(Justice!$A$1,2,$B16-1,totalresp),1,OFFSET(Justice!$A$1,2,N$1-1,totalresp),0)+COUNTIFS(OFFSET(Justice!$A$1,2,$B16-1,totalresp),0,OFFSET(Justice!$A$1,2,N$1-1,totalresp),1)))</f>
        <v>0.9</v>
      </c>
      <c r="O16">
        <f ca="1">1-(COUNTIFS(OFFSET(Justice!$A$1,2,$B16-1,totalresp),1,OFFSET(Justice!$A$1,2,O$1-1,totalresp),1)/(COUNTIFS(OFFSET(Justice!$A$1,2,$B16-1,totalresp),1,OFFSET(Justice!$A$1,2,O$1-1,totalresp),1)+COUNTIFS(OFFSET(Justice!$A$1,2,$B16-1,totalresp),1,OFFSET(Justice!$A$1,2,O$1-1,totalresp),0)+COUNTIFS(OFFSET(Justice!$A$1,2,$B16-1,totalresp),0,OFFSET(Justice!$A$1,2,O$1-1,totalresp),1)))</f>
        <v>0.63636363636363635</v>
      </c>
      <c r="P16">
        <f ca="1">1-(COUNTIFS(OFFSET(Justice!$A$1,2,$B16-1,totalresp),1,OFFSET(Justice!$A$1,2,P$1-1,totalresp),1)/(COUNTIFS(OFFSET(Justice!$A$1,2,$B16-1,totalresp),1,OFFSET(Justice!$A$1,2,P$1-1,totalresp),1)+COUNTIFS(OFFSET(Justice!$A$1,2,$B16-1,totalresp),1,OFFSET(Justice!$A$1,2,P$1-1,totalresp),0)+COUNTIFS(OFFSET(Justice!$A$1,2,$B16-1,totalresp),0,OFFSET(Justice!$A$1,2,P$1-1,totalresp),1)))</f>
        <v>0</v>
      </c>
      <c r="Q16">
        <f ca="1">1-(COUNTIFS(OFFSET(Justice!$A$1,2,$B16-1,totalresp),1,OFFSET(Justice!$A$1,2,Q$1-1,totalresp),1)/(COUNTIFS(OFFSET(Justice!$A$1,2,$B16-1,totalresp),1,OFFSET(Justice!$A$1,2,Q$1-1,totalresp),1)+COUNTIFS(OFFSET(Justice!$A$1,2,$B16-1,totalresp),1,OFFSET(Justice!$A$1,2,Q$1-1,totalresp),0)+COUNTIFS(OFFSET(Justice!$A$1,2,$B16-1,totalresp),0,OFFSET(Justice!$A$1,2,Q$1-1,totalresp),1)))</f>
        <v>0.76923076923076916</v>
      </c>
      <c r="R16">
        <f ca="1">1-(COUNTIFS(OFFSET(Justice!$A$1,2,$B16-1,totalresp),1,OFFSET(Justice!$A$1,2,R$1-1,totalresp),1)/(COUNTIFS(OFFSET(Justice!$A$1,2,$B16-1,totalresp),1,OFFSET(Justice!$A$1,2,R$1-1,totalresp),1)+COUNTIFS(OFFSET(Justice!$A$1,2,$B16-1,totalresp),1,OFFSET(Justice!$A$1,2,R$1-1,totalresp),0)+COUNTIFS(OFFSET(Justice!$A$1,2,$B16-1,totalresp),0,OFFSET(Justice!$A$1,2,R$1-1,totalresp),1)))</f>
        <v>0.61111111111111116</v>
      </c>
    </row>
    <row r="17" spans="1:18" ht="39.75" x14ac:dyDescent="0.45">
      <c r="A17" s="3" t="s">
        <v>423</v>
      </c>
      <c r="B17" s="6">
        <v>20</v>
      </c>
      <c r="C17">
        <f ca="1">1-(COUNTIFS(OFFSET(Justice!$A$1,2,$B17-1,totalresp),1,OFFSET(Justice!$A$1,2,C$1-1,totalresp),1)/(COUNTIFS(OFFSET(Justice!$A$1,2,$B17-1,totalresp),1,OFFSET(Justice!$A$1,2,C$1-1,totalresp),1)+COUNTIFS(OFFSET(Justice!$A$1,2,$B17-1,totalresp),1,OFFSET(Justice!$A$1,2,C$1-1,totalresp),0)+COUNTIFS(OFFSET(Justice!$A$1,2,$B17-1,totalresp),0,OFFSET(Justice!$A$1,2,C$1-1,totalresp),1)))</f>
        <v>0.96666666666666667</v>
      </c>
      <c r="D17">
        <f ca="1">1-(COUNTIFS(OFFSET(Justice!$A$1,2,$B17-1,totalresp),1,OFFSET(Justice!$A$1,2,D$1-1,totalresp),1)/(COUNTIFS(OFFSET(Justice!$A$1,2,$B17-1,totalresp),1,OFFSET(Justice!$A$1,2,D$1-1,totalresp),1)+COUNTIFS(OFFSET(Justice!$A$1,2,$B17-1,totalresp),1,OFFSET(Justice!$A$1,2,D$1-1,totalresp),0)+COUNTIFS(OFFSET(Justice!$A$1,2,$B17-1,totalresp),0,OFFSET(Justice!$A$1,2,D$1-1,totalresp),1)))</f>
        <v>0.89743589743589747</v>
      </c>
      <c r="E17">
        <f ca="1">1-(COUNTIFS(OFFSET(Justice!$A$1,2,$B17-1,totalresp),1,OFFSET(Justice!$A$1,2,E$1-1,totalresp),1)/(COUNTIFS(OFFSET(Justice!$A$1,2,$B17-1,totalresp),1,OFFSET(Justice!$A$1,2,E$1-1,totalresp),1)+COUNTIFS(OFFSET(Justice!$A$1,2,$B17-1,totalresp),1,OFFSET(Justice!$A$1,2,E$1-1,totalresp),0)+COUNTIFS(OFFSET(Justice!$A$1,2,$B17-1,totalresp),0,OFFSET(Justice!$A$1,2,E$1-1,totalresp),1)))</f>
        <v>0.90243902439024393</v>
      </c>
      <c r="F17">
        <f ca="1">1-(COUNTIFS(OFFSET(Justice!$A$1,2,$B17-1,totalresp),1,OFFSET(Justice!$A$1,2,F$1-1,totalresp),1)/(COUNTIFS(OFFSET(Justice!$A$1,2,$B17-1,totalresp),1,OFFSET(Justice!$A$1,2,F$1-1,totalresp),1)+COUNTIFS(OFFSET(Justice!$A$1,2,$B17-1,totalresp),1,OFFSET(Justice!$A$1,2,F$1-1,totalresp),0)+COUNTIFS(OFFSET(Justice!$A$1,2,$B17-1,totalresp),0,OFFSET(Justice!$A$1,2,F$1-1,totalresp),1)))</f>
        <v>0.95454545454545459</v>
      </c>
      <c r="G17">
        <f ca="1">1-(COUNTIFS(OFFSET(Justice!$A$1,2,$B17-1,totalresp),1,OFFSET(Justice!$A$1,2,G$1-1,totalresp),1)/(COUNTIFS(OFFSET(Justice!$A$1,2,$B17-1,totalresp),1,OFFSET(Justice!$A$1,2,G$1-1,totalresp),1)+COUNTIFS(OFFSET(Justice!$A$1,2,$B17-1,totalresp),1,OFFSET(Justice!$A$1,2,G$1-1,totalresp),0)+COUNTIFS(OFFSET(Justice!$A$1,2,$B17-1,totalresp),0,OFFSET(Justice!$A$1,2,G$1-1,totalresp),1)))</f>
        <v>1</v>
      </c>
      <c r="H17">
        <f ca="1">1-(COUNTIFS(OFFSET(Justice!$A$1,2,$B17-1,totalresp),1,OFFSET(Justice!$A$1,2,H$1-1,totalresp),1)/(COUNTIFS(OFFSET(Justice!$A$1,2,$B17-1,totalresp),1,OFFSET(Justice!$A$1,2,H$1-1,totalresp),1)+COUNTIFS(OFFSET(Justice!$A$1,2,$B17-1,totalresp),1,OFFSET(Justice!$A$1,2,H$1-1,totalresp),0)+COUNTIFS(OFFSET(Justice!$A$1,2,$B17-1,totalresp),0,OFFSET(Justice!$A$1,2,H$1-1,totalresp),1)))</f>
        <v>0.88</v>
      </c>
      <c r="I17">
        <f ca="1">1-(COUNTIFS(OFFSET(Justice!$A$1,2,$B17-1,totalresp),1,OFFSET(Justice!$A$1,2,I$1-1,totalresp),1)/(COUNTIFS(OFFSET(Justice!$A$1,2,$B17-1,totalresp),1,OFFSET(Justice!$A$1,2,I$1-1,totalresp),1)+COUNTIFS(OFFSET(Justice!$A$1,2,$B17-1,totalresp),1,OFFSET(Justice!$A$1,2,I$1-1,totalresp),0)+COUNTIFS(OFFSET(Justice!$A$1,2,$B17-1,totalresp),0,OFFSET(Justice!$A$1,2,I$1-1,totalresp),1)))</f>
        <v>0.85714285714285721</v>
      </c>
      <c r="J17">
        <f ca="1">1-(COUNTIFS(OFFSET(Justice!$A$1,2,$B17-1,totalresp),1,OFFSET(Justice!$A$1,2,J$1-1,totalresp),1)/(COUNTIFS(OFFSET(Justice!$A$1,2,$B17-1,totalresp),1,OFFSET(Justice!$A$1,2,J$1-1,totalresp),1)+COUNTIFS(OFFSET(Justice!$A$1,2,$B17-1,totalresp),1,OFFSET(Justice!$A$1,2,J$1-1,totalresp),0)+COUNTIFS(OFFSET(Justice!$A$1,2,$B17-1,totalresp),0,OFFSET(Justice!$A$1,2,J$1-1,totalresp),1)))</f>
        <v>0.875</v>
      </c>
      <c r="K17">
        <f ca="1">1-(COUNTIFS(OFFSET(Justice!$A$1,2,$B17-1,totalresp),1,OFFSET(Justice!$A$1,2,K$1-1,totalresp),1)/(COUNTIFS(OFFSET(Justice!$A$1,2,$B17-1,totalresp),1,OFFSET(Justice!$A$1,2,K$1-1,totalresp),1)+COUNTIFS(OFFSET(Justice!$A$1,2,$B17-1,totalresp),1,OFFSET(Justice!$A$1,2,K$1-1,totalresp),0)+COUNTIFS(OFFSET(Justice!$A$1,2,$B17-1,totalresp),0,OFFSET(Justice!$A$1,2,K$1-1,totalresp),1)))</f>
        <v>1</v>
      </c>
      <c r="L17">
        <f ca="1">1-(COUNTIFS(OFFSET(Justice!$A$1,2,$B17-1,totalresp),1,OFFSET(Justice!$A$1,2,L$1-1,totalresp),1)/(COUNTIFS(OFFSET(Justice!$A$1,2,$B17-1,totalresp),1,OFFSET(Justice!$A$1,2,L$1-1,totalresp),1)+COUNTIFS(OFFSET(Justice!$A$1,2,$B17-1,totalresp),1,OFFSET(Justice!$A$1,2,L$1-1,totalresp),0)+COUNTIFS(OFFSET(Justice!$A$1,2,$B17-1,totalresp),0,OFFSET(Justice!$A$1,2,L$1-1,totalresp),1)))</f>
        <v>1</v>
      </c>
      <c r="M17">
        <f ca="1">1-(COUNTIFS(OFFSET(Justice!$A$1,2,$B17-1,totalresp),1,OFFSET(Justice!$A$1,2,M$1-1,totalresp),1)/(COUNTIFS(OFFSET(Justice!$A$1,2,$B17-1,totalresp),1,OFFSET(Justice!$A$1,2,M$1-1,totalresp),1)+COUNTIFS(OFFSET(Justice!$A$1,2,$B17-1,totalresp),1,OFFSET(Justice!$A$1,2,M$1-1,totalresp),0)+COUNTIFS(OFFSET(Justice!$A$1,2,$B17-1,totalresp),0,OFFSET(Justice!$A$1,2,M$1-1,totalresp),1)))</f>
        <v>1</v>
      </c>
      <c r="N17">
        <f ca="1">1-(COUNTIFS(OFFSET(Justice!$A$1,2,$B17-1,totalresp),1,OFFSET(Justice!$A$1,2,N$1-1,totalresp),1)/(COUNTIFS(OFFSET(Justice!$A$1,2,$B17-1,totalresp),1,OFFSET(Justice!$A$1,2,N$1-1,totalresp),1)+COUNTIFS(OFFSET(Justice!$A$1,2,$B17-1,totalresp),1,OFFSET(Justice!$A$1,2,N$1-1,totalresp),0)+COUNTIFS(OFFSET(Justice!$A$1,2,$B17-1,totalresp),0,OFFSET(Justice!$A$1,2,N$1-1,totalresp),1)))</f>
        <v>0.92</v>
      </c>
      <c r="O17">
        <f ca="1">1-(COUNTIFS(OFFSET(Justice!$A$1,2,$B17-1,totalresp),1,OFFSET(Justice!$A$1,2,O$1-1,totalresp),1)/(COUNTIFS(OFFSET(Justice!$A$1,2,$B17-1,totalresp),1,OFFSET(Justice!$A$1,2,O$1-1,totalresp),1)+COUNTIFS(OFFSET(Justice!$A$1,2,$B17-1,totalresp),1,OFFSET(Justice!$A$1,2,O$1-1,totalresp),0)+COUNTIFS(OFFSET(Justice!$A$1,2,$B17-1,totalresp),0,OFFSET(Justice!$A$1,2,O$1-1,totalresp),1)))</f>
        <v>0.85714285714285721</v>
      </c>
      <c r="P17">
        <f ca="1">1-(COUNTIFS(OFFSET(Justice!$A$1,2,$B17-1,totalresp),1,OFFSET(Justice!$A$1,2,P$1-1,totalresp),1)/(COUNTIFS(OFFSET(Justice!$A$1,2,$B17-1,totalresp),1,OFFSET(Justice!$A$1,2,P$1-1,totalresp),1)+COUNTIFS(OFFSET(Justice!$A$1,2,$B17-1,totalresp),1,OFFSET(Justice!$A$1,2,P$1-1,totalresp),0)+COUNTIFS(OFFSET(Justice!$A$1,2,$B17-1,totalresp),0,OFFSET(Justice!$A$1,2,P$1-1,totalresp),1)))</f>
        <v>0.76923076923076916</v>
      </c>
      <c r="Q17">
        <f ca="1">1-(COUNTIFS(OFFSET(Justice!$A$1,2,$B17-1,totalresp),1,OFFSET(Justice!$A$1,2,Q$1-1,totalresp),1)/(COUNTIFS(OFFSET(Justice!$A$1,2,$B17-1,totalresp),1,OFFSET(Justice!$A$1,2,Q$1-1,totalresp),1)+COUNTIFS(OFFSET(Justice!$A$1,2,$B17-1,totalresp),1,OFFSET(Justice!$A$1,2,Q$1-1,totalresp),0)+COUNTIFS(OFFSET(Justice!$A$1,2,$B17-1,totalresp),0,OFFSET(Justice!$A$1,2,Q$1-1,totalresp),1)))</f>
        <v>0</v>
      </c>
      <c r="R17">
        <f ca="1">1-(COUNTIFS(OFFSET(Justice!$A$1,2,$B17-1,totalresp),1,OFFSET(Justice!$A$1,2,R$1-1,totalresp),1)/(COUNTIFS(OFFSET(Justice!$A$1,2,$B17-1,totalresp),1,OFFSET(Justice!$A$1,2,R$1-1,totalresp),1)+COUNTIFS(OFFSET(Justice!$A$1,2,$B17-1,totalresp),1,OFFSET(Justice!$A$1,2,R$1-1,totalresp),0)+COUNTIFS(OFFSET(Justice!$A$1,2,$B17-1,totalresp),0,OFFSET(Justice!$A$1,2,R$1-1,totalresp),1)))</f>
        <v>0.8125</v>
      </c>
    </row>
    <row r="18" spans="1:18" ht="52.9" x14ac:dyDescent="0.45">
      <c r="A18" s="3" t="s">
        <v>424</v>
      </c>
      <c r="B18" s="6">
        <v>21</v>
      </c>
      <c r="C18">
        <f ca="1">1-(COUNTIFS(OFFSET(Justice!$A$1,2,$B18-1,totalresp),1,OFFSET(Justice!$A$1,2,C$1-1,totalresp),1)/(COUNTIFS(OFFSET(Justice!$A$1,2,$B18-1,totalresp),1,OFFSET(Justice!$A$1,2,C$1-1,totalresp),1)+COUNTIFS(OFFSET(Justice!$A$1,2,$B18-1,totalresp),1,OFFSET(Justice!$A$1,2,C$1-1,totalresp),0)+COUNTIFS(OFFSET(Justice!$A$1,2,$B18-1,totalresp),0,OFFSET(Justice!$A$1,2,C$1-1,totalresp),1)))</f>
        <v>0.94736842105263164</v>
      </c>
      <c r="D18">
        <f ca="1">1-(COUNTIFS(OFFSET(Justice!$A$1,2,$B18-1,totalresp),1,OFFSET(Justice!$A$1,2,D$1-1,totalresp),1)/(COUNTIFS(OFFSET(Justice!$A$1,2,$B18-1,totalresp),1,OFFSET(Justice!$A$1,2,D$1-1,totalresp),1)+COUNTIFS(OFFSET(Justice!$A$1,2,$B18-1,totalresp),1,OFFSET(Justice!$A$1,2,D$1-1,totalresp),0)+COUNTIFS(OFFSET(Justice!$A$1,2,$B18-1,totalresp),0,OFFSET(Justice!$A$1,2,D$1-1,totalresp),1)))</f>
        <v>0.79069767441860461</v>
      </c>
      <c r="E18">
        <f ca="1">1-(COUNTIFS(OFFSET(Justice!$A$1,2,$B18-1,totalresp),1,OFFSET(Justice!$A$1,2,E$1-1,totalresp),1)/(COUNTIFS(OFFSET(Justice!$A$1,2,$B18-1,totalresp),1,OFFSET(Justice!$A$1,2,E$1-1,totalresp),1)+COUNTIFS(OFFSET(Justice!$A$1,2,$B18-1,totalresp),1,OFFSET(Justice!$A$1,2,E$1-1,totalresp),0)+COUNTIFS(OFFSET(Justice!$A$1,2,$B18-1,totalresp),0,OFFSET(Justice!$A$1,2,E$1-1,totalresp),1)))</f>
        <v>0.8</v>
      </c>
      <c r="F18">
        <f ca="1">1-(COUNTIFS(OFFSET(Justice!$A$1,2,$B18-1,totalresp),1,OFFSET(Justice!$A$1,2,F$1-1,totalresp),1)/(COUNTIFS(OFFSET(Justice!$A$1,2,$B18-1,totalresp),1,OFFSET(Justice!$A$1,2,F$1-1,totalresp),1)+COUNTIFS(OFFSET(Justice!$A$1,2,$B18-1,totalresp),1,OFFSET(Justice!$A$1,2,F$1-1,totalresp),0)+COUNTIFS(OFFSET(Justice!$A$1,2,$B18-1,totalresp),0,OFFSET(Justice!$A$1,2,F$1-1,totalresp),1)))</f>
        <v>0.93333333333333335</v>
      </c>
      <c r="G18">
        <f ca="1">1-(COUNTIFS(OFFSET(Justice!$A$1,2,$B18-1,totalresp),1,OFFSET(Justice!$A$1,2,G$1-1,totalresp),1)/(COUNTIFS(OFFSET(Justice!$A$1,2,$B18-1,totalresp),1,OFFSET(Justice!$A$1,2,G$1-1,totalresp),1)+COUNTIFS(OFFSET(Justice!$A$1,2,$B18-1,totalresp),1,OFFSET(Justice!$A$1,2,G$1-1,totalresp),0)+COUNTIFS(OFFSET(Justice!$A$1,2,$B18-1,totalresp),0,OFFSET(Justice!$A$1,2,G$1-1,totalresp),1)))</f>
        <v>1</v>
      </c>
      <c r="H18">
        <f ca="1">1-(COUNTIFS(OFFSET(Justice!$A$1,2,$B18-1,totalresp),1,OFFSET(Justice!$A$1,2,H$1-1,totalresp),1)/(COUNTIFS(OFFSET(Justice!$A$1,2,$B18-1,totalresp),1,OFFSET(Justice!$A$1,2,H$1-1,totalresp),1)+COUNTIFS(OFFSET(Justice!$A$1,2,$B18-1,totalresp),1,OFFSET(Justice!$A$1,2,H$1-1,totalresp),0)+COUNTIFS(OFFSET(Justice!$A$1,2,$B18-1,totalresp),0,OFFSET(Justice!$A$1,2,H$1-1,totalresp),1)))</f>
        <v>0.84375</v>
      </c>
      <c r="I18">
        <f ca="1">1-(COUNTIFS(OFFSET(Justice!$A$1,2,$B18-1,totalresp),1,OFFSET(Justice!$A$1,2,I$1-1,totalresp),1)/(COUNTIFS(OFFSET(Justice!$A$1,2,$B18-1,totalresp),1,OFFSET(Justice!$A$1,2,I$1-1,totalresp),1)+COUNTIFS(OFFSET(Justice!$A$1,2,$B18-1,totalresp),1,OFFSET(Justice!$A$1,2,I$1-1,totalresp),0)+COUNTIFS(OFFSET(Justice!$A$1,2,$B18-1,totalresp),0,OFFSET(Justice!$A$1,2,I$1-1,totalresp),1)))</f>
        <v>0.56521739130434789</v>
      </c>
      <c r="J18">
        <f ca="1">1-(COUNTIFS(OFFSET(Justice!$A$1,2,$B18-1,totalresp),1,OFFSET(Justice!$A$1,2,J$1-1,totalresp),1)/(COUNTIFS(OFFSET(Justice!$A$1,2,$B18-1,totalresp),1,OFFSET(Justice!$A$1,2,J$1-1,totalresp),1)+COUNTIFS(OFFSET(Justice!$A$1,2,$B18-1,totalresp),1,OFFSET(Justice!$A$1,2,J$1-1,totalresp),0)+COUNTIFS(OFFSET(Justice!$A$1,2,$B18-1,totalresp),0,OFFSET(Justice!$A$1,2,J$1-1,totalresp),1)))</f>
        <v>0.67647058823529416</v>
      </c>
      <c r="K18">
        <f ca="1">1-(COUNTIFS(OFFSET(Justice!$A$1,2,$B18-1,totalresp),1,OFFSET(Justice!$A$1,2,K$1-1,totalresp),1)/(COUNTIFS(OFFSET(Justice!$A$1,2,$B18-1,totalresp),1,OFFSET(Justice!$A$1,2,K$1-1,totalresp),1)+COUNTIFS(OFFSET(Justice!$A$1,2,$B18-1,totalresp),1,OFFSET(Justice!$A$1,2,K$1-1,totalresp),0)+COUNTIFS(OFFSET(Justice!$A$1,2,$B18-1,totalresp),0,OFFSET(Justice!$A$1,2,K$1-1,totalresp),1)))</f>
        <v>1</v>
      </c>
      <c r="L18">
        <f ca="1">1-(COUNTIFS(OFFSET(Justice!$A$1,2,$B18-1,totalresp),1,OFFSET(Justice!$A$1,2,L$1-1,totalresp),1)/(COUNTIFS(OFFSET(Justice!$A$1,2,$B18-1,totalresp),1,OFFSET(Justice!$A$1,2,L$1-1,totalresp),1)+COUNTIFS(OFFSET(Justice!$A$1,2,$B18-1,totalresp),1,OFFSET(Justice!$A$1,2,L$1-1,totalresp),0)+COUNTIFS(OFFSET(Justice!$A$1,2,$B18-1,totalresp),0,OFFSET(Justice!$A$1,2,L$1-1,totalresp),1)))</f>
        <v>0.9</v>
      </c>
      <c r="M18">
        <f ca="1">1-(COUNTIFS(OFFSET(Justice!$A$1,2,$B18-1,totalresp),1,OFFSET(Justice!$A$1,2,M$1-1,totalresp),1)/(COUNTIFS(OFFSET(Justice!$A$1,2,$B18-1,totalresp),1,OFFSET(Justice!$A$1,2,M$1-1,totalresp),1)+COUNTIFS(OFFSET(Justice!$A$1,2,$B18-1,totalresp),1,OFFSET(Justice!$A$1,2,M$1-1,totalresp),0)+COUNTIFS(OFFSET(Justice!$A$1,2,$B18-1,totalresp),0,OFFSET(Justice!$A$1,2,M$1-1,totalresp),1)))</f>
        <v>1</v>
      </c>
      <c r="N18">
        <f ca="1">1-(COUNTIFS(OFFSET(Justice!$A$1,2,$B18-1,totalresp),1,OFFSET(Justice!$A$1,2,N$1-1,totalresp),1)/(COUNTIFS(OFFSET(Justice!$A$1,2,$B18-1,totalresp),1,OFFSET(Justice!$A$1,2,N$1-1,totalresp),1)+COUNTIFS(OFFSET(Justice!$A$1,2,$B18-1,totalresp),1,OFFSET(Justice!$A$1,2,N$1-1,totalresp),0)+COUNTIFS(OFFSET(Justice!$A$1,2,$B18-1,totalresp),0,OFFSET(Justice!$A$1,2,N$1-1,totalresp),1)))</f>
        <v>0.83870967741935487</v>
      </c>
      <c r="O18">
        <f ca="1">1-(COUNTIFS(OFFSET(Justice!$A$1,2,$B18-1,totalresp),1,OFFSET(Justice!$A$1,2,O$1-1,totalresp),1)/(COUNTIFS(OFFSET(Justice!$A$1,2,$B18-1,totalresp),1,OFFSET(Justice!$A$1,2,O$1-1,totalresp),1)+COUNTIFS(OFFSET(Justice!$A$1,2,$B18-1,totalresp),1,OFFSET(Justice!$A$1,2,O$1-1,totalresp),0)+COUNTIFS(OFFSET(Justice!$A$1,2,$B18-1,totalresp),0,OFFSET(Justice!$A$1,2,O$1-1,totalresp),1)))</f>
        <v>0.67999999999999994</v>
      </c>
      <c r="P18">
        <f ca="1">1-(COUNTIFS(OFFSET(Justice!$A$1,2,$B18-1,totalresp),1,OFFSET(Justice!$A$1,2,P$1-1,totalresp),1)/(COUNTIFS(OFFSET(Justice!$A$1,2,$B18-1,totalresp),1,OFFSET(Justice!$A$1,2,P$1-1,totalresp),1)+COUNTIFS(OFFSET(Justice!$A$1,2,$B18-1,totalresp),1,OFFSET(Justice!$A$1,2,P$1-1,totalresp),0)+COUNTIFS(OFFSET(Justice!$A$1,2,$B18-1,totalresp),0,OFFSET(Justice!$A$1,2,P$1-1,totalresp),1)))</f>
        <v>0.61111111111111116</v>
      </c>
      <c r="Q18">
        <f ca="1">1-(COUNTIFS(OFFSET(Justice!$A$1,2,$B18-1,totalresp),1,OFFSET(Justice!$A$1,2,Q$1-1,totalresp),1)/(COUNTIFS(OFFSET(Justice!$A$1,2,$B18-1,totalresp),1,OFFSET(Justice!$A$1,2,Q$1-1,totalresp),1)+COUNTIFS(OFFSET(Justice!$A$1,2,$B18-1,totalresp),1,OFFSET(Justice!$A$1,2,Q$1-1,totalresp),0)+COUNTIFS(OFFSET(Justice!$A$1,2,$B18-1,totalresp),0,OFFSET(Justice!$A$1,2,Q$1-1,totalresp),1)))</f>
        <v>0.8125</v>
      </c>
      <c r="R18">
        <f ca="1">1-(COUNTIFS(OFFSET(Justice!$A$1,2,$B18-1,totalresp),1,OFFSET(Justice!$A$1,2,R$1-1,totalresp),1)/(COUNTIFS(OFFSET(Justice!$A$1,2,$B18-1,totalresp),1,OFFSET(Justice!$A$1,2,R$1-1,totalresp),1)+COUNTIFS(OFFSET(Justice!$A$1,2,$B18-1,totalresp),1,OFFSET(Justice!$A$1,2,R$1-1,totalresp),0)+COUNTIFS(OFFSET(Justice!$A$1,2,$B18-1,totalresp),0,OFFSET(Justice!$A$1,2,R$1-1,totalresp),1)))</f>
        <v>0</v>
      </c>
    </row>
    <row r="19" spans="1:18" x14ac:dyDescent="0.45">
      <c r="A19" s="3"/>
      <c r="B19" s="6"/>
    </row>
    <row r="20" spans="1:18" x14ac:dyDescent="0.45">
      <c r="A20" s="3"/>
      <c r="B20" s="6"/>
    </row>
    <row r="21" spans="1:18" x14ac:dyDescent="0.45">
      <c r="A21" s="3"/>
      <c r="B21" s="6"/>
    </row>
    <row r="22" spans="1:18" x14ac:dyDescent="0.45">
      <c r="A22" s="3"/>
      <c r="B22" s="6"/>
    </row>
    <row r="23" spans="1:18" x14ac:dyDescent="0.45">
      <c r="A23" s="3"/>
      <c r="B23" s="6"/>
    </row>
    <row r="24" spans="1:18" x14ac:dyDescent="0.45">
      <c r="A24" s="3"/>
      <c r="B24" s="6"/>
    </row>
    <row r="25" spans="1:18" x14ac:dyDescent="0.45">
      <c r="A25" s="3"/>
      <c r="B25" s="6"/>
    </row>
    <row r="26" spans="1:18" x14ac:dyDescent="0.45">
      <c r="A26" s="3"/>
      <c r="B26" s="6"/>
    </row>
    <row r="27" spans="1:18" x14ac:dyDescent="0.45">
      <c r="A27" s="3"/>
      <c r="B27" s="6"/>
    </row>
    <row r="28" spans="1:18" x14ac:dyDescent="0.45">
      <c r="A28" s="3"/>
      <c r="B28" s="6"/>
    </row>
    <row r="29" spans="1:18" x14ac:dyDescent="0.45">
      <c r="A29" s="3"/>
      <c r="B29" s="6"/>
    </row>
    <row r="30" spans="1:18" x14ac:dyDescent="0.45">
      <c r="A30" s="3"/>
      <c r="B30" s="6"/>
    </row>
    <row r="31" spans="1:18" x14ac:dyDescent="0.45">
      <c r="A31" s="3"/>
      <c r="B31" s="6"/>
    </row>
    <row r="32" spans="1:18" x14ac:dyDescent="0.45">
      <c r="A32" s="3"/>
      <c r="B32" s="6"/>
    </row>
    <row r="33" spans="1:2" x14ac:dyDescent="0.45">
      <c r="A33" s="3"/>
      <c r="B33" s="6"/>
    </row>
    <row r="34" spans="1:2" x14ac:dyDescent="0.45">
      <c r="A34" s="3"/>
      <c r="B34" s="6"/>
    </row>
    <row r="35" spans="1:2" x14ac:dyDescent="0.45">
      <c r="A35" s="3"/>
      <c r="B35" s="6"/>
    </row>
    <row r="36" spans="1:2" x14ac:dyDescent="0.45">
      <c r="A36" s="3"/>
      <c r="B36" s="6"/>
    </row>
    <row r="37" spans="1:2" x14ac:dyDescent="0.45">
      <c r="A37" s="3"/>
      <c r="B37" s="6"/>
    </row>
    <row r="38" spans="1:2" x14ac:dyDescent="0.45">
      <c r="A38" s="3"/>
      <c r="B38" s="6"/>
    </row>
  </sheetData>
  <conditionalFormatting sqref="C3:AL38">
    <cfRule type="colorScale" priority="1">
      <colorScale>
        <cfvo type="min"/>
        <cfvo type="max"/>
        <color rgb="FF63BE7B"/>
        <color rgb="FFFCFCFF"/>
      </colorScale>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52E40-942A-4AEE-836E-D299C6CF2EC7}">
  <dimension ref="A2:R140"/>
  <sheetViews>
    <sheetView workbookViewId="0"/>
  </sheetViews>
  <sheetFormatPr defaultRowHeight="14.25" x14ac:dyDescent="0.45"/>
  <cols>
    <col min="1" max="1" width="8.73046875" style="18" bestFit="1" customWidth="1"/>
    <col min="2" max="2" width="32.73046875" style="18" customWidth="1"/>
    <col min="3" max="7" width="12.73046875" style="19" customWidth="1"/>
    <col min="8" max="8" width="12.73046875" style="18" customWidth="1"/>
    <col min="9" max="13" width="9.1328125" style="18"/>
  </cols>
  <sheetData>
    <row r="2" spans="1:18" x14ac:dyDescent="0.45">
      <c r="C2" s="19" t="s">
        <v>425</v>
      </c>
      <c r="D2" s="19" t="s">
        <v>426</v>
      </c>
      <c r="E2" s="19" t="s">
        <v>427</v>
      </c>
      <c r="F2" s="19" t="s">
        <v>428</v>
      </c>
      <c r="G2" s="19" t="s">
        <v>429</v>
      </c>
    </row>
    <row r="3" spans="1:18" x14ac:dyDescent="0.45">
      <c r="C3" s="25" t="s">
        <v>154</v>
      </c>
      <c r="D3" s="25" t="s">
        <v>155</v>
      </c>
      <c r="E3" s="25" t="s">
        <v>156</v>
      </c>
      <c r="F3" s="25" t="s">
        <v>157</v>
      </c>
      <c r="G3" s="25" t="s">
        <v>158</v>
      </c>
      <c r="H3" s="25" t="s">
        <v>289</v>
      </c>
      <c r="K3" s="30" t="s">
        <v>432</v>
      </c>
      <c r="L3" s="31"/>
      <c r="M3" s="31"/>
      <c r="N3" s="11"/>
      <c r="O3" s="12"/>
      <c r="Q3" s="117" t="s">
        <v>449</v>
      </c>
      <c r="R3" s="118"/>
    </row>
    <row r="4" spans="1:18" x14ac:dyDescent="0.45">
      <c r="A4" s="24" t="s">
        <v>430</v>
      </c>
      <c r="B4" s="24" t="s">
        <v>431</v>
      </c>
      <c r="C4" s="26"/>
      <c r="D4" s="27"/>
      <c r="E4" s="27"/>
      <c r="F4" s="27"/>
      <c r="G4" s="27"/>
      <c r="H4" s="28"/>
      <c r="I4" s="23"/>
      <c r="K4" s="32">
        <v>1</v>
      </c>
      <c r="L4" s="23">
        <v>2</v>
      </c>
      <c r="M4" s="23">
        <v>3</v>
      </c>
      <c r="N4" s="23">
        <v>4</v>
      </c>
      <c r="O4" s="57">
        <v>5</v>
      </c>
      <c r="Q4" s="58" t="s">
        <v>447</v>
      </c>
      <c r="R4" s="59" t="s">
        <v>448</v>
      </c>
    </row>
    <row r="5" spans="1:18" x14ac:dyDescent="0.45">
      <c r="A5" s="41" t="s">
        <v>22</v>
      </c>
      <c r="B5" s="106" t="s">
        <v>153</v>
      </c>
      <c r="C5" s="41">
        <f ca="1">(SUMPRODUCT(Clusters_interviews!B$5:B$115,INDIRECT(Clusters_insights!$A5)))</f>
        <v>9</v>
      </c>
      <c r="D5" s="41">
        <f ca="1">(SUMPRODUCT(Clusters_interviews!C$5:C$115,INDIRECT(Clusters_insights!$A5)))</f>
        <v>14</v>
      </c>
      <c r="E5" s="41">
        <f ca="1">(SUMPRODUCT(Clusters_interviews!D$5:D$115,INDIRECT(Clusters_insights!$A5)))</f>
        <v>15</v>
      </c>
      <c r="F5" s="41">
        <f ca="1">(SUMPRODUCT(Clusters_interviews!E$5:E$115,INDIRECT(Clusters_insights!$A5)))</f>
        <v>4</v>
      </c>
      <c r="G5" s="41">
        <f ca="1">(SUMPRODUCT(Clusters_interviews!F$5:F$115,INDIRECT(Clusters_insights!$A5)))</f>
        <v>13</v>
      </c>
      <c r="H5" s="41">
        <f ca="1">(SUMPRODUCT(Clusters_interviews!G$5:G$115,INDIRECT(Clusters_insights!$A5)))</f>
        <v>7</v>
      </c>
      <c r="K5" s="34" t="str" cm="1">
        <f t="array" aca="1" ref="K5" ca="1">INDEX('Jaccard_distance All'!$C$1:$EH$1,,MATCH(SMALL('Jaccard_distance All'!$C3:$EH3,K$4+1),'Jaccard_distance All'!$C3:$EH3,0))</f>
        <v>set_1002</v>
      </c>
      <c r="L5" s="18" t="str" cm="1">
        <f t="array" aca="1" ref="L5" ca="1">INDEX('Jaccard_distance All'!$C$1:$EH$1,,MATCH(SMALL('Jaccard_distance All'!$C3:$EH3,L$4+1),'Jaccard_distance All'!$C3:$EH3,0))</f>
        <v>set_1003</v>
      </c>
      <c r="M5" s="18" t="str" cm="1">
        <f t="array" aca="1" ref="M5" ca="1">INDEX('Jaccard_distance All'!$C$1:$EH$1,,MATCH(SMALL('Jaccard_distance All'!$C3:$EH3,M$4+1),'Jaccard_distance All'!$C3:$EH3,0))</f>
        <v>set_2001</v>
      </c>
      <c r="N5" s="18" t="str" cm="1">
        <f t="array" aca="1" ref="N5" ca="1">INDEX('Jaccard_distance All'!$C$1:$EH$1,,MATCH(SMALL('Jaccard_distance All'!$C3:$EH3,N$4+1),'Jaccard_distance All'!$C3:$EH3,0))</f>
        <v>set_3028</v>
      </c>
      <c r="O5" s="56" t="str" cm="1">
        <f t="array" aca="1" ref="O5" ca="1">INDEX('Jaccard_distance All'!$C$1:$EH$1,,MATCH(SMALL('Jaccard_distance All'!$C3:$EH3,O$4+1),'Jaccard_distance All'!$C3:$EH3,0))</f>
        <v>set_1011</v>
      </c>
      <c r="Q5" s="34">
        <f ca="1">COUNTIF('Jaccard_distance All'!$C3:$EH3,1)</f>
        <v>3</v>
      </c>
      <c r="R5" s="14">
        <f ca="1">_xlfn.RANK.EQ(Q5,$Q$5:$Q$140,0)</f>
        <v>111</v>
      </c>
    </row>
    <row r="6" spans="1:18" ht="26.25" x14ac:dyDescent="0.45">
      <c r="A6" s="19" t="s">
        <v>23</v>
      </c>
      <c r="B6" s="21" t="s">
        <v>179</v>
      </c>
      <c r="C6" s="19">
        <f ca="1">(SUMPRODUCT(Clusters_interviews!B$5:B$115,INDIRECT(Clusters_insights!$A6)))</f>
        <v>13</v>
      </c>
      <c r="D6" s="19">
        <f ca="1">(SUMPRODUCT(Clusters_interviews!C$5:C$115,INDIRECT(Clusters_insights!$A6)))</f>
        <v>20</v>
      </c>
      <c r="E6" s="19">
        <f ca="1">(SUMPRODUCT(Clusters_interviews!D$5:D$115,INDIRECT(Clusters_insights!$A6)))</f>
        <v>20</v>
      </c>
      <c r="F6" s="19">
        <f ca="1">(SUMPRODUCT(Clusters_interviews!E$5:E$115,INDIRECT(Clusters_insights!$A6)))</f>
        <v>6</v>
      </c>
      <c r="G6" s="19">
        <f ca="1">(SUMPRODUCT(Clusters_interviews!F$5:F$115,INDIRECT(Clusters_insights!$A6)))</f>
        <v>18</v>
      </c>
      <c r="H6" s="19">
        <f ca="1">(SUMPRODUCT(Clusters_interviews!G$5:G$115,INDIRECT(Clusters_insights!$A6)))</f>
        <v>16</v>
      </c>
      <c r="K6" s="34" t="str" cm="1">
        <f t="array" aca="1" ref="K6" ca="1">INDEX('Jaccard_distance All'!$C$1:$EH$1,,MATCH(SMALL('Jaccard_distance All'!$C4:$EH4,K$4+1),'Jaccard_distance All'!$C4:$EH4,0))</f>
        <v>set_1001</v>
      </c>
      <c r="L6" s="18" t="str" cm="1">
        <f t="array" aca="1" ref="L6" ca="1">INDEX('Jaccard_distance All'!$C$1:$EH$1,,MATCH(SMALL('Jaccard_distance All'!$C4:$EH4,L$4+1),'Jaccard_distance All'!$C4:$EH4,0))</f>
        <v>set_1003</v>
      </c>
      <c r="M6" s="18" t="str" cm="1">
        <f t="array" aca="1" ref="M6" ca="1">INDEX('Jaccard_distance All'!$C$1:$EH$1,,MATCH(SMALL('Jaccard_distance All'!$C4:$EH4,M$4+1),'Jaccard_distance All'!$C4:$EH4,0))</f>
        <v>set_3028</v>
      </c>
      <c r="N6" s="18" t="str" cm="1">
        <f t="array" aca="1" ref="N6" ca="1">INDEX('Jaccard_distance All'!$C$1:$EH$1,,MATCH(SMALL('Jaccard_distance All'!$C4:$EH4,N$4+1),'Jaccard_distance All'!$C4:$EH4,0))</f>
        <v>set_1005</v>
      </c>
      <c r="O6" s="56" t="str" cm="1">
        <f t="array" aca="1" ref="O6" ca="1">INDEX('Jaccard_distance All'!$C$1:$EH$1,,MATCH(SMALL('Jaccard_distance All'!$C4:$EH4,O$4+1),'Jaccard_distance All'!$C4:$EH4,0))</f>
        <v>set_3027</v>
      </c>
      <c r="Q6" s="34">
        <f ca="1">COUNTIF('Jaccard_distance All'!$C4:$EH4,1)</f>
        <v>2</v>
      </c>
      <c r="R6" s="14">
        <f t="shared" ref="R6:R69" ca="1" si="0">_xlfn.RANK.EQ(Q6,$Q$5:$Q$140,0)</f>
        <v>125</v>
      </c>
    </row>
    <row r="7" spans="1:18" ht="26.25" x14ac:dyDescent="0.45">
      <c r="A7" s="19" t="s">
        <v>24</v>
      </c>
      <c r="B7" s="21" t="s">
        <v>290</v>
      </c>
      <c r="C7" s="19">
        <f ca="1">(SUMPRODUCT(Clusters_interviews!B$5:B$115,INDIRECT(Clusters_insights!$A7)))</f>
        <v>10</v>
      </c>
      <c r="D7" s="19">
        <f ca="1">(SUMPRODUCT(Clusters_interviews!C$5:C$115,INDIRECT(Clusters_insights!$A7)))</f>
        <v>12</v>
      </c>
      <c r="E7" s="19">
        <f ca="1">(SUMPRODUCT(Clusters_interviews!D$5:D$115,INDIRECT(Clusters_insights!$A7)))</f>
        <v>15</v>
      </c>
      <c r="F7" s="19">
        <f ca="1">(SUMPRODUCT(Clusters_interviews!E$5:E$115,INDIRECT(Clusters_insights!$A7)))</f>
        <v>7</v>
      </c>
      <c r="G7" s="19">
        <f ca="1">(SUMPRODUCT(Clusters_interviews!F$5:F$115,INDIRECT(Clusters_insights!$A7)))</f>
        <v>15</v>
      </c>
      <c r="H7" s="19">
        <f ca="1">(SUMPRODUCT(Clusters_interviews!G$5:G$115,INDIRECT(Clusters_insights!$A7)))</f>
        <v>12</v>
      </c>
      <c r="K7" s="34" t="str" cm="1">
        <f t="array" aca="1" ref="K7" ca="1">INDEX('Jaccard_distance All'!$C$1:$EH$1,,MATCH(SMALL('Jaccard_distance All'!$C5:$EH5,K$4+1),'Jaccard_distance All'!$C5:$EH5,0))</f>
        <v>set_1002</v>
      </c>
      <c r="L7" s="18" t="str" cm="1">
        <f t="array" aca="1" ref="L7" ca="1">INDEX('Jaccard_distance All'!$C$1:$EH$1,,MATCH(SMALL('Jaccard_distance All'!$C5:$EH5,L$4+1),'Jaccard_distance All'!$C5:$EH5,0))</f>
        <v>set_3028</v>
      </c>
      <c r="M7" s="18" t="str" cm="1">
        <f t="array" aca="1" ref="M7" ca="1">INDEX('Jaccard_distance All'!$C$1:$EH$1,,MATCH(SMALL('Jaccard_distance All'!$C5:$EH5,M$4+1),'Jaccard_distance All'!$C5:$EH5,0))</f>
        <v>set_1011</v>
      </c>
      <c r="N7" s="18" t="str" cm="1">
        <f t="array" aca="1" ref="N7" ca="1">INDEX('Jaccard_distance All'!$C$1:$EH$1,,MATCH(SMALL('Jaccard_distance All'!$C5:$EH5,N$4+1),'Jaccard_distance All'!$C5:$EH5,0))</f>
        <v>set_1001</v>
      </c>
      <c r="O7" s="56" t="str" cm="1">
        <f t="array" aca="1" ref="O7" ca="1">INDEX('Jaccard_distance All'!$C$1:$EH$1,,MATCH(SMALL('Jaccard_distance All'!$C5:$EH5,O$4+1),'Jaccard_distance All'!$C5:$EH5,0))</f>
        <v>set_5003</v>
      </c>
      <c r="Q7" s="34">
        <f ca="1">COUNTIF('Jaccard_distance All'!$C5:$EH5,1)</f>
        <v>4</v>
      </c>
      <c r="R7" s="14">
        <f t="shared" ca="1" si="0"/>
        <v>98</v>
      </c>
    </row>
    <row r="8" spans="1:18" ht="26.25" x14ac:dyDescent="0.45">
      <c r="A8" s="19" t="s">
        <v>25</v>
      </c>
      <c r="B8" s="21" t="s">
        <v>292</v>
      </c>
      <c r="C8" s="19">
        <f ca="1">(SUMPRODUCT(Clusters_interviews!B$5:B$115,INDIRECT(Clusters_insights!$A8)))</f>
        <v>3</v>
      </c>
      <c r="D8" s="19">
        <f ca="1">(SUMPRODUCT(Clusters_interviews!C$5:C$115,INDIRECT(Clusters_insights!$A8)))</f>
        <v>11</v>
      </c>
      <c r="E8" s="19">
        <f ca="1">(SUMPRODUCT(Clusters_interviews!D$5:D$115,INDIRECT(Clusters_insights!$A8)))</f>
        <v>8</v>
      </c>
      <c r="F8" s="19">
        <f ca="1">(SUMPRODUCT(Clusters_interviews!E$5:E$115,INDIRECT(Clusters_insights!$A8)))</f>
        <v>4</v>
      </c>
      <c r="G8" s="19">
        <f ca="1">(SUMPRODUCT(Clusters_interviews!F$5:F$115,INDIRECT(Clusters_insights!$A8)))</f>
        <v>12</v>
      </c>
      <c r="H8" s="19">
        <f ca="1">(SUMPRODUCT(Clusters_interviews!G$5:G$115,INDIRECT(Clusters_insights!$A8)))</f>
        <v>3</v>
      </c>
      <c r="K8" s="34" t="str" cm="1">
        <f t="array" aca="1" ref="K8" ca="1">INDEX('Jaccard_distance All'!$C$1:$EH$1,,MATCH(SMALL('Jaccard_distance All'!$C6:$EH6,K$4+1),'Jaccard_distance All'!$C6:$EH6,0))</f>
        <v>set_1011</v>
      </c>
      <c r="L8" s="18" t="str" cm="1">
        <f t="array" aca="1" ref="L8" ca="1">INDEX('Jaccard_distance All'!$C$1:$EH$1,,MATCH(SMALL('Jaccard_distance All'!$C6:$EH6,L$4+1),'Jaccard_distance All'!$C6:$EH6,0))</f>
        <v>set_1013</v>
      </c>
      <c r="M8" s="18" t="str" cm="1">
        <f t="array" aca="1" ref="M8" ca="1">INDEX('Jaccard_distance All'!$C$1:$EH$1,,MATCH(SMALL('Jaccard_distance All'!$C6:$EH6,M$4+1),'Jaccard_distance All'!$C6:$EH6,0))</f>
        <v>set_1009</v>
      </c>
      <c r="N8" s="18" t="str" cm="1">
        <f t="array" aca="1" ref="N8" ca="1">INDEX('Jaccard_distance All'!$C$1:$EH$1,,MATCH(SMALL('Jaccard_distance All'!$C6:$EH6,N$4+1),'Jaccard_distance All'!$C6:$EH6,0))</f>
        <v>set_1008</v>
      </c>
      <c r="O8" s="56" t="str" cm="1">
        <f t="array" aca="1" ref="O8" ca="1">INDEX('Jaccard_distance All'!$C$1:$EH$1,,MATCH(SMALL('Jaccard_distance All'!$C6:$EH6,O$4+1),'Jaccard_distance All'!$C6:$EH6,0))</f>
        <v>set_1003</v>
      </c>
      <c r="Q8" s="34">
        <f ca="1">COUNTIF('Jaccard_distance All'!$C6:$EH6,1)</f>
        <v>7</v>
      </c>
      <c r="R8" s="14">
        <f t="shared" ca="1" si="0"/>
        <v>78</v>
      </c>
    </row>
    <row r="9" spans="1:18" ht="39.4" x14ac:dyDescent="0.45">
      <c r="A9" s="19" t="s">
        <v>26</v>
      </c>
      <c r="B9" s="21" t="s">
        <v>293</v>
      </c>
      <c r="C9" s="19">
        <f ca="1">(SUMPRODUCT(Clusters_interviews!B$5:B$115,INDIRECT(Clusters_insights!$A9)))</f>
        <v>11</v>
      </c>
      <c r="D9" s="19">
        <f ca="1">(SUMPRODUCT(Clusters_interviews!C$5:C$115,INDIRECT(Clusters_insights!$A9)))</f>
        <v>15</v>
      </c>
      <c r="E9" s="19">
        <f ca="1">(SUMPRODUCT(Clusters_interviews!D$5:D$115,INDIRECT(Clusters_insights!$A9)))</f>
        <v>9</v>
      </c>
      <c r="F9" s="19">
        <f ca="1">(SUMPRODUCT(Clusters_interviews!E$5:E$115,INDIRECT(Clusters_insights!$A9)))</f>
        <v>5</v>
      </c>
      <c r="G9" s="19">
        <f ca="1">(SUMPRODUCT(Clusters_interviews!F$5:F$115,INDIRECT(Clusters_insights!$A9)))</f>
        <v>10</v>
      </c>
      <c r="H9" s="19">
        <f ca="1">(SUMPRODUCT(Clusters_interviews!G$5:G$115,INDIRECT(Clusters_insights!$A9)))</f>
        <v>12</v>
      </c>
      <c r="K9" s="34" t="str" cm="1">
        <f t="array" aca="1" ref="K9" ca="1">INDEX('Jaccard_distance All'!$C$1:$EH$1,,MATCH(SMALL('Jaccard_distance All'!$C7:$EH7,K$4+1),'Jaccard_distance All'!$C7:$EH7,0))</f>
        <v>set_1002</v>
      </c>
      <c r="L9" s="18" t="str" cm="1">
        <f t="array" aca="1" ref="L9" ca="1">INDEX('Jaccard_distance All'!$C$1:$EH$1,,MATCH(SMALL('Jaccard_distance All'!$C7:$EH7,L$4+1),'Jaccard_distance All'!$C7:$EH7,0))</f>
        <v>set_1007</v>
      </c>
      <c r="M9" s="18" t="str" cm="1">
        <f t="array" aca="1" ref="M9" ca="1">INDEX('Jaccard_distance All'!$C$1:$EH$1,,MATCH(SMALL('Jaccard_distance All'!$C7:$EH7,M$4+1),'Jaccard_distance All'!$C7:$EH7,0))</f>
        <v>set_3028</v>
      </c>
      <c r="N9" s="18" t="str" cm="1">
        <f t="array" aca="1" ref="N9" ca="1">INDEX('Jaccard_distance All'!$C$1:$EH$1,,MATCH(SMALL('Jaccard_distance All'!$C7:$EH7,N$4+1),'Jaccard_distance All'!$C7:$EH7,0))</f>
        <v>set_1022</v>
      </c>
      <c r="O9" s="56" t="str" cm="1">
        <f t="array" aca="1" ref="O9" ca="1">INDEX('Jaccard_distance All'!$C$1:$EH$1,,MATCH(SMALL('Jaccard_distance All'!$C7:$EH7,O$4+1),'Jaccard_distance All'!$C7:$EH7,0))</f>
        <v>set_2006</v>
      </c>
      <c r="Q9" s="34">
        <f ca="1">COUNTIF('Jaccard_distance All'!$C7:$EH7,1)</f>
        <v>0</v>
      </c>
      <c r="R9" s="14">
        <f t="shared" ca="1" si="0"/>
        <v>136</v>
      </c>
    </row>
    <row r="10" spans="1:18" ht="26.25" x14ac:dyDescent="0.45">
      <c r="A10" s="19" t="s">
        <v>27</v>
      </c>
      <c r="B10" s="21" t="s">
        <v>294</v>
      </c>
      <c r="C10" s="19">
        <f ca="1">(SUMPRODUCT(Clusters_interviews!B$5:B$115,INDIRECT(Clusters_insights!$A10)))</f>
        <v>5</v>
      </c>
      <c r="D10" s="19">
        <f ca="1">(SUMPRODUCT(Clusters_interviews!C$5:C$115,INDIRECT(Clusters_insights!$A10)))</f>
        <v>6</v>
      </c>
      <c r="E10" s="19">
        <f ca="1">(SUMPRODUCT(Clusters_interviews!D$5:D$115,INDIRECT(Clusters_insights!$A10)))</f>
        <v>8</v>
      </c>
      <c r="F10" s="19">
        <f ca="1">(SUMPRODUCT(Clusters_interviews!E$5:E$115,INDIRECT(Clusters_insights!$A10)))</f>
        <v>1</v>
      </c>
      <c r="G10" s="19">
        <f ca="1">(SUMPRODUCT(Clusters_interviews!F$5:F$115,INDIRECT(Clusters_insights!$A10)))</f>
        <v>6</v>
      </c>
      <c r="H10" s="19">
        <f ca="1">(SUMPRODUCT(Clusters_interviews!G$5:G$115,INDIRECT(Clusters_insights!$A10)))</f>
        <v>11</v>
      </c>
      <c r="K10" s="34" t="str" cm="1">
        <f t="array" aca="1" ref="K10" ca="1">INDEX('Jaccard_distance All'!$C$1:$EH$1,,MATCH(SMALL('Jaccard_distance All'!$C8:$EH8,K$4+1),'Jaccard_distance All'!$C8:$EH8,0))</f>
        <v>set_1007</v>
      </c>
      <c r="L10" s="18" t="str" cm="1">
        <f t="array" aca="1" ref="L10" ca="1">INDEX('Jaccard_distance All'!$C$1:$EH$1,,MATCH(SMALL('Jaccard_distance All'!$C8:$EH8,L$4+1),'Jaccard_distance All'!$C8:$EH8,0))</f>
        <v>set_3028</v>
      </c>
      <c r="M10" s="18" t="str" cm="1">
        <f t="array" aca="1" ref="M10" ca="1">INDEX('Jaccard_distance All'!$C$1:$EH$1,,MATCH(SMALL('Jaccard_distance All'!$C8:$EH8,M$4+1),'Jaccard_distance All'!$C8:$EH8,0))</f>
        <v>set_1005</v>
      </c>
      <c r="N10" s="18" t="str" cm="1">
        <f t="array" aca="1" ref="N10" ca="1">INDEX('Jaccard_distance All'!$C$1:$EH$1,,MATCH(SMALL('Jaccard_distance All'!$C8:$EH8,N$4+1),'Jaccard_distance All'!$C8:$EH8,0))</f>
        <v>set_3026</v>
      </c>
      <c r="O10" s="56" t="str" cm="1">
        <f t="array" aca="1" ref="O10" ca="1">INDEX('Jaccard_distance All'!$C$1:$EH$1,,MATCH(SMALL('Jaccard_distance All'!$C8:$EH8,O$4+1),'Jaccard_distance All'!$C8:$EH8,0))</f>
        <v>set_3034</v>
      </c>
      <c r="Q10" s="34">
        <f ca="1">COUNTIF('Jaccard_distance All'!$C8:$EH8,1)</f>
        <v>4</v>
      </c>
      <c r="R10" s="14">
        <f t="shared" ca="1" si="0"/>
        <v>98</v>
      </c>
    </row>
    <row r="11" spans="1:18" ht="39.4" x14ac:dyDescent="0.45">
      <c r="A11" s="19" t="s">
        <v>28</v>
      </c>
      <c r="B11" s="21" t="s">
        <v>291</v>
      </c>
      <c r="C11" s="19">
        <f ca="1">(SUMPRODUCT(Clusters_interviews!B$5:B$115,INDIRECT(Clusters_insights!$A11)))</f>
        <v>8</v>
      </c>
      <c r="D11" s="19">
        <f ca="1">(SUMPRODUCT(Clusters_interviews!C$5:C$115,INDIRECT(Clusters_insights!$A11)))</f>
        <v>12</v>
      </c>
      <c r="E11" s="19">
        <f ca="1">(SUMPRODUCT(Clusters_interviews!D$5:D$115,INDIRECT(Clusters_insights!$A11)))</f>
        <v>14</v>
      </c>
      <c r="F11" s="19">
        <f ca="1">(SUMPRODUCT(Clusters_interviews!E$5:E$115,INDIRECT(Clusters_insights!$A11)))</f>
        <v>5</v>
      </c>
      <c r="G11" s="19">
        <f ca="1">(SUMPRODUCT(Clusters_interviews!F$5:F$115,INDIRECT(Clusters_insights!$A11)))</f>
        <v>9</v>
      </c>
      <c r="H11" s="19">
        <f ca="1">(SUMPRODUCT(Clusters_interviews!G$5:G$115,INDIRECT(Clusters_insights!$A11)))</f>
        <v>10</v>
      </c>
      <c r="K11" s="34" t="str" cm="1">
        <f t="array" aca="1" ref="K11" ca="1">INDEX('Jaccard_distance All'!$C$1:$EH$1,,MATCH(SMALL('Jaccard_distance All'!$C9:$EH9,K$4+1),'Jaccard_distance All'!$C9:$EH9,0))</f>
        <v>set_1006</v>
      </c>
      <c r="L11" s="18" t="str" cm="1">
        <f t="array" aca="1" ref="L11" ca="1">INDEX('Jaccard_distance All'!$C$1:$EH$1,,MATCH(SMALL('Jaccard_distance All'!$C9:$EH9,L$4+1),'Jaccard_distance All'!$C9:$EH9,0))</f>
        <v>set_1005</v>
      </c>
      <c r="M11" s="18" t="str" cm="1">
        <f t="array" aca="1" ref="M11" ca="1">INDEX('Jaccard_distance All'!$C$1:$EH$1,,MATCH(SMALL('Jaccard_distance All'!$C9:$EH9,M$4+1),'Jaccard_distance All'!$C9:$EH9,0))</f>
        <v>set_1002</v>
      </c>
      <c r="N11" s="18" t="str" cm="1">
        <f t="array" aca="1" ref="N11" ca="1">INDEX('Jaccard_distance All'!$C$1:$EH$1,,MATCH(SMALL('Jaccard_distance All'!$C9:$EH9,N$4+1),'Jaccard_distance All'!$C9:$EH9,0))</f>
        <v>set_1011</v>
      </c>
      <c r="O11" s="56" t="str" cm="1">
        <f t="array" aca="1" ref="O11" ca="1">INDEX('Jaccard_distance All'!$C$1:$EH$1,,MATCH(SMALL('Jaccard_distance All'!$C9:$EH9,O$4+1),'Jaccard_distance All'!$C9:$EH9,0))</f>
        <v>set_1008</v>
      </c>
      <c r="Q11" s="34">
        <f ca="1">COUNTIF('Jaccard_distance All'!$C9:$EH9,1)</f>
        <v>2</v>
      </c>
      <c r="R11" s="14">
        <f t="shared" ca="1" si="0"/>
        <v>125</v>
      </c>
    </row>
    <row r="12" spans="1:18" ht="26.25" x14ac:dyDescent="0.45">
      <c r="A12" s="19" t="s">
        <v>29</v>
      </c>
      <c r="B12" s="21" t="s">
        <v>295</v>
      </c>
      <c r="C12" s="19">
        <f ca="1">(SUMPRODUCT(Clusters_interviews!B$5:B$115,INDIRECT(Clusters_insights!$A12)))</f>
        <v>5</v>
      </c>
      <c r="D12" s="19">
        <f ca="1">(SUMPRODUCT(Clusters_interviews!C$5:C$115,INDIRECT(Clusters_insights!$A12)))</f>
        <v>12</v>
      </c>
      <c r="E12" s="19">
        <f ca="1">(SUMPRODUCT(Clusters_interviews!D$5:D$115,INDIRECT(Clusters_insights!$A12)))</f>
        <v>10</v>
      </c>
      <c r="F12" s="19">
        <f ca="1">(SUMPRODUCT(Clusters_interviews!E$5:E$115,INDIRECT(Clusters_insights!$A12)))</f>
        <v>4</v>
      </c>
      <c r="G12" s="19">
        <f ca="1">(SUMPRODUCT(Clusters_interviews!F$5:F$115,INDIRECT(Clusters_insights!$A12)))</f>
        <v>12</v>
      </c>
      <c r="H12" s="19">
        <f ca="1">(SUMPRODUCT(Clusters_interviews!G$5:G$115,INDIRECT(Clusters_insights!$A12)))</f>
        <v>9</v>
      </c>
      <c r="K12" s="34" t="str" cm="1">
        <f t="array" aca="1" ref="K12" ca="1">INDEX('Jaccard_distance All'!$C$1:$EH$1,,MATCH(SMALL('Jaccard_distance All'!$C10:$EH10,K$4+1),'Jaccard_distance All'!$C10:$EH10,0))</f>
        <v>set_1013</v>
      </c>
      <c r="L12" s="18" t="str" cm="1">
        <f t="array" aca="1" ref="L12" ca="1">INDEX('Jaccard_distance All'!$C$1:$EH$1,,MATCH(SMALL('Jaccard_distance All'!$C10:$EH10,L$4+1),'Jaccard_distance All'!$C10:$EH10,0))</f>
        <v>set_1002</v>
      </c>
      <c r="M12" s="18" t="str" cm="1">
        <f t="array" aca="1" ref="M12" ca="1">INDEX('Jaccard_distance All'!$C$1:$EH$1,,MATCH(SMALL('Jaccard_distance All'!$C10:$EH10,M$4+1),'Jaccard_distance All'!$C10:$EH10,0))</f>
        <v>set_1007</v>
      </c>
      <c r="N12" s="18" t="str" cm="1">
        <f t="array" aca="1" ref="N12" ca="1">INDEX('Jaccard_distance All'!$C$1:$EH$1,,MATCH(SMALL('Jaccard_distance All'!$C10:$EH10,N$4+1),'Jaccard_distance All'!$C10:$EH10,0))</f>
        <v>set_3011</v>
      </c>
      <c r="O12" s="56" t="str" cm="1">
        <f t="array" aca="1" ref="O12" ca="1">INDEX('Jaccard_distance All'!$C$1:$EH$1,,MATCH(SMALL('Jaccard_distance All'!$C10:$EH10,O$4+1),'Jaccard_distance All'!$C10:$EH10,0))</f>
        <v>set_1020</v>
      </c>
      <c r="Q12" s="34">
        <f ca="1">COUNTIF('Jaccard_distance All'!$C10:$EH10,1)</f>
        <v>4</v>
      </c>
      <c r="R12" s="14">
        <f t="shared" ca="1" si="0"/>
        <v>98</v>
      </c>
    </row>
    <row r="13" spans="1:18" ht="39.4" x14ac:dyDescent="0.45">
      <c r="A13" s="19" t="s">
        <v>30</v>
      </c>
      <c r="B13" s="21" t="s">
        <v>296</v>
      </c>
      <c r="C13" s="19">
        <f ca="1">(SUMPRODUCT(Clusters_interviews!B$5:B$115,INDIRECT(Clusters_insights!$A13)))</f>
        <v>3</v>
      </c>
      <c r="D13" s="19">
        <f ca="1">(SUMPRODUCT(Clusters_interviews!C$5:C$115,INDIRECT(Clusters_insights!$A13)))</f>
        <v>4</v>
      </c>
      <c r="E13" s="19">
        <f ca="1">(SUMPRODUCT(Clusters_interviews!D$5:D$115,INDIRECT(Clusters_insights!$A13)))</f>
        <v>10</v>
      </c>
      <c r="F13" s="19">
        <f ca="1">(SUMPRODUCT(Clusters_interviews!E$5:E$115,INDIRECT(Clusters_insights!$A13)))</f>
        <v>0</v>
      </c>
      <c r="G13" s="19">
        <f ca="1">(SUMPRODUCT(Clusters_interviews!F$5:F$115,INDIRECT(Clusters_insights!$A13)))</f>
        <v>5</v>
      </c>
      <c r="H13" s="19">
        <f ca="1">(SUMPRODUCT(Clusters_interviews!G$5:G$115,INDIRECT(Clusters_insights!$A13)))</f>
        <v>1</v>
      </c>
      <c r="K13" s="34" t="str" cm="1">
        <f t="array" aca="1" ref="K13" ca="1">INDEX('Jaccard_distance All'!$C$1:$EH$1,,MATCH(SMALL('Jaccard_distance All'!$C11:$EH11,K$4+1),'Jaccard_distance All'!$C11:$EH11,0))</f>
        <v>set_3011</v>
      </c>
      <c r="L13" s="18" t="str" cm="1">
        <f t="array" aca="1" ref="L13" ca="1">INDEX('Jaccard_distance All'!$C$1:$EH$1,,MATCH(SMALL('Jaccard_distance All'!$C11:$EH11,L$4+1),'Jaccard_distance All'!$C11:$EH11,0))</f>
        <v>set_1004</v>
      </c>
      <c r="M13" s="18" t="str" cm="1">
        <f t="array" aca="1" ref="M13" ca="1">INDEX('Jaccard_distance All'!$C$1:$EH$1,,MATCH(SMALL('Jaccard_distance All'!$C11:$EH11,M$4+1),'Jaccard_distance All'!$C11:$EH11,0))</f>
        <v>set_1020</v>
      </c>
      <c r="N13" s="18" t="str" cm="1">
        <f t="array" aca="1" ref="N13" ca="1">INDEX('Jaccard_distance All'!$C$1:$EH$1,,MATCH(SMALL('Jaccard_distance All'!$C11:$EH11,N$4+1),'Jaccard_distance All'!$C11:$EH11,0))</f>
        <v>set_1006</v>
      </c>
      <c r="O13" s="56" t="str" cm="1">
        <f t="array" aca="1" ref="O13" ca="1">INDEX('Jaccard_distance All'!$C$1:$EH$1,,MATCH(SMALL('Jaccard_distance All'!$C11:$EH11,O$4+1),'Jaccard_distance All'!$C11:$EH11,0))</f>
        <v>set_1006</v>
      </c>
      <c r="Q13" s="34">
        <f ca="1">COUNTIF('Jaccard_distance All'!$C11:$EH11,1)</f>
        <v>12</v>
      </c>
      <c r="R13" s="14">
        <f t="shared" ca="1" si="0"/>
        <v>46</v>
      </c>
    </row>
    <row r="14" spans="1:18" ht="26.25" x14ac:dyDescent="0.45">
      <c r="A14" s="19" t="s">
        <v>31</v>
      </c>
      <c r="B14" s="21" t="s">
        <v>297</v>
      </c>
      <c r="C14" s="19">
        <f ca="1">(SUMPRODUCT(Clusters_interviews!B$5:B$115,INDIRECT(Clusters_insights!$A14)))</f>
        <v>1</v>
      </c>
      <c r="D14" s="19">
        <f ca="1">(SUMPRODUCT(Clusters_interviews!C$5:C$115,INDIRECT(Clusters_insights!$A14)))</f>
        <v>2</v>
      </c>
      <c r="E14" s="19">
        <f ca="1">(SUMPRODUCT(Clusters_interviews!D$5:D$115,INDIRECT(Clusters_insights!$A14)))</f>
        <v>2</v>
      </c>
      <c r="F14" s="19">
        <f ca="1">(SUMPRODUCT(Clusters_interviews!E$5:E$115,INDIRECT(Clusters_insights!$A14)))</f>
        <v>1</v>
      </c>
      <c r="G14" s="19">
        <f ca="1">(SUMPRODUCT(Clusters_interviews!F$5:F$115,INDIRECT(Clusters_insights!$A14)))</f>
        <v>3</v>
      </c>
      <c r="H14" s="19">
        <f ca="1">(SUMPRODUCT(Clusters_interviews!G$5:G$115,INDIRECT(Clusters_insights!$A14)))</f>
        <v>3</v>
      </c>
      <c r="K14" s="34" t="str" cm="1">
        <f t="array" aca="1" ref="K14" ca="1">INDEX('Jaccard_distance All'!$C$1:$EH$1,,MATCH(SMALL('Jaccard_distance All'!$C12:$EH12,K$4+1),'Jaccard_distance All'!$C12:$EH12,0))</f>
        <v>set_1012</v>
      </c>
      <c r="L14" s="18" t="str" cm="1">
        <f t="array" aca="1" ref="L14" ca="1">INDEX('Jaccard_distance All'!$C$1:$EH$1,,MATCH(SMALL('Jaccard_distance All'!$C12:$EH12,L$4+1),'Jaccard_distance All'!$C12:$EH12,0))</f>
        <v>set_3020</v>
      </c>
      <c r="M14" s="18" t="str" cm="1">
        <f t="array" aca="1" ref="M14" ca="1">INDEX('Jaccard_distance All'!$C$1:$EH$1,,MATCH(SMALL('Jaccard_distance All'!$C12:$EH12,M$4+1),'Jaccard_distance All'!$C12:$EH12,0))</f>
        <v>set_3020</v>
      </c>
      <c r="N14" s="18" t="str" cm="1">
        <f t="array" aca="1" ref="N14" ca="1">INDEX('Jaccard_distance All'!$C$1:$EH$1,,MATCH(SMALL('Jaccard_distance All'!$C12:$EH12,N$4+1),'Jaccard_distance All'!$C12:$EH12,0))</f>
        <v>set_3017</v>
      </c>
      <c r="O14" s="56" t="str" cm="1">
        <f t="array" aca="1" ref="O14" ca="1">INDEX('Jaccard_distance All'!$C$1:$EH$1,,MATCH(SMALL('Jaccard_distance All'!$C12:$EH12,O$4+1),'Jaccard_distance All'!$C12:$EH12,0))</f>
        <v>set_1011</v>
      </c>
      <c r="Q14" s="34">
        <f ca="1">COUNTIF('Jaccard_distance All'!$C12:$EH12,1)</f>
        <v>24</v>
      </c>
      <c r="R14" s="14">
        <f t="shared" ca="1" si="0"/>
        <v>19</v>
      </c>
    </row>
    <row r="15" spans="1:18" ht="39.4" x14ac:dyDescent="0.45">
      <c r="A15" s="19" t="s">
        <v>32</v>
      </c>
      <c r="B15" s="21" t="s">
        <v>298</v>
      </c>
      <c r="C15" s="19">
        <f ca="1">(SUMPRODUCT(Clusters_interviews!B$5:B$115,INDIRECT(Clusters_insights!$A15)))</f>
        <v>4</v>
      </c>
      <c r="D15" s="19">
        <f ca="1">(SUMPRODUCT(Clusters_interviews!C$5:C$115,INDIRECT(Clusters_insights!$A15)))</f>
        <v>10</v>
      </c>
      <c r="E15" s="19">
        <f ca="1">(SUMPRODUCT(Clusters_interviews!D$5:D$115,INDIRECT(Clusters_insights!$A15)))</f>
        <v>9</v>
      </c>
      <c r="F15" s="19">
        <f ca="1">(SUMPRODUCT(Clusters_interviews!E$5:E$115,INDIRECT(Clusters_insights!$A15)))</f>
        <v>4</v>
      </c>
      <c r="G15" s="19">
        <f ca="1">(SUMPRODUCT(Clusters_interviews!F$5:F$115,INDIRECT(Clusters_insights!$A15)))</f>
        <v>10</v>
      </c>
      <c r="H15" s="19">
        <f ca="1">(SUMPRODUCT(Clusters_interviews!G$5:G$115,INDIRECT(Clusters_insights!$A15)))</f>
        <v>8</v>
      </c>
      <c r="K15" s="34" t="str" cm="1">
        <f t="array" aca="1" ref="K15" ca="1">INDEX('Jaccard_distance All'!$C$1:$EH$1,,MATCH(SMALL('Jaccard_distance All'!$C13:$EH13,K$4+1),'Jaccard_distance All'!$C13:$EH13,0))</f>
        <v>set_1003</v>
      </c>
      <c r="L15" s="18" t="str" cm="1">
        <f t="array" aca="1" ref="L15" ca="1">INDEX('Jaccard_distance All'!$C$1:$EH$1,,MATCH(SMALL('Jaccard_distance All'!$C13:$EH13,L$4+1),'Jaccard_distance All'!$C13:$EH13,0))</f>
        <v>set_1013</v>
      </c>
      <c r="M15" s="18" t="str" cm="1">
        <f t="array" aca="1" ref="M15" ca="1">INDEX('Jaccard_distance All'!$C$1:$EH$1,,MATCH(SMALL('Jaccard_distance All'!$C13:$EH13,M$4+1),'Jaccard_distance All'!$C13:$EH13,0))</f>
        <v>set_3028</v>
      </c>
      <c r="N15" s="18" t="str" cm="1">
        <f t="array" aca="1" ref="N15" ca="1">INDEX('Jaccard_distance All'!$C$1:$EH$1,,MATCH(SMALL('Jaccard_distance All'!$C13:$EH13,N$4+1),'Jaccard_distance All'!$C13:$EH13,0))</f>
        <v>set_1018</v>
      </c>
      <c r="O15" s="56" t="str" cm="1">
        <f t="array" aca="1" ref="O15" ca="1">INDEX('Jaccard_distance All'!$C$1:$EH$1,,MATCH(SMALL('Jaccard_distance All'!$C13:$EH13,O$4+1),'Jaccard_distance All'!$C13:$EH13,0))</f>
        <v>set_1007</v>
      </c>
      <c r="Q15" s="34">
        <f ca="1">COUNTIF('Jaccard_distance All'!$C13:$EH13,1)</f>
        <v>4</v>
      </c>
      <c r="R15" s="14">
        <f t="shared" ca="1" si="0"/>
        <v>98</v>
      </c>
    </row>
    <row r="16" spans="1:18" ht="39.4" x14ac:dyDescent="0.45">
      <c r="A16" s="19" t="s">
        <v>33</v>
      </c>
      <c r="B16" s="21" t="s">
        <v>299</v>
      </c>
      <c r="C16" s="19">
        <f ca="1">(SUMPRODUCT(Clusters_interviews!B$5:B$115,INDIRECT(Clusters_insights!$A16)))</f>
        <v>4</v>
      </c>
      <c r="D16" s="19">
        <f ca="1">(SUMPRODUCT(Clusters_interviews!C$5:C$115,INDIRECT(Clusters_insights!$A16)))</f>
        <v>6</v>
      </c>
      <c r="E16" s="19">
        <f ca="1">(SUMPRODUCT(Clusters_interviews!D$5:D$115,INDIRECT(Clusters_insights!$A16)))</f>
        <v>5</v>
      </c>
      <c r="F16" s="19">
        <f ca="1">(SUMPRODUCT(Clusters_interviews!E$5:E$115,INDIRECT(Clusters_insights!$A16)))</f>
        <v>3</v>
      </c>
      <c r="G16" s="19">
        <f ca="1">(SUMPRODUCT(Clusters_interviews!F$5:F$115,INDIRECT(Clusters_insights!$A16)))</f>
        <v>6</v>
      </c>
      <c r="H16" s="19">
        <f ca="1">(SUMPRODUCT(Clusters_interviews!G$5:G$115,INDIRECT(Clusters_insights!$A16)))</f>
        <v>2</v>
      </c>
      <c r="K16" s="34" t="str" cm="1">
        <f t="array" aca="1" ref="K16" ca="1">INDEX('Jaccard_distance All'!$C$1:$EH$1,,MATCH(SMALL('Jaccard_distance All'!$C14:$EH14,K$4+1),'Jaccard_distance All'!$C14:$EH14,0))</f>
        <v>set_1005</v>
      </c>
      <c r="L16" s="18" t="str" cm="1">
        <f t="array" aca="1" ref="L16" ca="1">INDEX('Jaccard_distance All'!$C$1:$EH$1,,MATCH(SMALL('Jaccard_distance All'!$C14:$EH14,L$4+1),'Jaccard_distance All'!$C14:$EH14,0))</f>
        <v>set_3029</v>
      </c>
      <c r="M16" s="18" t="str" cm="1">
        <f t="array" aca="1" ref="M16" ca="1">INDEX('Jaccard_distance All'!$C$1:$EH$1,,MATCH(SMALL('Jaccard_distance All'!$C14:$EH14,M$4+1),'Jaccard_distance All'!$C14:$EH14,0))</f>
        <v>set_1011</v>
      </c>
      <c r="N16" s="18" t="str" cm="1">
        <f t="array" aca="1" ref="N16" ca="1">INDEX('Jaccard_distance All'!$C$1:$EH$1,,MATCH(SMALL('Jaccard_distance All'!$C14:$EH14,N$4+1),'Jaccard_distance All'!$C14:$EH14,0))</f>
        <v>set_3032</v>
      </c>
      <c r="O16" s="56" t="str" cm="1">
        <f t="array" aca="1" ref="O16" ca="1">INDEX('Jaccard_distance All'!$C$1:$EH$1,,MATCH(SMALL('Jaccard_distance All'!$C14:$EH14,O$4+1),'Jaccard_distance All'!$C14:$EH14,0))</f>
        <v>set_2014</v>
      </c>
      <c r="Q16" s="34">
        <f ca="1">COUNTIF('Jaccard_distance All'!$C14:$EH14,1)</f>
        <v>9</v>
      </c>
      <c r="R16" s="14">
        <f t="shared" ca="1" si="0"/>
        <v>64</v>
      </c>
    </row>
    <row r="17" spans="1:18" ht="39.4" x14ac:dyDescent="0.45">
      <c r="A17" s="19" t="s">
        <v>34</v>
      </c>
      <c r="B17" s="21" t="s">
        <v>300</v>
      </c>
      <c r="C17" s="19">
        <f ca="1">(SUMPRODUCT(Clusters_interviews!B$5:B$115,INDIRECT(Clusters_insights!$A17)))</f>
        <v>5</v>
      </c>
      <c r="D17" s="19">
        <f ca="1">(SUMPRODUCT(Clusters_interviews!C$5:C$115,INDIRECT(Clusters_insights!$A17)))</f>
        <v>12</v>
      </c>
      <c r="E17" s="19">
        <f ca="1">(SUMPRODUCT(Clusters_interviews!D$5:D$115,INDIRECT(Clusters_insights!$A17)))</f>
        <v>8</v>
      </c>
      <c r="F17" s="19">
        <f ca="1">(SUMPRODUCT(Clusters_interviews!E$5:E$115,INDIRECT(Clusters_insights!$A17)))</f>
        <v>4</v>
      </c>
      <c r="G17" s="19">
        <f ca="1">(SUMPRODUCT(Clusters_interviews!F$5:F$115,INDIRECT(Clusters_insights!$A17)))</f>
        <v>11</v>
      </c>
      <c r="H17" s="19">
        <f ca="1">(SUMPRODUCT(Clusters_interviews!G$5:G$115,INDIRECT(Clusters_insights!$A17)))</f>
        <v>6</v>
      </c>
      <c r="K17" s="34" t="str" cm="1">
        <f t="array" aca="1" ref="K17" ca="1">INDEX('Jaccard_distance All'!$C$1:$EH$1,,MATCH(SMALL('Jaccard_distance All'!$C15:$EH15,K$4+1),'Jaccard_distance All'!$C15:$EH15,0))</f>
        <v>set_1008</v>
      </c>
      <c r="L17" s="18" t="str" cm="1">
        <f t="array" aca="1" ref="L17" ca="1">INDEX('Jaccard_distance All'!$C$1:$EH$1,,MATCH(SMALL('Jaccard_distance All'!$C15:$EH15,L$4+1),'Jaccard_distance All'!$C15:$EH15,0))</f>
        <v>set_1002</v>
      </c>
      <c r="M17" s="18" t="str" cm="1">
        <f t="array" aca="1" ref="M17" ca="1">INDEX('Jaccard_distance All'!$C$1:$EH$1,,MATCH(SMALL('Jaccard_distance All'!$C15:$EH15,M$4+1),'Jaccard_distance All'!$C15:$EH15,0))</f>
        <v>set_1011</v>
      </c>
      <c r="N17" s="18" t="str" cm="1">
        <f t="array" aca="1" ref="N17" ca="1">INDEX('Jaccard_distance All'!$C$1:$EH$1,,MATCH(SMALL('Jaccard_distance All'!$C15:$EH15,N$4+1),'Jaccard_distance All'!$C15:$EH15,0))</f>
        <v>set_3028</v>
      </c>
      <c r="O17" s="56" t="str" cm="1">
        <f t="array" aca="1" ref="O17" ca="1">INDEX('Jaccard_distance All'!$C$1:$EH$1,,MATCH(SMALL('Jaccard_distance All'!$C15:$EH15,O$4+1),'Jaccard_distance All'!$C15:$EH15,0))</f>
        <v>set_1005</v>
      </c>
      <c r="Q17" s="34">
        <f ca="1">COUNTIF('Jaccard_distance All'!$C15:$EH15,1)</f>
        <v>6</v>
      </c>
      <c r="R17" s="14">
        <f t="shared" ca="1" si="0"/>
        <v>87</v>
      </c>
    </row>
    <row r="18" spans="1:18" ht="39.4" x14ac:dyDescent="0.45">
      <c r="A18" s="19" t="s">
        <v>35</v>
      </c>
      <c r="B18" s="21" t="s">
        <v>301</v>
      </c>
      <c r="C18" s="19">
        <f ca="1">(SUMPRODUCT(Clusters_interviews!B$5:B$115,INDIRECT(Clusters_insights!$A18)))</f>
        <v>3</v>
      </c>
      <c r="D18" s="19">
        <f ca="1">(SUMPRODUCT(Clusters_interviews!C$5:C$115,INDIRECT(Clusters_insights!$A18)))</f>
        <v>5</v>
      </c>
      <c r="E18" s="19">
        <f ca="1">(SUMPRODUCT(Clusters_interviews!D$5:D$115,INDIRECT(Clusters_insights!$A18)))</f>
        <v>7</v>
      </c>
      <c r="F18" s="19">
        <f ca="1">(SUMPRODUCT(Clusters_interviews!E$5:E$115,INDIRECT(Clusters_insights!$A18)))</f>
        <v>2</v>
      </c>
      <c r="G18" s="19">
        <f ca="1">(SUMPRODUCT(Clusters_interviews!F$5:F$115,INDIRECT(Clusters_insights!$A18)))</f>
        <v>5</v>
      </c>
      <c r="H18" s="19">
        <f ca="1">(SUMPRODUCT(Clusters_interviews!G$5:G$115,INDIRECT(Clusters_insights!$A18)))</f>
        <v>11</v>
      </c>
      <c r="K18" s="34" t="str" cm="1">
        <f t="array" aca="1" ref="K18" ca="1">INDEX('Jaccard_distance All'!$C$1:$EH$1,,MATCH(SMALL('Jaccard_distance All'!$C16:$EH16,K$4+1),'Jaccard_distance All'!$C16:$EH16,0))</f>
        <v>set_1015</v>
      </c>
      <c r="L18" s="18" t="str" cm="1">
        <f t="array" aca="1" ref="L18" ca="1">INDEX('Jaccard_distance All'!$C$1:$EH$1,,MATCH(SMALL('Jaccard_distance All'!$C16:$EH16,L$4+1),'Jaccard_distance All'!$C16:$EH16,0))</f>
        <v>set_1018</v>
      </c>
      <c r="M18" s="18" t="str" cm="1">
        <f t="array" aca="1" ref="M18" ca="1">INDEX('Jaccard_distance All'!$C$1:$EH$1,,MATCH(SMALL('Jaccard_distance All'!$C16:$EH16,M$4+1),'Jaccard_distance All'!$C16:$EH16,0))</f>
        <v>set_3014</v>
      </c>
      <c r="N18" s="18" t="str" cm="1">
        <f t="array" aca="1" ref="N18" ca="1">INDEX('Jaccard_distance All'!$C$1:$EH$1,,MATCH(SMALL('Jaccard_distance All'!$C16:$EH16,N$4+1),'Jaccard_distance All'!$C16:$EH16,0))</f>
        <v>set_5003</v>
      </c>
      <c r="O18" s="56" t="str" cm="1">
        <f t="array" aca="1" ref="O18" ca="1">INDEX('Jaccard_distance All'!$C$1:$EH$1,,MATCH(SMALL('Jaccard_distance All'!$C16:$EH16,O$4+1),'Jaccard_distance All'!$C16:$EH16,0))</f>
        <v>set_3010</v>
      </c>
      <c r="Q18" s="34">
        <f ca="1">COUNTIF('Jaccard_distance All'!$C16:$EH16,1)</f>
        <v>4</v>
      </c>
      <c r="R18" s="14">
        <f t="shared" ca="1" si="0"/>
        <v>98</v>
      </c>
    </row>
    <row r="19" spans="1:18" ht="26.25" x14ac:dyDescent="0.45">
      <c r="A19" s="19" t="s">
        <v>36</v>
      </c>
      <c r="B19" s="21" t="s">
        <v>302</v>
      </c>
      <c r="C19" s="19">
        <f ca="1">(SUMPRODUCT(Clusters_interviews!B$5:B$115,INDIRECT(Clusters_insights!$A19)))</f>
        <v>4</v>
      </c>
      <c r="D19" s="19">
        <f ca="1">(SUMPRODUCT(Clusters_interviews!C$5:C$115,INDIRECT(Clusters_insights!$A19)))</f>
        <v>7</v>
      </c>
      <c r="E19" s="19">
        <f ca="1">(SUMPRODUCT(Clusters_interviews!D$5:D$115,INDIRECT(Clusters_insights!$A19)))</f>
        <v>9</v>
      </c>
      <c r="F19" s="19">
        <f ca="1">(SUMPRODUCT(Clusters_interviews!E$5:E$115,INDIRECT(Clusters_insights!$A19)))</f>
        <v>2</v>
      </c>
      <c r="G19" s="19">
        <f ca="1">(SUMPRODUCT(Clusters_interviews!F$5:F$115,INDIRECT(Clusters_insights!$A19)))</f>
        <v>8</v>
      </c>
      <c r="H19" s="19">
        <f ca="1">(SUMPRODUCT(Clusters_interviews!G$5:G$115,INDIRECT(Clusters_insights!$A19)))</f>
        <v>14</v>
      </c>
      <c r="K19" s="34" t="str" cm="1">
        <f t="array" aca="1" ref="K19" ca="1">INDEX('Jaccard_distance All'!$C$1:$EH$1,,MATCH(SMALL('Jaccard_distance All'!$C17:$EH17,K$4+1),'Jaccard_distance All'!$C17:$EH17,0))</f>
        <v>set_1022</v>
      </c>
      <c r="L19" s="18" t="str" cm="1">
        <f t="array" aca="1" ref="L19" ca="1">INDEX('Jaccard_distance All'!$C$1:$EH$1,,MATCH(SMALL('Jaccard_distance All'!$C17:$EH17,L$4+1),'Jaccard_distance All'!$C17:$EH17,0))</f>
        <v>set_1018</v>
      </c>
      <c r="M19" s="18" t="str" cm="1">
        <f t="array" aca="1" ref="M19" ca="1">INDEX('Jaccard_distance All'!$C$1:$EH$1,,MATCH(SMALL('Jaccard_distance All'!$C17:$EH17,M$4+1),'Jaccard_distance All'!$C17:$EH17,0))</f>
        <v>set_1014</v>
      </c>
      <c r="N19" s="18" t="str" cm="1">
        <f t="array" aca="1" ref="N19" ca="1">INDEX('Jaccard_distance All'!$C$1:$EH$1,,MATCH(SMALL('Jaccard_distance All'!$C17:$EH17,N$4+1),'Jaccard_distance All'!$C17:$EH17,0))</f>
        <v>set_1013</v>
      </c>
      <c r="O19" s="56" t="str" cm="1">
        <f t="array" aca="1" ref="O19" ca="1">INDEX('Jaccard_distance All'!$C$1:$EH$1,,MATCH(SMALL('Jaccard_distance All'!$C17:$EH17,O$4+1),'Jaccard_distance All'!$C17:$EH17,0))</f>
        <v>set_3001</v>
      </c>
      <c r="Q19" s="34">
        <f ca="1">COUNTIF('Jaccard_distance All'!$C17:$EH17,1)</f>
        <v>4</v>
      </c>
      <c r="R19" s="14">
        <f t="shared" ca="1" si="0"/>
        <v>98</v>
      </c>
    </row>
    <row r="20" spans="1:18" x14ac:dyDescent="0.45">
      <c r="A20" s="19" t="s">
        <v>37</v>
      </c>
      <c r="B20" s="21" t="s">
        <v>303</v>
      </c>
      <c r="C20" s="19">
        <f ca="1">(SUMPRODUCT(Clusters_interviews!B$5:B$115,INDIRECT(Clusters_insights!$A20)))</f>
        <v>1</v>
      </c>
      <c r="D20" s="19">
        <f ca="1">(SUMPRODUCT(Clusters_interviews!C$5:C$115,INDIRECT(Clusters_insights!$A20)))</f>
        <v>5</v>
      </c>
      <c r="E20" s="19">
        <f ca="1">(SUMPRODUCT(Clusters_interviews!D$5:D$115,INDIRECT(Clusters_insights!$A20)))</f>
        <v>3</v>
      </c>
      <c r="F20" s="19">
        <f ca="1">(SUMPRODUCT(Clusters_interviews!E$5:E$115,INDIRECT(Clusters_insights!$A20)))</f>
        <v>1</v>
      </c>
      <c r="G20" s="19">
        <f ca="1">(SUMPRODUCT(Clusters_interviews!F$5:F$115,INDIRECT(Clusters_insights!$A20)))</f>
        <v>5</v>
      </c>
      <c r="H20" s="19">
        <f ca="1">(SUMPRODUCT(Clusters_interviews!G$5:G$115,INDIRECT(Clusters_insights!$A20)))</f>
        <v>3</v>
      </c>
      <c r="K20" s="34" t="str" cm="1">
        <f t="array" aca="1" ref="K20" ca="1">INDEX('Jaccard_distance All'!$C$1:$EH$1,,MATCH(SMALL('Jaccard_distance All'!$C18:$EH18,K$4+1),'Jaccard_distance All'!$C18:$EH18,0))</f>
        <v>set_2013</v>
      </c>
      <c r="L20" s="18" t="str" cm="1">
        <f t="array" aca="1" ref="L20" ca="1">INDEX('Jaccard_distance All'!$C$1:$EH$1,,MATCH(SMALL('Jaccard_distance All'!$C18:$EH18,L$4+1),'Jaccard_distance All'!$C18:$EH18,0))</f>
        <v>set_1008</v>
      </c>
      <c r="M20" s="18" t="str" cm="1">
        <f t="array" aca="1" ref="M20" ca="1">INDEX('Jaccard_distance All'!$C$1:$EH$1,,MATCH(SMALL('Jaccard_distance All'!$C18:$EH18,M$4+1),'Jaccard_distance All'!$C18:$EH18,0))</f>
        <v>set_1015</v>
      </c>
      <c r="N20" s="18" t="str" cm="1">
        <f t="array" aca="1" ref="N20" ca="1">INDEX('Jaccard_distance All'!$C$1:$EH$1,,MATCH(SMALL('Jaccard_distance All'!$C18:$EH18,N$4+1),'Jaccard_distance All'!$C18:$EH18,0))</f>
        <v>set_1018</v>
      </c>
      <c r="O20" s="56" t="str" cm="1">
        <f t="array" aca="1" ref="O20" ca="1">INDEX('Jaccard_distance All'!$C$1:$EH$1,,MATCH(SMALL('Jaccard_distance All'!$C18:$EH18,O$4+1),'Jaccard_distance All'!$C18:$EH18,0))</f>
        <v>set_1018</v>
      </c>
      <c r="Q20" s="34">
        <f ca="1">COUNTIF('Jaccard_distance All'!$C18:$EH18,1)</f>
        <v>18</v>
      </c>
      <c r="R20" s="14">
        <f t="shared" ca="1" si="0"/>
        <v>31</v>
      </c>
    </row>
    <row r="21" spans="1:18" x14ac:dyDescent="0.45">
      <c r="A21" s="19" t="s">
        <v>38</v>
      </c>
      <c r="B21" s="21" t="s">
        <v>304</v>
      </c>
      <c r="C21" s="19">
        <f ca="1">(SUMPRODUCT(Clusters_interviews!B$5:B$115,INDIRECT(Clusters_insights!$A21)))</f>
        <v>2</v>
      </c>
      <c r="D21" s="19">
        <f ca="1">(SUMPRODUCT(Clusters_interviews!C$5:C$115,INDIRECT(Clusters_insights!$A21)))</f>
        <v>8</v>
      </c>
      <c r="E21" s="19">
        <f ca="1">(SUMPRODUCT(Clusters_interviews!D$5:D$115,INDIRECT(Clusters_insights!$A21)))</f>
        <v>7</v>
      </c>
      <c r="F21" s="19">
        <f ca="1">(SUMPRODUCT(Clusters_interviews!E$5:E$115,INDIRECT(Clusters_insights!$A21)))</f>
        <v>4</v>
      </c>
      <c r="G21" s="19">
        <f ca="1">(SUMPRODUCT(Clusters_interviews!F$5:F$115,INDIRECT(Clusters_insights!$A21)))</f>
        <v>7</v>
      </c>
      <c r="H21" s="19">
        <f ca="1">(SUMPRODUCT(Clusters_interviews!G$5:G$115,INDIRECT(Clusters_insights!$A21)))</f>
        <v>5</v>
      </c>
      <c r="K21" s="34" t="str" cm="1">
        <f t="array" aca="1" ref="K21" ca="1">INDEX('Jaccard_distance All'!$C$1:$EH$1,,MATCH(SMALL('Jaccard_distance All'!$C19:$EH19,K$4+1),'Jaccard_distance All'!$C19:$EH19,0))</f>
        <v>set_1018</v>
      </c>
      <c r="L21" s="18" t="str" cm="1">
        <f t="array" aca="1" ref="L21" ca="1">INDEX('Jaccard_distance All'!$C$1:$EH$1,,MATCH(SMALL('Jaccard_distance All'!$C19:$EH19,L$4+1),'Jaccard_distance All'!$C19:$EH19,0))</f>
        <v>set_1011</v>
      </c>
      <c r="M21" s="18" t="str" cm="1">
        <f t="array" aca="1" ref="M21" ca="1">INDEX('Jaccard_distance All'!$C$1:$EH$1,,MATCH(SMALL('Jaccard_distance All'!$C19:$EH19,M$4+1),'Jaccard_distance All'!$C19:$EH19,0))</f>
        <v>set_1007</v>
      </c>
      <c r="N21" s="18" t="str" cm="1">
        <f t="array" aca="1" ref="N21" ca="1">INDEX('Jaccard_distance All'!$C$1:$EH$1,,MATCH(SMALL('Jaccard_distance All'!$C19:$EH19,N$4+1),'Jaccard_distance All'!$C19:$EH19,0))</f>
        <v>set_3008</v>
      </c>
      <c r="O21" s="56" t="str" cm="1">
        <f t="array" aca="1" ref="O21" ca="1">INDEX('Jaccard_distance All'!$C$1:$EH$1,,MATCH(SMALL('Jaccard_distance All'!$C19:$EH19,O$4+1),'Jaccard_distance All'!$C19:$EH19,0))</f>
        <v>set_1014</v>
      </c>
      <c r="Q21" s="34">
        <f ca="1">COUNTIF('Jaccard_distance All'!$C19:$EH19,1)</f>
        <v>10</v>
      </c>
      <c r="R21" s="14">
        <f t="shared" ca="1" si="0"/>
        <v>60</v>
      </c>
    </row>
    <row r="22" spans="1:18" ht="39.4" x14ac:dyDescent="0.45">
      <c r="A22" s="19" t="s">
        <v>39</v>
      </c>
      <c r="B22" s="21" t="s">
        <v>305</v>
      </c>
      <c r="C22" s="19">
        <f ca="1">(SUMPRODUCT(Clusters_interviews!B$5:B$115,INDIRECT(Clusters_insights!$A22)))</f>
        <v>1</v>
      </c>
      <c r="D22" s="19">
        <f ca="1">(SUMPRODUCT(Clusters_interviews!C$5:C$115,INDIRECT(Clusters_insights!$A22)))</f>
        <v>5</v>
      </c>
      <c r="E22" s="19">
        <f ca="1">(SUMPRODUCT(Clusters_interviews!D$5:D$115,INDIRECT(Clusters_insights!$A22)))</f>
        <v>6</v>
      </c>
      <c r="F22" s="19">
        <f ca="1">(SUMPRODUCT(Clusters_interviews!E$5:E$115,INDIRECT(Clusters_insights!$A22)))</f>
        <v>3</v>
      </c>
      <c r="G22" s="19">
        <f ca="1">(SUMPRODUCT(Clusters_interviews!F$5:F$115,INDIRECT(Clusters_insights!$A22)))</f>
        <v>5</v>
      </c>
      <c r="H22" s="19">
        <f ca="1">(SUMPRODUCT(Clusters_interviews!G$5:G$115,INDIRECT(Clusters_insights!$A22)))</f>
        <v>8</v>
      </c>
      <c r="K22" s="34" t="str" cm="1">
        <f t="array" aca="1" ref="K22" ca="1">INDEX('Jaccard_distance All'!$C$1:$EH$1,,MATCH(SMALL('Jaccard_distance All'!$C20:$EH20,K$4+1),'Jaccard_distance All'!$C20:$EH20,0))</f>
        <v>set_1015</v>
      </c>
      <c r="L22" s="18" t="str" cm="1">
        <f t="array" aca="1" ref="L22" ca="1">INDEX('Jaccard_distance All'!$C$1:$EH$1,,MATCH(SMALL('Jaccard_distance All'!$C20:$EH20,L$4+1),'Jaccard_distance All'!$C20:$EH20,0))</f>
        <v>set_1011</v>
      </c>
      <c r="M22" s="18" t="str" cm="1">
        <f t="array" aca="1" ref="M22" ca="1">INDEX('Jaccard_distance All'!$C$1:$EH$1,,MATCH(SMALL('Jaccard_distance All'!$C20:$EH20,M$4+1),'Jaccard_distance All'!$C20:$EH20,0))</f>
        <v>set_1014</v>
      </c>
      <c r="N22" s="18" t="str" cm="1">
        <f t="array" aca="1" ref="N22" ca="1">INDEX('Jaccard_distance All'!$C$1:$EH$1,,MATCH(SMALL('Jaccard_distance All'!$C20:$EH20,N$4+1),'Jaccard_distance All'!$C20:$EH20,0))</f>
        <v>set_1017</v>
      </c>
      <c r="O22" s="56" t="str" cm="1">
        <f t="array" aca="1" ref="O22" ca="1">INDEX('Jaccard_distance All'!$C$1:$EH$1,,MATCH(SMALL('Jaccard_distance All'!$C20:$EH20,O$4+1),'Jaccard_distance All'!$C20:$EH20,0))</f>
        <v>set_1003</v>
      </c>
      <c r="Q22" s="34">
        <f ca="1">COUNTIF('Jaccard_distance All'!$C20:$EH20,1)</f>
        <v>11</v>
      </c>
      <c r="R22" s="14">
        <f t="shared" ca="1" si="0"/>
        <v>55</v>
      </c>
    </row>
    <row r="23" spans="1:18" ht="26.25" x14ac:dyDescent="0.45">
      <c r="A23" s="19" t="s">
        <v>40</v>
      </c>
      <c r="B23" s="21" t="s">
        <v>306</v>
      </c>
      <c r="C23" s="19">
        <f ca="1">(SUMPRODUCT(Clusters_interviews!B$5:B$115,INDIRECT(Clusters_insights!$A23)))</f>
        <v>2</v>
      </c>
      <c r="D23" s="19">
        <f ca="1">(SUMPRODUCT(Clusters_interviews!C$5:C$115,INDIRECT(Clusters_insights!$A23)))</f>
        <v>2</v>
      </c>
      <c r="E23" s="19">
        <f ca="1">(SUMPRODUCT(Clusters_interviews!D$5:D$115,INDIRECT(Clusters_insights!$A23)))</f>
        <v>7</v>
      </c>
      <c r="F23" s="19">
        <f ca="1">(SUMPRODUCT(Clusters_interviews!E$5:E$115,INDIRECT(Clusters_insights!$A23)))</f>
        <v>2</v>
      </c>
      <c r="G23" s="19">
        <f ca="1">(SUMPRODUCT(Clusters_interviews!F$5:F$115,INDIRECT(Clusters_insights!$A23)))</f>
        <v>2</v>
      </c>
      <c r="H23" s="19">
        <f ca="1">(SUMPRODUCT(Clusters_interviews!G$5:G$115,INDIRECT(Clusters_insights!$A23)))</f>
        <v>3</v>
      </c>
      <c r="K23" s="34" t="str" cm="1">
        <f t="array" aca="1" ref="K23" ca="1">INDEX('Jaccard_distance All'!$C$1:$EH$1,,MATCH(SMALL('Jaccard_distance All'!$C21:$EH21,K$4+1),'Jaccard_distance All'!$C21:$EH21,0))</f>
        <v>set_1014</v>
      </c>
      <c r="L23" s="18" t="str" cm="1">
        <f t="array" aca="1" ref="L23" ca="1">INDEX('Jaccard_distance All'!$C$1:$EH$1,,MATCH(SMALL('Jaccard_distance All'!$C21:$EH21,L$4+1),'Jaccard_distance All'!$C21:$EH21,0))</f>
        <v>set_1015</v>
      </c>
      <c r="M23" s="18" t="str" cm="1">
        <f t="array" aca="1" ref="M23" ca="1">INDEX('Jaccard_distance All'!$C$1:$EH$1,,MATCH(SMALL('Jaccard_distance All'!$C21:$EH21,M$4+1),'Jaccard_distance All'!$C21:$EH21,0))</f>
        <v>set_1025</v>
      </c>
      <c r="N23" s="18" t="str" cm="1">
        <f t="array" aca="1" ref="N23" ca="1">INDEX('Jaccard_distance All'!$C$1:$EH$1,,MATCH(SMALL('Jaccard_distance All'!$C21:$EH21,N$4+1),'Jaccard_distance All'!$C21:$EH21,0))</f>
        <v>set_3037</v>
      </c>
      <c r="O23" s="56" t="str" cm="1">
        <f t="array" aca="1" ref="O23" ca="1">INDEX('Jaccard_distance All'!$C$1:$EH$1,,MATCH(SMALL('Jaccard_distance All'!$C21:$EH21,O$4+1),'Jaccard_distance All'!$C21:$EH21,0))</f>
        <v>set_1003</v>
      </c>
      <c r="Q23" s="34">
        <f ca="1">COUNTIF('Jaccard_distance All'!$C21:$EH21,1)</f>
        <v>26</v>
      </c>
      <c r="R23" s="14">
        <f t="shared" ca="1" si="0"/>
        <v>16</v>
      </c>
    </row>
    <row r="24" spans="1:18" ht="26.25" x14ac:dyDescent="0.45">
      <c r="A24" s="19" t="s">
        <v>41</v>
      </c>
      <c r="B24" s="21" t="s">
        <v>307</v>
      </c>
      <c r="C24" s="19">
        <f ca="1">(SUMPRODUCT(Clusters_interviews!B$5:B$115,INDIRECT(Clusters_insights!$A24)))</f>
        <v>2</v>
      </c>
      <c r="D24" s="19">
        <f ca="1">(SUMPRODUCT(Clusters_interviews!C$5:C$115,INDIRECT(Clusters_insights!$A24)))</f>
        <v>7</v>
      </c>
      <c r="E24" s="19">
        <f ca="1">(SUMPRODUCT(Clusters_interviews!D$5:D$115,INDIRECT(Clusters_insights!$A24)))</f>
        <v>8</v>
      </c>
      <c r="F24" s="19">
        <f ca="1">(SUMPRODUCT(Clusters_interviews!E$5:E$115,INDIRECT(Clusters_insights!$A24)))</f>
        <v>3</v>
      </c>
      <c r="G24" s="19">
        <f ca="1">(SUMPRODUCT(Clusters_interviews!F$5:F$115,INDIRECT(Clusters_insights!$A24)))</f>
        <v>8</v>
      </c>
      <c r="H24" s="19">
        <f ca="1">(SUMPRODUCT(Clusters_interviews!G$5:G$115,INDIRECT(Clusters_insights!$A24)))</f>
        <v>7</v>
      </c>
      <c r="K24" s="34" t="str" cm="1">
        <f t="array" aca="1" ref="K24" ca="1">INDEX('Jaccard_distance All'!$C$1:$EH$1,,MATCH(SMALL('Jaccard_distance All'!$C22:$EH22,K$4+1),'Jaccard_distance All'!$C22:$EH22,0))</f>
        <v>set_1011</v>
      </c>
      <c r="L24" s="18" t="str" cm="1">
        <f t="array" aca="1" ref="L24" ca="1">INDEX('Jaccard_distance All'!$C$1:$EH$1,,MATCH(SMALL('Jaccard_distance All'!$C22:$EH22,L$4+1),'Jaccard_distance All'!$C22:$EH22,0))</f>
        <v>set_1013</v>
      </c>
      <c r="M24" s="18" t="str" cm="1">
        <f t="array" aca="1" ref="M24" ca="1">INDEX('Jaccard_distance All'!$C$1:$EH$1,,MATCH(SMALL('Jaccard_distance All'!$C22:$EH22,M$4+1),'Jaccard_distance All'!$C22:$EH22,0))</f>
        <v>set_3027</v>
      </c>
      <c r="N24" s="18" t="str" cm="1">
        <f t="array" aca="1" ref="N24" ca="1">INDEX('Jaccard_distance All'!$C$1:$EH$1,,MATCH(SMALL('Jaccard_distance All'!$C22:$EH22,N$4+1),'Jaccard_distance All'!$C22:$EH22,0))</f>
        <v>set_3011</v>
      </c>
      <c r="O24" s="56" t="str" cm="1">
        <f t="array" aca="1" ref="O24" ca="1">INDEX('Jaccard_distance All'!$C$1:$EH$1,,MATCH(SMALL('Jaccard_distance All'!$C22:$EH22,O$4+1),'Jaccard_distance All'!$C22:$EH22,0))</f>
        <v>set_1008</v>
      </c>
      <c r="Q24" s="34">
        <f ca="1">COUNTIF('Jaccard_distance All'!$C22:$EH22,1)</f>
        <v>3</v>
      </c>
      <c r="R24" s="14">
        <f t="shared" ca="1" si="0"/>
        <v>111</v>
      </c>
    </row>
    <row r="25" spans="1:18" ht="26.25" x14ac:dyDescent="0.45">
      <c r="A25" s="19" t="s">
        <v>42</v>
      </c>
      <c r="B25" s="21" t="s">
        <v>308</v>
      </c>
      <c r="C25" s="19">
        <f ca="1">(SUMPRODUCT(Clusters_interviews!B$5:B$115,INDIRECT(Clusters_insights!$A25)))</f>
        <v>0</v>
      </c>
      <c r="D25" s="19">
        <f ca="1">(SUMPRODUCT(Clusters_interviews!C$5:C$115,INDIRECT(Clusters_insights!$A25)))</f>
        <v>3</v>
      </c>
      <c r="E25" s="19">
        <f ca="1">(SUMPRODUCT(Clusters_interviews!D$5:D$115,INDIRECT(Clusters_insights!$A25)))</f>
        <v>1</v>
      </c>
      <c r="F25" s="19">
        <f ca="1">(SUMPRODUCT(Clusters_interviews!E$5:E$115,INDIRECT(Clusters_insights!$A25)))</f>
        <v>1</v>
      </c>
      <c r="G25" s="19">
        <f ca="1">(SUMPRODUCT(Clusters_interviews!F$5:F$115,INDIRECT(Clusters_insights!$A25)))</f>
        <v>2</v>
      </c>
      <c r="H25" s="19">
        <f ca="1">(SUMPRODUCT(Clusters_interviews!G$5:G$115,INDIRECT(Clusters_insights!$A25)))</f>
        <v>1</v>
      </c>
      <c r="K25" s="34" t="str" cm="1">
        <f t="array" aca="1" ref="K25" ca="1">INDEX('Jaccard_distance All'!$C$1:$EH$1,,MATCH(SMALL('Jaccard_distance All'!$C23:$EH23,K$4+1),'Jaccard_distance All'!$C23:$EH23,0))</f>
        <v>set_3035</v>
      </c>
      <c r="L25" s="18" t="str" cm="1">
        <f t="array" aca="1" ref="L25" ca="1">INDEX('Jaccard_distance All'!$C$1:$EH$1,,MATCH(SMALL('Jaccard_distance All'!$C23:$EH23,L$4+1),'Jaccard_distance All'!$C23:$EH23,0))</f>
        <v>set_3013</v>
      </c>
      <c r="M25" s="18" t="str" cm="1">
        <f t="array" aca="1" ref="M25" ca="1">INDEX('Jaccard_distance All'!$C$1:$EH$1,,MATCH(SMALL('Jaccard_distance All'!$C23:$EH23,M$4+1),'Jaccard_distance All'!$C23:$EH23,0))</f>
        <v>set_1020</v>
      </c>
      <c r="N25" s="18" t="str" cm="1">
        <f t="array" aca="1" ref="N25" ca="1">INDEX('Jaccard_distance All'!$C$1:$EH$1,,MATCH(SMALL('Jaccard_distance All'!$C23:$EH23,N$4+1),'Jaccard_distance All'!$C23:$EH23,0))</f>
        <v>set_1017</v>
      </c>
      <c r="O25" s="56" t="str" cm="1">
        <f t="array" aca="1" ref="O25" ca="1">INDEX('Jaccard_distance All'!$C$1:$EH$1,,MATCH(SMALL('Jaccard_distance All'!$C23:$EH23,O$4+1),'Jaccard_distance All'!$C23:$EH23,0))</f>
        <v>set_3025</v>
      </c>
      <c r="Q25" s="34">
        <f ca="1">COUNTIF('Jaccard_distance All'!$C23:$EH23,1)</f>
        <v>29</v>
      </c>
      <c r="R25" s="14">
        <f t="shared" ca="1" si="0"/>
        <v>11</v>
      </c>
    </row>
    <row r="26" spans="1:18" ht="39.4" x14ac:dyDescent="0.45">
      <c r="A26" s="19" t="s">
        <v>43</v>
      </c>
      <c r="B26" s="21" t="s">
        <v>309</v>
      </c>
      <c r="C26" s="19">
        <f ca="1">(SUMPRODUCT(Clusters_interviews!B$5:B$115,INDIRECT(Clusters_insights!$A26)))</f>
        <v>6</v>
      </c>
      <c r="D26" s="19">
        <f ca="1">(SUMPRODUCT(Clusters_interviews!C$5:C$115,INDIRECT(Clusters_insights!$A26)))</f>
        <v>5</v>
      </c>
      <c r="E26" s="19">
        <f ca="1">(SUMPRODUCT(Clusters_interviews!D$5:D$115,INDIRECT(Clusters_insights!$A26)))</f>
        <v>6</v>
      </c>
      <c r="F26" s="19">
        <f ca="1">(SUMPRODUCT(Clusters_interviews!E$5:E$115,INDIRECT(Clusters_insights!$A26)))</f>
        <v>5</v>
      </c>
      <c r="G26" s="19">
        <f ca="1">(SUMPRODUCT(Clusters_interviews!F$5:F$115,INDIRECT(Clusters_insights!$A26)))</f>
        <v>7</v>
      </c>
      <c r="H26" s="19">
        <f ca="1">(SUMPRODUCT(Clusters_interviews!G$5:G$115,INDIRECT(Clusters_insights!$A26)))</f>
        <v>14</v>
      </c>
      <c r="K26" s="34" t="str" cm="1">
        <f t="array" aca="1" ref="K26" ca="1">INDEX('Jaccard_distance All'!$C$1:$EH$1,,MATCH(SMALL('Jaccard_distance All'!$C24:$EH24,K$4+1),'Jaccard_distance All'!$C24:$EH24,0))</f>
        <v>set_1015</v>
      </c>
      <c r="L26" s="18" t="str" cm="1">
        <f t="array" aca="1" ref="L26" ca="1">INDEX('Jaccard_distance All'!$C$1:$EH$1,,MATCH(SMALL('Jaccard_distance All'!$C24:$EH24,L$4+1),'Jaccard_distance All'!$C24:$EH24,0))</f>
        <v>set_1005</v>
      </c>
      <c r="M26" s="18" t="str" cm="1">
        <f t="array" aca="1" ref="M26" ca="1">INDEX('Jaccard_distance All'!$C$1:$EH$1,,MATCH(SMALL('Jaccard_distance All'!$C24:$EH24,M$4+1),'Jaccard_distance All'!$C24:$EH24,0))</f>
        <v>set_1002</v>
      </c>
      <c r="N26" s="18" t="str" cm="1">
        <f t="array" aca="1" ref="N26" ca="1">INDEX('Jaccard_distance All'!$C$1:$EH$1,,MATCH(SMALL('Jaccard_distance All'!$C24:$EH24,N$4+1),'Jaccard_distance All'!$C24:$EH24,0))</f>
        <v>set_3018</v>
      </c>
      <c r="O26" s="56" t="str" cm="1">
        <f t="array" aca="1" ref="O26" ca="1">INDEX('Jaccard_distance All'!$C$1:$EH$1,,MATCH(SMALL('Jaccard_distance All'!$C24:$EH24,O$4+1),'Jaccard_distance All'!$C24:$EH24,0))</f>
        <v>set_2022</v>
      </c>
      <c r="Q26" s="34">
        <f ca="1">COUNTIF('Jaccard_distance All'!$C24:$EH24,1)</f>
        <v>3</v>
      </c>
      <c r="R26" s="14">
        <f t="shared" ca="1" si="0"/>
        <v>111</v>
      </c>
    </row>
    <row r="27" spans="1:18" ht="26.25" x14ac:dyDescent="0.45">
      <c r="A27" s="19" t="s">
        <v>44</v>
      </c>
      <c r="B27" s="21" t="s">
        <v>310</v>
      </c>
      <c r="C27" s="19">
        <f ca="1">(SUMPRODUCT(Clusters_interviews!B$5:B$115,INDIRECT(Clusters_insights!$A27)))</f>
        <v>0</v>
      </c>
      <c r="D27" s="19">
        <f ca="1">(SUMPRODUCT(Clusters_interviews!C$5:C$115,INDIRECT(Clusters_insights!$A27)))</f>
        <v>0</v>
      </c>
      <c r="E27" s="19">
        <f ca="1">(SUMPRODUCT(Clusters_interviews!D$5:D$115,INDIRECT(Clusters_insights!$A27)))</f>
        <v>4</v>
      </c>
      <c r="F27" s="19">
        <f ca="1">(SUMPRODUCT(Clusters_interviews!E$5:E$115,INDIRECT(Clusters_insights!$A27)))</f>
        <v>2</v>
      </c>
      <c r="G27" s="19">
        <f ca="1">(SUMPRODUCT(Clusters_interviews!F$5:F$115,INDIRECT(Clusters_insights!$A27)))</f>
        <v>1</v>
      </c>
      <c r="H27" s="19">
        <f ca="1">(SUMPRODUCT(Clusters_interviews!G$5:G$115,INDIRECT(Clusters_insights!$A27)))</f>
        <v>0</v>
      </c>
      <c r="K27" s="34" t="str" cm="1">
        <f t="array" aca="1" ref="K27" ca="1">INDEX('Jaccard_distance All'!$C$1:$EH$1,,MATCH(SMALL('Jaccard_distance All'!$C25:$EH25,K$4+1),'Jaccard_distance All'!$C25:$EH25,0))</f>
        <v>set_1024</v>
      </c>
      <c r="L27" s="18" t="str" cm="1">
        <f t="array" aca="1" ref="L27" ca="1">INDEX('Jaccard_distance All'!$C$1:$EH$1,,MATCH(SMALL('Jaccard_distance All'!$C25:$EH25,L$4+1),'Jaccard_distance All'!$C25:$EH25,0))</f>
        <v>set_5015</v>
      </c>
      <c r="M27" s="18" t="str" cm="1">
        <f t="array" aca="1" ref="M27" ca="1">INDEX('Jaccard_distance All'!$C$1:$EH$1,,MATCH(SMALL('Jaccard_distance All'!$C25:$EH25,M$4+1),'Jaccard_distance All'!$C25:$EH25,0))</f>
        <v>set_1017</v>
      </c>
      <c r="N27" s="18" t="str" cm="1">
        <f t="array" aca="1" ref="N27" ca="1">INDEX('Jaccard_distance All'!$C$1:$EH$1,,MATCH(SMALL('Jaccard_distance All'!$C25:$EH25,N$4+1),'Jaccard_distance All'!$C25:$EH25,0))</f>
        <v>set_3030</v>
      </c>
      <c r="O27" s="56" t="str" cm="1">
        <f t="array" aca="1" ref="O27" ca="1">INDEX('Jaccard_distance All'!$C$1:$EH$1,,MATCH(SMALL('Jaccard_distance All'!$C25:$EH25,O$4+1),'Jaccard_distance All'!$C25:$EH25,0))</f>
        <v>set_1019</v>
      </c>
      <c r="Q27" s="34">
        <f ca="1">COUNTIF('Jaccard_distance All'!$C25:$EH25,1)</f>
        <v>59</v>
      </c>
      <c r="R27" s="14">
        <f t="shared" ca="1" si="0"/>
        <v>5</v>
      </c>
    </row>
    <row r="28" spans="1:18" ht="39.4" x14ac:dyDescent="0.45">
      <c r="A28" s="19" t="s">
        <v>45</v>
      </c>
      <c r="B28" s="21" t="s">
        <v>311</v>
      </c>
      <c r="C28" s="19">
        <f ca="1">(SUMPRODUCT(Clusters_interviews!B$5:B$115,INDIRECT(Clusters_insights!$A28)))</f>
        <v>3</v>
      </c>
      <c r="D28" s="19">
        <f ca="1">(SUMPRODUCT(Clusters_interviews!C$5:C$115,INDIRECT(Clusters_insights!$A28)))</f>
        <v>2</v>
      </c>
      <c r="E28" s="19">
        <f ca="1">(SUMPRODUCT(Clusters_interviews!D$5:D$115,INDIRECT(Clusters_insights!$A28)))</f>
        <v>7</v>
      </c>
      <c r="F28" s="19">
        <f ca="1">(SUMPRODUCT(Clusters_interviews!E$5:E$115,INDIRECT(Clusters_insights!$A28)))</f>
        <v>1</v>
      </c>
      <c r="G28" s="19">
        <f ca="1">(SUMPRODUCT(Clusters_interviews!F$5:F$115,INDIRECT(Clusters_insights!$A28)))</f>
        <v>2</v>
      </c>
      <c r="H28" s="19">
        <f ca="1">(SUMPRODUCT(Clusters_interviews!G$5:G$115,INDIRECT(Clusters_insights!$A28)))</f>
        <v>4</v>
      </c>
      <c r="K28" s="34" t="str" cm="1">
        <f t="array" aca="1" ref="K28" ca="1">INDEX('Jaccard_distance All'!$C$1:$EH$1,,MATCH(SMALL('Jaccard_distance All'!$C26:$EH26,K$4+1),'Jaccard_distance All'!$C26:$EH26,0))</f>
        <v>set_3036</v>
      </c>
      <c r="L28" s="18" t="str" cm="1">
        <f t="array" aca="1" ref="L28" ca="1">INDEX('Jaccard_distance All'!$C$1:$EH$1,,MATCH(SMALL('Jaccard_distance All'!$C26:$EH26,L$4+1),'Jaccard_distance All'!$C26:$EH26,0))</f>
        <v>set_3036</v>
      </c>
      <c r="M28" s="18" t="str" cm="1">
        <f t="array" aca="1" ref="M28" ca="1">INDEX('Jaccard_distance All'!$C$1:$EH$1,,MATCH(SMALL('Jaccard_distance All'!$C26:$EH26,M$4+1),'Jaccard_distance All'!$C26:$EH26,0))</f>
        <v>set_1023</v>
      </c>
      <c r="N28" s="18" t="str" cm="1">
        <f t="array" aca="1" ref="N28" ca="1">INDEX('Jaccard_distance All'!$C$1:$EH$1,,MATCH(SMALL('Jaccard_distance All'!$C26:$EH26,N$4+1),'Jaccard_distance All'!$C26:$EH26,0))</f>
        <v>set_1019</v>
      </c>
      <c r="O28" s="56" t="str" cm="1">
        <f t="array" aca="1" ref="O28" ca="1">INDEX('Jaccard_distance All'!$C$1:$EH$1,,MATCH(SMALL('Jaccard_distance All'!$C26:$EH26,O$4+1),'Jaccard_distance All'!$C26:$EH26,0))</f>
        <v>set_3003</v>
      </c>
      <c r="Q28" s="34">
        <f ca="1">COUNTIF('Jaccard_distance All'!$C26:$EH26,1)</f>
        <v>23</v>
      </c>
      <c r="R28" s="14">
        <f t="shared" ca="1" si="0"/>
        <v>20</v>
      </c>
    </row>
    <row r="29" spans="1:18" ht="39.4" x14ac:dyDescent="0.45">
      <c r="A29" s="107" t="s">
        <v>46</v>
      </c>
      <c r="B29" s="36" t="s">
        <v>312</v>
      </c>
      <c r="C29" s="107">
        <f ca="1">(SUMPRODUCT(Clusters_interviews!B$5:B$115,INDIRECT(Clusters_insights!$A29)))</f>
        <v>5</v>
      </c>
      <c r="D29" s="107">
        <f ca="1">(SUMPRODUCT(Clusters_interviews!C$5:C$115,INDIRECT(Clusters_insights!$A29)))</f>
        <v>4</v>
      </c>
      <c r="E29" s="107">
        <f ca="1">(SUMPRODUCT(Clusters_interviews!D$5:D$115,INDIRECT(Clusters_insights!$A29)))</f>
        <v>8</v>
      </c>
      <c r="F29" s="107">
        <f ca="1">(SUMPRODUCT(Clusters_interviews!E$5:E$115,INDIRECT(Clusters_insights!$A29)))</f>
        <v>3</v>
      </c>
      <c r="G29" s="107">
        <f ca="1">(SUMPRODUCT(Clusters_interviews!F$5:F$115,INDIRECT(Clusters_insights!$A29)))</f>
        <v>8</v>
      </c>
      <c r="H29" s="107">
        <f ca="1">(SUMPRODUCT(Clusters_interviews!G$5:G$115,INDIRECT(Clusters_insights!$A29)))</f>
        <v>6</v>
      </c>
      <c r="K29" s="34" t="str" cm="1">
        <f t="array" aca="1" ref="K29" ca="1">INDEX('Jaccard_distance All'!$C$1:$EH$1,,MATCH(SMALL('Jaccard_distance All'!$C27:$EH27,K$4+1),'Jaccard_distance All'!$C27:$EH27,0))</f>
        <v>set_5002</v>
      </c>
      <c r="L29" s="18" t="str" cm="1">
        <f t="array" aca="1" ref="L29" ca="1">INDEX('Jaccard_distance All'!$C$1:$EH$1,,MATCH(SMALL('Jaccard_distance All'!$C27:$EH27,L$4+1),'Jaccard_distance All'!$C27:$EH27,0))</f>
        <v>set_1003</v>
      </c>
      <c r="M29" s="18" t="str" cm="1">
        <f t="array" aca="1" ref="M29" ca="1">INDEX('Jaccard_distance All'!$C$1:$EH$1,,MATCH(SMALL('Jaccard_distance All'!$C27:$EH27,M$4+1),'Jaccard_distance All'!$C27:$EH27,0))</f>
        <v>set_1015</v>
      </c>
      <c r="N29" s="18" t="str" cm="1">
        <f t="array" aca="1" ref="N29" ca="1">INDEX('Jaccard_distance All'!$C$1:$EH$1,,MATCH(SMALL('Jaccard_distance All'!$C27:$EH27,N$4+1),'Jaccard_distance All'!$C27:$EH27,0))</f>
        <v>set_3018</v>
      </c>
      <c r="O29" s="56" t="str" cm="1">
        <f t="array" aca="1" ref="O29" ca="1">INDEX('Jaccard_distance All'!$C$1:$EH$1,,MATCH(SMALL('Jaccard_distance All'!$C27:$EH27,O$4+1),'Jaccard_distance All'!$C27:$EH27,0))</f>
        <v>set_5003</v>
      </c>
      <c r="Q29" s="34">
        <f ca="1">COUNTIF('Jaccard_distance All'!$C27:$EH27,1)</f>
        <v>3</v>
      </c>
      <c r="R29" s="14">
        <f t="shared" ca="1" si="0"/>
        <v>111</v>
      </c>
    </row>
    <row r="30" spans="1:18" x14ac:dyDescent="0.45">
      <c r="A30" s="41" t="s">
        <v>48</v>
      </c>
      <c r="B30" s="106" t="s">
        <v>315</v>
      </c>
      <c r="C30" s="41">
        <f ca="1">(SUMPRODUCT(Clusters_interviews!B$5:B$115,INDIRECT(Clusters_insights!$A30)))</f>
        <v>17</v>
      </c>
      <c r="D30" s="41">
        <f ca="1">(SUMPRODUCT(Clusters_interviews!C$5:C$115,INDIRECT(Clusters_insights!$A30)))</f>
        <v>25</v>
      </c>
      <c r="E30" s="41">
        <f ca="1">(SUMPRODUCT(Clusters_interviews!D$5:D$115,INDIRECT(Clusters_insights!$A30)))</f>
        <v>17</v>
      </c>
      <c r="F30" s="41">
        <f ca="1">(SUMPRODUCT(Clusters_interviews!E$5:E$115,INDIRECT(Clusters_insights!$A30)))</f>
        <v>5</v>
      </c>
      <c r="G30" s="41">
        <f ca="1">(SUMPRODUCT(Clusters_interviews!F$5:F$115,INDIRECT(Clusters_insights!$A30)))</f>
        <v>24</v>
      </c>
      <c r="H30" s="41">
        <f ca="1">(SUMPRODUCT(Clusters_interviews!G$5:G$115,INDIRECT(Clusters_insights!$A30)))</f>
        <v>10</v>
      </c>
      <c r="K30" s="34" t="str" cm="1">
        <f t="array" aca="1" ref="K30" ca="1">INDEX('Jaccard_distance All'!$C$1:$EH$1,,MATCH(SMALL('Jaccard_distance All'!$C28:$EH28,K$4+1),'Jaccard_distance All'!$C28:$EH28,0))</f>
        <v>set_2002</v>
      </c>
      <c r="L30" s="18" t="str" cm="1">
        <f t="array" aca="1" ref="L30" ca="1">INDEX('Jaccard_distance All'!$C$1:$EH$1,,MATCH(SMALL('Jaccard_distance All'!$C28:$EH28,L$4+1),'Jaccard_distance All'!$C28:$EH28,0))</f>
        <v>set_2005</v>
      </c>
      <c r="M30" s="18" t="str" cm="1">
        <f t="array" aca="1" ref="M30" ca="1">INDEX('Jaccard_distance All'!$C$1:$EH$1,,MATCH(SMALL('Jaccard_distance All'!$C28:$EH28,M$4+1),'Jaccard_distance All'!$C28:$EH28,0))</f>
        <v>set_2006</v>
      </c>
      <c r="N30" s="18" t="str" cm="1">
        <f t="array" aca="1" ref="N30" ca="1">INDEX('Jaccard_distance All'!$C$1:$EH$1,,MATCH(SMALL('Jaccard_distance All'!$C28:$EH28,N$4+1),'Jaccard_distance All'!$C28:$EH28,0))</f>
        <v>set_4013</v>
      </c>
      <c r="O30" s="56" t="str" cm="1">
        <f t="array" aca="1" ref="O30" ca="1">INDEX('Jaccard_distance All'!$C$1:$EH$1,,MATCH(SMALL('Jaccard_distance All'!$C28:$EH28,O$4+1),'Jaccard_distance All'!$C28:$EH28,0))</f>
        <v>set_4016</v>
      </c>
      <c r="Q30" s="34">
        <f ca="1">COUNTIF('Jaccard_distance All'!$C28:$EH28,1)</f>
        <v>4</v>
      </c>
      <c r="R30" s="14">
        <f t="shared" ca="1" si="0"/>
        <v>98</v>
      </c>
    </row>
    <row r="31" spans="1:18" ht="26.25" x14ac:dyDescent="0.45">
      <c r="A31" s="19" t="s">
        <v>49</v>
      </c>
      <c r="B31" s="21" t="s">
        <v>316</v>
      </c>
      <c r="C31" s="19">
        <f ca="1">(SUMPRODUCT(Clusters_interviews!B$5:B$115,INDIRECT(Clusters_insights!$A31)))</f>
        <v>19</v>
      </c>
      <c r="D31" s="19">
        <f ca="1">(SUMPRODUCT(Clusters_interviews!C$5:C$115,INDIRECT(Clusters_insights!$A31)))</f>
        <v>25</v>
      </c>
      <c r="E31" s="19">
        <f ca="1">(SUMPRODUCT(Clusters_interviews!D$5:D$115,INDIRECT(Clusters_insights!$A31)))</f>
        <v>20</v>
      </c>
      <c r="F31" s="19">
        <f ca="1">(SUMPRODUCT(Clusters_interviews!E$5:E$115,INDIRECT(Clusters_insights!$A31)))</f>
        <v>9</v>
      </c>
      <c r="G31" s="19">
        <f ca="1">(SUMPRODUCT(Clusters_interviews!F$5:F$115,INDIRECT(Clusters_insights!$A31)))</f>
        <v>24</v>
      </c>
      <c r="H31" s="19">
        <f ca="1">(SUMPRODUCT(Clusters_interviews!G$5:G$115,INDIRECT(Clusters_insights!$A31)))</f>
        <v>19</v>
      </c>
      <c r="K31" s="34" t="str" cm="1">
        <f t="array" aca="1" ref="K31" ca="1">INDEX('Jaccard_distance All'!$C$1:$EH$1,,MATCH(SMALL('Jaccard_distance All'!$C29:$EH29,K$4+1),'Jaccard_distance All'!$C29:$EH29,0))</f>
        <v>set_2001</v>
      </c>
      <c r="L31" s="18" t="str" cm="1">
        <f t="array" aca="1" ref="L31" ca="1">INDEX('Jaccard_distance All'!$C$1:$EH$1,,MATCH(SMALL('Jaccard_distance All'!$C29:$EH29,L$4+1),'Jaccard_distance All'!$C29:$EH29,0))</f>
        <v>set_2005</v>
      </c>
      <c r="M31" s="18" t="str" cm="1">
        <f t="array" aca="1" ref="M31" ca="1">INDEX('Jaccard_distance All'!$C$1:$EH$1,,MATCH(SMALL('Jaccard_distance All'!$C29:$EH29,M$4+1),'Jaccard_distance All'!$C29:$EH29,0))</f>
        <v>set_2006</v>
      </c>
      <c r="N31" s="18" t="str" cm="1">
        <f t="array" aca="1" ref="N31" ca="1">INDEX('Jaccard_distance All'!$C$1:$EH$1,,MATCH(SMALL('Jaccard_distance All'!$C29:$EH29,N$4+1),'Jaccard_distance All'!$C29:$EH29,0))</f>
        <v>set_4003</v>
      </c>
      <c r="O31" s="56" t="str" cm="1">
        <f t="array" aca="1" ref="O31" ca="1">INDEX('Jaccard_distance All'!$C$1:$EH$1,,MATCH(SMALL('Jaccard_distance All'!$C29:$EH29,O$4+1),'Jaccard_distance All'!$C29:$EH29,0))</f>
        <v>set_4016</v>
      </c>
      <c r="Q31" s="34">
        <f ca="1">COUNTIF('Jaccard_distance All'!$C29:$EH29,1)</f>
        <v>3</v>
      </c>
      <c r="R31" s="14">
        <f t="shared" ca="1" si="0"/>
        <v>111</v>
      </c>
    </row>
    <row r="32" spans="1:18" x14ac:dyDescent="0.45">
      <c r="A32" s="19" t="s">
        <v>50</v>
      </c>
      <c r="B32" s="21" t="s">
        <v>317</v>
      </c>
      <c r="C32" s="19">
        <f ca="1">(SUMPRODUCT(Clusters_interviews!B$5:B$115,INDIRECT(Clusters_insights!$A32)))</f>
        <v>12</v>
      </c>
      <c r="D32" s="19">
        <f ca="1">(SUMPRODUCT(Clusters_interviews!C$5:C$115,INDIRECT(Clusters_insights!$A32)))</f>
        <v>11</v>
      </c>
      <c r="E32" s="19">
        <f ca="1">(SUMPRODUCT(Clusters_interviews!D$5:D$115,INDIRECT(Clusters_insights!$A32)))</f>
        <v>12</v>
      </c>
      <c r="F32" s="19">
        <f ca="1">(SUMPRODUCT(Clusters_interviews!E$5:E$115,INDIRECT(Clusters_insights!$A32)))</f>
        <v>5</v>
      </c>
      <c r="G32" s="19">
        <f ca="1">(SUMPRODUCT(Clusters_interviews!F$5:F$115,INDIRECT(Clusters_insights!$A32)))</f>
        <v>13</v>
      </c>
      <c r="H32" s="19">
        <f ca="1">(SUMPRODUCT(Clusters_interviews!G$5:G$115,INDIRECT(Clusters_insights!$A32)))</f>
        <v>8</v>
      </c>
      <c r="K32" s="34" t="str" cm="1">
        <f t="array" aca="1" ref="K32" ca="1">INDEX('Jaccard_distance All'!$C$1:$EH$1,,MATCH(SMALL('Jaccard_distance All'!$C30:$EH30,K$4+1),'Jaccard_distance All'!$C30:$EH30,0))</f>
        <v>set_4001</v>
      </c>
      <c r="L32" s="18" t="str" cm="1">
        <f t="array" aca="1" ref="L32" ca="1">INDEX('Jaccard_distance All'!$C$1:$EH$1,,MATCH(SMALL('Jaccard_distance All'!$C30:$EH30,L$4+1),'Jaccard_distance All'!$C30:$EH30,0))</f>
        <v>set_4003</v>
      </c>
      <c r="M32" s="18" t="str" cm="1">
        <f t="array" aca="1" ref="M32" ca="1">INDEX('Jaccard_distance All'!$C$1:$EH$1,,MATCH(SMALL('Jaccard_distance All'!$C30:$EH30,M$4+1),'Jaccard_distance All'!$C30:$EH30,0))</f>
        <v>set_2002</v>
      </c>
      <c r="N32" s="18" t="str" cm="1">
        <f t="array" aca="1" ref="N32" ca="1">INDEX('Jaccard_distance All'!$C$1:$EH$1,,MATCH(SMALL('Jaccard_distance All'!$C30:$EH30,N$4+1),'Jaccard_distance All'!$C30:$EH30,0))</f>
        <v>set_4016</v>
      </c>
      <c r="O32" s="56" t="str" cm="1">
        <f t="array" aca="1" ref="O32" ca="1">INDEX('Jaccard_distance All'!$C$1:$EH$1,,MATCH(SMALL('Jaccard_distance All'!$C30:$EH30,O$4+1),'Jaccard_distance All'!$C30:$EH30,0))</f>
        <v>set_2001</v>
      </c>
      <c r="Q32" s="34">
        <f ca="1">COUNTIF('Jaccard_distance All'!$C30:$EH30,1)</f>
        <v>6</v>
      </c>
      <c r="R32" s="14">
        <f t="shared" ca="1" si="0"/>
        <v>87</v>
      </c>
    </row>
    <row r="33" spans="1:18" x14ac:dyDescent="0.45">
      <c r="A33" s="19" t="s">
        <v>51</v>
      </c>
      <c r="B33" s="21" t="s">
        <v>318</v>
      </c>
      <c r="C33" s="19">
        <f ca="1">(SUMPRODUCT(Clusters_interviews!B$5:B$115,INDIRECT(Clusters_insights!$A33)))</f>
        <v>8</v>
      </c>
      <c r="D33" s="19">
        <f ca="1">(SUMPRODUCT(Clusters_interviews!C$5:C$115,INDIRECT(Clusters_insights!$A33)))</f>
        <v>10</v>
      </c>
      <c r="E33" s="19">
        <f ca="1">(SUMPRODUCT(Clusters_interviews!D$5:D$115,INDIRECT(Clusters_insights!$A33)))</f>
        <v>8</v>
      </c>
      <c r="F33" s="19">
        <f ca="1">(SUMPRODUCT(Clusters_interviews!E$5:E$115,INDIRECT(Clusters_insights!$A33)))</f>
        <v>1</v>
      </c>
      <c r="G33" s="19">
        <f ca="1">(SUMPRODUCT(Clusters_interviews!F$5:F$115,INDIRECT(Clusters_insights!$A33)))</f>
        <v>11</v>
      </c>
      <c r="H33" s="19">
        <f ca="1">(SUMPRODUCT(Clusters_interviews!G$5:G$115,INDIRECT(Clusters_insights!$A33)))</f>
        <v>8</v>
      </c>
      <c r="K33" s="34" t="str" cm="1">
        <f t="array" aca="1" ref="K33" ca="1">INDEX('Jaccard_distance All'!$C$1:$EH$1,,MATCH(SMALL('Jaccard_distance All'!$C31:$EH31,K$4+1),'Jaccard_distance All'!$C31:$EH31,0))</f>
        <v>set_2005</v>
      </c>
      <c r="L33" s="18" t="str" cm="1">
        <f t="array" aca="1" ref="L33" ca="1">INDEX('Jaccard_distance All'!$C$1:$EH$1,,MATCH(SMALL('Jaccard_distance All'!$C31:$EH31,L$4+1),'Jaccard_distance All'!$C31:$EH31,0))</f>
        <v>set_2001</v>
      </c>
      <c r="M33" s="18" t="str" cm="1">
        <f t="array" aca="1" ref="M33" ca="1">INDEX('Jaccard_distance All'!$C$1:$EH$1,,MATCH(SMALL('Jaccard_distance All'!$C31:$EH31,M$4+1),'Jaccard_distance All'!$C31:$EH31,0))</f>
        <v>set_2002</v>
      </c>
      <c r="N33" s="18" t="str" cm="1">
        <f t="array" aca="1" ref="N33" ca="1">INDEX('Jaccard_distance All'!$C$1:$EH$1,,MATCH(SMALL('Jaccard_distance All'!$C31:$EH31,N$4+1),'Jaccard_distance All'!$C31:$EH31,0))</f>
        <v>set_2006</v>
      </c>
      <c r="O33" s="56" t="str" cm="1">
        <f t="array" aca="1" ref="O33" ca="1">INDEX('Jaccard_distance All'!$C$1:$EH$1,,MATCH(SMALL('Jaccard_distance All'!$C31:$EH31,O$4+1),'Jaccard_distance All'!$C31:$EH31,0))</f>
        <v>set_4033</v>
      </c>
      <c r="Q33" s="34">
        <f ca="1">COUNTIF('Jaccard_distance All'!$C31:$EH31,1)</f>
        <v>9</v>
      </c>
      <c r="R33" s="14">
        <f t="shared" ca="1" si="0"/>
        <v>64</v>
      </c>
    </row>
    <row r="34" spans="1:18" ht="39.4" x14ac:dyDescent="0.45">
      <c r="A34" s="19" t="s">
        <v>52</v>
      </c>
      <c r="B34" s="21" t="s">
        <v>319</v>
      </c>
      <c r="C34" s="19">
        <f ca="1">(SUMPRODUCT(Clusters_interviews!B$5:B$115,INDIRECT(Clusters_insights!$A34)))</f>
        <v>12</v>
      </c>
      <c r="D34" s="19">
        <f ca="1">(SUMPRODUCT(Clusters_interviews!C$5:C$115,INDIRECT(Clusters_insights!$A34)))</f>
        <v>19</v>
      </c>
      <c r="E34" s="19">
        <f ca="1">(SUMPRODUCT(Clusters_interviews!D$5:D$115,INDIRECT(Clusters_insights!$A34)))</f>
        <v>13</v>
      </c>
      <c r="F34" s="19">
        <f ca="1">(SUMPRODUCT(Clusters_interviews!E$5:E$115,INDIRECT(Clusters_insights!$A34)))</f>
        <v>6</v>
      </c>
      <c r="G34" s="19">
        <f ca="1">(SUMPRODUCT(Clusters_interviews!F$5:F$115,INDIRECT(Clusters_insights!$A34)))</f>
        <v>16</v>
      </c>
      <c r="H34" s="19">
        <f ca="1">(SUMPRODUCT(Clusters_interviews!G$5:G$115,INDIRECT(Clusters_insights!$A34)))</f>
        <v>9</v>
      </c>
      <c r="K34" s="34" t="str" cm="1">
        <f t="array" aca="1" ref="K34" ca="1">INDEX('Jaccard_distance All'!$C$1:$EH$1,,MATCH(SMALL('Jaccard_distance All'!$C32:$EH32,K$4+1),'Jaccard_distance All'!$C32:$EH32,0))</f>
        <v>set_2001</v>
      </c>
      <c r="L34" s="18" t="str" cm="1">
        <f t="array" aca="1" ref="L34" ca="1">INDEX('Jaccard_distance All'!$C$1:$EH$1,,MATCH(SMALL('Jaccard_distance All'!$C32:$EH32,L$4+1),'Jaccard_distance All'!$C32:$EH32,0))</f>
        <v>set_2002</v>
      </c>
      <c r="M34" s="18" t="str" cm="1">
        <f t="array" aca="1" ref="M34" ca="1">INDEX('Jaccard_distance All'!$C$1:$EH$1,,MATCH(SMALL('Jaccard_distance All'!$C32:$EH32,M$4+1),'Jaccard_distance All'!$C32:$EH32,0))</f>
        <v>set_2006</v>
      </c>
      <c r="N34" s="18" t="str" cm="1">
        <f t="array" aca="1" ref="N34" ca="1">INDEX('Jaccard_distance All'!$C$1:$EH$1,,MATCH(SMALL('Jaccard_distance All'!$C32:$EH32,N$4+1),'Jaccard_distance All'!$C32:$EH32,0))</f>
        <v>set_4003</v>
      </c>
      <c r="O34" s="56" t="str" cm="1">
        <f t="array" aca="1" ref="O34" ca="1">INDEX('Jaccard_distance All'!$C$1:$EH$1,,MATCH(SMALL('Jaccard_distance All'!$C32:$EH32,O$4+1),'Jaccard_distance All'!$C32:$EH32,0))</f>
        <v>set_2004</v>
      </c>
      <c r="Q34" s="34">
        <f ca="1">COUNTIF('Jaccard_distance All'!$C32:$EH32,1)</f>
        <v>2</v>
      </c>
      <c r="R34" s="14">
        <f t="shared" ca="1" si="0"/>
        <v>125</v>
      </c>
    </row>
    <row r="35" spans="1:18" ht="39.4" x14ac:dyDescent="0.45">
      <c r="A35" s="19" t="s">
        <v>53</v>
      </c>
      <c r="B35" s="21" t="s">
        <v>320</v>
      </c>
      <c r="C35" s="19">
        <f ca="1">(SUMPRODUCT(Clusters_interviews!B$5:B$115,INDIRECT(Clusters_insights!$A35)))</f>
        <v>14</v>
      </c>
      <c r="D35" s="19">
        <f ca="1">(SUMPRODUCT(Clusters_interviews!C$5:C$115,INDIRECT(Clusters_insights!$A35)))</f>
        <v>16</v>
      </c>
      <c r="E35" s="19">
        <f ca="1">(SUMPRODUCT(Clusters_interviews!D$5:D$115,INDIRECT(Clusters_insights!$A35)))</f>
        <v>9</v>
      </c>
      <c r="F35" s="19">
        <f ca="1">(SUMPRODUCT(Clusters_interviews!E$5:E$115,INDIRECT(Clusters_insights!$A35)))</f>
        <v>7</v>
      </c>
      <c r="G35" s="19">
        <f ca="1">(SUMPRODUCT(Clusters_interviews!F$5:F$115,INDIRECT(Clusters_insights!$A35)))</f>
        <v>14</v>
      </c>
      <c r="H35" s="19">
        <f ca="1">(SUMPRODUCT(Clusters_interviews!G$5:G$115,INDIRECT(Clusters_insights!$A35)))</f>
        <v>15</v>
      </c>
      <c r="K35" s="34" t="str" cm="1">
        <f t="array" aca="1" ref="K35" ca="1">INDEX('Jaccard_distance All'!$C$1:$EH$1,,MATCH(SMALL('Jaccard_distance All'!$C33:$EH33,K$4+1),'Jaccard_distance All'!$C33:$EH33,0))</f>
        <v>set_2005</v>
      </c>
      <c r="L35" s="18" t="str" cm="1">
        <f t="array" aca="1" ref="L35" ca="1">INDEX('Jaccard_distance All'!$C$1:$EH$1,,MATCH(SMALL('Jaccard_distance All'!$C33:$EH33,L$4+1),'Jaccard_distance All'!$C33:$EH33,0))</f>
        <v>set_2002</v>
      </c>
      <c r="M35" s="18" t="str" cm="1">
        <f t="array" aca="1" ref="M35" ca="1">INDEX('Jaccard_distance All'!$C$1:$EH$1,,MATCH(SMALL('Jaccard_distance All'!$C33:$EH33,M$4+1),'Jaccard_distance All'!$C33:$EH33,0))</f>
        <v>set_2001</v>
      </c>
      <c r="N35" s="18" t="str" cm="1">
        <f t="array" aca="1" ref="N35" ca="1">INDEX('Jaccard_distance All'!$C$1:$EH$1,,MATCH(SMALL('Jaccard_distance All'!$C33:$EH33,N$4+1),'Jaccard_distance All'!$C33:$EH33,0))</f>
        <v>set_1005</v>
      </c>
      <c r="O35" s="56" t="str" cm="1">
        <f t="array" aca="1" ref="O35" ca="1">INDEX('Jaccard_distance All'!$C$1:$EH$1,,MATCH(SMALL('Jaccard_distance All'!$C33:$EH33,O$4+1),'Jaccard_distance All'!$C33:$EH33,0))</f>
        <v>set_4016</v>
      </c>
      <c r="Q35" s="34">
        <f ca="1">COUNTIF('Jaccard_distance All'!$C33:$EH33,1)</f>
        <v>3</v>
      </c>
      <c r="R35" s="14">
        <f t="shared" ca="1" si="0"/>
        <v>111</v>
      </c>
    </row>
    <row r="36" spans="1:18" ht="26.25" x14ac:dyDescent="0.45">
      <c r="A36" s="19" t="s">
        <v>54</v>
      </c>
      <c r="B36" s="21" t="s">
        <v>321</v>
      </c>
      <c r="C36" s="19">
        <f ca="1">(SUMPRODUCT(Clusters_interviews!B$5:B$115,INDIRECT(Clusters_insights!$A36)))</f>
        <v>4</v>
      </c>
      <c r="D36" s="19">
        <f ca="1">(SUMPRODUCT(Clusters_interviews!C$5:C$115,INDIRECT(Clusters_insights!$A36)))</f>
        <v>7</v>
      </c>
      <c r="E36" s="19">
        <f ca="1">(SUMPRODUCT(Clusters_interviews!D$5:D$115,INDIRECT(Clusters_insights!$A36)))</f>
        <v>4</v>
      </c>
      <c r="F36" s="19">
        <f ca="1">(SUMPRODUCT(Clusters_interviews!E$5:E$115,INDIRECT(Clusters_insights!$A36)))</f>
        <v>2</v>
      </c>
      <c r="G36" s="19">
        <f ca="1">(SUMPRODUCT(Clusters_interviews!F$5:F$115,INDIRECT(Clusters_insights!$A36)))</f>
        <v>10</v>
      </c>
      <c r="H36" s="19">
        <f ca="1">(SUMPRODUCT(Clusters_interviews!G$5:G$115,INDIRECT(Clusters_insights!$A36)))</f>
        <v>4</v>
      </c>
      <c r="K36" s="34" t="str" cm="1">
        <f t="array" aca="1" ref="K36" ca="1">INDEX('Jaccard_distance All'!$C$1:$EH$1,,MATCH(SMALL('Jaccard_distance All'!$C34:$EH34,K$4+1),'Jaccard_distance All'!$C34:$EH34,0))</f>
        <v>set_2006</v>
      </c>
      <c r="L36" s="18" t="str" cm="1">
        <f t="array" aca="1" ref="L36" ca="1">INDEX('Jaccard_distance All'!$C$1:$EH$1,,MATCH(SMALL('Jaccard_distance All'!$C34:$EH34,L$4+1),'Jaccard_distance All'!$C34:$EH34,0))</f>
        <v>set_2006</v>
      </c>
      <c r="M36" s="18" t="str" cm="1">
        <f t="array" aca="1" ref="M36" ca="1">INDEX('Jaccard_distance All'!$C$1:$EH$1,,MATCH(SMALL('Jaccard_distance All'!$C34:$EH34,M$4+1),'Jaccard_distance All'!$C34:$EH34,0))</f>
        <v>set_4021</v>
      </c>
      <c r="N36" s="18" t="str" cm="1">
        <f t="array" aca="1" ref="N36" ca="1">INDEX('Jaccard_distance All'!$C$1:$EH$1,,MATCH(SMALL('Jaccard_distance All'!$C34:$EH34,N$4+1),'Jaccard_distance All'!$C34:$EH34,0))</f>
        <v>set_2005</v>
      </c>
      <c r="O36" s="56" t="str" cm="1">
        <f t="array" aca="1" ref="O36" ca="1">INDEX('Jaccard_distance All'!$C$1:$EH$1,,MATCH(SMALL('Jaccard_distance All'!$C34:$EH34,O$4+1),'Jaccard_distance All'!$C34:$EH34,0))</f>
        <v>set_2003</v>
      </c>
      <c r="Q36" s="34">
        <f ca="1">COUNTIF('Jaccard_distance All'!$C34:$EH34,1)</f>
        <v>15</v>
      </c>
      <c r="R36" s="14">
        <f t="shared" ca="1" si="0"/>
        <v>36</v>
      </c>
    </row>
    <row r="37" spans="1:18" ht="26.25" x14ac:dyDescent="0.45">
      <c r="A37" s="19" t="s">
        <v>55</v>
      </c>
      <c r="B37" s="21" t="s">
        <v>322</v>
      </c>
      <c r="C37" s="19">
        <f ca="1">(SUMPRODUCT(Clusters_interviews!B$5:B$115,INDIRECT(Clusters_insights!$A37)))</f>
        <v>9</v>
      </c>
      <c r="D37" s="19">
        <f ca="1">(SUMPRODUCT(Clusters_interviews!C$5:C$115,INDIRECT(Clusters_insights!$A37)))</f>
        <v>10</v>
      </c>
      <c r="E37" s="19">
        <f ca="1">(SUMPRODUCT(Clusters_interviews!D$5:D$115,INDIRECT(Clusters_insights!$A37)))</f>
        <v>7</v>
      </c>
      <c r="F37" s="19">
        <f ca="1">(SUMPRODUCT(Clusters_interviews!E$5:E$115,INDIRECT(Clusters_insights!$A37)))</f>
        <v>3</v>
      </c>
      <c r="G37" s="19">
        <f ca="1">(SUMPRODUCT(Clusters_interviews!F$5:F$115,INDIRECT(Clusters_insights!$A37)))</f>
        <v>6</v>
      </c>
      <c r="H37" s="19">
        <f ca="1">(SUMPRODUCT(Clusters_interviews!G$5:G$115,INDIRECT(Clusters_insights!$A37)))</f>
        <v>6</v>
      </c>
      <c r="K37" s="34" t="str" cm="1">
        <f t="array" aca="1" ref="K37" ca="1">INDEX('Jaccard_distance All'!$C$1:$EH$1,,MATCH(SMALL('Jaccard_distance All'!$C35:$EH35,K$4+1),'Jaccard_distance All'!$C35:$EH35,0))</f>
        <v>set_2012</v>
      </c>
      <c r="L37" s="18" t="str" cm="1">
        <f t="array" aca="1" ref="L37" ca="1">INDEX('Jaccard_distance All'!$C$1:$EH$1,,MATCH(SMALL('Jaccard_distance All'!$C35:$EH35,L$4+1),'Jaccard_distance All'!$C35:$EH35,0))</f>
        <v>set_2012</v>
      </c>
      <c r="M37" s="18" t="str" cm="1">
        <f t="array" aca="1" ref="M37" ca="1">INDEX('Jaccard_distance All'!$C$1:$EH$1,,MATCH(SMALL('Jaccard_distance All'!$C35:$EH35,M$4+1),'Jaccard_distance All'!$C35:$EH35,0))</f>
        <v>set_2005</v>
      </c>
      <c r="N37" s="18" t="str" cm="1">
        <f t="array" aca="1" ref="N37" ca="1">INDEX('Jaccard_distance All'!$C$1:$EH$1,,MATCH(SMALL('Jaccard_distance All'!$C35:$EH35,N$4+1),'Jaccard_distance All'!$C35:$EH35,0))</f>
        <v>set_2011</v>
      </c>
      <c r="O37" s="56" t="str" cm="1">
        <f t="array" aca="1" ref="O37" ca="1">INDEX('Jaccard_distance All'!$C$1:$EH$1,,MATCH(SMALL('Jaccard_distance All'!$C35:$EH35,O$4+1),'Jaccard_distance All'!$C35:$EH35,0))</f>
        <v>set_4001</v>
      </c>
      <c r="Q37" s="34">
        <f ca="1">COUNTIF('Jaccard_distance All'!$C35:$EH35,1)</f>
        <v>8</v>
      </c>
      <c r="R37" s="14">
        <f t="shared" ca="1" si="0"/>
        <v>73</v>
      </c>
    </row>
    <row r="38" spans="1:18" ht="39.4" x14ac:dyDescent="0.45">
      <c r="A38" s="19" t="s">
        <v>56</v>
      </c>
      <c r="B38" s="21" t="s">
        <v>323</v>
      </c>
      <c r="C38" s="19">
        <f ca="1">(SUMPRODUCT(Clusters_interviews!B$5:B$115,INDIRECT(Clusters_insights!$A38)))</f>
        <v>6</v>
      </c>
      <c r="D38" s="19">
        <f ca="1">(SUMPRODUCT(Clusters_interviews!C$5:C$115,INDIRECT(Clusters_insights!$A38)))</f>
        <v>6</v>
      </c>
      <c r="E38" s="19">
        <f ca="1">(SUMPRODUCT(Clusters_interviews!D$5:D$115,INDIRECT(Clusters_insights!$A38)))</f>
        <v>6</v>
      </c>
      <c r="F38" s="19">
        <f ca="1">(SUMPRODUCT(Clusters_interviews!E$5:E$115,INDIRECT(Clusters_insights!$A38)))</f>
        <v>3</v>
      </c>
      <c r="G38" s="19">
        <f ca="1">(SUMPRODUCT(Clusters_interviews!F$5:F$115,INDIRECT(Clusters_insights!$A38)))</f>
        <v>7</v>
      </c>
      <c r="H38" s="19">
        <f ca="1">(SUMPRODUCT(Clusters_interviews!G$5:G$115,INDIRECT(Clusters_insights!$A38)))</f>
        <v>5</v>
      </c>
      <c r="K38" s="34" t="str" cm="1">
        <f t="array" aca="1" ref="K38" ca="1">INDEX('Jaccard_distance All'!$C$1:$EH$1,,MATCH(SMALL('Jaccard_distance All'!$C36:$EH36,K$4+1),'Jaccard_distance All'!$C36:$EH36,0))</f>
        <v>set_4001</v>
      </c>
      <c r="L38" s="18" t="str" cm="1">
        <f t="array" aca="1" ref="L38" ca="1">INDEX('Jaccard_distance All'!$C$1:$EH$1,,MATCH(SMALL('Jaccard_distance All'!$C36:$EH36,L$4+1),'Jaccard_distance All'!$C36:$EH36,0))</f>
        <v>set_2003</v>
      </c>
      <c r="M38" s="18" t="str" cm="1">
        <f t="array" aca="1" ref="M38" ca="1">INDEX('Jaccard_distance All'!$C$1:$EH$1,,MATCH(SMALL('Jaccard_distance All'!$C36:$EH36,M$4+1),'Jaccard_distance All'!$C36:$EH36,0))</f>
        <v>set_2001</v>
      </c>
      <c r="N38" s="18" t="str" cm="1">
        <f t="array" aca="1" ref="N38" ca="1">INDEX('Jaccard_distance All'!$C$1:$EH$1,,MATCH(SMALL('Jaccard_distance All'!$C36:$EH36,N$4+1),'Jaccard_distance All'!$C36:$EH36,0))</f>
        <v>set_2010</v>
      </c>
      <c r="O38" s="56" t="str" cm="1">
        <f t="array" aca="1" ref="O38" ca="1">INDEX('Jaccard_distance All'!$C$1:$EH$1,,MATCH(SMALL('Jaccard_distance All'!$C36:$EH36,O$4+1),'Jaccard_distance All'!$C36:$EH36,0))</f>
        <v>set_4016</v>
      </c>
      <c r="Q38" s="34">
        <f ca="1">COUNTIF('Jaccard_distance All'!$C36:$EH36,1)</f>
        <v>15</v>
      </c>
      <c r="R38" s="14">
        <f t="shared" ca="1" si="0"/>
        <v>36</v>
      </c>
    </row>
    <row r="39" spans="1:18" ht="26.25" x14ac:dyDescent="0.45">
      <c r="A39" s="19" t="s">
        <v>57</v>
      </c>
      <c r="B39" s="21" t="s">
        <v>324</v>
      </c>
      <c r="C39" s="19">
        <f ca="1">(SUMPRODUCT(Clusters_interviews!B$5:B$115,INDIRECT(Clusters_insights!$A39)))</f>
        <v>6</v>
      </c>
      <c r="D39" s="19">
        <f ca="1">(SUMPRODUCT(Clusters_interviews!C$5:C$115,INDIRECT(Clusters_insights!$A39)))</f>
        <v>4</v>
      </c>
      <c r="E39" s="19">
        <f ca="1">(SUMPRODUCT(Clusters_interviews!D$5:D$115,INDIRECT(Clusters_insights!$A39)))</f>
        <v>6</v>
      </c>
      <c r="F39" s="19">
        <f ca="1">(SUMPRODUCT(Clusters_interviews!E$5:E$115,INDIRECT(Clusters_insights!$A39)))</f>
        <v>3</v>
      </c>
      <c r="G39" s="19">
        <f ca="1">(SUMPRODUCT(Clusters_interviews!F$5:F$115,INDIRECT(Clusters_insights!$A39)))</f>
        <v>4</v>
      </c>
      <c r="H39" s="19">
        <f ca="1">(SUMPRODUCT(Clusters_interviews!G$5:G$115,INDIRECT(Clusters_insights!$A39)))</f>
        <v>6</v>
      </c>
      <c r="K39" s="34" t="str" cm="1">
        <f t="array" aca="1" ref="K39" ca="1">INDEX('Jaccard_distance All'!$C$1:$EH$1,,MATCH(SMALL('Jaccard_distance All'!$C37:$EH37,K$4+1),'Jaccard_distance All'!$C37:$EH37,0))</f>
        <v>set_4030</v>
      </c>
      <c r="L39" s="18" t="str" cm="1">
        <f t="array" aca="1" ref="L39" ca="1">INDEX('Jaccard_distance All'!$C$1:$EH$1,,MATCH(SMALL('Jaccard_distance All'!$C37:$EH37,L$4+1),'Jaccard_distance All'!$C37:$EH37,0))</f>
        <v>set_4003</v>
      </c>
      <c r="M39" s="18" t="str" cm="1">
        <f t="array" aca="1" ref="M39" ca="1">INDEX('Jaccard_distance All'!$C$1:$EH$1,,MATCH(SMALL('Jaccard_distance All'!$C37:$EH37,M$4+1),'Jaccard_distance All'!$C37:$EH37,0))</f>
        <v>set_2009</v>
      </c>
      <c r="N39" s="18" t="str" cm="1">
        <f t="array" aca="1" ref="N39" ca="1">INDEX('Jaccard_distance All'!$C$1:$EH$1,,MATCH(SMALL('Jaccard_distance All'!$C37:$EH37,N$4+1),'Jaccard_distance All'!$C37:$EH37,0))</f>
        <v>set_2003</v>
      </c>
      <c r="O39" s="56" t="str" cm="1">
        <f t="array" aca="1" ref="O39" ca="1">INDEX('Jaccard_distance All'!$C$1:$EH$1,,MATCH(SMALL('Jaccard_distance All'!$C37:$EH37,O$4+1),'Jaccard_distance All'!$C37:$EH37,0))</f>
        <v>set_2003</v>
      </c>
      <c r="Q39" s="34">
        <f ca="1">COUNTIF('Jaccard_distance All'!$C37:$EH37,1)</f>
        <v>16</v>
      </c>
      <c r="R39" s="14">
        <f t="shared" ca="1" si="0"/>
        <v>34</v>
      </c>
    </row>
    <row r="40" spans="1:18" ht="39.4" x14ac:dyDescent="0.45">
      <c r="A40" s="19" t="s">
        <v>58</v>
      </c>
      <c r="B40" s="21" t="s">
        <v>325</v>
      </c>
      <c r="C40" s="19">
        <f ca="1">(SUMPRODUCT(Clusters_interviews!B$5:B$115,INDIRECT(Clusters_insights!$A40)))</f>
        <v>9</v>
      </c>
      <c r="D40" s="19">
        <f ca="1">(SUMPRODUCT(Clusters_interviews!C$5:C$115,INDIRECT(Clusters_insights!$A40)))</f>
        <v>14</v>
      </c>
      <c r="E40" s="19">
        <f ca="1">(SUMPRODUCT(Clusters_interviews!D$5:D$115,INDIRECT(Clusters_insights!$A40)))</f>
        <v>8</v>
      </c>
      <c r="F40" s="19">
        <f ca="1">(SUMPRODUCT(Clusters_interviews!E$5:E$115,INDIRECT(Clusters_insights!$A40)))</f>
        <v>3</v>
      </c>
      <c r="G40" s="19">
        <f ca="1">(SUMPRODUCT(Clusters_interviews!F$5:F$115,INDIRECT(Clusters_insights!$A40)))</f>
        <v>12</v>
      </c>
      <c r="H40" s="19">
        <f ca="1">(SUMPRODUCT(Clusters_interviews!G$5:G$115,INDIRECT(Clusters_insights!$A40)))</f>
        <v>13</v>
      </c>
      <c r="K40" s="34" t="str" cm="1">
        <f t="array" aca="1" ref="K40" ca="1">INDEX('Jaccard_distance All'!$C$1:$EH$1,,MATCH(SMALL('Jaccard_distance All'!$C38:$EH38,K$4+1),'Jaccard_distance All'!$C38:$EH38,0))</f>
        <v>set_2002</v>
      </c>
      <c r="L40" s="18" t="str" cm="1">
        <f t="array" aca="1" ref="L40" ca="1">INDEX('Jaccard_distance All'!$C$1:$EH$1,,MATCH(SMALL('Jaccard_distance All'!$C38:$EH38,L$4+1),'Jaccard_distance All'!$C38:$EH38,0))</f>
        <v>set_2001</v>
      </c>
      <c r="M40" s="18" t="str" cm="1">
        <f t="array" aca="1" ref="M40" ca="1">INDEX('Jaccard_distance All'!$C$1:$EH$1,,MATCH(SMALL('Jaccard_distance All'!$C38:$EH38,M$4+1),'Jaccard_distance All'!$C38:$EH38,0))</f>
        <v>set_2006</v>
      </c>
      <c r="N40" s="18" t="str" cm="1">
        <f t="array" aca="1" ref="N40" ca="1">INDEX('Jaccard_distance All'!$C$1:$EH$1,,MATCH(SMALL('Jaccard_distance All'!$C38:$EH38,N$4+1),'Jaccard_distance All'!$C38:$EH38,0))</f>
        <v>set_4016</v>
      </c>
      <c r="O40" s="56" t="str" cm="1">
        <f t="array" aca="1" ref="O40" ca="1">INDEX('Jaccard_distance All'!$C$1:$EH$1,,MATCH(SMALL('Jaccard_distance All'!$C38:$EH38,O$4+1),'Jaccard_distance All'!$C38:$EH38,0))</f>
        <v>set_4003</v>
      </c>
      <c r="Q40" s="34">
        <f ca="1">COUNTIF('Jaccard_distance All'!$C38:$EH38,1)</f>
        <v>3</v>
      </c>
      <c r="R40" s="14">
        <f t="shared" ca="1" si="0"/>
        <v>111</v>
      </c>
    </row>
    <row r="41" spans="1:18" ht="26.25" x14ac:dyDescent="0.45">
      <c r="A41" s="19" t="s">
        <v>59</v>
      </c>
      <c r="B41" s="21" t="s">
        <v>326</v>
      </c>
      <c r="C41" s="19">
        <f ca="1">(SUMPRODUCT(Clusters_interviews!B$5:B$115,INDIRECT(Clusters_insights!$A41)))</f>
        <v>9</v>
      </c>
      <c r="D41" s="19">
        <f ca="1">(SUMPRODUCT(Clusters_interviews!C$5:C$115,INDIRECT(Clusters_insights!$A41)))</f>
        <v>13</v>
      </c>
      <c r="E41" s="19">
        <f ca="1">(SUMPRODUCT(Clusters_interviews!D$5:D$115,INDIRECT(Clusters_insights!$A41)))</f>
        <v>9</v>
      </c>
      <c r="F41" s="19">
        <f ca="1">(SUMPRODUCT(Clusters_interviews!E$5:E$115,INDIRECT(Clusters_insights!$A41)))</f>
        <v>4</v>
      </c>
      <c r="G41" s="19">
        <f ca="1">(SUMPRODUCT(Clusters_interviews!F$5:F$115,INDIRECT(Clusters_insights!$A41)))</f>
        <v>10</v>
      </c>
      <c r="H41" s="19">
        <f ca="1">(SUMPRODUCT(Clusters_interviews!G$5:G$115,INDIRECT(Clusters_insights!$A41)))</f>
        <v>4</v>
      </c>
      <c r="K41" s="34" t="str" cm="1">
        <f t="array" aca="1" ref="K41" ca="1">INDEX('Jaccard_distance All'!$C$1:$EH$1,,MATCH(SMALL('Jaccard_distance All'!$C39:$EH39,K$4+1),'Jaccard_distance All'!$C39:$EH39,0))</f>
        <v>set_2001</v>
      </c>
      <c r="L41" s="18" t="str" cm="1">
        <f t="array" aca="1" ref="L41" ca="1">INDEX('Jaccard_distance All'!$C$1:$EH$1,,MATCH(SMALL('Jaccard_distance All'!$C39:$EH39,L$4+1),'Jaccard_distance All'!$C39:$EH39,0))</f>
        <v>set_3014</v>
      </c>
      <c r="M41" s="18" t="str" cm="1">
        <f t="array" aca="1" ref="M41" ca="1">INDEX('Jaccard_distance All'!$C$1:$EH$1,,MATCH(SMALL('Jaccard_distance All'!$C39:$EH39,M$4+1),'Jaccard_distance All'!$C39:$EH39,0))</f>
        <v>set_2008</v>
      </c>
      <c r="N41" s="18" t="str" cm="1">
        <f t="array" aca="1" ref="N41" ca="1">INDEX('Jaccard_distance All'!$C$1:$EH$1,,MATCH(SMALL('Jaccard_distance All'!$C39:$EH39,N$4+1),'Jaccard_distance All'!$C39:$EH39,0))</f>
        <v>set_4013</v>
      </c>
      <c r="O41" s="56" t="str" cm="1">
        <f t="array" aca="1" ref="O41" ca="1">INDEX('Jaccard_distance All'!$C$1:$EH$1,,MATCH(SMALL('Jaccard_distance All'!$C39:$EH39,O$4+1),'Jaccard_distance All'!$C39:$EH39,0))</f>
        <v>set_2011</v>
      </c>
      <c r="Q41" s="34">
        <f ca="1">COUNTIF('Jaccard_distance All'!$C39:$EH39,1)</f>
        <v>4</v>
      </c>
      <c r="R41" s="14">
        <f t="shared" ca="1" si="0"/>
        <v>98</v>
      </c>
    </row>
    <row r="42" spans="1:18" ht="26.25" x14ac:dyDescent="0.45">
      <c r="A42" s="19" t="s">
        <v>60</v>
      </c>
      <c r="B42" s="21" t="s">
        <v>327</v>
      </c>
      <c r="C42" s="19">
        <f ca="1">(SUMPRODUCT(Clusters_interviews!B$5:B$115,INDIRECT(Clusters_insights!$A42)))</f>
        <v>0</v>
      </c>
      <c r="D42" s="19">
        <f ca="1">(SUMPRODUCT(Clusters_interviews!C$5:C$115,INDIRECT(Clusters_insights!$A42)))</f>
        <v>5</v>
      </c>
      <c r="E42" s="19">
        <f ca="1">(SUMPRODUCT(Clusters_interviews!D$5:D$115,INDIRECT(Clusters_insights!$A42)))</f>
        <v>1</v>
      </c>
      <c r="F42" s="19">
        <f ca="1">(SUMPRODUCT(Clusters_interviews!E$5:E$115,INDIRECT(Clusters_insights!$A42)))</f>
        <v>1</v>
      </c>
      <c r="G42" s="19">
        <f ca="1">(SUMPRODUCT(Clusters_interviews!F$5:F$115,INDIRECT(Clusters_insights!$A42)))</f>
        <v>4</v>
      </c>
      <c r="H42" s="19">
        <f ca="1">(SUMPRODUCT(Clusters_interviews!G$5:G$115,INDIRECT(Clusters_insights!$A42)))</f>
        <v>6</v>
      </c>
      <c r="K42" s="34" t="str" cm="1">
        <f t="array" aca="1" ref="K42" ca="1">INDEX('Jaccard_distance All'!$C$1:$EH$1,,MATCH(SMALL('Jaccard_distance All'!$C40:$EH40,K$4+1),'Jaccard_distance All'!$C40:$EH40,0))</f>
        <v>set_1014</v>
      </c>
      <c r="L42" s="18" t="str" cm="1">
        <f t="array" aca="1" ref="L42" ca="1">INDEX('Jaccard_distance All'!$C$1:$EH$1,,MATCH(SMALL('Jaccard_distance All'!$C40:$EH40,L$4+1),'Jaccard_distance All'!$C40:$EH40,0))</f>
        <v>set_3001</v>
      </c>
      <c r="M42" s="18" t="str" cm="1">
        <f t="array" aca="1" ref="M42" ca="1">INDEX('Jaccard_distance All'!$C$1:$EH$1,,MATCH(SMALL('Jaccard_distance All'!$C40:$EH40,M$4+1),'Jaccard_distance All'!$C40:$EH40,0))</f>
        <v>set_1016</v>
      </c>
      <c r="N42" s="18" t="str" cm="1">
        <f t="array" aca="1" ref="N42" ca="1">INDEX('Jaccard_distance All'!$C$1:$EH$1,,MATCH(SMALL('Jaccard_distance All'!$C40:$EH40,N$4+1),'Jaccard_distance All'!$C40:$EH40,0))</f>
        <v>set_1016</v>
      </c>
      <c r="O42" s="56" t="str" cm="1">
        <f t="array" aca="1" ref="O42" ca="1">INDEX('Jaccard_distance All'!$C$1:$EH$1,,MATCH(SMALL('Jaccard_distance All'!$C40:$EH40,O$4+1),'Jaccard_distance All'!$C40:$EH40,0))</f>
        <v>set_2008</v>
      </c>
      <c r="Q42" s="34">
        <f ca="1">COUNTIF('Jaccard_distance All'!$C40:$EH40,1)</f>
        <v>13</v>
      </c>
      <c r="R42" s="14">
        <f t="shared" ca="1" si="0"/>
        <v>43</v>
      </c>
    </row>
    <row r="43" spans="1:18" ht="39.4" x14ac:dyDescent="0.45">
      <c r="A43" s="19" t="s">
        <v>61</v>
      </c>
      <c r="B43" s="21" t="s">
        <v>328</v>
      </c>
      <c r="C43" s="19">
        <f ca="1">(SUMPRODUCT(Clusters_interviews!B$5:B$115,INDIRECT(Clusters_insights!$A43)))</f>
        <v>6</v>
      </c>
      <c r="D43" s="19">
        <f ca="1">(SUMPRODUCT(Clusters_interviews!C$5:C$115,INDIRECT(Clusters_insights!$A43)))</f>
        <v>3</v>
      </c>
      <c r="E43" s="19">
        <f ca="1">(SUMPRODUCT(Clusters_interviews!D$5:D$115,INDIRECT(Clusters_insights!$A43)))</f>
        <v>5</v>
      </c>
      <c r="F43" s="19">
        <f ca="1">(SUMPRODUCT(Clusters_interviews!E$5:E$115,INDIRECT(Clusters_insights!$A43)))</f>
        <v>1</v>
      </c>
      <c r="G43" s="19">
        <f ca="1">(SUMPRODUCT(Clusters_interviews!F$5:F$115,INDIRECT(Clusters_insights!$A43)))</f>
        <v>4</v>
      </c>
      <c r="H43" s="19">
        <f ca="1">(SUMPRODUCT(Clusters_interviews!G$5:G$115,INDIRECT(Clusters_insights!$A43)))</f>
        <v>2</v>
      </c>
      <c r="K43" s="34" t="str" cm="1">
        <f t="array" aca="1" ref="K43" ca="1">INDEX('Jaccard_distance All'!$C$1:$EH$1,,MATCH(SMALL('Jaccard_distance All'!$C41:$EH41,K$4+1),'Jaccard_distance All'!$C41:$EH41,0))</f>
        <v>set_1012</v>
      </c>
      <c r="L43" s="18" t="str" cm="1">
        <f t="array" aca="1" ref="L43" ca="1">INDEX('Jaccard_distance All'!$C$1:$EH$1,,MATCH(SMALL('Jaccard_distance All'!$C41:$EH41,L$4+1),'Jaccard_distance All'!$C41:$EH41,0))</f>
        <v>set_3036</v>
      </c>
      <c r="M43" s="18" t="str" cm="1">
        <f t="array" aca="1" ref="M43" ca="1">INDEX('Jaccard_distance All'!$C$1:$EH$1,,MATCH(SMALL('Jaccard_distance All'!$C41:$EH41,M$4+1),'Jaccard_distance All'!$C41:$EH41,0))</f>
        <v>set_2005</v>
      </c>
      <c r="N43" s="18" t="str" cm="1">
        <f t="array" aca="1" ref="N43" ca="1">INDEX('Jaccard_distance All'!$C$1:$EH$1,,MATCH(SMALL('Jaccard_distance All'!$C41:$EH41,N$4+1),'Jaccard_distance All'!$C41:$EH41,0))</f>
        <v>set_4008</v>
      </c>
      <c r="O43" s="56" t="str" cm="1">
        <f t="array" aca="1" ref="O43" ca="1">INDEX('Jaccard_distance All'!$C$1:$EH$1,,MATCH(SMALL('Jaccard_distance All'!$C41:$EH41,O$4+1),'Jaccard_distance All'!$C41:$EH41,0))</f>
        <v>set_2001</v>
      </c>
      <c r="Q43" s="34">
        <f ca="1">COUNTIF('Jaccard_distance All'!$C41:$EH41,1)</f>
        <v>18</v>
      </c>
      <c r="R43" s="14">
        <f t="shared" ca="1" si="0"/>
        <v>31</v>
      </c>
    </row>
    <row r="44" spans="1:18" ht="26.25" x14ac:dyDescent="0.45">
      <c r="A44" s="19" t="s">
        <v>62</v>
      </c>
      <c r="B44" s="21" t="s">
        <v>329</v>
      </c>
      <c r="C44" s="19">
        <f ca="1">(SUMPRODUCT(Clusters_interviews!B$5:B$115,INDIRECT(Clusters_insights!$A44)))</f>
        <v>5</v>
      </c>
      <c r="D44" s="19">
        <f ca="1">(SUMPRODUCT(Clusters_interviews!C$5:C$115,INDIRECT(Clusters_insights!$A44)))</f>
        <v>10</v>
      </c>
      <c r="E44" s="19">
        <f ca="1">(SUMPRODUCT(Clusters_interviews!D$5:D$115,INDIRECT(Clusters_insights!$A44)))</f>
        <v>6</v>
      </c>
      <c r="F44" s="19">
        <f ca="1">(SUMPRODUCT(Clusters_interviews!E$5:E$115,INDIRECT(Clusters_insights!$A44)))</f>
        <v>3</v>
      </c>
      <c r="G44" s="19">
        <f ca="1">(SUMPRODUCT(Clusters_interviews!F$5:F$115,INDIRECT(Clusters_insights!$A44)))</f>
        <v>13</v>
      </c>
      <c r="H44" s="19">
        <f ca="1">(SUMPRODUCT(Clusters_interviews!G$5:G$115,INDIRECT(Clusters_insights!$A44)))</f>
        <v>6</v>
      </c>
      <c r="K44" s="34" t="str" cm="1">
        <f t="array" aca="1" ref="K44" ca="1">INDEX('Jaccard_distance All'!$C$1:$EH$1,,MATCH(SMALL('Jaccard_distance All'!$C42:$EH42,K$4+1),'Jaccard_distance All'!$C42:$EH42,0))</f>
        <v>set_4016</v>
      </c>
      <c r="L44" s="18" t="str" cm="1">
        <f t="array" aca="1" ref="L44" ca="1">INDEX('Jaccard_distance All'!$C$1:$EH$1,,MATCH(SMALL('Jaccard_distance All'!$C42:$EH42,L$4+1),'Jaccard_distance All'!$C42:$EH42,0))</f>
        <v>set_2001</v>
      </c>
      <c r="M44" s="18" t="str" cm="1">
        <f t="array" aca="1" ref="M44" ca="1">INDEX('Jaccard_distance All'!$C$1:$EH$1,,MATCH(SMALL('Jaccard_distance All'!$C42:$EH42,M$4+1),'Jaccard_distance All'!$C42:$EH42,0))</f>
        <v>set_2002</v>
      </c>
      <c r="N44" s="18" t="str" cm="1">
        <f t="array" aca="1" ref="N44" ca="1">INDEX('Jaccard_distance All'!$C$1:$EH$1,,MATCH(SMALL('Jaccard_distance All'!$C42:$EH42,N$4+1),'Jaccard_distance All'!$C42:$EH42,0))</f>
        <v>set_4012</v>
      </c>
      <c r="O44" s="56" t="str" cm="1">
        <f t="array" aca="1" ref="O44" ca="1">INDEX('Jaccard_distance All'!$C$1:$EH$1,,MATCH(SMALL('Jaccard_distance All'!$C42:$EH42,O$4+1),'Jaccard_distance All'!$C42:$EH42,0))</f>
        <v>set_4031</v>
      </c>
      <c r="Q44" s="34">
        <f ca="1">COUNTIF('Jaccard_distance All'!$C42:$EH42,1)</f>
        <v>9</v>
      </c>
      <c r="R44" s="14">
        <f t="shared" ca="1" si="0"/>
        <v>64</v>
      </c>
    </row>
    <row r="45" spans="1:18" ht="39.4" x14ac:dyDescent="0.45">
      <c r="A45" s="19" t="s">
        <v>63</v>
      </c>
      <c r="B45" s="21" t="s">
        <v>330</v>
      </c>
      <c r="C45" s="19">
        <f ca="1">(SUMPRODUCT(Clusters_interviews!B$5:B$115,INDIRECT(Clusters_insights!$A45)))</f>
        <v>2</v>
      </c>
      <c r="D45" s="19">
        <f ca="1">(SUMPRODUCT(Clusters_interviews!C$5:C$115,INDIRECT(Clusters_insights!$A45)))</f>
        <v>3</v>
      </c>
      <c r="E45" s="19">
        <f ca="1">(SUMPRODUCT(Clusters_interviews!D$5:D$115,INDIRECT(Clusters_insights!$A45)))</f>
        <v>2</v>
      </c>
      <c r="F45" s="19">
        <f ca="1">(SUMPRODUCT(Clusters_interviews!E$5:E$115,INDIRECT(Clusters_insights!$A45)))</f>
        <v>1</v>
      </c>
      <c r="G45" s="19">
        <f ca="1">(SUMPRODUCT(Clusters_interviews!F$5:F$115,INDIRECT(Clusters_insights!$A45)))</f>
        <v>4</v>
      </c>
      <c r="H45" s="19">
        <f ca="1">(SUMPRODUCT(Clusters_interviews!G$5:G$115,INDIRECT(Clusters_insights!$A45)))</f>
        <v>4</v>
      </c>
      <c r="K45" s="34" t="str" cm="1">
        <f t="array" aca="1" ref="K45" ca="1">INDEX('Jaccard_distance All'!$C$1:$EH$1,,MATCH(SMALL('Jaccard_distance All'!$C43:$EH43,K$4+1),'Jaccard_distance All'!$C43:$EH43,0))</f>
        <v>set_2007</v>
      </c>
      <c r="L45" s="18" t="str" cm="1">
        <f t="array" aca="1" ref="L45" ca="1">INDEX('Jaccard_distance All'!$C$1:$EH$1,,MATCH(SMALL('Jaccard_distance All'!$C43:$EH43,L$4+1),'Jaccard_distance All'!$C43:$EH43,0))</f>
        <v>set_4010</v>
      </c>
      <c r="M45" s="18" t="str" cm="1">
        <f t="array" aca="1" ref="M45" ca="1">INDEX('Jaccard_distance All'!$C$1:$EH$1,,MATCH(SMALL('Jaccard_distance All'!$C43:$EH43,M$4+1),'Jaccard_distance All'!$C43:$EH43,0))</f>
        <v>set_4032</v>
      </c>
      <c r="N45" s="18" t="str" cm="1">
        <f t="array" aca="1" ref="N45" ca="1">INDEX('Jaccard_distance All'!$C$1:$EH$1,,MATCH(SMALL('Jaccard_distance All'!$C43:$EH43,N$4+1),'Jaccard_distance All'!$C43:$EH43,0))</f>
        <v>set_2013</v>
      </c>
      <c r="O45" s="56" t="str" cm="1">
        <f t="array" aca="1" ref="O45" ca="1">INDEX('Jaccard_distance All'!$C$1:$EH$1,,MATCH(SMALL('Jaccard_distance All'!$C43:$EH43,O$4+1),'Jaccard_distance All'!$C43:$EH43,0))</f>
        <v>set_4017</v>
      </c>
      <c r="Q45" s="34">
        <f ca="1">COUNTIF('Jaccard_distance All'!$C43:$EH43,1)</f>
        <v>32</v>
      </c>
      <c r="R45" s="14">
        <f t="shared" ca="1" si="0"/>
        <v>10</v>
      </c>
    </row>
    <row r="46" spans="1:18" ht="26.25" x14ac:dyDescent="0.45">
      <c r="A46" s="19" t="s">
        <v>64</v>
      </c>
      <c r="B46" s="21" t="s">
        <v>331</v>
      </c>
      <c r="C46" s="19">
        <f ca="1">(SUMPRODUCT(Clusters_interviews!B$5:B$115,INDIRECT(Clusters_insights!$A46)))</f>
        <v>4</v>
      </c>
      <c r="D46" s="19">
        <f ca="1">(SUMPRODUCT(Clusters_interviews!C$5:C$115,INDIRECT(Clusters_insights!$A46)))</f>
        <v>4</v>
      </c>
      <c r="E46" s="19">
        <f ca="1">(SUMPRODUCT(Clusters_interviews!D$5:D$115,INDIRECT(Clusters_insights!$A46)))</f>
        <v>1</v>
      </c>
      <c r="F46" s="19">
        <f ca="1">(SUMPRODUCT(Clusters_interviews!E$5:E$115,INDIRECT(Clusters_insights!$A46)))</f>
        <v>2</v>
      </c>
      <c r="G46" s="19">
        <f ca="1">(SUMPRODUCT(Clusters_interviews!F$5:F$115,INDIRECT(Clusters_insights!$A46)))</f>
        <v>4</v>
      </c>
      <c r="H46" s="19">
        <f ca="1">(SUMPRODUCT(Clusters_interviews!G$5:G$115,INDIRECT(Clusters_insights!$A46)))</f>
        <v>4</v>
      </c>
      <c r="K46" s="34" t="str" cm="1">
        <f t="array" aca="1" ref="K46" ca="1">INDEX('Jaccard_distance All'!$C$1:$EH$1,,MATCH(SMALL('Jaccard_distance All'!$C44:$EH44,K$4+1),'Jaccard_distance All'!$C44:$EH44,0))</f>
        <v>set_4031</v>
      </c>
      <c r="L46" s="18" t="str" cm="1">
        <f t="array" aca="1" ref="L46" ca="1">INDEX('Jaccard_distance All'!$C$1:$EH$1,,MATCH(SMALL('Jaccard_distance All'!$C44:$EH44,L$4+1),'Jaccard_distance All'!$C44:$EH44,0))</f>
        <v>set_2015</v>
      </c>
      <c r="M46" s="18" t="str" cm="1">
        <f t="array" aca="1" ref="M46" ca="1">INDEX('Jaccard_distance All'!$C$1:$EH$1,,MATCH(SMALL('Jaccard_distance All'!$C44:$EH44,M$4+1),'Jaccard_distance All'!$C44:$EH44,0))</f>
        <v>set_2015</v>
      </c>
      <c r="N46" s="18" t="str" cm="1">
        <f t="array" aca="1" ref="N46" ca="1">INDEX('Jaccard_distance All'!$C$1:$EH$1,,MATCH(SMALL('Jaccard_distance All'!$C44:$EH44,N$4+1),'Jaccard_distance All'!$C44:$EH44,0))</f>
        <v>set_2015</v>
      </c>
      <c r="O46" s="56" t="str" cm="1">
        <f t="array" aca="1" ref="O46" ca="1">INDEX('Jaccard_distance All'!$C$1:$EH$1,,MATCH(SMALL('Jaccard_distance All'!$C44:$EH44,O$4+1),'Jaccard_distance All'!$C44:$EH44,0))</f>
        <v>set_4030</v>
      </c>
      <c r="Q46" s="34">
        <f ca="1">COUNTIF('Jaccard_distance All'!$C44:$EH44,1)</f>
        <v>21</v>
      </c>
      <c r="R46" s="14">
        <f t="shared" ca="1" si="0"/>
        <v>23</v>
      </c>
    </row>
    <row r="47" spans="1:18" ht="26.25" x14ac:dyDescent="0.45">
      <c r="A47" s="19" t="s">
        <v>65</v>
      </c>
      <c r="B47" s="21" t="s">
        <v>332</v>
      </c>
      <c r="C47" s="19">
        <f ca="1">(SUMPRODUCT(Clusters_interviews!B$5:B$115,INDIRECT(Clusters_insights!$A47)))</f>
        <v>5</v>
      </c>
      <c r="D47" s="19">
        <f ca="1">(SUMPRODUCT(Clusters_interviews!C$5:C$115,INDIRECT(Clusters_insights!$A47)))</f>
        <v>6</v>
      </c>
      <c r="E47" s="19">
        <f ca="1">(SUMPRODUCT(Clusters_interviews!D$5:D$115,INDIRECT(Clusters_insights!$A47)))</f>
        <v>4</v>
      </c>
      <c r="F47" s="19">
        <f ca="1">(SUMPRODUCT(Clusters_interviews!E$5:E$115,INDIRECT(Clusters_insights!$A47)))</f>
        <v>2</v>
      </c>
      <c r="G47" s="19">
        <f ca="1">(SUMPRODUCT(Clusters_interviews!F$5:F$115,INDIRECT(Clusters_insights!$A47)))</f>
        <v>7</v>
      </c>
      <c r="H47" s="19">
        <f ca="1">(SUMPRODUCT(Clusters_interviews!G$5:G$115,INDIRECT(Clusters_insights!$A47)))</f>
        <v>3</v>
      </c>
      <c r="K47" s="34" t="str" cm="1">
        <f t="array" aca="1" ref="K47" ca="1">INDEX('Jaccard_distance All'!$C$1:$EH$1,,MATCH(SMALL('Jaccard_distance All'!$C45:$EH45,K$4+1),'Jaccard_distance All'!$C45:$EH45,0))</f>
        <v>set_2008</v>
      </c>
      <c r="L47" s="18" t="str" cm="1">
        <f t="array" aca="1" ref="L47" ca="1">INDEX('Jaccard_distance All'!$C$1:$EH$1,,MATCH(SMALL('Jaccard_distance All'!$C45:$EH45,L$4+1),'Jaccard_distance All'!$C45:$EH45,0))</f>
        <v>set_2015</v>
      </c>
      <c r="M47" s="18" t="str" cm="1">
        <f t="array" aca="1" ref="M47" ca="1">INDEX('Jaccard_distance All'!$C$1:$EH$1,,MATCH(SMALL('Jaccard_distance All'!$C45:$EH45,M$4+1),'Jaccard_distance All'!$C45:$EH45,0))</f>
        <v>set_4012</v>
      </c>
      <c r="N47" s="18" t="str" cm="1">
        <f t="array" aca="1" ref="N47" ca="1">INDEX('Jaccard_distance All'!$C$1:$EH$1,,MATCH(SMALL('Jaccard_distance All'!$C45:$EH45,N$4+1),'Jaccard_distance All'!$C45:$EH45,0))</f>
        <v>set_4008</v>
      </c>
      <c r="O47" s="56" t="str" cm="1">
        <f t="array" aca="1" ref="O47" ca="1">INDEX('Jaccard_distance All'!$C$1:$EH$1,,MATCH(SMALL('Jaccard_distance All'!$C45:$EH45,O$4+1),'Jaccard_distance All'!$C45:$EH45,0))</f>
        <v>set_2003</v>
      </c>
      <c r="Q47" s="34">
        <f ca="1">COUNTIF('Jaccard_distance All'!$C45:$EH45,1)</f>
        <v>12</v>
      </c>
      <c r="R47" s="14">
        <f t="shared" ca="1" si="0"/>
        <v>46</v>
      </c>
    </row>
    <row r="48" spans="1:18" ht="39.4" x14ac:dyDescent="0.45">
      <c r="A48" s="19" t="s">
        <v>66</v>
      </c>
      <c r="B48" s="21" t="s">
        <v>333</v>
      </c>
      <c r="C48" s="19">
        <f ca="1">(SUMPRODUCT(Clusters_interviews!B$5:B$115,INDIRECT(Clusters_insights!$A48)))</f>
        <v>9</v>
      </c>
      <c r="D48" s="19">
        <f ca="1">(SUMPRODUCT(Clusters_interviews!C$5:C$115,INDIRECT(Clusters_insights!$A48)))</f>
        <v>6</v>
      </c>
      <c r="E48" s="19">
        <f ca="1">(SUMPRODUCT(Clusters_interviews!D$5:D$115,INDIRECT(Clusters_insights!$A48)))</f>
        <v>7</v>
      </c>
      <c r="F48" s="19">
        <f ca="1">(SUMPRODUCT(Clusters_interviews!E$5:E$115,INDIRECT(Clusters_insights!$A48)))</f>
        <v>8</v>
      </c>
      <c r="G48" s="19">
        <f ca="1">(SUMPRODUCT(Clusters_interviews!F$5:F$115,INDIRECT(Clusters_insights!$A48)))</f>
        <v>7</v>
      </c>
      <c r="H48" s="19">
        <f ca="1">(SUMPRODUCT(Clusters_interviews!G$5:G$115,INDIRECT(Clusters_insights!$A48)))</f>
        <v>12</v>
      </c>
      <c r="K48" s="34" t="str" cm="1">
        <f t="array" aca="1" ref="K48" ca="1">INDEX('Jaccard_distance All'!$C$1:$EH$1,,MATCH(SMALL('Jaccard_distance All'!$C46:$EH46,K$4+1),'Jaccard_distance All'!$C46:$EH46,0))</f>
        <v>set_2002</v>
      </c>
      <c r="L48" s="18" t="str" cm="1">
        <f t="array" aca="1" ref="L48" ca="1">INDEX('Jaccard_distance All'!$C$1:$EH$1,,MATCH(SMALL('Jaccard_distance All'!$C46:$EH46,L$4+1),'Jaccard_distance All'!$C46:$EH46,0))</f>
        <v>set_2006</v>
      </c>
      <c r="M48" s="18" t="str" cm="1">
        <f t="array" aca="1" ref="M48" ca="1">INDEX('Jaccard_distance All'!$C$1:$EH$1,,MATCH(SMALL('Jaccard_distance All'!$C46:$EH46,M$4+1),'Jaccard_distance All'!$C46:$EH46,0))</f>
        <v>set_2005</v>
      </c>
      <c r="N48" s="18" t="str" cm="1">
        <f t="array" aca="1" ref="N48" ca="1">INDEX('Jaccard_distance All'!$C$1:$EH$1,,MATCH(SMALL('Jaccard_distance All'!$C46:$EH46,N$4+1),'Jaccard_distance All'!$C46:$EH46,0))</f>
        <v>set_4003</v>
      </c>
      <c r="O48" s="56" t="str" cm="1">
        <f t="array" aca="1" ref="O48" ca="1">INDEX('Jaccard_distance All'!$C$1:$EH$1,,MATCH(SMALL('Jaccard_distance All'!$C46:$EH46,O$4+1),'Jaccard_distance All'!$C46:$EH46,0))</f>
        <v>set_4033</v>
      </c>
      <c r="Q48" s="34">
        <f ca="1">COUNTIF('Jaccard_distance All'!$C46:$EH46,1)</f>
        <v>8</v>
      </c>
      <c r="R48" s="14">
        <f t="shared" ca="1" si="0"/>
        <v>73</v>
      </c>
    </row>
    <row r="49" spans="1:18" ht="39.4" x14ac:dyDescent="0.45">
      <c r="A49" s="19" t="s">
        <v>161</v>
      </c>
      <c r="B49" s="21" t="s">
        <v>334</v>
      </c>
      <c r="C49" s="19">
        <f ca="1">(SUMPRODUCT(Clusters_interviews!B$5:B$115,INDIRECT(Clusters_insights!$A49)))</f>
        <v>3</v>
      </c>
      <c r="D49" s="19">
        <f ca="1">(SUMPRODUCT(Clusters_interviews!C$5:C$115,INDIRECT(Clusters_insights!$A49)))</f>
        <v>2</v>
      </c>
      <c r="E49" s="19">
        <f ca="1">(SUMPRODUCT(Clusters_interviews!D$5:D$115,INDIRECT(Clusters_insights!$A49)))</f>
        <v>3</v>
      </c>
      <c r="F49" s="19">
        <f ca="1">(SUMPRODUCT(Clusters_interviews!E$5:E$115,INDIRECT(Clusters_insights!$A49)))</f>
        <v>1</v>
      </c>
      <c r="G49" s="19">
        <f ca="1">(SUMPRODUCT(Clusters_interviews!F$5:F$115,INDIRECT(Clusters_insights!$A49)))</f>
        <v>2</v>
      </c>
      <c r="H49" s="19">
        <f ca="1">(SUMPRODUCT(Clusters_interviews!G$5:G$115,INDIRECT(Clusters_insights!$A49)))</f>
        <v>3</v>
      </c>
      <c r="K49" s="34" t="str" cm="1">
        <f t="array" aca="1" ref="K49" ca="1">INDEX('Jaccard_distance All'!$C$1:$EH$1,,MATCH(SMALL('Jaccard_distance All'!$C47:$EH47,K$4+1),'Jaccard_distance All'!$C47:$EH47,0))</f>
        <v>set_2010</v>
      </c>
      <c r="L49" s="18" t="str" cm="1">
        <f t="array" aca="1" ref="L49" ca="1">INDEX('Jaccard_distance All'!$C$1:$EH$1,,MATCH(SMALL('Jaccard_distance All'!$C47:$EH47,L$4+1),'Jaccard_distance All'!$C47:$EH47,0))</f>
        <v>set_2019</v>
      </c>
      <c r="M49" s="18" t="str" cm="1">
        <f t="array" aca="1" ref="M49" ca="1">INDEX('Jaccard_distance All'!$C$1:$EH$1,,MATCH(SMALL('Jaccard_distance All'!$C47:$EH47,M$4+1),'Jaccard_distance All'!$C47:$EH47,0))</f>
        <v>set_2022</v>
      </c>
      <c r="N49" s="18" t="str" cm="1">
        <f t="array" aca="1" ref="N49" ca="1">INDEX('Jaccard_distance All'!$C$1:$EH$1,,MATCH(SMALL('Jaccard_distance All'!$C47:$EH47,N$4+1),'Jaccard_distance All'!$C47:$EH47,0))</f>
        <v>set_4020</v>
      </c>
      <c r="O49" s="56" t="str" cm="1">
        <f t="array" aca="1" ref="O49" ca="1">INDEX('Jaccard_distance All'!$C$1:$EH$1,,MATCH(SMALL('Jaccard_distance All'!$C47:$EH47,O$4+1),'Jaccard_distance All'!$C47:$EH47,0))</f>
        <v>set_4016</v>
      </c>
      <c r="Q49" s="34">
        <f ca="1">COUNTIF('Jaccard_distance All'!$C47:$EH47,1)</f>
        <v>27</v>
      </c>
      <c r="R49" s="14">
        <f t="shared" ca="1" si="0"/>
        <v>15</v>
      </c>
    </row>
    <row r="50" spans="1:18" ht="26.25" x14ac:dyDescent="0.45">
      <c r="A50" s="19" t="s">
        <v>162</v>
      </c>
      <c r="B50" s="21" t="s">
        <v>335</v>
      </c>
      <c r="C50" s="19">
        <f ca="1">(SUMPRODUCT(Clusters_interviews!B$5:B$115,INDIRECT(Clusters_insights!$A50)))</f>
        <v>2</v>
      </c>
      <c r="D50" s="19">
        <f ca="1">(SUMPRODUCT(Clusters_interviews!C$5:C$115,INDIRECT(Clusters_insights!$A50)))</f>
        <v>3</v>
      </c>
      <c r="E50" s="19">
        <f ca="1">(SUMPRODUCT(Clusters_interviews!D$5:D$115,INDIRECT(Clusters_insights!$A50)))</f>
        <v>2</v>
      </c>
      <c r="F50" s="19">
        <f ca="1">(SUMPRODUCT(Clusters_interviews!E$5:E$115,INDIRECT(Clusters_insights!$A50)))</f>
        <v>3</v>
      </c>
      <c r="G50" s="19">
        <f ca="1">(SUMPRODUCT(Clusters_interviews!F$5:F$115,INDIRECT(Clusters_insights!$A50)))</f>
        <v>2</v>
      </c>
      <c r="H50" s="19">
        <f ca="1">(SUMPRODUCT(Clusters_interviews!G$5:G$115,INDIRECT(Clusters_insights!$A50)))</f>
        <v>2</v>
      </c>
      <c r="K50" s="34" t="str" cm="1">
        <f t="array" aca="1" ref="K50" ca="1">INDEX('Jaccard_distance All'!$C$1:$EH$1,,MATCH(SMALL('Jaccard_distance All'!$C48:$EH48,K$4+1),'Jaccard_distance All'!$C48:$EH48,0))</f>
        <v>set_2019</v>
      </c>
      <c r="L50" s="18" t="str" cm="1">
        <f t="array" aca="1" ref="L50" ca="1">INDEX('Jaccard_distance All'!$C$1:$EH$1,,MATCH(SMALL('Jaccard_distance All'!$C48:$EH48,L$4+1),'Jaccard_distance All'!$C48:$EH48,0))</f>
        <v>set_2007</v>
      </c>
      <c r="M50" s="18" t="str" cm="1">
        <f t="array" aca="1" ref="M50" ca="1">INDEX('Jaccard_distance All'!$C$1:$EH$1,,MATCH(SMALL('Jaccard_distance All'!$C48:$EH48,M$4+1),'Jaccard_distance All'!$C48:$EH48,0))</f>
        <v>set_1017</v>
      </c>
      <c r="N50" s="18" t="str" cm="1">
        <f t="array" aca="1" ref="N50" ca="1">INDEX('Jaccard_distance All'!$C$1:$EH$1,,MATCH(SMALL('Jaccard_distance All'!$C48:$EH48,N$4+1),'Jaccard_distance All'!$C48:$EH48,0))</f>
        <v>set_4026</v>
      </c>
      <c r="O50" s="56" t="str" cm="1">
        <f t="array" aca="1" ref="O50" ca="1">INDEX('Jaccard_distance All'!$C$1:$EH$1,,MATCH(SMALL('Jaccard_distance All'!$C48:$EH48,O$4+1),'Jaccard_distance All'!$C48:$EH48,0))</f>
        <v>set_3030</v>
      </c>
      <c r="Q50" s="34">
        <f ca="1">COUNTIF('Jaccard_distance All'!$C48:$EH48,1)</f>
        <v>29</v>
      </c>
      <c r="R50" s="14">
        <f t="shared" ca="1" si="0"/>
        <v>11</v>
      </c>
    </row>
    <row r="51" spans="1:18" ht="39.4" x14ac:dyDescent="0.45">
      <c r="A51" s="107" t="s">
        <v>163</v>
      </c>
      <c r="B51" s="36" t="s">
        <v>336</v>
      </c>
      <c r="C51" s="107">
        <f ca="1">(SUMPRODUCT(Clusters_interviews!B$5:B$115,INDIRECT(Clusters_insights!$A51)))</f>
        <v>4</v>
      </c>
      <c r="D51" s="107">
        <f ca="1">(SUMPRODUCT(Clusters_interviews!C$5:C$115,INDIRECT(Clusters_insights!$A51)))</f>
        <v>4</v>
      </c>
      <c r="E51" s="107">
        <f ca="1">(SUMPRODUCT(Clusters_interviews!D$5:D$115,INDIRECT(Clusters_insights!$A51)))</f>
        <v>5</v>
      </c>
      <c r="F51" s="107">
        <f ca="1">(SUMPRODUCT(Clusters_interviews!E$5:E$115,INDIRECT(Clusters_insights!$A51)))</f>
        <v>2</v>
      </c>
      <c r="G51" s="107">
        <f ca="1">(SUMPRODUCT(Clusters_interviews!F$5:F$115,INDIRECT(Clusters_insights!$A51)))</f>
        <v>7</v>
      </c>
      <c r="H51" s="107">
        <f ca="1">(SUMPRODUCT(Clusters_interviews!G$5:G$115,INDIRECT(Clusters_insights!$A51)))</f>
        <v>12</v>
      </c>
      <c r="K51" s="34" t="str" cm="1">
        <f t="array" aca="1" ref="K51" ca="1">INDEX('Jaccard_distance All'!$C$1:$EH$1,,MATCH(SMALL('Jaccard_distance All'!$C49:$EH49,K$4+1),'Jaccard_distance All'!$C49:$EH49,0))</f>
        <v>set_4027</v>
      </c>
      <c r="L51" s="18" t="str" cm="1">
        <f t="array" aca="1" ref="L51" ca="1">INDEX('Jaccard_distance All'!$C$1:$EH$1,,MATCH(SMALL('Jaccard_distance All'!$C49:$EH49,L$4+1),'Jaccard_distance All'!$C49:$EH49,0))</f>
        <v>set_1022</v>
      </c>
      <c r="M51" s="18" t="str" cm="1">
        <f t="array" aca="1" ref="M51" ca="1">INDEX('Jaccard_distance All'!$C$1:$EH$1,,MATCH(SMALL('Jaccard_distance All'!$C49:$EH49,M$4+1),'Jaccard_distance All'!$C49:$EH49,0))</f>
        <v>set_4032</v>
      </c>
      <c r="N51" s="18" t="str" cm="1">
        <f t="array" aca="1" ref="N51" ca="1">INDEX('Jaccard_distance All'!$C$1:$EH$1,,MATCH(SMALL('Jaccard_distance All'!$C49:$EH49,N$4+1),'Jaccard_distance All'!$C49:$EH49,0))</f>
        <v>set_4016</v>
      </c>
      <c r="O51" s="56" t="str" cm="1">
        <f t="array" aca="1" ref="O51" ca="1">INDEX('Jaccard_distance All'!$C$1:$EH$1,,MATCH(SMALL('Jaccard_distance All'!$C49:$EH49,O$4+1),'Jaccard_distance All'!$C49:$EH49,0))</f>
        <v>set_2006</v>
      </c>
      <c r="Q51" s="34">
        <f ca="1">COUNTIF('Jaccard_distance All'!$C49:$EH49,1)</f>
        <v>12</v>
      </c>
      <c r="R51" s="14">
        <f t="shared" ca="1" si="0"/>
        <v>46</v>
      </c>
    </row>
    <row r="52" spans="1:18" ht="39.4" x14ac:dyDescent="0.45">
      <c r="A52" s="41" t="s">
        <v>67</v>
      </c>
      <c r="B52" s="106" t="s">
        <v>375</v>
      </c>
      <c r="C52" s="41">
        <f ca="1">(SUMPRODUCT(Clusters_interviews!B$5:B$115,INDIRECT(Clusters_insights!$A52)))</f>
        <v>7</v>
      </c>
      <c r="D52" s="41">
        <f ca="1">(SUMPRODUCT(Clusters_interviews!C$5:C$115,INDIRECT(Clusters_insights!$A52)))</f>
        <v>12</v>
      </c>
      <c r="E52" s="41">
        <f ca="1">(SUMPRODUCT(Clusters_interviews!D$5:D$115,INDIRECT(Clusters_insights!$A52)))</f>
        <v>10</v>
      </c>
      <c r="F52" s="41">
        <f ca="1">(SUMPRODUCT(Clusters_interviews!E$5:E$115,INDIRECT(Clusters_insights!$A52)))</f>
        <v>5</v>
      </c>
      <c r="G52" s="41">
        <f ca="1">(SUMPRODUCT(Clusters_interviews!F$5:F$115,INDIRECT(Clusters_insights!$A52)))</f>
        <v>9</v>
      </c>
      <c r="H52" s="41">
        <f ca="1">(SUMPRODUCT(Clusters_interviews!G$5:G$115,INDIRECT(Clusters_insights!$A52)))</f>
        <v>12</v>
      </c>
      <c r="K52" s="34" t="str" cm="1">
        <f t="array" aca="1" ref="K52" ca="1">INDEX('Jaccard_distance All'!$C$1:$EH$1,,MATCH(SMALL('Jaccard_distance All'!$C50:$EH50,K$4+1),'Jaccard_distance All'!$C50:$EH50,0))</f>
        <v>set_3003</v>
      </c>
      <c r="L52" s="18" t="str" cm="1">
        <f t="array" aca="1" ref="L52" ca="1">INDEX('Jaccard_distance All'!$C$1:$EH$1,,MATCH(SMALL('Jaccard_distance All'!$C50:$EH50,L$4+1),'Jaccard_distance All'!$C50:$EH50,0))</f>
        <v>set_3028</v>
      </c>
      <c r="M52" s="18" t="str" cm="1">
        <f t="array" aca="1" ref="M52" ca="1">INDEX('Jaccard_distance All'!$C$1:$EH$1,,MATCH(SMALL('Jaccard_distance All'!$C50:$EH50,M$4+1),'Jaccard_distance All'!$C50:$EH50,0))</f>
        <v>set_3007</v>
      </c>
      <c r="N52" s="18" t="str" cm="1">
        <f t="array" aca="1" ref="N52" ca="1">INDEX('Jaccard_distance All'!$C$1:$EH$1,,MATCH(SMALL('Jaccard_distance All'!$C50:$EH50,N$4+1),'Jaccard_distance All'!$C50:$EH50,0))</f>
        <v>set_3006</v>
      </c>
      <c r="O52" s="56" t="str" cm="1">
        <f t="array" aca="1" ref="O52" ca="1">INDEX('Jaccard_distance All'!$C$1:$EH$1,,MATCH(SMALL('Jaccard_distance All'!$C50:$EH50,O$4+1),'Jaccard_distance All'!$C50:$EH50,0))</f>
        <v>set_3027</v>
      </c>
      <c r="Q52" s="34">
        <f ca="1">COUNTIF('Jaccard_distance All'!$C50:$EH50,1)</f>
        <v>3</v>
      </c>
      <c r="R52" s="14">
        <f t="shared" ca="1" si="0"/>
        <v>111</v>
      </c>
    </row>
    <row r="53" spans="1:18" ht="26.25" x14ac:dyDescent="0.45">
      <c r="A53" s="19" t="s">
        <v>68</v>
      </c>
      <c r="B53" s="21" t="s">
        <v>337</v>
      </c>
      <c r="C53" s="19">
        <f ca="1">(SUMPRODUCT(Clusters_interviews!B$5:B$115,INDIRECT(Clusters_insights!$A53)))</f>
        <v>4</v>
      </c>
      <c r="D53" s="19">
        <f ca="1">(SUMPRODUCT(Clusters_interviews!C$5:C$115,INDIRECT(Clusters_insights!$A53)))</f>
        <v>4</v>
      </c>
      <c r="E53" s="19">
        <f ca="1">(SUMPRODUCT(Clusters_interviews!D$5:D$115,INDIRECT(Clusters_insights!$A53)))</f>
        <v>4</v>
      </c>
      <c r="F53" s="19">
        <f ca="1">(SUMPRODUCT(Clusters_interviews!E$5:E$115,INDIRECT(Clusters_insights!$A53)))</f>
        <v>2</v>
      </c>
      <c r="G53" s="19">
        <f ca="1">(SUMPRODUCT(Clusters_interviews!F$5:F$115,INDIRECT(Clusters_insights!$A53)))</f>
        <v>0</v>
      </c>
      <c r="H53" s="19">
        <f ca="1">(SUMPRODUCT(Clusters_interviews!G$5:G$115,INDIRECT(Clusters_insights!$A53)))</f>
        <v>10</v>
      </c>
      <c r="K53" s="34" t="str" cm="1">
        <f t="array" aca="1" ref="K53" ca="1">INDEX('Jaccard_distance All'!$C$1:$EH$1,,MATCH(SMALL('Jaccard_distance All'!$C51:$EH51,K$4+1),'Jaccard_distance All'!$C51:$EH51,0))</f>
        <v>set_3003</v>
      </c>
      <c r="L53" s="18" t="str" cm="1">
        <f t="array" aca="1" ref="L53" ca="1">INDEX('Jaccard_distance All'!$C$1:$EH$1,,MATCH(SMALL('Jaccard_distance All'!$C51:$EH51,L$4+1),'Jaccard_distance All'!$C51:$EH51,0))</f>
        <v>set_1005</v>
      </c>
      <c r="M53" s="18" t="str" cm="1">
        <f t="array" aca="1" ref="M53" ca="1">INDEX('Jaccard_distance All'!$C$1:$EH$1,,MATCH(SMALL('Jaccard_distance All'!$C51:$EH51,M$4+1),'Jaccard_distance All'!$C51:$EH51,0))</f>
        <v>set_1015</v>
      </c>
      <c r="N53" s="18" t="str" cm="1">
        <f t="array" aca="1" ref="N53" ca="1">INDEX('Jaccard_distance All'!$C$1:$EH$1,,MATCH(SMALL('Jaccard_distance All'!$C51:$EH51,N$4+1),'Jaccard_distance All'!$C51:$EH51,0))</f>
        <v>set_3001</v>
      </c>
      <c r="O53" s="56" t="str" cm="1">
        <f t="array" aca="1" ref="O53" ca="1">INDEX('Jaccard_distance All'!$C$1:$EH$1,,MATCH(SMALL('Jaccard_distance All'!$C51:$EH51,O$4+1),'Jaccard_distance All'!$C51:$EH51,0))</f>
        <v>set_1022</v>
      </c>
      <c r="Q53" s="34">
        <f ca="1">COUNTIF('Jaccard_distance All'!$C51:$EH51,1)</f>
        <v>5</v>
      </c>
      <c r="R53" s="14">
        <f t="shared" ca="1" si="0"/>
        <v>95</v>
      </c>
    </row>
    <row r="54" spans="1:18" ht="26.25" x14ac:dyDescent="0.45">
      <c r="A54" s="19" t="s">
        <v>69</v>
      </c>
      <c r="B54" s="21" t="s">
        <v>338</v>
      </c>
      <c r="C54" s="19">
        <f ca="1">(SUMPRODUCT(Clusters_interviews!B$5:B$115,INDIRECT(Clusters_insights!$A54)))</f>
        <v>10</v>
      </c>
      <c r="D54" s="19">
        <f ca="1">(SUMPRODUCT(Clusters_interviews!C$5:C$115,INDIRECT(Clusters_insights!$A54)))</f>
        <v>13</v>
      </c>
      <c r="E54" s="19">
        <f ca="1">(SUMPRODUCT(Clusters_interviews!D$5:D$115,INDIRECT(Clusters_insights!$A54)))</f>
        <v>15</v>
      </c>
      <c r="F54" s="19">
        <f ca="1">(SUMPRODUCT(Clusters_interviews!E$5:E$115,INDIRECT(Clusters_insights!$A54)))</f>
        <v>6</v>
      </c>
      <c r="G54" s="19">
        <f ca="1">(SUMPRODUCT(Clusters_interviews!F$5:F$115,INDIRECT(Clusters_insights!$A54)))</f>
        <v>10</v>
      </c>
      <c r="H54" s="19">
        <f ca="1">(SUMPRODUCT(Clusters_interviews!G$5:G$115,INDIRECT(Clusters_insights!$A54)))</f>
        <v>15</v>
      </c>
      <c r="K54" s="34" t="str" cm="1">
        <f t="array" aca="1" ref="K54" ca="1">INDEX('Jaccard_distance All'!$C$1:$EH$1,,MATCH(SMALL('Jaccard_distance All'!$C52:$EH52,K$4+1),'Jaccard_distance All'!$C52:$EH52,0))</f>
        <v>set_3001</v>
      </c>
      <c r="L54" s="18" t="str" cm="1">
        <f t="array" aca="1" ref="L54" ca="1">INDEX('Jaccard_distance All'!$C$1:$EH$1,,MATCH(SMALL('Jaccard_distance All'!$C52:$EH52,L$4+1),'Jaccard_distance All'!$C52:$EH52,0))</f>
        <v>set_3010</v>
      </c>
      <c r="M54" s="18" t="str" cm="1">
        <f t="array" aca="1" ref="M54" ca="1">INDEX('Jaccard_distance All'!$C$1:$EH$1,,MATCH(SMALL('Jaccard_distance All'!$C52:$EH52,M$4+1),'Jaccard_distance All'!$C52:$EH52,0))</f>
        <v>set_3028</v>
      </c>
      <c r="N54" s="18" t="str" cm="1">
        <f t="array" aca="1" ref="N54" ca="1">INDEX('Jaccard_distance All'!$C$1:$EH$1,,MATCH(SMALL('Jaccard_distance All'!$C52:$EH52,N$4+1),'Jaccard_distance All'!$C52:$EH52,0))</f>
        <v>set_1002</v>
      </c>
      <c r="O54" s="56" t="str" cm="1">
        <f t="array" aca="1" ref="O54" ca="1">INDEX('Jaccard_distance All'!$C$1:$EH$1,,MATCH(SMALL('Jaccard_distance All'!$C52:$EH52,O$4+1),'Jaccard_distance All'!$C52:$EH52,0))</f>
        <v>set_1003</v>
      </c>
      <c r="Q54" s="34">
        <f ca="1">COUNTIF('Jaccard_distance All'!$C52:$EH52,1)</f>
        <v>1</v>
      </c>
      <c r="R54" s="14">
        <f t="shared" ca="1" si="0"/>
        <v>132</v>
      </c>
    </row>
    <row r="55" spans="1:18" ht="26.25" x14ac:dyDescent="0.45">
      <c r="A55" s="19" t="s">
        <v>70</v>
      </c>
      <c r="B55" s="21" t="s">
        <v>339</v>
      </c>
      <c r="C55" s="19">
        <f ca="1">(SUMPRODUCT(Clusters_interviews!B$5:B$115,INDIRECT(Clusters_insights!$A55)))</f>
        <v>6</v>
      </c>
      <c r="D55" s="19">
        <f ca="1">(SUMPRODUCT(Clusters_interviews!C$5:C$115,INDIRECT(Clusters_insights!$A55)))</f>
        <v>5</v>
      </c>
      <c r="E55" s="19">
        <f ca="1">(SUMPRODUCT(Clusters_interviews!D$5:D$115,INDIRECT(Clusters_insights!$A55)))</f>
        <v>4</v>
      </c>
      <c r="F55" s="19">
        <f ca="1">(SUMPRODUCT(Clusters_interviews!E$5:E$115,INDIRECT(Clusters_insights!$A55)))</f>
        <v>3</v>
      </c>
      <c r="G55" s="19">
        <f ca="1">(SUMPRODUCT(Clusters_interviews!F$5:F$115,INDIRECT(Clusters_insights!$A55)))</f>
        <v>5</v>
      </c>
      <c r="H55" s="19">
        <f ca="1">(SUMPRODUCT(Clusters_interviews!G$5:G$115,INDIRECT(Clusters_insights!$A55)))</f>
        <v>4</v>
      </c>
      <c r="K55" s="34" t="str" cm="1">
        <f t="array" aca="1" ref="K55" ca="1">INDEX('Jaccard_distance All'!$C$1:$EH$1,,MATCH(SMALL('Jaccard_distance All'!$C53:$EH53,K$4+1),'Jaccard_distance All'!$C53:$EH53,0))</f>
        <v>set_5011</v>
      </c>
      <c r="L55" s="18" t="str" cm="1">
        <f t="array" aca="1" ref="L55" ca="1">INDEX('Jaccard_distance All'!$C$1:$EH$1,,MATCH(SMALL('Jaccard_distance All'!$C53:$EH53,L$4+1),'Jaccard_distance All'!$C53:$EH53,0))</f>
        <v>set_3033</v>
      </c>
      <c r="M55" s="18" t="str" cm="1">
        <f t="array" aca="1" ref="M55" ca="1">INDEX('Jaccard_distance All'!$C$1:$EH$1,,MATCH(SMALL('Jaccard_distance All'!$C53:$EH53,M$4+1),'Jaccard_distance All'!$C53:$EH53,0))</f>
        <v>set_3018</v>
      </c>
      <c r="N55" s="18" t="str" cm="1">
        <f t="array" aca="1" ref="N55" ca="1">INDEX('Jaccard_distance All'!$C$1:$EH$1,,MATCH(SMALL('Jaccard_distance All'!$C53:$EH53,N$4+1),'Jaccard_distance All'!$C53:$EH53,0))</f>
        <v>set_3005</v>
      </c>
      <c r="O55" s="56" t="str" cm="1">
        <f t="array" aca="1" ref="O55" ca="1">INDEX('Jaccard_distance All'!$C$1:$EH$1,,MATCH(SMALL('Jaccard_distance All'!$C53:$EH53,O$4+1),'Jaccard_distance All'!$C53:$EH53,0))</f>
        <v>set_3039</v>
      </c>
      <c r="Q55" s="34">
        <f ca="1">COUNTIF('Jaccard_distance All'!$C53:$EH53,1)</f>
        <v>20</v>
      </c>
      <c r="R55" s="14">
        <f t="shared" ca="1" si="0"/>
        <v>26</v>
      </c>
    </row>
    <row r="56" spans="1:18" ht="26.25" x14ac:dyDescent="0.45">
      <c r="A56" s="19" t="s">
        <v>71</v>
      </c>
      <c r="B56" s="21" t="s">
        <v>340</v>
      </c>
      <c r="C56" s="19">
        <f ca="1">(SUMPRODUCT(Clusters_interviews!B$5:B$115,INDIRECT(Clusters_insights!$A56)))</f>
        <v>3</v>
      </c>
      <c r="D56" s="19">
        <f ca="1">(SUMPRODUCT(Clusters_interviews!C$5:C$115,INDIRECT(Clusters_insights!$A56)))</f>
        <v>8</v>
      </c>
      <c r="E56" s="19">
        <f ca="1">(SUMPRODUCT(Clusters_interviews!D$5:D$115,INDIRECT(Clusters_insights!$A56)))</f>
        <v>4</v>
      </c>
      <c r="F56" s="19">
        <f ca="1">(SUMPRODUCT(Clusters_interviews!E$5:E$115,INDIRECT(Clusters_insights!$A56)))</f>
        <v>1</v>
      </c>
      <c r="G56" s="19">
        <f ca="1">(SUMPRODUCT(Clusters_interviews!F$5:F$115,INDIRECT(Clusters_insights!$A56)))</f>
        <v>5</v>
      </c>
      <c r="H56" s="19">
        <f ca="1">(SUMPRODUCT(Clusters_interviews!G$5:G$115,INDIRECT(Clusters_insights!$A56)))</f>
        <v>3</v>
      </c>
      <c r="K56" s="34" t="str" cm="1">
        <f t="array" aca="1" ref="K56" ca="1">INDEX('Jaccard_distance All'!$C$1:$EH$1,,MATCH(SMALL('Jaccard_distance All'!$C54:$EH54,K$4+1),'Jaccard_distance All'!$C54:$EH54,0))</f>
        <v>set_3008</v>
      </c>
      <c r="L56" s="18" t="str" cm="1">
        <f t="array" aca="1" ref="L56" ca="1">INDEX('Jaccard_distance All'!$C$1:$EH$1,,MATCH(SMALL('Jaccard_distance All'!$C54:$EH54,L$4+1),'Jaccard_distance All'!$C54:$EH54,0))</f>
        <v>set_2012</v>
      </c>
      <c r="M56" s="18" t="str" cm="1">
        <f t="array" aca="1" ref="M56" ca="1">INDEX('Jaccard_distance All'!$C$1:$EH$1,,MATCH(SMALL('Jaccard_distance All'!$C54:$EH54,M$4+1),'Jaccard_distance All'!$C54:$EH54,0))</f>
        <v>set_3024</v>
      </c>
      <c r="N56" s="18" t="str" cm="1">
        <f t="array" aca="1" ref="N56" ca="1">INDEX('Jaccard_distance All'!$C$1:$EH$1,,MATCH(SMALL('Jaccard_distance All'!$C54:$EH54,N$4+1),'Jaccard_distance All'!$C54:$EH54,0))</f>
        <v>set_3028</v>
      </c>
      <c r="O56" s="56" t="str" cm="1">
        <f t="array" aca="1" ref="O56" ca="1">INDEX('Jaccard_distance All'!$C$1:$EH$1,,MATCH(SMALL('Jaccard_distance All'!$C54:$EH54,O$4+1),'Jaccard_distance All'!$C54:$EH54,0))</f>
        <v>set_5012</v>
      </c>
      <c r="Q56" s="34">
        <f ca="1">COUNTIF('Jaccard_distance All'!$C54:$EH54,1)</f>
        <v>10</v>
      </c>
      <c r="R56" s="14">
        <f t="shared" ca="1" si="0"/>
        <v>60</v>
      </c>
    </row>
    <row r="57" spans="1:18" ht="26.25" x14ac:dyDescent="0.45">
      <c r="A57" s="19" t="s">
        <v>72</v>
      </c>
      <c r="B57" s="21" t="s">
        <v>341</v>
      </c>
      <c r="C57" s="19">
        <f ca="1">(SUMPRODUCT(Clusters_interviews!B$5:B$115,INDIRECT(Clusters_insights!$A57)))</f>
        <v>4</v>
      </c>
      <c r="D57" s="19">
        <f ca="1">(SUMPRODUCT(Clusters_interviews!C$5:C$115,INDIRECT(Clusters_insights!$A57)))</f>
        <v>7</v>
      </c>
      <c r="E57" s="19">
        <f ca="1">(SUMPRODUCT(Clusters_interviews!D$5:D$115,INDIRECT(Clusters_insights!$A57)))</f>
        <v>10</v>
      </c>
      <c r="F57" s="19">
        <f ca="1">(SUMPRODUCT(Clusters_interviews!E$5:E$115,INDIRECT(Clusters_insights!$A57)))</f>
        <v>4</v>
      </c>
      <c r="G57" s="19">
        <f ca="1">(SUMPRODUCT(Clusters_interviews!F$5:F$115,INDIRECT(Clusters_insights!$A57)))</f>
        <v>3</v>
      </c>
      <c r="H57" s="19">
        <f ca="1">(SUMPRODUCT(Clusters_interviews!G$5:G$115,INDIRECT(Clusters_insights!$A57)))</f>
        <v>3</v>
      </c>
      <c r="K57" s="34" t="str" cm="1">
        <f t="array" aca="1" ref="K57" ca="1">INDEX('Jaccard_distance All'!$C$1:$EH$1,,MATCH(SMALL('Jaccard_distance All'!$C55:$EH55,K$4+1),'Jaccard_distance All'!$C55:$EH55,0))</f>
        <v>set_3001</v>
      </c>
      <c r="L57" s="18" t="str" cm="1">
        <f t="array" aca="1" ref="L57" ca="1">INDEX('Jaccard_distance All'!$C$1:$EH$1,,MATCH(SMALL('Jaccard_distance All'!$C55:$EH55,L$4+1),'Jaccard_distance All'!$C55:$EH55,0))</f>
        <v>set_3003</v>
      </c>
      <c r="M57" s="18" t="str" cm="1">
        <f t="array" aca="1" ref="M57" ca="1">INDEX('Jaccard_distance All'!$C$1:$EH$1,,MATCH(SMALL('Jaccard_distance All'!$C55:$EH55,M$4+1),'Jaccard_distance All'!$C55:$EH55,0))</f>
        <v>set_3028</v>
      </c>
      <c r="N57" s="18" t="str" cm="1">
        <f t="array" aca="1" ref="N57" ca="1">INDEX('Jaccard_distance All'!$C$1:$EH$1,,MATCH(SMALL('Jaccard_distance All'!$C55:$EH55,N$4+1),'Jaccard_distance All'!$C55:$EH55,0))</f>
        <v>set_4005</v>
      </c>
      <c r="O57" s="56" t="str" cm="1">
        <f t="array" aca="1" ref="O57" ca="1">INDEX('Jaccard_distance All'!$C$1:$EH$1,,MATCH(SMALL('Jaccard_distance All'!$C55:$EH55,O$4+1),'Jaccard_distance All'!$C55:$EH55,0))</f>
        <v>set_1005</v>
      </c>
      <c r="Q57" s="34">
        <f ca="1">COUNTIF('Jaccard_distance All'!$C55:$EH55,1)</f>
        <v>7</v>
      </c>
      <c r="R57" s="14">
        <f t="shared" ca="1" si="0"/>
        <v>78</v>
      </c>
    </row>
    <row r="58" spans="1:18" ht="26.25" x14ac:dyDescent="0.45">
      <c r="A58" s="19" t="s">
        <v>73</v>
      </c>
      <c r="B58" s="21" t="s">
        <v>342</v>
      </c>
      <c r="C58" s="19">
        <f ca="1">(SUMPRODUCT(Clusters_interviews!B$5:B$115,INDIRECT(Clusters_insights!$A58)))</f>
        <v>4</v>
      </c>
      <c r="D58" s="19">
        <f ca="1">(SUMPRODUCT(Clusters_interviews!C$5:C$115,INDIRECT(Clusters_insights!$A58)))</f>
        <v>12</v>
      </c>
      <c r="E58" s="19">
        <f ca="1">(SUMPRODUCT(Clusters_interviews!D$5:D$115,INDIRECT(Clusters_insights!$A58)))</f>
        <v>9</v>
      </c>
      <c r="F58" s="19">
        <f ca="1">(SUMPRODUCT(Clusters_interviews!E$5:E$115,INDIRECT(Clusters_insights!$A58)))</f>
        <v>3</v>
      </c>
      <c r="G58" s="19">
        <f ca="1">(SUMPRODUCT(Clusters_interviews!F$5:F$115,INDIRECT(Clusters_insights!$A58)))</f>
        <v>10</v>
      </c>
      <c r="H58" s="19">
        <f ca="1">(SUMPRODUCT(Clusters_interviews!G$5:G$115,INDIRECT(Clusters_insights!$A58)))</f>
        <v>10</v>
      </c>
      <c r="K58" s="34" t="str" cm="1">
        <f t="array" aca="1" ref="K58" ca="1">INDEX('Jaccard_distance All'!$C$1:$EH$1,,MATCH(SMALL('Jaccard_distance All'!$C56:$EH56,K$4+1),'Jaccard_distance All'!$C56:$EH56,0))</f>
        <v>set_3001</v>
      </c>
      <c r="L58" s="18" t="str" cm="1">
        <f t="array" aca="1" ref="L58" ca="1">INDEX('Jaccard_distance All'!$C$1:$EH$1,,MATCH(SMALL('Jaccard_distance All'!$C56:$EH56,L$4+1),'Jaccard_distance All'!$C56:$EH56,0))</f>
        <v>set_3003</v>
      </c>
      <c r="M58" s="18" t="str" cm="1">
        <f t="array" aca="1" ref="M58" ca="1">INDEX('Jaccard_distance All'!$C$1:$EH$1,,MATCH(SMALL('Jaccard_distance All'!$C56:$EH56,M$4+1),'Jaccard_distance All'!$C56:$EH56,0))</f>
        <v>set_1008</v>
      </c>
      <c r="N58" s="18" t="str" cm="1">
        <f t="array" aca="1" ref="N58" ca="1">INDEX('Jaccard_distance All'!$C$1:$EH$1,,MATCH(SMALL('Jaccard_distance All'!$C56:$EH56,N$4+1),'Jaccard_distance All'!$C56:$EH56,0))</f>
        <v>set_1008</v>
      </c>
      <c r="O58" s="56" t="str" cm="1">
        <f t="array" aca="1" ref="O58" ca="1">INDEX('Jaccard_distance All'!$C$1:$EH$1,,MATCH(SMALL('Jaccard_distance All'!$C56:$EH56,O$4+1),'Jaccard_distance All'!$C56:$EH56,0))</f>
        <v>set_3008</v>
      </c>
      <c r="Q58" s="34">
        <f ca="1">COUNTIF('Jaccard_distance All'!$C56:$EH56,1)</f>
        <v>10</v>
      </c>
      <c r="R58" s="14">
        <f t="shared" ca="1" si="0"/>
        <v>60</v>
      </c>
    </row>
    <row r="59" spans="1:18" ht="26.25" x14ac:dyDescent="0.45">
      <c r="A59" s="19" t="s">
        <v>74</v>
      </c>
      <c r="B59" s="21" t="s">
        <v>343</v>
      </c>
      <c r="C59" s="19">
        <f ca="1">(SUMPRODUCT(Clusters_interviews!B$5:B$115,INDIRECT(Clusters_insights!$A59)))</f>
        <v>7</v>
      </c>
      <c r="D59" s="19">
        <f ca="1">(SUMPRODUCT(Clusters_interviews!C$5:C$115,INDIRECT(Clusters_insights!$A59)))</f>
        <v>15</v>
      </c>
      <c r="E59" s="19">
        <f ca="1">(SUMPRODUCT(Clusters_interviews!D$5:D$115,INDIRECT(Clusters_insights!$A59)))</f>
        <v>12</v>
      </c>
      <c r="F59" s="19">
        <f ca="1">(SUMPRODUCT(Clusters_interviews!E$5:E$115,INDIRECT(Clusters_insights!$A59)))</f>
        <v>3</v>
      </c>
      <c r="G59" s="19">
        <f ca="1">(SUMPRODUCT(Clusters_interviews!F$5:F$115,INDIRECT(Clusters_insights!$A59)))</f>
        <v>9</v>
      </c>
      <c r="H59" s="19">
        <f ca="1">(SUMPRODUCT(Clusters_interviews!G$5:G$115,INDIRECT(Clusters_insights!$A59)))</f>
        <v>6</v>
      </c>
      <c r="K59" s="34" t="str" cm="1">
        <f t="array" aca="1" ref="K59" ca="1">INDEX('Jaccard_distance All'!$C$1:$EH$1,,MATCH(SMALL('Jaccard_distance All'!$C57:$EH57,K$4+1),'Jaccard_distance All'!$C57:$EH57,0))</f>
        <v>set_3021</v>
      </c>
      <c r="L59" s="18" t="str" cm="1">
        <f t="array" aca="1" ref="L59" ca="1">INDEX('Jaccard_distance All'!$C$1:$EH$1,,MATCH(SMALL('Jaccard_distance All'!$C57:$EH57,L$4+1),'Jaccard_distance All'!$C57:$EH57,0))</f>
        <v>set_3018</v>
      </c>
      <c r="M59" s="18" t="str" cm="1">
        <f t="array" aca="1" ref="M59" ca="1">INDEX('Jaccard_distance All'!$C$1:$EH$1,,MATCH(SMALL('Jaccard_distance All'!$C57:$EH57,M$4+1),'Jaccard_distance All'!$C57:$EH57,0))</f>
        <v>set_4013</v>
      </c>
      <c r="N59" s="18" t="str" cm="1">
        <f t="array" aca="1" ref="N59" ca="1">INDEX('Jaccard_distance All'!$C$1:$EH$1,,MATCH(SMALL('Jaccard_distance All'!$C57:$EH57,N$4+1),'Jaccard_distance All'!$C57:$EH57,0))</f>
        <v>set_1002</v>
      </c>
      <c r="O59" s="56" t="str" cm="1">
        <f t="array" aca="1" ref="O59" ca="1">INDEX('Jaccard_distance All'!$C$1:$EH$1,,MATCH(SMALL('Jaccard_distance All'!$C57:$EH57,O$4+1),'Jaccard_distance All'!$C57:$EH57,0))</f>
        <v>set_3024</v>
      </c>
      <c r="Q59" s="34">
        <f ca="1">COUNTIF('Jaccard_distance All'!$C57:$EH57,1)</f>
        <v>3</v>
      </c>
      <c r="R59" s="14">
        <f t="shared" ca="1" si="0"/>
        <v>111</v>
      </c>
    </row>
    <row r="60" spans="1:18" ht="26.25" x14ac:dyDescent="0.45">
      <c r="A60" s="19" t="s">
        <v>75</v>
      </c>
      <c r="B60" s="21" t="s">
        <v>344</v>
      </c>
      <c r="C60" s="19">
        <f ca="1">(SUMPRODUCT(Clusters_interviews!B$5:B$115,INDIRECT(Clusters_insights!$A60)))</f>
        <v>3</v>
      </c>
      <c r="D60" s="19">
        <f ca="1">(SUMPRODUCT(Clusters_interviews!C$5:C$115,INDIRECT(Clusters_insights!$A60)))</f>
        <v>5</v>
      </c>
      <c r="E60" s="19">
        <f ca="1">(SUMPRODUCT(Clusters_interviews!D$5:D$115,INDIRECT(Clusters_insights!$A60)))</f>
        <v>2</v>
      </c>
      <c r="F60" s="19">
        <f ca="1">(SUMPRODUCT(Clusters_interviews!E$5:E$115,INDIRECT(Clusters_insights!$A60)))</f>
        <v>0</v>
      </c>
      <c r="G60" s="19">
        <f ca="1">(SUMPRODUCT(Clusters_interviews!F$5:F$115,INDIRECT(Clusters_insights!$A60)))</f>
        <v>2</v>
      </c>
      <c r="H60" s="19">
        <f ca="1">(SUMPRODUCT(Clusters_interviews!G$5:G$115,INDIRECT(Clusters_insights!$A60)))</f>
        <v>2</v>
      </c>
      <c r="K60" s="34" t="str" cm="1">
        <f t="array" aca="1" ref="K60" ca="1">INDEX('Jaccard_distance All'!$C$1:$EH$1,,MATCH(SMALL('Jaccard_distance All'!$C58:$EH58,K$4+1),'Jaccard_distance All'!$C58:$EH58,0))</f>
        <v>set_3008</v>
      </c>
      <c r="L60" s="18" t="str" cm="1">
        <f t="array" aca="1" ref="L60" ca="1">INDEX('Jaccard_distance All'!$C$1:$EH$1,,MATCH(SMALL('Jaccard_distance All'!$C58:$EH58,L$4+1),'Jaccard_distance All'!$C58:$EH58,0))</f>
        <v>set_3008</v>
      </c>
      <c r="M60" s="18" t="str" cm="1">
        <f t="array" aca="1" ref="M60" ca="1">INDEX('Jaccard_distance All'!$C$1:$EH$1,,MATCH(SMALL('Jaccard_distance All'!$C58:$EH58,M$4+1),'Jaccard_distance All'!$C58:$EH58,0))</f>
        <v>set_3024</v>
      </c>
      <c r="N60" s="18" t="str" cm="1">
        <f t="array" aca="1" ref="N60" ca="1">INDEX('Jaccard_distance All'!$C$1:$EH$1,,MATCH(SMALL('Jaccard_distance All'!$C58:$EH58,N$4+1),'Jaccard_distance All'!$C58:$EH58,0))</f>
        <v>set_3011</v>
      </c>
      <c r="O60" s="56" t="str" cm="1">
        <f t="array" aca="1" ref="O60" ca="1">INDEX('Jaccard_distance All'!$C$1:$EH$1,,MATCH(SMALL('Jaccard_distance All'!$C58:$EH58,O$4+1),'Jaccard_distance All'!$C58:$EH58,0))</f>
        <v>set_3026</v>
      </c>
      <c r="Q60" s="34">
        <f ca="1">COUNTIF('Jaccard_distance All'!$C58:$EH58,1)</f>
        <v>16</v>
      </c>
      <c r="R60" s="14">
        <f t="shared" ca="1" si="0"/>
        <v>34</v>
      </c>
    </row>
    <row r="61" spans="1:18" ht="26.25" x14ac:dyDescent="0.45">
      <c r="A61" s="19" t="s">
        <v>76</v>
      </c>
      <c r="B61" s="21" t="s">
        <v>345</v>
      </c>
      <c r="C61" s="19">
        <f ca="1">(SUMPRODUCT(Clusters_interviews!B$5:B$115,INDIRECT(Clusters_insights!$A61)))</f>
        <v>8</v>
      </c>
      <c r="D61" s="19">
        <f ca="1">(SUMPRODUCT(Clusters_interviews!C$5:C$115,INDIRECT(Clusters_insights!$A61)))</f>
        <v>15</v>
      </c>
      <c r="E61" s="19">
        <f ca="1">(SUMPRODUCT(Clusters_interviews!D$5:D$115,INDIRECT(Clusters_insights!$A61)))</f>
        <v>9</v>
      </c>
      <c r="F61" s="19">
        <f ca="1">(SUMPRODUCT(Clusters_interviews!E$5:E$115,INDIRECT(Clusters_insights!$A61)))</f>
        <v>5</v>
      </c>
      <c r="G61" s="19">
        <f ca="1">(SUMPRODUCT(Clusters_interviews!F$5:F$115,INDIRECT(Clusters_insights!$A61)))</f>
        <v>13</v>
      </c>
      <c r="H61" s="19">
        <f ca="1">(SUMPRODUCT(Clusters_interviews!G$5:G$115,INDIRECT(Clusters_insights!$A61)))</f>
        <v>14</v>
      </c>
      <c r="K61" s="34" t="str" cm="1">
        <f t="array" aca="1" ref="K61" ca="1">INDEX('Jaccard_distance All'!$C$1:$EH$1,,MATCH(SMALL('Jaccard_distance All'!$C59:$EH59,K$4+1),'Jaccard_distance All'!$C59:$EH59,0))</f>
        <v>set_3027</v>
      </c>
      <c r="L61" s="18" t="str" cm="1">
        <f t="array" aca="1" ref="L61" ca="1">INDEX('Jaccard_distance All'!$C$1:$EH$1,,MATCH(SMALL('Jaccard_distance All'!$C59:$EH59,L$4+1),'Jaccard_distance All'!$C59:$EH59,0))</f>
        <v>set_3003</v>
      </c>
      <c r="M61" s="18" t="str" cm="1">
        <f t="array" aca="1" ref="M61" ca="1">INDEX('Jaccard_distance All'!$C$1:$EH$1,,MATCH(SMALL('Jaccard_distance All'!$C59:$EH59,M$4+1),'Jaccard_distance All'!$C59:$EH59,0))</f>
        <v>set_1002</v>
      </c>
      <c r="N61" s="18" t="str" cm="1">
        <f t="array" aca="1" ref="N61" ca="1">INDEX('Jaccard_distance All'!$C$1:$EH$1,,MATCH(SMALL('Jaccard_distance All'!$C59:$EH59,N$4+1),'Jaccard_distance All'!$C59:$EH59,0))</f>
        <v>set_5003</v>
      </c>
      <c r="O61" s="56" t="str" cm="1">
        <f t="array" aca="1" ref="O61" ca="1">INDEX('Jaccard_distance All'!$C$1:$EH$1,,MATCH(SMALL('Jaccard_distance All'!$C59:$EH59,O$4+1),'Jaccard_distance All'!$C59:$EH59,0))</f>
        <v>set_1003</v>
      </c>
      <c r="Q61" s="34">
        <f ca="1">COUNTIF('Jaccard_distance All'!$C59:$EH59,1)</f>
        <v>2</v>
      </c>
      <c r="R61" s="14">
        <f t="shared" ca="1" si="0"/>
        <v>125</v>
      </c>
    </row>
    <row r="62" spans="1:18" ht="39.4" x14ac:dyDescent="0.45">
      <c r="A62" s="19" t="s">
        <v>77</v>
      </c>
      <c r="B62" s="21" t="s">
        <v>346</v>
      </c>
      <c r="C62" s="19">
        <f ca="1">(SUMPRODUCT(Clusters_interviews!B$5:B$115,INDIRECT(Clusters_insights!$A62)))</f>
        <v>9</v>
      </c>
      <c r="D62" s="19">
        <f ca="1">(SUMPRODUCT(Clusters_interviews!C$5:C$115,INDIRECT(Clusters_insights!$A62)))</f>
        <v>8</v>
      </c>
      <c r="E62" s="19">
        <f ca="1">(SUMPRODUCT(Clusters_interviews!D$5:D$115,INDIRECT(Clusters_insights!$A62)))</f>
        <v>9</v>
      </c>
      <c r="F62" s="19">
        <f ca="1">(SUMPRODUCT(Clusters_interviews!E$5:E$115,INDIRECT(Clusters_insights!$A62)))</f>
        <v>2</v>
      </c>
      <c r="G62" s="19">
        <f ca="1">(SUMPRODUCT(Clusters_interviews!F$5:F$115,INDIRECT(Clusters_insights!$A62)))</f>
        <v>8</v>
      </c>
      <c r="H62" s="19">
        <f ca="1">(SUMPRODUCT(Clusters_interviews!G$5:G$115,INDIRECT(Clusters_insights!$A62)))</f>
        <v>7</v>
      </c>
      <c r="K62" s="34" t="str" cm="1">
        <f t="array" aca="1" ref="K62" ca="1">INDEX('Jaccard_distance All'!$C$1:$EH$1,,MATCH(SMALL('Jaccard_distance All'!$C60:$EH60,K$4+1),'Jaccard_distance All'!$C60:$EH60,0))</f>
        <v>set_3018</v>
      </c>
      <c r="L62" s="18" t="str" cm="1">
        <f t="array" aca="1" ref="L62" ca="1">INDEX('Jaccard_distance All'!$C$1:$EH$1,,MATCH(SMALL('Jaccard_distance All'!$C60:$EH60,L$4+1),'Jaccard_distance All'!$C60:$EH60,0))</f>
        <v>set_1002</v>
      </c>
      <c r="M62" s="18" t="str" cm="1">
        <f t="array" aca="1" ref="M62" ca="1">INDEX('Jaccard_distance All'!$C$1:$EH$1,,MATCH(SMALL('Jaccard_distance All'!$C60:$EH60,M$4+1),'Jaccard_distance All'!$C60:$EH60,0))</f>
        <v>set_3028</v>
      </c>
      <c r="N62" s="18" t="str" cm="1">
        <f t="array" aca="1" ref="N62" ca="1">INDEX('Jaccard_distance All'!$C$1:$EH$1,,MATCH(SMALL('Jaccard_distance All'!$C60:$EH60,N$4+1),'Jaccard_distance All'!$C60:$EH60,0))</f>
        <v>set_1003</v>
      </c>
      <c r="O62" s="56" t="str" cm="1">
        <f t="array" aca="1" ref="O62" ca="1">INDEX('Jaccard_distance All'!$C$1:$EH$1,,MATCH(SMALL('Jaccard_distance All'!$C60:$EH60,O$4+1),'Jaccard_distance All'!$C60:$EH60,0))</f>
        <v>set_3027</v>
      </c>
      <c r="Q62" s="34">
        <f ca="1">COUNTIF('Jaccard_distance All'!$C60:$EH60,1)</f>
        <v>1</v>
      </c>
      <c r="R62" s="14">
        <f t="shared" ca="1" si="0"/>
        <v>132</v>
      </c>
    </row>
    <row r="63" spans="1:18" ht="39.4" x14ac:dyDescent="0.45">
      <c r="A63" s="19" t="s">
        <v>78</v>
      </c>
      <c r="B63" s="21" t="s">
        <v>347</v>
      </c>
      <c r="C63" s="19">
        <f ca="1">(SUMPRODUCT(Clusters_interviews!B$5:B$115,INDIRECT(Clusters_insights!$A63)))</f>
        <v>6</v>
      </c>
      <c r="D63" s="19">
        <f ca="1">(SUMPRODUCT(Clusters_interviews!C$5:C$115,INDIRECT(Clusters_insights!$A63)))</f>
        <v>9</v>
      </c>
      <c r="E63" s="19">
        <f ca="1">(SUMPRODUCT(Clusters_interviews!D$5:D$115,INDIRECT(Clusters_insights!$A63)))</f>
        <v>6</v>
      </c>
      <c r="F63" s="19">
        <f ca="1">(SUMPRODUCT(Clusters_interviews!E$5:E$115,INDIRECT(Clusters_insights!$A63)))</f>
        <v>4</v>
      </c>
      <c r="G63" s="19">
        <f ca="1">(SUMPRODUCT(Clusters_interviews!F$5:F$115,INDIRECT(Clusters_insights!$A63)))</f>
        <v>4</v>
      </c>
      <c r="H63" s="19">
        <f ca="1">(SUMPRODUCT(Clusters_interviews!G$5:G$115,INDIRECT(Clusters_insights!$A63)))</f>
        <v>5</v>
      </c>
      <c r="K63" s="34" t="str" cm="1">
        <f t="array" aca="1" ref="K63" ca="1">INDEX('Jaccard_distance All'!$C$1:$EH$1,,MATCH(SMALL('Jaccard_distance All'!$C61:$EH61,K$4+1),'Jaccard_distance All'!$C61:$EH61,0))</f>
        <v>set_1005</v>
      </c>
      <c r="L63" s="18" t="str" cm="1">
        <f t="array" aca="1" ref="L63" ca="1">INDEX('Jaccard_distance All'!$C$1:$EH$1,,MATCH(SMALL('Jaccard_distance All'!$C61:$EH61,L$4+1),'Jaccard_distance All'!$C61:$EH61,0))</f>
        <v>set_3029</v>
      </c>
      <c r="M63" s="18" t="str" cm="1">
        <f t="array" aca="1" ref="M63" ca="1">INDEX('Jaccard_distance All'!$C$1:$EH$1,,MATCH(SMALL('Jaccard_distance All'!$C61:$EH61,M$4+1),'Jaccard_distance All'!$C61:$EH61,0))</f>
        <v>set_5006</v>
      </c>
      <c r="N63" s="18" t="str" cm="1">
        <f t="array" aca="1" ref="N63" ca="1">INDEX('Jaccard_distance All'!$C$1:$EH$1,,MATCH(SMALL('Jaccard_distance All'!$C61:$EH61,N$4+1),'Jaccard_distance All'!$C61:$EH61,0))</f>
        <v>set_3008</v>
      </c>
      <c r="O63" s="56" t="str" cm="1">
        <f t="array" aca="1" ref="O63" ca="1">INDEX('Jaccard_distance All'!$C$1:$EH$1,,MATCH(SMALL('Jaccard_distance All'!$C61:$EH61,O$4+1),'Jaccard_distance All'!$C61:$EH61,0))</f>
        <v>set_3008</v>
      </c>
      <c r="Q63" s="34">
        <f ca="1">COUNTIF('Jaccard_distance All'!$C61:$EH61,1)</f>
        <v>6</v>
      </c>
      <c r="R63" s="14">
        <f t="shared" ca="1" si="0"/>
        <v>87</v>
      </c>
    </row>
    <row r="64" spans="1:18" ht="26.25" x14ac:dyDescent="0.45">
      <c r="A64" s="19" t="s">
        <v>79</v>
      </c>
      <c r="B64" s="21" t="s">
        <v>348</v>
      </c>
      <c r="C64" s="19">
        <f ca="1">(SUMPRODUCT(Clusters_interviews!B$5:B$115,INDIRECT(Clusters_insights!$A64)))</f>
        <v>1</v>
      </c>
      <c r="D64" s="19">
        <f ca="1">(SUMPRODUCT(Clusters_interviews!C$5:C$115,INDIRECT(Clusters_insights!$A64)))</f>
        <v>5</v>
      </c>
      <c r="E64" s="19">
        <f ca="1">(SUMPRODUCT(Clusters_interviews!D$5:D$115,INDIRECT(Clusters_insights!$A64)))</f>
        <v>2</v>
      </c>
      <c r="F64" s="19">
        <f ca="1">(SUMPRODUCT(Clusters_interviews!E$5:E$115,INDIRECT(Clusters_insights!$A64)))</f>
        <v>2</v>
      </c>
      <c r="G64" s="19">
        <f ca="1">(SUMPRODUCT(Clusters_interviews!F$5:F$115,INDIRECT(Clusters_insights!$A64)))</f>
        <v>2</v>
      </c>
      <c r="H64" s="19">
        <f ca="1">(SUMPRODUCT(Clusters_interviews!G$5:G$115,INDIRECT(Clusters_insights!$A64)))</f>
        <v>0</v>
      </c>
      <c r="K64" s="34" t="str" cm="1">
        <f t="array" aca="1" ref="K64" ca="1">INDEX('Jaccard_distance All'!$C$1:$EH$1,,MATCH(SMALL('Jaccard_distance All'!$C62:$EH62,K$4+1),'Jaccard_distance All'!$C62:$EH62,0))</f>
        <v>set_4018</v>
      </c>
      <c r="L64" s="18" t="str" cm="1">
        <f t="array" aca="1" ref="L64" ca="1">INDEX('Jaccard_distance All'!$C$1:$EH$1,,MATCH(SMALL('Jaccard_distance All'!$C62:$EH62,L$4+1),'Jaccard_distance All'!$C62:$EH62,0))</f>
        <v>set_3030</v>
      </c>
      <c r="M64" s="18" t="str" cm="1">
        <f t="array" aca="1" ref="M64" ca="1">INDEX('Jaccard_distance All'!$C$1:$EH$1,,MATCH(SMALL('Jaccard_distance All'!$C62:$EH62,M$4+1),'Jaccard_distance All'!$C62:$EH62,0))</f>
        <v>set_3012</v>
      </c>
      <c r="N64" s="18" t="str" cm="1">
        <f t="array" aca="1" ref="N64" ca="1">INDEX('Jaccard_distance All'!$C$1:$EH$1,,MATCH(SMALL('Jaccard_distance All'!$C62:$EH62,N$4+1),'Jaccard_distance All'!$C62:$EH62,0))</f>
        <v>set_1020</v>
      </c>
      <c r="O64" s="56" t="str" cm="1">
        <f t="array" aca="1" ref="O64" ca="1">INDEX('Jaccard_distance All'!$C$1:$EH$1,,MATCH(SMALL('Jaccard_distance All'!$C62:$EH62,O$4+1),'Jaccard_distance All'!$C62:$EH62,0))</f>
        <v>set_1012</v>
      </c>
      <c r="Q64" s="34">
        <f ca="1">COUNTIF('Jaccard_distance All'!$C62:$EH62,1)</f>
        <v>25</v>
      </c>
      <c r="R64" s="14">
        <f t="shared" ca="1" si="0"/>
        <v>18</v>
      </c>
    </row>
    <row r="65" spans="1:18" ht="39.4" x14ac:dyDescent="0.45">
      <c r="A65" s="19" t="s">
        <v>80</v>
      </c>
      <c r="B65" s="21" t="s">
        <v>349</v>
      </c>
      <c r="C65" s="19">
        <f ca="1">(SUMPRODUCT(Clusters_interviews!B$5:B$115,INDIRECT(Clusters_insights!$A65)))</f>
        <v>3</v>
      </c>
      <c r="D65" s="19">
        <f ca="1">(SUMPRODUCT(Clusters_interviews!C$5:C$115,INDIRECT(Clusters_insights!$A65)))</f>
        <v>8</v>
      </c>
      <c r="E65" s="19">
        <f ca="1">(SUMPRODUCT(Clusters_interviews!D$5:D$115,INDIRECT(Clusters_insights!$A65)))</f>
        <v>6</v>
      </c>
      <c r="F65" s="19">
        <f ca="1">(SUMPRODUCT(Clusters_interviews!E$5:E$115,INDIRECT(Clusters_insights!$A65)))</f>
        <v>2</v>
      </c>
      <c r="G65" s="19">
        <f ca="1">(SUMPRODUCT(Clusters_interviews!F$5:F$115,INDIRECT(Clusters_insights!$A65)))</f>
        <v>7</v>
      </c>
      <c r="H65" s="19">
        <f ca="1">(SUMPRODUCT(Clusters_interviews!G$5:G$115,INDIRECT(Clusters_insights!$A65)))</f>
        <v>9</v>
      </c>
      <c r="K65" s="34" t="str" cm="1">
        <f t="array" aca="1" ref="K65" ca="1">INDEX('Jaccard_distance All'!$C$1:$EH$1,,MATCH(SMALL('Jaccard_distance All'!$C63:$EH63,K$4+1),'Jaccard_distance All'!$C63:$EH63,0))</f>
        <v>set_2012</v>
      </c>
      <c r="L65" s="18" t="str" cm="1">
        <f t="array" aca="1" ref="L65" ca="1">INDEX('Jaccard_distance All'!$C$1:$EH$1,,MATCH(SMALL('Jaccard_distance All'!$C63:$EH63,L$4+1),'Jaccard_distance All'!$C63:$EH63,0))</f>
        <v>set_2012</v>
      </c>
      <c r="M65" s="18" t="str" cm="1">
        <f t="array" aca="1" ref="M65" ca="1">INDEX('Jaccard_distance All'!$C$1:$EH$1,,MATCH(SMALL('Jaccard_distance All'!$C63:$EH63,M$4+1),'Jaccard_distance All'!$C63:$EH63,0))</f>
        <v>set_1014</v>
      </c>
      <c r="N65" s="18" t="str" cm="1">
        <f t="array" aca="1" ref="N65" ca="1">INDEX('Jaccard_distance All'!$C$1:$EH$1,,MATCH(SMALL('Jaccard_distance All'!$C63:$EH63,N$4+1),'Jaccard_distance All'!$C63:$EH63,0))</f>
        <v>set_1003</v>
      </c>
      <c r="O65" s="56" t="str" cm="1">
        <f t="array" aca="1" ref="O65" ca="1">INDEX('Jaccard_distance All'!$C$1:$EH$1,,MATCH(SMALL('Jaccard_distance All'!$C63:$EH63,O$4+1),'Jaccard_distance All'!$C63:$EH63,0))</f>
        <v>set_5003</v>
      </c>
      <c r="Q65" s="34">
        <f ca="1">COUNTIF('Jaccard_distance All'!$C63:$EH63,1)</f>
        <v>4</v>
      </c>
      <c r="R65" s="14">
        <f t="shared" ca="1" si="0"/>
        <v>98</v>
      </c>
    </row>
    <row r="66" spans="1:18" ht="26.25" x14ac:dyDescent="0.45">
      <c r="A66" s="19" t="s">
        <v>81</v>
      </c>
      <c r="B66" s="21" t="s">
        <v>350</v>
      </c>
      <c r="C66" s="19">
        <f ca="1">(SUMPRODUCT(Clusters_interviews!B$5:B$115,INDIRECT(Clusters_insights!$A66)))</f>
        <v>4</v>
      </c>
      <c r="D66" s="19">
        <f ca="1">(SUMPRODUCT(Clusters_interviews!C$5:C$115,INDIRECT(Clusters_insights!$A66)))</f>
        <v>5</v>
      </c>
      <c r="E66" s="19">
        <f ca="1">(SUMPRODUCT(Clusters_interviews!D$5:D$115,INDIRECT(Clusters_insights!$A66)))</f>
        <v>5</v>
      </c>
      <c r="F66" s="19">
        <f ca="1">(SUMPRODUCT(Clusters_interviews!E$5:E$115,INDIRECT(Clusters_insights!$A66)))</f>
        <v>1</v>
      </c>
      <c r="G66" s="19">
        <f ca="1">(SUMPRODUCT(Clusters_interviews!F$5:F$115,INDIRECT(Clusters_insights!$A66)))</f>
        <v>7</v>
      </c>
      <c r="H66" s="19">
        <f ca="1">(SUMPRODUCT(Clusters_interviews!G$5:G$115,INDIRECT(Clusters_insights!$A66)))</f>
        <v>9</v>
      </c>
      <c r="K66" s="34" t="str" cm="1">
        <f t="array" aca="1" ref="K66" ca="1">INDEX('Jaccard_distance All'!$C$1:$EH$1,,MATCH(SMALL('Jaccard_distance All'!$C64:$EH64,K$4+1),'Jaccard_distance All'!$C64:$EH64,0))</f>
        <v>set_3014</v>
      </c>
      <c r="L66" s="18" t="str" cm="1">
        <f t="array" aca="1" ref="L66" ca="1">INDEX('Jaccard_distance All'!$C$1:$EH$1,,MATCH(SMALL('Jaccard_distance All'!$C64:$EH64,L$4+1),'Jaccard_distance All'!$C64:$EH64,0))</f>
        <v>set_5003</v>
      </c>
      <c r="M66" s="18" t="str" cm="1">
        <f t="array" aca="1" ref="M66" ca="1">INDEX('Jaccard_distance All'!$C$1:$EH$1,,MATCH(SMALL('Jaccard_distance All'!$C64:$EH64,M$4+1),'Jaccard_distance All'!$C64:$EH64,0))</f>
        <v>set_4015</v>
      </c>
      <c r="N66" s="18" t="str" cm="1">
        <f t="array" aca="1" ref="N66" ca="1">INDEX('Jaccard_distance All'!$C$1:$EH$1,,MATCH(SMALL('Jaccard_distance All'!$C64:$EH64,N$4+1),'Jaccard_distance All'!$C64:$EH64,0))</f>
        <v>set_4016</v>
      </c>
      <c r="O66" s="56" t="str" cm="1">
        <f t="array" aca="1" ref="O66" ca="1">INDEX('Jaccard_distance All'!$C$1:$EH$1,,MATCH(SMALL('Jaccard_distance All'!$C64:$EH64,O$4+1),'Jaccard_distance All'!$C64:$EH64,0))</f>
        <v>set_5001</v>
      </c>
      <c r="Q66" s="34">
        <f ca="1">COUNTIF('Jaccard_distance All'!$C64:$EH64,1)</f>
        <v>9</v>
      </c>
      <c r="R66" s="14">
        <f t="shared" ca="1" si="0"/>
        <v>64</v>
      </c>
    </row>
    <row r="67" spans="1:18" ht="26.25" x14ac:dyDescent="0.45">
      <c r="A67" s="19" t="s">
        <v>82</v>
      </c>
      <c r="B67" s="21" t="s">
        <v>351</v>
      </c>
      <c r="C67" s="19">
        <f ca="1">(SUMPRODUCT(Clusters_interviews!B$5:B$115,INDIRECT(Clusters_insights!$A67)))</f>
        <v>1</v>
      </c>
      <c r="D67" s="19">
        <f ca="1">(SUMPRODUCT(Clusters_interviews!C$5:C$115,INDIRECT(Clusters_insights!$A67)))</f>
        <v>3</v>
      </c>
      <c r="E67" s="19">
        <f ca="1">(SUMPRODUCT(Clusters_interviews!D$5:D$115,INDIRECT(Clusters_insights!$A67)))</f>
        <v>4</v>
      </c>
      <c r="F67" s="19">
        <f ca="1">(SUMPRODUCT(Clusters_interviews!E$5:E$115,INDIRECT(Clusters_insights!$A67)))</f>
        <v>1</v>
      </c>
      <c r="G67" s="19">
        <f ca="1">(SUMPRODUCT(Clusters_interviews!F$5:F$115,INDIRECT(Clusters_insights!$A67)))</f>
        <v>2</v>
      </c>
      <c r="H67" s="19">
        <f ca="1">(SUMPRODUCT(Clusters_interviews!G$5:G$115,INDIRECT(Clusters_insights!$A67)))</f>
        <v>4</v>
      </c>
      <c r="K67" s="34" t="str" cm="1">
        <f t="array" aca="1" ref="K67" ca="1">INDEX('Jaccard_distance All'!$C$1:$EH$1,,MATCH(SMALL('Jaccard_distance All'!$C65:$EH65,K$4+1),'Jaccard_distance All'!$C65:$EH65,0))</f>
        <v>set_3020</v>
      </c>
      <c r="L67" s="18" t="str" cm="1">
        <f t="array" aca="1" ref="L67" ca="1">INDEX('Jaccard_distance All'!$C$1:$EH$1,,MATCH(SMALL('Jaccard_distance All'!$C65:$EH65,L$4+1),'Jaccard_distance All'!$C65:$EH65,0))</f>
        <v>set_2013</v>
      </c>
      <c r="M67" s="18" t="str" cm="1">
        <f t="array" aca="1" ref="M67" ca="1">INDEX('Jaccard_distance All'!$C$1:$EH$1,,MATCH(SMALL('Jaccard_distance All'!$C65:$EH65,M$4+1),'Jaccard_distance All'!$C65:$EH65,0))</f>
        <v>set_2013</v>
      </c>
      <c r="N67" s="18" t="str" cm="1">
        <f t="array" aca="1" ref="N67" ca="1">INDEX('Jaccard_distance All'!$C$1:$EH$1,,MATCH(SMALL('Jaccard_distance All'!$C65:$EH65,N$4+1),'Jaccard_distance All'!$C65:$EH65,0))</f>
        <v>set_3014</v>
      </c>
      <c r="O67" s="56" t="str" cm="1">
        <f t="array" aca="1" ref="O67" ca="1">INDEX('Jaccard_distance All'!$C$1:$EH$1,,MATCH(SMALL('Jaccard_distance All'!$C65:$EH65,O$4+1),'Jaccard_distance All'!$C65:$EH65,0))</f>
        <v>set_3014</v>
      </c>
      <c r="Q67" s="34">
        <f ca="1">COUNTIF('Jaccard_distance All'!$C65:$EH65,1)</f>
        <v>21</v>
      </c>
      <c r="R67" s="14">
        <f t="shared" ca="1" si="0"/>
        <v>23</v>
      </c>
    </row>
    <row r="68" spans="1:18" ht="26.25" x14ac:dyDescent="0.45">
      <c r="A68" s="19" t="s">
        <v>83</v>
      </c>
      <c r="B68" s="21" t="s">
        <v>352</v>
      </c>
      <c r="C68" s="19">
        <f ca="1">(SUMPRODUCT(Clusters_interviews!B$5:B$115,INDIRECT(Clusters_insights!$A68)))</f>
        <v>2</v>
      </c>
      <c r="D68" s="19">
        <f ca="1">(SUMPRODUCT(Clusters_interviews!C$5:C$115,INDIRECT(Clusters_insights!$A68)))</f>
        <v>4</v>
      </c>
      <c r="E68" s="19">
        <f ca="1">(SUMPRODUCT(Clusters_interviews!D$5:D$115,INDIRECT(Clusters_insights!$A68)))</f>
        <v>3</v>
      </c>
      <c r="F68" s="19">
        <f ca="1">(SUMPRODUCT(Clusters_interviews!E$5:E$115,INDIRECT(Clusters_insights!$A68)))</f>
        <v>3</v>
      </c>
      <c r="G68" s="19">
        <f ca="1">(SUMPRODUCT(Clusters_interviews!F$5:F$115,INDIRECT(Clusters_insights!$A68)))</f>
        <v>2</v>
      </c>
      <c r="H68" s="19">
        <f ca="1">(SUMPRODUCT(Clusters_interviews!G$5:G$115,INDIRECT(Clusters_insights!$A68)))</f>
        <v>4</v>
      </c>
      <c r="K68" s="34" t="str" cm="1">
        <f t="array" aca="1" ref="K68" ca="1">INDEX('Jaccard_distance All'!$C$1:$EH$1,,MATCH(SMALL('Jaccard_distance All'!$C66:$EH66,K$4+1),'Jaccard_distance All'!$C66:$EH66,0))</f>
        <v>set_3020</v>
      </c>
      <c r="L68" s="18" t="str" cm="1">
        <f t="array" aca="1" ref="L68" ca="1">INDEX('Jaccard_distance All'!$C$1:$EH$1,,MATCH(SMALL('Jaccard_distance All'!$C66:$EH66,L$4+1),'Jaccard_distance All'!$C66:$EH66,0))</f>
        <v>set_3012</v>
      </c>
      <c r="M68" s="18" t="str" cm="1">
        <f t="array" aca="1" ref="M68" ca="1">INDEX('Jaccard_distance All'!$C$1:$EH$1,,MATCH(SMALL('Jaccard_distance All'!$C66:$EH66,M$4+1),'Jaccard_distance All'!$C66:$EH66,0))</f>
        <v>set_3003</v>
      </c>
      <c r="N68" s="18" t="str" cm="1">
        <f t="array" aca="1" ref="N68" ca="1">INDEX('Jaccard_distance All'!$C$1:$EH$1,,MATCH(SMALL('Jaccard_distance All'!$C66:$EH66,N$4+1),'Jaccard_distance All'!$C66:$EH66,0))</f>
        <v>set_3016</v>
      </c>
      <c r="O68" s="56" t="str" cm="1">
        <f t="array" aca="1" ref="O68" ca="1">INDEX('Jaccard_distance All'!$C$1:$EH$1,,MATCH(SMALL('Jaccard_distance All'!$C66:$EH66,O$4+1),'Jaccard_distance All'!$C66:$EH66,0))</f>
        <v>set_3016</v>
      </c>
      <c r="Q68" s="34">
        <f ca="1">COUNTIF('Jaccard_distance All'!$C66:$EH66,1)</f>
        <v>29</v>
      </c>
      <c r="R68" s="14">
        <f t="shared" ca="1" si="0"/>
        <v>11</v>
      </c>
    </row>
    <row r="69" spans="1:18" ht="26.25" x14ac:dyDescent="0.45">
      <c r="A69" s="19" t="s">
        <v>84</v>
      </c>
      <c r="B69" s="21" t="s">
        <v>353</v>
      </c>
      <c r="C69" s="19">
        <f ca="1">(SUMPRODUCT(Clusters_interviews!B$5:B$115,INDIRECT(Clusters_insights!$A69)))</f>
        <v>7</v>
      </c>
      <c r="D69" s="19">
        <f ca="1">(SUMPRODUCT(Clusters_interviews!C$5:C$115,INDIRECT(Clusters_insights!$A69)))</f>
        <v>8</v>
      </c>
      <c r="E69" s="19">
        <f ca="1">(SUMPRODUCT(Clusters_interviews!D$5:D$115,INDIRECT(Clusters_insights!$A69)))</f>
        <v>8</v>
      </c>
      <c r="F69" s="19">
        <f ca="1">(SUMPRODUCT(Clusters_interviews!E$5:E$115,INDIRECT(Clusters_insights!$A69)))</f>
        <v>3</v>
      </c>
      <c r="G69" s="19">
        <f ca="1">(SUMPRODUCT(Clusters_interviews!F$5:F$115,INDIRECT(Clusters_insights!$A69)))</f>
        <v>8</v>
      </c>
      <c r="H69" s="19">
        <f ca="1">(SUMPRODUCT(Clusters_interviews!G$5:G$115,INDIRECT(Clusters_insights!$A69)))</f>
        <v>7</v>
      </c>
      <c r="K69" s="34" t="str" cm="1">
        <f t="array" aca="1" ref="K69" ca="1">INDEX('Jaccard_distance All'!$C$1:$EH$1,,MATCH(SMALL('Jaccard_distance All'!$C67:$EH67,K$4+1),'Jaccard_distance All'!$C67:$EH67,0))</f>
        <v>set_3024</v>
      </c>
      <c r="L69" s="18" t="str" cm="1">
        <f t="array" aca="1" ref="L69" ca="1">INDEX('Jaccard_distance All'!$C$1:$EH$1,,MATCH(SMALL('Jaccard_distance All'!$C67:$EH67,L$4+1),'Jaccard_distance All'!$C67:$EH67,0))</f>
        <v>set_3011</v>
      </c>
      <c r="M69" s="18" t="str" cm="1">
        <f t="array" aca="1" ref="M69" ca="1">INDEX('Jaccard_distance All'!$C$1:$EH$1,,MATCH(SMALL('Jaccard_distance All'!$C67:$EH67,M$4+1),'Jaccard_distance All'!$C67:$EH67,0))</f>
        <v>set_5002</v>
      </c>
      <c r="N69" s="18" t="str" cm="1">
        <f t="array" aca="1" ref="N69" ca="1">INDEX('Jaccard_distance All'!$C$1:$EH$1,,MATCH(SMALL('Jaccard_distance All'!$C67:$EH67,N$4+1),'Jaccard_distance All'!$C67:$EH67,0))</f>
        <v>set_3008</v>
      </c>
      <c r="O69" s="56" t="str" cm="1">
        <f t="array" aca="1" ref="O69" ca="1">INDEX('Jaccard_distance All'!$C$1:$EH$1,,MATCH(SMALL('Jaccard_distance All'!$C67:$EH67,O$4+1),'Jaccard_distance All'!$C67:$EH67,0))</f>
        <v>set_1002</v>
      </c>
      <c r="Q69" s="34">
        <f ca="1">COUNTIF('Jaccard_distance All'!$C67:$EH67,1)</f>
        <v>3</v>
      </c>
      <c r="R69" s="14">
        <f t="shared" ca="1" si="0"/>
        <v>111</v>
      </c>
    </row>
    <row r="70" spans="1:18" ht="39.4" x14ac:dyDescent="0.45">
      <c r="A70" s="19" t="s">
        <v>85</v>
      </c>
      <c r="B70" s="21" t="s">
        <v>354</v>
      </c>
      <c r="C70" s="19">
        <f ca="1">(SUMPRODUCT(Clusters_interviews!B$5:B$115,INDIRECT(Clusters_insights!$A70)))</f>
        <v>5</v>
      </c>
      <c r="D70" s="19">
        <f ca="1">(SUMPRODUCT(Clusters_interviews!C$5:C$115,INDIRECT(Clusters_insights!$A70)))</f>
        <v>4</v>
      </c>
      <c r="E70" s="19">
        <f ca="1">(SUMPRODUCT(Clusters_interviews!D$5:D$115,INDIRECT(Clusters_insights!$A70)))</f>
        <v>5</v>
      </c>
      <c r="F70" s="19">
        <f ca="1">(SUMPRODUCT(Clusters_interviews!E$5:E$115,INDIRECT(Clusters_insights!$A70)))</f>
        <v>1</v>
      </c>
      <c r="G70" s="19">
        <f ca="1">(SUMPRODUCT(Clusters_interviews!F$5:F$115,INDIRECT(Clusters_insights!$A70)))</f>
        <v>4</v>
      </c>
      <c r="H70" s="19">
        <f ca="1">(SUMPRODUCT(Clusters_interviews!G$5:G$115,INDIRECT(Clusters_insights!$A70)))</f>
        <v>5</v>
      </c>
      <c r="K70" s="34" t="str" cm="1">
        <f t="array" aca="1" ref="K70" ca="1">INDEX('Jaccard_distance All'!$C$1:$EH$1,,MATCH(SMALL('Jaccard_distance All'!$C68:$EH68,K$4+1),'Jaccard_distance All'!$C68:$EH68,0))</f>
        <v>set_3009</v>
      </c>
      <c r="L70" s="18" t="str" cm="1">
        <f t="array" aca="1" ref="L70" ca="1">INDEX('Jaccard_distance All'!$C$1:$EH$1,,MATCH(SMALL('Jaccard_distance All'!$C68:$EH68,L$4+1),'Jaccard_distance All'!$C68:$EH68,0))</f>
        <v>set_3037</v>
      </c>
      <c r="M70" s="18" t="str" cm="1">
        <f t="array" aca="1" ref="M70" ca="1">INDEX('Jaccard_distance All'!$C$1:$EH$1,,MATCH(SMALL('Jaccard_distance All'!$C68:$EH68,M$4+1),'Jaccard_distance All'!$C68:$EH68,0))</f>
        <v>set_3022</v>
      </c>
      <c r="N70" s="18" t="str" cm="1">
        <f t="array" aca="1" ref="N70" ca="1">INDEX('Jaccard_distance All'!$C$1:$EH$1,,MATCH(SMALL('Jaccard_distance All'!$C68:$EH68,N$4+1),'Jaccard_distance All'!$C68:$EH68,0))</f>
        <v>set_3026</v>
      </c>
      <c r="O70" s="56" t="str" cm="1">
        <f t="array" aca="1" ref="O70" ca="1">INDEX('Jaccard_distance All'!$C$1:$EH$1,,MATCH(SMALL('Jaccard_distance All'!$C68:$EH68,O$4+1),'Jaccard_distance All'!$C68:$EH68,0))</f>
        <v>set_3021</v>
      </c>
      <c r="Q70" s="34">
        <f ca="1">COUNTIF('Jaccard_distance All'!$C68:$EH68,1)</f>
        <v>9</v>
      </c>
      <c r="R70" s="14">
        <f t="shared" ref="R70:R133" ca="1" si="1">_xlfn.RANK.EQ(Q70,$Q$5:$Q$140,0)</f>
        <v>64</v>
      </c>
    </row>
    <row r="71" spans="1:18" ht="26.25" x14ac:dyDescent="0.45">
      <c r="A71" s="19" t="s">
        <v>86</v>
      </c>
      <c r="B71" s="21" t="s">
        <v>355</v>
      </c>
      <c r="C71" s="19">
        <f ca="1">(SUMPRODUCT(Clusters_interviews!B$5:B$115,INDIRECT(Clusters_insights!$A71)))</f>
        <v>2</v>
      </c>
      <c r="D71" s="19">
        <f ca="1">(SUMPRODUCT(Clusters_interviews!C$5:C$115,INDIRECT(Clusters_insights!$A71)))</f>
        <v>4</v>
      </c>
      <c r="E71" s="19">
        <f ca="1">(SUMPRODUCT(Clusters_interviews!D$5:D$115,INDIRECT(Clusters_insights!$A71)))</f>
        <v>7</v>
      </c>
      <c r="F71" s="19">
        <f ca="1">(SUMPRODUCT(Clusters_interviews!E$5:E$115,INDIRECT(Clusters_insights!$A71)))</f>
        <v>3</v>
      </c>
      <c r="G71" s="19">
        <f ca="1">(SUMPRODUCT(Clusters_interviews!F$5:F$115,INDIRECT(Clusters_insights!$A71)))</f>
        <v>4</v>
      </c>
      <c r="H71" s="19">
        <f ca="1">(SUMPRODUCT(Clusters_interviews!G$5:G$115,INDIRECT(Clusters_insights!$A71)))</f>
        <v>7</v>
      </c>
      <c r="K71" s="34" t="str" cm="1">
        <f t="array" aca="1" ref="K71" ca="1">INDEX('Jaccard_distance All'!$C$1:$EH$1,,MATCH(SMALL('Jaccard_distance All'!$C69:$EH69,K$4+1),'Jaccard_distance All'!$C69:$EH69,0))</f>
        <v>set_3017</v>
      </c>
      <c r="L71" s="18" t="str" cm="1">
        <f t="array" aca="1" ref="L71" ca="1">INDEX('Jaccard_distance All'!$C$1:$EH$1,,MATCH(SMALL('Jaccard_distance All'!$C69:$EH69,L$4+1),'Jaccard_distance All'!$C69:$EH69,0))</f>
        <v>set_3016</v>
      </c>
      <c r="M71" s="18" t="str" cm="1">
        <f t="array" aca="1" ref="M71" ca="1">INDEX('Jaccard_distance All'!$C$1:$EH$1,,MATCH(SMALL('Jaccard_distance All'!$C69:$EH69,M$4+1),'Jaccard_distance All'!$C69:$EH69,0))</f>
        <v>set_3008</v>
      </c>
      <c r="N71" s="18" t="str" cm="1">
        <f t="array" aca="1" ref="N71" ca="1">INDEX('Jaccard_distance All'!$C$1:$EH$1,,MATCH(SMALL('Jaccard_distance All'!$C69:$EH69,N$4+1),'Jaccard_distance All'!$C69:$EH69,0))</f>
        <v>set_3003</v>
      </c>
      <c r="O71" s="56" t="str" cm="1">
        <f t="array" aca="1" ref="O71" ca="1">INDEX('Jaccard_distance All'!$C$1:$EH$1,,MATCH(SMALL('Jaccard_distance All'!$C69:$EH69,O$4+1),'Jaccard_distance All'!$C69:$EH69,0))</f>
        <v>set_4020</v>
      </c>
      <c r="Q71" s="34">
        <f ca="1">COUNTIF('Jaccard_distance All'!$C69:$EH69,1)</f>
        <v>13</v>
      </c>
      <c r="R71" s="14">
        <f t="shared" ca="1" si="1"/>
        <v>43</v>
      </c>
    </row>
    <row r="72" spans="1:18" ht="26.25" x14ac:dyDescent="0.45">
      <c r="A72" s="19" t="s">
        <v>87</v>
      </c>
      <c r="B72" s="21" t="s">
        <v>356</v>
      </c>
      <c r="C72" s="19">
        <f ca="1">(SUMPRODUCT(Clusters_interviews!B$5:B$115,INDIRECT(Clusters_insights!$A72)))</f>
        <v>12</v>
      </c>
      <c r="D72" s="19">
        <f ca="1">(SUMPRODUCT(Clusters_interviews!C$5:C$115,INDIRECT(Clusters_insights!$A72)))</f>
        <v>13</v>
      </c>
      <c r="E72" s="19">
        <f ca="1">(SUMPRODUCT(Clusters_interviews!D$5:D$115,INDIRECT(Clusters_insights!$A72)))</f>
        <v>13</v>
      </c>
      <c r="F72" s="19">
        <f ca="1">(SUMPRODUCT(Clusters_interviews!E$5:E$115,INDIRECT(Clusters_insights!$A72)))</f>
        <v>4</v>
      </c>
      <c r="G72" s="19">
        <f ca="1">(SUMPRODUCT(Clusters_interviews!F$5:F$115,INDIRECT(Clusters_insights!$A72)))</f>
        <v>10</v>
      </c>
      <c r="H72" s="19">
        <f ca="1">(SUMPRODUCT(Clusters_interviews!G$5:G$115,INDIRECT(Clusters_insights!$A72)))</f>
        <v>10</v>
      </c>
      <c r="K72" s="34" t="str" cm="1">
        <f t="array" aca="1" ref="K72" ca="1">INDEX('Jaccard_distance All'!$C$1:$EH$1,,MATCH(SMALL('Jaccard_distance All'!$C70:$EH70,K$4+1),'Jaccard_distance All'!$C70:$EH70,0))</f>
        <v>set_3008</v>
      </c>
      <c r="L72" s="18" t="str" cm="1">
        <f t="array" aca="1" ref="L72" ca="1">INDEX('Jaccard_distance All'!$C$1:$EH$1,,MATCH(SMALL('Jaccard_distance All'!$C70:$EH70,L$4+1),'Jaccard_distance All'!$C70:$EH70,0))</f>
        <v>set_1002</v>
      </c>
      <c r="M72" s="18" t="str" cm="1">
        <f t="array" aca="1" ref="M72" ca="1">INDEX('Jaccard_distance All'!$C$1:$EH$1,,MATCH(SMALL('Jaccard_distance All'!$C70:$EH70,M$4+1),'Jaccard_distance All'!$C70:$EH70,0))</f>
        <v>set_4013</v>
      </c>
      <c r="N72" s="18" t="str" cm="1">
        <f t="array" aca="1" ref="N72" ca="1">INDEX('Jaccard_distance All'!$C$1:$EH$1,,MATCH(SMALL('Jaccard_distance All'!$C70:$EH70,N$4+1),'Jaccard_distance All'!$C70:$EH70,0))</f>
        <v>set_5003</v>
      </c>
      <c r="O72" s="56" t="str" cm="1">
        <f t="array" aca="1" ref="O72" ca="1">INDEX('Jaccard_distance All'!$C$1:$EH$1,,MATCH(SMALL('Jaccard_distance All'!$C70:$EH70,O$4+1),'Jaccard_distance All'!$C70:$EH70,0))</f>
        <v>set_2001</v>
      </c>
      <c r="Q72" s="34">
        <f ca="1">COUNTIF('Jaccard_distance All'!$C70:$EH70,1)</f>
        <v>3</v>
      </c>
      <c r="R72" s="14">
        <f t="shared" ca="1" si="1"/>
        <v>111</v>
      </c>
    </row>
    <row r="73" spans="1:18" ht="26.25" x14ac:dyDescent="0.45">
      <c r="A73" s="19" t="s">
        <v>88</v>
      </c>
      <c r="B73" s="21" t="s">
        <v>357</v>
      </c>
      <c r="C73" s="19">
        <f ca="1">(SUMPRODUCT(Clusters_interviews!B$5:B$115,INDIRECT(Clusters_insights!$A73)))</f>
        <v>7</v>
      </c>
      <c r="D73" s="19">
        <f ca="1">(SUMPRODUCT(Clusters_interviews!C$5:C$115,INDIRECT(Clusters_insights!$A73)))</f>
        <v>6</v>
      </c>
      <c r="E73" s="19">
        <f ca="1">(SUMPRODUCT(Clusters_interviews!D$5:D$115,INDIRECT(Clusters_insights!$A73)))</f>
        <v>7</v>
      </c>
      <c r="F73" s="19">
        <f ca="1">(SUMPRODUCT(Clusters_interviews!E$5:E$115,INDIRECT(Clusters_insights!$A73)))</f>
        <v>4</v>
      </c>
      <c r="G73" s="19">
        <f ca="1">(SUMPRODUCT(Clusters_interviews!F$5:F$115,INDIRECT(Clusters_insights!$A73)))</f>
        <v>6</v>
      </c>
      <c r="H73" s="19">
        <f ca="1">(SUMPRODUCT(Clusters_interviews!G$5:G$115,INDIRECT(Clusters_insights!$A73)))</f>
        <v>10</v>
      </c>
      <c r="K73" s="34" t="str" cm="1">
        <f t="array" aca="1" ref="K73" ca="1">INDEX('Jaccard_distance All'!$C$1:$EH$1,,MATCH(SMALL('Jaccard_distance All'!$C71:$EH71,K$4+1),'Jaccard_distance All'!$C71:$EH71,0))</f>
        <v>set_3027</v>
      </c>
      <c r="L73" s="18" t="str" cm="1">
        <f t="array" aca="1" ref="L73" ca="1">INDEX('Jaccard_distance All'!$C$1:$EH$1,,MATCH(SMALL('Jaccard_distance All'!$C71:$EH71,L$4+1),'Jaccard_distance All'!$C71:$EH71,0))</f>
        <v>set_5004</v>
      </c>
      <c r="M73" s="18" t="str" cm="1">
        <f t="array" aca="1" ref="M73" ca="1">INDEX('Jaccard_distance All'!$C$1:$EH$1,,MATCH(SMALL('Jaccard_distance All'!$C71:$EH71,M$4+1),'Jaccard_distance All'!$C71:$EH71,0))</f>
        <v>set_3037</v>
      </c>
      <c r="N73" s="18" t="str" cm="1">
        <f t="array" aca="1" ref="N73" ca="1">INDEX('Jaccard_distance All'!$C$1:$EH$1,,MATCH(SMALL('Jaccard_distance All'!$C71:$EH71,N$4+1),'Jaccard_distance All'!$C71:$EH71,0))</f>
        <v>set_5003</v>
      </c>
      <c r="O73" s="56" t="str" cm="1">
        <f t="array" aca="1" ref="O73" ca="1">INDEX('Jaccard_distance All'!$C$1:$EH$1,,MATCH(SMALL('Jaccard_distance All'!$C71:$EH71,O$4+1),'Jaccard_distance All'!$C71:$EH71,0))</f>
        <v>set_3010</v>
      </c>
      <c r="Q73" s="34">
        <f ca="1">COUNTIF('Jaccard_distance All'!$C71:$EH71,1)</f>
        <v>4</v>
      </c>
      <c r="R73" s="14">
        <f t="shared" ca="1" si="1"/>
        <v>98</v>
      </c>
    </row>
    <row r="74" spans="1:18" ht="39.4" x14ac:dyDescent="0.45">
      <c r="A74" s="19" t="s">
        <v>89</v>
      </c>
      <c r="B74" s="21" t="s">
        <v>358</v>
      </c>
      <c r="C74" s="19">
        <f ca="1">(SUMPRODUCT(Clusters_interviews!B$5:B$115,INDIRECT(Clusters_insights!$A74)))</f>
        <v>0</v>
      </c>
      <c r="D74" s="19">
        <f ca="1">(SUMPRODUCT(Clusters_interviews!C$5:C$115,INDIRECT(Clusters_insights!$A74)))</f>
        <v>1</v>
      </c>
      <c r="E74" s="19">
        <f ca="1">(SUMPRODUCT(Clusters_interviews!D$5:D$115,INDIRECT(Clusters_insights!$A74)))</f>
        <v>0</v>
      </c>
      <c r="F74" s="19">
        <f ca="1">(SUMPRODUCT(Clusters_interviews!E$5:E$115,INDIRECT(Clusters_insights!$A74)))</f>
        <v>0</v>
      </c>
      <c r="G74" s="19">
        <f ca="1">(SUMPRODUCT(Clusters_interviews!F$5:F$115,INDIRECT(Clusters_insights!$A74)))</f>
        <v>1</v>
      </c>
      <c r="H74" s="19">
        <f ca="1">(SUMPRODUCT(Clusters_interviews!G$5:G$115,INDIRECT(Clusters_insights!$A74)))</f>
        <v>0</v>
      </c>
      <c r="K74" s="34" t="str" cm="1">
        <f t="array" aca="1" ref="K74" ca="1">INDEX('Jaccard_distance All'!$C$1:$EH$1,,MATCH(SMALL('Jaccard_distance All'!$C72:$EH72,K$4+1),'Jaccard_distance All'!$C72:$EH72,0))</f>
        <v>set_1016</v>
      </c>
      <c r="L74" s="18" t="str" cm="1">
        <f t="array" aca="1" ref="L74" ca="1">INDEX('Jaccard_distance All'!$C$1:$EH$1,,MATCH(SMALL('Jaccard_distance All'!$C72:$EH72,L$4+1),'Jaccard_distance All'!$C72:$EH72,0))</f>
        <v>set_1010</v>
      </c>
      <c r="M74" s="18" t="str" cm="1">
        <f t="array" aca="1" ref="M74" ca="1">INDEX('Jaccard_distance All'!$C$1:$EH$1,,MATCH(SMALL('Jaccard_distance All'!$C72:$EH72,M$4+1),'Jaccard_distance All'!$C72:$EH72,0))</f>
        <v>set_2014</v>
      </c>
      <c r="N74" s="18" t="str" cm="1">
        <f t="array" aca="1" ref="N74" ca="1">INDEX('Jaccard_distance All'!$C$1:$EH$1,,MATCH(SMALL('Jaccard_distance All'!$C72:$EH72,N$4+1),'Jaccard_distance All'!$C72:$EH72,0))</f>
        <v>set_3004</v>
      </c>
      <c r="O74" s="56" t="str" cm="1">
        <f t="array" aca="1" ref="O74" ca="1">INDEX('Jaccard_distance All'!$C$1:$EH$1,,MATCH(SMALL('Jaccard_distance All'!$C72:$EH72,O$4+1),'Jaccard_distance All'!$C72:$EH72,0))</f>
        <v>set_3004</v>
      </c>
      <c r="Q74" s="34">
        <f ca="1">COUNTIF('Jaccard_distance All'!$C72:$EH72,1)</f>
        <v>97</v>
      </c>
      <c r="R74" s="14">
        <f t="shared" ca="1" si="1"/>
        <v>2</v>
      </c>
    </row>
    <row r="75" spans="1:18" ht="39.4" x14ac:dyDescent="0.45">
      <c r="A75" s="19" t="s">
        <v>90</v>
      </c>
      <c r="B75" s="21" t="s">
        <v>359</v>
      </c>
      <c r="C75" s="19">
        <f ca="1">(SUMPRODUCT(Clusters_interviews!B$5:B$115,INDIRECT(Clusters_insights!$A75)))</f>
        <v>6</v>
      </c>
      <c r="D75" s="19">
        <f ca="1">(SUMPRODUCT(Clusters_interviews!C$5:C$115,INDIRECT(Clusters_insights!$A75)))</f>
        <v>7</v>
      </c>
      <c r="E75" s="19">
        <f ca="1">(SUMPRODUCT(Clusters_interviews!D$5:D$115,INDIRECT(Clusters_insights!$A75)))</f>
        <v>5</v>
      </c>
      <c r="F75" s="19">
        <f ca="1">(SUMPRODUCT(Clusters_interviews!E$5:E$115,INDIRECT(Clusters_insights!$A75)))</f>
        <v>2</v>
      </c>
      <c r="G75" s="19">
        <f ca="1">(SUMPRODUCT(Clusters_interviews!F$5:F$115,INDIRECT(Clusters_insights!$A75)))</f>
        <v>5</v>
      </c>
      <c r="H75" s="19">
        <f ca="1">(SUMPRODUCT(Clusters_interviews!G$5:G$115,INDIRECT(Clusters_insights!$A75)))</f>
        <v>5</v>
      </c>
      <c r="K75" s="34" t="str" cm="1">
        <f t="array" aca="1" ref="K75" ca="1">INDEX('Jaccard_distance All'!$C$1:$EH$1,,MATCH(SMALL('Jaccard_distance All'!$C73:$EH73,K$4+1),'Jaccard_distance All'!$C73:$EH73,0))</f>
        <v>set_3018</v>
      </c>
      <c r="L75" s="18" t="str" cm="1">
        <f t="array" aca="1" ref="L75" ca="1">INDEX('Jaccard_distance All'!$C$1:$EH$1,,MATCH(SMALL('Jaccard_distance All'!$C73:$EH73,L$4+1),'Jaccard_distance All'!$C73:$EH73,0))</f>
        <v>set_3011</v>
      </c>
      <c r="M75" s="18" t="str" cm="1">
        <f t="array" aca="1" ref="M75" ca="1">INDEX('Jaccard_distance All'!$C$1:$EH$1,,MATCH(SMALL('Jaccard_distance All'!$C73:$EH73,M$4+1),'Jaccard_distance All'!$C73:$EH73,0))</f>
        <v>set_1002</v>
      </c>
      <c r="N75" s="18" t="str" cm="1">
        <f t="array" aca="1" ref="N75" ca="1">INDEX('Jaccard_distance All'!$C$1:$EH$1,,MATCH(SMALL('Jaccard_distance All'!$C73:$EH73,N$4+1),'Jaccard_distance All'!$C73:$EH73,0))</f>
        <v>set_3028</v>
      </c>
      <c r="O75" s="56" t="str" cm="1">
        <f t="array" aca="1" ref="O75" ca="1">INDEX('Jaccard_distance All'!$C$1:$EH$1,,MATCH(SMALL('Jaccard_distance All'!$C73:$EH73,O$4+1),'Jaccard_distance All'!$C73:$EH73,0))</f>
        <v>set_5002</v>
      </c>
      <c r="Q75" s="34">
        <f ca="1">COUNTIF('Jaccard_distance All'!$C73:$EH73,1)</f>
        <v>3</v>
      </c>
      <c r="R75" s="14">
        <f t="shared" ca="1" si="1"/>
        <v>111</v>
      </c>
    </row>
    <row r="76" spans="1:18" x14ac:dyDescent="0.45">
      <c r="A76" s="19" t="s">
        <v>91</v>
      </c>
      <c r="B76" s="21" t="s">
        <v>360</v>
      </c>
      <c r="C76" s="19">
        <f ca="1">(SUMPRODUCT(Clusters_interviews!B$5:B$115,INDIRECT(Clusters_insights!$A76)))</f>
        <v>5</v>
      </c>
      <c r="D76" s="19">
        <f ca="1">(SUMPRODUCT(Clusters_interviews!C$5:C$115,INDIRECT(Clusters_insights!$A76)))</f>
        <v>3</v>
      </c>
      <c r="E76" s="19">
        <f ca="1">(SUMPRODUCT(Clusters_interviews!D$5:D$115,INDIRECT(Clusters_insights!$A76)))</f>
        <v>8</v>
      </c>
      <c r="F76" s="19">
        <f ca="1">(SUMPRODUCT(Clusters_interviews!E$5:E$115,INDIRECT(Clusters_insights!$A76)))</f>
        <v>3</v>
      </c>
      <c r="G76" s="19">
        <f ca="1">(SUMPRODUCT(Clusters_interviews!F$5:F$115,INDIRECT(Clusters_insights!$A76)))</f>
        <v>2</v>
      </c>
      <c r="H76" s="19">
        <f ca="1">(SUMPRODUCT(Clusters_interviews!G$5:G$115,INDIRECT(Clusters_insights!$A76)))</f>
        <v>10</v>
      </c>
      <c r="K76" s="34" t="str" cm="1">
        <f t="array" aca="1" ref="K76" ca="1">INDEX('Jaccard_distance All'!$C$1:$EH$1,,MATCH(SMALL('Jaccard_distance All'!$C74:$EH74,K$4+1),'Jaccard_distance All'!$C74:$EH74,0))</f>
        <v>set_3011</v>
      </c>
      <c r="L76" s="18" t="str" cm="1">
        <f t="array" aca="1" ref="L76" ca="1">INDEX('Jaccard_distance All'!$C$1:$EH$1,,MATCH(SMALL('Jaccard_distance All'!$C74:$EH74,L$4+1),'Jaccard_distance All'!$C74:$EH74,0))</f>
        <v>set_3037</v>
      </c>
      <c r="M76" s="18" t="str" cm="1">
        <f t="array" aca="1" ref="M76" ca="1">INDEX('Jaccard_distance All'!$C$1:$EH$1,,MATCH(SMALL('Jaccard_distance All'!$C74:$EH74,M$4+1),'Jaccard_distance All'!$C74:$EH74,0))</f>
        <v>set_3022</v>
      </c>
      <c r="N76" s="18" t="str" cm="1">
        <f t="array" aca="1" ref="N76" ca="1">INDEX('Jaccard_distance All'!$C$1:$EH$1,,MATCH(SMALL('Jaccard_distance All'!$C74:$EH74,N$4+1),'Jaccard_distance All'!$C74:$EH74,0))</f>
        <v>set_3003</v>
      </c>
      <c r="O76" s="56" t="str" cm="1">
        <f t="array" aca="1" ref="O76" ca="1">INDEX('Jaccard_distance All'!$C$1:$EH$1,,MATCH(SMALL('Jaccard_distance All'!$C74:$EH74,O$4+1),'Jaccard_distance All'!$C74:$EH74,0))</f>
        <v>set_3003</v>
      </c>
      <c r="Q76" s="34">
        <f ca="1">COUNTIF('Jaccard_distance All'!$C74:$EH74,1)</f>
        <v>1</v>
      </c>
      <c r="R76" s="14">
        <f t="shared" ca="1" si="1"/>
        <v>132</v>
      </c>
    </row>
    <row r="77" spans="1:18" ht="39.4" x14ac:dyDescent="0.45">
      <c r="A77" s="19" t="s">
        <v>92</v>
      </c>
      <c r="B77" s="21" t="s">
        <v>361</v>
      </c>
      <c r="C77" s="19">
        <f ca="1">(SUMPRODUCT(Clusters_interviews!B$5:B$115,INDIRECT(Clusters_insights!$A77)))</f>
        <v>4</v>
      </c>
      <c r="D77" s="19">
        <f ca="1">(SUMPRODUCT(Clusters_interviews!C$5:C$115,INDIRECT(Clusters_insights!$A77)))</f>
        <v>4</v>
      </c>
      <c r="E77" s="19">
        <f ca="1">(SUMPRODUCT(Clusters_interviews!D$5:D$115,INDIRECT(Clusters_insights!$A77)))</f>
        <v>4</v>
      </c>
      <c r="F77" s="19">
        <f ca="1">(SUMPRODUCT(Clusters_interviews!E$5:E$115,INDIRECT(Clusters_insights!$A77)))</f>
        <v>3</v>
      </c>
      <c r="G77" s="19">
        <f ca="1">(SUMPRODUCT(Clusters_interviews!F$5:F$115,INDIRECT(Clusters_insights!$A77)))</f>
        <v>6</v>
      </c>
      <c r="H77" s="19">
        <f ca="1">(SUMPRODUCT(Clusters_interviews!G$5:G$115,INDIRECT(Clusters_insights!$A77)))</f>
        <v>4</v>
      </c>
      <c r="K77" s="34" t="str" cm="1">
        <f t="array" aca="1" ref="K77" ca="1">INDEX('Jaccard_distance All'!$C$1:$EH$1,,MATCH(SMALL('Jaccard_distance All'!$C75:$EH75,K$4+1),'Jaccard_distance All'!$C75:$EH75,0))</f>
        <v>set_1006</v>
      </c>
      <c r="L77" s="18" t="str" cm="1">
        <f t="array" aca="1" ref="L77" ca="1">INDEX('Jaccard_distance All'!$C$1:$EH$1,,MATCH(SMALL('Jaccard_distance All'!$C75:$EH75,L$4+1),'Jaccard_distance All'!$C75:$EH75,0))</f>
        <v>set_1020</v>
      </c>
      <c r="M77" s="18" t="str" cm="1">
        <f t="array" aca="1" ref="M77" ca="1">INDEX('Jaccard_distance All'!$C$1:$EH$1,,MATCH(SMALL('Jaccard_distance All'!$C75:$EH75,M$4+1),'Jaccard_distance All'!$C75:$EH75,0))</f>
        <v>set_3024</v>
      </c>
      <c r="N77" s="18" t="str" cm="1">
        <f t="array" aca="1" ref="N77" ca="1">INDEX('Jaccard_distance All'!$C$1:$EH$1,,MATCH(SMALL('Jaccard_distance All'!$C75:$EH75,N$4+1),'Jaccard_distance All'!$C75:$EH75,0))</f>
        <v>set_3018</v>
      </c>
      <c r="O77" s="56" t="str" cm="1">
        <f t="array" aca="1" ref="O77" ca="1">INDEX('Jaccard_distance All'!$C$1:$EH$1,,MATCH(SMALL('Jaccard_distance All'!$C75:$EH75,O$4+1),'Jaccard_distance All'!$C75:$EH75,0))</f>
        <v>set_3014</v>
      </c>
      <c r="Q77" s="34">
        <f ca="1">COUNTIF('Jaccard_distance All'!$C75:$EH75,1)</f>
        <v>8</v>
      </c>
      <c r="R77" s="14">
        <f t="shared" ca="1" si="1"/>
        <v>73</v>
      </c>
    </row>
    <row r="78" spans="1:18" ht="26.25" x14ac:dyDescent="0.45">
      <c r="A78" s="19" t="s">
        <v>93</v>
      </c>
      <c r="B78" s="21" t="s">
        <v>362</v>
      </c>
      <c r="C78" s="19">
        <f ca="1">(SUMPRODUCT(Clusters_interviews!B$5:B$115,INDIRECT(Clusters_insights!$A78)))</f>
        <v>10</v>
      </c>
      <c r="D78" s="19">
        <f ca="1">(SUMPRODUCT(Clusters_interviews!C$5:C$115,INDIRECT(Clusters_insights!$A78)))</f>
        <v>11</v>
      </c>
      <c r="E78" s="19">
        <f ca="1">(SUMPRODUCT(Clusters_interviews!D$5:D$115,INDIRECT(Clusters_insights!$A78)))</f>
        <v>9</v>
      </c>
      <c r="F78" s="19">
        <f ca="1">(SUMPRODUCT(Clusters_interviews!E$5:E$115,INDIRECT(Clusters_insights!$A78)))</f>
        <v>4</v>
      </c>
      <c r="G78" s="19">
        <f ca="1">(SUMPRODUCT(Clusters_interviews!F$5:F$115,INDIRECT(Clusters_insights!$A78)))</f>
        <v>8</v>
      </c>
      <c r="H78" s="19">
        <f ca="1">(SUMPRODUCT(Clusters_interviews!G$5:G$115,INDIRECT(Clusters_insights!$A78)))</f>
        <v>13</v>
      </c>
      <c r="K78" s="34" t="str" cm="1">
        <f t="array" aca="1" ref="K78" ca="1">INDEX('Jaccard_distance All'!$C$1:$EH$1,,MATCH(SMALL('Jaccard_distance All'!$C76:$EH76,K$4+1),'Jaccard_distance All'!$C76:$EH76,0))</f>
        <v>set_3028</v>
      </c>
      <c r="L78" s="18" t="str" cm="1">
        <f t="array" aca="1" ref="L78" ca="1">INDEX('Jaccard_distance All'!$C$1:$EH$1,,MATCH(SMALL('Jaccard_distance All'!$C76:$EH76,L$4+1),'Jaccard_distance All'!$C76:$EH76,0))</f>
        <v>set_3010</v>
      </c>
      <c r="M78" s="18" t="str" cm="1">
        <f t="array" aca="1" ref="M78" ca="1">INDEX('Jaccard_distance All'!$C$1:$EH$1,,MATCH(SMALL('Jaccard_distance All'!$C76:$EH76,M$4+1),'Jaccard_distance All'!$C76:$EH76,0))</f>
        <v>set_5003</v>
      </c>
      <c r="N78" s="18" t="str" cm="1">
        <f t="array" aca="1" ref="N78" ca="1">INDEX('Jaccard_distance All'!$C$1:$EH$1,,MATCH(SMALL('Jaccard_distance All'!$C76:$EH76,N$4+1),'Jaccard_distance All'!$C76:$EH76,0))</f>
        <v>set_1002</v>
      </c>
      <c r="O78" s="56" t="str" cm="1">
        <f t="array" aca="1" ref="O78" ca="1">INDEX('Jaccard_distance All'!$C$1:$EH$1,,MATCH(SMALL('Jaccard_distance All'!$C76:$EH76,O$4+1),'Jaccard_distance All'!$C76:$EH76,0))</f>
        <v>set_3022</v>
      </c>
      <c r="Q78" s="34">
        <f ca="1">COUNTIF('Jaccard_distance All'!$C76:$EH76,1)</f>
        <v>2</v>
      </c>
      <c r="R78" s="14">
        <f t="shared" ca="1" si="1"/>
        <v>125</v>
      </c>
    </row>
    <row r="79" spans="1:18" ht="39.4" x14ac:dyDescent="0.45">
      <c r="A79" s="19" t="s">
        <v>94</v>
      </c>
      <c r="B79" s="21" t="s">
        <v>363</v>
      </c>
      <c r="C79" s="19">
        <f ca="1">(SUMPRODUCT(Clusters_interviews!B$5:B$115,INDIRECT(Clusters_insights!$A79)))</f>
        <v>13</v>
      </c>
      <c r="D79" s="19">
        <f ca="1">(SUMPRODUCT(Clusters_interviews!C$5:C$115,INDIRECT(Clusters_insights!$A79)))</f>
        <v>12</v>
      </c>
      <c r="E79" s="19">
        <f ca="1">(SUMPRODUCT(Clusters_interviews!D$5:D$115,INDIRECT(Clusters_insights!$A79)))</f>
        <v>12</v>
      </c>
      <c r="F79" s="19">
        <f ca="1">(SUMPRODUCT(Clusters_interviews!E$5:E$115,INDIRECT(Clusters_insights!$A79)))</f>
        <v>4</v>
      </c>
      <c r="G79" s="19">
        <f ca="1">(SUMPRODUCT(Clusters_interviews!F$5:F$115,INDIRECT(Clusters_insights!$A79)))</f>
        <v>11</v>
      </c>
      <c r="H79" s="19">
        <f ca="1">(SUMPRODUCT(Clusters_interviews!G$5:G$115,INDIRECT(Clusters_insights!$A79)))</f>
        <v>13</v>
      </c>
      <c r="K79" s="34" t="str" cm="1">
        <f t="array" aca="1" ref="K79" ca="1">INDEX('Jaccard_distance All'!$C$1:$EH$1,,MATCH(SMALL('Jaccard_distance All'!$C77:$EH77,K$4+1),'Jaccard_distance All'!$C77:$EH77,0))</f>
        <v>set_3027</v>
      </c>
      <c r="L79" s="18" t="str" cm="1">
        <f t="array" aca="1" ref="L79" ca="1">INDEX('Jaccard_distance All'!$C$1:$EH$1,,MATCH(SMALL('Jaccard_distance All'!$C77:$EH77,L$4+1),'Jaccard_distance All'!$C77:$EH77,0))</f>
        <v>set_1002</v>
      </c>
      <c r="M79" s="18" t="str" cm="1">
        <f t="array" aca="1" ref="M79" ca="1">INDEX('Jaccard_distance All'!$C$1:$EH$1,,MATCH(SMALL('Jaccard_distance All'!$C77:$EH77,M$4+1),'Jaccard_distance All'!$C77:$EH77,0))</f>
        <v>set_1003</v>
      </c>
      <c r="N79" s="18" t="str" cm="1">
        <f t="array" aca="1" ref="N79" ca="1">INDEX('Jaccard_distance All'!$C$1:$EH$1,,MATCH(SMALL('Jaccard_distance All'!$C77:$EH77,N$4+1),'Jaccard_distance All'!$C77:$EH77,0))</f>
        <v>set_1011</v>
      </c>
      <c r="O79" s="56" t="str" cm="1">
        <f t="array" aca="1" ref="O79" ca="1">INDEX('Jaccard_distance All'!$C$1:$EH$1,,MATCH(SMALL('Jaccard_distance All'!$C77:$EH77,O$4+1),'Jaccard_distance All'!$C77:$EH77,0))</f>
        <v>set_1006</v>
      </c>
      <c r="Q79" s="34">
        <f ca="1">COUNTIF('Jaccard_distance All'!$C77:$EH77,1)</f>
        <v>2</v>
      </c>
      <c r="R79" s="14">
        <f t="shared" ca="1" si="1"/>
        <v>125</v>
      </c>
    </row>
    <row r="80" spans="1:18" ht="39.4" x14ac:dyDescent="0.45">
      <c r="A80" s="19" t="s">
        <v>95</v>
      </c>
      <c r="B80" s="21" t="s">
        <v>364</v>
      </c>
      <c r="C80" s="19">
        <f ca="1">(SUMPRODUCT(Clusters_interviews!B$5:B$115,INDIRECT(Clusters_insights!$A80)))</f>
        <v>4</v>
      </c>
      <c r="D80" s="19">
        <f ca="1">(SUMPRODUCT(Clusters_interviews!C$5:C$115,INDIRECT(Clusters_insights!$A80)))</f>
        <v>3</v>
      </c>
      <c r="E80" s="19">
        <f ca="1">(SUMPRODUCT(Clusters_interviews!D$5:D$115,INDIRECT(Clusters_insights!$A80)))</f>
        <v>2</v>
      </c>
      <c r="F80" s="19">
        <f ca="1">(SUMPRODUCT(Clusters_interviews!E$5:E$115,INDIRECT(Clusters_insights!$A80)))</f>
        <v>3</v>
      </c>
      <c r="G80" s="19">
        <f ca="1">(SUMPRODUCT(Clusters_interviews!F$5:F$115,INDIRECT(Clusters_insights!$A80)))</f>
        <v>2</v>
      </c>
      <c r="H80" s="19">
        <f ca="1">(SUMPRODUCT(Clusters_interviews!G$5:G$115,INDIRECT(Clusters_insights!$A80)))</f>
        <v>4</v>
      </c>
      <c r="K80" s="34" t="str" cm="1">
        <f t="array" aca="1" ref="K80" ca="1">INDEX('Jaccard_distance All'!$C$1:$EH$1,,MATCH(SMALL('Jaccard_distance All'!$C78:$EH78,K$4+1),'Jaccard_distance All'!$C78:$EH78,0))</f>
        <v>set_1012</v>
      </c>
      <c r="L80" s="18" t="str" cm="1">
        <f t="array" aca="1" ref="L80" ca="1">INDEX('Jaccard_distance All'!$C$1:$EH$1,,MATCH(SMALL('Jaccard_distance All'!$C78:$EH78,L$4+1),'Jaccard_distance All'!$C78:$EH78,0))</f>
        <v>set_1012</v>
      </c>
      <c r="M80" s="18" t="str" cm="1">
        <f t="array" aca="1" ref="M80" ca="1">INDEX('Jaccard_distance All'!$C$1:$EH$1,,MATCH(SMALL('Jaccard_distance All'!$C78:$EH78,M$4+1),'Jaccard_distance All'!$C78:$EH78,0))</f>
        <v>set_5007</v>
      </c>
      <c r="N80" s="18" t="str" cm="1">
        <f t="array" aca="1" ref="N80" ca="1">INDEX('Jaccard_distance All'!$C$1:$EH$1,,MATCH(SMALL('Jaccard_distance All'!$C78:$EH78,N$4+1),'Jaccard_distance All'!$C78:$EH78,0))</f>
        <v>set_3012</v>
      </c>
      <c r="O80" s="56" t="str" cm="1">
        <f t="array" aca="1" ref="O80" ca="1">INDEX('Jaccard_distance All'!$C$1:$EH$1,,MATCH(SMALL('Jaccard_distance All'!$C78:$EH78,O$4+1),'Jaccard_distance All'!$C78:$EH78,0))</f>
        <v>set_3012</v>
      </c>
      <c r="Q80" s="34">
        <f ca="1">COUNTIF('Jaccard_distance All'!$C78:$EH78,1)</f>
        <v>21</v>
      </c>
      <c r="R80" s="14">
        <f t="shared" ca="1" si="1"/>
        <v>23</v>
      </c>
    </row>
    <row r="81" spans="1:18" ht="26.25" x14ac:dyDescent="0.45">
      <c r="A81" s="19" t="s">
        <v>96</v>
      </c>
      <c r="B81" s="21" t="s">
        <v>365</v>
      </c>
      <c r="C81" s="19">
        <f ca="1">(SUMPRODUCT(Clusters_interviews!B$5:B$115,INDIRECT(Clusters_insights!$A81)))</f>
        <v>3</v>
      </c>
      <c r="D81" s="19">
        <f ca="1">(SUMPRODUCT(Clusters_interviews!C$5:C$115,INDIRECT(Clusters_insights!$A81)))</f>
        <v>2</v>
      </c>
      <c r="E81" s="19">
        <f ca="1">(SUMPRODUCT(Clusters_interviews!D$5:D$115,INDIRECT(Clusters_insights!$A81)))</f>
        <v>5</v>
      </c>
      <c r="F81" s="19">
        <f ca="1">(SUMPRODUCT(Clusters_interviews!E$5:E$115,INDIRECT(Clusters_insights!$A81)))</f>
        <v>4</v>
      </c>
      <c r="G81" s="19">
        <f ca="1">(SUMPRODUCT(Clusters_interviews!F$5:F$115,INDIRECT(Clusters_insights!$A81)))</f>
        <v>1</v>
      </c>
      <c r="H81" s="19">
        <f ca="1">(SUMPRODUCT(Clusters_interviews!G$5:G$115,INDIRECT(Clusters_insights!$A81)))</f>
        <v>2</v>
      </c>
      <c r="K81" s="34" t="str" cm="1">
        <f t="array" aca="1" ref="K81" ca="1">INDEX('Jaccard_distance All'!$C$1:$EH$1,,MATCH(SMALL('Jaccard_distance All'!$C79:$EH79,K$4+1),'Jaccard_distance All'!$C79:$EH79,0))</f>
        <v>set_3013</v>
      </c>
      <c r="L81" s="18" t="str" cm="1">
        <f t="array" aca="1" ref="L81" ca="1">INDEX('Jaccard_distance All'!$C$1:$EH$1,,MATCH(SMALL('Jaccard_distance All'!$C79:$EH79,L$4+1),'Jaccard_distance All'!$C79:$EH79,0))</f>
        <v>set_3018</v>
      </c>
      <c r="M81" s="18" t="str" cm="1">
        <f t="array" aca="1" ref="M81" ca="1">INDEX('Jaccard_distance All'!$C$1:$EH$1,,MATCH(SMALL('Jaccard_distance All'!$C79:$EH79,M$4+1),'Jaccard_distance All'!$C79:$EH79,0))</f>
        <v>set_3024</v>
      </c>
      <c r="N81" s="18" t="str" cm="1">
        <f t="array" aca="1" ref="N81" ca="1">INDEX('Jaccard_distance All'!$C$1:$EH$1,,MATCH(SMALL('Jaccard_distance All'!$C79:$EH79,N$4+1),'Jaccard_distance All'!$C79:$EH79,0))</f>
        <v>set_3025</v>
      </c>
      <c r="O81" s="56" t="str" cm="1">
        <f t="array" aca="1" ref="O81" ca="1">INDEX('Jaccard_distance All'!$C$1:$EH$1,,MATCH(SMALL('Jaccard_distance All'!$C79:$EH79,O$4+1),'Jaccard_distance All'!$C79:$EH79,0))</f>
        <v>set_1007</v>
      </c>
      <c r="Q81" s="34">
        <f ca="1">COUNTIF('Jaccard_distance All'!$C79:$EH79,1)</f>
        <v>11</v>
      </c>
      <c r="R81" s="14">
        <f t="shared" ca="1" si="1"/>
        <v>55</v>
      </c>
    </row>
    <row r="82" spans="1:18" ht="39.4" x14ac:dyDescent="0.45">
      <c r="A82" s="19" t="s">
        <v>97</v>
      </c>
      <c r="B82" s="21" t="s">
        <v>366</v>
      </c>
      <c r="C82" s="19">
        <f ca="1">(SUMPRODUCT(Clusters_interviews!B$5:B$115,INDIRECT(Clusters_insights!$A82)))</f>
        <v>0</v>
      </c>
      <c r="D82" s="19">
        <f ca="1">(SUMPRODUCT(Clusters_interviews!C$5:C$115,INDIRECT(Clusters_insights!$A82)))</f>
        <v>3</v>
      </c>
      <c r="E82" s="19">
        <f ca="1">(SUMPRODUCT(Clusters_interviews!D$5:D$115,INDIRECT(Clusters_insights!$A82)))</f>
        <v>5</v>
      </c>
      <c r="F82" s="19">
        <f ca="1">(SUMPRODUCT(Clusters_interviews!E$5:E$115,INDIRECT(Clusters_insights!$A82)))</f>
        <v>0</v>
      </c>
      <c r="G82" s="19">
        <f ca="1">(SUMPRODUCT(Clusters_interviews!F$5:F$115,INDIRECT(Clusters_insights!$A82)))</f>
        <v>3</v>
      </c>
      <c r="H82" s="19">
        <f ca="1">(SUMPRODUCT(Clusters_interviews!G$5:G$115,INDIRECT(Clusters_insights!$A82)))</f>
        <v>3</v>
      </c>
      <c r="K82" s="34" t="str" cm="1">
        <f t="array" aca="1" ref="K82" ca="1">INDEX('Jaccard_distance All'!$C$1:$EH$1,,MATCH(SMALL('Jaccard_distance All'!$C80:$EH80,K$4+1),'Jaccard_distance All'!$C80:$EH80,0))</f>
        <v>set_5004</v>
      </c>
      <c r="L82" s="18" t="str" cm="1">
        <f t="array" aca="1" ref="L82" ca="1">INDEX('Jaccard_distance All'!$C$1:$EH$1,,MATCH(SMALL('Jaccard_distance All'!$C80:$EH80,L$4+1),'Jaccard_distance All'!$C80:$EH80,0))</f>
        <v>set_3020</v>
      </c>
      <c r="M82" s="18" t="str" cm="1">
        <f t="array" aca="1" ref="M82" ca="1">INDEX('Jaccard_distance All'!$C$1:$EH$1,,MATCH(SMALL('Jaccard_distance All'!$C80:$EH80,M$4+1),'Jaccard_distance All'!$C80:$EH80,0))</f>
        <v>set_1008</v>
      </c>
      <c r="N82" s="18" t="str" cm="1">
        <f t="array" aca="1" ref="N82" ca="1">INDEX('Jaccard_distance All'!$C$1:$EH$1,,MATCH(SMALL('Jaccard_distance All'!$C80:$EH80,N$4+1),'Jaccard_distance All'!$C80:$EH80,0))</f>
        <v>set_3015</v>
      </c>
      <c r="O82" s="56" t="str" cm="1">
        <f t="array" aca="1" ref="O82" ca="1">INDEX('Jaccard_distance All'!$C$1:$EH$1,,MATCH(SMALL('Jaccard_distance All'!$C80:$EH80,O$4+1),'Jaccard_distance All'!$C80:$EH80,0))</f>
        <v>set_3032</v>
      </c>
      <c r="Q82" s="34">
        <f ca="1">COUNTIF('Jaccard_distance All'!$C80:$EH80,1)</f>
        <v>23</v>
      </c>
      <c r="R82" s="14">
        <f t="shared" ca="1" si="1"/>
        <v>20</v>
      </c>
    </row>
    <row r="83" spans="1:18" ht="26.25" x14ac:dyDescent="0.45">
      <c r="A83" s="19" t="s">
        <v>98</v>
      </c>
      <c r="B83" s="21" t="s">
        <v>367</v>
      </c>
      <c r="C83" s="19">
        <f ca="1">(SUMPRODUCT(Clusters_interviews!B$5:B$115,INDIRECT(Clusters_insights!$A83)))</f>
        <v>2</v>
      </c>
      <c r="D83" s="19">
        <f ca="1">(SUMPRODUCT(Clusters_interviews!C$5:C$115,INDIRECT(Clusters_insights!$A83)))</f>
        <v>5</v>
      </c>
      <c r="E83" s="19">
        <f ca="1">(SUMPRODUCT(Clusters_interviews!D$5:D$115,INDIRECT(Clusters_insights!$A83)))</f>
        <v>5</v>
      </c>
      <c r="F83" s="19">
        <f ca="1">(SUMPRODUCT(Clusters_interviews!E$5:E$115,INDIRECT(Clusters_insights!$A83)))</f>
        <v>2</v>
      </c>
      <c r="G83" s="19">
        <f ca="1">(SUMPRODUCT(Clusters_interviews!F$5:F$115,INDIRECT(Clusters_insights!$A83)))</f>
        <v>3</v>
      </c>
      <c r="H83" s="19">
        <f ca="1">(SUMPRODUCT(Clusters_interviews!G$5:G$115,INDIRECT(Clusters_insights!$A83)))</f>
        <v>4</v>
      </c>
      <c r="K83" s="34" t="str" cm="1">
        <f t="array" aca="1" ref="K83" ca="1">INDEX('Jaccard_distance All'!$C$1:$EH$1,,MATCH(SMALL('Jaccard_distance All'!$C81:$EH81,K$4+1),'Jaccard_distance All'!$C81:$EH81,0))</f>
        <v>set_1012</v>
      </c>
      <c r="L83" s="18" t="str" cm="1">
        <f t="array" aca="1" ref="L83" ca="1">INDEX('Jaccard_distance All'!$C$1:$EH$1,,MATCH(SMALL('Jaccard_distance All'!$C81:$EH81,L$4+1),'Jaccard_distance All'!$C81:$EH81,0))</f>
        <v>set_3003</v>
      </c>
      <c r="M83" s="18" t="str" cm="1">
        <f t="array" aca="1" ref="M83" ca="1">INDEX('Jaccard_distance All'!$C$1:$EH$1,,MATCH(SMALL('Jaccard_distance All'!$C81:$EH81,M$4+1),'Jaccard_distance All'!$C81:$EH81,0))</f>
        <v>set_3022</v>
      </c>
      <c r="N83" s="18" t="str" cm="1">
        <f t="array" aca="1" ref="N83" ca="1">INDEX('Jaccard_distance All'!$C$1:$EH$1,,MATCH(SMALL('Jaccard_distance All'!$C81:$EH81,N$4+1),'Jaccard_distance All'!$C81:$EH81,0))</f>
        <v>set_1013</v>
      </c>
      <c r="O83" s="56" t="str" cm="1">
        <f t="array" aca="1" ref="O83" ca="1">INDEX('Jaccard_distance All'!$C$1:$EH$1,,MATCH(SMALL('Jaccard_distance All'!$C81:$EH81,O$4+1),'Jaccard_distance All'!$C81:$EH81,0))</f>
        <v>set_3024</v>
      </c>
      <c r="Q83" s="34">
        <f ca="1">COUNTIF('Jaccard_distance All'!$C81:$EH81,1)</f>
        <v>12</v>
      </c>
      <c r="R83" s="14">
        <f t="shared" ca="1" si="1"/>
        <v>46</v>
      </c>
    </row>
    <row r="84" spans="1:18" ht="26.25" x14ac:dyDescent="0.45">
      <c r="A84" s="19" t="s">
        <v>99</v>
      </c>
      <c r="B84" s="21" t="s">
        <v>368</v>
      </c>
      <c r="C84" s="19">
        <f ca="1">(SUMPRODUCT(Clusters_interviews!B$5:B$115,INDIRECT(Clusters_insights!$A84)))</f>
        <v>9</v>
      </c>
      <c r="D84" s="19">
        <f ca="1">(SUMPRODUCT(Clusters_interviews!C$5:C$115,INDIRECT(Clusters_insights!$A84)))</f>
        <v>5</v>
      </c>
      <c r="E84" s="19">
        <f ca="1">(SUMPRODUCT(Clusters_interviews!D$5:D$115,INDIRECT(Clusters_insights!$A84)))</f>
        <v>3</v>
      </c>
      <c r="F84" s="19">
        <f ca="1">(SUMPRODUCT(Clusters_interviews!E$5:E$115,INDIRECT(Clusters_insights!$A84)))</f>
        <v>3</v>
      </c>
      <c r="G84" s="19">
        <f ca="1">(SUMPRODUCT(Clusters_interviews!F$5:F$115,INDIRECT(Clusters_insights!$A84)))</f>
        <v>4</v>
      </c>
      <c r="H84" s="19">
        <f ca="1">(SUMPRODUCT(Clusters_interviews!G$5:G$115,INDIRECT(Clusters_insights!$A84)))</f>
        <v>10</v>
      </c>
      <c r="K84" s="34" t="str" cm="1">
        <f t="array" aca="1" ref="K84" ca="1">INDEX('Jaccard_distance All'!$C$1:$EH$1,,MATCH(SMALL('Jaccard_distance All'!$C82:$EH82,K$4+1),'Jaccard_distance All'!$C82:$EH82,0))</f>
        <v>set_3036</v>
      </c>
      <c r="L84" s="18" t="str" cm="1">
        <f t="array" aca="1" ref="L84" ca="1">INDEX('Jaccard_distance All'!$C$1:$EH$1,,MATCH(SMALL('Jaccard_distance All'!$C82:$EH82,L$4+1),'Jaccard_distance All'!$C82:$EH82,0))</f>
        <v>set_3038</v>
      </c>
      <c r="M84" s="18" t="str" cm="1">
        <f t="array" aca="1" ref="M84" ca="1">INDEX('Jaccard_distance All'!$C$1:$EH$1,,MATCH(SMALL('Jaccard_distance All'!$C82:$EH82,M$4+1),'Jaccard_distance All'!$C82:$EH82,0))</f>
        <v>set_3027</v>
      </c>
      <c r="N84" s="18" t="str" cm="1">
        <f t="array" aca="1" ref="N84" ca="1">INDEX('Jaccard_distance All'!$C$1:$EH$1,,MATCH(SMALL('Jaccard_distance All'!$C82:$EH82,N$4+1),'Jaccard_distance All'!$C82:$EH82,0))</f>
        <v>set_5011</v>
      </c>
      <c r="O84" s="56" t="str" cm="1">
        <f t="array" aca="1" ref="O84" ca="1">INDEX('Jaccard_distance All'!$C$1:$EH$1,,MATCH(SMALL('Jaccard_distance All'!$C82:$EH82,O$4+1),'Jaccard_distance All'!$C82:$EH82,0))</f>
        <v>set_4027</v>
      </c>
      <c r="Q84" s="34">
        <f ca="1">COUNTIF('Jaccard_distance All'!$C82:$EH82,1)</f>
        <v>11</v>
      </c>
      <c r="R84" s="14">
        <f t="shared" ca="1" si="1"/>
        <v>55</v>
      </c>
    </row>
    <row r="85" spans="1:18" ht="39.4" x14ac:dyDescent="0.45">
      <c r="A85" s="19" t="s">
        <v>100</v>
      </c>
      <c r="B85" s="21" t="s">
        <v>369</v>
      </c>
      <c r="C85" s="19">
        <f ca="1">(SUMPRODUCT(Clusters_interviews!B$5:B$115,INDIRECT(Clusters_insights!$A85)))</f>
        <v>4</v>
      </c>
      <c r="D85" s="19">
        <f ca="1">(SUMPRODUCT(Clusters_interviews!C$5:C$115,INDIRECT(Clusters_insights!$A85)))</f>
        <v>3</v>
      </c>
      <c r="E85" s="19">
        <f ca="1">(SUMPRODUCT(Clusters_interviews!D$5:D$115,INDIRECT(Clusters_insights!$A85)))</f>
        <v>5</v>
      </c>
      <c r="F85" s="19">
        <f ca="1">(SUMPRODUCT(Clusters_interviews!E$5:E$115,INDIRECT(Clusters_insights!$A85)))</f>
        <v>1</v>
      </c>
      <c r="G85" s="19">
        <f ca="1">(SUMPRODUCT(Clusters_interviews!F$5:F$115,INDIRECT(Clusters_insights!$A85)))</f>
        <v>2</v>
      </c>
      <c r="H85" s="19">
        <f ca="1">(SUMPRODUCT(Clusters_interviews!G$5:G$115,INDIRECT(Clusters_insights!$A85)))</f>
        <v>7</v>
      </c>
      <c r="K85" s="34" t="str" cm="1">
        <f t="array" aca="1" ref="K85" ca="1">INDEX('Jaccard_distance All'!$C$1:$EH$1,,MATCH(SMALL('Jaccard_distance All'!$C83:$EH83,K$4+1),'Jaccard_distance All'!$C83:$EH83,0))</f>
        <v>set_1006</v>
      </c>
      <c r="L85" s="18" t="str" cm="1">
        <f t="array" aca="1" ref="L85" ca="1">INDEX('Jaccard_distance All'!$C$1:$EH$1,,MATCH(SMALL('Jaccard_distance All'!$C83:$EH83,L$4+1),'Jaccard_distance All'!$C83:$EH83,0))</f>
        <v>set_3036</v>
      </c>
      <c r="M85" s="18" t="str" cm="1">
        <f t="array" aca="1" ref="M85" ca="1">INDEX('Jaccard_distance All'!$C$1:$EH$1,,MATCH(SMALL('Jaccard_distance All'!$C83:$EH83,M$4+1),'Jaccard_distance All'!$C83:$EH83,0))</f>
        <v>set_3033</v>
      </c>
      <c r="N85" s="18" t="str" cm="1">
        <f t="array" aca="1" ref="N85" ca="1">INDEX('Jaccard_distance All'!$C$1:$EH$1,,MATCH(SMALL('Jaccard_distance All'!$C83:$EH83,N$4+1),'Jaccard_distance All'!$C83:$EH83,0))</f>
        <v>set_3021</v>
      </c>
      <c r="O85" s="56" t="str" cm="1">
        <f t="array" aca="1" ref="O85" ca="1">INDEX('Jaccard_distance All'!$C$1:$EH$1,,MATCH(SMALL('Jaccard_distance All'!$C83:$EH83,O$4+1),'Jaccard_distance All'!$C83:$EH83,0))</f>
        <v>set_5001</v>
      </c>
      <c r="Q85" s="34">
        <f ca="1">COUNTIF('Jaccard_distance All'!$C83:$EH83,1)</f>
        <v>12</v>
      </c>
      <c r="R85" s="14">
        <f t="shared" ca="1" si="1"/>
        <v>46</v>
      </c>
    </row>
    <row r="86" spans="1:18" ht="39.4" x14ac:dyDescent="0.45">
      <c r="A86" s="19" t="s">
        <v>101</v>
      </c>
      <c r="B86" s="21" t="s">
        <v>370</v>
      </c>
      <c r="C86" s="19">
        <f ca="1">(SUMPRODUCT(Clusters_interviews!B$5:B$115,INDIRECT(Clusters_insights!$A86)))</f>
        <v>0</v>
      </c>
      <c r="D86" s="19">
        <f ca="1">(SUMPRODUCT(Clusters_interviews!C$5:C$115,INDIRECT(Clusters_insights!$A86)))</f>
        <v>2</v>
      </c>
      <c r="E86" s="19">
        <f ca="1">(SUMPRODUCT(Clusters_interviews!D$5:D$115,INDIRECT(Clusters_insights!$A86)))</f>
        <v>1</v>
      </c>
      <c r="F86" s="19">
        <f ca="1">(SUMPRODUCT(Clusters_interviews!E$5:E$115,INDIRECT(Clusters_insights!$A86)))</f>
        <v>0</v>
      </c>
      <c r="G86" s="19">
        <f ca="1">(SUMPRODUCT(Clusters_interviews!F$5:F$115,INDIRECT(Clusters_insights!$A86)))</f>
        <v>1</v>
      </c>
      <c r="H86" s="19">
        <f ca="1">(SUMPRODUCT(Clusters_interviews!G$5:G$115,INDIRECT(Clusters_insights!$A86)))</f>
        <v>3</v>
      </c>
      <c r="K86" s="34" t="str" cm="1">
        <f t="array" aca="1" ref="K86" ca="1">INDEX('Jaccard_distance All'!$C$1:$EH$1,,MATCH(SMALL('Jaccard_distance All'!$C84:$EH84,K$4+1),'Jaccard_distance All'!$C84:$EH84,0))</f>
        <v>set_1021</v>
      </c>
      <c r="L86" s="18" t="str" cm="1">
        <f t="array" aca="1" ref="L86" ca="1">INDEX('Jaccard_distance All'!$C$1:$EH$1,,MATCH(SMALL('Jaccard_distance All'!$C84:$EH84,L$4+1),'Jaccard_distance All'!$C84:$EH84,0))</f>
        <v>set_3037</v>
      </c>
      <c r="M86" s="18" t="str" cm="1">
        <f t="array" aca="1" ref="M86" ca="1">INDEX('Jaccard_distance All'!$C$1:$EH$1,,MATCH(SMALL('Jaccard_distance All'!$C84:$EH84,M$4+1),'Jaccard_distance All'!$C84:$EH84,0))</f>
        <v>set_3025</v>
      </c>
      <c r="N86" s="18" t="str" cm="1">
        <f t="array" aca="1" ref="N86" ca="1">INDEX('Jaccard_distance All'!$C$1:$EH$1,,MATCH(SMALL('Jaccard_distance All'!$C84:$EH84,N$4+1),'Jaccard_distance All'!$C84:$EH84,0))</f>
        <v>set_1024</v>
      </c>
      <c r="O86" s="56" t="str" cm="1">
        <f t="array" aca="1" ref="O86" ca="1">INDEX('Jaccard_distance All'!$C$1:$EH$1,,MATCH(SMALL('Jaccard_distance All'!$C84:$EH84,O$4+1),'Jaccard_distance All'!$C84:$EH84,0))</f>
        <v>set_1024</v>
      </c>
      <c r="Q86" s="34">
        <f ca="1">COUNTIF('Jaccard_distance All'!$C84:$EH84,1)</f>
        <v>26</v>
      </c>
      <c r="R86" s="14">
        <f t="shared" ca="1" si="1"/>
        <v>16</v>
      </c>
    </row>
    <row r="87" spans="1:18" ht="39.4" x14ac:dyDescent="0.45">
      <c r="A87" s="19" t="s">
        <v>102</v>
      </c>
      <c r="B87" s="21" t="s">
        <v>371</v>
      </c>
      <c r="C87" s="19">
        <f ca="1">(SUMPRODUCT(Clusters_interviews!B$5:B$115,INDIRECT(Clusters_insights!$A87)))</f>
        <v>7</v>
      </c>
      <c r="D87" s="19">
        <f ca="1">(SUMPRODUCT(Clusters_interviews!C$5:C$115,INDIRECT(Clusters_insights!$A87)))</f>
        <v>2</v>
      </c>
      <c r="E87" s="19">
        <f ca="1">(SUMPRODUCT(Clusters_interviews!D$5:D$115,INDIRECT(Clusters_insights!$A87)))</f>
        <v>4</v>
      </c>
      <c r="F87" s="19">
        <f ca="1">(SUMPRODUCT(Clusters_interviews!E$5:E$115,INDIRECT(Clusters_insights!$A87)))</f>
        <v>2</v>
      </c>
      <c r="G87" s="19">
        <f ca="1">(SUMPRODUCT(Clusters_interviews!F$5:F$115,INDIRECT(Clusters_insights!$A87)))</f>
        <v>2</v>
      </c>
      <c r="H87" s="19">
        <f ca="1">(SUMPRODUCT(Clusters_interviews!G$5:G$115,INDIRECT(Clusters_insights!$A87)))</f>
        <v>7</v>
      </c>
      <c r="K87" s="34" t="str" cm="1">
        <f t="array" aca="1" ref="K87" ca="1">INDEX('Jaccard_distance All'!$C$1:$EH$1,,MATCH(SMALL('Jaccard_distance All'!$C85:$EH85,K$4+1),'Jaccard_distance All'!$C85:$EH85,0))</f>
        <v>set_3033</v>
      </c>
      <c r="L87" s="18" t="str" cm="1">
        <f t="array" aca="1" ref="L87" ca="1">INDEX('Jaccard_distance All'!$C$1:$EH$1,,MATCH(SMALL('Jaccard_distance All'!$C85:$EH85,L$4+1),'Jaccard_distance All'!$C85:$EH85,0))</f>
        <v>set_3038</v>
      </c>
      <c r="M87" s="18" t="str" cm="1">
        <f t="array" aca="1" ref="M87" ca="1">INDEX('Jaccard_distance All'!$C$1:$EH$1,,MATCH(SMALL('Jaccard_distance All'!$C85:$EH85,M$4+1),'Jaccard_distance All'!$C85:$EH85,0))</f>
        <v>set_3037</v>
      </c>
      <c r="N87" s="18" t="str" cm="1">
        <f t="array" aca="1" ref="N87" ca="1">INDEX('Jaccard_distance All'!$C$1:$EH$1,,MATCH(SMALL('Jaccard_distance All'!$C85:$EH85,N$4+1),'Jaccard_distance All'!$C85:$EH85,0))</f>
        <v>set_5004</v>
      </c>
      <c r="O87" s="56" t="str" cm="1">
        <f t="array" aca="1" ref="O87" ca="1">INDEX('Jaccard_distance All'!$C$1:$EH$1,,MATCH(SMALL('Jaccard_distance All'!$C85:$EH85,O$4+1),'Jaccard_distance All'!$C85:$EH85,0))</f>
        <v>set_3027</v>
      </c>
      <c r="Q87" s="34">
        <f ca="1">COUNTIF('Jaccard_distance All'!$C85:$EH85,1)</f>
        <v>11</v>
      </c>
      <c r="R87" s="14">
        <f t="shared" ca="1" si="1"/>
        <v>55</v>
      </c>
    </row>
    <row r="88" spans="1:18" ht="26.25" x14ac:dyDescent="0.45">
      <c r="A88" s="19" t="s">
        <v>164</v>
      </c>
      <c r="B88" s="21" t="s">
        <v>372</v>
      </c>
      <c r="C88" s="19">
        <f ca="1">(SUMPRODUCT(Clusters_interviews!B$5:B$115,INDIRECT(Clusters_insights!$A88)))</f>
        <v>5</v>
      </c>
      <c r="D88" s="19">
        <f ca="1">(SUMPRODUCT(Clusters_interviews!C$5:C$115,INDIRECT(Clusters_insights!$A88)))</f>
        <v>2</v>
      </c>
      <c r="E88" s="19">
        <f ca="1">(SUMPRODUCT(Clusters_interviews!D$5:D$115,INDIRECT(Clusters_insights!$A88)))</f>
        <v>6</v>
      </c>
      <c r="F88" s="19">
        <f ca="1">(SUMPRODUCT(Clusters_interviews!E$5:E$115,INDIRECT(Clusters_insights!$A88)))</f>
        <v>3</v>
      </c>
      <c r="G88" s="19">
        <f ca="1">(SUMPRODUCT(Clusters_interviews!F$5:F$115,INDIRECT(Clusters_insights!$A88)))</f>
        <v>1</v>
      </c>
      <c r="H88" s="19">
        <f ca="1">(SUMPRODUCT(Clusters_interviews!G$5:G$115,INDIRECT(Clusters_insights!$A88)))</f>
        <v>8</v>
      </c>
      <c r="K88" s="34" t="str" cm="1">
        <f t="array" aca="1" ref="K88" ca="1">INDEX('Jaccard_distance All'!$C$1:$EH$1,,MATCH(SMALL('Jaccard_distance All'!$C86:$EH86,K$4+1),'Jaccard_distance All'!$C86:$EH86,0))</f>
        <v>set_3025</v>
      </c>
      <c r="L88" s="18" t="str" cm="1">
        <f t="array" aca="1" ref="L88" ca="1">INDEX('Jaccard_distance All'!$C$1:$EH$1,,MATCH(SMALL('Jaccard_distance All'!$C86:$EH86,L$4+1),'Jaccard_distance All'!$C86:$EH86,0))</f>
        <v>set_3022</v>
      </c>
      <c r="M88" s="18" t="str" cm="1">
        <f t="array" aca="1" ref="M88" ca="1">INDEX('Jaccard_distance All'!$C$1:$EH$1,,MATCH(SMALL('Jaccard_distance All'!$C86:$EH86,M$4+1),'Jaccard_distance All'!$C86:$EH86,0))</f>
        <v>set_5004</v>
      </c>
      <c r="N88" s="18" t="str" cm="1">
        <f t="array" aca="1" ref="N88" ca="1">INDEX('Jaccard_distance All'!$C$1:$EH$1,,MATCH(SMALL('Jaccard_distance All'!$C86:$EH86,N$4+1),'Jaccard_distance All'!$C86:$EH86,0))</f>
        <v>set_3036</v>
      </c>
      <c r="O88" s="56" t="str" cm="1">
        <f t="array" aca="1" ref="O88" ca="1">INDEX('Jaccard_distance All'!$C$1:$EH$1,,MATCH(SMALL('Jaccard_distance All'!$C86:$EH86,O$4+1),'Jaccard_distance All'!$C86:$EH86,0))</f>
        <v>set_3027</v>
      </c>
      <c r="Q88" s="34">
        <f ca="1">COUNTIF('Jaccard_distance All'!$C86:$EH86,1)</f>
        <v>8</v>
      </c>
      <c r="R88" s="14">
        <f t="shared" ca="1" si="1"/>
        <v>73</v>
      </c>
    </row>
    <row r="89" spans="1:18" ht="39.4" x14ac:dyDescent="0.45">
      <c r="A89" s="19" t="s">
        <v>165</v>
      </c>
      <c r="B89" s="21" t="s">
        <v>373</v>
      </c>
      <c r="C89" s="19">
        <f ca="1">(SUMPRODUCT(Clusters_interviews!B$5:B$115,INDIRECT(Clusters_insights!$A89)))</f>
        <v>6</v>
      </c>
      <c r="D89" s="19">
        <f ca="1">(SUMPRODUCT(Clusters_interviews!C$5:C$115,INDIRECT(Clusters_insights!$A89)))</f>
        <v>4</v>
      </c>
      <c r="E89" s="19">
        <f ca="1">(SUMPRODUCT(Clusters_interviews!D$5:D$115,INDIRECT(Clusters_insights!$A89)))</f>
        <v>3</v>
      </c>
      <c r="F89" s="19">
        <f ca="1">(SUMPRODUCT(Clusters_interviews!E$5:E$115,INDIRECT(Clusters_insights!$A89)))</f>
        <v>1</v>
      </c>
      <c r="G89" s="19">
        <f ca="1">(SUMPRODUCT(Clusters_interviews!F$5:F$115,INDIRECT(Clusters_insights!$A89)))</f>
        <v>3</v>
      </c>
      <c r="H89" s="19">
        <f ca="1">(SUMPRODUCT(Clusters_interviews!G$5:G$115,INDIRECT(Clusters_insights!$A89)))</f>
        <v>9</v>
      </c>
      <c r="K89" s="34" t="str" cm="1">
        <f t="array" aca="1" ref="K89" ca="1">INDEX('Jaccard_distance All'!$C$1:$EH$1,,MATCH(SMALL('Jaccard_distance All'!$C87:$EH87,K$4+1),'Jaccard_distance All'!$C87:$EH87,0))</f>
        <v>set_3033</v>
      </c>
      <c r="L89" s="18" t="str" cm="1">
        <f t="array" aca="1" ref="L89" ca="1">INDEX('Jaccard_distance All'!$C$1:$EH$1,,MATCH(SMALL('Jaccard_distance All'!$C87:$EH87,L$4+1),'Jaccard_distance All'!$C87:$EH87,0))</f>
        <v>set_3036</v>
      </c>
      <c r="M89" s="18" t="str" cm="1">
        <f t="array" aca="1" ref="M89" ca="1">INDEX('Jaccard_distance All'!$C$1:$EH$1,,MATCH(SMALL('Jaccard_distance All'!$C87:$EH87,M$4+1),'Jaccard_distance All'!$C87:$EH87,0))</f>
        <v>set_3029</v>
      </c>
      <c r="N89" s="18" t="str" cm="1">
        <f t="array" aca="1" ref="N89" ca="1">INDEX('Jaccard_distance All'!$C$1:$EH$1,,MATCH(SMALL('Jaccard_distance All'!$C87:$EH87,N$4+1),'Jaccard_distance All'!$C87:$EH87,0))</f>
        <v>set_1005</v>
      </c>
      <c r="O89" s="56" t="str" cm="1">
        <f t="array" aca="1" ref="O89" ca="1">INDEX('Jaccard_distance All'!$C$1:$EH$1,,MATCH(SMALL('Jaccard_distance All'!$C87:$EH87,O$4+1),'Jaccard_distance All'!$C87:$EH87,0))</f>
        <v>set_3018</v>
      </c>
      <c r="Q89" s="34">
        <f ca="1">COUNTIF('Jaccard_distance All'!$C87:$EH87,1)</f>
        <v>14</v>
      </c>
      <c r="R89" s="14">
        <f t="shared" ca="1" si="1"/>
        <v>41</v>
      </c>
    </row>
    <row r="90" spans="1:18" ht="26.25" x14ac:dyDescent="0.45">
      <c r="A90" s="107" t="s">
        <v>166</v>
      </c>
      <c r="B90" s="36" t="s">
        <v>374</v>
      </c>
      <c r="C90" s="107">
        <f ca="1">(SUMPRODUCT(Clusters_interviews!B$5:B$115,INDIRECT(Clusters_insights!$A90)))</f>
        <v>1</v>
      </c>
      <c r="D90" s="107">
        <f ca="1">(SUMPRODUCT(Clusters_interviews!C$5:C$115,INDIRECT(Clusters_insights!$A90)))</f>
        <v>2</v>
      </c>
      <c r="E90" s="107">
        <f ca="1">(SUMPRODUCT(Clusters_interviews!D$5:D$115,INDIRECT(Clusters_insights!$A90)))</f>
        <v>2</v>
      </c>
      <c r="F90" s="107">
        <f ca="1">(SUMPRODUCT(Clusters_interviews!E$5:E$115,INDIRECT(Clusters_insights!$A90)))</f>
        <v>1</v>
      </c>
      <c r="G90" s="107">
        <f ca="1">(SUMPRODUCT(Clusters_interviews!F$5:F$115,INDIRECT(Clusters_insights!$A90)))</f>
        <v>1</v>
      </c>
      <c r="H90" s="107">
        <f ca="1">(SUMPRODUCT(Clusters_interviews!G$5:G$115,INDIRECT(Clusters_insights!$A90)))</f>
        <v>4</v>
      </c>
      <c r="K90" s="34" t="str" cm="1">
        <f t="array" aca="1" ref="K90" ca="1">INDEX('Jaccard_distance All'!$C$1:$EH$1,,MATCH(SMALL('Jaccard_distance All'!$C88:$EH88,K$4+1),'Jaccard_distance All'!$C88:$EH88,0))</f>
        <v>set_5011</v>
      </c>
      <c r="L90" s="18" t="str" cm="1">
        <f t="array" aca="1" ref="L90" ca="1">INDEX('Jaccard_distance All'!$C$1:$EH$1,,MATCH(SMALL('Jaccard_distance All'!$C88:$EH88,L$4+1),'Jaccard_distance All'!$C88:$EH88,0))</f>
        <v>set_3004</v>
      </c>
      <c r="M90" s="18" t="str" cm="1">
        <f t="array" aca="1" ref="M90" ca="1">INDEX('Jaccard_distance All'!$C$1:$EH$1,,MATCH(SMALL('Jaccard_distance All'!$C88:$EH88,M$4+1),'Jaccard_distance All'!$C88:$EH88,0))</f>
        <v>set_3037</v>
      </c>
      <c r="N90" s="18" t="str" cm="1">
        <f t="array" aca="1" ref="N90" ca="1">INDEX('Jaccard_distance All'!$C$1:$EH$1,,MATCH(SMALL('Jaccard_distance All'!$C88:$EH88,N$4+1),'Jaccard_distance All'!$C88:$EH88,0))</f>
        <v>set_3019</v>
      </c>
      <c r="O90" s="56" t="str" cm="1">
        <f t="array" aca="1" ref="O90" ca="1">INDEX('Jaccard_distance All'!$C$1:$EH$1,,MATCH(SMALL('Jaccard_distance All'!$C88:$EH88,O$4+1),'Jaccard_distance All'!$C88:$EH88,0))</f>
        <v>set_4034</v>
      </c>
      <c r="Q90" s="34">
        <f ca="1">COUNTIF('Jaccard_distance All'!$C88:$EH88,1)</f>
        <v>66</v>
      </c>
      <c r="R90" s="14">
        <f t="shared" ca="1" si="1"/>
        <v>4</v>
      </c>
    </row>
    <row r="91" spans="1:18" ht="39.4" x14ac:dyDescent="0.45">
      <c r="A91" s="41" t="s">
        <v>103</v>
      </c>
      <c r="B91" s="106" t="s">
        <v>376</v>
      </c>
      <c r="C91" s="41">
        <f ca="1">(SUMPRODUCT(Clusters_interviews!B$5:B$115,INDIRECT(Clusters_insights!$A91)))</f>
        <v>6</v>
      </c>
      <c r="D91" s="41">
        <f ca="1">(SUMPRODUCT(Clusters_interviews!C$5:C$115,INDIRECT(Clusters_insights!$A91)))</f>
        <v>13</v>
      </c>
      <c r="E91" s="41">
        <f ca="1">(SUMPRODUCT(Clusters_interviews!D$5:D$115,INDIRECT(Clusters_insights!$A91)))</f>
        <v>7</v>
      </c>
      <c r="F91" s="41">
        <f ca="1">(SUMPRODUCT(Clusters_interviews!E$5:E$115,INDIRECT(Clusters_insights!$A91)))</f>
        <v>4</v>
      </c>
      <c r="G91" s="41">
        <f ca="1">(SUMPRODUCT(Clusters_interviews!F$5:F$115,INDIRECT(Clusters_insights!$A91)))</f>
        <v>11</v>
      </c>
      <c r="H91" s="41">
        <f ca="1">(SUMPRODUCT(Clusters_interviews!G$5:G$115,INDIRECT(Clusters_insights!$A91)))</f>
        <v>9</v>
      </c>
      <c r="K91" s="34" t="str" cm="1">
        <f t="array" aca="1" ref="K91" ca="1">INDEX('Jaccard_distance All'!$C$1:$EH$1,,MATCH(SMALL('Jaccard_distance All'!$C89:$EH89,K$4+1),'Jaccard_distance All'!$C89:$EH89,0))</f>
        <v>set_2003</v>
      </c>
      <c r="L91" s="18" t="str" cm="1">
        <f t="array" aca="1" ref="L91" ca="1">INDEX('Jaccard_distance All'!$C$1:$EH$1,,MATCH(SMALL('Jaccard_distance All'!$C89:$EH89,L$4+1),'Jaccard_distance All'!$C89:$EH89,0))</f>
        <v>set_2001</v>
      </c>
      <c r="M91" s="18" t="str" cm="1">
        <f t="array" aca="1" ref="M91" ca="1">INDEX('Jaccard_distance All'!$C$1:$EH$1,,MATCH(SMALL('Jaccard_distance All'!$C89:$EH89,M$4+1),'Jaccard_distance All'!$C89:$EH89,0))</f>
        <v>set_4014</v>
      </c>
      <c r="N91" s="18" t="str" cm="1">
        <f t="array" aca="1" ref="N91" ca="1">INDEX('Jaccard_distance All'!$C$1:$EH$1,,MATCH(SMALL('Jaccard_distance All'!$C89:$EH89,N$4+1),'Jaccard_distance All'!$C89:$EH89,0))</f>
        <v>set_2002</v>
      </c>
      <c r="O91" s="56" t="str" cm="1">
        <f t="array" aca="1" ref="O91" ca="1">INDEX('Jaccard_distance All'!$C$1:$EH$1,,MATCH(SMALL('Jaccard_distance All'!$C89:$EH89,O$4+1),'Jaccard_distance All'!$C89:$EH89,0))</f>
        <v>set_4003</v>
      </c>
      <c r="Q91" s="34">
        <f ca="1">COUNTIF('Jaccard_distance All'!$C89:$EH89,1)</f>
        <v>5</v>
      </c>
      <c r="R91" s="14">
        <f t="shared" ca="1" si="1"/>
        <v>95</v>
      </c>
    </row>
    <row r="92" spans="1:18" ht="39.4" x14ac:dyDescent="0.45">
      <c r="A92" s="19" t="s">
        <v>104</v>
      </c>
      <c r="B92" s="21" t="s">
        <v>377</v>
      </c>
      <c r="C92" s="19">
        <f ca="1">(SUMPRODUCT(Clusters_interviews!B$5:B$115,INDIRECT(Clusters_insights!$A92)))</f>
        <v>5</v>
      </c>
      <c r="D92" s="19">
        <f ca="1">(SUMPRODUCT(Clusters_interviews!C$5:C$115,INDIRECT(Clusters_insights!$A92)))</f>
        <v>7</v>
      </c>
      <c r="E92" s="19">
        <f ca="1">(SUMPRODUCT(Clusters_interviews!D$5:D$115,INDIRECT(Clusters_insights!$A92)))</f>
        <v>4</v>
      </c>
      <c r="F92" s="19">
        <f ca="1">(SUMPRODUCT(Clusters_interviews!E$5:E$115,INDIRECT(Clusters_insights!$A92)))</f>
        <v>3</v>
      </c>
      <c r="G92" s="19">
        <f ca="1">(SUMPRODUCT(Clusters_interviews!F$5:F$115,INDIRECT(Clusters_insights!$A92)))</f>
        <v>7</v>
      </c>
      <c r="H92" s="19">
        <f ca="1">(SUMPRODUCT(Clusters_interviews!G$5:G$115,INDIRECT(Clusters_insights!$A92)))</f>
        <v>7</v>
      </c>
      <c r="K92" s="34" t="str" cm="1">
        <f t="array" aca="1" ref="K92" ca="1">INDEX('Jaccard_distance All'!$C$1:$EH$1,,MATCH(SMALL('Jaccard_distance All'!$C90:$EH90,K$4+1),'Jaccard_distance All'!$C90:$EH90,0))</f>
        <v>set_4009</v>
      </c>
      <c r="L92" s="18" t="str" cm="1">
        <f t="array" aca="1" ref="L92" ca="1">INDEX('Jaccard_distance All'!$C$1:$EH$1,,MATCH(SMALL('Jaccard_distance All'!$C90:$EH90,L$4+1),'Jaccard_distance All'!$C90:$EH90,0))</f>
        <v>set_4001</v>
      </c>
      <c r="M92" s="18" t="str" cm="1">
        <f t="array" aca="1" ref="M92" ca="1">INDEX('Jaccard_distance All'!$C$1:$EH$1,,MATCH(SMALL('Jaccard_distance All'!$C90:$EH90,M$4+1),'Jaccard_distance All'!$C90:$EH90,0))</f>
        <v>set_4016</v>
      </c>
      <c r="N92" s="18" t="str" cm="1">
        <f t="array" aca="1" ref="N92" ca="1">INDEX('Jaccard_distance All'!$C$1:$EH$1,,MATCH(SMALL('Jaccard_distance All'!$C90:$EH90,N$4+1),'Jaccard_distance All'!$C90:$EH90,0))</f>
        <v>set_4012</v>
      </c>
      <c r="O92" s="56" t="str" cm="1">
        <f t="array" aca="1" ref="O92" ca="1">INDEX('Jaccard_distance All'!$C$1:$EH$1,,MATCH(SMALL('Jaccard_distance All'!$C90:$EH90,O$4+1),'Jaccard_distance All'!$C90:$EH90,0))</f>
        <v>set_4004</v>
      </c>
      <c r="Q92" s="34">
        <f ca="1">COUNTIF('Jaccard_distance All'!$C90:$EH90,1)</f>
        <v>8</v>
      </c>
      <c r="R92" s="14">
        <f t="shared" ca="1" si="1"/>
        <v>73</v>
      </c>
    </row>
    <row r="93" spans="1:18" ht="26.25" x14ac:dyDescent="0.45">
      <c r="A93" s="19" t="s">
        <v>105</v>
      </c>
      <c r="B93" s="21" t="s">
        <v>378</v>
      </c>
      <c r="C93" s="19">
        <f ca="1">(SUMPRODUCT(Clusters_interviews!B$5:B$115,INDIRECT(Clusters_insights!$A93)))</f>
        <v>11</v>
      </c>
      <c r="D93" s="19">
        <f ca="1">(SUMPRODUCT(Clusters_interviews!C$5:C$115,INDIRECT(Clusters_insights!$A93)))</f>
        <v>15</v>
      </c>
      <c r="E93" s="19">
        <f ca="1">(SUMPRODUCT(Clusters_interviews!D$5:D$115,INDIRECT(Clusters_insights!$A93)))</f>
        <v>14</v>
      </c>
      <c r="F93" s="19">
        <f ca="1">(SUMPRODUCT(Clusters_interviews!E$5:E$115,INDIRECT(Clusters_insights!$A93)))</f>
        <v>9</v>
      </c>
      <c r="G93" s="19">
        <f ca="1">(SUMPRODUCT(Clusters_interviews!F$5:F$115,INDIRECT(Clusters_insights!$A93)))</f>
        <v>16</v>
      </c>
      <c r="H93" s="19">
        <f ca="1">(SUMPRODUCT(Clusters_interviews!G$5:G$115,INDIRECT(Clusters_insights!$A93)))</f>
        <v>13</v>
      </c>
      <c r="K93" s="34" t="str" cm="1">
        <f t="array" aca="1" ref="K93" ca="1">INDEX('Jaccard_distance All'!$C$1:$EH$1,,MATCH(SMALL('Jaccard_distance All'!$C91:$EH91,K$4+1),'Jaccard_distance All'!$C91:$EH91,0))</f>
        <v>set_2002</v>
      </c>
      <c r="L93" s="18" t="str" cm="1">
        <f t="array" aca="1" ref="L93" ca="1">INDEX('Jaccard_distance All'!$C$1:$EH$1,,MATCH(SMALL('Jaccard_distance All'!$C91:$EH91,L$4+1),'Jaccard_distance All'!$C91:$EH91,0))</f>
        <v>set_2005</v>
      </c>
      <c r="M93" s="18" t="str" cm="1">
        <f t="array" aca="1" ref="M93" ca="1">INDEX('Jaccard_distance All'!$C$1:$EH$1,,MATCH(SMALL('Jaccard_distance All'!$C91:$EH91,M$4+1),'Jaccard_distance All'!$C91:$EH91,0))</f>
        <v>set_2003</v>
      </c>
      <c r="N93" s="18" t="str" cm="1">
        <f t="array" aca="1" ref="N93" ca="1">INDEX('Jaccard_distance All'!$C$1:$EH$1,,MATCH(SMALL('Jaccard_distance All'!$C91:$EH91,N$4+1),'Jaccard_distance All'!$C91:$EH91,0))</f>
        <v>set_2001</v>
      </c>
      <c r="O93" s="56" t="str" cm="1">
        <f t="array" aca="1" ref="O93" ca="1">INDEX('Jaccard_distance All'!$C$1:$EH$1,,MATCH(SMALL('Jaccard_distance All'!$C91:$EH91,O$4+1),'Jaccard_distance All'!$C91:$EH91,0))</f>
        <v>set_2001</v>
      </c>
      <c r="Q93" s="34">
        <f ca="1">COUNTIF('Jaccard_distance All'!$C91:$EH91,1)</f>
        <v>1</v>
      </c>
      <c r="R93" s="14">
        <f t="shared" ca="1" si="1"/>
        <v>132</v>
      </c>
    </row>
    <row r="94" spans="1:18" ht="26.25" x14ac:dyDescent="0.45">
      <c r="A94" s="19" t="s">
        <v>106</v>
      </c>
      <c r="B94" s="21" t="s">
        <v>379</v>
      </c>
      <c r="C94" s="19">
        <f ca="1">(SUMPRODUCT(Clusters_interviews!B$5:B$115,INDIRECT(Clusters_insights!$A94)))</f>
        <v>7</v>
      </c>
      <c r="D94" s="19">
        <f ca="1">(SUMPRODUCT(Clusters_interviews!C$5:C$115,INDIRECT(Clusters_insights!$A94)))</f>
        <v>9</v>
      </c>
      <c r="E94" s="19">
        <f ca="1">(SUMPRODUCT(Clusters_interviews!D$5:D$115,INDIRECT(Clusters_insights!$A94)))</f>
        <v>3</v>
      </c>
      <c r="F94" s="19">
        <f ca="1">(SUMPRODUCT(Clusters_interviews!E$5:E$115,INDIRECT(Clusters_insights!$A94)))</f>
        <v>3</v>
      </c>
      <c r="G94" s="19">
        <f ca="1">(SUMPRODUCT(Clusters_interviews!F$5:F$115,INDIRECT(Clusters_insights!$A94)))</f>
        <v>7</v>
      </c>
      <c r="H94" s="19">
        <f ca="1">(SUMPRODUCT(Clusters_interviews!G$5:G$115,INDIRECT(Clusters_insights!$A94)))</f>
        <v>5</v>
      </c>
      <c r="K94" s="34" t="str" cm="1">
        <f t="array" aca="1" ref="K94" ca="1">INDEX('Jaccard_distance All'!$C$1:$EH$1,,MATCH(SMALL('Jaccard_distance All'!$C92:$EH92,K$4+1),'Jaccard_distance All'!$C92:$EH92,0))</f>
        <v>set_4002</v>
      </c>
      <c r="L94" s="18" t="str" cm="1">
        <f t="array" aca="1" ref="L94" ca="1">INDEX('Jaccard_distance All'!$C$1:$EH$1,,MATCH(SMALL('Jaccard_distance All'!$C92:$EH92,L$4+1),'Jaccard_distance All'!$C92:$EH92,0))</f>
        <v>set_4013</v>
      </c>
      <c r="M94" s="18" t="str" cm="1">
        <f t="array" aca="1" ref="M94" ca="1">INDEX('Jaccard_distance All'!$C$1:$EH$1,,MATCH(SMALL('Jaccard_distance All'!$C92:$EH92,M$4+1),'Jaccard_distance All'!$C92:$EH92,0))</f>
        <v>set_4006</v>
      </c>
      <c r="N94" s="18" t="str" cm="1">
        <f t="array" aca="1" ref="N94" ca="1">INDEX('Jaccard_distance All'!$C$1:$EH$1,,MATCH(SMALL('Jaccard_distance All'!$C92:$EH92,N$4+1),'Jaccard_distance All'!$C92:$EH92,0))</f>
        <v>set_4006</v>
      </c>
      <c r="O94" s="56" t="str" cm="1">
        <f t="array" aca="1" ref="O94" ca="1">INDEX('Jaccard_distance All'!$C$1:$EH$1,,MATCH(SMALL('Jaccard_distance All'!$C92:$EH92,O$4+1),'Jaccard_distance All'!$C92:$EH92,0))</f>
        <v>set_4026</v>
      </c>
      <c r="Q94" s="34">
        <f ca="1">COUNTIF('Jaccard_distance All'!$C92:$EH92,1)</f>
        <v>14</v>
      </c>
      <c r="R94" s="14">
        <f t="shared" ca="1" si="1"/>
        <v>41</v>
      </c>
    </row>
    <row r="95" spans="1:18" ht="26.25" x14ac:dyDescent="0.45">
      <c r="A95" s="19" t="s">
        <v>107</v>
      </c>
      <c r="B95" s="21" t="s">
        <v>380</v>
      </c>
      <c r="C95" s="19">
        <f ca="1">(SUMPRODUCT(Clusters_interviews!B$5:B$115,INDIRECT(Clusters_insights!$A95)))</f>
        <v>6</v>
      </c>
      <c r="D95" s="19">
        <f ca="1">(SUMPRODUCT(Clusters_interviews!C$5:C$115,INDIRECT(Clusters_insights!$A95)))</f>
        <v>5</v>
      </c>
      <c r="E95" s="19">
        <f ca="1">(SUMPRODUCT(Clusters_interviews!D$5:D$115,INDIRECT(Clusters_insights!$A95)))</f>
        <v>6</v>
      </c>
      <c r="F95" s="19">
        <f ca="1">(SUMPRODUCT(Clusters_interviews!E$5:E$115,INDIRECT(Clusters_insights!$A95)))</f>
        <v>4</v>
      </c>
      <c r="G95" s="19">
        <f ca="1">(SUMPRODUCT(Clusters_interviews!F$5:F$115,INDIRECT(Clusters_insights!$A95)))</f>
        <v>7</v>
      </c>
      <c r="H95" s="19">
        <f ca="1">(SUMPRODUCT(Clusters_interviews!G$5:G$115,INDIRECT(Clusters_insights!$A95)))</f>
        <v>8</v>
      </c>
      <c r="K95" s="34" t="str" cm="1">
        <f t="array" aca="1" ref="K95" ca="1">INDEX('Jaccard_distance All'!$C$1:$EH$1,,MATCH(SMALL('Jaccard_distance All'!$C93:$EH93,K$4+1),'Jaccard_distance All'!$C93:$EH93,0))</f>
        <v>set_4006</v>
      </c>
      <c r="L95" s="18" t="str" cm="1">
        <f t="array" aca="1" ref="L95" ca="1">INDEX('Jaccard_distance All'!$C$1:$EH$1,,MATCH(SMALL('Jaccard_distance All'!$C93:$EH93,L$4+1),'Jaccard_distance All'!$C93:$EH93,0))</f>
        <v>set_4001</v>
      </c>
      <c r="M95" s="18" t="str" cm="1">
        <f t="array" aca="1" ref="M95" ca="1">INDEX('Jaccard_distance All'!$C$1:$EH$1,,MATCH(SMALL('Jaccard_distance All'!$C93:$EH93,M$4+1),'Jaccard_distance All'!$C93:$EH93,0))</f>
        <v>set_2019</v>
      </c>
      <c r="N95" s="18" t="str" cm="1">
        <f t="array" aca="1" ref="N95" ca="1">INDEX('Jaccard_distance All'!$C$1:$EH$1,,MATCH(SMALL('Jaccard_distance All'!$C93:$EH93,N$4+1),'Jaccard_distance All'!$C93:$EH93,0))</f>
        <v>set_4015</v>
      </c>
      <c r="O95" s="56" t="str" cm="1">
        <f t="array" aca="1" ref="O95" ca="1">INDEX('Jaccard_distance All'!$C$1:$EH$1,,MATCH(SMALL('Jaccard_distance All'!$C93:$EH93,O$4+1),'Jaccard_distance All'!$C93:$EH93,0))</f>
        <v>set_3006</v>
      </c>
      <c r="Q95" s="34">
        <f ca="1">COUNTIF('Jaccard_distance All'!$C93:$EH93,1)</f>
        <v>7</v>
      </c>
      <c r="R95" s="14">
        <f t="shared" ca="1" si="1"/>
        <v>78</v>
      </c>
    </row>
    <row r="96" spans="1:18" ht="39.4" x14ac:dyDescent="0.45">
      <c r="A96" s="19" t="s">
        <v>108</v>
      </c>
      <c r="B96" s="21" t="s">
        <v>381</v>
      </c>
      <c r="C96" s="19">
        <f ca="1">(SUMPRODUCT(Clusters_interviews!B$5:B$115,INDIRECT(Clusters_insights!$A96)))</f>
        <v>11</v>
      </c>
      <c r="D96" s="19">
        <f ca="1">(SUMPRODUCT(Clusters_interviews!C$5:C$115,INDIRECT(Clusters_insights!$A96)))</f>
        <v>13</v>
      </c>
      <c r="E96" s="19">
        <f ca="1">(SUMPRODUCT(Clusters_interviews!D$5:D$115,INDIRECT(Clusters_insights!$A96)))</f>
        <v>8</v>
      </c>
      <c r="F96" s="19">
        <f ca="1">(SUMPRODUCT(Clusters_interviews!E$5:E$115,INDIRECT(Clusters_insights!$A96)))</f>
        <v>5</v>
      </c>
      <c r="G96" s="19">
        <f ca="1">(SUMPRODUCT(Clusters_interviews!F$5:F$115,INDIRECT(Clusters_insights!$A96)))</f>
        <v>11</v>
      </c>
      <c r="H96" s="19">
        <f ca="1">(SUMPRODUCT(Clusters_interviews!G$5:G$115,INDIRECT(Clusters_insights!$A96)))</f>
        <v>7</v>
      </c>
      <c r="K96" s="34" t="str" cm="1">
        <f t="array" aca="1" ref="K96" ca="1">INDEX('Jaccard_distance All'!$C$1:$EH$1,,MATCH(SMALL('Jaccard_distance All'!$C94:$EH94,K$4+1),'Jaccard_distance All'!$C94:$EH94,0))</f>
        <v>set_4007</v>
      </c>
      <c r="L96" s="18" t="str" cm="1">
        <f t="array" aca="1" ref="L96" ca="1">INDEX('Jaccard_distance All'!$C$1:$EH$1,,MATCH(SMALL('Jaccard_distance All'!$C94:$EH94,L$4+1),'Jaccard_distance All'!$C94:$EH94,0))</f>
        <v>set_4005</v>
      </c>
      <c r="M96" s="18" t="str" cm="1">
        <f t="array" aca="1" ref="M96" ca="1">INDEX('Jaccard_distance All'!$C$1:$EH$1,,MATCH(SMALL('Jaccard_distance All'!$C94:$EH94,M$4+1),'Jaccard_distance All'!$C94:$EH94,0))</f>
        <v>set_4017</v>
      </c>
      <c r="N96" s="18" t="str" cm="1">
        <f t="array" aca="1" ref="N96" ca="1">INDEX('Jaccard_distance All'!$C$1:$EH$1,,MATCH(SMALL('Jaccard_distance All'!$C94:$EH94,N$4+1),'Jaccard_distance All'!$C94:$EH94,0))</f>
        <v>set_2002</v>
      </c>
      <c r="O96" s="56" t="str" cm="1">
        <f t="array" aca="1" ref="O96" ca="1">INDEX('Jaccard_distance All'!$C$1:$EH$1,,MATCH(SMALL('Jaccard_distance All'!$C94:$EH94,O$4+1),'Jaccard_distance All'!$C94:$EH94,0))</f>
        <v>set_4014</v>
      </c>
      <c r="Q96" s="34">
        <f ca="1">COUNTIF('Jaccard_distance All'!$C94:$EH94,1)</f>
        <v>7</v>
      </c>
      <c r="R96" s="14">
        <f t="shared" ca="1" si="1"/>
        <v>78</v>
      </c>
    </row>
    <row r="97" spans="1:18" ht="39.4" x14ac:dyDescent="0.45">
      <c r="A97" s="19" t="s">
        <v>109</v>
      </c>
      <c r="B97" s="21" t="s">
        <v>382</v>
      </c>
      <c r="C97" s="19">
        <f ca="1">(SUMPRODUCT(Clusters_interviews!B$5:B$115,INDIRECT(Clusters_insights!$A97)))</f>
        <v>6</v>
      </c>
      <c r="D97" s="19">
        <f ca="1">(SUMPRODUCT(Clusters_interviews!C$5:C$115,INDIRECT(Clusters_insights!$A97)))</f>
        <v>6</v>
      </c>
      <c r="E97" s="19">
        <f ca="1">(SUMPRODUCT(Clusters_interviews!D$5:D$115,INDIRECT(Clusters_insights!$A97)))</f>
        <v>2</v>
      </c>
      <c r="F97" s="19">
        <f ca="1">(SUMPRODUCT(Clusters_interviews!E$5:E$115,INDIRECT(Clusters_insights!$A97)))</f>
        <v>1</v>
      </c>
      <c r="G97" s="19">
        <f ca="1">(SUMPRODUCT(Clusters_interviews!F$5:F$115,INDIRECT(Clusters_insights!$A97)))</f>
        <v>6</v>
      </c>
      <c r="H97" s="19">
        <f ca="1">(SUMPRODUCT(Clusters_interviews!G$5:G$115,INDIRECT(Clusters_insights!$A97)))</f>
        <v>4</v>
      </c>
      <c r="K97" s="34" t="str" cm="1">
        <f t="array" aca="1" ref="K97" ca="1">INDEX('Jaccard_distance All'!$C$1:$EH$1,,MATCH(SMALL('Jaccard_distance All'!$C95:$EH95,K$4+1),'Jaccard_distance All'!$C95:$EH95,0))</f>
        <v>set_4006</v>
      </c>
      <c r="L97" s="18" t="str" cm="1">
        <f t="array" aca="1" ref="L97" ca="1">INDEX('Jaccard_distance All'!$C$1:$EH$1,,MATCH(SMALL('Jaccard_distance All'!$C95:$EH95,L$4+1),'Jaccard_distance All'!$C95:$EH95,0))</f>
        <v>set_4014</v>
      </c>
      <c r="M97" s="18" t="str" cm="1">
        <f t="array" aca="1" ref="M97" ca="1">INDEX('Jaccard_distance All'!$C$1:$EH$1,,MATCH(SMALL('Jaccard_distance All'!$C95:$EH95,M$4+1),'Jaccard_distance All'!$C95:$EH95,0))</f>
        <v>set_4015</v>
      </c>
      <c r="N97" s="18" t="str" cm="1">
        <f t="array" aca="1" ref="N97" ca="1">INDEX('Jaccard_distance All'!$C$1:$EH$1,,MATCH(SMALL('Jaccard_distance All'!$C95:$EH95,N$4+1),'Jaccard_distance All'!$C95:$EH95,0))</f>
        <v>set_4008</v>
      </c>
      <c r="O97" s="56" t="str" cm="1">
        <f t="array" aca="1" ref="O97" ca="1">INDEX('Jaccard_distance All'!$C$1:$EH$1,,MATCH(SMALL('Jaccard_distance All'!$C95:$EH95,O$4+1),'Jaccard_distance All'!$C95:$EH95,0))</f>
        <v>set_4017</v>
      </c>
      <c r="Q97" s="34">
        <f ca="1">COUNTIF('Jaccard_distance All'!$C95:$EH95,1)</f>
        <v>15</v>
      </c>
      <c r="R97" s="14">
        <f t="shared" ca="1" si="1"/>
        <v>36</v>
      </c>
    </row>
    <row r="98" spans="1:18" ht="39.4" x14ac:dyDescent="0.45">
      <c r="A98" s="19" t="s">
        <v>110</v>
      </c>
      <c r="B98" s="21" t="s">
        <v>383</v>
      </c>
      <c r="C98" s="19">
        <f ca="1">(SUMPRODUCT(Clusters_interviews!B$5:B$115,INDIRECT(Clusters_insights!$A98)))</f>
        <v>8</v>
      </c>
      <c r="D98" s="19">
        <f ca="1">(SUMPRODUCT(Clusters_interviews!C$5:C$115,INDIRECT(Clusters_insights!$A98)))</f>
        <v>11</v>
      </c>
      <c r="E98" s="19">
        <f ca="1">(SUMPRODUCT(Clusters_interviews!D$5:D$115,INDIRECT(Clusters_insights!$A98)))</f>
        <v>7</v>
      </c>
      <c r="F98" s="19">
        <f ca="1">(SUMPRODUCT(Clusters_interviews!E$5:E$115,INDIRECT(Clusters_insights!$A98)))</f>
        <v>2</v>
      </c>
      <c r="G98" s="19">
        <f ca="1">(SUMPRODUCT(Clusters_interviews!F$5:F$115,INDIRECT(Clusters_insights!$A98)))</f>
        <v>9</v>
      </c>
      <c r="H98" s="19">
        <f ca="1">(SUMPRODUCT(Clusters_interviews!G$5:G$115,INDIRECT(Clusters_insights!$A98)))</f>
        <v>5</v>
      </c>
      <c r="K98" s="34" t="str" cm="1">
        <f t="array" aca="1" ref="K98" ca="1">INDEX('Jaccard_distance All'!$C$1:$EH$1,,MATCH(SMALL('Jaccard_distance All'!$C96:$EH96,K$4+1),'Jaccard_distance All'!$C96:$EH96,0))</f>
        <v>set_2001</v>
      </c>
      <c r="L98" s="18" t="str" cm="1">
        <f t="array" aca="1" ref="L98" ca="1">INDEX('Jaccard_distance All'!$C$1:$EH$1,,MATCH(SMALL('Jaccard_distance All'!$C96:$EH96,L$4+1),'Jaccard_distance All'!$C96:$EH96,0))</f>
        <v>set_2005</v>
      </c>
      <c r="M98" s="18" t="str" cm="1">
        <f t="array" aca="1" ref="M98" ca="1">INDEX('Jaccard_distance All'!$C$1:$EH$1,,MATCH(SMALL('Jaccard_distance All'!$C96:$EH96,M$4+1),'Jaccard_distance All'!$C96:$EH96,0))</f>
        <v>set_4014</v>
      </c>
      <c r="N98" s="18" t="str" cm="1">
        <f t="array" aca="1" ref="N98" ca="1">INDEX('Jaccard_distance All'!$C$1:$EH$1,,MATCH(SMALL('Jaccard_distance All'!$C96:$EH96,N$4+1),'Jaccard_distance All'!$C96:$EH96,0))</f>
        <v>set_3011</v>
      </c>
      <c r="O98" s="56" t="str" cm="1">
        <f t="array" aca="1" ref="O98" ca="1">INDEX('Jaccard_distance All'!$C$1:$EH$1,,MATCH(SMALL('Jaccard_distance All'!$C96:$EH96,O$4+1),'Jaccard_distance All'!$C96:$EH96,0))</f>
        <v>set_4011</v>
      </c>
      <c r="Q98" s="34">
        <f ca="1">COUNTIF('Jaccard_distance All'!$C96:$EH96,1)</f>
        <v>9</v>
      </c>
      <c r="R98" s="14">
        <f t="shared" ca="1" si="1"/>
        <v>64</v>
      </c>
    </row>
    <row r="99" spans="1:18" ht="39.4" x14ac:dyDescent="0.45">
      <c r="A99" s="19" t="s">
        <v>111</v>
      </c>
      <c r="B99" s="21" t="s">
        <v>384</v>
      </c>
      <c r="C99" s="19">
        <f ca="1">(SUMPRODUCT(Clusters_interviews!B$5:B$115,INDIRECT(Clusters_insights!$A99)))</f>
        <v>4</v>
      </c>
      <c r="D99" s="19">
        <f ca="1">(SUMPRODUCT(Clusters_interviews!C$5:C$115,INDIRECT(Clusters_insights!$A99)))</f>
        <v>7</v>
      </c>
      <c r="E99" s="19">
        <f ca="1">(SUMPRODUCT(Clusters_interviews!D$5:D$115,INDIRECT(Clusters_insights!$A99)))</f>
        <v>3</v>
      </c>
      <c r="F99" s="19">
        <f ca="1">(SUMPRODUCT(Clusters_interviews!E$5:E$115,INDIRECT(Clusters_insights!$A99)))</f>
        <v>3</v>
      </c>
      <c r="G99" s="19">
        <f ca="1">(SUMPRODUCT(Clusters_interviews!F$5:F$115,INDIRECT(Clusters_insights!$A99)))</f>
        <v>9</v>
      </c>
      <c r="H99" s="19">
        <f ca="1">(SUMPRODUCT(Clusters_interviews!G$5:G$115,INDIRECT(Clusters_insights!$A99)))</f>
        <v>15</v>
      </c>
      <c r="K99" s="34" t="str" cm="1">
        <f t="array" aca="1" ref="K99" ca="1">INDEX('Jaccard_distance All'!$C$1:$EH$1,,MATCH(SMALL('Jaccard_distance All'!$C97:$EH97,K$4+1),'Jaccard_distance All'!$C97:$EH97,0))</f>
        <v>set_4016</v>
      </c>
      <c r="L99" s="18" t="str" cm="1">
        <f t="array" aca="1" ref="L99" ca="1">INDEX('Jaccard_distance All'!$C$1:$EH$1,,MATCH(SMALL('Jaccard_distance All'!$C97:$EH97,L$4+1),'Jaccard_distance All'!$C97:$EH97,0))</f>
        <v>set_4012</v>
      </c>
      <c r="M99" s="18" t="str" cm="1">
        <f t="array" aca="1" ref="M99" ca="1">INDEX('Jaccard_distance All'!$C$1:$EH$1,,MATCH(SMALL('Jaccard_distance All'!$C97:$EH97,M$4+1),'Jaccard_distance All'!$C97:$EH97,0))</f>
        <v>set_4002</v>
      </c>
      <c r="N99" s="18" t="str" cm="1">
        <f t="array" aca="1" ref="N99" ca="1">INDEX('Jaccard_distance All'!$C$1:$EH$1,,MATCH(SMALL('Jaccard_distance All'!$C97:$EH97,N$4+1),'Jaccard_distance All'!$C97:$EH97,0))</f>
        <v>set_4017</v>
      </c>
      <c r="O99" s="56" t="str" cm="1">
        <f t="array" aca="1" ref="O99" ca="1">INDEX('Jaccard_distance All'!$C$1:$EH$1,,MATCH(SMALL('Jaccard_distance All'!$C97:$EH97,O$4+1),'Jaccard_distance All'!$C97:$EH97,0))</f>
        <v>set_5001</v>
      </c>
      <c r="Q99" s="34">
        <f ca="1">COUNTIF('Jaccard_distance All'!$C97:$EH97,1)</f>
        <v>7</v>
      </c>
      <c r="R99" s="14">
        <f t="shared" ca="1" si="1"/>
        <v>78</v>
      </c>
    </row>
    <row r="100" spans="1:18" ht="39.4" x14ac:dyDescent="0.45">
      <c r="A100" s="19" t="s">
        <v>112</v>
      </c>
      <c r="B100" s="21" t="s">
        <v>385</v>
      </c>
      <c r="C100" s="19">
        <f ca="1">(SUMPRODUCT(Clusters_interviews!B$5:B$115,INDIRECT(Clusters_insights!$A100)))</f>
        <v>4</v>
      </c>
      <c r="D100" s="19">
        <f ca="1">(SUMPRODUCT(Clusters_interviews!C$5:C$115,INDIRECT(Clusters_insights!$A100)))</f>
        <v>7</v>
      </c>
      <c r="E100" s="19">
        <f ca="1">(SUMPRODUCT(Clusters_interviews!D$5:D$115,INDIRECT(Clusters_insights!$A100)))</f>
        <v>8</v>
      </c>
      <c r="F100" s="19">
        <f ca="1">(SUMPRODUCT(Clusters_interviews!E$5:E$115,INDIRECT(Clusters_insights!$A100)))</f>
        <v>2</v>
      </c>
      <c r="G100" s="19">
        <f ca="1">(SUMPRODUCT(Clusters_interviews!F$5:F$115,INDIRECT(Clusters_insights!$A100)))</f>
        <v>8</v>
      </c>
      <c r="H100" s="19">
        <f ca="1">(SUMPRODUCT(Clusters_interviews!G$5:G$115,INDIRECT(Clusters_insights!$A100)))</f>
        <v>6</v>
      </c>
      <c r="K100" s="34" t="str" cm="1">
        <f t="array" aca="1" ref="K100" ca="1">INDEX('Jaccard_distance All'!$C$1:$EH$1,,MATCH(SMALL('Jaccard_distance All'!$C98:$EH98,K$4+1),'Jaccard_distance All'!$C98:$EH98,0))</f>
        <v>set_4020</v>
      </c>
      <c r="L100" s="18" t="str" cm="1">
        <f t="array" aca="1" ref="L100" ca="1">INDEX('Jaccard_distance All'!$C$1:$EH$1,,MATCH(SMALL('Jaccard_distance All'!$C98:$EH98,L$4+1),'Jaccard_distance All'!$C98:$EH98,0))</f>
        <v>set_4013</v>
      </c>
      <c r="M100" s="18" t="str" cm="1">
        <f t="array" aca="1" ref="M100" ca="1">INDEX('Jaccard_distance All'!$C$1:$EH$1,,MATCH(SMALL('Jaccard_distance All'!$C98:$EH98,M$4+1),'Jaccard_distance All'!$C98:$EH98,0))</f>
        <v>set_2002</v>
      </c>
      <c r="N100" s="18" t="str" cm="1">
        <f t="array" aca="1" ref="N100" ca="1">INDEX('Jaccard_distance All'!$C$1:$EH$1,,MATCH(SMALL('Jaccard_distance All'!$C98:$EH98,N$4+1),'Jaccard_distance All'!$C98:$EH98,0))</f>
        <v>set_4027</v>
      </c>
      <c r="O100" s="56" t="str" cm="1">
        <f t="array" aca="1" ref="O100" ca="1">INDEX('Jaccard_distance All'!$C$1:$EH$1,,MATCH(SMALL('Jaccard_distance All'!$C98:$EH98,O$4+1),'Jaccard_distance All'!$C98:$EH98,0))</f>
        <v>set_4027</v>
      </c>
      <c r="Q100" s="34">
        <f ca="1">COUNTIF('Jaccard_distance All'!$C98:$EH98,1)</f>
        <v>12</v>
      </c>
      <c r="R100" s="14">
        <f t="shared" ca="1" si="1"/>
        <v>46</v>
      </c>
    </row>
    <row r="101" spans="1:18" ht="39.4" x14ac:dyDescent="0.45">
      <c r="A101" s="19" t="s">
        <v>113</v>
      </c>
      <c r="B101" s="21" t="s">
        <v>386</v>
      </c>
      <c r="C101" s="19">
        <f ca="1">(SUMPRODUCT(Clusters_interviews!B$5:B$115,INDIRECT(Clusters_insights!$A101)))</f>
        <v>6</v>
      </c>
      <c r="D101" s="19">
        <f ca="1">(SUMPRODUCT(Clusters_interviews!C$5:C$115,INDIRECT(Clusters_insights!$A101)))</f>
        <v>5</v>
      </c>
      <c r="E101" s="19">
        <f ca="1">(SUMPRODUCT(Clusters_interviews!D$5:D$115,INDIRECT(Clusters_insights!$A101)))</f>
        <v>1</v>
      </c>
      <c r="F101" s="19">
        <f ca="1">(SUMPRODUCT(Clusters_interviews!E$5:E$115,INDIRECT(Clusters_insights!$A101)))</f>
        <v>0</v>
      </c>
      <c r="G101" s="19">
        <f ca="1">(SUMPRODUCT(Clusters_interviews!F$5:F$115,INDIRECT(Clusters_insights!$A101)))</f>
        <v>3</v>
      </c>
      <c r="H101" s="19">
        <f ca="1">(SUMPRODUCT(Clusters_interviews!G$5:G$115,INDIRECT(Clusters_insights!$A101)))</f>
        <v>2</v>
      </c>
      <c r="K101" s="34" t="str" cm="1">
        <f t="array" aca="1" ref="K101" ca="1">INDEX('Jaccard_distance All'!$C$1:$EH$1,,MATCH(SMALL('Jaccard_distance All'!$C99:$EH99,K$4+1),'Jaccard_distance All'!$C99:$EH99,0))</f>
        <v>set_4013</v>
      </c>
      <c r="L101" s="18" t="str" cm="1">
        <f t="array" aca="1" ref="L101" ca="1">INDEX('Jaccard_distance All'!$C$1:$EH$1,,MATCH(SMALL('Jaccard_distance All'!$C99:$EH99,L$4+1),'Jaccard_distance All'!$C99:$EH99,0))</f>
        <v>set_4008</v>
      </c>
      <c r="M101" s="18" t="str" cm="1">
        <f t="array" aca="1" ref="M101" ca="1">INDEX('Jaccard_distance All'!$C$1:$EH$1,,MATCH(SMALL('Jaccard_distance All'!$C99:$EH99,M$4+1),'Jaccard_distance All'!$C99:$EH99,0))</f>
        <v>set_4019</v>
      </c>
      <c r="N101" s="18" t="str" cm="1">
        <f t="array" aca="1" ref="N101" ca="1">INDEX('Jaccard_distance All'!$C$1:$EH$1,,MATCH(SMALL('Jaccard_distance All'!$C99:$EH99,N$4+1),'Jaccard_distance All'!$C99:$EH99,0))</f>
        <v>set_4015</v>
      </c>
      <c r="O101" s="56" t="str" cm="1">
        <f t="array" aca="1" ref="O101" ca="1">INDEX('Jaccard_distance All'!$C$1:$EH$1,,MATCH(SMALL('Jaccard_distance All'!$C99:$EH99,O$4+1),'Jaccard_distance All'!$C99:$EH99,0))</f>
        <v>set_2004</v>
      </c>
      <c r="Q101" s="34">
        <f ca="1">COUNTIF('Jaccard_distance All'!$C99:$EH99,1)</f>
        <v>20</v>
      </c>
      <c r="R101" s="14">
        <f t="shared" ca="1" si="1"/>
        <v>26</v>
      </c>
    </row>
    <row r="102" spans="1:18" ht="26.25" x14ac:dyDescent="0.45">
      <c r="A102" s="19" t="s">
        <v>114</v>
      </c>
      <c r="B102" s="21" t="s">
        <v>387</v>
      </c>
      <c r="C102" s="19">
        <f ca="1">(SUMPRODUCT(Clusters_interviews!B$5:B$115,INDIRECT(Clusters_insights!$A102)))</f>
        <v>4</v>
      </c>
      <c r="D102" s="19">
        <f ca="1">(SUMPRODUCT(Clusters_interviews!C$5:C$115,INDIRECT(Clusters_insights!$A102)))</f>
        <v>10</v>
      </c>
      <c r="E102" s="19">
        <f ca="1">(SUMPRODUCT(Clusters_interviews!D$5:D$115,INDIRECT(Clusters_insights!$A102)))</f>
        <v>3</v>
      </c>
      <c r="F102" s="19">
        <f ca="1">(SUMPRODUCT(Clusters_interviews!E$5:E$115,INDIRECT(Clusters_insights!$A102)))</f>
        <v>4</v>
      </c>
      <c r="G102" s="19">
        <f ca="1">(SUMPRODUCT(Clusters_interviews!F$5:F$115,INDIRECT(Clusters_insights!$A102)))</f>
        <v>10</v>
      </c>
      <c r="H102" s="19">
        <f ca="1">(SUMPRODUCT(Clusters_interviews!G$5:G$115,INDIRECT(Clusters_insights!$A102)))</f>
        <v>8</v>
      </c>
      <c r="K102" s="34" t="str" cm="1">
        <f t="array" aca="1" ref="K102" ca="1">INDEX('Jaccard_distance All'!$C$1:$EH$1,,MATCH(SMALL('Jaccard_distance All'!$C100:$EH100,K$4+1),'Jaccard_distance All'!$C100:$EH100,0))</f>
        <v>set_4009</v>
      </c>
      <c r="L102" s="18" t="str" cm="1">
        <f t="array" aca="1" ref="L102" ca="1">INDEX('Jaccard_distance All'!$C$1:$EH$1,,MATCH(SMALL('Jaccard_distance All'!$C100:$EH100,L$4+1),'Jaccard_distance All'!$C100:$EH100,0))</f>
        <v>set_4017</v>
      </c>
      <c r="M102" s="18" t="str" cm="1">
        <f t="array" aca="1" ref="M102" ca="1">INDEX('Jaccard_distance All'!$C$1:$EH$1,,MATCH(SMALL('Jaccard_distance All'!$C100:$EH100,M$4+1),'Jaccard_distance All'!$C100:$EH100,0))</f>
        <v>set_4002</v>
      </c>
      <c r="N102" s="18" t="str" cm="1">
        <f t="array" aca="1" ref="N102" ca="1">INDEX('Jaccard_distance All'!$C$1:$EH$1,,MATCH(SMALL('Jaccard_distance All'!$C100:$EH100,N$4+1),'Jaccard_distance All'!$C100:$EH100,0))</f>
        <v>set_4016</v>
      </c>
      <c r="O102" s="56" t="str" cm="1">
        <f t="array" aca="1" ref="O102" ca="1">INDEX('Jaccard_distance All'!$C$1:$EH$1,,MATCH(SMALL('Jaccard_distance All'!$C100:$EH100,O$4+1),'Jaccard_distance All'!$C100:$EH100,0))</f>
        <v>set_4022</v>
      </c>
      <c r="Q102" s="34">
        <f ca="1">COUNTIF('Jaccard_distance All'!$C100:$EH100,1)</f>
        <v>9</v>
      </c>
      <c r="R102" s="14">
        <f t="shared" ca="1" si="1"/>
        <v>64</v>
      </c>
    </row>
    <row r="103" spans="1:18" ht="26.25" x14ac:dyDescent="0.45">
      <c r="A103" s="19" t="s">
        <v>115</v>
      </c>
      <c r="B103" s="21" t="s">
        <v>388</v>
      </c>
      <c r="C103" s="19">
        <f ca="1">(SUMPRODUCT(Clusters_interviews!B$5:B$115,INDIRECT(Clusters_insights!$A103)))</f>
        <v>8</v>
      </c>
      <c r="D103" s="19">
        <f ca="1">(SUMPRODUCT(Clusters_interviews!C$5:C$115,INDIRECT(Clusters_insights!$A103)))</f>
        <v>17</v>
      </c>
      <c r="E103" s="19">
        <f ca="1">(SUMPRODUCT(Clusters_interviews!D$5:D$115,INDIRECT(Clusters_insights!$A103)))</f>
        <v>8</v>
      </c>
      <c r="F103" s="19">
        <f ca="1">(SUMPRODUCT(Clusters_interviews!E$5:E$115,INDIRECT(Clusters_insights!$A103)))</f>
        <v>2</v>
      </c>
      <c r="G103" s="19">
        <f ca="1">(SUMPRODUCT(Clusters_interviews!F$5:F$115,INDIRECT(Clusters_insights!$A103)))</f>
        <v>13</v>
      </c>
      <c r="H103" s="19">
        <f ca="1">(SUMPRODUCT(Clusters_interviews!G$5:G$115,INDIRECT(Clusters_insights!$A103)))</f>
        <v>9</v>
      </c>
      <c r="K103" s="34" t="str" cm="1">
        <f t="array" aca="1" ref="K103" ca="1">INDEX('Jaccard_distance All'!$C$1:$EH$1,,MATCH(SMALL('Jaccard_distance All'!$C101:$EH101,K$4+1),'Jaccard_distance All'!$C101:$EH101,0))</f>
        <v>set_2001</v>
      </c>
      <c r="L103" s="18" t="str" cm="1">
        <f t="array" aca="1" ref="L103" ca="1">INDEX('Jaccard_distance All'!$C$1:$EH$1,,MATCH(SMALL('Jaccard_distance All'!$C101:$EH101,L$4+1),'Jaccard_distance All'!$C101:$EH101,0))</f>
        <v>set_4015</v>
      </c>
      <c r="M103" s="18" t="str" cm="1">
        <f t="array" aca="1" ref="M103" ca="1">INDEX('Jaccard_distance All'!$C$1:$EH$1,,MATCH(SMALL('Jaccard_distance All'!$C101:$EH101,M$4+1),'Jaccard_distance All'!$C101:$EH101,0))</f>
        <v>set_3021</v>
      </c>
      <c r="N103" s="18" t="str" cm="1">
        <f t="array" aca="1" ref="N103" ca="1">INDEX('Jaccard_distance All'!$C$1:$EH$1,,MATCH(SMALL('Jaccard_distance All'!$C101:$EH101,N$4+1),'Jaccard_distance All'!$C101:$EH101,0))</f>
        <v>set_4017</v>
      </c>
      <c r="O103" s="56" t="str" cm="1">
        <f t="array" aca="1" ref="O103" ca="1">INDEX('Jaccard_distance All'!$C$1:$EH$1,,MATCH(SMALL('Jaccard_distance All'!$C101:$EH101,O$4+1),'Jaccard_distance All'!$C101:$EH101,0))</f>
        <v>set_2002</v>
      </c>
      <c r="Q103" s="34">
        <f ca="1">COUNTIF('Jaccard_distance All'!$C101:$EH101,1)</f>
        <v>6</v>
      </c>
      <c r="R103" s="14">
        <f t="shared" ca="1" si="1"/>
        <v>87</v>
      </c>
    </row>
    <row r="104" spans="1:18" ht="26.25" x14ac:dyDescent="0.45">
      <c r="A104" s="19" t="s">
        <v>116</v>
      </c>
      <c r="B104" s="21" t="s">
        <v>389</v>
      </c>
      <c r="C104" s="19">
        <f ca="1">(SUMPRODUCT(Clusters_interviews!B$5:B$115,INDIRECT(Clusters_insights!$A104)))</f>
        <v>8</v>
      </c>
      <c r="D104" s="19">
        <f ca="1">(SUMPRODUCT(Clusters_interviews!C$5:C$115,INDIRECT(Clusters_insights!$A104)))</f>
        <v>13</v>
      </c>
      <c r="E104" s="19">
        <f ca="1">(SUMPRODUCT(Clusters_interviews!D$5:D$115,INDIRECT(Clusters_insights!$A104)))</f>
        <v>7</v>
      </c>
      <c r="F104" s="19">
        <f ca="1">(SUMPRODUCT(Clusters_interviews!E$5:E$115,INDIRECT(Clusters_insights!$A104)))</f>
        <v>1</v>
      </c>
      <c r="G104" s="19">
        <f ca="1">(SUMPRODUCT(Clusters_interviews!F$5:F$115,INDIRECT(Clusters_insights!$A104)))</f>
        <v>10</v>
      </c>
      <c r="H104" s="19">
        <f ca="1">(SUMPRODUCT(Clusters_interviews!G$5:G$115,INDIRECT(Clusters_insights!$A104)))</f>
        <v>5</v>
      </c>
      <c r="K104" s="34" t="str" cm="1">
        <f t="array" aca="1" ref="K104" ca="1">INDEX('Jaccard_distance All'!$C$1:$EH$1,,MATCH(SMALL('Jaccard_distance All'!$C102:$EH102,K$4+1),'Jaccard_distance All'!$C102:$EH102,0))</f>
        <v>set_4030</v>
      </c>
      <c r="L104" s="18" t="str" cm="1">
        <f t="array" aca="1" ref="L104" ca="1">INDEX('Jaccard_distance All'!$C$1:$EH$1,,MATCH(SMALL('Jaccard_distance All'!$C102:$EH102,L$4+1),'Jaccard_distance All'!$C102:$EH102,0))</f>
        <v>set_4015</v>
      </c>
      <c r="M104" s="18" t="str" cm="1">
        <f t="array" aca="1" ref="M104" ca="1">INDEX('Jaccard_distance All'!$C$1:$EH$1,,MATCH(SMALL('Jaccard_distance All'!$C102:$EH102,M$4+1),'Jaccard_distance All'!$C102:$EH102,0))</f>
        <v>set_4017</v>
      </c>
      <c r="N104" s="18" t="str" cm="1">
        <f t="array" aca="1" ref="N104" ca="1">INDEX('Jaccard_distance All'!$C$1:$EH$1,,MATCH(SMALL('Jaccard_distance All'!$C102:$EH102,N$4+1),'Jaccard_distance All'!$C102:$EH102,0))</f>
        <v>set_2001</v>
      </c>
      <c r="O104" s="56" t="str" cm="1">
        <f t="array" aca="1" ref="O104" ca="1">INDEX('Jaccard_distance All'!$C$1:$EH$1,,MATCH(SMALL('Jaccard_distance All'!$C102:$EH102,O$4+1),'Jaccard_distance All'!$C102:$EH102,0))</f>
        <v>set_4013</v>
      </c>
      <c r="Q104" s="34">
        <f ca="1">COUNTIF('Jaccard_distance All'!$C102:$EH102,1)</f>
        <v>6</v>
      </c>
      <c r="R104" s="14">
        <f t="shared" ca="1" si="1"/>
        <v>87</v>
      </c>
    </row>
    <row r="105" spans="1:18" ht="26.25" x14ac:dyDescent="0.45">
      <c r="A105" s="19" t="s">
        <v>117</v>
      </c>
      <c r="B105" s="21" t="s">
        <v>390</v>
      </c>
      <c r="C105" s="19">
        <f ca="1">(SUMPRODUCT(Clusters_interviews!B$5:B$115,INDIRECT(Clusters_insights!$A105)))</f>
        <v>8</v>
      </c>
      <c r="D105" s="19">
        <f ca="1">(SUMPRODUCT(Clusters_interviews!C$5:C$115,INDIRECT(Clusters_insights!$A105)))</f>
        <v>9</v>
      </c>
      <c r="E105" s="19">
        <f ca="1">(SUMPRODUCT(Clusters_interviews!D$5:D$115,INDIRECT(Clusters_insights!$A105)))</f>
        <v>6</v>
      </c>
      <c r="F105" s="19">
        <f ca="1">(SUMPRODUCT(Clusters_interviews!E$5:E$115,INDIRECT(Clusters_insights!$A105)))</f>
        <v>2</v>
      </c>
      <c r="G105" s="19">
        <f ca="1">(SUMPRODUCT(Clusters_interviews!F$5:F$115,INDIRECT(Clusters_insights!$A105)))</f>
        <v>10</v>
      </c>
      <c r="H105" s="19">
        <f ca="1">(SUMPRODUCT(Clusters_interviews!G$5:G$115,INDIRECT(Clusters_insights!$A105)))</f>
        <v>11</v>
      </c>
      <c r="K105" s="34" t="str" cm="1">
        <f t="array" aca="1" ref="K105" ca="1">INDEX('Jaccard_distance All'!$C$1:$EH$1,,MATCH(SMALL('Jaccard_distance All'!$C103:$EH103,K$4+1),'Jaccard_distance All'!$C103:$EH103,0))</f>
        <v>set_4017</v>
      </c>
      <c r="L105" s="18" t="str" cm="1">
        <f t="array" aca="1" ref="L105" ca="1">INDEX('Jaccard_distance All'!$C$1:$EH$1,,MATCH(SMALL('Jaccard_distance All'!$C103:$EH103,L$4+1),'Jaccard_distance All'!$C103:$EH103,0))</f>
        <v>set_4013</v>
      </c>
      <c r="M105" s="18" t="str" cm="1">
        <f t="array" aca="1" ref="M105" ca="1">INDEX('Jaccard_distance All'!$C$1:$EH$1,,MATCH(SMALL('Jaccard_distance All'!$C103:$EH103,M$4+1),'Jaccard_distance All'!$C103:$EH103,0))</f>
        <v>set_4014</v>
      </c>
      <c r="N105" s="18" t="str" cm="1">
        <f t="array" aca="1" ref="N105" ca="1">INDEX('Jaccard_distance All'!$C$1:$EH$1,,MATCH(SMALL('Jaccard_distance All'!$C103:$EH103,N$4+1),'Jaccard_distance All'!$C103:$EH103,0))</f>
        <v>set_4022</v>
      </c>
      <c r="O105" s="56" t="str" cm="1">
        <f t="array" aca="1" ref="O105" ca="1">INDEX('Jaccard_distance All'!$C$1:$EH$1,,MATCH(SMALL('Jaccard_distance All'!$C103:$EH103,O$4+1),'Jaccard_distance All'!$C103:$EH103,0))</f>
        <v>set_2002</v>
      </c>
      <c r="Q105" s="34">
        <f ca="1">COUNTIF('Jaccard_distance All'!$C103:$EH103,1)</f>
        <v>6</v>
      </c>
      <c r="R105" s="14">
        <f t="shared" ca="1" si="1"/>
        <v>87</v>
      </c>
    </row>
    <row r="106" spans="1:18" ht="26.25" x14ac:dyDescent="0.45">
      <c r="A106" s="19" t="s">
        <v>118</v>
      </c>
      <c r="B106" s="21" t="s">
        <v>391</v>
      </c>
      <c r="C106" s="19">
        <f ca="1">(SUMPRODUCT(Clusters_interviews!B$5:B$115,INDIRECT(Clusters_insights!$A106)))</f>
        <v>8</v>
      </c>
      <c r="D106" s="19">
        <f ca="1">(SUMPRODUCT(Clusters_interviews!C$5:C$115,INDIRECT(Clusters_insights!$A106)))</f>
        <v>14</v>
      </c>
      <c r="E106" s="19">
        <f ca="1">(SUMPRODUCT(Clusters_interviews!D$5:D$115,INDIRECT(Clusters_insights!$A106)))</f>
        <v>6</v>
      </c>
      <c r="F106" s="19">
        <f ca="1">(SUMPRODUCT(Clusters_interviews!E$5:E$115,INDIRECT(Clusters_insights!$A106)))</f>
        <v>2</v>
      </c>
      <c r="G106" s="19">
        <f ca="1">(SUMPRODUCT(Clusters_interviews!F$5:F$115,INDIRECT(Clusters_insights!$A106)))</f>
        <v>14</v>
      </c>
      <c r="H106" s="19">
        <f ca="1">(SUMPRODUCT(Clusters_interviews!G$5:G$115,INDIRECT(Clusters_insights!$A106)))</f>
        <v>17</v>
      </c>
      <c r="K106" s="34" t="str" cm="1">
        <f t="array" aca="1" ref="K106" ca="1">INDEX('Jaccard_distance All'!$C$1:$EH$1,,MATCH(SMALL('Jaccard_distance All'!$C104:$EH104,K$4+1),'Jaccard_distance All'!$C104:$EH104,0))</f>
        <v>set_2002</v>
      </c>
      <c r="L106" s="18" t="str" cm="1">
        <f t="array" aca="1" ref="L106" ca="1">INDEX('Jaccard_distance All'!$C$1:$EH$1,,MATCH(SMALL('Jaccard_distance All'!$C104:$EH104,L$4+1),'Jaccard_distance All'!$C104:$EH104,0))</f>
        <v>set_4033</v>
      </c>
      <c r="M106" s="18" t="str" cm="1">
        <f t="array" aca="1" ref="M106" ca="1">INDEX('Jaccard_distance All'!$C$1:$EH$1,,MATCH(SMALL('Jaccard_distance All'!$C104:$EH104,M$4+1),'Jaccard_distance All'!$C104:$EH104,0))</f>
        <v>set_2001</v>
      </c>
      <c r="N106" s="18" t="str" cm="1">
        <f t="array" aca="1" ref="N106" ca="1">INDEX('Jaccard_distance All'!$C$1:$EH$1,,MATCH(SMALL('Jaccard_distance All'!$C104:$EH104,N$4+1),'Jaccard_distance All'!$C104:$EH104,0))</f>
        <v>set_4009</v>
      </c>
      <c r="O106" s="56" t="str" cm="1">
        <f t="array" aca="1" ref="O106" ca="1">INDEX('Jaccard_distance All'!$C$1:$EH$1,,MATCH(SMALL('Jaccard_distance All'!$C104:$EH104,O$4+1),'Jaccard_distance All'!$C104:$EH104,0))</f>
        <v>set_2015</v>
      </c>
      <c r="Q106" s="34">
        <f ca="1">COUNTIF('Jaccard_distance All'!$C104:$EH104,1)</f>
        <v>3</v>
      </c>
      <c r="R106" s="14">
        <f t="shared" ca="1" si="1"/>
        <v>111</v>
      </c>
    </row>
    <row r="107" spans="1:18" ht="39.4" x14ac:dyDescent="0.45">
      <c r="A107" s="19" t="s">
        <v>119</v>
      </c>
      <c r="B107" s="21" t="s">
        <v>386</v>
      </c>
      <c r="C107" s="19">
        <f ca="1">(SUMPRODUCT(Clusters_interviews!B$5:B$115,INDIRECT(Clusters_insights!$A107)))</f>
        <v>5</v>
      </c>
      <c r="D107" s="19">
        <f ca="1">(SUMPRODUCT(Clusters_interviews!C$5:C$115,INDIRECT(Clusters_insights!$A107)))</f>
        <v>6</v>
      </c>
      <c r="E107" s="19">
        <f ca="1">(SUMPRODUCT(Clusters_interviews!D$5:D$115,INDIRECT(Clusters_insights!$A107)))</f>
        <v>3</v>
      </c>
      <c r="F107" s="19">
        <f ca="1">(SUMPRODUCT(Clusters_interviews!E$5:E$115,INDIRECT(Clusters_insights!$A107)))</f>
        <v>3</v>
      </c>
      <c r="G107" s="19">
        <f ca="1">(SUMPRODUCT(Clusters_interviews!F$5:F$115,INDIRECT(Clusters_insights!$A107)))</f>
        <v>8</v>
      </c>
      <c r="H107" s="19">
        <f ca="1">(SUMPRODUCT(Clusters_interviews!G$5:G$115,INDIRECT(Clusters_insights!$A107)))</f>
        <v>10</v>
      </c>
      <c r="K107" s="34" t="str" cm="1">
        <f t="array" aca="1" ref="K107" ca="1">INDEX('Jaccard_distance All'!$C$1:$EH$1,,MATCH(SMALL('Jaccard_distance All'!$C105:$EH105,K$4+1),'Jaccard_distance All'!$C105:$EH105,0))</f>
        <v>set_4015</v>
      </c>
      <c r="L107" s="18" t="str" cm="1">
        <f t="array" aca="1" ref="L107" ca="1">INDEX('Jaccard_distance All'!$C$1:$EH$1,,MATCH(SMALL('Jaccard_distance All'!$C105:$EH105,L$4+1),'Jaccard_distance All'!$C105:$EH105,0))</f>
        <v>set_4014</v>
      </c>
      <c r="M107" s="18" t="str" cm="1">
        <f t="array" aca="1" ref="M107" ca="1">INDEX('Jaccard_distance All'!$C$1:$EH$1,,MATCH(SMALL('Jaccard_distance All'!$C105:$EH105,M$4+1),'Jaccard_distance All'!$C105:$EH105,0))</f>
        <v>set_4013</v>
      </c>
      <c r="N107" s="18" t="str" cm="1">
        <f t="array" aca="1" ref="N107" ca="1">INDEX('Jaccard_distance All'!$C$1:$EH$1,,MATCH(SMALL('Jaccard_distance All'!$C105:$EH105,N$4+1),'Jaccard_distance All'!$C105:$EH105,0))</f>
        <v>set_4012</v>
      </c>
      <c r="O107" s="56" t="str" cm="1">
        <f t="array" aca="1" ref="O107" ca="1">INDEX('Jaccard_distance All'!$C$1:$EH$1,,MATCH(SMALL('Jaccard_distance All'!$C105:$EH105,O$4+1),'Jaccard_distance All'!$C105:$EH105,0))</f>
        <v>set_4006</v>
      </c>
      <c r="Q107" s="34">
        <f ca="1">COUNTIF('Jaccard_distance All'!$C105:$EH105,1)</f>
        <v>6</v>
      </c>
      <c r="R107" s="14">
        <f t="shared" ca="1" si="1"/>
        <v>87</v>
      </c>
    </row>
    <row r="108" spans="1:18" ht="26.25" x14ac:dyDescent="0.45">
      <c r="A108" s="19" t="s">
        <v>120</v>
      </c>
      <c r="B108" s="21" t="s">
        <v>392</v>
      </c>
      <c r="C108" s="19">
        <f ca="1">(SUMPRODUCT(Clusters_interviews!B$5:B$115,INDIRECT(Clusters_insights!$A108)))</f>
        <v>1</v>
      </c>
      <c r="D108" s="19">
        <f ca="1">(SUMPRODUCT(Clusters_interviews!C$5:C$115,INDIRECT(Clusters_insights!$A108)))</f>
        <v>7</v>
      </c>
      <c r="E108" s="19">
        <f ca="1">(SUMPRODUCT(Clusters_interviews!D$5:D$115,INDIRECT(Clusters_insights!$A108)))</f>
        <v>3</v>
      </c>
      <c r="F108" s="19">
        <f ca="1">(SUMPRODUCT(Clusters_interviews!E$5:E$115,INDIRECT(Clusters_insights!$A108)))</f>
        <v>2</v>
      </c>
      <c r="G108" s="19">
        <f ca="1">(SUMPRODUCT(Clusters_interviews!F$5:F$115,INDIRECT(Clusters_insights!$A108)))</f>
        <v>5</v>
      </c>
      <c r="H108" s="19">
        <f ca="1">(SUMPRODUCT(Clusters_interviews!G$5:G$115,INDIRECT(Clusters_insights!$A108)))</f>
        <v>1</v>
      </c>
      <c r="K108" s="34" t="str" cm="1">
        <f t="array" aca="1" ref="K108" ca="1">INDEX('Jaccard_distance All'!$C$1:$EH$1,,MATCH(SMALL('Jaccard_distance All'!$C106:$EH106,K$4+1),'Jaccard_distance All'!$C106:$EH106,0))</f>
        <v>set_3013</v>
      </c>
      <c r="L108" s="18" t="str" cm="1">
        <f t="array" aca="1" ref="L108" ca="1">INDEX('Jaccard_distance All'!$C$1:$EH$1,,MATCH(SMALL('Jaccard_distance All'!$C106:$EH106,L$4+1),'Jaccard_distance All'!$C106:$EH106,0))</f>
        <v>set_4019</v>
      </c>
      <c r="M108" s="18" t="str" cm="1">
        <f t="array" aca="1" ref="M108" ca="1">INDEX('Jaccard_distance All'!$C$1:$EH$1,,MATCH(SMALL('Jaccard_distance All'!$C106:$EH106,M$4+1),'Jaccard_distance All'!$C106:$EH106,0))</f>
        <v>set_4014</v>
      </c>
      <c r="N108" s="18" t="str" cm="1">
        <f t="array" aca="1" ref="N108" ca="1">INDEX('Jaccard_distance All'!$C$1:$EH$1,,MATCH(SMALL('Jaccard_distance All'!$C106:$EH106,N$4+1),'Jaccard_distance All'!$C106:$EH106,0))</f>
        <v>set_2006</v>
      </c>
      <c r="O108" s="56" t="str" cm="1">
        <f t="array" aca="1" ref="O108" ca="1">INDEX('Jaccard_distance All'!$C$1:$EH$1,,MATCH(SMALL('Jaccard_distance All'!$C106:$EH106,O$4+1),'Jaccard_distance All'!$C106:$EH106,0))</f>
        <v>set_1010</v>
      </c>
      <c r="Q108" s="34">
        <f ca="1">COUNTIF('Jaccard_distance All'!$C106:$EH106,1)</f>
        <v>18</v>
      </c>
      <c r="R108" s="14">
        <f t="shared" ca="1" si="1"/>
        <v>31</v>
      </c>
    </row>
    <row r="109" spans="1:18" ht="39.4" x14ac:dyDescent="0.45">
      <c r="A109" s="19" t="s">
        <v>121</v>
      </c>
      <c r="B109" s="21" t="s">
        <v>393</v>
      </c>
      <c r="C109" s="19">
        <f ca="1">(SUMPRODUCT(Clusters_interviews!B$5:B$115,INDIRECT(Clusters_insights!$A109)))</f>
        <v>6</v>
      </c>
      <c r="D109" s="19">
        <f ca="1">(SUMPRODUCT(Clusters_interviews!C$5:C$115,INDIRECT(Clusters_insights!$A109)))</f>
        <v>10</v>
      </c>
      <c r="E109" s="19">
        <f ca="1">(SUMPRODUCT(Clusters_interviews!D$5:D$115,INDIRECT(Clusters_insights!$A109)))</f>
        <v>5</v>
      </c>
      <c r="F109" s="19">
        <f ca="1">(SUMPRODUCT(Clusters_interviews!E$5:E$115,INDIRECT(Clusters_insights!$A109)))</f>
        <v>3</v>
      </c>
      <c r="G109" s="19">
        <f ca="1">(SUMPRODUCT(Clusters_interviews!F$5:F$115,INDIRECT(Clusters_insights!$A109)))</f>
        <v>7</v>
      </c>
      <c r="H109" s="19">
        <f ca="1">(SUMPRODUCT(Clusters_interviews!G$5:G$115,INDIRECT(Clusters_insights!$A109)))</f>
        <v>7</v>
      </c>
      <c r="K109" s="34" t="str" cm="1">
        <f t="array" aca="1" ref="K109" ca="1">INDEX('Jaccard_distance All'!$C$1:$EH$1,,MATCH(SMALL('Jaccard_distance All'!$C107:$EH107,K$4+1),'Jaccard_distance All'!$C107:$EH107,0))</f>
        <v>set_3014</v>
      </c>
      <c r="L109" s="18" t="str" cm="1">
        <f t="array" aca="1" ref="L109" ca="1">INDEX('Jaccard_distance All'!$C$1:$EH$1,,MATCH(SMALL('Jaccard_distance All'!$C107:$EH107,L$4+1),'Jaccard_distance All'!$C107:$EH107,0))</f>
        <v>set_2008</v>
      </c>
      <c r="M109" s="18" t="str" cm="1">
        <f t="array" aca="1" ref="M109" ca="1">INDEX('Jaccard_distance All'!$C$1:$EH$1,,MATCH(SMALL('Jaccard_distance All'!$C107:$EH107,M$4+1),'Jaccard_distance All'!$C107:$EH107,0))</f>
        <v>set_4016</v>
      </c>
      <c r="N109" s="18" t="str" cm="1">
        <f t="array" aca="1" ref="N109" ca="1">INDEX('Jaccard_distance All'!$C$1:$EH$1,,MATCH(SMALL('Jaccard_distance All'!$C107:$EH107,N$4+1),'Jaccard_distance All'!$C107:$EH107,0))</f>
        <v>set_2006</v>
      </c>
      <c r="O109" s="56" t="str" cm="1">
        <f t="array" aca="1" ref="O109" ca="1">INDEX('Jaccard_distance All'!$C$1:$EH$1,,MATCH(SMALL('Jaccard_distance All'!$C107:$EH107,O$4+1),'Jaccard_distance All'!$C107:$EH107,0))</f>
        <v>set_4022</v>
      </c>
      <c r="Q109" s="34">
        <f ca="1">COUNTIF('Jaccard_distance All'!$C107:$EH107,1)</f>
        <v>9</v>
      </c>
      <c r="R109" s="14">
        <f t="shared" ca="1" si="1"/>
        <v>64</v>
      </c>
    </row>
    <row r="110" spans="1:18" ht="26.25" x14ac:dyDescent="0.45">
      <c r="A110" s="19" t="s">
        <v>122</v>
      </c>
      <c r="B110" s="21" t="s">
        <v>394</v>
      </c>
      <c r="C110" s="19">
        <f ca="1">(SUMPRODUCT(Clusters_interviews!B$5:B$115,INDIRECT(Clusters_insights!$A110)))</f>
        <v>5</v>
      </c>
      <c r="D110" s="19">
        <f ca="1">(SUMPRODUCT(Clusters_interviews!C$5:C$115,INDIRECT(Clusters_insights!$A110)))</f>
        <v>9</v>
      </c>
      <c r="E110" s="19">
        <f ca="1">(SUMPRODUCT(Clusters_interviews!D$5:D$115,INDIRECT(Clusters_insights!$A110)))</f>
        <v>10</v>
      </c>
      <c r="F110" s="19">
        <f ca="1">(SUMPRODUCT(Clusters_interviews!E$5:E$115,INDIRECT(Clusters_insights!$A110)))</f>
        <v>4</v>
      </c>
      <c r="G110" s="19">
        <f ca="1">(SUMPRODUCT(Clusters_interviews!F$5:F$115,INDIRECT(Clusters_insights!$A110)))</f>
        <v>7</v>
      </c>
      <c r="H110" s="19">
        <f ca="1">(SUMPRODUCT(Clusters_interviews!G$5:G$115,INDIRECT(Clusters_insights!$A110)))</f>
        <v>11</v>
      </c>
      <c r="K110" s="34" t="str" cm="1">
        <f t="array" aca="1" ref="K110" ca="1">INDEX('Jaccard_distance All'!$C$1:$EH$1,,MATCH(SMALL('Jaccard_distance All'!$C108:$EH108,K$4+1),'Jaccard_distance All'!$C108:$EH108,0))</f>
        <v>set_4010</v>
      </c>
      <c r="L110" s="18" t="str" cm="1">
        <f t="array" aca="1" ref="L110" ca="1">INDEX('Jaccard_distance All'!$C$1:$EH$1,,MATCH(SMALL('Jaccard_distance All'!$C108:$EH108,L$4+1),'Jaccard_distance All'!$C108:$EH108,0))</f>
        <v>set_4016</v>
      </c>
      <c r="M110" s="18" t="str" cm="1">
        <f t="array" aca="1" ref="M110" ca="1">INDEX('Jaccard_distance All'!$C$1:$EH$1,,MATCH(SMALL('Jaccard_distance All'!$C108:$EH108,M$4+1),'Jaccard_distance All'!$C108:$EH108,0))</f>
        <v>set_2005</v>
      </c>
      <c r="N110" s="18" t="str" cm="1">
        <f t="array" aca="1" ref="N110" ca="1">INDEX('Jaccard_distance All'!$C$1:$EH$1,,MATCH(SMALL('Jaccard_distance All'!$C108:$EH108,N$4+1),'Jaccard_distance All'!$C108:$EH108,0))</f>
        <v>set_4027</v>
      </c>
      <c r="O110" s="56" t="str" cm="1">
        <f t="array" aca="1" ref="O110" ca="1">INDEX('Jaccard_distance All'!$C$1:$EH$1,,MATCH(SMALL('Jaccard_distance All'!$C108:$EH108,O$4+1),'Jaccard_distance All'!$C108:$EH108,0))</f>
        <v>set_2002</v>
      </c>
      <c r="Q110" s="34">
        <f ca="1">COUNTIF('Jaccard_distance All'!$C108:$EH108,1)</f>
        <v>5</v>
      </c>
      <c r="R110" s="14">
        <f t="shared" ca="1" si="1"/>
        <v>95</v>
      </c>
    </row>
    <row r="111" spans="1:18" ht="26.25" x14ac:dyDescent="0.45">
      <c r="A111" s="19" t="s">
        <v>123</v>
      </c>
      <c r="B111" s="21" t="s">
        <v>395</v>
      </c>
      <c r="C111" s="19">
        <f ca="1">(SUMPRODUCT(Clusters_interviews!B$5:B$115,INDIRECT(Clusters_insights!$A111)))</f>
        <v>8</v>
      </c>
      <c r="D111" s="19">
        <f ca="1">(SUMPRODUCT(Clusters_interviews!C$5:C$115,INDIRECT(Clusters_insights!$A111)))</f>
        <v>9</v>
      </c>
      <c r="E111" s="19">
        <f ca="1">(SUMPRODUCT(Clusters_interviews!D$5:D$115,INDIRECT(Clusters_insights!$A111)))</f>
        <v>5</v>
      </c>
      <c r="F111" s="19">
        <f ca="1">(SUMPRODUCT(Clusters_interviews!E$5:E$115,INDIRECT(Clusters_insights!$A111)))</f>
        <v>4</v>
      </c>
      <c r="G111" s="19">
        <f ca="1">(SUMPRODUCT(Clusters_interviews!F$5:F$115,INDIRECT(Clusters_insights!$A111)))</f>
        <v>8</v>
      </c>
      <c r="H111" s="19">
        <f ca="1">(SUMPRODUCT(Clusters_interviews!G$5:G$115,INDIRECT(Clusters_insights!$A111)))</f>
        <v>12</v>
      </c>
      <c r="K111" s="34" t="str" cm="1">
        <f t="array" aca="1" ref="K111" ca="1">INDEX('Jaccard_distance All'!$C$1:$EH$1,,MATCH(SMALL('Jaccard_distance All'!$C109:$EH109,K$4+1),'Jaccard_distance All'!$C109:$EH109,0))</f>
        <v>set_4016</v>
      </c>
      <c r="L111" s="18" t="str" cm="1">
        <f t="array" aca="1" ref="L111" ca="1">INDEX('Jaccard_distance All'!$C$1:$EH$1,,MATCH(SMALL('Jaccard_distance All'!$C109:$EH109,L$4+1),'Jaccard_distance All'!$C109:$EH109,0))</f>
        <v>set_2006</v>
      </c>
      <c r="M111" s="18" t="str" cm="1">
        <f t="array" aca="1" ref="M111" ca="1">INDEX('Jaccard_distance All'!$C$1:$EH$1,,MATCH(SMALL('Jaccard_distance All'!$C109:$EH109,M$4+1),'Jaccard_distance All'!$C109:$EH109,0))</f>
        <v>set_4027</v>
      </c>
      <c r="N111" s="18" t="str" cm="1">
        <f t="array" aca="1" ref="N111" ca="1">INDEX('Jaccard_distance All'!$C$1:$EH$1,,MATCH(SMALL('Jaccard_distance All'!$C109:$EH109,N$4+1),'Jaccard_distance All'!$C109:$EH109,0))</f>
        <v>set_4027</v>
      </c>
      <c r="O111" s="56" t="str" cm="1">
        <f t="array" aca="1" ref="O111" ca="1">INDEX('Jaccard_distance All'!$C$1:$EH$1,,MATCH(SMALL('Jaccard_distance All'!$C109:$EH109,O$4+1),'Jaccard_distance All'!$C109:$EH109,0))</f>
        <v>set_2011</v>
      </c>
      <c r="Q111" s="34">
        <f ca="1">COUNTIF('Jaccard_distance All'!$C109:$EH109,1)</f>
        <v>7</v>
      </c>
      <c r="R111" s="14">
        <f t="shared" ca="1" si="1"/>
        <v>78</v>
      </c>
    </row>
    <row r="112" spans="1:18" ht="39.4" x14ac:dyDescent="0.45">
      <c r="A112" s="19" t="s">
        <v>124</v>
      </c>
      <c r="B112" s="21" t="s">
        <v>396</v>
      </c>
      <c r="C112" s="19">
        <f ca="1">(SUMPRODUCT(Clusters_interviews!B$5:B$115,INDIRECT(Clusters_insights!$A112)))</f>
        <v>9</v>
      </c>
      <c r="D112" s="19">
        <f ca="1">(SUMPRODUCT(Clusters_interviews!C$5:C$115,INDIRECT(Clusters_insights!$A112)))</f>
        <v>13</v>
      </c>
      <c r="E112" s="19">
        <f ca="1">(SUMPRODUCT(Clusters_interviews!D$5:D$115,INDIRECT(Clusters_insights!$A112)))</f>
        <v>8</v>
      </c>
      <c r="F112" s="19">
        <f ca="1">(SUMPRODUCT(Clusters_interviews!E$5:E$115,INDIRECT(Clusters_insights!$A112)))</f>
        <v>3</v>
      </c>
      <c r="G112" s="19">
        <f ca="1">(SUMPRODUCT(Clusters_interviews!F$5:F$115,INDIRECT(Clusters_insights!$A112)))</f>
        <v>12</v>
      </c>
      <c r="H112" s="19">
        <f ca="1">(SUMPRODUCT(Clusters_interviews!G$5:G$115,INDIRECT(Clusters_insights!$A112)))</f>
        <v>9</v>
      </c>
      <c r="K112" s="34" t="str" cm="1">
        <f t="array" aca="1" ref="K112" ca="1">INDEX('Jaccard_distance All'!$C$1:$EH$1,,MATCH(SMALL('Jaccard_distance All'!$C110:$EH110,K$4+1),'Jaccard_distance All'!$C110:$EH110,0))</f>
        <v>set_4015</v>
      </c>
      <c r="L112" s="18" t="str" cm="1">
        <f t="array" aca="1" ref="L112" ca="1">INDEX('Jaccard_distance All'!$C$1:$EH$1,,MATCH(SMALL('Jaccard_distance All'!$C110:$EH110,L$4+1),'Jaccard_distance All'!$C110:$EH110,0))</f>
        <v>set_4024</v>
      </c>
      <c r="M112" s="18" t="str" cm="1">
        <f t="array" aca="1" ref="M112" ca="1">INDEX('Jaccard_distance All'!$C$1:$EH$1,,MATCH(SMALL('Jaccard_distance All'!$C110:$EH110,M$4+1),'Jaccard_distance All'!$C110:$EH110,0))</f>
        <v>set_4033</v>
      </c>
      <c r="N112" s="18" t="str" cm="1">
        <f t="array" aca="1" ref="N112" ca="1">INDEX('Jaccard_distance All'!$C$1:$EH$1,,MATCH(SMALL('Jaccard_distance All'!$C110:$EH110,N$4+1),'Jaccard_distance All'!$C110:$EH110,0))</f>
        <v>set_4013</v>
      </c>
      <c r="O112" s="56" t="str" cm="1">
        <f t="array" aca="1" ref="O112" ca="1">INDEX('Jaccard_distance All'!$C$1:$EH$1,,MATCH(SMALL('Jaccard_distance All'!$C110:$EH110,O$4+1),'Jaccard_distance All'!$C110:$EH110,0))</f>
        <v>set_2002</v>
      </c>
      <c r="Q112" s="34">
        <f ca="1">COUNTIF('Jaccard_distance All'!$C110:$EH110,1)</f>
        <v>12</v>
      </c>
      <c r="R112" s="14">
        <f t="shared" ca="1" si="1"/>
        <v>46</v>
      </c>
    </row>
    <row r="113" spans="1:18" ht="26.25" x14ac:dyDescent="0.45">
      <c r="A113" s="19" t="s">
        <v>125</v>
      </c>
      <c r="B113" s="21" t="s">
        <v>397</v>
      </c>
      <c r="C113" s="19">
        <f ca="1">(SUMPRODUCT(Clusters_interviews!B$5:B$115,INDIRECT(Clusters_insights!$A113)))</f>
        <v>1</v>
      </c>
      <c r="D113" s="19">
        <f ca="1">(SUMPRODUCT(Clusters_interviews!C$5:C$115,INDIRECT(Clusters_insights!$A113)))</f>
        <v>2</v>
      </c>
      <c r="E113" s="19">
        <f ca="1">(SUMPRODUCT(Clusters_interviews!D$5:D$115,INDIRECT(Clusters_insights!$A113)))</f>
        <v>1</v>
      </c>
      <c r="F113" s="19">
        <f ca="1">(SUMPRODUCT(Clusters_interviews!E$5:E$115,INDIRECT(Clusters_insights!$A113)))</f>
        <v>1</v>
      </c>
      <c r="G113" s="19">
        <f ca="1">(SUMPRODUCT(Clusters_interviews!F$5:F$115,INDIRECT(Clusters_insights!$A113)))</f>
        <v>1</v>
      </c>
      <c r="H113" s="19">
        <f ca="1">(SUMPRODUCT(Clusters_interviews!G$5:G$115,INDIRECT(Clusters_insights!$A113)))</f>
        <v>2</v>
      </c>
      <c r="K113" s="34" t="str" cm="1">
        <f t="array" aca="1" ref="K113" ca="1">INDEX('Jaccard_distance All'!$C$1:$EH$1,,MATCH(SMALL('Jaccard_distance All'!$C111:$EH111,K$4+1),'Jaccard_distance All'!$C111:$EH111,0))</f>
        <v>set_4012</v>
      </c>
      <c r="L113" s="18" t="str" cm="1">
        <f t="array" aca="1" ref="L113" ca="1">INDEX('Jaccard_distance All'!$C$1:$EH$1,,MATCH(SMALL('Jaccard_distance All'!$C111:$EH111,L$4+1),'Jaccard_distance All'!$C111:$EH111,0))</f>
        <v>set_3030</v>
      </c>
      <c r="M113" s="18" t="str" cm="1">
        <f t="array" aca="1" ref="M113" ca="1">INDEX('Jaccard_distance All'!$C$1:$EH$1,,MATCH(SMALL('Jaccard_distance All'!$C111:$EH111,M$4+1),'Jaccard_distance All'!$C111:$EH111,0))</f>
        <v>set_4008</v>
      </c>
      <c r="N113" s="18" t="str" cm="1">
        <f t="array" aca="1" ref="N113" ca="1">INDEX('Jaccard_distance All'!$C$1:$EH$1,,MATCH(SMALL('Jaccard_distance All'!$C111:$EH111,N$4+1),'Jaccard_distance All'!$C111:$EH111,0))</f>
        <v>set_4008</v>
      </c>
      <c r="O113" s="56" t="str" cm="1">
        <f t="array" aca="1" ref="O113" ca="1">INDEX('Jaccard_distance All'!$C$1:$EH$1,,MATCH(SMALL('Jaccard_distance All'!$C111:$EH111,O$4+1),'Jaccard_distance All'!$C111:$EH111,0))</f>
        <v>set_4014</v>
      </c>
      <c r="Q113" s="34">
        <f ca="1">COUNTIF('Jaccard_distance All'!$C111:$EH111,1)</f>
        <v>29</v>
      </c>
      <c r="R113" s="14">
        <f t="shared" ca="1" si="1"/>
        <v>11</v>
      </c>
    </row>
    <row r="114" spans="1:18" ht="26.25" x14ac:dyDescent="0.45">
      <c r="A114" s="19" t="s">
        <v>126</v>
      </c>
      <c r="B114" s="21" t="s">
        <v>398</v>
      </c>
      <c r="C114" s="19">
        <f ca="1">(SUMPRODUCT(Clusters_interviews!B$5:B$115,INDIRECT(Clusters_insights!$A114)))</f>
        <v>5</v>
      </c>
      <c r="D114" s="19">
        <f ca="1">(SUMPRODUCT(Clusters_interviews!C$5:C$115,INDIRECT(Clusters_insights!$A114)))</f>
        <v>6</v>
      </c>
      <c r="E114" s="19">
        <f ca="1">(SUMPRODUCT(Clusters_interviews!D$5:D$115,INDIRECT(Clusters_insights!$A114)))</f>
        <v>8</v>
      </c>
      <c r="F114" s="19">
        <f ca="1">(SUMPRODUCT(Clusters_interviews!E$5:E$115,INDIRECT(Clusters_insights!$A114)))</f>
        <v>3</v>
      </c>
      <c r="G114" s="19">
        <f ca="1">(SUMPRODUCT(Clusters_interviews!F$5:F$115,INDIRECT(Clusters_insights!$A114)))</f>
        <v>7</v>
      </c>
      <c r="H114" s="19">
        <f ca="1">(SUMPRODUCT(Clusters_interviews!G$5:G$115,INDIRECT(Clusters_insights!$A114)))</f>
        <v>12</v>
      </c>
      <c r="K114" s="34" t="str" cm="1">
        <f t="array" aca="1" ref="K114" ca="1">INDEX('Jaccard_distance All'!$C$1:$EH$1,,MATCH(SMALL('Jaccard_distance All'!$C112:$EH112,K$4+1),'Jaccard_distance All'!$C112:$EH112,0))</f>
        <v>set_4022</v>
      </c>
      <c r="L114" s="18" t="str" cm="1">
        <f t="array" aca="1" ref="L114" ca="1">INDEX('Jaccard_distance All'!$C$1:$EH$1,,MATCH(SMALL('Jaccard_distance All'!$C112:$EH112,L$4+1),'Jaccard_distance All'!$C112:$EH112,0))</f>
        <v>set_4031</v>
      </c>
      <c r="M114" s="18" t="str" cm="1">
        <f t="array" aca="1" ref="M114" ca="1">INDEX('Jaccard_distance All'!$C$1:$EH$1,,MATCH(SMALL('Jaccard_distance All'!$C112:$EH112,M$4+1),'Jaccard_distance All'!$C112:$EH112,0))</f>
        <v>set_2002</v>
      </c>
      <c r="N114" s="18" t="str" cm="1">
        <f t="array" aca="1" ref="N114" ca="1">INDEX('Jaccard_distance All'!$C$1:$EH$1,,MATCH(SMALL('Jaccard_distance All'!$C112:$EH112,N$4+1),'Jaccard_distance All'!$C112:$EH112,0))</f>
        <v>set_4015</v>
      </c>
      <c r="O114" s="56" t="str" cm="1">
        <f t="array" aca="1" ref="O114" ca="1">INDEX('Jaccard_distance All'!$C$1:$EH$1,,MATCH(SMALL('Jaccard_distance All'!$C112:$EH112,O$4+1),'Jaccard_distance All'!$C112:$EH112,0))</f>
        <v>set_4030</v>
      </c>
      <c r="Q114" s="34">
        <f ca="1">COUNTIF('Jaccard_distance All'!$C112:$EH112,1)</f>
        <v>9</v>
      </c>
      <c r="R114" s="14">
        <f t="shared" ca="1" si="1"/>
        <v>64</v>
      </c>
    </row>
    <row r="115" spans="1:18" ht="39.4" x14ac:dyDescent="0.45">
      <c r="A115" s="19" t="s">
        <v>127</v>
      </c>
      <c r="B115" s="21" t="s">
        <v>399</v>
      </c>
      <c r="C115" s="19">
        <f ca="1">(SUMPRODUCT(Clusters_interviews!B$5:B$115,INDIRECT(Clusters_insights!$A115)))</f>
        <v>3</v>
      </c>
      <c r="D115" s="19">
        <f ca="1">(SUMPRODUCT(Clusters_interviews!C$5:C$115,INDIRECT(Clusters_insights!$A115)))</f>
        <v>2</v>
      </c>
      <c r="E115" s="19">
        <f ca="1">(SUMPRODUCT(Clusters_interviews!D$5:D$115,INDIRECT(Clusters_insights!$A115)))</f>
        <v>6</v>
      </c>
      <c r="F115" s="19">
        <f ca="1">(SUMPRODUCT(Clusters_interviews!E$5:E$115,INDIRECT(Clusters_insights!$A115)))</f>
        <v>1</v>
      </c>
      <c r="G115" s="19">
        <f ca="1">(SUMPRODUCT(Clusters_interviews!F$5:F$115,INDIRECT(Clusters_insights!$A115)))</f>
        <v>1</v>
      </c>
      <c r="H115" s="19">
        <f ca="1">(SUMPRODUCT(Clusters_interviews!G$5:G$115,INDIRECT(Clusters_insights!$A115)))</f>
        <v>5</v>
      </c>
      <c r="K115" s="34" t="str" cm="1">
        <f t="array" aca="1" ref="K115" ca="1">INDEX('Jaccard_distance All'!$C$1:$EH$1,,MATCH(SMALL('Jaccard_distance All'!$C113:$EH113,K$4+1),'Jaccard_distance All'!$C113:$EH113,0))</f>
        <v>set_4029</v>
      </c>
      <c r="L115" s="18" t="str" cm="1">
        <f t="array" aca="1" ref="L115" ca="1">INDEX('Jaccard_distance All'!$C$1:$EH$1,,MATCH(SMALL('Jaccard_distance All'!$C113:$EH113,L$4+1),'Jaccard_distance All'!$C113:$EH113,0))</f>
        <v>set_3025</v>
      </c>
      <c r="M115" s="18" t="str" cm="1">
        <f t="array" aca="1" ref="M115" ca="1">INDEX('Jaccard_distance All'!$C$1:$EH$1,,MATCH(SMALL('Jaccard_distance All'!$C113:$EH113,M$4+1),'Jaccard_distance All'!$C113:$EH113,0))</f>
        <v>set_3015</v>
      </c>
      <c r="N115" s="18" t="str" cm="1">
        <f t="array" aca="1" ref="N115" ca="1">INDEX('Jaccard_distance All'!$C$1:$EH$1,,MATCH(SMALL('Jaccard_distance All'!$C113:$EH113,N$4+1),'Jaccard_distance All'!$C113:$EH113,0))</f>
        <v>set_3015</v>
      </c>
      <c r="O115" s="56" t="str" cm="1">
        <f t="array" aca="1" ref="O115" ca="1">INDEX('Jaccard_distance All'!$C$1:$EH$1,,MATCH(SMALL('Jaccard_distance All'!$C113:$EH113,O$4+1),'Jaccard_distance All'!$C113:$EH113,0))</f>
        <v>set_3022</v>
      </c>
      <c r="Q115" s="34">
        <f ca="1">COUNTIF('Jaccard_distance All'!$C113:$EH113,1)</f>
        <v>20</v>
      </c>
      <c r="R115" s="14">
        <f t="shared" ca="1" si="1"/>
        <v>26</v>
      </c>
    </row>
    <row r="116" spans="1:18" ht="39.4" x14ac:dyDescent="0.45">
      <c r="A116" s="19" t="s">
        <v>128</v>
      </c>
      <c r="B116" s="21" t="s">
        <v>400</v>
      </c>
      <c r="C116" s="19">
        <f ca="1">(SUMPRODUCT(Clusters_interviews!B$5:B$115,INDIRECT(Clusters_insights!$A116)))</f>
        <v>5</v>
      </c>
      <c r="D116" s="19">
        <f ca="1">(SUMPRODUCT(Clusters_interviews!C$5:C$115,INDIRECT(Clusters_insights!$A116)))</f>
        <v>6</v>
      </c>
      <c r="E116" s="19">
        <f ca="1">(SUMPRODUCT(Clusters_interviews!D$5:D$115,INDIRECT(Clusters_insights!$A116)))</f>
        <v>3</v>
      </c>
      <c r="F116" s="19">
        <f ca="1">(SUMPRODUCT(Clusters_interviews!E$5:E$115,INDIRECT(Clusters_insights!$A116)))</f>
        <v>4</v>
      </c>
      <c r="G116" s="19">
        <f ca="1">(SUMPRODUCT(Clusters_interviews!F$5:F$115,INDIRECT(Clusters_insights!$A116)))</f>
        <v>7</v>
      </c>
      <c r="H116" s="19">
        <f ca="1">(SUMPRODUCT(Clusters_interviews!G$5:G$115,INDIRECT(Clusters_insights!$A116)))</f>
        <v>9</v>
      </c>
      <c r="K116" s="34" t="str" cm="1">
        <f t="array" aca="1" ref="K116" ca="1">INDEX('Jaccard_distance All'!$C$1:$EH$1,,MATCH(SMALL('Jaccard_distance All'!$C114:$EH114,K$4+1),'Jaccard_distance All'!$C114:$EH114,0))</f>
        <v>set_4027</v>
      </c>
      <c r="L116" s="18" t="str" cm="1">
        <f t="array" aca="1" ref="L116" ca="1">INDEX('Jaccard_distance All'!$C$1:$EH$1,,MATCH(SMALL('Jaccard_distance All'!$C114:$EH114,L$4+1),'Jaccard_distance All'!$C114:$EH114,0))</f>
        <v>set_4027</v>
      </c>
      <c r="M116" s="18" t="str" cm="1">
        <f t="array" aca="1" ref="M116" ca="1">INDEX('Jaccard_distance All'!$C$1:$EH$1,,MATCH(SMALL('Jaccard_distance All'!$C114:$EH114,M$4+1),'Jaccard_distance All'!$C114:$EH114,0))</f>
        <v>set_2011</v>
      </c>
      <c r="N116" s="18" t="str" cm="1">
        <f t="array" aca="1" ref="N116" ca="1">INDEX('Jaccard_distance All'!$C$1:$EH$1,,MATCH(SMALL('Jaccard_distance All'!$C114:$EH114,N$4+1),'Jaccard_distance All'!$C114:$EH114,0))</f>
        <v>set_4031</v>
      </c>
      <c r="O116" s="56" t="str" cm="1">
        <f t="array" aca="1" ref="O116" ca="1">INDEX('Jaccard_distance All'!$C$1:$EH$1,,MATCH(SMALL('Jaccard_distance All'!$C114:$EH114,O$4+1),'Jaccard_distance All'!$C114:$EH114,0))</f>
        <v>set_4016</v>
      </c>
      <c r="Q116" s="34">
        <f ca="1">COUNTIF('Jaccard_distance All'!$C114:$EH114,1)</f>
        <v>12</v>
      </c>
      <c r="R116" s="14">
        <f t="shared" ca="1" si="1"/>
        <v>46</v>
      </c>
    </row>
    <row r="117" spans="1:18" ht="26.25" x14ac:dyDescent="0.45">
      <c r="A117" s="19" t="s">
        <v>129</v>
      </c>
      <c r="B117" s="21" t="s">
        <v>401</v>
      </c>
      <c r="C117" s="19">
        <f ca="1">(SUMPRODUCT(Clusters_interviews!B$5:B$115,INDIRECT(Clusters_insights!$A117)))</f>
        <v>10</v>
      </c>
      <c r="D117" s="19">
        <f ca="1">(SUMPRODUCT(Clusters_interviews!C$5:C$115,INDIRECT(Clusters_insights!$A117)))</f>
        <v>7</v>
      </c>
      <c r="E117" s="19">
        <f ca="1">(SUMPRODUCT(Clusters_interviews!D$5:D$115,INDIRECT(Clusters_insights!$A117)))</f>
        <v>5</v>
      </c>
      <c r="F117" s="19">
        <f ca="1">(SUMPRODUCT(Clusters_interviews!E$5:E$115,INDIRECT(Clusters_insights!$A117)))</f>
        <v>3</v>
      </c>
      <c r="G117" s="19">
        <f ca="1">(SUMPRODUCT(Clusters_interviews!F$5:F$115,INDIRECT(Clusters_insights!$A117)))</f>
        <v>7</v>
      </c>
      <c r="H117" s="19">
        <f ca="1">(SUMPRODUCT(Clusters_interviews!G$5:G$115,INDIRECT(Clusters_insights!$A117)))</f>
        <v>12</v>
      </c>
      <c r="K117" s="34" t="str" cm="1">
        <f t="array" aca="1" ref="K117" ca="1">INDEX('Jaccard_distance All'!$C$1:$EH$1,,MATCH(SMALL('Jaccard_distance All'!$C115:$EH115,K$4+1),'Jaccard_distance All'!$C115:$EH115,0))</f>
        <v>set_4033</v>
      </c>
      <c r="L117" s="18" t="str" cm="1">
        <f t="array" aca="1" ref="L117" ca="1">INDEX('Jaccard_distance All'!$C$1:$EH$1,,MATCH(SMALL('Jaccard_distance All'!$C115:$EH115,L$4+1),'Jaccard_distance All'!$C115:$EH115,0))</f>
        <v>set_4001</v>
      </c>
      <c r="M117" s="18" t="str" cm="1">
        <f t="array" aca="1" ref="M117" ca="1">INDEX('Jaccard_distance All'!$C$1:$EH$1,,MATCH(SMALL('Jaccard_distance All'!$C115:$EH115,M$4+1),'Jaccard_distance All'!$C115:$EH115,0))</f>
        <v>set_4021</v>
      </c>
      <c r="N117" s="18" t="str" cm="1">
        <f t="array" aca="1" ref="N117" ca="1">INDEX('Jaccard_distance All'!$C$1:$EH$1,,MATCH(SMALL('Jaccard_distance All'!$C115:$EH115,N$4+1),'Jaccard_distance All'!$C115:$EH115,0))</f>
        <v>set_2022</v>
      </c>
      <c r="O117" s="56" t="str" cm="1">
        <f t="array" aca="1" ref="O117" ca="1">INDEX('Jaccard_distance All'!$C$1:$EH$1,,MATCH(SMALL('Jaccard_distance All'!$C115:$EH115,O$4+1),'Jaccard_distance All'!$C115:$EH115,0))</f>
        <v>set_4016</v>
      </c>
      <c r="Q117" s="34">
        <f ca="1">COUNTIF('Jaccard_distance All'!$C115:$EH115,1)</f>
        <v>6</v>
      </c>
      <c r="R117" s="14">
        <f t="shared" ca="1" si="1"/>
        <v>87</v>
      </c>
    </row>
    <row r="118" spans="1:18" ht="39.4" x14ac:dyDescent="0.45">
      <c r="A118" s="19" t="s">
        <v>167</v>
      </c>
      <c r="B118" s="21" t="s">
        <v>402</v>
      </c>
      <c r="C118" s="19">
        <f ca="1">(SUMPRODUCT(Clusters_interviews!B$5:B$115,INDIRECT(Clusters_insights!$A118)))</f>
        <v>2</v>
      </c>
      <c r="D118" s="19">
        <f ca="1">(SUMPRODUCT(Clusters_interviews!C$5:C$115,INDIRECT(Clusters_insights!$A118)))</f>
        <v>1</v>
      </c>
      <c r="E118" s="19">
        <f ca="1">(SUMPRODUCT(Clusters_interviews!D$5:D$115,INDIRECT(Clusters_insights!$A118)))</f>
        <v>2</v>
      </c>
      <c r="F118" s="19">
        <f ca="1">(SUMPRODUCT(Clusters_interviews!E$5:E$115,INDIRECT(Clusters_insights!$A118)))</f>
        <v>1</v>
      </c>
      <c r="G118" s="19">
        <f ca="1">(SUMPRODUCT(Clusters_interviews!F$5:F$115,INDIRECT(Clusters_insights!$A118)))</f>
        <v>3</v>
      </c>
      <c r="H118" s="19">
        <f ca="1">(SUMPRODUCT(Clusters_interviews!G$5:G$115,INDIRECT(Clusters_insights!$A118)))</f>
        <v>5</v>
      </c>
      <c r="K118" s="34" t="str" cm="1">
        <f t="array" aca="1" ref="K118" ca="1">INDEX('Jaccard_distance All'!$C$1:$EH$1,,MATCH(SMALL('Jaccard_distance All'!$C116:$EH116,K$4+1),'Jaccard_distance All'!$C116:$EH116,0))</f>
        <v>set_4031</v>
      </c>
      <c r="L118" s="18" t="str" cm="1">
        <f t="array" aca="1" ref="L118" ca="1">INDEX('Jaccard_distance All'!$C$1:$EH$1,,MATCH(SMALL('Jaccard_distance All'!$C116:$EH116,L$4+1),'Jaccard_distance All'!$C116:$EH116,0))</f>
        <v>set_4034</v>
      </c>
      <c r="M118" s="18" t="str" cm="1">
        <f t="array" aca="1" ref="M118" ca="1">INDEX('Jaccard_distance All'!$C$1:$EH$1,,MATCH(SMALL('Jaccard_distance All'!$C116:$EH116,M$4+1),'Jaccard_distance All'!$C116:$EH116,0))</f>
        <v>set_4015</v>
      </c>
      <c r="N118" s="18" t="str" cm="1">
        <f t="array" aca="1" ref="N118" ca="1">INDEX('Jaccard_distance All'!$C$1:$EH$1,,MATCH(SMALL('Jaccard_distance All'!$C116:$EH116,N$4+1),'Jaccard_distance All'!$C116:$EH116,0))</f>
        <v>set_4024</v>
      </c>
      <c r="O118" s="56" t="str" cm="1">
        <f t="array" aca="1" ref="O118" ca="1">INDEX('Jaccard_distance All'!$C$1:$EH$1,,MATCH(SMALL('Jaccard_distance All'!$C116:$EH116,O$4+1),'Jaccard_distance All'!$C116:$EH116,0))</f>
        <v>set_4033</v>
      </c>
      <c r="Q118" s="34">
        <f ca="1">COUNTIF('Jaccard_distance All'!$C116:$EH116,1)</f>
        <v>42</v>
      </c>
      <c r="R118" s="14">
        <f t="shared" ca="1" si="1"/>
        <v>8</v>
      </c>
    </row>
    <row r="119" spans="1:18" ht="26.25" x14ac:dyDescent="0.45">
      <c r="A119" s="19" t="s">
        <v>168</v>
      </c>
      <c r="B119" s="21" t="s">
        <v>403</v>
      </c>
      <c r="C119" s="19">
        <f ca="1">(SUMPRODUCT(Clusters_interviews!B$5:B$115,INDIRECT(Clusters_insights!$A119)))</f>
        <v>3</v>
      </c>
      <c r="D119" s="19">
        <f ca="1">(SUMPRODUCT(Clusters_interviews!C$5:C$115,INDIRECT(Clusters_insights!$A119)))</f>
        <v>0</v>
      </c>
      <c r="E119" s="19">
        <f ca="1">(SUMPRODUCT(Clusters_interviews!D$5:D$115,INDIRECT(Clusters_insights!$A119)))</f>
        <v>3</v>
      </c>
      <c r="F119" s="19">
        <f ca="1">(SUMPRODUCT(Clusters_interviews!E$5:E$115,INDIRECT(Clusters_insights!$A119)))</f>
        <v>0</v>
      </c>
      <c r="G119" s="19">
        <f ca="1">(SUMPRODUCT(Clusters_interviews!F$5:F$115,INDIRECT(Clusters_insights!$A119)))</f>
        <v>0</v>
      </c>
      <c r="H119" s="19">
        <f ca="1">(SUMPRODUCT(Clusters_interviews!G$5:G$115,INDIRECT(Clusters_insights!$A119)))</f>
        <v>0</v>
      </c>
      <c r="K119" s="34" t="str" cm="1">
        <f t="array" aca="1" ref="K119" ca="1">INDEX('Jaccard_distance All'!$C$1:$EH$1,,MATCH(SMALL('Jaccard_distance All'!$C117:$EH117,K$4+1),'Jaccard_distance All'!$C117:$EH117,0))</f>
        <v>set_4025</v>
      </c>
      <c r="L119" s="18" t="str" cm="1">
        <f t="array" aca="1" ref="L119" ca="1">INDEX('Jaccard_distance All'!$C$1:$EH$1,,MATCH(SMALL('Jaccard_distance All'!$C117:$EH117,L$4+1),'Jaccard_distance All'!$C117:$EH117,0))</f>
        <v>set_3037</v>
      </c>
      <c r="M119" s="18" t="str" cm="1">
        <f t="array" aca="1" ref="M119" ca="1">INDEX('Jaccard_distance All'!$C$1:$EH$1,,MATCH(SMALL('Jaccard_distance All'!$C117:$EH117,M$4+1),'Jaccard_distance All'!$C117:$EH117,0))</f>
        <v>set_1009</v>
      </c>
      <c r="N119" s="18" t="str" cm="1">
        <f t="array" aca="1" ref="N119" ca="1">INDEX('Jaccard_distance All'!$C$1:$EH$1,,MATCH(SMALL('Jaccard_distance All'!$C117:$EH117,N$4+1),'Jaccard_distance All'!$C117:$EH117,0))</f>
        <v>set_1009</v>
      </c>
      <c r="O119" s="56" t="str" cm="1">
        <f t="array" aca="1" ref="O119" ca="1">INDEX('Jaccard_distance All'!$C$1:$EH$1,,MATCH(SMALL('Jaccard_distance All'!$C117:$EH117,O$4+1),'Jaccard_distance All'!$C117:$EH117,0))</f>
        <v>set_4008</v>
      </c>
      <c r="Q119" s="34">
        <f ca="1">COUNTIF('Jaccard_distance All'!$C117:$EH117,1)</f>
        <v>55</v>
      </c>
      <c r="R119" s="14">
        <f t="shared" ca="1" si="1"/>
        <v>7</v>
      </c>
    </row>
    <row r="120" spans="1:18" ht="26.25" x14ac:dyDescent="0.45">
      <c r="A120" s="19" t="s">
        <v>169</v>
      </c>
      <c r="B120" s="21" t="s">
        <v>404</v>
      </c>
      <c r="C120" s="19">
        <f ca="1">(SUMPRODUCT(Clusters_interviews!B$5:B$115,INDIRECT(Clusters_insights!$A120)))</f>
        <v>8</v>
      </c>
      <c r="D120" s="19">
        <f ca="1">(SUMPRODUCT(Clusters_interviews!C$5:C$115,INDIRECT(Clusters_insights!$A120)))</f>
        <v>7</v>
      </c>
      <c r="E120" s="19">
        <f ca="1">(SUMPRODUCT(Clusters_interviews!D$5:D$115,INDIRECT(Clusters_insights!$A120)))</f>
        <v>4</v>
      </c>
      <c r="F120" s="19">
        <f ca="1">(SUMPRODUCT(Clusters_interviews!E$5:E$115,INDIRECT(Clusters_insights!$A120)))</f>
        <v>2</v>
      </c>
      <c r="G120" s="19">
        <f ca="1">(SUMPRODUCT(Clusters_interviews!F$5:F$115,INDIRECT(Clusters_insights!$A120)))</f>
        <v>8</v>
      </c>
      <c r="H120" s="19">
        <f ca="1">(SUMPRODUCT(Clusters_interviews!G$5:G$115,INDIRECT(Clusters_insights!$A120)))</f>
        <v>9</v>
      </c>
      <c r="K120" s="34" t="str" cm="1">
        <f t="array" aca="1" ref="K120" ca="1">INDEX('Jaccard_distance All'!$C$1:$EH$1,,MATCH(SMALL('Jaccard_distance All'!$C118:$EH118,K$4+1),'Jaccard_distance All'!$C118:$EH118,0))</f>
        <v>set_4014</v>
      </c>
      <c r="L120" s="18" t="str" cm="1">
        <f t="array" aca="1" ref="L120" ca="1">INDEX('Jaccard_distance All'!$C$1:$EH$1,,MATCH(SMALL('Jaccard_distance All'!$C118:$EH118,L$4+1),'Jaccard_distance All'!$C118:$EH118,0))</f>
        <v>set_4001</v>
      </c>
      <c r="M120" s="18" t="str" cm="1">
        <f t="array" aca="1" ref="M120" ca="1">INDEX('Jaccard_distance All'!$C$1:$EH$1,,MATCH(SMALL('Jaccard_distance All'!$C118:$EH118,M$4+1),'Jaccard_distance All'!$C118:$EH118,0))</f>
        <v>set_4017</v>
      </c>
      <c r="N120" s="18" t="str" cm="1">
        <f t="array" aca="1" ref="N120" ca="1">INDEX('Jaccard_distance All'!$C$1:$EH$1,,MATCH(SMALL('Jaccard_distance All'!$C118:$EH118,N$4+1),'Jaccard_distance All'!$C118:$EH118,0))</f>
        <v>set_4016</v>
      </c>
      <c r="O120" s="56" t="str" cm="1">
        <f t="array" aca="1" ref="O120" ca="1">INDEX('Jaccard_distance All'!$C$1:$EH$1,,MATCH(SMALL('Jaccard_distance All'!$C118:$EH118,O$4+1),'Jaccard_distance All'!$C118:$EH118,0))</f>
        <v>set_4015</v>
      </c>
      <c r="Q120" s="34">
        <f ca="1">COUNTIF('Jaccard_distance All'!$C118:$EH118,1)</f>
        <v>7</v>
      </c>
      <c r="R120" s="14">
        <f t="shared" ca="1" si="1"/>
        <v>78</v>
      </c>
    </row>
    <row r="121" spans="1:18" ht="26.25" x14ac:dyDescent="0.45">
      <c r="A121" s="19" t="s">
        <v>170</v>
      </c>
      <c r="B121" s="21" t="s">
        <v>405</v>
      </c>
      <c r="C121" s="19">
        <f ca="1">(SUMPRODUCT(Clusters_interviews!B$5:B$115,INDIRECT(Clusters_insights!$A121)))</f>
        <v>5</v>
      </c>
      <c r="D121" s="19">
        <f ca="1">(SUMPRODUCT(Clusters_interviews!C$5:C$115,INDIRECT(Clusters_insights!$A121)))</f>
        <v>5</v>
      </c>
      <c r="E121" s="19">
        <f ca="1">(SUMPRODUCT(Clusters_interviews!D$5:D$115,INDIRECT(Clusters_insights!$A121)))</f>
        <v>3</v>
      </c>
      <c r="F121" s="19">
        <f ca="1">(SUMPRODUCT(Clusters_interviews!E$5:E$115,INDIRECT(Clusters_insights!$A121)))</f>
        <v>2</v>
      </c>
      <c r="G121" s="19">
        <f ca="1">(SUMPRODUCT(Clusters_interviews!F$5:F$115,INDIRECT(Clusters_insights!$A121)))</f>
        <v>5</v>
      </c>
      <c r="H121" s="19">
        <f ca="1">(SUMPRODUCT(Clusters_interviews!G$5:G$115,INDIRECT(Clusters_insights!$A121)))</f>
        <v>9</v>
      </c>
      <c r="K121" s="34" t="str" cm="1">
        <f t="array" aca="1" ref="K121" ca="1">INDEX('Jaccard_distance All'!$C$1:$EH$1,,MATCH(SMALL('Jaccard_distance All'!$C119:$EH119,K$4+1),'Jaccard_distance All'!$C119:$EH119,0))</f>
        <v>set_4024</v>
      </c>
      <c r="L121" s="18" t="str" cm="1">
        <f t="array" aca="1" ref="L121" ca="1">INDEX('Jaccard_distance All'!$C$1:$EH$1,,MATCH(SMALL('Jaccard_distance All'!$C119:$EH119,L$4+1),'Jaccard_distance All'!$C119:$EH119,0))</f>
        <v>set_4033</v>
      </c>
      <c r="M121" s="18" t="str" cm="1">
        <f t="array" aca="1" ref="M121" ca="1">INDEX('Jaccard_distance All'!$C$1:$EH$1,,MATCH(SMALL('Jaccard_distance All'!$C119:$EH119,M$4+1),'Jaccard_distance All'!$C119:$EH119,0))</f>
        <v>set_2017</v>
      </c>
      <c r="N121" s="18" t="str" cm="1">
        <f t="array" aca="1" ref="N121" ca="1">INDEX('Jaccard_distance All'!$C$1:$EH$1,,MATCH(SMALL('Jaccard_distance All'!$C119:$EH119,N$4+1),'Jaccard_distance All'!$C119:$EH119,0))</f>
        <v>set_2004</v>
      </c>
      <c r="O121" s="56" t="str" cm="1">
        <f t="array" aca="1" ref="O121" ca="1">INDEX('Jaccard_distance All'!$C$1:$EH$1,,MATCH(SMALL('Jaccard_distance All'!$C119:$EH119,O$4+1),'Jaccard_distance All'!$C119:$EH119,0))</f>
        <v>set_4028</v>
      </c>
      <c r="Q121" s="34">
        <f ca="1">COUNTIF('Jaccard_distance All'!$C119:$EH119,1)</f>
        <v>15</v>
      </c>
      <c r="R121" s="14">
        <f t="shared" ca="1" si="1"/>
        <v>36</v>
      </c>
    </row>
    <row r="122" spans="1:18" ht="39.4" x14ac:dyDescent="0.45">
      <c r="A122" s="19" t="s">
        <v>171</v>
      </c>
      <c r="B122" s="21" t="s">
        <v>406</v>
      </c>
      <c r="C122" s="19">
        <f ca="1">(SUMPRODUCT(Clusters_interviews!B$5:B$115,INDIRECT(Clusters_insights!$A122)))</f>
        <v>9</v>
      </c>
      <c r="D122" s="19">
        <f ca="1">(SUMPRODUCT(Clusters_interviews!C$5:C$115,INDIRECT(Clusters_insights!$A122)))</f>
        <v>4</v>
      </c>
      <c r="E122" s="19">
        <f ca="1">(SUMPRODUCT(Clusters_interviews!D$5:D$115,INDIRECT(Clusters_insights!$A122)))</f>
        <v>1</v>
      </c>
      <c r="F122" s="19">
        <f ca="1">(SUMPRODUCT(Clusters_interviews!E$5:E$115,INDIRECT(Clusters_insights!$A122)))</f>
        <v>3</v>
      </c>
      <c r="G122" s="19">
        <f ca="1">(SUMPRODUCT(Clusters_interviews!F$5:F$115,INDIRECT(Clusters_insights!$A122)))</f>
        <v>1</v>
      </c>
      <c r="H122" s="19">
        <f ca="1">(SUMPRODUCT(Clusters_interviews!G$5:G$115,INDIRECT(Clusters_insights!$A122)))</f>
        <v>10</v>
      </c>
      <c r="K122" s="34" t="str" cm="1">
        <f t="array" aca="1" ref="K122" ca="1">INDEX('Jaccard_distance All'!$C$1:$EH$1,,MATCH(SMALL('Jaccard_distance All'!$C120:$EH120,K$4+1),'Jaccard_distance All'!$C120:$EH120,0))</f>
        <v>set_2006</v>
      </c>
      <c r="L122" s="18" t="str" cm="1">
        <f t="array" aca="1" ref="L122" ca="1">INDEX('Jaccard_distance All'!$C$1:$EH$1,,MATCH(SMALL('Jaccard_distance All'!$C120:$EH120,L$4+1),'Jaccard_distance All'!$C120:$EH120,0))</f>
        <v>set_2006</v>
      </c>
      <c r="M122" s="18" t="str" cm="1">
        <f t="array" aca="1" ref="M122" ca="1">INDEX('Jaccard_distance All'!$C$1:$EH$1,,MATCH(SMALL('Jaccard_distance All'!$C120:$EH120,M$4+1),'Jaccard_distance All'!$C120:$EH120,0))</f>
        <v>set_4033</v>
      </c>
      <c r="N122" s="18" t="str" cm="1">
        <f t="array" aca="1" ref="N122" ca="1">INDEX('Jaccard_distance All'!$C$1:$EH$1,,MATCH(SMALL('Jaccard_distance All'!$C120:$EH120,N$4+1),'Jaccard_distance All'!$C120:$EH120,0))</f>
        <v>set_4016</v>
      </c>
      <c r="O122" s="56" t="str" cm="1">
        <f t="array" aca="1" ref="O122" ca="1">INDEX('Jaccard_distance All'!$C$1:$EH$1,,MATCH(SMALL('Jaccard_distance All'!$C120:$EH120,O$4+1),'Jaccard_distance All'!$C120:$EH120,0))</f>
        <v>set_2022</v>
      </c>
      <c r="Q122" s="34">
        <f ca="1">COUNTIF('Jaccard_distance All'!$C120:$EH120,1)</f>
        <v>13</v>
      </c>
      <c r="R122" s="14">
        <f t="shared" ca="1" si="1"/>
        <v>43</v>
      </c>
    </row>
    <row r="123" spans="1:18" ht="26.25" x14ac:dyDescent="0.45">
      <c r="A123" s="19" t="s">
        <v>172</v>
      </c>
      <c r="B123" s="21" t="s">
        <v>407</v>
      </c>
      <c r="C123" s="19">
        <f ca="1">(SUMPRODUCT(Clusters_interviews!B$5:B$115,INDIRECT(Clusters_insights!$A123)))</f>
        <v>6</v>
      </c>
      <c r="D123" s="19">
        <f ca="1">(SUMPRODUCT(Clusters_interviews!C$5:C$115,INDIRECT(Clusters_insights!$A123)))</f>
        <v>7</v>
      </c>
      <c r="E123" s="19">
        <f ca="1">(SUMPRODUCT(Clusters_interviews!D$5:D$115,INDIRECT(Clusters_insights!$A123)))</f>
        <v>5</v>
      </c>
      <c r="F123" s="19">
        <f ca="1">(SUMPRODUCT(Clusters_interviews!E$5:E$115,INDIRECT(Clusters_insights!$A123)))</f>
        <v>1</v>
      </c>
      <c r="G123" s="19">
        <f ca="1">(SUMPRODUCT(Clusters_interviews!F$5:F$115,INDIRECT(Clusters_insights!$A123)))</f>
        <v>9</v>
      </c>
      <c r="H123" s="19">
        <f ca="1">(SUMPRODUCT(Clusters_interviews!G$5:G$115,INDIRECT(Clusters_insights!$A123)))</f>
        <v>11</v>
      </c>
      <c r="K123" s="34" t="str" cm="1">
        <f t="array" aca="1" ref="K123" ca="1">INDEX('Jaccard_distance All'!$C$1:$EH$1,,MATCH(SMALL('Jaccard_distance All'!$C121:$EH121,K$4+1),'Jaccard_distance All'!$C121:$EH121,0))</f>
        <v>set_4016</v>
      </c>
      <c r="L123" s="18" t="str" cm="1">
        <f t="array" aca="1" ref="L123" ca="1">INDEX('Jaccard_distance All'!$C$1:$EH$1,,MATCH(SMALL('Jaccard_distance All'!$C121:$EH121,L$4+1),'Jaccard_distance All'!$C121:$EH121,0))</f>
        <v>set_4027</v>
      </c>
      <c r="M123" s="18" t="str" cm="1">
        <f t="array" aca="1" ref="M123" ca="1">INDEX('Jaccard_distance All'!$C$1:$EH$1,,MATCH(SMALL('Jaccard_distance All'!$C121:$EH121,M$4+1),'Jaccard_distance All'!$C121:$EH121,0))</f>
        <v>set_4022</v>
      </c>
      <c r="N123" s="18" t="str" cm="1">
        <f t="array" aca="1" ref="N123" ca="1">INDEX('Jaccard_distance All'!$C$1:$EH$1,,MATCH(SMALL('Jaccard_distance All'!$C121:$EH121,N$4+1),'Jaccard_distance All'!$C121:$EH121,0))</f>
        <v>set_2006</v>
      </c>
      <c r="O123" s="56" t="str" cm="1">
        <f t="array" aca="1" ref="O123" ca="1">INDEX('Jaccard_distance All'!$C$1:$EH$1,,MATCH(SMALL('Jaccard_distance All'!$C121:$EH121,O$4+1),'Jaccard_distance All'!$C121:$EH121,0))</f>
        <v>set_4021</v>
      </c>
      <c r="Q123" s="34">
        <f ca="1">COUNTIF('Jaccard_distance All'!$C121:$EH121,1)</f>
        <v>12</v>
      </c>
      <c r="R123" s="14">
        <f t="shared" ca="1" si="1"/>
        <v>46</v>
      </c>
    </row>
    <row r="124" spans="1:18" ht="26.25" x14ac:dyDescent="0.45">
      <c r="A124" s="107" t="s">
        <v>173</v>
      </c>
      <c r="B124" s="36" t="s">
        <v>408</v>
      </c>
      <c r="C124" s="107">
        <f ca="1">(SUMPRODUCT(Clusters_interviews!B$5:B$115,INDIRECT(Clusters_insights!$A124)))</f>
        <v>1</v>
      </c>
      <c r="D124" s="107">
        <f ca="1">(SUMPRODUCT(Clusters_interviews!C$5:C$115,INDIRECT(Clusters_insights!$A124)))</f>
        <v>0</v>
      </c>
      <c r="E124" s="107">
        <f ca="1">(SUMPRODUCT(Clusters_interviews!D$5:D$115,INDIRECT(Clusters_insights!$A124)))</f>
        <v>0</v>
      </c>
      <c r="F124" s="107">
        <f ca="1">(SUMPRODUCT(Clusters_interviews!E$5:E$115,INDIRECT(Clusters_insights!$A124)))</f>
        <v>1</v>
      </c>
      <c r="G124" s="107">
        <f ca="1">(SUMPRODUCT(Clusters_interviews!F$5:F$115,INDIRECT(Clusters_insights!$A124)))</f>
        <v>1</v>
      </c>
      <c r="H124" s="107">
        <f ca="1">(SUMPRODUCT(Clusters_interviews!G$5:G$115,INDIRECT(Clusters_insights!$A124)))</f>
        <v>3</v>
      </c>
      <c r="K124" s="34" t="str" cm="1">
        <f t="array" aca="1" ref="K124" ca="1">INDEX('Jaccard_distance All'!$C$1:$EH$1,,MATCH(SMALL('Jaccard_distance All'!$C122:$EH122,K$4+1),'Jaccard_distance All'!$C122:$EH122,0))</f>
        <v>set_4028</v>
      </c>
      <c r="L124" s="18" t="str" cm="1">
        <f t="array" aca="1" ref="L124" ca="1">INDEX('Jaccard_distance All'!$C$1:$EH$1,,MATCH(SMALL('Jaccard_distance All'!$C122:$EH122,L$4+1),'Jaccard_distance All'!$C122:$EH122,0))</f>
        <v>set_3039</v>
      </c>
      <c r="M124" s="18" t="str" cm="1">
        <f t="array" aca="1" ref="M124" ca="1">INDEX('Jaccard_distance All'!$C$1:$EH$1,,MATCH(SMALL('Jaccard_distance All'!$C122:$EH122,M$4+1),'Jaccard_distance All'!$C122:$EH122,0))</f>
        <v>set_3039</v>
      </c>
      <c r="N124" s="18" t="str" cm="1">
        <f t="array" aca="1" ref="N124" ca="1">INDEX('Jaccard_distance All'!$C$1:$EH$1,,MATCH(SMALL('Jaccard_distance All'!$C122:$EH122,N$4+1),'Jaccard_distance All'!$C122:$EH122,0))</f>
        <v>set_2017</v>
      </c>
      <c r="O124" s="56" t="str" cm="1">
        <f t="array" aca="1" ref="O124" ca="1">INDEX('Jaccard_distance All'!$C$1:$EH$1,,MATCH(SMALL('Jaccard_distance All'!$C122:$EH122,O$4+1),'Jaccard_distance All'!$C122:$EH122,0))</f>
        <v>set_4031</v>
      </c>
      <c r="Q124" s="34">
        <f ca="1">COUNTIF('Jaccard_distance All'!$C122:$EH122,1)</f>
        <v>83</v>
      </c>
      <c r="R124" s="14">
        <f t="shared" ca="1" si="1"/>
        <v>3</v>
      </c>
    </row>
    <row r="125" spans="1:18" ht="26.25" x14ac:dyDescent="0.45">
      <c r="A125" s="19" t="s">
        <v>130</v>
      </c>
      <c r="B125" s="21" t="s">
        <v>409</v>
      </c>
      <c r="C125" s="19">
        <f ca="1">(SUMPRODUCT(Clusters_interviews!B$5:B$115,INDIRECT(Clusters_insights!$A125)))</f>
        <v>8</v>
      </c>
      <c r="D125" s="19">
        <f ca="1">(SUMPRODUCT(Clusters_interviews!C$5:C$115,INDIRECT(Clusters_insights!$A125)))</f>
        <v>7</v>
      </c>
      <c r="E125" s="19">
        <f ca="1">(SUMPRODUCT(Clusters_interviews!D$5:D$115,INDIRECT(Clusters_insights!$A125)))</f>
        <v>6</v>
      </c>
      <c r="F125" s="19">
        <f ca="1">(SUMPRODUCT(Clusters_interviews!E$5:E$115,INDIRECT(Clusters_insights!$A125)))</f>
        <v>2</v>
      </c>
      <c r="G125" s="19">
        <f ca="1">(SUMPRODUCT(Clusters_interviews!F$5:F$115,INDIRECT(Clusters_insights!$A125)))</f>
        <v>7</v>
      </c>
      <c r="H125" s="19">
        <f ca="1">(SUMPRODUCT(Clusters_interviews!G$5:G$115,INDIRECT(Clusters_insights!$A125)))</f>
        <v>11</v>
      </c>
      <c r="K125" s="34" t="str" cm="1">
        <f t="array" aca="1" ref="K125" ca="1">INDEX('Jaccard_distance All'!$C$1:$EH$1,,MATCH(SMALL('Jaccard_distance All'!$C123:$EH123,K$4+1),'Jaccard_distance All'!$C123:$EH123,0))</f>
        <v>set_3010</v>
      </c>
      <c r="L125" s="18" t="str" cm="1">
        <f t="array" aca="1" ref="L125" ca="1">INDEX('Jaccard_distance All'!$C$1:$EH$1,,MATCH(SMALL('Jaccard_distance All'!$C123:$EH123,L$4+1),'Jaccard_distance All'!$C123:$EH123,0))</f>
        <v>set_3003</v>
      </c>
      <c r="M125" s="18" t="str" cm="1">
        <f t="array" aca="1" ref="M125" ca="1">INDEX('Jaccard_distance All'!$C$1:$EH$1,,MATCH(SMALL('Jaccard_distance All'!$C123:$EH123,M$4+1),'Jaccard_distance All'!$C123:$EH123,0))</f>
        <v>set_5002</v>
      </c>
      <c r="N125" s="18" t="str" cm="1">
        <f t="array" aca="1" ref="N125" ca="1">INDEX('Jaccard_distance All'!$C$1:$EH$1,,MATCH(SMALL('Jaccard_distance All'!$C123:$EH123,N$4+1),'Jaccard_distance All'!$C123:$EH123,0))</f>
        <v>set_4009</v>
      </c>
      <c r="O125" s="56" t="str" cm="1">
        <f t="array" aca="1" ref="O125" ca="1">INDEX('Jaccard_distance All'!$C$1:$EH$1,,MATCH(SMALL('Jaccard_distance All'!$C123:$EH123,O$4+1),'Jaccard_distance All'!$C123:$EH123,0))</f>
        <v>set_3027</v>
      </c>
      <c r="Q125" s="34">
        <f ca="1">COUNTIF('Jaccard_distance All'!$C123:$EH123,1)</f>
        <v>4</v>
      </c>
      <c r="R125" s="14">
        <f t="shared" ca="1" si="1"/>
        <v>98</v>
      </c>
    </row>
    <row r="126" spans="1:18" ht="39.4" x14ac:dyDescent="0.45">
      <c r="A126" s="19" t="s">
        <v>131</v>
      </c>
      <c r="B126" s="21" t="s">
        <v>410</v>
      </c>
      <c r="C126" s="19">
        <f ca="1">(SUMPRODUCT(Clusters_interviews!B$5:B$115,INDIRECT(Clusters_insights!$A126)))</f>
        <v>13</v>
      </c>
      <c r="D126" s="19">
        <f ca="1">(SUMPRODUCT(Clusters_interviews!C$5:C$115,INDIRECT(Clusters_insights!$A126)))</f>
        <v>7</v>
      </c>
      <c r="E126" s="19">
        <f ca="1">(SUMPRODUCT(Clusters_interviews!D$5:D$115,INDIRECT(Clusters_insights!$A126)))</f>
        <v>7</v>
      </c>
      <c r="F126" s="19">
        <f ca="1">(SUMPRODUCT(Clusters_interviews!E$5:E$115,INDIRECT(Clusters_insights!$A126)))</f>
        <v>6</v>
      </c>
      <c r="G126" s="19">
        <f ca="1">(SUMPRODUCT(Clusters_interviews!F$5:F$115,INDIRECT(Clusters_insights!$A126)))</f>
        <v>7</v>
      </c>
      <c r="H126" s="19">
        <f ca="1">(SUMPRODUCT(Clusters_interviews!G$5:G$115,INDIRECT(Clusters_insights!$A126)))</f>
        <v>13</v>
      </c>
      <c r="K126" s="34" t="str" cm="1">
        <f t="array" aca="1" ref="K126" ca="1">INDEX('Jaccard_distance All'!$C$1:$EH$1,,MATCH(SMALL('Jaccard_distance All'!$C124:$EH124,K$4+1),'Jaccard_distance All'!$C124:$EH124,0))</f>
        <v>set_5003</v>
      </c>
      <c r="L126" s="18" t="str" cm="1">
        <f t="array" aca="1" ref="L126" ca="1">INDEX('Jaccard_distance All'!$C$1:$EH$1,,MATCH(SMALL('Jaccard_distance All'!$C124:$EH124,L$4+1),'Jaccard_distance All'!$C124:$EH124,0))</f>
        <v>set_3018</v>
      </c>
      <c r="M126" s="18" t="str" cm="1">
        <f t="array" aca="1" ref="M126" ca="1">INDEX('Jaccard_distance All'!$C$1:$EH$1,,MATCH(SMALL('Jaccard_distance All'!$C124:$EH124,M$4+1),'Jaccard_distance All'!$C124:$EH124,0))</f>
        <v>set_5008</v>
      </c>
      <c r="N126" s="18" t="str" cm="1">
        <f t="array" aca="1" ref="N126" ca="1">INDEX('Jaccard_distance All'!$C$1:$EH$1,,MATCH(SMALL('Jaccard_distance All'!$C124:$EH124,N$4+1),'Jaccard_distance All'!$C124:$EH124,0))</f>
        <v>set_3028</v>
      </c>
      <c r="O126" s="56" t="str" cm="1">
        <f t="array" aca="1" ref="O126" ca="1">INDEX('Jaccard_distance All'!$C$1:$EH$1,,MATCH(SMALL('Jaccard_distance All'!$C124:$EH124,O$4+1),'Jaccard_distance All'!$C124:$EH124,0))</f>
        <v>set_1003</v>
      </c>
      <c r="Q126" s="34">
        <f ca="1">COUNTIF('Jaccard_distance All'!$C124:$EH124,1)</f>
        <v>2</v>
      </c>
      <c r="R126" s="14">
        <f t="shared" ca="1" si="1"/>
        <v>125</v>
      </c>
    </row>
    <row r="127" spans="1:18" ht="26.25" x14ac:dyDescent="0.45">
      <c r="A127" s="19" t="s">
        <v>132</v>
      </c>
      <c r="B127" s="21" t="s">
        <v>411</v>
      </c>
      <c r="C127" s="19">
        <f ca="1">(SUMPRODUCT(Clusters_interviews!B$5:B$115,INDIRECT(Clusters_insights!$A127)))</f>
        <v>11</v>
      </c>
      <c r="D127" s="19">
        <f ca="1">(SUMPRODUCT(Clusters_interviews!C$5:C$115,INDIRECT(Clusters_insights!$A127)))</f>
        <v>12</v>
      </c>
      <c r="E127" s="19">
        <f ca="1">(SUMPRODUCT(Clusters_interviews!D$5:D$115,INDIRECT(Clusters_insights!$A127)))</f>
        <v>14</v>
      </c>
      <c r="F127" s="19">
        <f ca="1">(SUMPRODUCT(Clusters_interviews!E$5:E$115,INDIRECT(Clusters_insights!$A127)))</f>
        <v>8</v>
      </c>
      <c r="G127" s="19">
        <f ca="1">(SUMPRODUCT(Clusters_interviews!F$5:F$115,INDIRECT(Clusters_insights!$A127)))</f>
        <v>10</v>
      </c>
      <c r="H127" s="19">
        <f ca="1">(SUMPRODUCT(Clusters_interviews!G$5:G$115,INDIRECT(Clusters_insights!$A127)))</f>
        <v>15</v>
      </c>
      <c r="K127" s="34" t="str" cm="1">
        <f t="array" aca="1" ref="K127" ca="1">INDEX('Jaccard_distance All'!$C$1:$EH$1,,MATCH(SMALL('Jaccard_distance All'!$C125:$EH125,K$4+1),'Jaccard_distance All'!$C125:$EH125,0))</f>
        <v>set_3027</v>
      </c>
      <c r="L127" s="18" t="str" cm="1">
        <f t="array" aca="1" ref="L127" ca="1">INDEX('Jaccard_distance All'!$C$1:$EH$1,,MATCH(SMALL('Jaccard_distance All'!$C125:$EH125,L$4+1),'Jaccard_distance All'!$C125:$EH125,0))</f>
        <v>set_5004</v>
      </c>
      <c r="M127" s="18" t="str" cm="1">
        <f t="array" aca="1" ref="M127" ca="1">INDEX('Jaccard_distance All'!$C$1:$EH$1,,MATCH(SMALL('Jaccard_distance All'!$C125:$EH125,M$4+1),'Jaccard_distance All'!$C125:$EH125,0))</f>
        <v>set_5002</v>
      </c>
      <c r="N127" s="18" t="str" cm="1">
        <f t="array" aca="1" ref="N127" ca="1">INDEX('Jaccard_distance All'!$C$1:$EH$1,,MATCH(SMALL('Jaccard_distance All'!$C125:$EH125,N$4+1),'Jaccard_distance All'!$C125:$EH125,0))</f>
        <v>set_1003</v>
      </c>
      <c r="O127" s="56" t="str" cm="1">
        <f t="array" aca="1" ref="O127" ca="1">INDEX('Jaccard_distance All'!$C$1:$EH$1,,MATCH(SMALL('Jaccard_distance All'!$C125:$EH125,O$4+1),'Jaccard_distance All'!$C125:$EH125,0))</f>
        <v>set_5008</v>
      </c>
      <c r="Q127" s="34">
        <f ca="1">COUNTIF('Jaccard_distance All'!$C125:$EH125,1)</f>
        <v>3</v>
      </c>
      <c r="R127" s="14">
        <f t="shared" ca="1" si="1"/>
        <v>111</v>
      </c>
    </row>
    <row r="128" spans="1:18" ht="39.4" x14ac:dyDescent="0.45">
      <c r="A128" s="19" t="s">
        <v>133</v>
      </c>
      <c r="B128" s="21" t="s">
        <v>412</v>
      </c>
      <c r="C128" s="19">
        <f ca="1">(SUMPRODUCT(Clusters_interviews!B$5:B$115,INDIRECT(Clusters_insights!$A128)))</f>
        <v>7</v>
      </c>
      <c r="D128" s="19">
        <f ca="1">(SUMPRODUCT(Clusters_interviews!C$5:C$115,INDIRECT(Clusters_insights!$A128)))</f>
        <v>6</v>
      </c>
      <c r="E128" s="19">
        <f ca="1">(SUMPRODUCT(Clusters_interviews!D$5:D$115,INDIRECT(Clusters_insights!$A128)))</f>
        <v>7</v>
      </c>
      <c r="F128" s="19">
        <f ca="1">(SUMPRODUCT(Clusters_interviews!E$5:E$115,INDIRECT(Clusters_insights!$A128)))</f>
        <v>2</v>
      </c>
      <c r="G128" s="19">
        <f ca="1">(SUMPRODUCT(Clusters_interviews!F$5:F$115,INDIRECT(Clusters_insights!$A128)))</f>
        <v>5</v>
      </c>
      <c r="H128" s="19">
        <f ca="1">(SUMPRODUCT(Clusters_interviews!G$5:G$115,INDIRECT(Clusters_insights!$A128)))</f>
        <v>8</v>
      </c>
      <c r="K128" s="34" t="str" cm="1">
        <f t="array" aca="1" ref="K128" ca="1">INDEX('Jaccard_distance All'!$C$1:$EH$1,,MATCH(SMALL('Jaccard_distance All'!$C126:$EH126,K$4+1),'Jaccard_distance All'!$C126:$EH126,0))</f>
        <v>set_5003</v>
      </c>
      <c r="L128" s="18" t="str" cm="1">
        <f t="array" aca="1" ref="L128" ca="1">INDEX('Jaccard_distance All'!$C$1:$EH$1,,MATCH(SMALL('Jaccard_distance All'!$C126:$EH126,L$4+1),'Jaccard_distance All'!$C126:$EH126,0))</f>
        <v>set_3022</v>
      </c>
      <c r="M128" s="18" t="str" cm="1">
        <f t="array" aca="1" ref="M128" ca="1">INDEX('Jaccard_distance All'!$C$1:$EH$1,,MATCH(SMALL('Jaccard_distance All'!$C126:$EH126,M$4+1),'Jaccard_distance All'!$C126:$EH126,0))</f>
        <v>set_3037</v>
      </c>
      <c r="N128" s="18" t="str" cm="1">
        <f t="array" aca="1" ref="N128" ca="1">INDEX('Jaccard_distance All'!$C$1:$EH$1,,MATCH(SMALL('Jaccard_distance All'!$C126:$EH126,N$4+1),'Jaccard_distance All'!$C126:$EH126,0))</f>
        <v>set_3011</v>
      </c>
      <c r="O128" s="56" t="str" cm="1">
        <f t="array" aca="1" ref="O128" ca="1">INDEX('Jaccard_distance All'!$C$1:$EH$1,,MATCH(SMALL('Jaccard_distance All'!$C126:$EH126,O$4+1),'Jaccard_distance All'!$C126:$EH126,0))</f>
        <v>set_3027</v>
      </c>
      <c r="Q128" s="34">
        <f ca="1">COUNTIF('Jaccard_distance All'!$C126:$EH126,1)</f>
        <v>7</v>
      </c>
      <c r="R128" s="14">
        <f t="shared" ca="1" si="1"/>
        <v>78</v>
      </c>
    </row>
    <row r="129" spans="1:18" ht="26.25" x14ac:dyDescent="0.45">
      <c r="A129" s="19" t="s">
        <v>134</v>
      </c>
      <c r="B129" s="21" t="s">
        <v>413</v>
      </c>
      <c r="C129" s="19">
        <f ca="1">(SUMPRODUCT(Clusters_interviews!B$5:B$115,INDIRECT(Clusters_insights!$A129)))</f>
        <v>0</v>
      </c>
      <c r="D129" s="19">
        <f ca="1">(SUMPRODUCT(Clusters_interviews!C$5:C$115,INDIRECT(Clusters_insights!$A129)))</f>
        <v>0</v>
      </c>
      <c r="E129" s="19">
        <f ca="1">(SUMPRODUCT(Clusters_interviews!D$5:D$115,INDIRECT(Clusters_insights!$A129)))</f>
        <v>1</v>
      </c>
      <c r="F129" s="19">
        <f ca="1">(SUMPRODUCT(Clusters_interviews!E$5:E$115,INDIRECT(Clusters_insights!$A129)))</f>
        <v>0</v>
      </c>
      <c r="G129" s="19">
        <f ca="1">(SUMPRODUCT(Clusters_interviews!F$5:F$115,INDIRECT(Clusters_insights!$A129)))</f>
        <v>0</v>
      </c>
      <c r="H129" s="19">
        <f ca="1">(SUMPRODUCT(Clusters_interviews!G$5:G$115,INDIRECT(Clusters_insights!$A129)))</f>
        <v>0</v>
      </c>
      <c r="K129" s="34" t="str" cm="1">
        <f t="array" aca="1" ref="K129" ca="1">INDEX('Jaccard_distance All'!$C$1:$EH$1,,MATCH(SMALL('Jaccard_distance All'!$C127:$EH127,K$4+1),'Jaccard_distance All'!$C127:$EH127,0))</f>
        <v>set_3017</v>
      </c>
      <c r="L129" s="18" t="str" cm="1">
        <f t="array" aca="1" ref="L129" ca="1">INDEX('Jaccard_distance All'!$C$1:$EH$1,,MATCH(SMALL('Jaccard_distance All'!$C127:$EH127,L$4+1),'Jaccard_distance All'!$C127:$EH127,0))</f>
        <v>set_1010</v>
      </c>
      <c r="M129" s="18" t="str" cm="1">
        <f t="array" aca="1" ref="M129" ca="1">INDEX('Jaccard_distance All'!$C$1:$EH$1,,MATCH(SMALL('Jaccard_distance All'!$C127:$EH127,M$4+1),'Jaccard_distance All'!$C127:$EH127,0))</f>
        <v>set_1010</v>
      </c>
      <c r="N129" s="18" t="str" cm="1">
        <f t="array" aca="1" ref="N129" ca="1">INDEX('Jaccard_distance All'!$C$1:$EH$1,,MATCH(SMALL('Jaccard_distance All'!$C127:$EH127,N$4+1),'Jaccard_distance All'!$C127:$EH127,0))</f>
        <v>set_1010</v>
      </c>
      <c r="O129" s="56" t="str" cm="1">
        <f t="array" aca="1" ref="O129" ca="1">INDEX('Jaccard_distance All'!$C$1:$EH$1,,MATCH(SMALL('Jaccard_distance All'!$C127:$EH127,O$4+1),'Jaccard_distance All'!$C127:$EH127,0))</f>
        <v>set_3030</v>
      </c>
      <c r="Q129" s="34">
        <f ca="1">COUNTIF('Jaccard_distance All'!$C127:$EH127,1)</f>
        <v>111</v>
      </c>
      <c r="R129" s="14">
        <f t="shared" ca="1" si="1"/>
        <v>1</v>
      </c>
    </row>
    <row r="130" spans="1:18" ht="39.4" x14ac:dyDescent="0.45">
      <c r="A130" s="19" t="s">
        <v>135</v>
      </c>
      <c r="B130" s="21" t="s">
        <v>414</v>
      </c>
      <c r="C130" s="19">
        <f ca="1">(SUMPRODUCT(Clusters_interviews!B$5:B$115,INDIRECT(Clusters_insights!$A130)))</f>
        <v>4</v>
      </c>
      <c r="D130" s="19">
        <f ca="1">(SUMPRODUCT(Clusters_interviews!C$5:C$115,INDIRECT(Clusters_insights!$A130)))</f>
        <v>7</v>
      </c>
      <c r="E130" s="19">
        <f ca="1">(SUMPRODUCT(Clusters_interviews!D$5:D$115,INDIRECT(Clusters_insights!$A130)))</f>
        <v>9</v>
      </c>
      <c r="F130" s="19">
        <f ca="1">(SUMPRODUCT(Clusters_interviews!E$5:E$115,INDIRECT(Clusters_insights!$A130)))</f>
        <v>2</v>
      </c>
      <c r="G130" s="19">
        <f ca="1">(SUMPRODUCT(Clusters_interviews!F$5:F$115,INDIRECT(Clusters_insights!$A130)))</f>
        <v>4</v>
      </c>
      <c r="H130" s="19">
        <f ca="1">(SUMPRODUCT(Clusters_interviews!G$5:G$115,INDIRECT(Clusters_insights!$A130)))</f>
        <v>6</v>
      </c>
      <c r="K130" s="34" t="str" cm="1">
        <f t="array" aca="1" ref="K130" ca="1">INDEX('Jaccard_distance All'!$C$1:$EH$1,,MATCH(SMALL('Jaccard_distance All'!$C128:$EH128,K$4+1),'Jaccard_distance All'!$C128:$EH128,0))</f>
        <v>set_3011</v>
      </c>
      <c r="L130" s="18" t="str" cm="1">
        <f t="array" aca="1" ref="L130" ca="1">INDEX('Jaccard_distance All'!$C$1:$EH$1,,MATCH(SMALL('Jaccard_distance All'!$C128:$EH128,L$4+1),'Jaccard_distance All'!$C128:$EH128,0))</f>
        <v>set_5003</v>
      </c>
      <c r="M130" s="18" t="str" cm="1">
        <f t="array" aca="1" ref="M130" ca="1">INDEX('Jaccard_distance All'!$C$1:$EH$1,,MATCH(SMALL('Jaccard_distance All'!$C128:$EH128,M$4+1),'Jaccard_distance All'!$C128:$EH128,0))</f>
        <v>set_3027</v>
      </c>
      <c r="N130" s="18" t="str" cm="1">
        <f t="array" aca="1" ref="N130" ca="1">INDEX('Jaccard_distance All'!$C$1:$EH$1,,MATCH(SMALL('Jaccard_distance All'!$C128:$EH128,N$4+1),'Jaccard_distance All'!$C128:$EH128,0))</f>
        <v>set_3012</v>
      </c>
      <c r="O130" s="56" t="str" cm="1">
        <f t="array" aca="1" ref="O130" ca="1">INDEX('Jaccard_distance All'!$C$1:$EH$1,,MATCH(SMALL('Jaccard_distance All'!$C128:$EH128,O$4+1),'Jaccard_distance All'!$C128:$EH128,0))</f>
        <v>set_1003</v>
      </c>
      <c r="Q130" s="34">
        <f ca="1">COUNTIF('Jaccard_distance All'!$C128:$EH128,1)</f>
        <v>4</v>
      </c>
      <c r="R130" s="14">
        <f t="shared" ca="1" si="1"/>
        <v>98</v>
      </c>
    </row>
    <row r="131" spans="1:18" ht="26.25" x14ac:dyDescent="0.45">
      <c r="A131" s="19" t="s">
        <v>136</v>
      </c>
      <c r="B131" s="21" t="s">
        <v>415</v>
      </c>
      <c r="C131" s="19">
        <f ca="1">(SUMPRODUCT(Clusters_interviews!B$5:B$115,INDIRECT(Clusters_insights!$A131)))</f>
        <v>7</v>
      </c>
      <c r="D131" s="19">
        <f ca="1">(SUMPRODUCT(Clusters_interviews!C$5:C$115,INDIRECT(Clusters_insights!$A131)))</f>
        <v>3</v>
      </c>
      <c r="E131" s="19">
        <f ca="1">(SUMPRODUCT(Clusters_interviews!D$5:D$115,INDIRECT(Clusters_insights!$A131)))</f>
        <v>3</v>
      </c>
      <c r="F131" s="19">
        <f ca="1">(SUMPRODUCT(Clusters_interviews!E$5:E$115,INDIRECT(Clusters_insights!$A131)))</f>
        <v>5</v>
      </c>
      <c r="G131" s="19">
        <f ca="1">(SUMPRODUCT(Clusters_interviews!F$5:F$115,INDIRECT(Clusters_insights!$A131)))</f>
        <v>2</v>
      </c>
      <c r="H131" s="19">
        <f ca="1">(SUMPRODUCT(Clusters_interviews!G$5:G$115,INDIRECT(Clusters_insights!$A131)))</f>
        <v>9</v>
      </c>
      <c r="K131" s="34" t="str" cm="1">
        <f t="array" aca="1" ref="K131" ca="1">INDEX('Jaccard_distance All'!$C$1:$EH$1,,MATCH(SMALL('Jaccard_distance All'!$C129:$EH129,K$4+1),'Jaccard_distance All'!$C129:$EH129,0))</f>
        <v>set_5016</v>
      </c>
      <c r="L131" s="18" t="str" cm="1">
        <f t="array" aca="1" ref="L131" ca="1">INDEX('Jaccard_distance All'!$C$1:$EH$1,,MATCH(SMALL('Jaccard_distance All'!$C129:$EH129,L$4+1),'Jaccard_distance All'!$C129:$EH129,0))</f>
        <v>set_5008</v>
      </c>
      <c r="M131" s="18" t="str" cm="1">
        <f t="array" aca="1" ref="M131" ca="1">INDEX('Jaccard_distance All'!$C$1:$EH$1,,MATCH(SMALL('Jaccard_distance All'!$C129:$EH129,M$4+1),'Jaccard_distance All'!$C129:$EH129,0))</f>
        <v>set_5014</v>
      </c>
      <c r="N131" s="18" t="str" cm="1">
        <f t="array" aca="1" ref="N131" ca="1">INDEX('Jaccard_distance All'!$C$1:$EH$1,,MATCH(SMALL('Jaccard_distance All'!$C129:$EH129,N$4+1),'Jaccard_distance All'!$C129:$EH129,0))</f>
        <v>set_5013</v>
      </c>
      <c r="O131" s="56" t="str" cm="1">
        <f t="array" aca="1" ref="O131" ca="1">INDEX('Jaccard_distance All'!$C$1:$EH$1,,MATCH(SMALL('Jaccard_distance All'!$C129:$EH129,O$4+1),'Jaccard_distance All'!$C129:$EH129,0))</f>
        <v>set_5002</v>
      </c>
      <c r="Q131" s="34">
        <f ca="1">COUNTIF('Jaccard_distance All'!$C129:$EH129,1)</f>
        <v>10</v>
      </c>
      <c r="R131" s="14">
        <f t="shared" ca="1" si="1"/>
        <v>60</v>
      </c>
    </row>
    <row r="132" spans="1:18" ht="26.25" x14ac:dyDescent="0.45">
      <c r="A132" s="19" t="s">
        <v>137</v>
      </c>
      <c r="B132" s="21" t="s">
        <v>416</v>
      </c>
      <c r="C132" s="19">
        <f ca="1">(SUMPRODUCT(Clusters_interviews!B$5:B$115,INDIRECT(Clusters_insights!$A132)))</f>
        <v>12</v>
      </c>
      <c r="D132" s="19">
        <f ca="1">(SUMPRODUCT(Clusters_interviews!C$5:C$115,INDIRECT(Clusters_insights!$A132)))</f>
        <v>8</v>
      </c>
      <c r="E132" s="19">
        <f ca="1">(SUMPRODUCT(Clusters_interviews!D$5:D$115,INDIRECT(Clusters_insights!$A132)))</f>
        <v>11</v>
      </c>
      <c r="F132" s="19">
        <f ca="1">(SUMPRODUCT(Clusters_interviews!E$5:E$115,INDIRECT(Clusters_insights!$A132)))</f>
        <v>5</v>
      </c>
      <c r="G132" s="19">
        <f ca="1">(SUMPRODUCT(Clusters_interviews!F$5:F$115,INDIRECT(Clusters_insights!$A132)))</f>
        <v>6</v>
      </c>
      <c r="H132" s="19">
        <f ca="1">(SUMPRODUCT(Clusters_interviews!G$5:G$115,INDIRECT(Clusters_insights!$A132)))</f>
        <v>12</v>
      </c>
      <c r="K132" s="34" t="str" cm="1">
        <f t="array" aca="1" ref="K132" ca="1">INDEX('Jaccard_distance All'!$C$1:$EH$1,,MATCH(SMALL('Jaccard_distance All'!$C130:$EH130,K$4+1),'Jaccard_distance All'!$C130:$EH130,0))</f>
        <v>set_5007</v>
      </c>
      <c r="L132" s="18" t="str" cm="1">
        <f t="array" aca="1" ref="L132" ca="1">INDEX('Jaccard_distance All'!$C$1:$EH$1,,MATCH(SMALL('Jaccard_distance All'!$C130:$EH130,L$4+1),'Jaccard_distance All'!$C130:$EH130,0))</f>
        <v>set_5002</v>
      </c>
      <c r="M132" s="18" t="str" cm="1">
        <f t="array" aca="1" ref="M132" ca="1">INDEX('Jaccard_distance All'!$C$1:$EH$1,,MATCH(SMALL('Jaccard_distance All'!$C130:$EH130,M$4+1),'Jaccard_distance All'!$C130:$EH130,0))</f>
        <v>set_5003</v>
      </c>
      <c r="N132" s="18" t="str" cm="1">
        <f t="array" aca="1" ref="N132" ca="1">INDEX('Jaccard_distance All'!$C$1:$EH$1,,MATCH(SMALL('Jaccard_distance All'!$C130:$EH130,N$4+1),'Jaccard_distance All'!$C130:$EH130,0))</f>
        <v>set_5013</v>
      </c>
      <c r="O132" s="56" t="str" cm="1">
        <f t="array" aca="1" ref="O132" ca="1">INDEX('Jaccard_distance All'!$C$1:$EH$1,,MATCH(SMALL('Jaccard_distance All'!$C130:$EH130,O$4+1),'Jaccard_distance All'!$C130:$EH130,0))</f>
        <v>set_5012</v>
      </c>
      <c r="Q132" s="34">
        <f ca="1">COUNTIF('Jaccard_distance All'!$C130:$EH130,1)</f>
        <v>4</v>
      </c>
      <c r="R132" s="14">
        <f t="shared" ca="1" si="1"/>
        <v>98</v>
      </c>
    </row>
    <row r="133" spans="1:18" ht="39.4" x14ac:dyDescent="0.45">
      <c r="A133" s="19" t="s">
        <v>138</v>
      </c>
      <c r="B133" s="21" t="s">
        <v>417</v>
      </c>
      <c r="C133" s="19">
        <f ca="1">(SUMPRODUCT(Clusters_interviews!B$5:B$115,INDIRECT(Clusters_insights!$A133)))</f>
        <v>0</v>
      </c>
      <c r="D133" s="19">
        <f ca="1">(SUMPRODUCT(Clusters_interviews!C$5:C$115,INDIRECT(Clusters_insights!$A133)))</f>
        <v>0</v>
      </c>
      <c r="E133" s="19">
        <f ca="1">(SUMPRODUCT(Clusters_interviews!D$5:D$115,INDIRECT(Clusters_insights!$A133)))</f>
        <v>1</v>
      </c>
      <c r="F133" s="19">
        <f ca="1">(SUMPRODUCT(Clusters_interviews!E$5:E$115,INDIRECT(Clusters_insights!$A133)))</f>
        <v>2</v>
      </c>
      <c r="G133" s="19">
        <f ca="1">(SUMPRODUCT(Clusters_interviews!F$5:F$115,INDIRECT(Clusters_insights!$A133)))</f>
        <v>1</v>
      </c>
      <c r="H133" s="19">
        <f ca="1">(SUMPRODUCT(Clusters_interviews!G$5:G$115,INDIRECT(Clusters_insights!$A133)))</f>
        <v>2</v>
      </c>
      <c r="K133" s="34" t="str" cm="1">
        <f t="array" aca="1" ref="K133" ca="1">INDEX('Jaccard_distance All'!$C$1:$EH$1,,MATCH(SMALL('Jaccard_distance All'!$C131:$EH131,K$4+1),'Jaccard_distance All'!$C131:$EH131,0))</f>
        <v>set_4034</v>
      </c>
      <c r="L133" s="18" t="str" cm="1">
        <f t="array" aca="1" ref="L133" ca="1">INDEX('Jaccard_distance All'!$C$1:$EH$1,,MATCH(SMALL('Jaccard_distance All'!$C131:$EH131,L$4+1),'Jaccard_distance All'!$C131:$EH131,0))</f>
        <v>set_3030</v>
      </c>
      <c r="M133" s="18" t="str" cm="1">
        <f t="array" aca="1" ref="M133" ca="1">INDEX('Jaccard_distance All'!$C$1:$EH$1,,MATCH(SMALL('Jaccard_distance All'!$C131:$EH131,M$4+1),'Jaccard_distance All'!$C131:$EH131,0))</f>
        <v>set_3005</v>
      </c>
      <c r="N133" s="18" t="str" cm="1">
        <f t="array" aca="1" ref="N133" ca="1">INDEX('Jaccard_distance All'!$C$1:$EH$1,,MATCH(SMALL('Jaccard_distance All'!$C131:$EH131,N$4+1),'Jaccard_distance All'!$C131:$EH131,0))</f>
        <v>set_3024</v>
      </c>
      <c r="O133" s="56" t="str" cm="1">
        <f t="array" aca="1" ref="O133" ca="1">INDEX('Jaccard_distance All'!$C$1:$EH$1,,MATCH(SMALL('Jaccard_distance All'!$C131:$EH131,O$4+1),'Jaccard_distance All'!$C131:$EH131,0))</f>
        <v>set_3025</v>
      </c>
      <c r="Q133" s="34">
        <f ca="1">COUNTIF('Jaccard_distance All'!$C131:$EH131,1)</f>
        <v>35</v>
      </c>
      <c r="R133" s="14">
        <f t="shared" ca="1" si="1"/>
        <v>9</v>
      </c>
    </row>
    <row r="134" spans="1:18" ht="39.4" x14ac:dyDescent="0.45">
      <c r="A134" s="19" t="s">
        <v>139</v>
      </c>
      <c r="B134" s="21" t="s">
        <v>418</v>
      </c>
      <c r="C134" s="19">
        <f ca="1">(SUMPRODUCT(Clusters_interviews!B$5:B$115,INDIRECT(Clusters_insights!$A134)))</f>
        <v>5</v>
      </c>
      <c r="D134" s="19">
        <f ca="1">(SUMPRODUCT(Clusters_interviews!C$5:C$115,INDIRECT(Clusters_insights!$A134)))</f>
        <v>1</v>
      </c>
      <c r="E134" s="19">
        <f ca="1">(SUMPRODUCT(Clusters_interviews!D$5:D$115,INDIRECT(Clusters_insights!$A134)))</f>
        <v>1</v>
      </c>
      <c r="F134" s="19">
        <f ca="1">(SUMPRODUCT(Clusters_interviews!E$5:E$115,INDIRECT(Clusters_insights!$A134)))</f>
        <v>2</v>
      </c>
      <c r="G134" s="19">
        <f ca="1">(SUMPRODUCT(Clusters_interviews!F$5:F$115,INDIRECT(Clusters_insights!$A134)))</f>
        <v>0</v>
      </c>
      <c r="H134" s="19">
        <f ca="1">(SUMPRODUCT(Clusters_interviews!G$5:G$115,INDIRECT(Clusters_insights!$A134)))</f>
        <v>3</v>
      </c>
      <c r="K134" s="34" t="str" cm="1">
        <f t="array" aca="1" ref="K134" ca="1">INDEX('Jaccard_distance All'!$C$1:$EH$1,,MATCH(SMALL('Jaccard_distance All'!$C132:$EH132,K$4+1),'Jaccard_distance All'!$C132:$EH132,0))</f>
        <v>set_1022</v>
      </c>
      <c r="L134" s="18" t="str" cm="1">
        <f t="array" aca="1" ref="L134" ca="1">INDEX('Jaccard_distance All'!$C$1:$EH$1,,MATCH(SMALL('Jaccard_distance All'!$C132:$EH132,L$4+1),'Jaccard_distance All'!$C132:$EH132,0))</f>
        <v>set_4032</v>
      </c>
      <c r="M134" s="18" t="str" cm="1">
        <f t="array" aca="1" ref="M134" ca="1">INDEX('Jaccard_distance All'!$C$1:$EH$1,,MATCH(SMALL('Jaccard_distance All'!$C132:$EH132,M$4+1),'Jaccard_distance All'!$C132:$EH132,0))</f>
        <v>set_3036</v>
      </c>
      <c r="N134" s="18" t="str" cm="1">
        <f t="array" aca="1" ref="N134" ca="1">INDEX('Jaccard_distance All'!$C$1:$EH$1,,MATCH(SMALL('Jaccard_distance All'!$C132:$EH132,N$4+1),'Jaccard_distance All'!$C132:$EH132,0))</f>
        <v>set_4025</v>
      </c>
      <c r="O134" s="56" t="str" cm="1">
        <f t="array" aca="1" ref="O134" ca="1">INDEX('Jaccard_distance All'!$C$1:$EH$1,,MATCH(SMALL('Jaccard_distance All'!$C132:$EH132,O$4+1),'Jaccard_distance All'!$C132:$EH132,0))</f>
        <v>set_3038</v>
      </c>
      <c r="Q134" s="34">
        <f ca="1">COUNTIF('Jaccard_distance All'!$C132:$EH132,1)</f>
        <v>20</v>
      </c>
      <c r="R134" s="14">
        <f t="shared" ref="R134:R140" ca="1" si="2">_xlfn.RANK.EQ(Q134,$Q$5:$Q$140,0)</f>
        <v>26</v>
      </c>
    </row>
    <row r="135" spans="1:18" ht="39.4" x14ac:dyDescent="0.45">
      <c r="A135" s="19" t="s">
        <v>140</v>
      </c>
      <c r="B135" s="21" t="s">
        <v>419</v>
      </c>
      <c r="C135" s="19">
        <f ca="1">(SUMPRODUCT(Clusters_interviews!B$5:B$115,INDIRECT(Clusters_insights!$A135)))</f>
        <v>5</v>
      </c>
      <c r="D135" s="19">
        <f ca="1">(SUMPRODUCT(Clusters_interviews!C$5:C$115,INDIRECT(Clusters_insights!$A135)))</f>
        <v>5</v>
      </c>
      <c r="E135" s="19">
        <f ca="1">(SUMPRODUCT(Clusters_interviews!D$5:D$115,INDIRECT(Clusters_insights!$A135)))</f>
        <v>3</v>
      </c>
      <c r="F135" s="19">
        <f ca="1">(SUMPRODUCT(Clusters_interviews!E$5:E$115,INDIRECT(Clusters_insights!$A135)))</f>
        <v>2</v>
      </c>
      <c r="G135" s="19">
        <f ca="1">(SUMPRODUCT(Clusters_interviews!F$5:F$115,INDIRECT(Clusters_insights!$A135)))</f>
        <v>4</v>
      </c>
      <c r="H135" s="19">
        <f ca="1">(SUMPRODUCT(Clusters_interviews!G$5:G$115,INDIRECT(Clusters_insights!$A135)))</f>
        <v>6</v>
      </c>
      <c r="K135" s="34" t="str" cm="1">
        <f t="array" aca="1" ref="K135" ca="1">INDEX('Jaccard_distance All'!$C$1:$EH$1,,MATCH(SMALL('Jaccard_distance All'!$C133:$EH133,K$4+1),'Jaccard_distance All'!$C133:$EH133,0))</f>
        <v>set_3004</v>
      </c>
      <c r="L135" s="18" t="str" cm="1">
        <f t="array" aca="1" ref="L135" ca="1">INDEX('Jaccard_distance All'!$C$1:$EH$1,,MATCH(SMALL('Jaccard_distance All'!$C133:$EH133,L$4+1),'Jaccard_distance All'!$C133:$EH133,0))</f>
        <v>set_3033</v>
      </c>
      <c r="M135" s="18" t="str" cm="1">
        <f t="array" aca="1" ref="M135" ca="1">INDEX('Jaccard_distance All'!$C$1:$EH$1,,MATCH(SMALL('Jaccard_distance All'!$C133:$EH133,M$4+1),'Jaccard_distance All'!$C133:$EH133,0))</f>
        <v>set_3039</v>
      </c>
      <c r="N135" s="18" t="str" cm="1">
        <f t="array" aca="1" ref="N135" ca="1">INDEX('Jaccard_distance All'!$C$1:$EH$1,,MATCH(SMALL('Jaccard_distance All'!$C133:$EH133,N$4+1),'Jaccard_distance All'!$C133:$EH133,0))</f>
        <v>set_3022</v>
      </c>
      <c r="O135" s="56" t="str" cm="1">
        <f t="array" aca="1" ref="O135" ca="1">INDEX('Jaccard_distance All'!$C$1:$EH$1,,MATCH(SMALL('Jaccard_distance All'!$C133:$EH133,O$4+1),'Jaccard_distance All'!$C133:$EH133,0))</f>
        <v>set_3038</v>
      </c>
      <c r="Q135" s="34">
        <f ca="1">COUNTIF('Jaccard_distance All'!$C133:$EH133,1)</f>
        <v>20</v>
      </c>
      <c r="R135" s="14">
        <f t="shared" ca="1" si="2"/>
        <v>26</v>
      </c>
    </row>
    <row r="136" spans="1:18" ht="39.4" x14ac:dyDescent="0.45">
      <c r="A136" s="19" t="s">
        <v>174</v>
      </c>
      <c r="B136" s="21" t="s">
        <v>420</v>
      </c>
      <c r="C136" s="19">
        <f ca="1">(SUMPRODUCT(Clusters_interviews!B$5:B$115,INDIRECT(Clusters_insights!$A136)))</f>
        <v>8</v>
      </c>
      <c r="D136" s="19">
        <f ca="1">(SUMPRODUCT(Clusters_interviews!C$5:C$115,INDIRECT(Clusters_insights!$A136)))</f>
        <v>5</v>
      </c>
      <c r="E136" s="19">
        <f ca="1">(SUMPRODUCT(Clusters_interviews!D$5:D$115,INDIRECT(Clusters_insights!$A136)))</f>
        <v>4</v>
      </c>
      <c r="F136" s="19">
        <f ca="1">(SUMPRODUCT(Clusters_interviews!E$5:E$115,INDIRECT(Clusters_insights!$A136)))</f>
        <v>4</v>
      </c>
      <c r="G136" s="19">
        <f ca="1">(SUMPRODUCT(Clusters_interviews!F$5:F$115,INDIRECT(Clusters_insights!$A136)))</f>
        <v>3</v>
      </c>
      <c r="H136" s="19">
        <f ca="1">(SUMPRODUCT(Clusters_interviews!G$5:G$115,INDIRECT(Clusters_insights!$A136)))</f>
        <v>8</v>
      </c>
      <c r="K136" s="34" t="str" cm="1">
        <f t="array" aca="1" ref="K136" ca="1">INDEX('Jaccard_distance All'!$C$1:$EH$1,,MATCH(SMALL('Jaccard_distance All'!$C134:$EH134,K$4+1),'Jaccard_distance All'!$C134:$EH134,0))</f>
        <v>set_5002</v>
      </c>
      <c r="L136" s="18" t="str" cm="1">
        <f t="array" aca="1" ref="L136" ca="1">INDEX('Jaccard_distance All'!$C$1:$EH$1,,MATCH(SMALL('Jaccard_distance All'!$C134:$EH134,L$4+1),'Jaccard_distance All'!$C134:$EH134,0))</f>
        <v>set_5008</v>
      </c>
      <c r="M136" s="18" t="str" cm="1">
        <f t="array" aca="1" ref="M136" ca="1">INDEX('Jaccard_distance All'!$C$1:$EH$1,,MATCH(SMALL('Jaccard_distance All'!$C134:$EH134,M$4+1),'Jaccard_distance All'!$C134:$EH134,0))</f>
        <v>set_5013</v>
      </c>
      <c r="N136" s="18" t="str" cm="1">
        <f t="array" aca="1" ref="N136" ca="1">INDEX('Jaccard_distance All'!$C$1:$EH$1,,MATCH(SMALL('Jaccard_distance All'!$C134:$EH134,N$4+1),'Jaccard_distance All'!$C134:$EH134,0))</f>
        <v>set_3005</v>
      </c>
      <c r="O136" s="56" t="str" cm="1">
        <f t="array" aca="1" ref="O136" ca="1">INDEX('Jaccard_distance All'!$C$1:$EH$1,,MATCH(SMALL('Jaccard_distance All'!$C134:$EH134,O$4+1),'Jaccard_distance All'!$C134:$EH134,0))</f>
        <v>set_3012</v>
      </c>
      <c r="Q136" s="34">
        <f ca="1">COUNTIF('Jaccard_distance All'!$C134:$EH134,1)</f>
        <v>7</v>
      </c>
      <c r="R136" s="14">
        <f t="shared" ca="1" si="2"/>
        <v>78</v>
      </c>
    </row>
    <row r="137" spans="1:18" ht="39.4" x14ac:dyDescent="0.45">
      <c r="A137" s="19" t="s">
        <v>175</v>
      </c>
      <c r="B137" s="21" t="s">
        <v>421</v>
      </c>
      <c r="C137" s="19">
        <f ca="1">(SUMPRODUCT(Clusters_interviews!B$5:B$115,INDIRECT(Clusters_insights!$A137)))</f>
        <v>6</v>
      </c>
      <c r="D137" s="19">
        <f ca="1">(SUMPRODUCT(Clusters_interviews!C$5:C$115,INDIRECT(Clusters_insights!$A137)))</f>
        <v>4</v>
      </c>
      <c r="E137" s="19">
        <f ca="1">(SUMPRODUCT(Clusters_interviews!D$5:D$115,INDIRECT(Clusters_insights!$A137)))</f>
        <v>3</v>
      </c>
      <c r="F137" s="19">
        <f ca="1">(SUMPRODUCT(Clusters_interviews!E$5:E$115,INDIRECT(Clusters_insights!$A137)))</f>
        <v>3</v>
      </c>
      <c r="G137" s="19">
        <f ca="1">(SUMPRODUCT(Clusters_interviews!F$5:F$115,INDIRECT(Clusters_insights!$A137)))</f>
        <v>4</v>
      </c>
      <c r="H137" s="19">
        <f ca="1">(SUMPRODUCT(Clusters_interviews!G$5:G$115,INDIRECT(Clusters_insights!$A137)))</f>
        <v>4</v>
      </c>
      <c r="K137" s="34" t="str" cm="1">
        <f t="array" aca="1" ref="K137" ca="1">INDEX('Jaccard_distance All'!$C$1:$EH$1,,MATCH(SMALL('Jaccard_distance All'!$C135:$EH135,K$4+1),'Jaccard_distance All'!$C135:$EH135,0))</f>
        <v>set_5014</v>
      </c>
      <c r="L137" s="18" t="str" cm="1">
        <f t="array" aca="1" ref="L137" ca="1">INDEX('Jaccard_distance All'!$C$1:$EH$1,,MATCH(SMALL('Jaccard_distance All'!$C135:$EH135,L$4+1),'Jaccard_distance All'!$C135:$EH135,0))</f>
        <v>set_5008</v>
      </c>
      <c r="M137" s="18" t="str" cm="1">
        <f t="array" aca="1" ref="M137" ca="1">INDEX('Jaccard_distance All'!$C$1:$EH$1,,MATCH(SMALL('Jaccard_distance All'!$C135:$EH135,M$4+1),'Jaccard_distance All'!$C135:$EH135,0))</f>
        <v>set_5016</v>
      </c>
      <c r="N137" s="18" t="str" cm="1">
        <f t="array" aca="1" ref="N137" ca="1">INDEX('Jaccard_distance All'!$C$1:$EH$1,,MATCH(SMALL('Jaccard_distance All'!$C135:$EH135,N$4+1),'Jaccard_distance All'!$C135:$EH135,0))</f>
        <v>set_5007</v>
      </c>
      <c r="O137" s="56" t="str" cm="1">
        <f t="array" aca="1" ref="O137" ca="1">INDEX('Jaccard_distance All'!$C$1:$EH$1,,MATCH(SMALL('Jaccard_distance All'!$C135:$EH135,O$4+1),'Jaccard_distance All'!$C135:$EH135,0))</f>
        <v>set_5002</v>
      </c>
      <c r="Q137" s="34">
        <f ca="1">COUNTIF('Jaccard_distance All'!$C135:$EH135,1)</f>
        <v>11</v>
      </c>
      <c r="R137" s="14">
        <f t="shared" ca="1" si="2"/>
        <v>55</v>
      </c>
    </row>
    <row r="138" spans="1:18" ht="39.4" x14ac:dyDescent="0.45">
      <c r="A138" s="19" t="s">
        <v>176</v>
      </c>
      <c r="B138" s="21" t="s">
        <v>422</v>
      </c>
      <c r="C138" s="19">
        <f ca="1">(SUMPRODUCT(Clusters_interviews!B$5:B$115,INDIRECT(Clusters_insights!$A138)))</f>
        <v>2</v>
      </c>
      <c r="D138" s="19">
        <f ca="1">(SUMPRODUCT(Clusters_interviews!C$5:C$115,INDIRECT(Clusters_insights!$A138)))</f>
        <v>2</v>
      </c>
      <c r="E138" s="19">
        <f ca="1">(SUMPRODUCT(Clusters_interviews!D$5:D$115,INDIRECT(Clusters_insights!$A138)))</f>
        <v>2</v>
      </c>
      <c r="F138" s="19">
        <f ca="1">(SUMPRODUCT(Clusters_interviews!E$5:E$115,INDIRECT(Clusters_insights!$A138)))</f>
        <v>1</v>
      </c>
      <c r="G138" s="19">
        <f ca="1">(SUMPRODUCT(Clusters_interviews!F$5:F$115,INDIRECT(Clusters_insights!$A138)))</f>
        <v>4</v>
      </c>
      <c r="H138" s="19">
        <f ca="1">(SUMPRODUCT(Clusters_interviews!G$5:G$115,INDIRECT(Clusters_insights!$A138)))</f>
        <v>5</v>
      </c>
      <c r="K138" s="34" t="str" cm="1">
        <f t="array" aca="1" ref="K138" ca="1">INDEX('Jaccard_distance All'!$C$1:$EH$1,,MATCH(SMALL('Jaccard_distance All'!$C136:$EH136,K$4+1),'Jaccard_distance All'!$C136:$EH136,0))</f>
        <v>set_5016</v>
      </c>
      <c r="L138" s="18" t="str" cm="1">
        <f t="array" aca="1" ref="L138" ca="1">INDEX('Jaccard_distance All'!$C$1:$EH$1,,MATCH(SMALL('Jaccard_distance All'!$C136:$EH136,L$4+1),'Jaccard_distance All'!$C136:$EH136,0))</f>
        <v>set_5007</v>
      </c>
      <c r="M138" s="18" t="str" cm="1">
        <f t="array" aca="1" ref="M138" ca="1">INDEX('Jaccard_distance All'!$C$1:$EH$1,,MATCH(SMALL('Jaccard_distance All'!$C136:$EH136,M$4+1),'Jaccard_distance All'!$C136:$EH136,0))</f>
        <v>set_5007</v>
      </c>
      <c r="N138" s="18" t="str" cm="1">
        <f t="array" aca="1" ref="N138" ca="1">INDEX('Jaccard_distance All'!$C$1:$EH$1,,MATCH(SMALL('Jaccard_distance All'!$C136:$EH136,N$4+1),'Jaccard_distance All'!$C136:$EH136,0))</f>
        <v>set_5008</v>
      </c>
      <c r="O138" s="56" t="str" cm="1">
        <f t="array" aca="1" ref="O138" ca="1">INDEX('Jaccard_distance All'!$C$1:$EH$1,,MATCH(SMALL('Jaccard_distance All'!$C136:$EH136,O$4+1),'Jaccard_distance All'!$C136:$EH136,0))</f>
        <v>set_5015</v>
      </c>
      <c r="Q138" s="34">
        <f ca="1">COUNTIF('Jaccard_distance All'!$C136:$EH136,1)</f>
        <v>23</v>
      </c>
      <c r="R138" s="14">
        <f t="shared" ca="1" si="2"/>
        <v>20</v>
      </c>
    </row>
    <row r="139" spans="1:18" ht="26.25" x14ac:dyDescent="0.45">
      <c r="A139" s="19" t="s">
        <v>177</v>
      </c>
      <c r="B139" s="21" t="s">
        <v>423</v>
      </c>
      <c r="C139" s="19">
        <f ca="1">(SUMPRODUCT(Clusters_interviews!B$5:B$115,INDIRECT(Clusters_insights!$A139)))</f>
        <v>1</v>
      </c>
      <c r="D139" s="19">
        <f ca="1">(SUMPRODUCT(Clusters_interviews!C$5:C$115,INDIRECT(Clusters_insights!$A139)))</f>
        <v>0</v>
      </c>
      <c r="E139" s="19">
        <f ca="1">(SUMPRODUCT(Clusters_interviews!D$5:D$115,INDIRECT(Clusters_insights!$A139)))</f>
        <v>3</v>
      </c>
      <c r="F139" s="19">
        <f ca="1">(SUMPRODUCT(Clusters_interviews!E$5:E$115,INDIRECT(Clusters_insights!$A139)))</f>
        <v>1</v>
      </c>
      <c r="G139" s="19">
        <f ca="1">(SUMPRODUCT(Clusters_interviews!F$5:F$115,INDIRECT(Clusters_insights!$A139)))</f>
        <v>1</v>
      </c>
      <c r="H139" s="19">
        <f ca="1">(SUMPRODUCT(Clusters_interviews!G$5:G$115,INDIRECT(Clusters_insights!$A139)))</f>
        <v>1</v>
      </c>
      <c r="K139" s="34" t="str" cm="1">
        <f t="array" aca="1" ref="K139" ca="1">INDEX('Jaccard_distance All'!$C$1:$EH$1,,MATCH(SMALL('Jaccard_distance All'!$C137:$EH137,K$4+1),'Jaccard_distance All'!$C137:$EH137,0))</f>
        <v>set_5014</v>
      </c>
      <c r="L139" s="18" t="str" cm="1">
        <f t="array" aca="1" ref="L139" ca="1">INDEX('Jaccard_distance All'!$C$1:$EH$1,,MATCH(SMALL('Jaccard_distance All'!$C137:$EH137,L$4+1),'Jaccard_distance All'!$C137:$EH137,0))</f>
        <v>set_1023</v>
      </c>
      <c r="M139" s="18" t="str" cm="1">
        <f t="array" aca="1" ref="M139" ca="1">INDEX('Jaccard_distance All'!$C$1:$EH$1,,MATCH(SMALL('Jaccard_distance All'!$C137:$EH137,M$4+1),'Jaccard_distance All'!$C137:$EH137,0))</f>
        <v>set_3030</v>
      </c>
      <c r="N139" s="18" t="str" cm="1">
        <f t="array" aca="1" ref="N139" ca="1">INDEX('Jaccard_distance All'!$C$1:$EH$1,,MATCH(SMALL('Jaccard_distance All'!$C137:$EH137,N$4+1),'Jaccard_distance All'!$C137:$EH137,0))</f>
        <v>set_1019</v>
      </c>
      <c r="O139" s="56" t="str" cm="1">
        <f t="array" aca="1" ref="O139" ca="1">INDEX('Jaccard_distance All'!$C$1:$EH$1,,MATCH(SMALL('Jaccard_distance All'!$C137:$EH137,O$4+1),'Jaccard_distance All'!$C137:$EH137,0))</f>
        <v>set_5016</v>
      </c>
      <c r="Q139" s="34">
        <f ca="1">COUNTIF('Jaccard_distance All'!$C137:$EH137,1)</f>
        <v>56</v>
      </c>
      <c r="R139" s="14">
        <f t="shared" ca="1" si="2"/>
        <v>6</v>
      </c>
    </row>
    <row r="140" spans="1:18" ht="39.4" x14ac:dyDescent="0.45">
      <c r="A140" s="19" t="s">
        <v>178</v>
      </c>
      <c r="B140" s="21" t="s">
        <v>424</v>
      </c>
      <c r="C140" s="19">
        <f ca="1">(SUMPRODUCT(Clusters_interviews!B$5:B$115,INDIRECT(Clusters_insights!$A140)))</f>
        <v>4</v>
      </c>
      <c r="D140" s="19">
        <f ca="1">(SUMPRODUCT(Clusters_interviews!C$5:C$115,INDIRECT(Clusters_insights!$A140)))</f>
        <v>2</v>
      </c>
      <c r="E140" s="19">
        <f ca="1">(SUMPRODUCT(Clusters_interviews!D$5:D$115,INDIRECT(Clusters_insights!$A140)))</f>
        <v>3</v>
      </c>
      <c r="F140" s="19">
        <f ca="1">(SUMPRODUCT(Clusters_interviews!E$5:E$115,INDIRECT(Clusters_insights!$A140)))</f>
        <v>3</v>
      </c>
      <c r="G140" s="19">
        <f ca="1">(SUMPRODUCT(Clusters_interviews!F$5:F$115,INDIRECT(Clusters_insights!$A140)))</f>
        <v>3</v>
      </c>
      <c r="H140" s="19">
        <f ca="1">(SUMPRODUCT(Clusters_interviews!G$5:G$115,INDIRECT(Clusters_insights!$A140)))</f>
        <v>7</v>
      </c>
      <c r="K140" s="32" t="str" cm="1">
        <f t="array" aca="1" ref="K140" ca="1">INDEX('Jaccard_distance All'!$C$1:$EH$1,,MATCH(SMALL('Jaccard_distance All'!$C138:$EH138,K$4+1),'Jaccard_distance All'!$C138:$EH138,0))</f>
        <v>set_5007</v>
      </c>
      <c r="L140" s="23" t="str" cm="1">
        <f t="array" aca="1" ref="L140" ca="1">INDEX('Jaccard_distance All'!$C$1:$EH$1,,MATCH(SMALL('Jaccard_distance All'!$C138:$EH138,L$4+1),'Jaccard_distance All'!$C138:$EH138,0))</f>
        <v>set_5014</v>
      </c>
      <c r="M140" s="23" t="str" cm="1">
        <f t="array" aca="1" ref="M140" ca="1">INDEX('Jaccard_distance All'!$C$1:$EH$1,,MATCH(SMALL('Jaccard_distance All'!$C138:$EH138,M$4+1),'Jaccard_distance All'!$C138:$EH138,0))</f>
        <v>set_5008</v>
      </c>
      <c r="N140" s="23" t="str" cm="1">
        <f t="array" aca="1" ref="N140" ca="1">INDEX('Jaccard_distance All'!$C$1:$EH$1,,MATCH(SMALL('Jaccard_distance All'!$C138:$EH138,N$4+1),'Jaccard_distance All'!$C138:$EH138,0))</f>
        <v>set_5013</v>
      </c>
      <c r="O140" s="57" t="str" cm="1">
        <f t="array" aca="1" ref="O140" ca="1">INDEX('Jaccard_distance All'!$C$1:$EH$1,,MATCH(SMALL('Jaccard_distance All'!$C138:$EH138,O$4+1),'Jaccard_distance All'!$C138:$EH138,0))</f>
        <v>set_5002</v>
      </c>
      <c r="Q140" s="32">
        <f ca="1">COUNTIF('Jaccard_distance All'!$C138:$EH138,1)</f>
        <v>15</v>
      </c>
      <c r="R140" s="14">
        <f t="shared" ca="1" si="2"/>
        <v>36</v>
      </c>
    </row>
  </sheetData>
  <mergeCells count="1">
    <mergeCell ref="Q3:R3"/>
  </mergeCells>
  <phoneticPr fontId="3" type="noConversion"/>
  <conditionalFormatting sqref="C5:H140">
    <cfRule type="cellIs" dxfId="0" priority="1" operator="equal">
      <formula>0</formula>
    </cfRule>
    <cfRule type="colorScale" priority="2">
      <colorScale>
        <cfvo type="min"/>
        <cfvo type="max"/>
        <color rgb="FFFCFCFF"/>
        <color rgb="FF63BE7B"/>
      </colorScale>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C0B48-05AC-4AAF-9EA0-8DE4C22DEED3}">
  <dimension ref="A2:H17"/>
  <sheetViews>
    <sheetView workbookViewId="0">
      <selection activeCell="J2" sqref="J2:O17"/>
    </sheetView>
  </sheetViews>
  <sheetFormatPr defaultRowHeight="14.25" x14ac:dyDescent="0.45"/>
  <sheetData>
    <row r="2" spans="1:8" x14ac:dyDescent="0.45">
      <c r="A2" t="s">
        <v>132</v>
      </c>
      <c r="B2">
        <f ca="1">Clusters_insights!C127/Clusters_interviews!B$4</f>
        <v>0.45833333333333331</v>
      </c>
      <c r="C2">
        <f ca="1">Clusters_insights!D127/Clusters_interviews!C$4</f>
        <v>0.32432432432432434</v>
      </c>
      <c r="D2">
        <f ca="1">Clusters_insights!E127/Clusters_interviews!D$4</f>
        <v>0.4</v>
      </c>
      <c r="E2">
        <f ca="1">Clusters_insights!F127/Clusters_interviews!E$4</f>
        <v>0.5</v>
      </c>
      <c r="F2">
        <f ca="1">Clusters_insights!G127/Clusters_interviews!F$4</f>
        <v>0.26315789473684209</v>
      </c>
      <c r="G2">
        <f ca="1">Clusters_insights!H127/Clusters_interviews!G$4</f>
        <v>0.42857142857142855</v>
      </c>
      <c r="H2">
        <v>1</v>
      </c>
    </row>
    <row r="3" spans="1:8" x14ac:dyDescent="0.45">
      <c r="A3" t="s">
        <v>131</v>
      </c>
      <c r="B3">
        <f ca="1">Clusters_insights!C126/Clusters_interviews!B$4</f>
        <v>0.54166666666666663</v>
      </c>
      <c r="C3">
        <f ca="1">Clusters_insights!D126/Clusters_interviews!C$4</f>
        <v>0.1891891891891892</v>
      </c>
      <c r="D3">
        <f ca="1">Clusters_insights!E126/Clusters_interviews!D$4</f>
        <v>0.2</v>
      </c>
      <c r="E3">
        <f ca="1">Clusters_insights!F126/Clusters_interviews!E$4</f>
        <v>0.375</v>
      </c>
      <c r="F3">
        <f ca="1">Clusters_insights!G126/Clusters_interviews!F$4</f>
        <v>0.18421052631578946</v>
      </c>
      <c r="G3">
        <f ca="1">Clusters_insights!H126/Clusters_interviews!G$4</f>
        <v>0.37142857142857144</v>
      </c>
      <c r="H3">
        <v>2</v>
      </c>
    </row>
    <row r="4" spans="1:8" x14ac:dyDescent="0.45">
      <c r="A4" t="s">
        <v>137</v>
      </c>
      <c r="B4">
        <f ca="1">Clusters_insights!C132/Clusters_interviews!B$4</f>
        <v>0.5</v>
      </c>
      <c r="C4">
        <f ca="1">Clusters_insights!D132/Clusters_interviews!C$4</f>
        <v>0.21621621621621623</v>
      </c>
      <c r="D4">
        <f ca="1">Clusters_insights!E132/Clusters_interviews!D$4</f>
        <v>0.31428571428571428</v>
      </c>
      <c r="E4">
        <f ca="1">Clusters_insights!F132/Clusters_interviews!E$4</f>
        <v>0.3125</v>
      </c>
      <c r="F4">
        <f ca="1">Clusters_insights!G132/Clusters_interviews!F$4</f>
        <v>0.15789473684210525</v>
      </c>
      <c r="G4">
        <f ca="1">Clusters_insights!H132/Clusters_interviews!G$4</f>
        <v>0.34285714285714286</v>
      </c>
      <c r="H4">
        <v>3</v>
      </c>
    </row>
    <row r="5" spans="1:8" x14ac:dyDescent="0.45">
      <c r="A5" t="s">
        <v>130</v>
      </c>
      <c r="B5">
        <f ca="1">Clusters_insights!C125/Clusters_interviews!B$4</f>
        <v>0.33333333333333331</v>
      </c>
      <c r="C5">
        <f ca="1">Clusters_insights!D125/Clusters_interviews!C$4</f>
        <v>0.1891891891891892</v>
      </c>
      <c r="D5">
        <f ca="1">Clusters_insights!E125/Clusters_interviews!D$4</f>
        <v>0.17142857142857143</v>
      </c>
      <c r="E5">
        <f ca="1">Clusters_insights!F125/Clusters_interviews!E$4</f>
        <v>0.125</v>
      </c>
      <c r="F5">
        <f ca="1">Clusters_insights!G125/Clusters_interviews!F$4</f>
        <v>0.18421052631578946</v>
      </c>
      <c r="G5">
        <f ca="1">Clusters_insights!H125/Clusters_interviews!G$4</f>
        <v>0.31428571428571428</v>
      </c>
      <c r="H5">
        <v>4</v>
      </c>
    </row>
    <row r="6" spans="1:8" x14ac:dyDescent="0.45">
      <c r="A6" t="s">
        <v>135</v>
      </c>
      <c r="B6">
        <f ca="1">Clusters_insights!C130/Clusters_interviews!B$4</f>
        <v>0.16666666666666666</v>
      </c>
      <c r="C6">
        <f ca="1">Clusters_insights!D130/Clusters_interviews!C$4</f>
        <v>0.1891891891891892</v>
      </c>
      <c r="D6">
        <f ca="1">Clusters_insights!E130/Clusters_interviews!D$4</f>
        <v>0.25714285714285712</v>
      </c>
      <c r="E6">
        <f ca="1">Clusters_insights!F130/Clusters_interviews!E$4</f>
        <v>0.125</v>
      </c>
      <c r="F6">
        <f ca="1">Clusters_insights!G130/Clusters_interviews!F$4</f>
        <v>0.10526315789473684</v>
      </c>
      <c r="G6">
        <f ca="1">Clusters_insights!H130/Clusters_interviews!G$4</f>
        <v>0.17142857142857143</v>
      </c>
      <c r="H6">
        <v>5</v>
      </c>
    </row>
    <row r="7" spans="1:8" x14ac:dyDescent="0.45">
      <c r="A7" t="s">
        <v>174</v>
      </c>
      <c r="B7">
        <f ca="1">Clusters_insights!C136/Clusters_interviews!B$4</f>
        <v>0.33333333333333331</v>
      </c>
      <c r="C7">
        <f ca="1">Clusters_insights!D136/Clusters_interviews!C$4</f>
        <v>0.13513513513513514</v>
      </c>
      <c r="D7">
        <f ca="1">Clusters_insights!E136/Clusters_interviews!D$4</f>
        <v>0.11428571428571428</v>
      </c>
      <c r="E7">
        <f ca="1">Clusters_insights!F136/Clusters_interviews!E$4</f>
        <v>0.25</v>
      </c>
      <c r="F7">
        <f ca="1">Clusters_insights!G136/Clusters_interviews!F$4</f>
        <v>7.8947368421052627E-2</v>
      </c>
      <c r="G7">
        <f ca="1">Clusters_insights!H136/Clusters_interviews!G$4</f>
        <v>0.22857142857142856</v>
      </c>
      <c r="H7">
        <v>6</v>
      </c>
    </row>
    <row r="8" spans="1:8" x14ac:dyDescent="0.45">
      <c r="A8" t="s">
        <v>136</v>
      </c>
      <c r="B8">
        <f ca="1">Clusters_insights!C131/Clusters_interviews!B$4</f>
        <v>0.29166666666666669</v>
      </c>
      <c r="C8">
        <f ca="1">Clusters_insights!D131/Clusters_interviews!C$4</f>
        <v>8.1081081081081086E-2</v>
      </c>
      <c r="D8">
        <f ca="1">Clusters_insights!E131/Clusters_interviews!D$4</f>
        <v>8.5714285714285715E-2</v>
      </c>
      <c r="E8">
        <f ca="1">Clusters_insights!F131/Clusters_interviews!E$4</f>
        <v>0.3125</v>
      </c>
      <c r="F8">
        <f ca="1">Clusters_insights!G131/Clusters_interviews!F$4</f>
        <v>5.2631578947368418E-2</v>
      </c>
      <c r="G8">
        <f ca="1">Clusters_insights!H131/Clusters_interviews!G$4</f>
        <v>0.25714285714285712</v>
      </c>
      <c r="H8">
        <v>7</v>
      </c>
    </row>
    <row r="9" spans="1:8" x14ac:dyDescent="0.45">
      <c r="A9" t="s">
        <v>175</v>
      </c>
      <c r="B9">
        <f ca="1">Clusters_insights!C137/Clusters_interviews!B$4</f>
        <v>0.25</v>
      </c>
      <c r="C9">
        <f ca="1">Clusters_insights!D137/Clusters_interviews!C$4</f>
        <v>0.10810810810810811</v>
      </c>
      <c r="D9">
        <f ca="1">Clusters_insights!E137/Clusters_interviews!D$4</f>
        <v>8.5714285714285715E-2</v>
      </c>
      <c r="E9">
        <f ca="1">Clusters_insights!F137/Clusters_interviews!E$4</f>
        <v>0.1875</v>
      </c>
      <c r="F9">
        <f ca="1">Clusters_insights!G137/Clusters_interviews!F$4</f>
        <v>0.10526315789473684</v>
      </c>
      <c r="G9">
        <f ca="1">Clusters_insights!H137/Clusters_interviews!G$4</f>
        <v>0.11428571428571428</v>
      </c>
      <c r="H9">
        <v>7</v>
      </c>
    </row>
    <row r="10" spans="1:8" x14ac:dyDescent="0.45">
      <c r="A10" t="s">
        <v>133</v>
      </c>
      <c r="B10">
        <f ca="1">Clusters_insights!C128/Clusters_interviews!B$4</f>
        <v>0.29166666666666669</v>
      </c>
      <c r="C10">
        <f ca="1">Clusters_insights!D128/Clusters_interviews!C$4</f>
        <v>0.16216216216216217</v>
      </c>
      <c r="D10">
        <f ca="1">Clusters_insights!E128/Clusters_interviews!D$4</f>
        <v>0.2</v>
      </c>
      <c r="E10">
        <f ca="1">Clusters_insights!F128/Clusters_interviews!E$4</f>
        <v>0.125</v>
      </c>
      <c r="F10">
        <f ca="1">Clusters_insights!G128/Clusters_interviews!F$4</f>
        <v>0.13157894736842105</v>
      </c>
      <c r="G10">
        <f ca="1">Clusters_insights!H128/Clusters_interviews!G$4</f>
        <v>0.22857142857142856</v>
      </c>
      <c r="H10">
        <v>9</v>
      </c>
    </row>
    <row r="11" spans="1:8" x14ac:dyDescent="0.45">
      <c r="A11" t="s">
        <v>178</v>
      </c>
      <c r="B11">
        <f ca="1">Clusters_insights!C140/Clusters_interviews!B$4</f>
        <v>0.16666666666666666</v>
      </c>
      <c r="C11">
        <f ca="1">Clusters_insights!D140/Clusters_interviews!C$4</f>
        <v>5.4054054054054057E-2</v>
      </c>
      <c r="D11">
        <f ca="1">Clusters_insights!E140/Clusters_interviews!D$4</f>
        <v>8.5714285714285715E-2</v>
      </c>
      <c r="E11">
        <f ca="1">Clusters_insights!F140/Clusters_interviews!E$4</f>
        <v>0.1875</v>
      </c>
      <c r="F11">
        <f ca="1">Clusters_insights!G140/Clusters_interviews!F$4</f>
        <v>7.8947368421052627E-2</v>
      </c>
      <c r="G11">
        <f ca="1">Clusters_insights!H140/Clusters_interviews!G$4</f>
        <v>0.2</v>
      </c>
      <c r="H11">
        <v>10</v>
      </c>
    </row>
    <row r="12" spans="1:8" x14ac:dyDescent="0.45">
      <c r="A12" t="s">
        <v>176</v>
      </c>
      <c r="B12">
        <f ca="1">Clusters_insights!C138/Clusters_interviews!B$4</f>
        <v>8.3333333333333329E-2</v>
      </c>
      <c r="C12">
        <f ca="1">Clusters_insights!D138/Clusters_interviews!C$4</f>
        <v>5.4054054054054057E-2</v>
      </c>
      <c r="D12">
        <f ca="1">Clusters_insights!E138/Clusters_interviews!D$4</f>
        <v>5.7142857142857141E-2</v>
      </c>
      <c r="E12">
        <f ca="1">Clusters_insights!F138/Clusters_interviews!E$4</f>
        <v>6.25E-2</v>
      </c>
      <c r="F12">
        <f ca="1">Clusters_insights!G138/Clusters_interviews!F$4</f>
        <v>0.10526315789473684</v>
      </c>
      <c r="G12">
        <f ca="1">Clusters_insights!H138/Clusters_interviews!G$4</f>
        <v>0.14285714285714285</v>
      </c>
      <c r="H12">
        <v>11</v>
      </c>
    </row>
    <row r="13" spans="1:8" x14ac:dyDescent="0.45">
      <c r="A13" t="s">
        <v>140</v>
      </c>
      <c r="B13">
        <f ca="1">Clusters_insights!C135/Clusters_interviews!B$4</f>
        <v>0.20833333333333334</v>
      </c>
      <c r="C13">
        <f ca="1">Clusters_insights!D135/Clusters_interviews!C$4</f>
        <v>0.13513513513513514</v>
      </c>
      <c r="D13">
        <f ca="1">Clusters_insights!E135/Clusters_interviews!D$4</f>
        <v>8.5714285714285715E-2</v>
      </c>
      <c r="E13">
        <f ca="1">Clusters_insights!F135/Clusters_interviews!E$4</f>
        <v>0.125</v>
      </c>
      <c r="F13">
        <f ca="1">Clusters_insights!G135/Clusters_interviews!F$4</f>
        <v>0.10526315789473684</v>
      </c>
      <c r="G13">
        <f ca="1">Clusters_insights!H135/Clusters_interviews!G$4</f>
        <v>0.17142857142857143</v>
      </c>
      <c r="H13">
        <v>12</v>
      </c>
    </row>
    <row r="14" spans="1:8" x14ac:dyDescent="0.45">
      <c r="A14" t="s">
        <v>139</v>
      </c>
      <c r="B14">
        <f ca="1">Clusters_insights!C134/Clusters_interviews!B$4</f>
        <v>0.20833333333333334</v>
      </c>
      <c r="C14">
        <f ca="1">Clusters_insights!D134/Clusters_interviews!C$4</f>
        <v>2.7027027027027029E-2</v>
      </c>
      <c r="D14">
        <f ca="1">Clusters_insights!E134/Clusters_interviews!D$4</f>
        <v>2.8571428571428571E-2</v>
      </c>
      <c r="E14">
        <f ca="1">Clusters_insights!F134/Clusters_interviews!E$4</f>
        <v>0.125</v>
      </c>
      <c r="F14">
        <f ca="1">Clusters_insights!G134/Clusters_interviews!F$4</f>
        <v>0</v>
      </c>
      <c r="G14">
        <f ca="1">Clusters_insights!H134/Clusters_interviews!G$4</f>
        <v>8.5714285714285715E-2</v>
      </c>
      <c r="H14">
        <v>13</v>
      </c>
    </row>
    <row r="15" spans="1:8" x14ac:dyDescent="0.45">
      <c r="A15" t="s">
        <v>177</v>
      </c>
      <c r="B15">
        <f ca="1">Clusters_insights!C139/Clusters_interviews!B$4</f>
        <v>4.1666666666666664E-2</v>
      </c>
      <c r="C15">
        <f ca="1">Clusters_insights!D139/Clusters_interviews!C$4</f>
        <v>0</v>
      </c>
      <c r="D15">
        <f ca="1">Clusters_insights!E139/Clusters_interviews!D$4</f>
        <v>8.5714285714285715E-2</v>
      </c>
      <c r="E15">
        <f ca="1">Clusters_insights!F139/Clusters_interviews!E$4</f>
        <v>6.25E-2</v>
      </c>
      <c r="F15">
        <f ca="1">Clusters_insights!G139/Clusters_interviews!F$4</f>
        <v>2.6315789473684209E-2</v>
      </c>
      <c r="G15">
        <f ca="1">Clusters_insights!H139/Clusters_interviews!G$4</f>
        <v>2.8571428571428571E-2</v>
      </c>
      <c r="H15">
        <v>14</v>
      </c>
    </row>
    <row r="16" spans="1:8" x14ac:dyDescent="0.45">
      <c r="A16" t="s">
        <v>138</v>
      </c>
      <c r="B16">
        <f ca="1">Clusters_insights!C133/Clusters_interviews!B$4</f>
        <v>0</v>
      </c>
      <c r="C16">
        <f ca="1">Clusters_insights!D133/Clusters_interviews!C$4</f>
        <v>0</v>
      </c>
      <c r="D16">
        <f ca="1">Clusters_insights!E133/Clusters_interviews!D$4</f>
        <v>2.8571428571428571E-2</v>
      </c>
      <c r="E16">
        <f ca="1">Clusters_insights!F133/Clusters_interviews!E$4</f>
        <v>0.125</v>
      </c>
      <c r="F16">
        <f ca="1">Clusters_insights!G133/Clusters_interviews!F$4</f>
        <v>2.6315789473684209E-2</v>
      </c>
      <c r="G16">
        <f ca="1">Clusters_insights!H133/Clusters_interviews!G$4</f>
        <v>5.7142857142857141E-2</v>
      </c>
      <c r="H16">
        <v>15</v>
      </c>
    </row>
    <row r="17" spans="1:8" x14ac:dyDescent="0.45">
      <c r="A17" t="s">
        <v>134</v>
      </c>
      <c r="B17">
        <f ca="1">Clusters_insights!C129/Clusters_interviews!B$4</f>
        <v>0</v>
      </c>
      <c r="C17">
        <f ca="1">Clusters_insights!D129/Clusters_interviews!C$4</f>
        <v>0</v>
      </c>
      <c r="D17">
        <f ca="1">Clusters_insights!E129/Clusters_interviews!D$4</f>
        <v>2.8571428571428571E-2</v>
      </c>
      <c r="E17">
        <f ca="1">Clusters_insights!F129/Clusters_interviews!E$4</f>
        <v>0</v>
      </c>
      <c r="F17">
        <f ca="1">Clusters_insights!G129/Clusters_interviews!F$4</f>
        <v>0</v>
      </c>
      <c r="G17">
        <f ca="1">Clusters_insights!H129/Clusters_interviews!G$4</f>
        <v>0</v>
      </c>
      <c r="H17">
        <v>16</v>
      </c>
    </row>
  </sheetData>
  <sortState xmlns:xlrd2="http://schemas.microsoft.com/office/spreadsheetml/2017/richdata2" ref="A2:H17">
    <sortCondition ref="H2:H17"/>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106FB-EF90-429F-BA2E-EE264692172A}">
  <dimension ref="A2:H120"/>
  <sheetViews>
    <sheetView workbookViewId="0">
      <pane xSplit="1" ySplit="4" topLeftCell="B5" activePane="bottomRight" state="frozen"/>
      <selection pane="topRight" activeCell="C1" sqref="C1"/>
      <selection pane="bottomLeft" activeCell="A5" sqref="A5"/>
      <selection pane="bottomRight"/>
    </sheetView>
  </sheetViews>
  <sheetFormatPr defaultRowHeight="14.25" x14ac:dyDescent="0.45"/>
  <cols>
    <col min="1" max="1" width="4.86328125" bestFit="1" customWidth="1"/>
    <col min="2" max="6" width="12.73046875" style="19" customWidth="1"/>
    <col min="7" max="7" width="12.73046875" customWidth="1"/>
  </cols>
  <sheetData>
    <row r="2" spans="1:8" x14ac:dyDescent="0.45">
      <c r="A2" s="18"/>
      <c r="B2" s="19" t="s">
        <v>425</v>
      </c>
      <c r="C2" s="19" t="s">
        <v>426</v>
      </c>
      <c r="D2" s="19" t="s">
        <v>427</v>
      </c>
      <c r="E2" s="19" t="s">
        <v>428</v>
      </c>
      <c r="F2" s="19" t="s">
        <v>429</v>
      </c>
      <c r="G2" s="18"/>
    </row>
    <row r="3" spans="1:8" x14ac:dyDescent="0.45">
      <c r="A3" s="18"/>
      <c r="B3" s="25" t="s">
        <v>154</v>
      </c>
      <c r="C3" s="25" t="s">
        <v>155</v>
      </c>
      <c r="D3" s="25" t="s">
        <v>156</v>
      </c>
      <c r="E3" s="25" t="s">
        <v>157</v>
      </c>
      <c r="F3" s="25" t="s">
        <v>158</v>
      </c>
      <c r="G3" s="25" t="s">
        <v>289</v>
      </c>
    </row>
    <row r="4" spans="1:8" x14ac:dyDescent="0.45">
      <c r="A4" s="24" t="s">
        <v>430</v>
      </c>
      <c r="B4" s="26">
        <f>COUNT(B5:B115)</f>
        <v>24</v>
      </c>
      <c r="C4" s="27">
        <f t="shared" ref="C4:G4" si="0">COUNT(C5:C115)</f>
        <v>37</v>
      </c>
      <c r="D4" s="27">
        <f t="shared" si="0"/>
        <v>35</v>
      </c>
      <c r="E4" s="27">
        <f t="shared" si="0"/>
        <v>16</v>
      </c>
      <c r="F4" s="27">
        <f t="shared" si="0"/>
        <v>38</v>
      </c>
      <c r="G4" s="68">
        <f t="shared" si="0"/>
        <v>35</v>
      </c>
      <c r="H4" t="s">
        <v>481</v>
      </c>
    </row>
    <row r="5" spans="1:8" x14ac:dyDescent="0.45">
      <c r="A5" t="s">
        <v>159</v>
      </c>
      <c r="B5" s="19">
        <v>1</v>
      </c>
      <c r="C5" s="67">
        <v>1</v>
      </c>
      <c r="D5" s="19">
        <v>1</v>
      </c>
      <c r="E5" s="19">
        <v>1</v>
      </c>
      <c r="F5" s="19">
        <v>1</v>
      </c>
      <c r="G5" s="19"/>
    </row>
    <row r="6" spans="1:8" ht="15" customHeight="1" x14ac:dyDescent="0.45">
      <c r="A6" t="s">
        <v>160</v>
      </c>
      <c r="C6" s="67">
        <v>1</v>
      </c>
      <c r="F6" s="19">
        <v>1</v>
      </c>
      <c r="G6" s="19"/>
    </row>
    <row r="7" spans="1:8" x14ac:dyDescent="0.45">
      <c r="A7" t="s">
        <v>180</v>
      </c>
      <c r="C7" s="67">
        <v>1</v>
      </c>
      <c r="F7" s="19">
        <v>1</v>
      </c>
      <c r="G7" s="19"/>
    </row>
    <row r="8" spans="1:8" x14ac:dyDescent="0.45">
      <c r="A8" t="s">
        <v>181</v>
      </c>
      <c r="C8" s="67">
        <v>1</v>
      </c>
      <c r="F8" s="19">
        <v>1</v>
      </c>
      <c r="G8" s="19"/>
    </row>
    <row r="9" spans="1:8" x14ac:dyDescent="0.45">
      <c r="A9" t="s">
        <v>182</v>
      </c>
      <c r="C9" s="67"/>
      <c r="G9" s="19">
        <v>1</v>
      </c>
    </row>
    <row r="10" spans="1:8" x14ac:dyDescent="0.45">
      <c r="A10" t="s">
        <v>183</v>
      </c>
      <c r="C10" s="67">
        <v>1</v>
      </c>
      <c r="G10" s="19"/>
    </row>
    <row r="11" spans="1:8" x14ac:dyDescent="0.45">
      <c r="A11" t="s">
        <v>184</v>
      </c>
      <c r="C11" s="67">
        <v>1</v>
      </c>
      <c r="D11" s="19">
        <v>1</v>
      </c>
      <c r="F11" s="19">
        <v>1</v>
      </c>
      <c r="G11" s="19"/>
    </row>
    <row r="12" spans="1:8" ht="15" customHeight="1" x14ac:dyDescent="0.45">
      <c r="A12" t="s">
        <v>185</v>
      </c>
      <c r="C12" s="67">
        <v>1</v>
      </c>
      <c r="G12" s="19"/>
    </row>
    <row r="13" spans="1:8" x14ac:dyDescent="0.45">
      <c r="A13" t="s">
        <v>186</v>
      </c>
      <c r="C13" s="67">
        <v>1</v>
      </c>
      <c r="G13" s="19"/>
    </row>
    <row r="14" spans="1:8" ht="15" customHeight="1" x14ac:dyDescent="0.45">
      <c r="A14" t="s">
        <v>187</v>
      </c>
      <c r="C14" s="67">
        <v>1</v>
      </c>
      <c r="F14" s="19">
        <v>1</v>
      </c>
      <c r="G14" s="19"/>
    </row>
    <row r="15" spans="1:8" x14ac:dyDescent="0.45">
      <c r="A15" t="s">
        <v>188</v>
      </c>
      <c r="C15" s="67">
        <v>1</v>
      </c>
      <c r="F15" s="19">
        <v>1</v>
      </c>
      <c r="G15" s="19"/>
    </row>
    <row r="16" spans="1:8" x14ac:dyDescent="0.45">
      <c r="A16" t="s">
        <v>189</v>
      </c>
      <c r="C16" s="67">
        <v>1</v>
      </c>
      <c r="F16" s="19">
        <v>1</v>
      </c>
      <c r="G16" s="19"/>
    </row>
    <row r="17" spans="1:7" x14ac:dyDescent="0.45">
      <c r="A17" t="s">
        <v>190</v>
      </c>
      <c r="B17" s="19">
        <v>1</v>
      </c>
      <c r="C17" s="67">
        <v>1</v>
      </c>
      <c r="D17" s="19">
        <v>1</v>
      </c>
      <c r="E17" s="19">
        <v>1</v>
      </c>
      <c r="F17" s="19">
        <v>1</v>
      </c>
      <c r="G17" s="19"/>
    </row>
    <row r="18" spans="1:7" x14ac:dyDescent="0.45">
      <c r="A18" t="s">
        <v>191</v>
      </c>
      <c r="C18" s="67">
        <v>1</v>
      </c>
      <c r="D18" s="19">
        <v>1</v>
      </c>
      <c r="F18" s="19">
        <v>1</v>
      </c>
      <c r="G18" s="19"/>
    </row>
    <row r="19" spans="1:7" x14ac:dyDescent="0.45">
      <c r="A19" t="s">
        <v>192</v>
      </c>
      <c r="C19" s="67">
        <v>1</v>
      </c>
      <c r="G19" s="19"/>
    </row>
    <row r="20" spans="1:7" ht="15" customHeight="1" x14ac:dyDescent="0.45">
      <c r="A20" t="s">
        <v>193</v>
      </c>
      <c r="D20" s="67">
        <v>1</v>
      </c>
      <c r="G20" s="19"/>
    </row>
    <row r="21" spans="1:7" x14ac:dyDescent="0.45">
      <c r="A21" t="s">
        <v>194</v>
      </c>
      <c r="B21" s="19">
        <v>1</v>
      </c>
      <c r="C21" s="19">
        <v>1</v>
      </c>
      <c r="D21" s="67">
        <v>1</v>
      </c>
      <c r="E21" s="19">
        <v>1</v>
      </c>
      <c r="F21" s="19">
        <v>1</v>
      </c>
      <c r="G21" s="19"/>
    </row>
    <row r="22" spans="1:7" x14ac:dyDescent="0.45">
      <c r="A22" t="s">
        <v>195</v>
      </c>
      <c r="D22" s="67">
        <v>1</v>
      </c>
      <c r="G22" s="19"/>
    </row>
    <row r="23" spans="1:7" ht="15" customHeight="1" x14ac:dyDescent="0.45">
      <c r="A23" t="s">
        <v>196</v>
      </c>
      <c r="D23" s="67">
        <v>1</v>
      </c>
      <c r="G23" s="19"/>
    </row>
    <row r="24" spans="1:7" x14ac:dyDescent="0.45">
      <c r="A24" t="s">
        <v>197</v>
      </c>
      <c r="D24" s="67">
        <v>1</v>
      </c>
      <c r="G24" s="19"/>
    </row>
    <row r="25" spans="1:7" x14ac:dyDescent="0.45">
      <c r="A25" t="s">
        <v>198</v>
      </c>
      <c r="D25" s="67">
        <v>1</v>
      </c>
      <c r="G25" s="19"/>
    </row>
    <row r="26" spans="1:7" x14ac:dyDescent="0.45">
      <c r="A26" t="s">
        <v>199</v>
      </c>
      <c r="D26" s="67">
        <v>1</v>
      </c>
      <c r="G26" s="19"/>
    </row>
    <row r="27" spans="1:7" x14ac:dyDescent="0.45">
      <c r="A27" t="s">
        <v>200</v>
      </c>
      <c r="D27" s="67">
        <v>1</v>
      </c>
      <c r="G27" s="19"/>
    </row>
    <row r="28" spans="1:7" x14ac:dyDescent="0.45">
      <c r="A28" t="s">
        <v>201</v>
      </c>
      <c r="C28" s="19">
        <v>1</v>
      </c>
      <c r="D28" s="19">
        <v>1</v>
      </c>
      <c r="F28" s="19">
        <v>1</v>
      </c>
      <c r="G28" s="19">
        <v>1</v>
      </c>
    </row>
    <row r="29" spans="1:7" x14ac:dyDescent="0.45">
      <c r="A29" t="s">
        <v>202</v>
      </c>
      <c r="C29" s="67">
        <v>1</v>
      </c>
      <c r="F29" s="19">
        <v>1</v>
      </c>
      <c r="G29" s="19"/>
    </row>
    <row r="30" spans="1:7" ht="15" customHeight="1" x14ac:dyDescent="0.45">
      <c r="A30" t="s">
        <v>203</v>
      </c>
      <c r="C30" s="67"/>
      <c r="D30" s="67">
        <v>1</v>
      </c>
      <c r="G30" s="19"/>
    </row>
    <row r="31" spans="1:7" x14ac:dyDescent="0.45">
      <c r="A31" t="s">
        <v>204</v>
      </c>
      <c r="C31" s="67">
        <v>1</v>
      </c>
      <c r="G31" s="19"/>
    </row>
    <row r="32" spans="1:7" x14ac:dyDescent="0.45">
      <c r="A32" t="s">
        <v>205</v>
      </c>
      <c r="C32" s="67">
        <v>1</v>
      </c>
      <c r="F32" s="19">
        <v>1</v>
      </c>
      <c r="G32" s="19">
        <v>1</v>
      </c>
    </row>
    <row r="33" spans="1:7" ht="15" customHeight="1" x14ac:dyDescent="0.45">
      <c r="A33" t="s">
        <v>206</v>
      </c>
      <c r="C33" s="67">
        <v>1</v>
      </c>
      <c r="F33" s="19">
        <v>1</v>
      </c>
      <c r="G33" s="19"/>
    </row>
    <row r="34" spans="1:7" x14ac:dyDescent="0.45">
      <c r="A34" t="s">
        <v>207</v>
      </c>
      <c r="C34" s="67">
        <v>1</v>
      </c>
      <c r="G34" s="19"/>
    </row>
    <row r="35" spans="1:7" x14ac:dyDescent="0.45">
      <c r="A35" t="s">
        <v>208</v>
      </c>
      <c r="G35" s="19"/>
    </row>
    <row r="36" spans="1:7" x14ac:dyDescent="0.45">
      <c r="A36" t="s">
        <v>209</v>
      </c>
      <c r="C36" s="19">
        <v>1</v>
      </c>
      <c r="D36" s="67">
        <v>1</v>
      </c>
      <c r="F36" s="19">
        <v>1</v>
      </c>
      <c r="G36" s="19"/>
    </row>
    <row r="37" spans="1:7" x14ac:dyDescent="0.45">
      <c r="A37" t="s">
        <v>210</v>
      </c>
      <c r="C37" s="19">
        <v>1</v>
      </c>
      <c r="D37" s="67">
        <v>1</v>
      </c>
      <c r="F37" s="19">
        <v>1</v>
      </c>
      <c r="G37" s="19"/>
    </row>
    <row r="38" spans="1:7" ht="15" customHeight="1" x14ac:dyDescent="0.45">
      <c r="A38" t="s">
        <v>211</v>
      </c>
      <c r="D38" s="67">
        <v>1</v>
      </c>
      <c r="G38" s="19"/>
    </row>
    <row r="39" spans="1:7" x14ac:dyDescent="0.45">
      <c r="A39" t="s">
        <v>212</v>
      </c>
      <c r="D39" s="67">
        <v>1</v>
      </c>
      <c r="G39" s="19"/>
    </row>
    <row r="40" spans="1:7" ht="15" customHeight="1" x14ac:dyDescent="0.45">
      <c r="A40" t="s">
        <v>213</v>
      </c>
      <c r="D40" s="67">
        <v>1</v>
      </c>
      <c r="G40" s="19"/>
    </row>
    <row r="41" spans="1:7" x14ac:dyDescent="0.45">
      <c r="A41" t="s">
        <v>214</v>
      </c>
      <c r="D41" s="67">
        <v>1</v>
      </c>
      <c r="F41" s="67">
        <v>1</v>
      </c>
      <c r="G41" s="19"/>
    </row>
    <row r="42" spans="1:7" x14ac:dyDescent="0.45">
      <c r="A42" t="s">
        <v>215</v>
      </c>
      <c r="D42" s="67">
        <v>1</v>
      </c>
      <c r="G42" s="19"/>
    </row>
    <row r="43" spans="1:7" x14ac:dyDescent="0.45">
      <c r="A43" t="s">
        <v>216</v>
      </c>
      <c r="D43" s="67">
        <v>1</v>
      </c>
      <c r="G43" s="19"/>
    </row>
    <row r="44" spans="1:7" ht="15" customHeight="1" x14ac:dyDescent="0.45">
      <c r="A44" t="s">
        <v>217</v>
      </c>
      <c r="B44" s="19">
        <v>1</v>
      </c>
      <c r="D44" s="67">
        <v>1</v>
      </c>
      <c r="G44" s="19"/>
    </row>
    <row r="45" spans="1:7" x14ac:dyDescent="0.45">
      <c r="A45" t="s">
        <v>218</v>
      </c>
      <c r="B45" s="19">
        <v>1</v>
      </c>
      <c r="D45" s="67">
        <v>1</v>
      </c>
      <c r="G45" s="19"/>
    </row>
    <row r="46" spans="1:7" x14ac:dyDescent="0.45">
      <c r="A46" t="s">
        <v>219</v>
      </c>
      <c r="D46" s="67">
        <v>1</v>
      </c>
      <c r="F46" s="19">
        <v>1</v>
      </c>
      <c r="G46" s="19"/>
    </row>
    <row r="47" spans="1:7" x14ac:dyDescent="0.45">
      <c r="A47" t="s">
        <v>220</v>
      </c>
      <c r="D47" s="67">
        <v>1</v>
      </c>
      <c r="G47" s="19"/>
    </row>
    <row r="48" spans="1:7" x14ac:dyDescent="0.45">
      <c r="A48" t="s">
        <v>221</v>
      </c>
      <c r="C48" s="67"/>
      <c r="G48" s="19"/>
    </row>
    <row r="49" spans="1:7" x14ac:dyDescent="0.45">
      <c r="A49" t="s">
        <v>222</v>
      </c>
      <c r="C49" s="67">
        <v>1</v>
      </c>
      <c r="G49" s="19"/>
    </row>
    <row r="50" spans="1:7" x14ac:dyDescent="0.45">
      <c r="A50" t="s">
        <v>223</v>
      </c>
      <c r="C50" s="67">
        <v>1</v>
      </c>
      <c r="F50" s="19">
        <v>1</v>
      </c>
      <c r="G50" s="19"/>
    </row>
    <row r="51" spans="1:7" x14ac:dyDescent="0.45">
      <c r="A51" t="s">
        <v>224</v>
      </c>
      <c r="C51" s="67">
        <v>1</v>
      </c>
      <c r="E51" s="19">
        <v>1</v>
      </c>
      <c r="G51" s="19"/>
    </row>
    <row r="52" spans="1:7" x14ac:dyDescent="0.45">
      <c r="A52" t="s">
        <v>225</v>
      </c>
      <c r="B52" s="67">
        <v>1</v>
      </c>
      <c r="C52" s="19">
        <v>1</v>
      </c>
      <c r="G52" s="19"/>
    </row>
    <row r="53" spans="1:7" x14ac:dyDescent="0.45">
      <c r="A53" t="s">
        <v>226</v>
      </c>
      <c r="B53" s="67">
        <v>1</v>
      </c>
      <c r="C53" s="19">
        <v>1</v>
      </c>
      <c r="G53" s="19"/>
    </row>
    <row r="54" spans="1:7" x14ac:dyDescent="0.45">
      <c r="A54" t="s">
        <v>227</v>
      </c>
      <c r="B54" s="67">
        <v>1</v>
      </c>
      <c r="G54" s="19"/>
    </row>
    <row r="55" spans="1:7" x14ac:dyDescent="0.45">
      <c r="A55" t="s">
        <v>228</v>
      </c>
      <c r="B55" s="19">
        <v>1</v>
      </c>
      <c r="G55" s="19">
        <v>1</v>
      </c>
    </row>
    <row r="56" spans="1:7" x14ac:dyDescent="0.45">
      <c r="A56" t="s">
        <v>229</v>
      </c>
      <c r="B56" s="19">
        <v>1</v>
      </c>
      <c r="F56" s="67">
        <v>1</v>
      </c>
      <c r="G56" s="19"/>
    </row>
    <row r="57" spans="1:7" x14ac:dyDescent="0.45">
      <c r="A57" t="s">
        <v>230</v>
      </c>
      <c r="B57" s="67">
        <v>1</v>
      </c>
      <c r="G57" s="19"/>
    </row>
    <row r="58" spans="1:7" x14ac:dyDescent="0.45">
      <c r="A58" t="s">
        <v>231</v>
      </c>
      <c r="G58" s="19">
        <v>1</v>
      </c>
    </row>
    <row r="59" spans="1:7" x14ac:dyDescent="0.45">
      <c r="A59" t="s">
        <v>232</v>
      </c>
      <c r="G59" s="19">
        <v>1</v>
      </c>
    </row>
    <row r="60" spans="1:7" x14ac:dyDescent="0.45">
      <c r="A60" t="s">
        <v>233</v>
      </c>
      <c r="B60" s="19">
        <v>1</v>
      </c>
      <c r="C60" s="19">
        <v>1</v>
      </c>
      <c r="D60" s="19">
        <v>1</v>
      </c>
      <c r="E60" s="19">
        <v>1</v>
      </c>
      <c r="F60" s="19">
        <v>1</v>
      </c>
      <c r="G60" s="19">
        <v>1</v>
      </c>
    </row>
    <row r="61" spans="1:7" ht="15" customHeight="1" x14ac:dyDescent="0.45">
      <c r="A61" t="s">
        <v>234</v>
      </c>
      <c r="E61" s="67">
        <v>1</v>
      </c>
      <c r="G61" s="19"/>
    </row>
    <row r="62" spans="1:7" x14ac:dyDescent="0.45">
      <c r="A62" t="s">
        <v>235</v>
      </c>
      <c r="C62" s="67">
        <v>1</v>
      </c>
      <c r="G62" s="19"/>
    </row>
    <row r="63" spans="1:7" ht="15" customHeight="1" x14ac:dyDescent="0.45">
      <c r="A63" t="s">
        <v>236</v>
      </c>
      <c r="D63" s="19">
        <v>1</v>
      </c>
      <c r="E63" s="67">
        <v>1</v>
      </c>
      <c r="G63" s="19"/>
    </row>
    <row r="64" spans="1:7" x14ac:dyDescent="0.45">
      <c r="A64" t="s">
        <v>237</v>
      </c>
      <c r="E64" s="67">
        <v>1</v>
      </c>
      <c r="G64" s="19"/>
    </row>
    <row r="65" spans="1:7" ht="15" customHeight="1" x14ac:dyDescent="0.45">
      <c r="A65" t="s">
        <v>238</v>
      </c>
      <c r="F65" s="67">
        <v>1</v>
      </c>
      <c r="G65" s="19"/>
    </row>
    <row r="66" spans="1:7" x14ac:dyDescent="0.45">
      <c r="A66" t="s">
        <v>239</v>
      </c>
      <c r="G66" s="19">
        <v>1</v>
      </c>
    </row>
    <row r="67" spans="1:7" ht="15" customHeight="1" x14ac:dyDescent="0.45">
      <c r="A67" t="s">
        <v>240</v>
      </c>
      <c r="G67" s="19">
        <v>1</v>
      </c>
    </row>
    <row r="68" spans="1:7" x14ac:dyDescent="0.45">
      <c r="A68" t="s">
        <v>241</v>
      </c>
      <c r="G68" s="19">
        <v>1</v>
      </c>
    </row>
    <row r="69" spans="1:7" ht="15" customHeight="1" x14ac:dyDescent="0.45">
      <c r="A69" t="s">
        <v>242</v>
      </c>
      <c r="B69" s="67">
        <v>1</v>
      </c>
      <c r="G69" s="19"/>
    </row>
    <row r="70" spans="1:7" x14ac:dyDescent="0.45">
      <c r="A70" t="s">
        <v>243</v>
      </c>
      <c r="E70" s="67">
        <v>1</v>
      </c>
      <c r="G70" s="19"/>
    </row>
    <row r="71" spans="1:7" ht="15" customHeight="1" x14ac:dyDescent="0.45">
      <c r="A71" t="s">
        <v>244</v>
      </c>
      <c r="E71" s="67">
        <v>1</v>
      </c>
      <c r="G71" s="19"/>
    </row>
    <row r="72" spans="1:7" x14ac:dyDescent="0.45">
      <c r="A72" t="s">
        <v>245</v>
      </c>
      <c r="D72" s="19">
        <v>1</v>
      </c>
      <c r="E72" s="67"/>
      <c r="F72" s="19">
        <v>1</v>
      </c>
      <c r="G72" s="19"/>
    </row>
    <row r="73" spans="1:7" x14ac:dyDescent="0.45">
      <c r="A73" t="s">
        <v>246</v>
      </c>
      <c r="G73" s="19">
        <v>1</v>
      </c>
    </row>
    <row r="74" spans="1:7" ht="15" customHeight="1" x14ac:dyDescent="0.45">
      <c r="A74" t="s">
        <v>247</v>
      </c>
      <c r="G74" s="19">
        <v>1</v>
      </c>
    </row>
    <row r="75" spans="1:7" x14ac:dyDescent="0.45">
      <c r="A75" t="s">
        <v>248</v>
      </c>
      <c r="G75" s="19">
        <v>1</v>
      </c>
    </row>
    <row r="76" spans="1:7" ht="15" customHeight="1" x14ac:dyDescent="0.45">
      <c r="A76" t="s">
        <v>249</v>
      </c>
      <c r="G76" s="19">
        <v>1</v>
      </c>
    </row>
    <row r="77" spans="1:7" x14ac:dyDescent="0.45">
      <c r="A77" t="s">
        <v>250</v>
      </c>
      <c r="G77" s="19">
        <v>1</v>
      </c>
    </row>
    <row r="78" spans="1:7" ht="15" customHeight="1" x14ac:dyDescent="0.45">
      <c r="A78" t="s">
        <v>251</v>
      </c>
      <c r="G78" s="19">
        <v>1</v>
      </c>
    </row>
    <row r="79" spans="1:7" x14ac:dyDescent="0.45">
      <c r="A79" t="s">
        <v>252</v>
      </c>
      <c r="F79" s="19">
        <v>1</v>
      </c>
      <c r="G79" s="19">
        <v>1</v>
      </c>
    </row>
    <row r="80" spans="1:7" ht="15" customHeight="1" x14ac:dyDescent="0.45">
      <c r="A80" t="s">
        <v>253</v>
      </c>
      <c r="B80" s="67">
        <v>1</v>
      </c>
      <c r="G80" s="19"/>
    </row>
    <row r="81" spans="1:7" x14ac:dyDescent="0.45">
      <c r="A81" t="s">
        <v>254</v>
      </c>
      <c r="G81" s="19">
        <v>1</v>
      </c>
    </row>
    <row r="82" spans="1:7" x14ac:dyDescent="0.45">
      <c r="A82" t="s">
        <v>255</v>
      </c>
      <c r="B82" s="67">
        <v>1</v>
      </c>
      <c r="G82" s="19">
        <v>1</v>
      </c>
    </row>
    <row r="83" spans="1:7" x14ac:dyDescent="0.45">
      <c r="A83" t="s">
        <v>256</v>
      </c>
      <c r="C83" s="19">
        <v>1</v>
      </c>
      <c r="D83" s="19">
        <v>1</v>
      </c>
      <c r="F83" s="67">
        <v>1</v>
      </c>
      <c r="G83" s="19"/>
    </row>
    <row r="84" spans="1:7" x14ac:dyDescent="0.45">
      <c r="A84" t="s">
        <v>257</v>
      </c>
      <c r="B84" s="67">
        <v>1</v>
      </c>
      <c r="G84" s="19"/>
    </row>
    <row r="85" spans="1:7" x14ac:dyDescent="0.45">
      <c r="A85" t="s">
        <v>258</v>
      </c>
      <c r="G85" s="19">
        <v>1</v>
      </c>
    </row>
    <row r="86" spans="1:7" x14ac:dyDescent="0.45">
      <c r="A86" t="s">
        <v>259</v>
      </c>
      <c r="G86" s="19">
        <v>1</v>
      </c>
    </row>
    <row r="87" spans="1:7" x14ac:dyDescent="0.45">
      <c r="A87" t="s">
        <v>260</v>
      </c>
      <c r="D87" s="19">
        <v>1</v>
      </c>
      <c r="F87" s="67">
        <v>1</v>
      </c>
      <c r="G87" s="19"/>
    </row>
    <row r="88" spans="1:7" ht="15" customHeight="1" x14ac:dyDescent="0.45">
      <c r="A88" t="s">
        <v>261</v>
      </c>
      <c r="B88" s="67">
        <v>1</v>
      </c>
      <c r="G88" s="19"/>
    </row>
    <row r="89" spans="1:7" x14ac:dyDescent="0.45">
      <c r="A89" t="s">
        <v>262</v>
      </c>
      <c r="G89" s="19"/>
    </row>
    <row r="90" spans="1:7" ht="15" customHeight="1" x14ac:dyDescent="0.45">
      <c r="A90" t="s">
        <v>263</v>
      </c>
      <c r="B90" s="67">
        <v>1</v>
      </c>
      <c r="G90" s="19"/>
    </row>
    <row r="91" spans="1:7" x14ac:dyDescent="0.45">
      <c r="A91" t="s">
        <v>264</v>
      </c>
      <c r="E91" s="67">
        <v>1</v>
      </c>
      <c r="G91" s="19"/>
    </row>
    <row r="92" spans="1:7" ht="15" customHeight="1" x14ac:dyDescent="0.45">
      <c r="A92" t="s">
        <v>265</v>
      </c>
      <c r="B92" s="67">
        <v>1</v>
      </c>
      <c r="G92" s="19"/>
    </row>
    <row r="93" spans="1:7" x14ac:dyDescent="0.45">
      <c r="A93" t="s">
        <v>266</v>
      </c>
      <c r="C93" s="19">
        <v>1</v>
      </c>
      <c r="F93" s="67">
        <v>1</v>
      </c>
      <c r="G93" s="19"/>
    </row>
    <row r="94" spans="1:7" x14ac:dyDescent="0.45">
      <c r="A94" t="s">
        <v>267</v>
      </c>
      <c r="F94" s="67">
        <v>1</v>
      </c>
      <c r="G94" s="19"/>
    </row>
    <row r="95" spans="1:7" ht="15" customHeight="1" x14ac:dyDescent="0.45">
      <c r="A95" t="s">
        <v>268</v>
      </c>
      <c r="F95" s="19">
        <v>1</v>
      </c>
      <c r="G95" s="19">
        <v>1</v>
      </c>
    </row>
    <row r="96" spans="1:7" x14ac:dyDescent="0.45">
      <c r="A96" t="s">
        <v>269</v>
      </c>
      <c r="G96" s="19">
        <v>1</v>
      </c>
    </row>
    <row r="97" spans="1:7" ht="15" customHeight="1" x14ac:dyDescent="0.45">
      <c r="A97" t="s">
        <v>270</v>
      </c>
      <c r="G97" s="19">
        <v>1</v>
      </c>
    </row>
    <row r="98" spans="1:7" x14ac:dyDescent="0.45">
      <c r="A98" t="s">
        <v>271</v>
      </c>
      <c r="C98" s="19">
        <v>1</v>
      </c>
      <c r="D98" s="19">
        <v>1</v>
      </c>
      <c r="F98" s="19">
        <v>1</v>
      </c>
      <c r="G98" s="19">
        <v>1</v>
      </c>
    </row>
    <row r="99" spans="1:7" ht="15" customHeight="1" x14ac:dyDescent="0.45">
      <c r="A99" t="s">
        <v>272</v>
      </c>
      <c r="B99" s="67">
        <v>1</v>
      </c>
      <c r="G99" s="19"/>
    </row>
    <row r="100" spans="1:7" x14ac:dyDescent="0.45">
      <c r="A100" t="s">
        <v>273</v>
      </c>
      <c r="G100" s="19">
        <v>1</v>
      </c>
    </row>
    <row r="101" spans="1:7" ht="15" customHeight="1" x14ac:dyDescent="0.45">
      <c r="A101" t="s">
        <v>274</v>
      </c>
      <c r="E101" s="19">
        <v>1</v>
      </c>
      <c r="F101" s="19">
        <v>1</v>
      </c>
      <c r="G101" s="19">
        <v>1</v>
      </c>
    </row>
    <row r="102" spans="1:7" x14ac:dyDescent="0.45">
      <c r="A102" t="s">
        <v>275</v>
      </c>
      <c r="C102" s="19">
        <v>1</v>
      </c>
      <c r="D102" s="19">
        <v>1</v>
      </c>
      <c r="G102" s="19">
        <v>1</v>
      </c>
    </row>
    <row r="103" spans="1:7" x14ac:dyDescent="0.45">
      <c r="A103" t="s">
        <v>276</v>
      </c>
      <c r="G103" s="19">
        <v>1</v>
      </c>
    </row>
    <row r="104" spans="1:7" x14ac:dyDescent="0.45">
      <c r="A104" t="s">
        <v>277</v>
      </c>
      <c r="B104" s="19">
        <v>1</v>
      </c>
      <c r="C104" s="19">
        <v>1</v>
      </c>
      <c r="E104" s="19">
        <v>1</v>
      </c>
      <c r="G104" s="19">
        <v>1</v>
      </c>
    </row>
    <row r="105" spans="1:7" ht="15" customHeight="1" x14ac:dyDescent="0.45">
      <c r="A105" t="s">
        <v>278</v>
      </c>
      <c r="G105" s="19">
        <v>1</v>
      </c>
    </row>
    <row r="106" spans="1:7" x14ac:dyDescent="0.45">
      <c r="A106" t="s">
        <v>279</v>
      </c>
      <c r="B106" s="67">
        <v>1</v>
      </c>
      <c r="G106" s="19"/>
    </row>
    <row r="107" spans="1:7" ht="15" customHeight="1" x14ac:dyDescent="0.45">
      <c r="A107" t="s">
        <v>280</v>
      </c>
      <c r="B107" s="19">
        <v>1</v>
      </c>
      <c r="C107" s="19">
        <v>1</v>
      </c>
      <c r="D107" s="19">
        <v>1</v>
      </c>
      <c r="E107" s="19">
        <v>1</v>
      </c>
      <c r="F107" s="19">
        <v>1</v>
      </c>
      <c r="G107" s="19">
        <v>1</v>
      </c>
    </row>
    <row r="108" spans="1:7" x14ac:dyDescent="0.45">
      <c r="A108" t="s">
        <v>281</v>
      </c>
      <c r="F108" s="67">
        <v>1</v>
      </c>
      <c r="G108" s="19"/>
    </row>
    <row r="109" spans="1:7" x14ac:dyDescent="0.45">
      <c r="A109" t="s">
        <v>282</v>
      </c>
      <c r="E109" s="67">
        <v>1</v>
      </c>
      <c r="G109" s="19"/>
    </row>
    <row r="110" spans="1:7" x14ac:dyDescent="0.45">
      <c r="A110" t="s">
        <v>283</v>
      </c>
      <c r="G110" s="19">
        <v>1</v>
      </c>
    </row>
    <row r="111" spans="1:7" ht="15" customHeight="1" x14ac:dyDescent="0.45">
      <c r="A111" t="s">
        <v>284</v>
      </c>
      <c r="B111" s="19">
        <v>1</v>
      </c>
      <c r="D111" s="19">
        <v>1</v>
      </c>
      <c r="F111" s="19">
        <v>1</v>
      </c>
      <c r="G111" s="19">
        <v>1</v>
      </c>
    </row>
    <row r="112" spans="1:7" x14ac:dyDescent="0.45">
      <c r="A112" t="s">
        <v>285</v>
      </c>
      <c r="F112" s="67">
        <v>1</v>
      </c>
      <c r="G112" s="19"/>
    </row>
    <row r="113" spans="1:7" ht="15" customHeight="1" x14ac:dyDescent="0.45">
      <c r="A113" t="s">
        <v>286</v>
      </c>
      <c r="C113" s="19">
        <v>1</v>
      </c>
      <c r="F113" s="67">
        <v>1</v>
      </c>
      <c r="G113" s="19"/>
    </row>
    <row r="114" spans="1:7" x14ac:dyDescent="0.45">
      <c r="A114" t="s">
        <v>287</v>
      </c>
      <c r="G114" s="19"/>
    </row>
    <row r="115" spans="1:7" ht="15" customHeight="1" x14ac:dyDescent="0.45">
      <c r="A115" t="s">
        <v>288</v>
      </c>
      <c r="E115" s="19">
        <v>1</v>
      </c>
      <c r="F115" s="19">
        <v>1</v>
      </c>
      <c r="G115" s="19">
        <v>1</v>
      </c>
    </row>
    <row r="116" spans="1:7" x14ac:dyDescent="0.45">
      <c r="G116" s="19"/>
    </row>
    <row r="117" spans="1:7" x14ac:dyDescent="0.45">
      <c r="G117" s="19"/>
    </row>
    <row r="118" spans="1:7" x14ac:dyDescent="0.45">
      <c r="G118" s="19"/>
    </row>
    <row r="119" spans="1:7" x14ac:dyDescent="0.45">
      <c r="G119" s="19"/>
    </row>
    <row r="120" spans="1:7" x14ac:dyDescent="0.45">
      <c r="G120" s="19"/>
    </row>
  </sheetData>
  <phoneticPr fontId="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73172-DB5F-41E9-ACE5-069EB6469F3C}">
  <dimension ref="A1:AB103"/>
  <sheetViews>
    <sheetView view="pageLayout" zoomScaleNormal="100" workbookViewId="0">
      <selection activeCell="W11" sqref="W11"/>
    </sheetView>
  </sheetViews>
  <sheetFormatPr defaultColWidth="9.1328125" defaultRowHeight="10.5" x14ac:dyDescent="0.35"/>
  <cols>
    <col min="1" max="1" width="9.1328125" style="69"/>
    <col min="2" max="2" width="38.265625" style="71" customWidth="1"/>
    <col min="3" max="3" width="5" style="69" customWidth="1"/>
    <col min="4" max="4" width="7.59765625" style="69" customWidth="1"/>
    <col min="5" max="5" width="6.3984375" style="69" customWidth="1"/>
    <col min="6" max="7" width="7.59765625" style="69" customWidth="1"/>
    <col min="8" max="8" width="11.3984375" style="71" customWidth="1"/>
    <col min="9" max="9" width="35.59765625" style="69" customWidth="1"/>
    <col min="10" max="10" width="5" style="69" customWidth="1"/>
    <col min="11" max="11" width="7.59765625" style="69" customWidth="1"/>
    <col min="12" max="12" width="6.3984375" style="69" customWidth="1"/>
    <col min="13" max="14" width="7.59765625" style="69" customWidth="1"/>
    <col min="15" max="15" width="11.3984375" style="69" customWidth="1"/>
    <col min="16" max="16" width="35.59765625" style="69" customWidth="1"/>
    <col min="17" max="17" width="6.3984375" style="69" customWidth="1"/>
    <col min="18" max="18" width="7.59765625" style="69" customWidth="1"/>
    <col min="19" max="19" width="6.3984375" style="69" customWidth="1"/>
    <col min="20" max="21" width="9.1328125" style="69"/>
    <col min="22" max="22" width="30.1328125" style="69" customWidth="1"/>
    <col min="23" max="28" width="6.3984375" style="69" customWidth="1"/>
    <col min="29" max="16384" width="9.1328125" style="69"/>
  </cols>
  <sheetData>
    <row r="1" spans="1:28" ht="15" customHeight="1" thickBot="1" x14ac:dyDescent="0.4">
      <c r="A1" s="136" t="s">
        <v>492</v>
      </c>
      <c r="B1" s="124" t="s">
        <v>490</v>
      </c>
      <c r="C1" s="135" t="s">
        <v>500</v>
      </c>
      <c r="D1" s="135"/>
      <c r="E1" s="126" t="s">
        <v>495</v>
      </c>
      <c r="F1" s="134" t="s">
        <v>496</v>
      </c>
      <c r="G1" s="134"/>
      <c r="H1" s="124" t="s">
        <v>492</v>
      </c>
      <c r="I1" s="124" t="s">
        <v>490</v>
      </c>
      <c r="J1" s="119" t="s">
        <v>500</v>
      </c>
      <c r="K1" s="119"/>
      <c r="L1" s="126" t="s">
        <v>495</v>
      </c>
      <c r="M1" s="119" t="s">
        <v>496</v>
      </c>
      <c r="N1" s="119"/>
      <c r="O1" s="124" t="s">
        <v>492</v>
      </c>
      <c r="P1" s="124" t="s">
        <v>502</v>
      </c>
      <c r="Q1" s="119" t="s">
        <v>500</v>
      </c>
      <c r="R1" s="119"/>
      <c r="S1" s="126" t="s">
        <v>495</v>
      </c>
      <c r="T1" s="119" t="s">
        <v>496</v>
      </c>
      <c r="U1" s="119"/>
      <c r="V1" s="112" t="s">
        <v>502</v>
      </c>
      <c r="W1" s="123" t="s">
        <v>503</v>
      </c>
      <c r="X1" s="123"/>
      <c r="Y1" s="123"/>
      <c r="Z1" s="123"/>
      <c r="AA1" s="123"/>
      <c r="AB1" s="108" t="s">
        <v>289</v>
      </c>
    </row>
    <row r="2" spans="1:28" ht="10.9" thickBot="1" x14ac:dyDescent="0.4">
      <c r="A2" s="137"/>
      <c r="B2" s="125"/>
      <c r="C2" s="75" t="s">
        <v>1</v>
      </c>
      <c r="D2" s="75" t="s">
        <v>494</v>
      </c>
      <c r="E2" s="127"/>
      <c r="F2" s="84" t="s">
        <v>498</v>
      </c>
      <c r="G2" s="84" t="s">
        <v>499</v>
      </c>
      <c r="H2" s="125"/>
      <c r="I2" s="125"/>
      <c r="J2" s="75" t="s">
        <v>1</v>
      </c>
      <c r="K2" s="75" t="s">
        <v>494</v>
      </c>
      <c r="L2" s="127"/>
      <c r="M2" s="84" t="s">
        <v>498</v>
      </c>
      <c r="N2" s="84" t="s">
        <v>499</v>
      </c>
      <c r="O2" s="125"/>
      <c r="P2" s="125"/>
      <c r="Q2" s="75" t="s">
        <v>1</v>
      </c>
      <c r="R2" s="75" t="s">
        <v>494</v>
      </c>
      <c r="S2" s="127"/>
      <c r="T2" s="84" t="s">
        <v>498</v>
      </c>
      <c r="U2" s="84" t="s">
        <v>499</v>
      </c>
      <c r="V2" s="110"/>
      <c r="W2" s="109" t="s">
        <v>504</v>
      </c>
      <c r="X2" s="109" t="s">
        <v>505</v>
      </c>
      <c r="Y2" s="109" t="s">
        <v>506</v>
      </c>
      <c r="Z2" s="109" t="s">
        <v>507</v>
      </c>
      <c r="AA2" s="109" t="s">
        <v>508</v>
      </c>
      <c r="AB2" s="110"/>
    </row>
    <row r="3" spans="1:28" ht="21.6" customHeight="1" thickBot="1" x14ac:dyDescent="0.4">
      <c r="A3" s="138" t="s">
        <v>485</v>
      </c>
      <c r="B3" s="73" t="s">
        <v>293</v>
      </c>
      <c r="C3" s="74">
        <f>_xlfn.XLOOKUP(B3,'Jaccard top unique'!$B$5:$B$140,'Jaccard top unique'!$C$5:$C$140)</f>
        <v>41</v>
      </c>
      <c r="D3" s="91">
        <f>C3/111</f>
        <v>0.36936936936936937</v>
      </c>
      <c r="E3" s="74">
        <f>_xlfn.RANK.EQ(_xlfn.XLOOKUP(B3,'Jaccard top unique'!$B$5:$B$140,'Jaccard top unique'!$C$5:$C$140),'Jaccard top unique'!$C$5:$C$140,0)</f>
        <v>7</v>
      </c>
      <c r="F3" s="88">
        <f ca="1">_xlfn.XLOOKUP($B3,'Jaccard_distance Summary'!$B$5:$B$140,'Jaccard_distance Summary'!$AK$5:$AK$140)</f>
        <v>0.43055555555555558</v>
      </c>
      <c r="G3" s="88">
        <f ca="1">_xlfn.XLOOKUP($B3,'Jaccard_distance Summary'!$B$5:$B$140,'Jaccard_distance Summary'!$AL$5:$AL$140)</f>
        <v>0.18773428951020865</v>
      </c>
      <c r="H3" s="128" t="s">
        <v>485</v>
      </c>
      <c r="I3" s="78" t="s">
        <v>320</v>
      </c>
      <c r="J3" s="80">
        <f>_xlfn.XLOOKUP(I3,'Jaccard top unique'!$B$5:$B$140,'Jaccard top unique'!$C$5:$C$140)</f>
        <v>44</v>
      </c>
      <c r="K3" s="92">
        <f>J3/111</f>
        <v>0.3963963963963964</v>
      </c>
      <c r="L3" s="80">
        <f>_xlfn.RANK.EQ(_xlfn.XLOOKUP(I3,'Jaccard top unique'!$B$5:$B$140,'Jaccard top unique'!$C$5:$C$140),'Jaccard top unique'!$C$5:$C$140,0)</f>
        <v>5</v>
      </c>
      <c r="M3" s="98">
        <f ca="1">_xlfn.XLOOKUP($B3,'Jaccard_distance Summary'!$B$5:$B$140,'Jaccard_distance Summary'!$AK$5:$AK$140)</f>
        <v>0.43055555555555558</v>
      </c>
      <c r="N3" s="98">
        <f ca="1">_xlfn.XLOOKUP($B3,'Jaccard_distance Summary'!$B$5:$B$140,'Jaccard_distance Summary'!$AL$5:$AL$140)</f>
        <v>0.18773428951020865</v>
      </c>
      <c r="O3" s="120" t="s">
        <v>501</v>
      </c>
      <c r="P3" s="105" t="s">
        <v>411</v>
      </c>
      <c r="Q3" s="102">
        <f>_xlfn.XLOOKUP(P3,'Jaccard top unique'!$B$5:$B$140,'Jaccard top unique'!$C$5:$C$140)</f>
        <v>40</v>
      </c>
      <c r="R3" s="103">
        <f>Q3/111</f>
        <v>0.36036036036036034</v>
      </c>
      <c r="S3" s="102">
        <f>_xlfn.RANK.EQ(_xlfn.XLOOKUP(P3,'Jaccard top unique'!$B$5:$B$140,'Jaccard top unique'!$C$5:$C$140),'Jaccard top unique'!$C$5:$C$140,0)</f>
        <v>9</v>
      </c>
      <c r="T3" s="104">
        <f ca="1">_xlfn.XLOOKUP($B3,'Jaccard_distance Summary'!$B$5:$B$140,'Jaccard_distance Summary'!$AK$5:$AK$140)</f>
        <v>0.43055555555555558</v>
      </c>
      <c r="U3" s="104">
        <f ca="1">_xlfn.XLOOKUP($B3,'Jaccard_distance Summary'!$B$5:$B$140,'Jaccard_distance Summary'!$AL$5:$AL$140)</f>
        <v>0.18773428951020865</v>
      </c>
      <c r="V3" s="111" t="s">
        <v>411</v>
      </c>
      <c r="W3" s="19" t="str">
        <f ca="1">IF(UTH!B2=0,"",IF(UTH!B2&lt;0.125,"●",IF(UTH!B2&lt;1/3,"●●",IF(UTH!B2&gt;=1/3,"●●●","check"))))</f>
        <v>●●●</v>
      </c>
      <c r="X3" s="19" t="str">
        <f ca="1">IF(UTH!C2=0,"",IF(UTH!C2&lt;0.125,"●",IF(UTH!C2&lt;1/3,"●●",IF(UTH!C2&gt;=1/3,"●●●","check"))))</f>
        <v>●●</v>
      </c>
      <c r="Y3" s="19" t="str">
        <f ca="1">IF(UTH!D2=0,"",IF(UTH!D2&lt;0.125,"●",IF(UTH!D2&lt;1/3,"●●",IF(UTH!D2&gt;=1/3,"●●●","check"))))</f>
        <v>●●●</v>
      </c>
      <c r="Z3" s="19" t="str">
        <f ca="1">IF(UTH!E2=0,"",IF(UTH!E2&lt;0.125,"●",IF(UTH!E2&lt;1/3,"●●",IF(UTH!E2&gt;=1/3,"●●●","check"))))</f>
        <v>●●●</v>
      </c>
      <c r="AA3" s="19" t="str">
        <f ca="1">IF(UTH!F2=0,"",IF(UTH!F2&lt;0.125,"●",IF(UTH!F2&lt;1/3,"●●",IF(UTH!F2&gt;=1/3,"●●●","check"))))</f>
        <v>●●</v>
      </c>
      <c r="AB3" s="19" t="str">
        <f ca="1">IF(UTH!G2=0,"",IF(UTH!G2&lt;0.125,"●",IF(UTH!G2&lt;1/3,"●●",IF(UTH!G2&gt;=1/3,"●●●","check"))))</f>
        <v>●●●</v>
      </c>
    </row>
    <row r="4" spans="1:28" ht="21.6" customHeight="1" thickBot="1" x14ac:dyDescent="0.4">
      <c r="A4" s="139"/>
      <c r="B4" s="73" t="s">
        <v>298</v>
      </c>
      <c r="C4" s="74">
        <f>_xlfn.XLOOKUP(B4,'Jaccard top unique'!$B$5:$B$140,'Jaccard top unique'!$C$5:$C$140)</f>
        <v>32</v>
      </c>
      <c r="D4" s="91">
        <f t="shared" ref="D4:D25" si="0">C4/111</f>
        <v>0.28828828828828829</v>
      </c>
      <c r="E4" s="74">
        <f>_xlfn.RANK.EQ(_xlfn.XLOOKUP(B4,'Jaccard top unique'!$B$5:$B$140,'Jaccard top unique'!$C$5:$C$140),'Jaccard top unique'!$C$5:$C$140,0)</f>
        <v>21</v>
      </c>
      <c r="F4" s="88">
        <f ca="1">_xlfn.XLOOKUP($B4,'Jaccard_distance Summary'!$B$5:$B$140,'Jaccard_distance Summary'!$AK$5:$AK$140)</f>
        <v>0.40740740740740744</v>
      </c>
      <c r="G4" s="88">
        <f ca="1">_xlfn.XLOOKUP($B4,'Jaccard_distance Summary'!$B$5:$B$140,'Jaccard_distance Summary'!$AL$5:$AL$140)</f>
        <v>0.16096795881651194</v>
      </c>
      <c r="H4" s="129"/>
      <c r="I4" s="73" t="s">
        <v>321</v>
      </c>
      <c r="J4" s="72">
        <f>_xlfn.XLOOKUP(I4,'Jaccard top unique'!$B$5:$B$140,'Jaccard top unique'!$C$5:$C$140)</f>
        <v>16</v>
      </c>
      <c r="K4" s="93">
        <f t="shared" ref="K4:K22" si="1">J4/111</f>
        <v>0.14414414414414414</v>
      </c>
      <c r="L4" s="72">
        <f>_xlfn.RANK.EQ(_xlfn.XLOOKUP(I4,'Jaccard top unique'!$B$5:$B$140,'Jaccard top unique'!$C$5:$C$140),'Jaccard top unique'!$C$5:$C$140,0)</f>
        <v>84</v>
      </c>
      <c r="M4" s="99">
        <f ca="1">_xlfn.XLOOKUP($B4,'Jaccard_distance Summary'!$B$5:$B$140,'Jaccard_distance Summary'!$AK$5:$AK$140)</f>
        <v>0.40740740740740744</v>
      </c>
      <c r="N4" s="99">
        <f ca="1">_xlfn.XLOOKUP($B4,'Jaccard_distance Summary'!$B$5:$B$140,'Jaccard_distance Summary'!$AL$5:$AL$140)</f>
        <v>0.16096795881651194</v>
      </c>
      <c r="O4" s="121"/>
      <c r="P4" s="105" t="s">
        <v>410</v>
      </c>
      <c r="Q4" s="102">
        <f>_xlfn.XLOOKUP(P4,'Jaccard top unique'!$B$5:$B$140,'Jaccard top unique'!$C$5:$C$140)</f>
        <v>38</v>
      </c>
      <c r="R4" s="103">
        <f t="shared" ref="R4:R18" si="2">Q4/111</f>
        <v>0.34234234234234234</v>
      </c>
      <c r="S4" s="102">
        <f>_xlfn.RANK.EQ(_xlfn.XLOOKUP(P4,'Jaccard top unique'!$B$5:$B$140,'Jaccard top unique'!$C$5:$C$140),'Jaccard top unique'!$C$5:$C$140,0)</f>
        <v>12</v>
      </c>
      <c r="T4" s="104">
        <f ca="1">_xlfn.XLOOKUP($B4,'Jaccard_distance Summary'!$B$5:$B$140,'Jaccard_distance Summary'!$AK$5:$AK$140)</f>
        <v>0.40740740740740744</v>
      </c>
      <c r="U4" s="104">
        <f ca="1">_xlfn.XLOOKUP($B4,'Jaccard_distance Summary'!$B$5:$B$140,'Jaccard_distance Summary'!$AL$5:$AL$140)</f>
        <v>0.16096795881651194</v>
      </c>
      <c r="V4" s="111" t="s">
        <v>410</v>
      </c>
      <c r="W4" s="19" t="str">
        <f ca="1">IF(UTH!B3=0,"",IF(UTH!B3&lt;0.125,"●",IF(UTH!B3&lt;1/3,"●●",IF(UTH!B3&gt;=1/3,"●●●","check"))))</f>
        <v>●●●</v>
      </c>
      <c r="X4" s="19" t="str">
        <f ca="1">IF(UTH!C3=0,"",IF(UTH!C3&lt;0.125,"●",IF(UTH!C3&lt;1/3,"●●",IF(UTH!C3&gt;=1/3,"●●●","check"))))</f>
        <v>●●</v>
      </c>
      <c r="Y4" s="19" t="str">
        <f ca="1">IF(UTH!D3=0,"",IF(UTH!D3&lt;0.125,"●",IF(UTH!D3&lt;1/3,"●●",IF(UTH!D3&gt;=1/3,"●●●","check"))))</f>
        <v>●●</v>
      </c>
      <c r="Z4" s="19" t="str">
        <f ca="1">IF(UTH!E3=0,"",IF(UTH!E3&lt;0.125,"●",IF(UTH!E3&lt;1/3,"●●",IF(UTH!E3&gt;=1/3,"●●●","check"))))</f>
        <v>●●●</v>
      </c>
      <c r="AA4" s="19" t="str">
        <f ca="1">IF(UTH!F3=0,"",IF(UTH!F3&lt;0.125,"●",IF(UTH!F3&lt;1/3,"●●",IF(UTH!F3&gt;=1/3,"●●●","check"))))</f>
        <v>●●</v>
      </c>
      <c r="AB4" s="19" t="str">
        <f ca="1">IF(UTH!G3=0,"",IF(UTH!G3&lt;0.125,"●",IF(UTH!G3&lt;1/3,"●●",IF(UTH!G3&gt;=1/3,"●●●","check"))))</f>
        <v>●●●</v>
      </c>
    </row>
    <row r="5" spans="1:28" ht="21.6" customHeight="1" thickBot="1" x14ac:dyDescent="0.4">
      <c r="A5" s="139"/>
      <c r="B5" s="73" t="s">
        <v>305</v>
      </c>
      <c r="C5" s="74">
        <f>_xlfn.XLOOKUP(B5,'Jaccard top unique'!$B$5:$B$140,'Jaccard top unique'!$C$5:$C$140)</f>
        <v>16</v>
      </c>
      <c r="D5" s="91">
        <f t="shared" si="0"/>
        <v>0.14414414414414414</v>
      </c>
      <c r="E5" s="74">
        <f>_xlfn.RANK.EQ(_xlfn.XLOOKUP(B5,'Jaccard top unique'!$B$5:$B$140,'Jaccard top unique'!$C$5:$C$140),'Jaccard top unique'!$C$5:$C$140,0)</f>
        <v>84</v>
      </c>
      <c r="F5" s="88">
        <f ca="1">_xlfn.XLOOKUP($B5,'Jaccard_distance Summary'!$B$5:$B$140,'Jaccard_distance Summary'!$AK$5:$AK$140)</f>
        <v>0.38709677419354838</v>
      </c>
      <c r="G5" s="88">
        <f ca="1">_xlfn.XLOOKUP($B5,'Jaccard_distance Summary'!$B$5:$B$140,'Jaccard_distance Summary'!$AL$5:$AL$140)</f>
        <v>0.12356379393562134</v>
      </c>
      <c r="H5" s="129"/>
      <c r="I5" s="73" t="s">
        <v>334</v>
      </c>
      <c r="J5" s="72">
        <f>_xlfn.XLOOKUP(I5,'Jaccard top unique'!$B$5:$B$140,'Jaccard top unique'!$C$5:$C$140)</f>
        <v>11</v>
      </c>
      <c r="K5" s="93">
        <f t="shared" si="1"/>
        <v>9.90990990990991E-2</v>
      </c>
      <c r="L5" s="72">
        <f>_xlfn.RANK.EQ(_xlfn.XLOOKUP(I5,'Jaccard top unique'!$B$5:$B$140,'Jaccard top unique'!$C$5:$C$140),'Jaccard top unique'!$C$5:$C$140,0)</f>
        <v>110</v>
      </c>
      <c r="M5" s="99">
        <f ca="1">_xlfn.XLOOKUP($B5,'Jaccard_distance Summary'!$B$5:$B$140,'Jaccard_distance Summary'!$AK$5:$AK$140)</f>
        <v>0.38709677419354838</v>
      </c>
      <c r="N5" s="99">
        <f ca="1">_xlfn.XLOOKUP($B5,'Jaccard_distance Summary'!$B$5:$B$140,'Jaccard_distance Summary'!$AL$5:$AL$140)</f>
        <v>0.12356379393562134</v>
      </c>
      <c r="O5" s="121"/>
      <c r="P5" s="105" t="s">
        <v>416</v>
      </c>
      <c r="Q5" s="102">
        <f>_xlfn.XLOOKUP(P5,'Jaccard top unique'!$B$5:$B$140,'Jaccard top unique'!$C$5:$C$140)</f>
        <v>31</v>
      </c>
      <c r="R5" s="103">
        <f t="shared" si="2"/>
        <v>0.27927927927927926</v>
      </c>
      <c r="S5" s="102">
        <f>_xlfn.RANK.EQ(_xlfn.XLOOKUP(P5,'Jaccard top unique'!$B$5:$B$140,'Jaccard top unique'!$C$5:$C$140),'Jaccard top unique'!$C$5:$C$140,0)</f>
        <v>23</v>
      </c>
      <c r="T5" s="104">
        <f ca="1">_xlfn.XLOOKUP($B5,'Jaccard_distance Summary'!$B$5:$B$140,'Jaccard_distance Summary'!$AK$5:$AK$140)</f>
        <v>0.38709677419354838</v>
      </c>
      <c r="U5" s="104">
        <f ca="1">_xlfn.XLOOKUP($B5,'Jaccard_distance Summary'!$B$5:$B$140,'Jaccard_distance Summary'!$AL$5:$AL$140)</f>
        <v>0.12356379393562134</v>
      </c>
      <c r="V5" s="111" t="s">
        <v>509</v>
      </c>
      <c r="W5" s="19" t="str">
        <f ca="1">IF(UTH!B4=0,"",IF(UTH!B4&lt;0.125,"●",IF(UTH!B4&lt;1/3,"●●",IF(UTH!B4&gt;=1/3,"●●●","check"))))</f>
        <v>●●●</v>
      </c>
      <c r="X5" s="19" t="str">
        <f ca="1">IF(UTH!C4=0,"",IF(UTH!C4&lt;0.125,"●",IF(UTH!C4&lt;1/3,"●●",IF(UTH!C4&gt;=1/3,"●●●","check"))))</f>
        <v>●●</v>
      </c>
      <c r="Y5" s="19" t="str">
        <f ca="1">IF(UTH!D4=0,"",IF(UTH!D4&lt;0.125,"●",IF(UTH!D4&lt;1/3,"●●",IF(UTH!D4&gt;=1/3,"●●●","check"))))</f>
        <v>●●</v>
      </c>
      <c r="Z5" s="19" t="str">
        <f ca="1">IF(UTH!E4=0,"",IF(UTH!E4&lt;0.125,"●",IF(UTH!E4&lt;1/3,"●●",IF(UTH!E4&gt;=1/3,"●●●","check"))))</f>
        <v>●●</v>
      </c>
      <c r="AA5" s="19" t="str">
        <f ca="1">IF(UTH!F4=0,"",IF(UTH!F4&lt;0.125,"●",IF(UTH!F4&lt;1/3,"●●",IF(UTH!F4&gt;=1/3,"●●●","check"))))</f>
        <v>●●</v>
      </c>
      <c r="AB5" s="19" t="str">
        <f ca="1">IF(UTH!G4=0,"",IF(UTH!G4&lt;0.125,"●",IF(UTH!G4&lt;1/3,"●●",IF(UTH!G4&gt;=1/3,"●●●","check"))))</f>
        <v>●●●</v>
      </c>
    </row>
    <row r="6" spans="1:28" ht="21.6" customHeight="1" thickBot="1" x14ac:dyDescent="0.4">
      <c r="A6" s="139"/>
      <c r="B6" s="73" t="s">
        <v>306</v>
      </c>
      <c r="C6" s="74">
        <f>_xlfn.XLOOKUP(B6,'Jaccard top unique'!$B$5:$B$140,'Jaccard top unique'!$C$5:$C$140)</f>
        <v>13</v>
      </c>
      <c r="D6" s="91">
        <f t="shared" si="0"/>
        <v>0.11711711711711711</v>
      </c>
      <c r="E6" s="74">
        <f>_xlfn.RANK.EQ(_xlfn.XLOOKUP(B6,'Jaccard top unique'!$B$5:$B$140,'Jaccard top unique'!$C$5:$C$140),'Jaccard top unique'!$C$5:$C$140,0)</f>
        <v>100</v>
      </c>
      <c r="F6" s="88">
        <f ca="1">_xlfn.XLOOKUP($B6,'Jaccard_distance Summary'!$B$5:$B$140,'Jaccard_distance Summary'!$AK$5:$AK$140)</f>
        <v>0.2592592592592593</v>
      </c>
      <c r="G6" s="88">
        <f ca="1">_xlfn.XLOOKUP($B6,'Jaccard_distance Summary'!$B$5:$B$140,'Jaccard_distance Summary'!$AL$5:$AL$140)</f>
        <v>8.7158764504856934E-2</v>
      </c>
      <c r="H6" s="130"/>
      <c r="I6" s="82" t="s">
        <v>330</v>
      </c>
      <c r="J6" s="81">
        <f>_xlfn.XLOOKUP(I6,'Jaccard top unique'!$B$5:$B$140,'Jaccard top unique'!$C$5:$C$140)</f>
        <v>9</v>
      </c>
      <c r="K6" s="94">
        <f t="shared" si="1"/>
        <v>8.1081081081081086E-2</v>
      </c>
      <c r="L6" s="81">
        <f>_xlfn.RANK.EQ(_xlfn.XLOOKUP(I6,'Jaccard top unique'!$B$5:$B$140,'Jaccard top unique'!$C$5:$C$140),'Jaccard top unique'!$C$5:$C$140,0)</f>
        <v>119</v>
      </c>
      <c r="M6" s="100">
        <f ca="1">_xlfn.XLOOKUP($B6,'Jaccard_distance Summary'!$B$5:$B$140,'Jaccard_distance Summary'!$AK$5:$AK$140)</f>
        <v>0.2592592592592593</v>
      </c>
      <c r="N6" s="100">
        <f ca="1">_xlfn.XLOOKUP($B6,'Jaccard_distance Summary'!$B$5:$B$140,'Jaccard_distance Summary'!$AL$5:$AL$140)</f>
        <v>8.7158764504856934E-2</v>
      </c>
      <c r="O6" s="121"/>
      <c r="P6" s="105" t="s">
        <v>409</v>
      </c>
      <c r="Q6" s="102">
        <f>_xlfn.XLOOKUP(P6,'Jaccard top unique'!$B$5:$B$140,'Jaccard top unique'!$C$5:$C$140)</f>
        <v>26</v>
      </c>
      <c r="R6" s="103">
        <f t="shared" si="2"/>
        <v>0.23423423423423423</v>
      </c>
      <c r="S6" s="102">
        <f>_xlfn.RANK.EQ(_xlfn.XLOOKUP(P6,'Jaccard top unique'!$B$5:$B$140,'Jaccard top unique'!$C$5:$C$140),'Jaccard top unique'!$C$5:$C$140,0)</f>
        <v>38</v>
      </c>
      <c r="T6" s="104">
        <f ca="1">_xlfn.XLOOKUP($B6,'Jaccard_distance Summary'!$B$5:$B$140,'Jaccard_distance Summary'!$AK$5:$AK$140)</f>
        <v>0.2592592592592593</v>
      </c>
      <c r="U6" s="104">
        <f ca="1">_xlfn.XLOOKUP($B6,'Jaccard_distance Summary'!$B$5:$B$140,'Jaccard_distance Summary'!$AL$5:$AL$140)</f>
        <v>8.7158764504856934E-2</v>
      </c>
      <c r="V6" s="111" t="s">
        <v>409</v>
      </c>
      <c r="W6" s="19" t="str">
        <f ca="1">IF(UTH!B5=0,"",IF(UTH!B5&lt;0.125,"●",IF(UTH!B5&lt;1/3,"●●",IF(UTH!B5&gt;=1/3,"●●●","check"))))</f>
        <v>●●●</v>
      </c>
      <c r="X6" s="19" t="str">
        <f ca="1">IF(UTH!C5=0,"",IF(UTH!C5&lt;0.125,"●",IF(UTH!C5&lt;1/3,"●●",IF(UTH!C5&gt;=1/3,"●●●","check"))))</f>
        <v>●●</v>
      </c>
      <c r="Y6" s="19" t="str">
        <f ca="1">IF(UTH!D5=0,"",IF(UTH!D5&lt;0.125,"●",IF(UTH!D5&lt;1/3,"●●",IF(UTH!D5&gt;=1/3,"●●●","check"))))</f>
        <v>●●</v>
      </c>
      <c r="Z6" s="19" t="str">
        <f ca="1">IF(UTH!E5=0,"",IF(UTH!E5&lt;0.125,"●",IF(UTH!E5&lt;1/3,"●●",IF(UTH!E5&gt;=1/3,"●●●","check"))))</f>
        <v>●●</v>
      </c>
      <c r="AA6" s="19" t="str">
        <f ca="1">IF(UTH!F5=0,"",IF(UTH!F5&lt;0.125,"●",IF(UTH!F5&lt;1/3,"●●",IF(UTH!F5&gt;=1/3,"●●●","check"))))</f>
        <v>●●</v>
      </c>
      <c r="AB6" s="19" t="str">
        <f ca="1">IF(UTH!G5=0,"",IF(UTH!G5&lt;0.125,"●",IF(UTH!G5&lt;1/3,"●●",IF(UTH!G5&gt;=1/3,"●●●","check"))))</f>
        <v>●●</v>
      </c>
    </row>
    <row r="7" spans="1:28" ht="21.6" customHeight="1" thickBot="1" x14ac:dyDescent="0.4">
      <c r="A7" s="139"/>
      <c r="B7" s="73" t="s">
        <v>303</v>
      </c>
      <c r="C7" s="74">
        <f>_xlfn.XLOOKUP(B7,'Jaccard top unique'!$B$5:$B$140,'Jaccard top unique'!$C$5:$C$140)</f>
        <v>9</v>
      </c>
      <c r="D7" s="91">
        <f t="shared" si="0"/>
        <v>8.1081081081081086E-2</v>
      </c>
      <c r="E7" s="74">
        <f>_xlfn.RANK.EQ(_xlfn.XLOOKUP(B7,'Jaccard top unique'!$B$5:$B$140,'Jaccard top unique'!$C$5:$C$140),'Jaccard top unique'!$C$5:$C$140,0)</f>
        <v>119</v>
      </c>
      <c r="F7" s="88">
        <f ca="1">_xlfn.XLOOKUP($B7,'Jaccard_distance Summary'!$B$5:$B$140,'Jaccard_distance Summary'!$AK$5:$AK$140)</f>
        <v>0.22222222222222221</v>
      </c>
      <c r="G7" s="88">
        <f ca="1">_xlfn.XLOOKUP($B7,'Jaccard_distance Summary'!$B$5:$B$140,'Jaccard_distance Summary'!$AL$5:$AL$140)</f>
        <v>8.5622535702687297E-2</v>
      </c>
      <c r="H7" s="128" t="s">
        <v>486</v>
      </c>
      <c r="I7" s="78" t="s">
        <v>319</v>
      </c>
      <c r="J7" s="80">
        <f>_xlfn.XLOOKUP(I7,'Jaccard top unique'!$B$5:$B$140,'Jaccard top unique'!$C$5:$C$140)</f>
        <v>41</v>
      </c>
      <c r="K7" s="92">
        <f t="shared" si="1"/>
        <v>0.36936936936936937</v>
      </c>
      <c r="L7" s="80">
        <f>_xlfn.RANK.EQ(_xlfn.XLOOKUP(I7,'Jaccard top unique'!$B$5:$B$140,'Jaccard top unique'!$C$5:$C$140),'Jaccard top unique'!$C$5:$C$140,0)</f>
        <v>7</v>
      </c>
      <c r="M7" s="98">
        <f ca="1">_xlfn.XLOOKUP($B7,'Jaccard_distance Summary'!$B$5:$B$140,'Jaccard_distance Summary'!$AK$5:$AK$140)</f>
        <v>0.22222222222222221</v>
      </c>
      <c r="N7" s="98">
        <f ca="1">_xlfn.XLOOKUP($B7,'Jaccard_distance Summary'!$B$5:$B$140,'Jaccard_distance Summary'!$AL$5:$AL$140)</f>
        <v>8.5622535702687297E-2</v>
      </c>
      <c r="O7" s="121"/>
      <c r="P7" s="105" t="s">
        <v>414</v>
      </c>
      <c r="Q7" s="102">
        <f>_xlfn.XLOOKUP(P7,'Jaccard top unique'!$B$5:$B$140,'Jaccard top unique'!$C$5:$C$140)</f>
        <v>23</v>
      </c>
      <c r="R7" s="103">
        <f t="shared" si="2"/>
        <v>0.2072072072072072</v>
      </c>
      <c r="S7" s="102">
        <f>_xlfn.RANK.EQ(_xlfn.XLOOKUP(P7,'Jaccard top unique'!$B$5:$B$140,'Jaccard top unique'!$C$5:$C$140),'Jaccard top unique'!$C$5:$C$140,0)</f>
        <v>55</v>
      </c>
      <c r="T7" s="104">
        <f ca="1">_xlfn.XLOOKUP($B7,'Jaccard_distance Summary'!$B$5:$B$140,'Jaccard_distance Summary'!$AK$5:$AK$140)</f>
        <v>0.22222222222222221</v>
      </c>
      <c r="U7" s="104">
        <f ca="1">_xlfn.XLOOKUP($B7,'Jaccard_distance Summary'!$B$5:$B$140,'Jaccard_distance Summary'!$AL$5:$AL$140)</f>
        <v>8.5622535702687297E-2</v>
      </c>
      <c r="V7" s="111" t="s">
        <v>414</v>
      </c>
      <c r="W7" s="19" t="str">
        <f ca="1">IF(UTH!B6=0,"",IF(UTH!B6&lt;0.125,"●",IF(UTH!B6&lt;1/3,"●●",IF(UTH!B6&gt;=1/3,"●●●","check"))))</f>
        <v>●●</v>
      </c>
      <c r="X7" s="19" t="str">
        <f ca="1">IF(UTH!C6=0,"",IF(UTH!C6&lt;0.125,"●",IF(UTH!C6&lt;1/3,"●●",IF(UTH!C6&gt;=1/3,"●●●","check"))))</f>
        <v>●●</v>
      </c>
      <c r="Y7" s="19" t="str">
        <f ca="1">IF(UTH!D6=0,"",IF(UTH!D6&lt;0.125,"●",IF(UTH!D6&lt;1/3,"●●",IF(UTH!D6&gt;=1/3,"●●●","check"))))</f>
        <v>●●</v>
      </c>
      <c r="Z7" s="19" t="str">
        <f ca="1">IF(UTH!E6=0,"",IF(UTH!E6&lt;0.125,"●",IF(UTH!E6&lt;1/3,"●●",IF(UTH!E6&gt;=1/3,"●●●","check"))))</f>
        <v>●●</v>
      </c>
      <c r="AA7" s="19" t="str">
        <f ca="1">IF(UTH!F6=0,"",IF(UTH!F6&lt;0.125,"●",IF(UTH!F6&lt;1/3,"●●",IF(UTH!F6&gt;=1/3,"●●●","check"))))</f>
        <v>●</v>
      </c>
      <c r="AB7" s="19" t="str">
        <f ca="1">IF(UTH!G6=0,"",IF(UTH!G6&lt;0.125,"●",IF(UTH!G6&lt;1/3,"●●",IF(UTH!G6&gt;=1/3,"●●●","check"))))</f>
        <v>●●</v>
      </c>
    </row>
    <row r="8" spans="1:28" ht="21.6" customHeight="1" thickBot="1" x14ac:dyDescent="0.4">
      <c r="A8" s="139"/>
      <c r="B8" s="73" t="s">
        <v>310</v>
      </c>
      <c r="C8" s="74">
        <f>_xlfn.XLOOKUP(B8,'Jaccard top unique'!$B$5:$B$140,'Jaccard top unique'!$C$5:$C$140)</f>
        <v>6</v>
      </c>
      <c r="D8" s="91">
        <f t="shared" si="0"/>
        <v>5.4054054054054057E-2</v>
      </c>
      <c r="E8" s="74">
        <f>_xlfn.RANK.EQ(_xlfn.XLOOKUP(B8,'Jaccard top unique'!$B$5:$B$140,'Jaccard top unique'!$C$5:$C$140),'Jaccard top unique'!$C$5:$C$140,0)</f>
        <v>128</v>
      </c>
      <c r="F8" s="88">
        <f ca="1">_xlfn.XLOOKUP($B8,'Jaccard_distance Summary'!$B$5:$B$140,'Jaccard_distance Summary'!$AK$5:$AK$140)</f>
        <v>0.23076923076923084</v>
      </c>
      <c r="G8" s="88">
        <f ca="1">_xlfn.XLOOKUP($B8,'Jaccard_distance Summary'!$B$5:$B$140,'Jaccard_distance Summary'!$AL$5:$AL$140)</f>
        <v>5.6450166422313153E-2</v>
      </c>
      <c r="H8" s="129"/>
      <c r="I8" s="73" t="s">
        <v>333</v>
      </c>
      <c r="J8" s="72">
        <f>_xlfn.XLOOKUP(I8,'Jaccard top unique'!$B$5:$B$140,'Jaccard top unique'!$C$5:$C$140)</f>
        <v>27</v>
      </c>
      <c r="K8" s="93">
        <f t="shared" si="1"/>
        <v>0.24324324324324326</v>
      </c>
      <c r="L8" s="72">
        <f>_xlfn.RANK.EQ(_xlfn.XLOOKUP(I8,'Jaccard top unique'!$B$5:$B$140,'Jaccard top unique'!$C$5:$C$140),'Jaccard top unique'!$C$5:$C$140,0)</f>
        <v>33</v>
      </c>
      <c r="M8" s="99">
        <f ca="1">_xlfn.XLOOKUP($B8,'Jaccard_distance Summary'!$B$5:$B$140,'Jaccard_distance Summary'!$AK$5:$AK$140)</f>
        <v>0.23076923076923084</v>
      </c>
      <c r="N8" s="99">
        <f ca="1">_xlfn.XLOOKUP($B8,'Jaccard_distance Summary'!$B$5:$B$140,'Jaccard_distance Summary'!$AL$5:$AL$140)</f>
        <v>5.6450166422313153E-2</v>
      </c>
      <c r="O8" s="121"/>
      <c r="P8" s="105" t="s">
        <v>420</v>
      </c>
      <c r="Q8" s="102">
        <f>_xlfn.XLOOKUP(P8,'Jaccard top unique'!$B$5:$B$140,'Jaccard top unique'!$C$5:$C$140)</f>
        <v>22</v>
      </c>
      <c r="R8" s="103">
        <f t="shared" si="2"/>
        <v>0.1981981981981982</v>
      </c>
      <c r="S8" s="102">
        <f>_xlfn.RANK.EQ(_xlfn.XLOOKUP(P8,'Jaccard top unique'!$B$5:$B$140,'Jaccard top unique'!$C$5:$C$140),'Jaccard top unique'!$C$5:$C$140,0)</f>
        <v>60</v>
      </c>
      <c r="T8" s="104">
        <f ca="1">_xlfn.XLOOKUP($B8,'Jaccard_distance Summary'!$B$5:$B$140,'Jaccard_distance Summary'!$AK$5:$AK$140)</f>
        <v>0.23076923076923084</v>
      </c>
      <c r="U8" s="104">
        <f ca="1">_xlfn.XLOOKUP($B8,'Jaccard_distance Summary'!$B$5:$B$140,'Jaccard_distance Summary'!$AL$5:$AL$140)</f>
        <v>5.6450166422313153E-2</v>
      </c>
      <c r="V8" s="111" t="s">
        <v>420</v>
      </c>
      <c r="W8" s="19" t="str">
        <f ca="1">IF(UTH!B7=0,"",IF(UTH!B7&lt;0.125,"●",IF(UTH!B7&lt;1/3,"●●",IF(UTH!B7&gt;=1/3,"●●●","check"))))</f>
        <v>●●●</v>
      </c>
      <c r="X8" s="19" t="str">
        <f ca="1">IF(UTH!C7=0,"",IF(UTH!C7&lt;0.125,"●",IF(UTH!C7&lt;1/3,"●●",IF(UTH!C7&gt;=1/3,"●●●","check"))))</f>
        <v>●●</v>
      </c>
      <c r="Y8" s="19" t="str">
        <f ca="1">IF(UTH!D7=0,"",IF(UTH!D7&lt;0.125,"●",IF(UTH!D7&lt;1/3,"●●",IF(UTH!D7&gt;=1/3,"●●●","check"))))</f>
        <v>●</v>
      </c>
      <c r="Z8" s="19" t="str">
        <f ca="1">IF(UTH!E7=0,"",IF(UTH!E7&lt;0.125,"●",IF(UTH!E7&lt;1/3,"●●",IF(UTH!E7&gt;=1/3,"●●●","check"))))</f>
        <v>●●</v>
      </c>
      <c r="AA8" s="19" t="str">
        <f ca="1">IF(UTH!F7=0,"",IF(UTH!F7&lt;0.125,"●",IF(UTH!F7&lt;1/3,"●●",IF(UTH!F7&gt;=1/3,"●●●","check"))))</f>
        <v>●</v>
      </c>
      <c r="AB8" s="19" t="str">
        <f ca="1">IF(UTH!G7=0,"",IF(UTH!G7&lt;0.125,"●",IF(UTH!G7&lt;1/3,"●●",IF(UTH!G7&gt;=1/3,"●●●","check"))))</f>
        <v>●●</v>
      </c>
    </row>
    <row r="9" spans="1:28" ht="21.6" customHeight="1" thickBot="1" x14ac:dyDescent="0.4">
      <c r="A9" s="138" t="s">
        <v>486</v>
      </c>
      <c r="B9" s="78" t="s">
        <v>291</v>
      </c>
      <c r="C9" s="79">
        <f>_xlfn.XLOOKUP(B9,'Jaccard top unique'!$B$5:$B$140,'Jaccard top unique'!$C$5:$C$140)</f>
        <v>37</v>
      </c>
      <c r="D9" s="92">
        <f t="shared" si="0"/>
        <v>0.33333333333333331</v>
      </c>
      <c r="E9" s="79">
        <f>_xlfn.RANK.EQ(_xlfn.XLOOKUP(B9,'Jaccard top unique'!$B$5:$B$140,'Jaccard top unique'!$C$5:$C$140),'Jaccard top unique'!$C$5:$C$140,0)</f>
        <v>14</v>
      </c>
      <c r="F9" s="89">
        <f ca="1">_xlfn.XLOOKUP($B9,'Jaccard_distance Summary'!$B$5:$B$140,'Jaccard_distance Summary'!$AK$5:$AK$140)</f>
        <v>0.47619047619047616</v>
      </c>
      <c r="G9" s="89">
        <f ca="1">_xlfn.XLOOKUP($B9,'Jaccard_distance Summary'!$B$5:$B$140,'Jaccard_distance Summary'!$AL$5:$AL$140)</f>
        <v>0.17028173715974826</v>
      </c>
      <c r="H9" s="129"/>
      <c r="I9" s="73" t="s">
        <v>323</v>
      </c>
      <c r="J9" s="72">
        <f>_xlfn.XLOOKUP(I9,'Jaccard top unique'!$B$5:$B$140,'Jaccard top unique'!$C$5:$C$140)</f>
        <v>15</v>
      </c>
      <c r="K9" s="93">
        <f t="shared" si="1"/>
        <v>0.13513513513513514</v>
      </c>
      <c r="L9" s="72">
        <f>_xlfn.RANK.EQ(_xlfn.XLOOKUP(I9,'Jaccard top unique'!$B$5:$B$140,'Jaccard top unique'!$C$5:$C$140),'Jaccard top unique'!$C$5:$C$140,0)</f>
        <v>89</v>
      </c>
      <c r="M9" s="99">
        <f ca="1">_xlfn.XLOOKUP($B9,'Jaccard_distance Summary'!$B$5:$B$140,'Jaccard_distance Summary'!$AK$5:$AK$140)</f>
        <v>0.47619047619047616</v>
      </c>
      <c r="N9" s="99">
        <f ca="1">_xlfn.XLOOKUP($B9,'Jaccard_distance Summary'!$B$5:$B$140,'Jaccard_distance Summary'!$AL$5:$AL$140)</f>
        <v>0.17028173715974826</v>
      </c>
      <c r="O9" s="121"/>
      <c r="P9" s="105" t="s">
        <v>415</v>
      </c>
      <c r="Q9" s="102">
        <f>_xlfn.XLOOKUP(P9,'Jaccard top unique'!$B$5:$B$140,'Jaccard top unique'!$C$5:$C$140)</f>
        <v>19</v>
      </c>
      <c r="R9" s="103">
        <f t="shared" si="2"/>
        <v>0.17117117117117117</v>
      </c>
      <c r="S9" s="102">
        <f>_xlfn.RANK.EQ(_xlfn.XLOOKUP(P9,'Jaccard top unique'!$B$5:$B$140,'Jaccard top unique'!$C$5:$C$140),'Jaccard top unique'!$C$5:$C$140,0)</f>
        <v>72</v>
      </c>
      <c r="T9" s="104">
        <f ca="1">_xlfn.XLOOKUP($B9,'Jaccard_distance Summary'!$B$5:$B$140,'Jaccard_distance Summary'!$AK$5:$AK$140)</f>
        <v>0.47619047619047616</v>
      </c>
      <c r="U9" s="104">
        <f ca="1">_xlfn.XLOOKUP($B9,'Jaccard_distance Summary'!$B$5:$B$140,'Jaccard_distance Summary'!$AL$5:$AL$140)</f>
        <v>0.17028173715974826</v>
      </c>
      <c r="V9" s="111" t="s">
        <v>510</v>
      </c>
      <c r="W9" s="19" t="str">
        <f ca="1">IF(UTH!B8=0,"",IF(UTH!B8&lt;0.125,"●",IF(UTH!B8&lt;1/3,"●●",IF(UTH!B8&gt;=1/3,"●●●","check"))))</f>
        <v>●●</v>
      </c>
      <c r="X9" s="19" t="str">
        <f ca="1">IF(UTH!C8=0,"",IF(UTH!C8&lt;0.125,"●",IF(UTH!C8&lt;1/3,"●●",IF(UTH!C8&gt;=1/3,"●●●","check"))))</f>
        <v>●</v>
      </c>
      <c r="Y9" s="19" t="str">
        <f ca="1">IF(UTH!D8=0,"",IF(UTH!D8&lt;0.125,"●",IF(UTH!D8&lt;1/3,"●●",IF(UTH!D8&gt;=1/3,"●●●","check"))))</f>
        <v>●</v>
      </c>
      <c r="Z9" s="19" t="str">
        <f ca="1">IF(UTH!E8=0,"",IF(UTH!E8&lt;0.125,"●",IF(UTH!E8&lt;1/3,"●●",IF(UTH!E8&gt;=1/3,"●●●","check"))))</f>
        <v>●●</v>
      </c>
      <c r="AA9" s="19" t="str">
        <f ca="1">IF(UTH!F8=0,"",IF(UTH!F8&lt;0.125,"●",IF(UTH!F8&lt;1/3,"●●",IF(UTH!F8&gt;=1/3,"●●●","check"))))</f>
        <v>●</v>
      </c>
      <c r="AB9" s="19" t="str">
        <f ca="1">IF(UTH!G8=0,"",IF(UTH!G8&lt;0.125,"●",IF(UTH!G8&lt;1/3,"●●",IF(UTH!G8&gt;=1/3,"●●●","check"))))</f>
        <v>●●</v>
      </c>
    </row>
    <row r="10" spans="1:28" ht="21.6" customHeight="1" thickBot="1" x14ac:dyDescent="0.4">
      <c r="A10" s="139"/>
      <c r="B10" s="73" t="s">
        <v>312</v>
      </c>
      <c r="C10" s="74">
        <f>_xlfn.XLOOKUP(B10,'Jaccard top unique'!$B$5:$B$140,'Jaccard top unique'!$C$5:$C$140)</f>
        <v>20</v>
      </c>
      <c r="D10" s="93">
        <f t="shared" si="0"/>
        <v>0.18018018018018017</v>
      </c>
      <c r="E10" s="74">
        <f>_xlfn.RANK.EQ(_xlfn.XLOOKUP(B10,'Jaccard top unique'!$B$5:$B$140,'Jaccard top unique'!$C$5:$C$140),'Jaccard top unique'!$C$5:$C$140,0)</f>
        <v>67</v>
      </c>
      <c r="F10" s="88">
        <f ca="1">_xlfn.XLOOKUP($B10,'Jaccard_distance Summary'!$B$5:$B$140,'Jaccard_distance Summary'!$AK$5:$AK$140)</f>
        <v>0.31818181818181812</v>
      </c>
      <c r="G10" s="88">
        <f ca="1">_xlfn.XLOOKUP($B10,'Jaccard_distance Summary'!$B$5:$B$140,'Jaccard_distance Summary'!$AL$5:$AL$140)</f>
        <v>0.12923232142432517</v>
      </c>
      <c r="H10" s="130"/>
      <c r="I10" s="82" t="s">
        <v>328</v>
      </c>
      <c r="J10" s="81">
        <f>_xlfn.XLOOKUP(I10,'Jaccard top unique'!$B$5:$B$140,'Jaccard top unique'!$C$5:$C$140)</f>
        <v>11</v>
      </c>
      <c r="K10" s="94">
        <f t="shared" si="1"/>
        <v>9.90990990990991E-2</v>
      </c>
      <c r="L10" s="81">
        <f>_xlfn.RANK.EQ(_xlfn.XLOOKUP(I10,'Jaccard top unique'!$B$5:$B$140,'Jaccard top unique'!$C$5:$C$140),'Jaccard top unique'!$C$5:$C$140,0)</f>
        <v>110</v>
      </c>
      <c r="M10" s="100">
        <f ca="1">_xlfn.XLOOKUP($B10,'Jaccard_distance Summary'!$B$5:$B$140,'Jaccard_distance Summary'!$AK$5:$AK$140)</f>
        <v>0.31818181818181812</v>
      </c>
      <c r="N10" s="100">
        <f ca="1">_xlfn.XLOOKUP($B10,'Jaccard_distance Summary'!$B$5:$B$140,'Jaccard_distance Summary'!$AL$5:$AL$140)</f>
        <v>0.12923232142432517</v>
      </c>
      <c r="O10" s="121"/>
      <c r="P10" s="105" t="s">
        <v>421</v>
      </c>
      <c r="Q10" s="102">
        <f>_xlfn.XLOOKUP(P10,'Jaccard top unique'!$B$5:$B$140,'Jaccard top unique'!$C$5:$C$140)</f>
        <v>19</v>
      </c>
      <c r="R10" s="103">
        <f t="shared" si="2"/>
        <v>0.17117117117117117</v>
      </c>
      <c r="S10" s="102">
        <f>_xlfn.RANK.EQ(_xlfn.XLOOKUP(P10,'Jaccard top unique'!$B$5:$B$140,'Jaccard top unique'!$C$5:$C$140),'Jaccard top unique'!$C$5:$C$140,0)</f>
        <v>72</v>
      </c>
      <c r="T10" s="104">
        <f ca="1">_xlfn.XLOOKUP($B10,'Jaccard_distance Summary'!$B$5:$B$140,'Jaccard_distance Summary'!$AK$5:$AK$140)</f>
        <v>0.31818181818181812</v>
      </c>
      <c r="U10" s="104">
        <f ca="1">_xlfn.XLOOKUP($B10,'Jaccard_distance Summary'!$B$5:$B$140,'Jaccard_distance Summary'!$AL$5:$AL$140)</f>
        <v>0.12923232142432517</v>
      </c>
      <c r="V10" s="111" t="s">
        <v>421</v>
      </c>
      <c r="W10" s="19" t="str">
        <f ca="1">IF(UTH!B9=0,"",IF(UTH!B9&lt;0.125,"●",IF(UTH!B9&lt;1/3,"●●",IF(UTH!B9&gt;=1/3,"●●●","check"))))</f>
        <v>●●</v>
      </c>
      <c r="X10" s="19" t="str">
        <f ca="1">IF(UTH!C9=0,"",IF(UTH!C9&lt;0.125,"●",IF(UTH!C9&lt;1/3,"●●",IF(UTH!C9&gt;=1/3,"●●●","check"))))</f>
        <v>●</v>
      </c>
      <c r="Y10" s="19" t="str">
        <f ca="1">IF(UTH!D9=0,"",IF(UTH!D9&lt;0.125,"●",IF(UTH!D9&lt;1/3,"●●",IF(UTH!D9&gt;=1/3,"●●●","check"))))</f>
        <v>●</v>
      </c>
      <c r="Z10" s="19" t="str">
        <f ca="1">IF(UTH!E9=0,"",IF(UTH!E9&lt;0.125,"●",IF(UTH!E9&lt;1/3,"●●",IF(UTH!E9&gt;=1/3,"●●●","check"))))</f>
        <v>●●</v>
      </c>
      <c r="AA10" s="19" t="str">
        <f ca="1">IF(UTH!F9=0,"",IF(UTH!F9&lt;0.125,"●",IF(UTH!F9&lt;1/3,"●●",IF(UTH!F9&gt;=1/3,"●●●","check"))))</f>
        <v>●</v>
      </c>
      <c r="AB10" s="19" t="str">
        <f ca="1">IF(UTH!G9=0,"",IF(UTH!G9&lt;0.125,"●",IF(UTH!G9&lt;1/3,"●●",IF(UTH!G9&gt;=1/3,"●●●","check"))))</f>
        <v>●</v>
      </c>
    </row>
    <row r="11" spans="1:28" ht="21.6" customHeight="1" thickBot="1" x14ac:dyDescent="0.4">
      <c r="A11" s="139"/>
      <c r="B11" s="73" t="s">
        <v>299</v>
      </c>
      <c r="C11" s="74">
        <f>_xlfn.XLOOKUP(B11,'Jaccard top unique'!$B$5:$B$140,'Jaccard top unique'!$C$5:$C$140)</f>
        <v>17</v>
      </c>
      <c r="D11" s="93">
        <f t="shared" si="0"/>
        <v>0.15315315315315314</v>
      </c>
      <c r="E11" s="74">
        <f>_xlfn.RANK.EQ(_xlfn.XLOOKUP(B11,'Jaccard top unique'!$B$5:$B$140,'Jaccard top unique'!$C$5:$C$140),'Jaccard top unique'!$C$5:$C$140,0)</f>
        <v>79</v>
      </c>
      <c r="F11" s="88">
        <f ca="1">_xlfn.XLOOKUP($B11,'Jaccard_distance Summary'!$B$5:$B$140,'Jaccard_distance Summary'!$AK$5:$AK$140)</f>
        <v>0.31818181818181812</v>
      </c>
      <c r="G11" s="88">
        <f ca="1">_xlfn.XLOOKUP($B11,'Jaccard_distance Summary'!$B$5:$B$140,'Jaccard_distance Summary'!$AL$5:$AL$140)</f>
        <v>0.11350316164517982</v>
      </c>
      <c r="H11" s="128" t="s">
        <v>489</v>
      </c>
      <c r="I11" s="78" t="s">
        <v>336</v>
      </c>
      <c r="J11" s="80">
        <f>_xlfn.XLOOKUP(I11,'Jaccard top unique'!$B$5:$B$140,'Jaccard top unique'!$C$5:$C$140)</f>
        <v>22</v>
      </c>
      <c r="K11" s="92">
        <f t="shared" si="1"/>
        <v>0.1981981981981982</v>
      </c>
      <c r="L11" s="80">
        <f>_xlfn.RANK.EQ(_xlfn.XLOOKUP(I11,'Jaccard top unique'!$B$5:$B$140,'Jaccard top unique'!$C$5:$C$140),'Jaccard top unique'!$C$5:$C$140,0)</f>
        <v>60</v>
      </c>
      <c r="M11" s="98">
        <f ca="1">_xlfn.XLOOKUP($B11,'Jaccard_distance Summary'!$B$5:$B$140,'Jaccard_distance Summary'!$AK$5:$AK$140)</f>
        <v>0.31818181818181812</v>
      </c>
      <c r="N11" s="98">
        <f ca="1">_xlfn.XLOOKUP($B11,'Jaccard_distance Summary'!$B$5:$B$140,'Jaccard_distance Summary'!$AL$5:$AL$140)</f>
        <v>0.11350316164517982</v>
      </c>
      <c r="O11" s="121"/>
      <c r="P11" s="105" t="s">
        <v>412</v>
      </c>
      <c r="Q11" s="102">
        <f>_xlfn.XLOOKUP(P11,'Jaccard top unique'!$B$5:$B$140,'Jaccard top unique'!$C$5:$C$140)</f>
        <v>18</v>
      </c>
      <c r="R11" s="103">
        <f t="shared" si="2"/>
        <v>0.16216216216216217</v>
      </c>
      <c r="S11" s="102">
        <f>_xlfn.RANK.EQ(_xlfn.XLOOKUP(P11,'Jaccard top unique'!$B$5:$B$140,'Jaccard top unique'!$C$5:$C$140),'Jaccard top unique'!$C$5:$C$140,0)</f>
        <v>75</v>
      </c>
      <c r="T11" s="104">
        <f ca="1">_xlfn.XLOOKUP($B11,'Jaccard_distance Summary'!$B$5:$B$140,'Jaccard_distance Summary'!$AK$5:$AK$140)</f>
        <v>0.31818181818181812</v>
      </c>
      <c r="U11" s="104">
        <f ca="1">_xlfn.XLOOKUP($B11,'Jaccard_distance Summary'!$B$5:$B$140,'Jaccard_distance Summary'!$AL$5:$AL$140)</f>
        <v>0.11350316164517982</v>
      </c>
      <c r="V11" s="111" t="s">
        <v>412</v>
      </c>
      <c r="W11" s="19" t="str">
        <f ca="1">IF(UTH!B10=0,"",IF(UTH!B10&lt;0.125,"●",IF(UTH!B10&lt;1/3,"●●",IF(UTH!B10&gt;=1/3,"●●●","check"))))</f>
        <v>●●</v>
      </c>
      <c r="X11" s="19" t="str">
        <f ca="1">IF(UTH!C10=0,"",IF(UTH!C10&lt;0.125,"●",IF(UTH!C10&lt;1/3,"●●",IF(UTH!C10&gt;=1/3,"●●●","check"))))</f>
        <v>●●</v>
      </c>
      <c r="Y11" s="19" t="str">
        <f ca="1">IF(UTH!D10=0,"",IF(UTH!D10&lt;0.125,"●",IF(UTH!D10&lt;1/3,"●●",IF(UTH!D10&gt;=1/3,"●●●","check"))))</f>
        <v>●●</v>
      </c>
      <c r="Z11" s="19" t="str">
        <f ca="1">IF(UTH!E10=0,"",IF(UTH!E10&lt;0.125,"●",IF(UTH!E10&lt;1/3,"●●",IF(UTH!E10&gt;=1/3,"●●●","check"))))</f>
        <v>●●</v>
      </c>
      <c r="AA11" s="19" t="str">
        <f ca="1">IF(UTH!F10=0,"",IF(UTH!F10&lt;0.125,"●",IF(UTH!F10&lt;1/3,"●●",IF(UTH!F10&gt;=1/3,"●●●","check"))))</f>
        <v>●●</v>
      </c>
      <c r="AB11" s="19" t="str">
        <f ca="1">IF(UTH!G10=0,"",IF(UTH!G10&lt;0.125,"●",IF(UTH!G10&lt;1/3,"●●",IF(UTH!G10&gt;=1/3,"●●●","check"))))</f>
        <v>●●</v>
      </c>
    </row>
    <row r="12" spans="1:28" ht="21.6" customHeight="1" thickBot="1" x14ac:dyDescent="0.4">
      <c r="A12" s="139"/>
      <c r="B12" s="73" t="s">
        <v>296</v>
      </c>
      <c r="C12" s="74">
        <f>_xlfn.XLOOKUP(B12,'Jaccard top unique'!$B$5:$B$140,'Jaccard top unique'!$C$5:$C$140)</f>
        <v>17</v>
      </c>
      <c r="D12" s="93">
        <f t="shared" si="0"/>
        <v>0.15315315315315314</v>
      </c>
      <c r="E12" s="74">
        <f>_xlfn.RANK.EQ(_xlfn.XLOOKUP(B12,'Jaccard top unique'!$B$5:$B$140,'Jaccard top unique'!$C$5:$C$140),'Jaccard top unique'!$C$5:$C$140,0)</f>
        <v>79</v>
      </c>
      <c r="F12" s="88">
        <f ca="1">_xlfn.XLOOKUP($B12,'Jaccard_distance Summary'!$B$5:$B$140,'Jaccard_distance Summary'!$AK$5:$AK$140)</f>
        <v>0.34285714285714286</v>
      </c>
      <c r="G12" s="88">
        <f ca="1">_xlfn.XLOOKUP($B12,'Jaccard_distance Summary'!$B$5:$B$140,'Jaccard_distance Summary'!$AL$5:$AL$140)</f>
        <v>0.11705362040510214</v>
      </c>
      <c r="H12" s="129"/>
      <c r="I12" s="73" t="s">
        <v>318</v>
      </c>
      <c r="J12" s="72">
        <f>_xlfn.XLOOKUP(I12,'Jaccard top unique'!$B$5:$B$140,'Jaccard top unique'!$C$5:$C$140)</f>
        <v>26</v>
      </c>
      <c r="K12" s="93">
        <f t="shared" si="1"/>
        <v>0.23423423423423423</v>
      </c>
      <c r="L12" s="72">
        <f>_xlfn.RANK.EQ(_xlfn.XLOOKUP(I12,'Jaccard top unique'!$B$5:$B$140,'Jaccard top unique'!$C$5:$C$140),'Jaccard top unique'!$C$5:$C$140,0)</f>
        <v>38</v>
      </c>
      <c r="M12" s="99">
        <f ca="1">_xlfn.XLOOKUP($B12,'Jaccard_distance Summary'!$B$5:$B$140,'Jaccard_distance Summary'!$AK$5:$AK$140)</f>
        <v>0.34285714285714286</v>
      </c>
      <c r="N12" s="99">
        <f ca="1">_xlfn.XLOOKUP($B12,'Jaccard_distance Summary'!$B$5:$B$140,'Jaccard_distance Summary'!$AL$5:$AL$140)</f>
        <v>0.11705362040510214</v>
      </c>
      <c r="O12" s="121"/>
      <c r="P12" s="105" t="s">
        <v>424</v>
      </c>
      <c r="Q12" s="102">
        <f>_xlfn.XLOOKUP(P12,'Jaccard top unique'!$B$5:$B$140,'Jaccard top unique'!$C$5:$C$140)</f>
        <v>14</v>
      </c>
      <c r="R12" s="103">
        <f t="shared" si="2"/>
        <v>0.12612612612612611</v>
      </c>
      <c r="S12" s="102">
        <f>_xlfn.RANK.EQ(_xlfn.XLOOKUP(P12,'Jaccard top unique'!$B$5:$B$140,'Jaccard top unique'!$C$5:$C$140),'Jaccard top unique'!$C$5:$C$140,0)</f>
        <v>95</v>
      </c>
      <c r="T12" s="104">
        <f ca="1">_xlfn.XLOOKUP($B12,'Jaccard_distance Summary'!$B$5:$B$140,'Jaccard_distance Summary'!$AK$5:$AK$140)</f>
        <v>0.34285714285714286</v>
      </c>
      <c r="U12" s="104">
        <f ca="1">_xlfn.XLOOKUP($B12,'Jaccard_distance Summary'!$B$5:$B$140,'Jaccard_distance Summary'!$AL$5:$AL$140)</f>
        <v>0.11705362040510214</v>
      </c>
      <c r="V12" s="111" t="s">
        <v>424</v>
      </c>
      <c r="W12" s="19" t="str">
        <f ca="1">IF(UTH!B11=0,"",IF(UTH!B11&lt;0.125,"●",IF(UTH!B11&lt;1/3,"●●",IF(UTH!B11&gt;=1/3,"●●●","check"))))</f>
        <v>●●</v>
      </c>
      <c r="X12" s="19" t="str">
        <f ca="1">IF(UTH!C11=0,"",IF(UTH!C11&lt;0.125,"●",IF(UTH!C11&lt;1/3,"●●",IF(UTH!C11&gt;=1/3,"●●●","check"))))</f>
        <v>●</v>
      </c>
      <c r="Y12" s="19" t="str">
        <f ca="1">IF(UTH!D11=0,"",IF(UTH!D11&lt;0.125,"●",IF(UTH!D11&lt;1/3,"●●",IF(UTH!D11&gt;=1/3,"●●●","check"))))</f>
        <v>●</v>
      </c>
      <c r="Z12" s="19" t="str">
        <f ca="1">IF(UTH!E11=0,"",IF(UTH!E11&lt;0.125,"●",IF(UTH!E11&lt;1/3,"●●",IF(UTH!E11&gt;=1/3,"●●●","check"))))</f>
        <v>●●</v>
      </c>
      <c r="AA12" s="19" t="str">
        <f ca="1">IF(UTH!F11=0,"",IF(UTH!F11&lt;0.125,"●",IF(UTH!F11&lt;1/3,"●●",IF(UTH!F11&gt;=1/3,"●●●","check"))))</f>
        <v>●</v>
      </c>
      <c r="AB12" s="19" t="str">
        <f ca="1">IF(UTH!G11=0,"",IF(UTH!G11&lt;0.125,"●",IF(UTH!G11&lt;1/3,"●●",IF(UTH!G11&gt;=1/3,"●●●","check"))))</f>
        <v>●●</v>
      </c>
    </row>
    <row r="13" spans="1:28" ht="21.6" customHeight="1" thickBot="1" x14ac:dyDescent="0.4">
      <c r="A13" s="139"/>
      <c r="B13" s="73" t="s">
        <v>308</v>
      </c>
      <c r="C13" s="74">
        <f>_xlfn.XLOOKUP(B13,'Jaccard top unique'!$B$5:$B$140,'Jaccard top unique'!$C$5:$C$140)</f>
        <v>7</v>
      </c>
      <c r="D13" s="93">
        <f t="shared" si="0"/>
        <v>6.3063063063063057E-2</v>
      </c>
      <c r="E13" s="74">
        <f>_xlfn.RANK.EQ(_xlfn.XLOOKUP(B13,'Jaccard top unique'!$B$5:$B$140,'Jaccard top unique'!$C$5:$C$140),'Jaccard top unique'!$C$5:$C$140,0)</f>
        <v>126</v>
      </c>
      <c r="F13" s="88">
        <f ca="1">_xlfn.XLOOKUP($B13,'Jaccard_distance Summary'!$B$5:$B$140,'Jaccard_distance Summary'!$AK$5:$AK$140)</f>
        <v>0.30000000000000004</v>
      </c>
      <c r="G13" s="88">
        <f ca="1">_xlfn.XLOOKUP($B13,'Jaccard_distance Summary'!$B$5:$B$140,'Jaccard_distance Summary'!$AL$5:$AL$140)</f>
        <v>7.3372763990711243E-2</v>
      </c>
      <c r="H13" s="129"/>
      <c r="I13" s="73" t="s">
        <v>324</v>
      </c>
      <c r="J13" s="72">
        <f>_xlfn.XLOOKUP(I13,'Jaccard top unique'!$B$5:$B$140,'Jaccard top unique'!$C$5:$C$140)</f>
        <v>16</v>
      </c>
      <c r="K13" s="93">
        <f t="shared" si="1"/>
        <v>0.14414414414414414</v>
      </c>
      <c r="L13" s="72">
        <f>_xlfn.RANK.EQ(_xlfn.XLOOKUP(I13,'Jaccard top unique'!$B$5:$B$140,'Jaccard top unique'!$C$5:$C$140),'Jaccard top unique'!$C$5:$C$140,0)</f>
        <v>84</v>
      </c>
      <c r="M13" s="99">
        <f ca="1">_xlfn.XLOOKUP($B13,'Jaccard_distance Summary'!$B$5:$B$140,'Jaccard_distance Summary'!$AK$5:$AK$140)</f>
        <v>0.30000000000000004</v>
      </c>
      <c r="N13" s="99">
        <f ca="1">_xlfn.XLOOKUP($B13,'Jaccard_distance Summary'!$B$5:$B$140,'Jaccard_distance Summary'!$AL$5:$AL$140)</f>
        <v>7.3372763990711243E-2</v>
      </c>
      <c r="O13" s="121"/>
      <c r="P13" s="105" t="s">
        <v>422</v>
      </c>
      <c r="Q13" s="102">
        <f>_xlfn.XLOOKUP(P13,'Jaccard top unique'!$B$5:$B$140,'Jaccard top unique'!$C$5:$C$140)</f>
        <v>11</v>
      </c>
      <c r="R13" s="103">
        <f t="shared" si="2"/>
        <v>9.90990990990991E-2</v>
      </c>
      <c r="S13" s="102">
        <f>_xlfn.RANK.EQ(_xlfn.XLOOKUP(P13,'Jaccard top unique'!$B$5:$B$140,'Jaccard top unique'!$C$5:$C$140),'Jaccard top unique'!$C$5:$C$140,0)</f>
        <v>110</v>
      </c>
      <c r="T13" s="104">
        <f ca="1">_xlfn.XLOOKUP($B13,'Jaccard_distance Summary'!$B$5:$B$140,'Jaccard_distance Summary'!$AK$5:$AK$140)</f>
        <v>0.30000000000000004</v>
      </c>
      <c r="U13" s="104">
        <f ca="1">_xlfn.XLOOKUP($B13,'Jaccard_distance Summary'!$B$5:$B$140,'Jaccard_distance Summary'!$AL$5:$AL$140)</f>
        <v>7.3372763990711243E-2</v>
      </c>
      <c r="V13" s="111" t="s">
        <v>511</v>
      </c>
      <c r="W13" s="19" t="str">
        <f ca="1">IF(UTH!B12=0,"",IF(UTH!B12&lt;0.125,"●",IF(UTH!B12&lt;1/3,"●●",IF(UTH!B12&gt;=1/3,"●●●","check"))))</f>
        <v>●</v>
      </c>
      <c r="X13" s="19" t="str">
        <f ca="1">IF(UTH!C12=0,"",IF(UTH!C12&lt;0.125,"●",IF(UTH!C12&lt;1/3,"●●",IF(UTH!C12&gt;=1/3,"●●●","check"))))</f>
        <v>●</v>
      </c>
      <c r="Y13" s="19" t="str">
        <f ca="1">IF(UTH!D12=0,"",IF(UTH!D12&lt;0.125,"●",IF(UTH!D12&lt;1/3,"●●",IF(UTH!D12&gt;=1/3,"●●●","check"))))</f>
        <v>●</v>
      </c>
      <c r="Z13" s="19" t="str">
        <f ca="1">IF(UTH!E12=0,"",IF(UTH!E12&lt;0.125,"●",IF(UTH!E12&lt;1/3,"●●",IF(UTH!E12&gt;=1/3,"●●●","check"))))</f>
        <v>●</v>
      </c>
      <c r="AA13" s="19" t="str">
        <f ca="1">IF(UTH!F12=0,"",IF(UTH!F12&lt;0.125,"●",IF(UTH!F12&lt;1/3,"●●",IF(UTH!F12&gt;=1/3,"●●●","check"))))</f>
        <v>●</v>
      </c>
      <c r="AB13" s="19" t="str">
        <f ca="1">IF(UTH!G12=0,"",IF(UTH!G12&lt;0.125,"●",IF(UTH!G12&lt;1/3,"●●",IF(UTH!G12&gt;=1/3,"●●●","check"))))</f>
        <v>●●</v>
      </c>
    </row>
    <row r="14" spans="1:28" ht="21.6" customHeight="1" thickBot="1" x14ac:dyDescent="0.4">
      <c r="A14" s="131" t="s">
        <v>489</v>
      </c>
      <c r="B14" s="78" t="s">
        <v>309</v>
      </c>
      <c r="C14" s="79">
        <f>_xlfn.XLOOKUP(B14,'Jaccard top unique'!$B$5:$B$140,'Jaccard top unique'!$C$5:$C$140)</f>
        <v>29</v>
      </c>
      <c r="D14" s="92">
        <f t="shared" si="0"/>
        <v>0.26126126126126126</v>
      </c>
      <c r="E14" s="79">
        <f>_xlfn.RANK.EQ(_xlfn.XLOOKUP(B14,'Jaccard top unique'!$B$5:$B$140,'Jaccard top unique'!$C$5:$C$140),'Jaccard top unique'!$C$5:$C$140,0)</f>
        <v>27</v>
      </c>
      <c r="F14" s="89">
        <f ca="1">_xlfn.XLOOKUP($B14,'Jaccard_distance Summary'!$B$5:$B$140,'Jaccard_distance Summary'!$AK$5:$AK$140)</f>
        <v>0.4</v>
      </c>
      <c r="G14" s="89">
        <f ca="1">_xlfn.XLOOKUP($B14,'Jaccard_distance Summary'!$B$5:$B$140,'Jaccard_distance Summary'!$AL$5:$AL$140)</f>
        <v>0.1668481483698373</v>
      </c>
      <c r="H14" s="130"/>
      <c r="I14" s="82" t="s">
        <v>327</v>
      </c>
      <c r="J14" s="81">
        <f>_xlfn.XLOOKUP(I14,'Jaccard top unique'!$B$5:$B$140,'Jaccard top unique'!$C$5:$C$140)</f>
        <v>13</v>
      </c>
      <c r="K14" s="94">
        <f t="shared" si="1"/>
        <v>0.11711711711711711</v>
      </c>
      <c r="L14" s="81">
        <f>_xlfn.RANK.EQ(_xlfn.XLOOKUP(I14,'Jaccard top unique'!$B$5:$B$140,'Jaccard top unique'!$C$5:$C$140),'Jaccard top unique'!$C$5:$C$140,0)</f>
        <v>100</v>
      </c>
      <c r="M14" s="100">
        <f ca="1">_xlfn.XLOOKUP($B14,'Jaccard_distance Summary'!$B$5:$B$140,'Jaccard_distance Summary'!$AK$5:$AK$140)</f>
        <v>0.4</v>
      </c>
      <c r="N14" s="100">
        <f ca="1">_xlfn.XLOOKUP($B14,'Jaccard_distance Summary'!$B$5:$B$140,'Jaccard_distance Summary'!$AL$5:$AL$140)</f>
        <v>0.1668481483698373</v>
      </c>
      <c r="O14" s="121"/>
      <c r="P14" s="105" t="s">
        <v>419</v>
      </c>
      <c r="Q14" s="102">
        <f>_xlfn.XLOOKUP(P14,'Jaccard top unique'!$B$5:$B$140,'Jaccard top unique'!$C$5:$C$140)</f>
        <v>10</v>
      </c>
      <c r="R14" s="103">
        <f t="shared" si="2"/>
        <v>9.0090090090090086E-2</v>
      </c>
      <c r="S14" s="102">
        <f>_xlfn.RANK.EQ(_xlfn.XLOOKUP(P14,'Jaccard top unique'!$B$5:$B$140,'Jaccard top unique'!$C$5:$C$140),'Jaccard top unique'!$C$5:$C$140,0)</f>
        <v>113</v>
      </c>
      <c r="T14" s="104">
        <f ca="1">_xlfn.XLOOKUP($B14,'Jaccard_distance Summary'!$B$5:$B$140,'Jaccard_distance Summary'!$AK$5:$AK$140)</f>
        <v>0.4</v>
      </c>
      <c r="U14" s="104">
        <f ca="1">_xlfn.XLOOKUP($B14,'Jaccard_distance Summary'!$B$5:$B$140,'Jaccard_distance Summary'!$AL$5:$AL$140)</f>
        <v>0.1668481483698373</v>
      </c>
      <c r="V14" s="111" t="s">
        <v>419</v>
      </c>
      <c r="W14" s="19" t="str">
        <f ca="1">IF(UTH!B13=0,"",IF(UTH!B13&lt;0.125,"●",IF(UTH!B13&lt;1/3,"●●",IF(UTH!B13&gt;=1/3,"●●●","check"))))</f>
        <v>●●</v>
      </c>
      <c r="X14" s="19" t="str">
        <f ca="1">IF(UTH!C13=0,"",IF(UTH!C13&lt;0.125,"●",IF(UTH!C13&lt;1/3,"●●",IF(UTH!C13&gt;=1/3,"●●●","check"))))</f>
        <v>●●</v>
      </c>
      <c r="Y14" s="19" t="str">
        <f ca="1">IF(UTH!D13=0,"",IF(UTH!D13&lt;0.125,"●",IF(UTH!D13&lt;1/3,"●●",IF(UTH!D13&gt;=1/3,"●●●","check"))))</f>
        <v>●</v>
      </c>
      <c r="Z14" s="19" t="str">
        <f ca="1">IF(UTH!E13=0,"",IF(UTH!E13&lt;0.125,"●",IF(UTH!E13&lt;1/3,"●●",IF(UTH!E13&gt;=1/3,"●●●","check"))))</f>
        <v>●●</v>
      </c>
      <c r="AA14" s="19" t="str">
        <f ca="1">IF(UTH!F13=0,"",IF(UTH!F13&lt;0.125,"●",IF(UTH!F13&lt;1/3,"●●",IF(UTH!F13&gt;=1/3,"●●●","check"))))</f>
        <v>●</v>
      </c>
      <c r="AB14" s="19" t="str">
        <f ca="1">IF(UTH!G13=0,"",IF(UTH!G13&lt;0.125,"●",IF(UTH!G13&lt;1/3,"●●",IF(UTH!G13&gt;=1/3,"●●●","check"))))</f>
        <v>●●</v>
      </c>
    </row>
    <row r="15" spans="1:28" ht="21.6" customHeight="1" thickBot="1" x14ac:dyDescent="0.4">
      <c r="A15" s="132"/>
      <c r="B15" s="73" t="s">
        <v>302</v>
      </c>
      <c r="C15" s="74">
        <f>_xlfn.XLOOKUP(B15,'Jaccard top unique'!$B$5:$B$140,'Jaccard top unique'!$C$5:$C$140)</f>
        <v>27</v>
      </c>
      <c r="D15" s="93">
        <f t="shared" si="0"/>
        <v>0.24324324324324326</v>
      </c>
      <c r="E15" s="74">
        <f>_xlfn.RANK.EQ(_xlfn.XLOOKUP(B15,'Jaccard top unique'!$B$5:$B$140,'Jaccard top unique'!$C$5:$C$140),'Jaccard top unique'!$C$5:$C$140,0)</f>
        <v>33</v>
      </c>
      <c r="F15" s="88">
        <f ca="1">_xlfn.XLOOKUP($B15,'Jaccard_distance Summary'!$B$5:$B$140,'Jaccard_distance Summary'!$AK$5:$AK$140)</f>
        <v>0.4</v>
      </c>
      <c r="G15" s="88">
        <f ca="1">_xlfn.XLOOKUP($B15,'Jaccard_distance Summary'!$B$5:$B$140,'Jaccard_distance Summary'!$AL$5:$AL$140)</f>
        <v>0.15431814950377098</v>
      </c>
      <c r="H15" s="128" t="s">
        <v>487</v>
      </c>
      <c r="I15" s="78" t="s">
        <v>325</v>
      </c>
      <c r="J15" s="80">
        <f>_xlfn.XLOOKUP(I15,'Jaccard top unique'!$B$5:$B$140,'Jaccard top unique'!$C$5:$C$140)</f>
        <v>37</v>
      </c>
      <c r="K15" s="92">
        <f t="shared" si="1"/>
        <v>0.33333333333333331</v>
      </c>
      <c r="L15" s="80">
        <f>_xlfn.RANK.EQ(_xlfn.XLOOKUP(I15,'Jaccard top unique'!$B$5:$B$140,'Jaccard top unique'!$C$5:$C$140),'Jaccard top unique'!$C$5:$C$140,0)</f>
        <v>14</v>
      </c>
      <c r="M15" s="98">
        <f ca="1">_xlfn.XLOOKUP($B15,'Jaccard_distance Summary'!$B$5:$B$140,'Jaccard_distance Summary'!$AK$5:$AK$140)</f>
        <v>0.4</v>
      </c>
      <c r="N15" s="98">
        <f ca="1">_xlfn.XLOOKUP($B15,'Jaccard_distance Summary'!$B$5:$B$140,'Jaccard_distance Summary'!$AL$5:$AL$140)</f>
        <v>0.15431814950377098</v>
      </c>
      <c r="O15" s="121"/>
      <c r="P15" s="105" t="s">
        <v>418</v>
      </c>
      <c r="Q15" s="102">
        <f>_xlfn.XLOOKUP(P15,'Jaccard top unique'!$B$5:$B$140,'Jaccard top unique'!$C$5:$C$140)</f>
        <v>8</v>
      </c>
      <c r="R15" s="103">
        <f t="shared" si="2"/>
        <v>7.2072072072072071E-2</v>
      </c>
      <c r="S15" s="102">
        <f>_xlfn.RANK.EQ(_xlfn.XLOOKUP(P15,'Jaccard top unique'!$B$5:$B$140,'Jaccard top unique'!$C$5:$C$140),'Jaccard top unique'!$C$5:$C$140,0)</f>
        <v>122</v>
      </c>
      <c r="T15" s="104">
        <f ca="1">_xlfn.XLOOKUP($B15,'Jaccard_distance Summary'!$B$5:$B$140,'Jaccard_distance Summary'!$AK$5:$AK$140)</f>
        <v>0.4</v>
      </c>
      <c r="U15" s="104">
        <f ca="1">_xlfn.XLOOKUP($B15,'Jaccard_distance Summary'!$B$5:$B$140,'Jaccard_distance Summary'!$AL$5:$AL$140)</f>
        <v>0.15431814950377098</v>
      </c>
      <c r="V15" s="111" t="s">
        <v>418</v>
      </c>
      <c r="W15" s="19" t="str">
        <f ca="1">IF(UTH!B14=0,"",IF(UTH!B14&lt;0.125,"●",IF(UTH!B14&lt;1/3,"●●",IF(UTH!B14&gt;=1/3,"●●●","check"))))</f>
        <v>●●</v>
      </c>
      <c r="X15" s="19" t="str">
        <f ca="1">IF(UTH!C14=0,"",IF(UTH!C14&lt;0.125,"●",IF(UTH!C14&lt;1/3,"●●",IF(UTH!C14&gt;=1/3,"●●●","check"))))</f>
        <v>●</v>
      </c>
      <c r="Y15" s="19" t="str">
        <f ca="1">IF(UTH!D14=0,"",IF(UTH!D14&lt;0.125,"●",IF(UTH!D14&lt;1/3,"●●",IF(UTH!D14&gt;=1/3,"●●●","check"))))</f>
        <v>●</v>
      </c>
      <c r="Z15" s="19" t="str">
        <f ca="1">IF(UTH!E14=0,"",IF(UTH!E14&lt;0.125,"●",IF(UTH!E14&lt;1/3,"●●",IF(UTH!E14&gt;=1/3,"●●●","check"))))</f>
        <v>●●</v>
      </c>
      <c r="AA15" s="19" t="str">
        <f ca="1">IF(UTH!F14=0,"",IF(UTH!F14&lt;0.125,"●",IF(UTH!F14&lt;1/3,"●●",IF(UTH!F14&gt;=1/3,"●●●","check"))))</f>
        <v/>
      </c>
      <c r="AB15" s="19" t="str">
        <f ca="1">IF(UTH!G14=0,"",IF(UTH!G14&lt;0.125,"●",IF(UTH!G14&lt;1/3,"●●",IF(UTH!G14&gt;=1/3,"●●●","check"))))</f>
        <v>●</v>
      </c>
    </row>
    <row r="16" spans="1:28" ht="21.6" customHeight="1" thickBot="1" x14ac:dyDescent="0.4">
      <c r="A16" s="132"/>
      <c r="B16" s="73" t="s">
        <v>294</v>
      </c>
      <c r="C16" s="74">
        <f>_xlfn.XLOOKUP(B16,'Jaccard top unique'!$B$5:$B$140,'Jaccard top unique'!$C$5:$C$140)</f>
        <v>25</v>
      </c>
      <c r="D16" s="93">
        <f t="shared" si="0"/>
        <v>0.22522522522522523</v>
      </c>
      <c r="E16" s="74">
        <f>_xlfn.RANK.EQ(_xlfn.XLOOKUP(B16,'Jaccard top unique'!$B$5:$B$140,'Jaccard top unique'!$C$5:$C$140),'Jaccard top unique'!$C$5:$C$140,0)</f>
        <v>44</v>
      </c>
      <c r="F16" s="88">
        <f ca="1">_xlfn.XLOOKUP($B16,'Jaccard_distance Summary'!$B$5:$B$140,'Jaccard_distance Summary'!$AK$5:$AK$140)</f>
        <v>0.47619047619047616</v>
      </c>
      <c r="G16" s="88">
        <f ca="1">_xlfn.XLOOKUP($B16,'Jaccard_distance Summary'!$B$5:$B$140,'Jaccard_distance Summary'!$AL$5:$AL$140)</f>
        <v>0.14702523164414583</v>
      </c>
      <c r="H16" s="129"/>
      <c r="I16" s="73" t="s">
        <v>329</v>
      </c>
      <c r="J16" s="72">
        <f>_xlfn.XLOOKUP(I16,'Jaccard top unique'!$B$5:$B$140,'Jaccard top unique'!$C$5:$C$140)</f>
        <v>23</v>
      </c>
      <c r="K16" s="93">
        <f t="shared" si="1"/>
        <v>0.2072072072072072</v>
      </c>
      <c r="L16" s="72">
        <f>_xlfn.RANK.EQ(_xlfn.XLOOKUP(I16,'Jaccard top unique'!$B$5:$B$140,'Jaccard top unique'!$C$5:$C$140),'Jaccard top unique'!$C$5:$C$140,0)</f>
        <v>55</v>
      </c>
      <c r="M16" s="99">
        <f ca="1">_xlfn.XLOOKUP($B16,'Jaccard_distance Summary'!$B$5:$B$140,'Jaccard_distance Summary'!$AK$5:$AK$140)</f>
        <v>0.47619047619047616</v>
      </c>
      <c r="N16" s="99">
        <f ca="1">_xlfn.XLOOKUP($B16,'Jaccard_distance Summary'!$B$5:$B$140,'Jaccard_distance Summary'!$AL$5:$AL$140)</f>
        <v>0.14702523164414583</v>
      </c>
      <c r="O16" s="121"/>
      <c r="P16" s="105" t="s">
        <v>423</v>
      </c>
      <c r="Q16" s="102">
        <f>_xlfn.XLOOKUP(P16,'Jaccard top unique'!$B$5:$B$140,'Jaccard top unique'!$C$5:$C$140)</f>
        <v>5</v>
      </c>
      <c r="R16" s="103">
        <f t="shared" si="2"/>
        <v>4.5045045045045043E-2</v>
      </c>
      <c r="S16" s="102">
        <f>_xlfn.RANK.EQ(_xlfn.XLOOKUP(P16,'Jaccard top unique'!$B$5:$B$140,'Jaccard top unique'!$C$5:$C$140),'Jaccard top unique'!$C$5:$C$140,0)</f>
        <v>130</v>
      </c>
      <c r="T16" s="104">
        <f ca="1">_xlfn.XLOOKUP($B16,'Jaccard_distance Summary'!$B$5:$B$140,'Jaccard_distance Summary'!$AK$5:$AK$140)</f>
        <v>0.47619047619047616</v>
      </c>
      <c r="U16" s="104">
        <f ca="1">_xlfn.XLOOKUP($B16,'Jaccard_distance Summary'!$B$5:$B$140,'Jaccard_distance Summary'!$AL$5:$AL$140)</f>
        <v>0.14702523164414583</v>
      </c>
      <c r="V16" s="111" t="s">
        <v>423</v>
      </c>
      <c r="W16" s="19" t="str">
        <f ca="1">IF(UTH!B15=0,"",IF(UTH!B15&lt;0.125,"●",IF(UTH!B15&lt;1/3,"●●",IF(UTH!B15&gt;=1/3,"●●●","check"))))</f>
        <v>●</v>
      </c>
      <c r="X16" s="19" t="str">
        <f ca="1">IF(UTH!C15=0,"",IF(UTH!C15&lt;0.125,"●",IF(UTH!C15&lt;1/3,"●●",IF(UTH!C15&gt;=1/3,"●●●","check"))))</f>
        <v/>
      </c>
      <c r="Y16" s="19" t="str">
        <f ca="1">IF(UTH!D15=0,"",IF(UTH!D15&lt;0.125,"●",IF(UTH!D15&lt;1/3,"●●",IF(UTH!D15&gt;=1/3,"●●●","check"))))</f>
        <v>●</v>
      </c>
      <c r="Z16" s="19" t="str">
        <f ca="1">IF(UTH!E15=0,"",IF(UTH!E15&lt;0.125,"●",IF(UTH!E15&lt;1/3,"●●",IF(UTH!E15&gt;=1/3,"●●●","check"))))</f>
        <v>●</v>
      </c>
      <c r="AA16" s="19" t="str">
        <f ca="1">IF(UTH!F15=0,"",IF(UTH!F15&lt;0.125,"●",IF(UTH!F15&lt;1/3,"●●",IF(UTH!F15&gt;=1/3,"●●●","check"))))</f>
        <v>●</v>
      </c>
      <c r="AB16" s="19" t="str">
        <f ca="1">IF(UTH!G15=0,"",IF(UTH!G15&lt;0.125,"●",IF(UTH!G15&lt;1/3,"●●",IF(UTH!G15&gt;=1/3,"●●●","check"))))</f>
        <v>●</v>
      </c>
    </row>
    <row r="17" spans="1:28" ht="21.6" customHeight="1" thickBot="1" x14ac:dyDescent="0.4">
      <c r="A17" s="128" t="s">
        <v>487</v>
      </c>
      <c r="B17" s="78" t="s">
        <v>300</v>
      </c>
      <c r="C17" s="79">
        <f>_xlfn.XLOOKUP(B17,'Jaccard top unique'!$B$5:$B$140,'Jaccard top unique'!$C$5:$C$140)</f>
        <v>29</v>
      </c>
      <c r="D17" s="92">
        <f t="shared" si="0"/>
        <v>0.26126126126126126</v>
      </c>
      <c r="E17" s="79">
        <f>_xlfn.RANK.EQ(_xlfn.XLOOKUP(B17,'Jaccard top unique'!$B$5:$B$140,'Jaccard top unique'!$C$5:$C$140),'Jaccard top unique'!$C$5:$C$140,0)</f>
        <v>27</v>
      </c>
      <c r="F17" s="89">
        <f ca="1">_xlfn.XLOOKUP($B17,'Jaccard_distance Summary'!$B$5:$B$140,'Jaccard_distance Summary'!$AK$5:$AK$140)</f>
        <v>0.4285714285714286</v>
      </c>
      <c r="G17" s="89">
        <f ca="1">_xlfn.XLOOKUP($B17,'Jaccard_distance Summary'!$B$5:$B$140,'Jaccard_distance Summary'!$AL$5:$AL$140)</f>
        <v>0.15742757701703824</v>
      </c>
      <c r="H17" s="129"/>
      <c r="I17" s="73" t="s">
        <v>332</v>
      </c>
      <c r="J17" s="72">
        <f>_xlfn.XLOOKUP(I17,'Jaccard top unique'!$B$5:$B$140,'Jaccard top unique'!$C$5:$C$140)</f>
        <v>14</v>
      </c>
      <c r="K17" s="93">
        <f t="shared" si="1"/>
        <v>0.12612612612612611</v>
      </c>
      <c r="L17" s="72">
        <f>_xlfn.RANK.EQ(_xlfn.XLOOKUP(I17,'Jaccard top unique'!$B$5:$B$140,'Jaccard top unique'!$C$5:$C$140),'Jaccard top unique'!$C$5:$C$140,0)</f>
        <v>95</v>
      </c>
      <c r="M17" s="99">
        <f ca="1">_xlfn.XLOOKUP($B17,'Jaccard_distance Summary'!$B$5:$B$140,'Jaccard_distance Summary'!$AK$5:$AK$140)</f>
        <v>0.4285714285714286</v>
      </c>
      <c r="N17" s="99">
        <f ca="1">_xlfn.XLOOKUP($B17,'Jaccard_distance Summary'!$B$5:$B$140,'Jaccard_distance Summary'!$AL$5:$AL$140)</f>
        <v>0.15742757701703824</v>
      </c>
      <c r="O17" s="121"/>
      <c r="P17" s="105" t="s">
        <v>417</v>
      </c>
      <c r="Q17" s="102">
        <f>_xlfn.XLOOKUP(P17,'Jaccard top unique'!$B$5:$B$140,'Jaccard top unique'!$C$5:$C$140)</f>
        <v>4</v>
      </c>
      <c r="R17" s="103">
        <f t="shared" si="2"/>
        <v>3.6036036036036036E-2</v>
      </c>
      <c r="S17" s="102">
        <f>_xlfn.RANK.EQ(_xlfn.XLOOKUP(P17,'Jaccard top unique'!$B$5:$B$140,'Jaccard top unique'!$C$5:$C$140),'Jaccard top unique'!$C$5:$C$140,0)</f>
        <v>131</v>
      </c>
      <c r="T17" s="104">
        <f ca="1">_xlfn.XLOOKUP($B17,'Jaccard_distance Summary'!$B$5:$B$140,'Jaccard_distance Summary'!$AK$5:$AK$140)</f>
        <v>0.4285714285714286</v>
      </c>
      <c r="U17" s="104">
        <f ca="1">_xlfn.XLOOKUP($B17,'Jaccard_distance Summary'!$B$5:$B$140,'Jaccard_distance Summary'!$AL$5:$AL$140)</f>
        <v>0.15742757701703824</v>
      </c>
      <c r="V17" s="111" t="s">
        <v>417</v>
      </c>
      <c r="W17" s="19" t="str">
        <f ca="1">IF(UTH!B16=0,"",IF(UTH!B16&lt;0.125,"●",IF(UTH!B16&lt;1/3,"●●",IF(UTH!B16&gt;=1/3,"●●●","check"))))</f>
        <v/>
      </c>
      <c r="X17" s="19" t="str">
        <f ca="1">IF(UTH!C16=0,"",IF(UTH!C16&lt;0.125,"●",IF(UTH!C16&lt;1/3,"●●",IF(UTH!C16&gt;=1/3,"●●●","check"))))</f>
        <v/>
      </c>
      <c r="Y17" s="19" t="str">
        <f ca="1">IF(UTH!D16=0,"",IF(UTH!D16&lt;0.125,"●",IF(UTH!D16&lt;1/3,"●●",IF(UTH!D16&gt;=1/3,"●●●","check"))))</f>
        <v>●</v>
      </c>
      <c r="Z17" s="19" t="str">
        <f ca="1">IF(UTH!E16=0,"",IF(UTH!E16&lt;0.125,"●",IF(UTH!E16&lt;1/3,"●●",IF(UTH!E16&gt;=1/3,"●●●","check"))))</f>
        <v>●●</v>
      </c>
      <c r="AA17" s="19" t="str">
        <f ca="1">IF(UTH!F16=0,"",IF(UTH!F16&lt;0.125,"●",IF(UTH!F16&lt;1/3,"●●",IF(UTH!F16&gt;=1/3,"●●●","check"))))</f>
        <v>●</v>
      </c>
      <c r="AB17" s="19" t="str">
        <f ca="1">IF(UTH!G16=0,"",IF(UTH!G16&lt;0.125,"●",IF(UTH!G16&lt;1/3,"●●",IF(UTH!G16&gt;=1/3,"●●●","check"))))</f>
        <v>●</v>
      </c>
    </row>
    <row r="18" spans="1:28" ht="21.6" customHeight="1" x14ac:dyDescent="0.35">
      <c r="A18" s="129"/>
      <c r="B18" s="73" t="s">
        <v>297</v>
      </c>
      <c r="C18" s="74">
        <f>_xlfn.XLOOKUP(B18,'Jaccard top unique'!$B$5:$B$140,'Jaccard top unique'!$C$5:$C$140)</f>
        <v>10</v>
      </c>
      <c r="D18" s="93">
        <f t="shared" si="0"/>
        <v>9.0090090090090086E-2</v>
      </c>
      <c r="E18" s="74">
        <f>_xlfn.RANK.EQ(_xlfn.XLOOKUP(B18,'Jaccard top unique'!$B$5:$B$140,'Jaccard top unique'!$C$5:$C$140),'Jaccard top unique'!$C$5:$C$140,0)</f>
        <v>113</v>
      </c>
      <c r="F18" s="88">
        <f ca="1">_xlfn.XLOOKUP($B18,'Jaccard_distance Summary'!$B$5:$B$140,'Jaccard_distance Summary'!$AK$5:$AK$140)</f>
        <v>0.22727272727272729</v>
      </c>
      <c r="G18" s="88">
        <f ca="1">_xlfn.XLOOKUP($B18,'Jaccard_distance Summary'!$B$5:$B$140,'Jaccard_distance Summary'!$AL$5:$AL$140)</f>
        <v>7.3126888011510793E-2</v>
      </c>
      <c r="H18" s="130"/>
      <c r="I18" s="82" t="s">
        <v>335</v>
      </c>
      <c r="J18" s="81">
        <f>_xlfn.XLOOKUP(I18,'Jaccard top unique'!$B$5:$B$140,'Jaccard top unique'!$C$5:$C$140)</f>
        <v>8</v>
      </c>
      <c r="K18" s="94">
        <f t="shared" si="1"/>
        <v>7.2072072072072071E-2</v>
      </c>
      <c r="L18" s="81">
        <f>_xlfn.RANK.EQ(_xlfn.XLOOKUP(I18,'Jaccard top unique'!$B$5:$B$140,'Jaccard top unique'!$C$5:$C$140),'Jaccard top unique'!$C$5:$C$140,0)</f>
        <v>122</v>
      </c>
      <c r="M18" s="100">
        <f ca="1">_xlfn.XLOOKUP($B18,'Jaccard_distance Summary'!$B$5:$B$140,'Jaccard_distance Summary'!$AK$5:$AK$140)</f>
        <v>0.22727272727272729</v>
      </c>
      <c r="N18" s="100">
        <f ca="1">_xlfn.XLOOKUP($B18,'Jaccard_distance Summary'!$B$5:$B$140,'Jaccard_distance Summary'!$AL$5:$AL$140)</f>
        <v>7.3126888011510793E-2</v>
      </c>
      <c r="O18" s="122"/>
      <c r="P18" s="105" t="s">
        <v>413</v>
      </c>
      <c r="Q18" s="102">
        <f>_xlfn.XLOOKUP(P18,'Jaccard top unique'!$B$5:$B$140,'Jaccard top unique'!$C$5:$C$140)</f>
        <v>1</v>
      </c>
      <c r="R18" s="103">
        <f t="shared" si="2"/>
        <v>9.0090090090090089E-3</v>
      </c>
      <c r="S18" s="102">
        <f>_xlfn.RANK.EQ(_xlfn.XLOOKUP(P18,'Jaccard top unique'!$B$5:$B$140,'Jaccard top unique'!$C$5:$C$140),'Jaccard top unique'!$C$5:$C$140,0)</f>
        <v>135</v>
      </c>
      <c r="T18" s="104">
        <f ca="1">_xlfn.XLOOKUP($B18,'Jaccard_distance Summary'!$B$5:$B$140,'Jaccard_distance Summary'!$AK$5:$AK$140)</f>
        <v>0.22727272727272729</v>
      </c>
      <c r="U18" s="104">
        <f ca="1">_xlfn.XLOOKUP($B18,'Jaccard_distance Summary'!$B$5:$B$140,'Jaccard_distance Summary'!$AL$5:$AL$140)</f>
        <v>7.3126888011510793E-2</v>
      </c>
      <c r="V18" s="113" t="s">
        <v>413</v>
      </c>
      <c r="W18" s="107" t="str">
        <f ca="1">IF(UTH!B17=0,"",IF(UTH!B17&lt;0.125,"●",IF(UTH!B17&lt;1/3,"●●",IF(UTH!B17&gt;=1/3,"●●●","check"))))</f>
        <v/>
      </c>
      <c r="X18" s="107" t="str">
        <f ca="1">IF(UTH!C17=0,"",IF(UTH!C17&lt;0.125,"●",IF(UTH!C17&lt;1/3,"●●",IF(UTH!C17&gt;=1/3,"●●●","check"))))</f>
        <v/>
      </c>
      <c r="Y18" s="107" t="str">
        <f ca="1">IF(UTH!D17=0,"",IF(UTH!D17&lt;0.125,"●",IF(UTH!D17&lt;1/3,"●●",IF(UTH!D17&gt;=1/3,"●●●","check"))))</f>
        <v>●</v>
      </c>
      <c r="Z18" s="107" t="str">
        <f ca="1">IF(UTH!E17=0,"",IF(UTH!E17&lt;0.125,"●",IF(UTH!E17&lt;1/3,"●●",IF(UTH!E17&gt;=1/3,"●●●","check"))))</f>
        <v/>
      </c>
      <c r="AA18" s="107" t="str">
        <f ca="1">IF(UTH!F17=0,"",IF(UTH!F17&lt;0.125,"●",IF(UTH!F17&lt;1/3,"●●",IF(UTH!F17&gt;=1/3,"●●●","check"))))</f>
        <v/>
      </c>
      <c r="AB18" s="107" t="str">
        <f ca="1">IF(UTH!G17=0,"",IF(UTH!G17&lt;0.125,"●",IF(UTH!G17&lt;1/3,"●●",IF(UTH!G17&gt;=1/3,"●●●","check"))))</f>
        <v/>
      </c>
    </row>
    <row r="19" spans="1:28" ht="21.6" customHeight="1" x14ac:dyDescent="0.35">
      <c r="A19" s="129"/>
      <c r="B19" s="73" t="s">
        <v>311</v>
      </c>
      <c r="C19" s="74">
        <f>_xlfn.XLOOKUP(B19,'Jaccard top unique'!$B$5:$B$140,'Jaccard top unique'!$C$5:$C$140)</f>
        <v>10</v>
      </c>
      <c r="D19" s="93">
        <f t="shared" si="0"/>
        <v>9.0090090090090086E-2</v>
      </c>
      <c r="E19" s="74">
        <f>_xlfn.RANK.EQ(_xlfn.XLOOKUP(B19,'Jaccard top unique'!$B$5:$B$140,'Jaccard top unique'!$C$5:$C$140),'Jaccard top unique'!$C$5:$C$140,0)</f>
        <v>113</v>
      </c>
      <c r="F19" s="88">
        <f ca="1">_xlfn.XLOOKUP($B19,'Jaccard_distance Summary'!$B$5:$B$140,'Jaccard_distance Summary'!$AK$5:$AK$140)</f>
        <v>0.25</v>
      </c>
      <c r="G19" s="88">
        <f ca="1">_xlfn.XLOOKUP($B19,'Jaccard_distance Summary'!$B$5:$B$140,'Jaccard_distance Summary'!$AL$5:$AL$140)</f>
        <v>8.6892546411532989E-2</v>
      </c>
      <c r="H19" s="128" t="s">
        <v>488</v>
      </c>
      <c r="I19" s="78" t="s">
        <v>322</v>
      </c>
      <c r="J19" s="80">
        <f>_xlfn.XLOOKUP(I19,'Jaccard top unique'!$B$5:$B$140,'Jaccard top unique'!$C$5:$C$140)</f>
        <v>26</v>
      </c>
      <c r="K19" s="92">
        <f t="shared" si="1"/>
        <v>0.23423423423423423</v>
      </c>
      <c r="L19" s="80">
        <f>_xlfn.RANK.EQ(_xlfn.XLOOKUP(I19,'Jaccard top unique'!$B$5:$B$140,'Jaccard top unique'!$C$5:$C$140),'Jaccard top unique'!$C$5:$C$140,0)</f>
        <v>38</v>
      </c>
      <c r="M19" s="98">
        <f ca="1">_xlfn.XLOOKUP($B19,'Jaccard_distance Summary'!$B$5:$B$140,'Jaccard_distance Summary'!$AK$5:$AK$140)</f>
        <v>0.25</v>
      </c>
      <c r="N19" s="98">
        <f ca="1">_xlfn.XLOOKUP($B19,'Jaccard_distance Summary'!$B$5:$B$140,'Jaccard_distance Summary'!$AL$5:$AL$140)</f>
        <v>8.6892546411532989E-2</v>
      </c>
    </row>
    <row r="20" spans="1:28" ht="21.6" customHeight="1" x14ac:dyDescent="0.35">
      <c r="A20" s="131" t="s">
        <v>488</v>
      </c>
      <c r="B20" s="78" t="s">
        <v>290</v>
      </c>
      <c r="C20" s="79">
        <f>_xlfn.XLOOKUP(B20,'Jaccard top unique'!$B$5:$B$140,'Jaccard top unique'!$C$5:$C$140)</f>
        <v>44</v>
      </c>
      <c r="D20" s="92">
        <f t="shared" si="0"/>
        <v>0.3963963963963964</v>
      </c>
      <c r="E20" s="79">
        <f>_xlfn.RANK.EQ(_xlfn.XLOOKUP(B20,'Jaccard top unique'!$B$5:$B$140,'Jaccard top unique'!$C$5:$C$140),'Jaccard top unique'!$C$5:$C$140,0)</f>
        <v>5</v>
      </c>
      <c r="F20" s="89">
        <f ca="1">_xlfn.XLOOKUP($B20,'Jaccard_distance Summary'!$B$5:$B$140,'Jaccard_distance Summary'!$AK$5:$AK$140)</f>
        <v>0.53623188405797106</v>
      </c>
      <c r="G20" s="89">
        <f ca="1">_xlfn.XLOOKUP($B20,'Jaccard_distance Summary'!$B$5:$B$140,'Jaccard_distance Summary'!$AL$5:$AL$140)</f>
        <v>0.18599124759422181</v>
      </c>
      <c r="H20" s="129"/>
      <c r="I20" s="73" t="s">
        <v>317</v>
      </c>
      <c r="J20" s="72">
        <f>_xlfn.XLOOKUP(I20,'Jaccard top unique'!$B$5:$B$140,'Jaccard top unique'!$C$5:$C$140)</f>
        <v>26</v>
      </c>
      <c r="K20" s="93">
        <f t="shared" si="1"/>
        <v>0.23423423423423423</v>
      </c>
      <c r="L20" s="72">
        <f>_xlfn.RANK.EQ(_xlfn.XLOOKUP(I20,'Jaccard top unique'!$B$5:$B$140,'Jaccard top unique'!$C$5:$C$140),'Jaccard top unique'!$C$5:$C$140,0)</f>
        <v>38</v>
      </c>
      <c r="M20" s="99">
        <f ca="1">_xlfn.XLOOKUP($B20,'Jaccard_distance Summary'!$B$5:$B$140,'Jaccard_distance Summary'!$AK$5:$AK$140)</f>
        <v>0.53623188405797106</v>
      </c>
      <c r="N20" s="99">
        <f ca="1">_xlfn.XLOOKUP($B20,'Jaccard_distance Summary'!$B$5:$B$140,'Jaccard_distance Summary'!$AL$5:$AL$140)</f>
        <v>0.18599124759422181</v>
      </c>
    </row>
    <row r="21" spans="1:28" ht="21.6" customHeight="1" x14ac:dyDescent="0.35">
      <c r="A21" s="132"/>
      <c r="B21" s="73" t="s">
        <v>295</v>
      </c>
      <c r="C21" s="74">
        <f>_xlfn.XLOOKUP(B21,'Jaccard top unique'!$B$5:$B$140,'Jaccard top unique'!$C$5:$C$140)</f>
        <v>31</v>
      </c>
      <c r="D21" s="93">
        <f t="shared" si="0"/>
        <v>0.27927927927927926</v>
      </c>
      <c r="E21" s="74">
        <f>_xlfn.RANK.EQ(_xlfn.XLOOKUP(B21,'Jaccard top unique'!$B$5:$B$140,'Jaccard top unique'!$C$5:$C$140),'Jaccard top unique'!$C$5:$C$140,0)</f>
        <v>23</v>
      </c>
      <c r="F21" s="88">
        <f ca="1">_xlfn.XLOOKUP($B21,'Jaccard_distance Summary'!$B$5:$B$140,'Jaccard_distance Summary'!$AK$5:$AK$140)</f>
        <v>0.4285714285714286</v>
      </c>
      <c r="G21" s="88">
        <f ca="1">_xlfn.XLOOKUP($B21,'Jaccard_distance Summary'!$B$5:$B$140,'Jaccard_distance Summary'!$AL$5:$AL$140)</f>
        <v>0.15379101479247859</v>
      </c>
      <c r="H21" s="129"/>
      <c r="I21" s="73" t="s">
        <v>326</v>
      </c>
      <c r="J21" s="72">
        <f>_xlfn.XLOOKUP(I21,'Jaccard top unique'!$B$5:$B$140,'Jaccard top unique'!$C$5:$C$140)</f>
        <v>27</v>
      </c>
      <c r="K21" s="93">
        <f t="shared" si="1"/>
        <v>0.24324324324324326</v>
      </c>
      <c r="L21" s="72">
        <f>_xlfn.RANK.EQ(_xlfn.XLOOKUP(I21,'Jaccard top unique'!$B$5:$B$140,'Jaccard top unique'!$C$5:$C$140),'Jaccard top unique'!$C$5:$C$140,0)</f>
        <v>33</v>
      </c>
      <c r="M21" s="99">
        <f ca="1">_xlfn.XLOOKUP($B21,'Jaccard_distance Summary'!$B$5:$B$140,'Jaccard_distance Summary'!$AK$5:$AK$140)</f>
        <v>0.4285714285714286</v>
      </c>
      <c r="N21" s="99">
        <f ca="1">_xlfn.XLOOKUP($B21,'Jaccard_distance Summary'!$B$5:$B$140,'Jaccard_distance Summary'!$AL$5:$AL$140)</f>
        <v>0.15379101479247859</v>
      </c>
    </row>
    <row r="22" spans="1:28" ht="21.6" customHeight="1" x14ac:dyDescent="0.35">
      <c r="A22" s="132"/>
      <c r="B22" s="73" t="s">
        <v>292</v>
      </c>
      <c r="C22" s="74">
        <f>_xlfn.XLOOKUP(B22,'Jaccard top unique'!$B$5:$B$140,'Jaccard top unique'!$C$5:$C$140)</f>
        <v>22</v>
      </c>
      <c r="D22" s="93">
        <f t="shared" si="0"/>
        <v>0.1981981981981982</v>
      </c>
      <c r="E22" s="74">
        <f>_xlfn.RANK.EQ(_xlfn.XLOOKUP(B22,'Jaccard top unique'!$B$5:$B$140,'Jaccard top unique'!$C$5:$C$140),'Jaccard top unique'!$C$5:$C$140,0)</f>
        <v>60</v>
      </c>
      <c r="F22" s="88">
        <f ca="1">_xlfn.XLOOKUP($B22,'Jaccard_distance Summary'!$B$5:$B$140,'Jaccard_distance Summary'!$AK$5:$AK$140)</f>
        <v>0.31707317073170738</v>
      </c>
      <c r="G22" s="88">
        <f ca="1">_xlfn.XLOOKUP($B22,'Jaccard_distance Summary'!$B$5:$B$140,'Jaccard_distance Summary'!$AL$5:$AL$140)</f>
        <v>0.12277033768445034</v>
      </c>
      <c r="H22" s="130"/>
      <c r="I22" s="82" t="s">
        <v>331</v>
      </c>
      <c r="J22" s="81">
        <f>_xlfn.XLOOKUP(I22,'Jaccard top unique'!$B$5:$B$140,'Jaccard top unique'!$C$5:$C$140)</f>
        <v>12</v>
      </c>
      <c r="K22" s="94">
        <f t="shared" si="1"/>
        <v>0.10810810810810811</v>
      </c>
      <c r="L22" s="81">
        <f>_xlfn.RANK.EQ(_xlfn.XLOOKUP(I22,'Jaccard top unique'!$B$5:$B$140,'Jaccard top unique'!$C$5:$C$140),'Jaccard top unique'!$C$5:$C$140,0)</f>
        <v>106</v>
      </c>
      <c r="M22" s="100">
        <f ca="1">_xlfn.XLOOKUP($B22,'Jaccard_distance Summary'!$B$5:$B$140,'Jaccard_distance Summary'!$AK$5:$AK$140)</f>
        <v>0.31707317073170738</v>
      </c>
      <c r="N22" s="100">
        <f ca="1">_xlfn.XLOOKUP($B22,'Jaccard_distance Summary'!$B$5:$B$140,'Jaccard_distance Summary'!$AL$5:$AL$140)</f>
        <v>0.12277033768445034</v>
      </c>
    </row>
    <row r="23" spans="1:28" ht="21.6" customHeight="1" x14ac:dyDescent="0.35">
      <c r="A23" s="132"/>
      <c r="B23" s="73" t="s">
        <v>307</v>
      </c>
      <c r="C23" s="74">
        <f>_xlfn.XLOOKUP(B23,'Jaccard top unique'!$B$5:$B$140,'Jaccard top unique'!$C$5:$C$140)</f>
        <v>22</v>
      </c>
      <c r="D23" s="93">
        <f t="shared" si="0"/>
        <v>0.1981981981981982</v>
      </c>
      <c r="E23" s="74">
        <f>_xlfn.RANK.EQ(_xlfn.XLOOKUP(B23,'Jaccard top unique'!$B$5:$B$140,'Jaccard top unique'!$C$5:$C$140),'Jaccard top unique'!$C$5:$C$140,0)</f>
        <v>60</v>
      </c>
      <c r="F23" s="88">
        <f ca="1">_xlfn.XLOOKUP($B23,'Jaccard_distance Summary'!$B$5:$B$140,'Jaccard_distance Summary'!$AK$5:$AK$140)</f>
        <v>0.35</v>
      </c>
      <c r="G23" s="88">
        <f ca="1">_xlfn.XLOOKUP($B23,'Jaccard_distance Summary'!$B$5:$B$140,'Jaccard_distance Summary'!$AL$5:$AL$140)</f>
        <v>0.14889500944602829</v>
      </c>
      <c r="I23" s="71"/>
      <c r="J23" s="72"/>
      <c r="K23" s="91"/>
      <c r="L23" s="72"/>
      <c r="M23" s="72"/>
      <c r="N23" s="72"/>
    </row>
    <row r="24" spans="1:28" ht="21.6" customHeight="1" x14ac:dyDescent="0.35">
      <c r="A24" s="132"/>
      <c r="B24" s="73" t="s">
        <v>301</v>
      </c>
      <c r="C24" s="74">
        <f>_xlfn.XLOOKUP(B24,'Jaccard top unique'!$B$5:$B$140,'Jaccard top unique'!$C$5:$C$140)</f>
        <v>21</v>
      </c>
      <c r="D24" s="93">
        <f t="shared" si="0"/>
        <v>0.1891891891891892</v>
      </c>
      <c r="E24" s="74">
        <f>_xlfn.RANK.EQ(_xlfn.XLOOKUP(B24,'Jaccard top unique'!$B$5:$B$140,'Jaccard top unique'!$C$5:$C$140),'Jaccard top unique'!$C$5:$C$140,0)</f>
        <v>65</v>
      </c>
      <c r="F24" s="88">
        <f ca="1">_xlfn.XLOOKUP($B24,'Jaccard_distance Summary'!$B$5:$B$140,'Jaccard_distance Summary'!$AK$5:$AK$140)</f>
        <v>0.37142857142857144</v>
      </c>
      <c r="G24" s="88">
        <f ca="1">_xlfn.XLOOKUP($B24,'Jaccard_distance Summary'!$B$5:$B$140,'Jaccard_distance Summary'!$AL$5:$AL$140)</f>
        <v>0.14861451038994644</v>
      </c>
      <c r="I24" s="71"/>
      <c r="J24" s="72"/>
      <c r="K24" s="91"/>
      <c r="L24" s="72"/>
      <c r="M24" s="72"/>
      <c r="N24" s="72"/>
    </row>
    <row r="25" spans="1:28" ht="21.6" customHeight="1" x14ac:dyDescent="0.35">
      <c r="A25" s="133"/>
      <c r="B25" s="82" t="s">
        <v>304</v>
      </c>
      <c r="C25" s="83">
        <f>_xlfn.XLOOKUP(B25,'Jaccard top unique'!$B$5:$B$140,'Jaccard top unique'!$C$5:$C$140)</f>
        <v>17</v>
      </c>
      <c r="D25" s="94">
        <f t="shared" si="0"/>
        <v>0.15315315315315314</v>
      </c>
      <c r="E25" s="83">
        <f>_xlfn.RANK.EQ(_xlfn.XLOOKUP(B25,'Jaccard top unique'!$B$5:$B$140,'Jaccard top unique'!$C$5:$C$140),'Jaccard top unique'!$C$5:$C$140,0)</f>
        <v>79</v>
      </c>
      <c r="F25" s="90">
        <f ca="1">_xlfn.XLOOKUP($B25,'Jaccard_distance Summary'!$B$5:$B$140,'Jaccard_distance Summary'!$AK$5:$AK$140)</f>
        <v>0.32000000000000006</v>
      </c>
      <c r="G25" s="90">
        <f ca="1">_xlfn.XLOOKUP($B25,'Jaccard_distance Summary'!$B$5:$B$140,'Jaccard_distance Summary'!$AL$5:$AL$140)</f>
        <v>0.12151228754618892</v>
      </c>
      <c r="I25" s="71"/>
      <c r="J25" s="72"/>
      <c r="K25" s="91"/>
      <c r="L25" s="72"/>
      <c r="M25" s="72"/>
      <c r="N25" s="72"/>
    </row>
    <row r="26" spans="1:28" x14ac:dyDescent="0.35">
      <c r="C26" s="70"/>
      <c r="D26" s="70"/>
      <c r="E26" s="70"/>
      <c r="F26" s="70"/>
      <c r="I26" s="71"/>
    </row>
    <row r="27" spans="1:28" x14ac:dyDescent="0.35">
      <c r="I27" s="71"/>
    </row>
    <row r="28" spans="1:28" x14ac:dyDescent="0.35">
      <c r="I28" s="71"/>
    </row>
    <row r="29" spans="1:28" x14ac:dyDescent="0.35">
      <c r="I29" s="71"/>
    </row>
    <row r="30" spans="1:28" x14ac:dyDescent="0.35">
      <c r="I30" s="71"/>
    </row>
    <row r="31" spans="1:28" x14ac:dyDescent="0.35">
      <c r="I31" s="71"/>
    </row>
    <row r="32" spans="1:28" x14ac:dyDescent="0.35">
      <c r="I32" s="71"/>
    </row>
    <row r="33" spans="1:14" x14ac:dyDescent="0.35">
      <c r="I33" s="71"/>
    </row>
    <row r="34" spans="1:14" x14ac:dyDescent="0.35">
      <c r="I34" s="71"/>
    </row>
    <row r="35" spans="1:14" x14ac:dyDescent="0.35">
      <c r="I35" s="71"/>
    </row>
    <row r="36" spans="1:14" x14ac:dyDescent="0.35">
      <c r="I36" s="71"/>
    </row>
    <row r="37" spans="1:14" x14ac:dyDescent="0.35">
      <c r="I37" s="71"/>
    </row>
    <row r="38" spans="1:14" x14ac:dyDescent="0.35">
      <c r="I38" s="71"/>
    </row>
    <row r="39" spans="1:14" x14ac:dyDescent="0.35">
      <c r="I39" s="71"/>
    </row>
    <row r="40" spans="1:14" x14ac:dyDescent="0.35">
      <c r="I40" s="71"/>
    </row>
    <row r="41" spans="1:14" x14ac:dyDescent="0.35">
      <c r="I41" s="71"/>
    </row>
    <row r="42" spans="1:14" x14ac:dyDescent="0.35">
      <c r="I42" s="71"/>
    </row>
    <row r="43" spans="1:14" x14ac:dyDescent="0.35">
      <c r="I43" s="71"/>
    </row>
    <row r="44" spans="1:14" x14ac:dyDescent="0.35">
      <c r="I44" s="71"/>
    </row>
    <row r="45" spans="1:14" x14ac:dyDescent="0.35">
      <c r="I45" s="71"/>
    </row>
    <row r="46" spans="1:14" x14ac:dyDescent="0.35">
      <c r="I46" s="71"/>
    </row>
    <row r="47" spans="1:14" x14ac:dyDescent="0.35">
      <c r="A47" s="136" t="s">
        <v>492</v>
      </c>
      <c r="B47" s="124" t="s">
        <v>491</v>
      </c>
      <c r="C47" s="135" t="s">
        <v>500</v>
      </c>
      <c r="D47" s="135"/>
      <c r="E47" s="126" t="s">
        <v>495</v>
      </c>
      <c r="F47" s="134" t="s">
        <v>496</v>
      </c>
      <c r="G47" s="134"/>
      <c r="H47" s="124" t="s">
        <v>492</v>
      </c>
      <c r="I47" s="124" t="s">
        <v>491</v>
      </c>
      <c r="J47" s="119" t="s">
        <v>500</v>
      </c>
      <c r="K47" s="119"/>
      <c r="L47" s="126" t="s">
        <v>495</v>
      </c>
      <c r="M47" s="119" t="s">
        <v>496</v>
      </c>
      <c r="N47" s="119"/>
    </row>
    <row r="48" spans="1:14" ht="11.25" customHeight="1" x14ac:dyDescent="0.35">
      <c r="A48" s="137"/>
      <c r="B48" s="125"/>
      <c r="C48" s="75" t="s">
        <v>1</v>
      </c>
      <c r="D48" s="75" t="s">
        <v>494</v>
      </c>
      <c r="E48" s="127"/>
      <c r="F48" s="84" t="s">
        <v>498</v>
      </c>
      <c r="G48" s="84" t="s">
        <v>499</v>
      </c>
      <c r="H48" s="125"/>
      <c r="I48" s="125"/>
      <c r="J48" s="75" t="s">
        <v>1</v>
      </c>
      <c r="K48" s="75" t="s">
        <v>494</v>
      </c>
      <c r="L48" s="127"/>
      <c r="M48" s="84" t="s">
        <v>498</v>
      </c>
      <c r="N48" s="84" t="s">
        <v>499</v>
      </c>
    </row>
    <row r="49" spans="1:14" ht="21.6" customHeight="1" x14ac:dyDescent="0.35">
      <c r="A49" s="131" t="s">
        <v>485</v>
      </c>
      <c r="B49" s="78" t="s">
        <v>338</v>
      </c>
      <c r="C49" s="77">
        <f>_xlfn.XLOOKUP(B49,'Jaccard top unique'!$B$5:$B$140,'Jaccard top unique'!$C$5:$C$140)</f>
        <v>37</v>
      </c>
      <c r="D49" s="92">
        <f>C49/111</f>
        <v>0.33333333333333331</v>
      </c>
      <c r="E49" s="77">
        <f>_xlfn.RANK.EQ(_xlfn.XLOOKUP(B49,'Jaccard top unique'!$B$5:$B$140,'Jaccard top unique'!$C$5:$C$140),'Jaccard top unique'!$C$5:$C$140,0)</f>
        <v>14</v>
      </c>
      <c r="F49" s="95">
        <f ca="1">_xlfn.XLOOKUP($B49,'Jaccard_distance Summary'!$B$5:$B$140,'Jaccard_distance Summary'!$AK$5:$AK$140)</f>
        <v>0.41999999999999993</v>
      </c>
      <c r="G49" s="95">
        <f ca="1">_xlfn.XLOOKUP($B49,'Jaccard_distance Summary'!$B$5:$B$140,'Jaccard_distance Summary'!$AL$5:$AL$140)</f>
        <v>0.16878787730863665</v>
      </c>
      <c r="H49" s="128" t="s">
        <v>485</v>
      </c>
      <c r="I49" s="78" t="s">
        <v>378</v>
      </c>
      <c r="J49" s="80">
        <f>_xlfn.XLOOKUP(I49,'Jaccard top unique'!$B$5:$B$140,'Jaccard top unique'!$C$5:$C$140)</f>
        <v>40</v>
      </c>
      <c r="K49" s="101">
        <f>J49/111</f>
        <v>0.36036036036036034</v>
      </c>
      <c r="L49" s="80">
        <f>_xlfn.RANK.EQ(_xlfn.XLOOKUP(I49,'Jaccard top unique'!$B$5:$B$140,'Jaccard top unique'!$C$5:$C$140),'Jaccard top unique'!$C$5:$C$140,0)</f>
        <v>9</v>
      </c>
      <c r="M49" s="98">
        <f ca="1">_xlfn.XLOOKUP($B49,'Jaccard_distance Summary'!$B$5:$B$140,'Jaccard_distance Summary'!$AK$5:$AK$140)</f>
        <v>0.41999999999999993</v>
      </c>
      <c r="N49" s="98">
        <f ca="1">_xlfn.XLOOKUP($B49,'Jaccard_distance Summary'!$B$5:$B$140,'Jaccard_distance Summary'!$AL$5:$AL$140)</f>
        <v>0.16878787730863665</v>
      </c>
    </row>
    <row r="50" spans="1:14" ht="21.6" customHeight="1" x14ac:dyDescent="0.35">
      <c r="A50" s="132"/>
      <c r="B50" s="73" t="s">
        <v>356</v>
      </c>
      <c r="C50" s="69">
        <f>_xlfn.XLOOKUP(B50,'Jaccard top unique'!$B$5:$B$140,'Jaccard top unique'!$C$5:$C$140)</f>
        <v>35</v>
      </c>
      <c r="D50" s="93">
        <f t="shared" ref="D50:D87" si="3">C50/111</f>
        <v>0.31531531531531531</v>
      </c>
      <c r="E50" s="69">
        <f>_xlfn.RANK.EQ(_xlfn.XLOOKUP(B50,'Jaccard top unique'!$B$5:$B$140,'Jaccard top unique'!$C$5:$C$140),'Jaccard top unique'!$C$5:$C$140,0)</f>
        <v>19</v>
      </c>
      <c r="F50" s="96">
        <f ca="1">_xlfn.XLOOKUP($B50,'Jaccard_distance Summary'!$B$5:$B$140,'Jaccard_distance Summary'!$AK$5:$AK$140)</f>
        <v>0.41304347826086962</v>
      </c>
      <c r="G50" s="96">
        <f ca="1">_xlfn.XLOOKUP($B50,'Jaccard_distance Summary'!$B$5:$B$140,'Jaccard_distance Summary'!$AL$5:$AL$140)</f>
        <v>0.17359583446201587</v>
      </c>
      <c r="H50" s="129"/>
      <c r="I50" s="73" t="s">
        <v>390</v>
      </c>
      <c r="J50" s="80">
        <f>_xlfn.XLOOKUP(I50,'Jaccard top unique'!$B$5:$B$140,'Jaccard top unique'!$C$5:$C$140)</f>
        <v>28</v>
      </c>
      <c r="K50" s="101">
        <f t="shared" ref="K50:K80" si="4">J50/111</f>
        <v>0.25225225225225223</v>
      </c>
      <c r="L50" s="80">
        <f>_xlfn.RANK.EQ(_xlfn.XLOOKUP(I50,'Jaccard top unique'!$B$5:$B$140,'Jaccard top unique'!$C$5:$C$140),'Jaccard top unique'!$C$5:$C$140,0)</f>
        <v>31</v>
      </c>
      <c r="M50" s="98">
        <f ca="1">_xlfn.XLOOKUP($B50,'Jaccard_distance Summary'!$B$5:$B$140,'Jaccard_distance Summary'!$AK$5:$AK$140)</f>
        <v>0.41304347826086962</v>
      </c>
      <c r="N50" s="98">
        <f ca="1">_xlfn.XLOOKUP($B50,'Jaccard_distance Summary'!$B$5:$B$140,'Jaccard_distance Summary'!$AL$5:$AL$140)</f>
        <v>0.17359583446201587</v>
      </c>
    </row>
    <row r="51" spans="1:14" ht="21.6" customHeight="1" x14ac:dyDescent="0.35">
      <c r="A51" s="132"/>
      <c r="B51" s="73" t="s">
        <v>343</v>
      </c>
      <c r="C51" s="69">
        <f>_xlfn.XLOOKUP(B51,'Jaccard top unique'!$B$5:$B$140,'Jaccard top unique'!$C$5:$C$140)</f>
        <v>30</v>
      </c>
      <c r="D51" s="93">
        <f t="shared" si="3"/>
        <v>0.27027027027027029</v>
      </c>
      <c r="E51" s="69">
        <f>_xlfn.RANK.EQ(_xlfn.XLOOKUP(B51,'Jaccard top unique'!$B$5:$B$140,'Jaccard top unique'!$C$5:$C$140),'Jaccard top unique'!$C$5:$C$140,0)</f>
        <v>25</v>
      </c>
      <c r="F51" s="96">
        <f ca="1">_xlfn.XLOOKUP($B51,'Jaccard_distance Summary'!$B$5:$B$140,'Jaccard_distance Summary'!$AK$5:$AK$140)</f>
        <v>0.41304347826086962</v>
      </c>
      <c r="G51" s="96">
        <f ca="1">_xlfn.XLOOKUP($B51,'Jaccard_distance Summary'!$B$5:$B$140,'Jaccard_distance Summary'!$AL$5:$AL$140)</f>
        <v>0.16455783116435774</v>
      </c>
      <c r="H51" s="129"/>
      <c r="I51" s="73" t="s">
        <v>396</v>
      </c>
      <c r="J51" s="80">
        <f>_xlfn.XLOOKUP(I51,'Jaccard top unique'!$B$5:$B$140,'Jaccard top unique'!$C$5:$C$140)</f>
        <v>27</v>
      </c>
      <c r="K51" s="101">
        <f t="shared" si="4"/>
        <v>0.24324324324324326</v>
      </c>
      <c r="L51" s="80">
        <f>_xlfn.RANK.EQ(_xlfn.XLOOKUP(I51,'Jaccard top unique'!$B$5:$B$140,'Jaccard top unique'!$C$5:$C$140),'Jaccard top unique'!$C$5:$C$140,0)</f>
        <v>33</v>
      </c>
      <c r="M51" s="98">
        <f ca="1">_xlfn.XLOOKUP($B51,'Jaccard_distance Summary'!$B$5:$B$140,'Jaccard_distance Summary'!$AK$5:$AK$140)</f>
        <v>0.41304347826086962</v>
      </c>
      <c r="N51" s="98">
        <f ca="1">_xlfn.XLOOKUP($B51,'Jaccard_distance Summary'!$B$5:$B$140,'Jaccard_distance Summary'!$AL$5:$AL$140)</f>
        <v>0.16455783116435774</v>
      </c>
    </row>
    <row r="52" spans="1:14" ht="21.6" customHeight="1" x14ac:dyDescent="0.35">
      <c r="A52" s="132"/>
      <c r="B52" s="73" t="s">
        <v>354</v>
      </c>
      <c r="C52" s="69">
        <f>_xlfn.XLOOKUP(B52,'Jaccard top unique'!$B$5:$B$140,'Jaccard top unique'!$C$5:$C$140)</f>
        <v>16</v>
      </c>
      <c r="D52" s="93">
        <f t="shared" si="3"/>
        <v>0.14414414414414414</v>
      </c>
      <c r="E52" s="69">
        <f>_xlfn.RANK.EQ(_xlfn.XLOOKUP(B52,'Jaccard top unique'!$B$5:$B$140,'Jaccard top unique'!$C$5:$C$140),'Jaccard top unique'!$C$5:$C$140,0)</f>
        <v>84</v>
      </c>
      <c r="F52" s="96">
        <f ca="1">_xlfn.XLOOKUP($B52,'Jaccard_distance Summary'!$B$5:$B$140,'Jaccard_distance Summary'!$AK$5:$AK$140)</f>
        <v>0.27272727272727271</v>
      </c>
      <c r="G52" s="96">
        <f ca="1">_xlfn.XLOOKUP($B52,'Jaccard_distance Summary'!$B$5:$B$140,'Jaccard_distance Summary'!$AL$5:$AL$140)</f>
        <v>0.10752296241329473</v>
      </c>
      <c r="H52" s="129"/>
      <c r="I52" s="73" t="s">
        <v>398</v>
      </c>
      <c r="J52" s="80">
        <f>_xlfn.XLOOKUP(I52,'Jaccard top unique'!$B$5:$B$140,'Jaccard top unique'!$C$5:$C$140)</f>
        <v>23</v>
      </c>
      <c r="K52" s="101">
        <f t="shared" si="4"/>
        <v>0.2072072072072072</v>
      </c>
      <c r="L52" s="80">
        <f>_xlfn.RANK.EQ(_xlfn.XLOOKUP(I52,'Jaccard top unique'!$B$5:$B$140,'Jaccard top unique'!$C$5:$C$140),'Jaccard top unique'!$C$5:$C$140,0)</f>
        <v>55</v>
      </c>
      <c r="M52" s="98">
        <f ca="1">_xlfn.XLOOKUP($B52,'Jaccard_distance Summary'!$B$5:$B$140,'Jaccard_distance Summary'!$AK$5:$AK$140)</f>
        <v>0.27272727272727271</v>
      </c>
      <c r="N52" s="98">
        <f ca="1">_xlfn.XLOOKUP($B52,'Jaccard_distance Summary'!$B$5:$B$140,'Jaccard_distance Summary'!$AL$5:$AL$140)</f>
        <v>0.10752296241329473</v>
      </c>
    </row>
    <row r="53" spans="1:14" ht="21.6" customHeight="1" x14ac:dyDescent="0.35">
      <c r="A53" s="132"/>
      <c r="B53" s="73" t="s">
        <v>369</v>
      </c>
      <c r="C53" s="69">
        <f>_xlfn.XLOOKUP(B53,'Jaccard top unique'!$B$5:$B$140,'Jaccard top unique'!$C$5:$C$140)</f>
        <v>14</v>
      </c>
      <c r="D53" s="93">
        <f t="shared" si="3"/>
        <v>0.12612612612612611</v>
      </c>
      <c r="E53" s="69">
        <f>_xlfn.RANK.EQ(_xlfn.XLOOKUP(B53,'Jaccard top unique'!$B$5:$B$140,'Jaccard top unique'!$C$5:$C$140),'Jaccard top unique'!$C$5:$C$140,0)</f>
        <v>95</v>
      </c>
      <c r="F53" s="96">
        <f ca="1">_xlfn.XLOOKUP($B53,'Jaccard_distance Summary'!$B$5:$B$140,'Jaccard_distance Summary'!$AK$5:$AK$140)</f>
        <v>0.30000000000000004</v>
      </c>
      <c r="G53" s="96">
        <f ca="1">_xlfn.XLOOKUP($B53,'Jaccard_distance Summary'!$B$5:$B$140,'Jaccard_distance Summary'!$AL$5:$AL$140)</f>
        <v>0.11976051835259849</v>
      </c>
      <c r="H53" s="129"/>
      <c r="I53" s="73" t="s">
        <v>405</v>
      </c>
      <c r="J53" s="80">
        <f>_xlfn.XLOOKUP(I53,'Jaccard top unique'!$B$5:$B$140,'Jaccard top unique'!$C$5:$C$140)</f>
        <v>15</v>
      </c>
      <c r="K53" s="101">
        <f t="shared" si="4"/>
        <v>0.13513513513513514</v>
      </c>
      <c r="L53" s="80">
        <f>_xlfn.RANK.EQ(_xlfn.XLOOKUP(I53,'Jaccard top unique'!$B$5:$B$140,'Jaccard top unique'!$C$5:$C$140),'Jaccard top unique'!$C$5:$C$140,0)</f>
        <v>89</v>
      </c>
      <c r="M53" s="98">
        <f ca="1">_xlfn.XLOOKUP($B53,'Jaccard_distance Summary'!$B$5:$B$140,'Jaccard_distance Summary'!$AK$5:$AK$140)</f>
        <v>0.30000000000000004</v>
      </c>
      <c r="N53" s="98">
        <f ca="1">_xlfn.XLOOKUP($B53,'Jaccard_distance Summary'!$B$5:$B$140,'Jaccard_distance Summary'!$AL$5:$AL$140)</f>
        <v>0.11976051835259849</v>
      </c>
    </row>
    <row r="54" spans="1:14" ht="21.6" customHeight="1" x14ac:dyDescent="0.35">
      <c r="A54" s="133"/>
      <c r="B54" s="82" t="s">
        <v>344</v>
      </c>
      <c r="C54" s="76">
        <f>_xlfn.XLOOKUP(B54,'Jaccard top unique'!$B$5:$B$140,'Jaccard top unique'!$C$5:$C$140)</f>
        <v>12</v>
      </c>
      <c r="D54" s="94">
        <f t="shared" si="3"/>
        <v>0.10810810810810811</v>
      </c>
      <c r="E54" s="76">
        <f>_xlfn.RANK.EQ(_xlfn.XLOOKUP(B54,'Jaccard top unique'!$B$5:$B$140,'Jaccard top unique'!$C$5:$C$140),'Jaccard top unique'!$C$5:$C$140,0)</f>
        <v>106</v>
      </c>
      <c r="F54" s="97">
        <f ca="1">_xlfn.XLOOKUP($B54,'Jaccard_distance Summary'!$B$5:$B$140,'Jaccard_distance Summary'!$AK$5:$AK$140)</f>
        <v>0.27272727272727271</v>
      </c>
      <c r="G54" s="97">
        <f ca="1">_xlfn.XLOOKUP($B54,'Jaccard_distance Summary'!$B$5:$B$140,'Jaccard_distance Summary'!$AL$5:$AL$140)</f>
        <v>9.7537703238650186E-2</v>
      </c>
      <c r="H54" s="129"/>
      <c r="I54" s="73" t="s">
        <v>399</v>
      </c>
      <c r="J54" s="80">
        <f>_xlfn.XLOOKUP(I54,'Jaccard top unique'!$B$5:$B$140,'Jaccard top unique'!$C$5:$C$140)</f>
        <v>10</v>
      </c>
      <c r="K54" s="101">
        <f t="shared" si="4"/>
        <v>9.0090090090090086E-2</v>
      </c>
      <c r="L54" s="80">
        <f>_xlfn.RANK.EQ(_xlfn.XLOOKUP(I54,'Jaccard top unique'!$B$5:$B$140,'Jaccard top unique'!$C$5:$C$140),'Jaccard top unique'!$C$5:$C$140,0)</f>
        <v>113</v>
      </c>
      <c r="M54" s="98">
        <f ca="1">_xlfn.XLOOKUP($B54,'Jaccard_distance Summary'!$B$5:$B$140,'Jaccard_distance Summary'!$AK$5:$AK$140)</f>
        <v>0.27272727272727271</v>
      </c>
      <c r="N54" s="98">
        <f ca="1">_xlfn.XLOOKUP($B54,'Jaccard_distance Summary'!$B$5:$B$140,'Jaccard_distance Summary'!$AL$5:$AL$140)</f>
        <v>9.7537703238650186E-2</v>
      </c>
    </row>
    <row r="55" spans="1:14" ht="21.6" customHeight="1" x14ac:dyDescent="0.35">
      <c r="A55" s="131" t="s">
        <v>486</v>
      </c>
      <c r="B55" s="78" t="s">
        <v>347</v>
      </c>
      <c r="C55" s="77">
        <f>_xlfn.XLOOKUP(B55,'Jaccard top unique'!$B$5:$B$140,'Jaccard top unique'!$C$5:$C$140)</f>
        <v>20</v>
      </c>
      <c r="D55" s="92">
        <f t="shared" si="3"/>
        <v>0.18018018018018017</v>
      </c>
      <c r="E55" s="77">
        <f>_xlfn.RANK.EQ(_xlfn.XLOOKUP(B55,'Jaccard top unique'!$B$5:$B$140,'Jaccard top unique'!$C$5:$C$140),'Jaccard top unique'!$C$5:$C$140,0)</f>
        <v>67</v>
      </c>
      <c r="F55" s="95">
        <f ca="1">_xlfn.XLOOKUP($B55,'Jaccard_distance Summary'!$B$5:$B$140,'Jaccard_distance Summary'!$AK$5:$AK$140)</f>
        <v>0.27083333333333326</v>
      </c>
      <c r="G55" s="95">
        <f ca="1">_xlfn.XLOOKUP($B55,'Jaccard_distance Summary'!$B$5:$B$140,'Jaccard_distance Summary'!$AL$5:$AL$140)</f>
        <v>0.12945361606686523</v>
      </c>
      <c r="H55" s="130"/>
      <c r="I55" s="82" t="s">
        <v>402</v>
      </c>
      <c r="J55" s="102">
        <f>_xlfn.XLOOKUP(I55,'Jaccard top unique'!$B$5:$B$140,'Jaccard top unique'!$C$5:$C$140)</f>
        <v>8</v>
      </c>
      <c r="K55" s="103">
        <f t="shared" si="4"/>
        <v>7.2072072072072071E-2</v>
      </c>
      <c r="L55" s="102">
        <f>_xlfn.RANK.EQ(_xlfn.XLOOKUP(I55,'Jaccard top unique'!$B$5:$B$140,'Jaccard top unique'!$C$5:$C$140),'Jaccard top unique'!$C$5:$C$140,0)</f>
        <v>122</v>
      </c>
      <c r="M55" s="104">
        <f ca="1">_xlfn.XLOOKUP($B55,'Jaccard_distance Summary'!$B$5:$B$140,'Jaccard_distance Summary'!$AK$5:$AK$140)</f>
        <v>0.27083333333333326</v>
      </c>
      <c r="N55" s="104">
        <f ca="1">_xlfn.XLOOKUP($B55,'Jaccard_distance Summary'!$B$5:$B$140,'Jaccard_distance Summary'!$AL$5:$AL$140)</f>
        <v>0.12945361606686523</v>
      </c>
    </row>
    <row r="56" spans="1:14" ht="21.6" customHeight="1" x14ac:dyDescent="0.35">
      <c r="A56" s="132"/>
      <c r="B56" s="73" t="s">
        <v>364</v>
      </c>
      <c r="C56" s="69">
        <f>_xlfn.XLOOKUP(B56,'Jaccard top unique'!$B$5:$B$140,'Jaccard top unique'!$C$5:$C$140)</f>
        <v>13</v>
      </c>
      <c r="D56" s="93">
        <f t="shared" si="3"/>
        <v>0.11711711711711711</v>
      </c>
      <c r="E56" s="69">
        <f>_xlfn.RANK.EQ(_xlfn.XLOOKUP(B56,'Jaccard top unique'!$B$5:$B$140,'Jaccard top unique'!$C$5:$C$140),'Jaccard top unique'!$C$5:$C$140,0)</f>
        <v>100</v>
      </c>
      <c r="F56" s="96">
        <f ca="1">_xlfn.XLOOKUP($B56,'Jaccard_distance Summary'!$B$5:$B$140,'Jaccard_distance Summary'!$AK$5:$AK$140)</f>
        <v>0.30434782608695654</v>
      </c>
      <c r="G56" s="96">
        <f ca="1">_xlfn.XLOOKUP($B56,'Jaccard_distance Summary'!$B$5:$B$140,'Jaccard_distance Summary'!$AL$5:$AL$140)</f>
        <v>0.11111730590776903</v>
      </c>
      <c r="H56" s="120" t="s">
        <v>486</v>
      </c>
      <c r="I56" s="78" t="s">
        <v>381</v>
      </c>
      <c r="J56" s="80">
        <f>_xlfn.XLOOKUP(I56,'Jaccard top unique'!$B$5:$B$140,'Jaccard top unique'!$C$5:$C$140)</f>
        <v>28</v>
      </c>
      <c r="K56" s="101">
        <f t="shared" si="4"/>
        <v>0.25225225225225223</v>
      </c>
      <c r="L56" s="80">
        <f>_xlfn.RANK.EQ(_xlfn.XLOOKUP(I56,'Jaccard top unique'!$B$5:$B$140,'Jaccard top unique'!$C$5:$C$140),'Jaccard top unique'!$C$5:$C$140,0)</f>
        <v>31</v>
      </c>
      <c r="M56" s="98">
        <f ca="1">_xlfn.XLOOKUP($B56,'Jaccard_distance Summary'!$B$5:$B$140,'Jaccard_distance Summary'!$AK$5:$AK$140)</f>
        <v>0.30434782608695654</v>
      </c>
      <c r="N56" s="98">
        <f ca="1">_xlfn.XLOOKUP($B56,'Jaccard_distance Summary'!$B$5:$B$140,'Jaccard_distance Summary'!$AL$5:$AL$140)</f>
        <v>0.11111730590776903</v>
      </c>
    </row>
    <row r="57" spans="1:14" ht="21.6" customHeight="1" x14ac:dyDescent="0.35">
      <c r="A57" s="132"/>
      <c r="B57" s="73" t="s">
        <v>339</v>
      </c>
      <c r="C57" s="69">
        <f>_xlfn.XLOOKUP(B57,'Jaccard top unique'!$B$5:$B$140,'Jaccard top unique'!$C$5:$C$140)</f>
        <v>12</v>
      </c>
      <c r="D57" s="93">
        <f t="shared" si="3"/>
        <v>0.10810810810810811</v>
      </c>
      <c r="E57" s="69">
        <f>_xlfn.RANK.EQ(_xlfn.XLOOKUP(B57,'Jaccard top unique'!$B$5:$B$140,'Jaccard top unique'!$C$5:$C$140),'Jaccard top unique'!$C$5:$C$140,0)</f>
        <v>106</v>
      </c>
      <c r="F57" s="96">
        <f ca="1">_xlfn.XLOOKUP($B57,'Jaccard_distance Summary'!$B$5:$B$140,'Jaccard_distance Summary'!$AK$5:$AK$140)</f>
        <v>0.375</v>
      </c>
      <c r="G57" s="96">
        <f ca="1">_xlfn.XLOOKUP($B57,'Jaccard_distance Summary'!$B$5:$B$140,'Jaccard_distance Summary'!$AL$5:$AL$140)</f>
        <v>9.2767558872792644E-2</v>
      </c>
      <c r="H57" s="121"/>
      <c r="I57" s="73" t="s">
        <v>382</v>
      </c>
      <c r="J57" s="80">
        <f>_xlfn.XLOOKUP(I57,'Jaccard top unique'!$B$5:$B$140,'Jaccard top unique'!$C$5:$C$140)</f>
        <v>13</v>
      </c>
      <c r="K57" s="101">
        <f t="shared" si="4"/>
        <v>0.11711711711711711</v>
      </c>
      <c r="L57" s="80">
        <f>_xlfn.RANK.EQ(_xlfn.XLOOKUP(I57,'Jaccard top unique'!$B$5:$B$140,'Jaccard top unique'!$C$5:$C$140),'Jaccard top unique'!$C$5:$C$140,0)</f>
        <v>100</v>
      </c>
      <c r="M57" s="98">
        <f ca="1">_xlfn.XLOOKUP($B57,'Jaccard_distance Summary'!$B$5:$B$140,'Jaccard_distance Summary'!$AK$5:$AK$140)</f>
        <v>0.375</v>
      </c>
      <c r="N57" s="98">
        <f ca="1">_xlfn.XLOOKUP($B57,'Jaccard_distance Summary'!$B$5:$B$140,'Jaccard_distance Summary'!$AL$5:$AL$140)</f>
        <v>9.2767558872792644E-2</v>
      </c>
    </row>
    <row r="58" spans="1:14" ht="21.6" customHeight="1" x14ac:dyDescent="0.35">
      <c r="A58" s="132"/>
      <c r="B58" s="73" t="s">
        <v>365</v>
      </c>
      <c r="C58" s="69">
        <f>_xlfn.XLOOKUP(B58,'Jaccard top unique'!$B$5:$B$140,'Jaccard top unique'!$C$5:$C$140)</f>
        <v>12</v>
      </c>
      <c r="D58" s="93">
        <f t="shared" si="3"/>
        <v>0.10810810810810811</v>
      </c>
      <c r="E58" s="69">
        <f>_xlfn.RANK.EQ(_xlfn.XLOOKUP(B58,'Jaccard top unique'!$B$5:$B$140,'Jaccard top unique'!$C$5:$C$140),'Jaccard top unique'!$C$5:$C$140,0)</f>
        <v>106</v>
      </c>
      <c r="F58" s="96">
        <f ca="1">_xlfn.XLOOKUP($B58,'Jaccard_distance Summary'!$B$5:$B$140,'Jaccard_distance Summary'!$AK$5:$AK$140)</f>
        <v>0.29411764705882359</v>
      </c>
      <c r="G58" s="96">
        <f ca="1">_xlfn.XLOOKUP($B58,'Jaccard_distance Summary'!$B$5:$B$140,'Jaccard_distance Summary'!$AL$5:$AL$140)</f>
        <v>0.10942608720416491</v>
      </c>
      <c r="H58" s="121"/>
      <c r="I58" s="73" t="s">
        <v>392</v>
      </c>
      <c r="J58" s="80">
        <f>_xlfn.XLOOKUP(I58,'Jaccard top unique'!$B$5:$B$140,'Jaccard top unique'!$C$5:$C$140)</f>
        <v>13</v>
      </c>
      <c r="K58" s="101">
        <f t="shared" si="4"/>
        <v>0.11711711711711711</v>
      </c>
      <c r="L58" s="80">
        <f>_xlfn.RANK.EQ(_xlfn.XLOOKUP(I58,'Jaccard top unique'!$B$5:$B$140,'Jaccard top unique'!$C$5:$C$140),'Jaccard top unique'!$C$5:$C$140,0)</f>
        <v>100</v>
      </c>
      <c r="M58" s="98">
        <f ca="1">_xlfn.XLOOKUP($B58,'Jaccard_distance Summary'!$B$5:$B$140,'Jaccard_distance Summary'!$AK$5:$AK$140)</f>
        <v>0.29411764705882359</v>
      </c>
      <c r="N58" s="98">
        <f ca="1">_xlfn.XLOOKUP($B58,'Jaccard_distance Summary'!$B$5:$B$140,'Jaccard_distance Summary'!$AL$5:$AL$140)</f>
        <v>0.10942608720416491</v>
      </c>
    </row>
    <row r="59" spans="1:14" ht="21.6" customHeight="1" x14ac:dyDescent="0.35">
      <c r="A59" s="133"/>
      <c r="B59" s="82" t="s">
        <v>348</v>
      </c>
      <c r="C59" s="76">
        <f>_xlfn.XLOOKUP(B59,'Jaccard top unique'!$B$5:$B$140,'Jaccard top unique'!$C$5:$C$140)</f>
        <v>10</v>
      </c>
      <c r="D59" s="94">
        <f t="shared" si="3"/>
        <v>9.0090090090090086E-2</v>
      </c>
      <c r="E59" s="76">
        <f>_xlfn.RANK.EQ(_xlfn.XLOOKUP(B59,'Jaccard top unique'!$B$5:$B$140,'Jaccard top unique'!$C$5:$C$140),'Jaccard top unique'!$C$5:$C$140,0)</f>
        <v>113</v>
      </c>
      <c r="F59" s="97">
        <f ca="1">_xlfn.XLOOKUP($B59,'Jaccard_distance Summary'!$B$5:$B$140,'Jaccard_distance Summary'!$AK$5:$AK$140)</f>
        <v>0.35294117647058831</v>
      </c>
      <c r="G59" s="97">
        <f ca="1">_xlfn.XLOOKUP($B59,'Jaccard_distance Summary'!$B$5:$B$140,'Jaccard_distance Summary'!$AL$5:$AL$140)</f>
        <v>8.7052153269008836E-2</v>
      </c>
      <c r="H59" s="122"/>
      <c r="I59" s="82" t="s">
        <v>397</v>
      </c>
      <c r="J59" s="102">
        <f>_xlfn.XLOOKUP(I59,'Jaccard top unique'!$B$5:$B$140,'Jaccard top unique'!$C$5:$C$140)</f>
        <v>7</v>
      </c>
      <c r="K59" s="103">
        <f t="shared" si="4"/>
        <v>6.3063063063063057E-2</v>
      </c>
      <c r="L59" s="102">
        <f>_xlfn.RANK.EQ(_xlfn.XLOOKUP(I59,'Jaccard top unique'!$B$5:$B$140,'Jaccard top unique'!$C$5:$C$140),'Jaccard top unique'!$C$5:$C$140,0)</f>
        <v>126</v>
      </c>
      <c r="M59" s="104">
        <f ca="1">_xlfn.XLOOKUP($B59,'Jaccard_distance Summary'!$B$5:$B$140,'Jaccard_distance Summary'!$AK$5:$AK$140)</f>
        <v>0.35294117647058831</v>
      </c>
      <c r="N59" s="104">
        <f ca="1">_xlfn.XLOOKUP($B59,'Jaccard_distance Summary'!$B$5:$B$140,'Jaccard_distance Summary'!$AL$5:$AL$140)</f>
        <v>8.7052153269008836E-2</v>
      </c>
    </row>
    <row r="60" spans="1:14" ht="21.6" customHeight="1" x14ac:dyDescent="0.35">
      <c r="A60" s="131" t="s">
        <v>489</v>
      </c>
      <c r="B60" s="78" t="s">
        <v>346</v>
      </c>
      <c r="C60" s="77">
        <f>_xlfn.XLOOKUP(B60,'Jaccard top unique'!$B$5:$B$140,'Jaccard top unique'!$C$5:$C$140)</f>
        <v>30</v>
      </c>
      <c r="D60" s="92">
        <f t="shared" si="3"/>
        <v>0.27027027027027029</v>
      </c>
      <c r="E60" s="77">
        <f>_xlfn.RANK.EQ(_xlfn.XLOOKUP(B60,'Jaccard top unique'!$B$5:$B$140,'Jaccard top unique'!$C$5:$C$140),'Jaccard top unique'!$C$5:$C$140,0)</f>
        <v>25</v>
      </c>
      <c r="F60" s="95">
        <f ca="1">_xlfn.XLOOKUP($B60,'Jaccard_distance Summary'!$B$5:$B$140,'Jaccard_distance Summary'!$AK$5:$AK$140)</f>
        <v>0.40476190476190477</v>
      </c>
      <c r="G60" s="95">
        <f ca="1">_xlfn.XLOOKUP($B60,'Jaccard_distance Summary'!$B$5:$B$140,'Jaccard_distance Summary'!$AL$5:$AL$140)</f>
        <v>0.18376946832864827</v>
      </c>
      <c r="H60" s="120" t="s">
        <v>489</v>
      </c>
      <c r="I60" s="78" t="s">
        <v>389</v>
      </c>
      <c r="J60" s="80">
        <f>_xlfn.XLOOKUP(I60,'Jaccard top unique'!$B$5:$B$140,'Jaccard top unique'!$C$5:$C$140)</f>
        <v>26</v>
      </c>
      <c r="K60" s="101">
        <f t="shared" si="4"/>
        <v>0.23423423423423423</v>
      </c>
      <c r="L60" s="80">
        <f>_xlfn.RANK.EQ(_xlfn.XLOOKUP(I60,'Jaccard top unique'!$B$5:$B$140,'Jaccard top unique'!$C$5:$C$140),'Jaccard top unique'!$C$5:$C$140,0)</f>
        <v>38</v>
      </c>
      <c r="M60" s="98">
        <f ca="1">_xlfn.XLOOKUP($B60,'Jaccard_distance Summary'!$B$5:$B$140,'Jaccard_distance Summary'!$AK$5:$AK$140)</f>
        <v>0.40476190476190477</v>
      </c>
      <c r="N60" s="98">
        <f ca="1">_xlfn.XLOOKUP($B60,'Jaccard_distance Summary'!$B$5:$B$140,'Jaccard_distance Summary'!$AL$5:$AL$140)</f>
        <v>0.18376946832864827</v>
      </c>
    </row>
    <row r="61" spans="1:14" ht="21.6" customHeight="1" x14ac:dyDescent="0.35">
      <c r="A61" s="132"/>
      <c r="B61" s="73" t="s">
        <v>353</v>
      </c>
      <c r="C61" s="69">
        <f>_xlfn.XLOOKUP(B61,'Jaccard top unique'!$B$5:$B$140,'Jaccard top unique'!$C$5:$C$140)</f>
        <v>29</v>
      </c>
      <c r="D61" s="93">
        <f t="shared" si="3"/>
        <v>0.26126126126126126</v>
      </c>
      <c r="E61" s="69">
        <f>_xlfn.RANK.EQ(_xlfn.XLOOKUP(B61,'Jaccard top unique'!$B$5:$B$140,'Jaccard top unique'!$C$5:$C$140),'Jaccard top unique'!$C$5:$C$140,0)</f>
        <v>27</v>
      </c>
      <c r="F61" s="96">
        <f ca="1">_xlfn.XLOOKUP($B61,'Jaccard_distance Summary'!$B$5:$B$140,'Jaccard_distance Summary'!$AK$5:$AK$140)</f>
        <v>0.55882352941176472</v>
      </c>
      <c r="G61" s="96">
        <f ca="1">_xlfn.XLOOKUP($B61,'Jaccard_distance Summary'!$B$5:$B$140,'Jaccard_distance Summary'!$AL$5:$AL$140)</f>
        <v>0.17593140811668084</v>
      </c>
      <c r="H61" s="121"/>
      <c r="I61" s="73" t="s">
        <v>380</v>
      </c>
      <c r="J61" s="80">
        <f>_xlfn.XLOOKUP(I61,'Jaccard top unique'!$B$5:$B$140,'Jaccard top unique'!$C$5:$C$140)</f>
        <v>25</v>
      </c>
      <c r="K61" s="101">
        <f t="shared" si="4"/>
        <v>0.22522522522522523</v>
      </c>
      <c r="L61" s="80">
        <f>_xlfn.RANK.EQ(_xlfn.XLOOKUP(I61,'Jaccard top unique'!$B$5:$B$140,'Jaccard top unique'!$C$5:$C$140),'Jaccard top unique'!$C$5:$C$140,0)</f>
        <v>44</v>
      </c>
      <c r="M61" s="98">
        <f ca="1">_xlfn.XLOOKUP($B61,'Jaccard_distance Summary'!$B$5:$B$140,'Jaccard_distance Summary'!$AK$5:$AK$140)</f>
        <v>0.55882352941176472</v>
      </c>
      <c r="N61" s="98">
        <f ca="1">_xlfn.XLOOKUP($B61,'Jaccard_distance Summary'!$B$5:$B$140,'Jaccard_distance Summary'!$AL$5:$AL$140)</f>
        <v>0.17593140811668084</v>
      </c>
    </row>
    <row r="62" spans="1:14" ht="21.6" customHeight="1" x14ac:dyDescent="0.35">
      <c r="A62" s="132"/>
      <c r="B62" s="73" t="s">
        <v>359</v>
      </c>
      <c r="C62" s="69">
        <f>_xlfn.XLOOKUP(B62,'Jaccard top unique'!$B$5:$B$140,'Jaccard top unique'!$C$5:$C$140)</f>
        <v>24</v>
      </c>
      <c r="D62" s="93">
        <f t="shared" si="3"/>
        <v>0.21621621621621623</v>
      </c>
      <c r="E62" s="69">
        <f>_xlfn.RANK.EQ(_xlfn.XLOOKUP(B62,'Jaccard top unique'!$B$5:$B$140,'Jaccard top unique'!$C$5:$C$140),'Jaccard top unique'!$C$5:$C$140,0)</f>
        <v>50</v>
      </c>
      <c r="F62" s="96">
        <f ca="1">_xlfn.XLOOKUP($B62,'Jaccard_distance Summary'!$B$5:$B$140,'Jaccard_distance Summary'!$AK$5:$AK$140)</f>
        <v>0.55882352941176472</v>
      </c>
      <c r="G62" s="96">
        <f ca="1">_xlfn.XLOOKUP($B62,'Jaccard_distance Summary'!$B$5:$B$140,'Jaccard_distance Summary'!$AL$5:$AL$140)</f>
        <v>0.159392566359292</v>
      </c>
      <c r="H62" s="121"/>
      <c r="I62" s="73" t="s">
        <v>383</v>
      </c>
      <c r="J62" s="80">
        <f>_xlfn.XLOOKUP(I62,'Jaccard top unique'!$B$5:$B$140,'Jaccard top unique'!$C$5:$C$140)</f>
        <v>25</v>
      </c>
      <c r="K62" s="101">
        <f t="shared" si="4"/>
        <v>0.22522522522522523</v>
      </c>
      <c r="L62" s="80">
        <f>_xlfn.RANK.EQ(_xlfn.XLOOKUP(I62,'Jaccard top unique'!$B$5:$B$140,'Jaccard top unique'!$C$5:$C$140),'Jaccard top unique'!$C$5:$C$140,0)</f>
        <v>44</v>
      </c>
      <c r="M62" s="98">
        <f ca="1">_xlfn.XLOOKUP($B62,'Jaccard_distance Summary'!$B$5:$B$140,'Jaccard_distance Summary'!$AK$5:$AK$140)</f>
        <v>0.55882352941176472</v>
      </c>
      <c r="N62" s="98">
        <f ca="1">_xlfn.XLOOKUP($B62,'Jaccard_distance Summary'!$B$5:$B$140,'Jaccard_distance Summary'!$AL$5:$AL$140)</f>
        <v>0.159392566359292</v>
      </c>
    </row>
    <row r="63" spans="1:14" ht="21.6" customHeight="1" x14ac:dyDescent="0.35">
      <c r="A63" s="132"/>
      <c r="B63" s="73" t="s">
        <v>341</v>
      </c>
      <c r="C63" s="69">
        <f>_xlfn.XLOOKUP(B63,'Jaccard top unique'!$B$5:$B$140,'Jaccard top unique'!$C$5:$C$140)</f>
        <v>24</v>
      </c>
      <c r="D63" s="93">
        <f t="shared" si="3"/>
        <v>0.21621621621621623</v>
      </c>
      <c r="E63" s="69">
        <f>_xlfn.RANK.EQ(_xlfn.XLOOKUP(B63,'Jaccard top unique'!$B$5:$B$140,'Jaccard top unique'!$C$5:$C$140),'Jaccard top unique'!$C$5:$C$140,0)</f>
        <v>50</v>
      </c>
      <c r="F63" s="96">
        <f ca="1">_xlfn.XLOOKUP($B63,'Jaccard_distance Summary'!$B$5:$B$140,'Jaccard_distance Summary'!$AK$5:$AK$140)</f>
        <v>0.34883720930232553</v>
      </c>
      <c r="G63" s="96">
        <f ca="1">_xlfn.XLOOKUP($B63,'Jaccard_distance Summary'!$B$5:$B$140,'Jaccard_distance Summary'!$AL$5:$AL$140)</f>
        <v>0.12497453969060202</v>
      </c>
      <c r="H63" s="121"/>
      <c r="I63" s="73" t="s">
        <v>404</v>
      </c>
      <c r="J63" s="80">
        <f>_xlfn.XLOOKUP(I63,'Jaccard top unique'!$B$5:$B$140,'Jaccard top unique'!$C$5:$C$140)</f>
        <v>24</v>
      </c>
      <c r="K63" s="101">
        <f t="shared" si="4"/>
        <v>0.21621621621621623</v>
      </c>
      <c r="L63" s="80">
        <f>_xlfn.RANK.EQ(_xlfn.XLOOKUP(I63,'Jaccard top unique'!$B$5:$B$140,'Jaccard top unique'!$C$5:$C$140),'Jaccard top unique'!$C$5:$C$140,0)</f>
        <v>50</v>
      </c>
      <c r="M63" s="98">
        <f ca="1">_xlfn.XLOOKUP($B63,'Jaccard_distance Summary'!$B$5:$B$140,'Jaccard_distance Summary'!$AK$5:$AK$140)</f>
        <v>0.34883720930232553</v>
      </c>
      <c r="N63" s="98">
        <f ca="1">_xlfn.XLOOKUP($B63,'Jaccard_distance Summary'!$B$5:$B$140,'Jaccard_distance Summary'!$AL$5:$AL$140)</f>
        <v>0.12497453969060202</v>
      </c>
    </row>
    <row r="64" spans="1:14" ht="21.6" customHeight="1" x14ac:dyDescent="0.35">
      <c r="A64" s="132"/>
      <c r="B64" s="73" t="s">
        <v>342</v>
      </c>
      <c r="C64" s="69">
        <f>_xlfn.XLOOKUP(B64,'Jaccard top unique'!$B$5:$B$140,'Jaccard top unique'!$C$5:$C$140)</f>
        <v>23</v>
      </c>
      <c r="D64" s="93">
        <f t="shared" si="3"/>
        <v>0.2072072072072072</v>
      </c>
      <c r="E64" s="69">
        <f>_xlfn.RANK.EQ(_xlfn.XLOOKUP(B64,'Jaccard top unique'!$B$5:$B$140,'Jaccard top unique'!$C$5:$C$140),'Jaccard top unique'!$C$5:$C$140,0)</f>
        <v>55</v>
      </c>
      <c r="F64" s="96">
        <f ca="1">_xlfn.XLOOKUP($B64,'Jaccard_distance Summary'!$B$5:$B$140,'Jaccard_distance Summary'!$AK$5:$AK$140)</f>
        <v>0.35714285714285721</v>
      </c>
      <c r="G64" s="96">
        <f ca="1">_xlfn.XLOOKUP($B64,'Jaccard_distance Summary'!$B$5:$B$140,'Jaccard_distance Summary'!$AL$5:$AL$140)</f>
        <v>0.11581600767671518</v>
      </c>
      <c r="H64" s="121"/>
      <c r="I64" s="73" t="s">
        <v>386</v>
      </c>
      <c r="J64" s="80">
        <f>_xlfn.XLOOKUP(I64,'Jaccard top unique'!$B$5:$B$140,'Jaccard top unique'!$C$5:$C$140)</f>
        <v>14</v>
      </c>
      <c r="K64" s="101">
        <f t="shared" si="4"/>
        <v>0.12612612612612611</v>
      </c>
      <c r="L64" s="80">
        <f>_xlfn.RANK.EQ(_xlfn.XLOOKUP(I64,'Jaccard top unique'!$B$5:$B$140,'Jaccard top unique'!$C$5:$C$140),'Jaccard top unique'!$C$5:$C$140,0)</f>
        <v>95</v>
      </c>
      <c r="M64" s="98">
        <f ca="1">_xlfn.XLOOKUP($B64,'Jaccard_distance Summary'!$B$5:$B$140,'Jaccard_distance Summary'!$AK$5:$AK$140)</f>
        <v>0.35714285714285721</v>
      </c>
      <c r="N64" s="98">
        <f ca="1">_xlfn.XLOOKUP($B64,'Jaccard_distance Summary'!$B$5:$B$140,'Jaccard_distance Summary'!$AL$5:$AL$140)</f>
        <v>0.11581600767671518</v>
      </c>
    </row>
    <row r="65" spans="1:14" ht="21.6" customHeight="1" x14ac:dyDescent="0.35">
      <c r="A65" s="132"/>
      <c r="B65" s="73" t="s">
        <v>368</v>
      </c>
      <c r="C65" s="69">
        <f>_xlfn.XLOOKUP(B65,'Jaccard top unique'!$B$5:$B$140,'Jaccard top unique'!$C$5:$C$140)</f>
        <v>20</v>
      </c>
      <c r="D65" s="93">
        <f t="shared" si="3"/>
        <v>0.18018018018018017</v>
      </c>
      <c r="E65" s="69">
        <f>_xlfn.RANK.EQ(_xlfn.XLOOKUP(B65,'Jaccard top unique'!$B$5:$B$140,'Jaccard top unique'!$C$5:$C$140),'Jaccard top unique'!$C$5:$C$140,0)</f>
        <v>67</v>
      </c>
      <c r="F65" s="96">
        <f ca="1">_xlfn.XLOOKUP($B65,'Jaccard_distance Summary'!$B$5:$B$140,'Jaccard_distance Summary'!$AK$5:$AK$140)</f>
        <v>0.52173913043478259</v>
      </c>
      <c r="G65" s="96">
        <f ca="1">_xlfn.XLOOKUP($B65,'Jaccard_distance Summary'!$B$5:$B$140,'Jaccard_distance Summary'!$AL$5:$AL$140)</f>
        <v>0.14254090737167058</v>
      </c>
      <c r="H65" s="121"/>
      <c r="I65" s="73" t="s">
        <v>406</v>
      </c>
      <c r="J65" s="80">
        <f>_xlfn.XLOOKUP(I65,'Jaccard top unique'!$B$5:$B$140,'Jaccard top unique'!$C$5:$C$140)</f>
        <v>20</v>
      </c>
      <c r="K65" s="101">
        <f t="shared" si="4"/>
        <v>0.18018018018018017</v>
      </c>
      <c r="L65" s="80">
        <f>_xlfn.RANK.EQ(_xlfn.XLOOKUP(I65,'Jaccard top unique'!$B$5:$B$140,'Jaccard top unique'!$C$5:$C$140),'Jaccard top unique'!$C$5:$C$140,0)</f>
        <v>67</v>
      </c>
      <c r="M65" s="98">
        <f ca="1">_xlfn.XLOOKUP($B65,'Jaccard_distance Summary'!$B$5:$B$140,'Jaccard_distance Summary'!$AK$5:$AK$140)</f>
        <v>0.52173913043478259</v>
      </c>
      <c r="N65" s="98">
        <f ca="1">_xlfn.XLOOKUP($B65,'Jaccard_distance Summary'!$B$5:$B$140,'Jaccard_distance Summary'!$AL$5:$AL$140)</f>
        <v>0.14254090737167058</v>
      </c>
    </row>
    <row r="66" spans="1:14" ht="21.6" customHeight="1" x14ac:dyDescent="0.35">
      <c r="A66" s="132"/>
      <c r="B66" s="73" t="s">
        <v>337</v>
      </c>
      <c r="C66" s="69">
        <f>_xlfn.XLOOKUP(B66,'Jaccard top unique'!$B$5:$B$140,'Jaccard top unique'!$C$5:$C$140)</f>
        <v>18</v>
      </c>
      <c r="D66" s="93">
        <f t="shared" si="3"/>
        <v>0.16216216216216217</v>
      </c>
      <c r="E66" s="69">
        <f>_xlfn.RANK.EQ(_xlfn.XLOOKUP(B66,'Jaccard top unique'!$B$5:$B$140,'Jaccard top unique'!$C$5:$C$140),'Jaccard top unique'!$C$5:$C$140,0)</f>
        <v>75</v>
      </c>
      <c r="F66" s="96">
        <f ca="1">_xlfn.XLOOKUP($B66,'Jaccard_distance Summary'!$B$5:$B$140,'Jaccard_distance Summary'!$AK$5:$AK$140)</f>
        <v>0.27906976744186052</v>
      </c>
      <c r="G66" s="96">
        <f ca="1">_xlfn.XLOOKUP($B66,'Jaccard_distance Summary'!$B$5:$B$140,'Jaccard_distance Summary'!$AL$5:$AL$140)</f>
        <v>0.12238377397686862</v>
      </c>
      <c r="H66" s="121"/>
      <c r="I66" s="73" t="s">
        <v>377</v>
      </c>
      <c r="J66" s="80">
        <f>_xlfn.XLOOKUP(I66,'Jaccard top unique'!$B$5:$B$140,'Jaccard top unique'!$C$5:$C$140)</f>
        <v>16</v>
      </c>
      <c r="K66" s="101">
        <f t="shared" si="4"/>
        <v>0.14414414414414414</v>
      </c>
      <c r="L66" s="80">
        <f>_xlfn.RANK.EQ(_xlfn.XLOOKUP(I66,'Jaccard top unique'!$B$5:$B$140,'Jaccard top unique'!$C$5:$C$140),'Jaccard top unique'!$C$5:$C$140,0)</f>
        <v>84</v>
      </c>
      <c r="M66" s="98">
        <f ca="1">_xlfn.XLOOKUP($B66,'Jaccard_distance Summary'!$B$5:$B$140,'Jaccard_distance Summary'!$AK$5:$AK$140)</f>
        <v>0.27906976744186052</v>
      </c>
      <c r="N66" s="98">
        <f ca="1">_xlfn.XLOOKUP($B66,'Jaccard_distance Summary'!$B$5:$B$140,'Jaccard_distance Summary'!$AL$5:$AL$140)</f>
        <v>0.12238377397686862</v>
      </c>
    </row>
    <row r="67" spans="1:14" ht="21.6" customHeight="1" x14ac:dyDescent="0.35">
      <c r="A67" s="132"/>
      <c r="B67" s="73" t="s">
        <v>361</v>
      </c>
      <c r="C67" s="69">
        <f>_xlfn.XLOOKUP(B67,'Jaccard top unique'!$B$5:$B$140,'Jaccard top unique'!$C$5:$C$140)</f>
        <v>17</v>
      </c>
      <c r="D67" s="93">
        <f t="shared" si="3"/>
        <v>0.15315315315315314</v>
      </c>
      <c r="E67" s="69">
        <f>_xlfn.RANK.EQ(_xlfn.XLOOKUP(B67,'Jaccard top unique'!$B$5:$B$140,'Jaccard top unique'!$C$5:$C$140),'Jaccard top unique'!$C$5:$C$140,0)</f>
        <v>79</v>
      </c>
      <c r="F67" s="96">
        <f ca="1">_xlfn.XLOOKUP($B67,'Jaccard_distance Summary'!$B$5:$B$140,'Jaccard_distance Summary'!$AK$5:$AK$140)</f>
        <v>0.3125</v>
      </c>
      <c r="G67" s="96">
        <f ca="1">_xlfn.XLOOKUP($B67,'Jaccard_distance Summary'!$B$5:$B$140,'Jaccard_distance Summary'!$AL$5:$AL$140)</f>
        <v>0.12533283918406302</v>
      </c>
      <c r="H67" s="121"/>
      <c r="I67" s="73" t="s">
        <v>379</v>
      </c>
      <c r="J67" s="80">
        <f>_xlfn.XLOOKUP(I67,'Jaccard top unique'!$B$5:$B$140,'Jaccard top unique'!$C$5:$C$140)</f>
        <v>15</v>
      </c>
      <c r="K67" s="101">
        <f t="shared" si="4"/>
        <v>0.13513513513513514</v>
      </c>
      <c r="L67" s="80">
        <f>_xlfn.RANK.EQ(_xlfn.XLOOKUP(I67,'Jaccard top unique'!$B$5:$B$140,'Jaccard top unique'!$C$5:$C$140),'Jaccard top unique'!$C$5:$C$140,0)</f>
        <v>89</v>
      </c>
      <c r="M67" s="98">
        <f ca="1">_xlfn.XLOOKUP($B67,'Jaccard_distance Summary'!$B$5:$B$140,'Jaccard_distance Summary'!$AK$5:$AK$140)</f>
        <v>0.3125</v>
      </c>
      <c r="N67" s="98">
        <f ca="1">_xlfn.XLOOKUP($B67,'Jaccard_distance Summary'!$B$5:$B$140,'Jaccard_distance Summary'!$AL$5:$AL$140)</f>
        <v>0.12533283918406302</v>
      </c>
    </row>
    <row r="68" spans="1:14" ht="21.6" customHeight="1" x14ac:dyDescent="0.35">
      <c r="A68" s="132"/>
      <c r="B68" s="73" t="s">
        <v>373</v>
      </c>
      <c r="C68" s="69">
        <f>_xlfn.XLOOKUP(B68,'Jaccard top unique'!$B$5:$B$140,'Jaccard top unique'!$C$5:$C$140)</f>
        <v>17</v>
      </c>
      <c r="D68" s="93">
        <f t="shared" si="3"/>
        <v>0.15315315315315314</v>
      </c>
      <c r="E68" s="69">
        <f>_xlfn.RANK.EQ(_xlfn.XLOOKUP(B68,'Jaccard top unique'!$B$5:$B$140,'Jaccard top unique'!$C$5:$C$140),'Jaccard top unique'!$C$5:$C$140,0)</f>
        <v>79</v>
      </c>
      <c r="F68" s="96">
        <f ca="1">_xlfn.XLOOKUP($B68,'Jaccard_distance Summary'!$B$5:$B$140,'Jaccard_distance Summary'!$AK$5:$AK$140)</f>
        <v>0.42307692307692313</v>
      </c>
      <c r="G68" s="96">
        <f ca="1">_xlfn.XLOOKUP($B68,'Jaccard_distance Summary'!$B$5:$B$140,'Jaccard_distance Summary'!$AL$5:$AL$140)</f>
        <v>0.11380431151900583</v>
      </c>
      <c r="H68" s="121"/>
      <c r="I68" s="73" t="s">
        <v>386</v>
      </c>
      <c r="J68" s="80">
        <f>_xlfn.XLOOKUP(I68,'Jaccard top unique'!$B$5:$B$140,'Jaccard top unique'!$C$5:$C$140)</f>
        <v>14</v>
      </c>
      <c r="K68" s="101">
        <f t="shared" si="4"/>
        <v>0.12612612612612611</v>
      </c>
      <c r="L68" s="80">
        <f>_xlfn.RANK.EQ(_xlfn.XLOOKUP(I68,'Jaccard top unique'!$B$5:$B$140,'Jaccard top unique'!$C$5:$C$140),'Jaccard top unique'!$C$5:$C$140,0)</f>
        <v>95</v>
      </c>
      <c r="M68" s="98">
        <f ca="1">_xlfn.XLOOKUP($B68,'Jaccard_distance Summary'!$B$5:$B$140,'Jaccard_distance Summary'!$AK$5:$AK$140)</f>
        <v>0.42307692307692313</v>
      </c>
      <c r="N68" s="98">
        <f ca="1">_xlfn.XLOOKUP($B68,'Jaccard_distance Summary'!$B$5:$B$140,'Jaccard_distance Summary'!$AL$5:$AL$140)</f>
        <v>0.11380431151900583</v>
      </c>
    </row>
    <row r="69" spans="1:14" ht="21.6" customHeight="1" x14ac:dyDescent="0.35">
      <c r="A69" s="132"/>
      <c r="B69" s="73" t="s">
        <v>372</v>
      </c>
      <c r="C69" s="69">
        <f>_xlfn.XLOOKUP(B69,'Jaccard top unique'!$B$5:$B$140,'Jaccard top unique'!$C$5:$C$140)</f>
        <v>15</v>
      </c>
      <c r="D69" s="93">
        <f t="shared" si="3"/>
        <v>0.13513513513513514</v>
      </c>
      <c r="E69" s="69">
        <f>_xlfn.RANK.EQ(_xlfn.XLOOKUP(B69,'Jaccard top unique'!$B$5:$B$140,'Jaccard top unique'!$C$5:$C$140),'Jaccard top unique'!$C$5:$C$140,0)</f>
        <v>89</v>
      </c>
      <c r="F69" s="96">
        <f ca="1">_xlfn.XLOOKUP($B69,'Jaccard_distance Summary'!$B$5:$B$140,'Jaccard_distance Summary'!$AK$5:$AK$140)</f>
        <v>0.33333333333333326</v>
      </c>
      <c r="G69" s="96">
        <f ca="1">_xlfn.XLOOKUP($B69,'Jaccard_distance Summary'!$B$5:$B$140,'Jaccard_distance Summary'!$AL$5:$AL$140)</f>
        <v>0.11699061902502539</v>
      </c>
      <c r="H69" s="122"/>
      <c r="I69" s="82" t="s">
        <v>403</v>
      </c>
      <c r="J69" s="102">
        <f>_xlfn.XLOOKUP(I69,'Jaccard top unique'!$B$5:$B$140,'Jaccard top unique'!$C$5:$C$140)</f>
        <v>4</v>
      </c>
      <c r="K69" s="103">
        <f t="shared" si="4"/>
        <v>3.6036036036036036E-2</v>
      </c>
      <c r="L69" s="102">
        <f>_xlfn.RANK.EQ(_xlfn.XLOOKUP(I69,'Jaccard top unique'!$B$5:$B$140,'Jaccard top unique'!$C$5:$C$140),'Jaccard top unique'!$C$5:$C$140,0)</f>
        <v>131</v>
      </c>
      <c r="M69" s="104">
        <f ca="1">_xlfn.XLOOKUP($B69,'Jaccard_distance Summary'!$B$5:$B$140,'Jaccard_distance Summary'!$AK$5:$AK$140)</f>
        <v>0.33333333333333326</v>
      </c>
      <c r="N69" s="104">
        <f ca="1">_xlfn.XLOOKUP($B69,'Jaccard_distance Summary'!$B$5:$B$140,'Jaccard_distance Summary'!$AL$5:$AL$140)</f>
        <v>0.11699061902502539</v>
      </c>
    </row>
    <row r="70" spans="1:14" ht="21.6" customHeight="1" x14ac:dyDescent="0.35">
      <c r="A70" s="132"/>
      <c r="B70" s="73" t="s">
        <v>371</v>
      </c>
      <c r="C70" s="69">
        <f>_xlfn.XLOOKUP(B70,'Jaccard top unique'!$B$5:$B$140,'Jaccard top unique'!$C$5:$C$140)</f>
        <v>15</v>
      </c>
      <c r="D70" s="93">
        <f t="shared" si="3"/>
        <v>0.13513513513513514</v>
      </c>
      <c r="E70" s="69">
        <f>_xlfn.RANK.EQ(_xlfn.XLOOKUP(B70,'Jaccard top unique'!$B$5:$B$140,'Jaccard top unique'!$C$5:$C$140),'Jaccard top unique'!$C$5:$C$140,0)</f>
        <v>89</v>
      </c>
      <c r="F70" s="96">
        <f ca="1">_xlfn.XLOOKUP($B70,'Jaccard_distance Summary'!$B$5:$B$140,'Jaccard_distance Summary'!$AK$5:$AK$140)</f>
        <v>0.52173913043478259</v>
      </c>
      <c r="G70" s="96">
        <f ca="1">_xlfn.XLOOKUP($B70,'Jaccard_distance Summary'!$B$5:$B$140,'Jaccard_distance Summary'!$AL$5:$AL$140)</f>
        <v>0.12543751015852123</v>
      </c>
      <c r="H70" s="120" t="s">
        <v>493</v>
      </c>
      <c r="I70" s="78" t="s">
        <v>393</v>
      </c>
      <c r="J70" s="80">
        <f>_xlfn.XLOOKUP(I70,'Jaccard top unique'!$B$5:$B$140,'Jaccard top unique'!$C$5:$C$140)</f>
        <v>27</v>
      </c>
      <c r="K70" s="101">
        <f t="shared" si="4"/>
        <v>0.24324324324324326</v>
      </c>
      <c r="L70" s="80">
        <f>_xlfn.RANK.EQ(_xlfn.XLOOKUP(I70,'Jaccard top unique'!$B$5:$B$140,'Jaccard top unique'!$C$5:$C$140),'Jaccard top unique'!$C$5:$C$140,0)</f>
        <v>33</v>
      </c>
      <c r="M70" s="98">
        <f ca="1">_xlfn.XLOOKUP($B70,'Jaccard_distance Summary'!$B$5:$B$140,'Jaccard_distance Summary'!$AK$5:$AK$140)</f>
        <v>0.52173913043478259</v>
      </c>
      <c r="N70" s="98">
        <f ca="1">_xlfn.XLOOKUP($B70,'Jaccard_distance Summary'!$B$5:$B$140,'Jaccard_distance Summary'!$AL$5:$AL$140)</f>
        <v>0.12543751015852123</v>
      </c>
    </row>
    <row r="71" spans="1:14" ht="21.6" customHeight="1" x14ac:dyDescent="0.35">
      <c r="A71" s="133"/>
      <c r="B71" s="82" t="s">
        <v>367</v>
      </c>
      <c r="C71" s="76">
        <f>_xlfn.XLOOKUP(B71,'Jaccard top unique'!$B$5:$B$140,'Jaccard top unique'!$C$5:$C$140)</f>
        <v>15</v>
      </c>
      <c r="D71" s="94">
        <f t="shared" si="3"/>
        <v>0.13513513513513514</v>
      </c>
      <c r="E71" s="76">
        <f>_xlfn.RANK.EQ(_xlfn.XLOOKUP(B71,'Jaccard top unique'!$B$5:$B$140,'Jaccard top unique'!$C$5:$C$140),'Jaccard top unique'!$C$5:$C$140,0)</f>
        <v>89</v>
      </c>
      <c r="F71" s="97">
        <f ca="1">_xlfn.XLOOKUP($B71,'Jaccard_distance Summary'!$B$5:$B$140,'Jaccard_distance Summary'!$AK$5:$AK$140)</f>
        <v>0.28000000000000003</v>
      </c>
      <c r="G71" s="97">
        <f ca="1">_xlfn.XLOOKUP($B71,'Jaccard_distance Summary'!$B$5:$B$140,'Jaccard_distance Summary'!$AL$5:$AL$140)</f>
        <v>0.10749929655556756</v>
      </c>
      <c r="H71" s="121"/>
      <c r="I71" s="73" t="s">
        <v>395</v>
      </c>
      <c r="J71" s="80">
        <f>_xlfn.XLOOKUP(I71,'Jaccard top unique'!$B$5:$B$140,'Jaccard top unique'!$C$5:$C$140)</f>
        <v>25</v>
      </c>
      <c r="K71" s="101">
        <f t="shared" si="4"/>
        <v>0.22522522522522523</v>
      </c>
      <c r="L71" s="80">
        <f>_xlfn.RANK.EQ(_xlfn.XLOOKUP(I71,'Jaccard top unique'!$B$5:$B$140,'Jaccard top unique'!$C$5:$C$140),'Jaccard top unique'!$C$5:$C$140,0)</f>
        <v>44</v>
      </c>
      <c r="M71" s="98">
        <f ca="1">_xlfn.XLOOKUP($B71,'Jaccard_distance Summary'!$B$5:$B$140,'Jaccard_distance Summary'!$AK$5:$AK$140)</f>
        <v>0.28000000000000003</v>
      </c>
      <c r="N71" s="98">
        <f ca="1">_xlfn.XLOOKUP($B71,'Jaccard_distance Summary'!$B$5:$B$140,'Jaccard_distance Summary'!$AL$5:$AL$140)</f>
        <v>0.10749929655556756</v>
      </c>
    </row>
    <row r="72" spans="1:14" ht="21.6" customHeight="1" x14ac:dyDescent="0.35">
      <c r="A72" s="131" t="s">
        <v>493</v>
      </c>
      <c r="B72" s="78" t="s">
        <v>363</v>
      </c>
      <c r="C72" s="77">
        <f>_xlfn.XLOOKUP(B72,'Jaccard top unique'!$B$5:$B$140,'Jaccard top unique'!$C$5:$C$140)</f>
        <v>47</v>
      </c>
      <c r="D72" s="92">
        <f t="shared" si="3"/>
        <v>0.42342342342342343</v>
      </c>
      <c r="E72" s="77">
        <f>_xlfn.RANK.EQ(_xlfn.XLOOKUP(B72,'Jaccard top unique'!$B$5:$B$140,'Jaccard top unique'!$C$5:$C$140),'Jaccard top unique'!$C$5:$C$140,0)</f>
        <v>4</v>
      </c>
      <c r="F72" s="95">
        <f ca="1">_xlfn.XLOOKUP($B72,'Jaccard_distance Summary'!$B$5:$B$140,'Jaccard_distance Summary'!$AK$5:$AK$140)</f>
        <v>0.52727272727272723</v>
      </c>
      <c r="G72" s="95">
        <f ca="1">_xlfn.XLOOKUP($B72,'Jaccard_distance Summary'!$B$5:$B$140,'Jaccard_distance Summary'!$AL$5:$AL$140)</f>
        <v>0.19854437411289627</v>
      </c>
      <c r="H72" s="121"/>
      <c r="I72" s="73" t="s">
        <v>407</v>
      </c>
      <c r="J72" s="80">
        <f>_xlfn.XLOOKUP(I72,'Jaccard top unique'!$B$5:$B$140,'Jaccard top unique'!$C$5:$C$140)</f>
        <v>24</v>
      </c>
      <c r="K72" s="101">
        <f t="shared" si="4"/>
        <v>0.21621621621621623</v>
      </c>
      <c r="L72" s="80">
        <f>_xlfn.RANK.EQ(_xlfn.XLOOKUP(I72,'Jaccard top unique'!$B$5:$B$140,'Jaccard top unique'!$C$5:$C$140),'Jaccard top unique'!$C$5:$C$140,0)</f>
        <v>50</v>
      </c>
      <c r="M72" s="98">
        <f ca="1">_xlfn.XLOOKUP($B72,'Jaccard_distance Summary'!$B$5:$B$140,'Jaccard_distance Summary'!$AK$5:$AK$140)</f>
        <v>0.52727272727272723</v>
      </c>
      <c r="N72" s="98">
        <f ca="1">_xlfn.XLOOKUP($B72,'Jaccard_distance Summary'!$B$5:$B$140,'Jaccard_distance Summary'!$AL$5:$AL$140)</f>
        <v>0.19854437411289627</v>
      </c>
    </row>
    <row r="73" spans="1:14" ht="21.6" customHeight="1" x14ac:dyDescent="0.35">
      <c r="A73" s="132"/>
      <c r="B73" s="73" t="s">
        <v>349</v>
      </c>
      <c r="C73" s="69">
        <f>_xlfn.XLOOKUP(B73,'Jaccard top unique'!$B$5:$B$140,'Jaccard top unique'!$C$5:$C$140)</f>
        <v>25</v>
      </c>
      <c r="D73" s="93">
        <f t="shared" si="3"/>
        <v>0.22522522522522523</v>
      </c>
      <c r="E73" s="69">
        <f>_xlfn.RANK.EQ(_xlfn.XLOOKUP(B73,'Jaccard top unique'!$B$5:$B$140,'Jaccard top unique'!$C$5:$C$140),'Jaccard top unique'!$C$5:$C$140,0)</f>
        <v>44</v>
      </c>
      <c r="F73" s="96">
        <f ca="1">_xlfn.XLOOKUP($B73,'Jaccard_distance Summary'!$B$5:$B$140,'Jaccard_distance Summary'!$AK$5:$AK$140)</f>
        <v>0.36842105263157898</v>
      </c>
      <c r="G73" s="96">
        <f ca="1">_xlfn.XLOOKUP($B73,'Jaccard_distance Summary'!$B$5:$B$140,'Jaccard_distance Summary'!$AL$5:$AL$140)</f>
        <v>0.16007213542626797</v>
      </c>
      <c r="H73" s="122"/>
      <c r="I73" s="82" t="s">
        <v>387</v>
      </c>
      <c r="J73" s="102">
        <f>_xlfn.XLOOKUP(I73,'Jaccard top unique'!$B$5:$B$140,'Jaccard top unique'!$C$5:$C$140)</f>
        <v>18</v>
      </c>
      <c r="K73" s="103">
        <f t="shared" si="4"/>
        <v>0.16216216216216217</v>
      </c>
      <c r="L73" s="102">
        <f>_xlfn.RANK.EQ(_xlfn.XLOOKUP(I73,'Jaccard top unique'!$B$5:$B$140,'Jaccard top unique'!$C$5:$C$140),'Jaccard top unique'!$C$5:$C$140,0)</f>
        <v>75</v>
      </c>
      <c r="M73" s="104">
        <f ca="1">_xlfn.XLOOKUP($B73,'Jaccard_distance Summary'!$B$5:$B$140,'Jaccard_distance Summary'!$AK$5:$AK$140)</f>
        <v>0.36842105263157898</v>
      </c>
      <c r="N73" s="104">
        <f ca="1">_xlfn.XLOOKUP($B73,'Jaccard_distance Summary'!$B$5:$B$140,'Jaccard_distance Summary'!$AL$5:$AL$140)</f>
        <v>0.16007213542626797</v>
      </c>
    </row>
    <row r="74" spans="1:14" ht="21.6" customHeight="1" x14ac:dyDescent="0.35">
      <c r="A74" s="132"/>
      <c r="B74" s="73" t="s">
        <v>350</v>
      </c>
      <c r="C74" s="69">
        <f>_xlfn.XLOOKUP(B74,'Jaccard top unique'!$B$5:$B$140,'Jaccard top unique'!$C$5:$C$140)</f>
        <v>20</v>
      </c>
      <c r="D74" s="93">
        <f t="shared" si="3"/>
        <v>0.18018018018018017</v>
      </c>
      <c r="E74" s="69">
        <f>_xlfn.RANK.EQ(_xlfn.XLOOKUP(B74,'Jaccard top unique'!$B$5:$B$140,'Jaccard top unique'!$C$5:$C$140),'Jaccard top unique'!$C$5:$C$140,0)</f>
        <v>67</v>
      </c>
      <c r="F74" s="96">
        <f ca="1">_xlfn.XLOOKUP($B74,'Jaccard_distance Summary'!$B$5:$B$140,'Jaccard_distance Summary'!$AK$5:$AK$140)</f>
        <v>0.32352941176470584</v>
      </c>
      <c r="G74" s="96">
        <f ca="1">_xlfn.XLOOKUP($B74,'Jaccard_distance Summary'!$B$5:$B$140,'Jaccard_distance Summary'!$AL$5:$AL$140)</f>
        <v>0.13677800455171063</v>
      </c>
      <c r="H74" s="120" t="s">
        <v>488</v>
      </c>
      <c r="I74" s="78" t="s">
        <v>391</v>
      </c>
      <c r="J74" s="80">
        <f>_xlfn.XLOOKUP(I74,'Jaccard top unique'!$B$5:$B$140,'Jaccard top unique'!$C$5:$C$140)</f>
        <v>39</v>
      </c>
      <c r="K74" s="101">
        <f t="shared" si="4"/>
        <v>0.35135135135135137</v>
      </c>
      <c r="L74" s="80">
        <f>_xlfn.RANK.EQ(_xlfn.XLOOKUP(I74,'Jaccard top unique'!$B$5:$B$140,'Jaccard top unique'!$C$5:$C$140),'Jaccard top unique'!$C$5:$C$140,0)</f>
        <v>11</v>
      </c>
      <c r="M74" s="98">
        <f ca="1">_xlfn.XLOOKUP($B74,'Jaccard_distance Summary'!$B$5:$B$140,'Jaccard_distance Summary'!$AK$5:$AK$140)</f>
        <v>0.32352941176470584</v>
      </c>
      <c r="N74" s="98">
        <f ca="1">_xlfn.XLOOKUP($B74,'Jaccard_distance Summary'!$B$5:$B$140,'Jaccard_distance Summary'!$AL$5:$AL$140)</f>
        <v>0.13677800455171063</v>
      </c>
    </row>
    <row r="75" spans="1:14" ht="21.6" customHeight="1" x14ac:dyDescent="0.35">
      <c r="A75" s="133"/>
      <c r="B75" s="82" t="s">
        <v>370</v>
      </c>
      <c r="C75" s="76">
        <f>_xlfn.XLOOKUP(B75,'Jaccard top unique'!$B$5:$B$140,'Jaccard top unique'!$C$5:$C$140)</f>
        <v>6</v>
      </c>
      <c r="D75" s="94">
        <f t="shared" si="3"/>
        <v>5.4054054054054057E-2</v>
      </c>
      <c r="E75" s="76">
        <f>_xlfn.RANK.EQ(_xlfn.XLOOKUP(B75,'Jaccard top unique'!$B$5:$B$140,'Jaccard top unique'!$C$5:$C$140),'Jaccard top unique'!$C$5:$C$140,0)</f>
        <v>128</v>
      </c>
      <c r="F75" s="97">
        <f ca="1">_xlfn.XLOOKUP($B75,'Jaccard_distance Summary'!$B$5:$B$140,'Jaccard_distance Summary'!$AK$5:$AK$140)</f>
        <v>0.30000000000000004</v>
      </c>
      <c r="G75" s="97">
        <f ca="1">_xlfn.XLOOKUP($B75,'Jaccard_distance Summary'!$B$5:$B$140,'Jaccard_distance Summary'!$AL$5:$AL$140)</f>
        <v>6.636280219147761E-2</v>
      </c>
      <c r="H75" s="121"/>
      <c r="I75" s="73" t="s">
        <v>376</v>
      </c>
      <c r="J75" s="80">
        <f>_xlfn.XLOOKUP(I75,'Jaccard top unique'!$B$5:$B$140,'Jaccard top unique'!$C$5:$C$140)</f>
        <v>29</v>
      </c>
      <c r="K75" s="101">
        <f t="shared" si="4"/>
        <v>0.26126126126126126</v>
      </c>
      <c r="L75" s="80">
        <f>_xlfn.RANK.EQ(_xlfn.XLOOKUP(I75,'Jaccard top unique'!$B$5:$B$140,'Jaccard top unique'!$C$5:$C$140),'Jaccard top unique'!$C$5:$C$140,0)</f>
        <v>27</v>
      </c>
      <c r="M75" s="98">
        <f ca="1">_xlfn.XLOOKUP($B75,'Jaccard_distance Summary'!$B$5:$B$140,'Jaccard_distance Summary'!$AK$5:$AK$140)</f>
        <v>0.30000000000000004</v>
      </c>
      <c r="N75" s="98">
        <f ca="1">_xlfn.XLOOKUP($B75,'Jaccard_distance Summary'!$B$5:$B$140,'Jaccard_distance Summary'!$AL$5:$AL$140)</f>
        <v>6.636280219147761E-2</v>
      </c>
    </row>
    <row r="76" spans="1:14" ht="21.6" customHeight="1" x14ac:dyDescent="0.35">
      <c r="A76" s="131" t="s">
        <v>488</v>
      </c>
      <c r="B76" s="78" t="s">
        <v>362</v>
      </c>
      <c r="C76" s="77">
        <f>_xlfn.XLOOKUP(B76,'Jaccard top unique'!$B$5:$B$140,'Jaccard top unique'!$C$5:$C$140)</f>
        <v>37</v>
      </c>
      <c r="D76" s="92">
        <f t="shared" si="3"/>
        <v>0.33333333333333331</v>
      </c>
      <c r="E76" s="77">
        <f>_xlfn.RANK.EQ(_xlfn.XLOOKUP(B76,'Jaccard top unique'!$B$5:$B$140,'Jaccard top unique'!$C$5:$C$140),'Jaccard top unique'!$C$5:$C$140,0)</f>
        <v>14</v>
      </c>
      <c r="F76" s="95">
        <f ca="1">_xlfn.XLOOKUP($B76,'Jaccard_distance Summary'!$B$5:$B$140,'Jaccard_distance Summary'!$AK$5:$AK$140)</f>
        <v>0.52727272727272723</v>
      </c>
      <c r="G76" s="95">
        <f ca="1">_xlfn.XLOOKUP($B76,'Jaccard_distance Summary'!$B$5:$B$140,'Jaccard_distance Summary'!$AL$5:$AL$140)</f>
        <v>0.18802862050775571</v>
      </c>
      <c r="H76" s="121"/>
      <c r="I76" s="73" t="s">
        <v>394</v>
      </c>
      <c r="J76" s="80">
        <f>_xlfn.XLOOKUP(I76,'Jaccard top unique'!$B$5:$B$140,'Jaccard top unique'!$C$5:$C$140)</f>
        <v>26</v>
      </c>
      <c r="K76" s="101">
        <f t="shared" si="4"/>
        <v>0.23423423423423423</v>
      </c>
      <c r="L76" s="80">
        <f>_xlfn.RANK.EQ(_xlfn.XLOOKUP(I76,'Jaccard top unique'!$B$5:$B$140,'Jaccard top unique'!$C$5:$C$140),'Jaccard top unique'!$C$5:$C$140,0)</f>
        <v>38</v>
      </c>
      <c r="M76" s="98">
        <f ca="1">_xlfn.XLOOKUP($B76,'Jaccard_distance Summary'!$B$5:$B$140,'Jaccard_distance Summary'!$AK$5:$AK$140)</f>
        <v>0.52727272727272723</v>
      </c>
      <c r="N76" s="98">
        <f ca="1">_xlfn.XLOOKUP($B76,'Jaccard_distance Summary'!$B$5:$B$140,'Jaccard_distance Summary'!$AL$5:$AL$140)</f>
        <v>0.18802862050775571</v>
      </c>
    </row>
    <row r="77" spans="1:14" ht="21.6" customHeight="1" x14ac:dyDescent="0.35">
      <c r="A77" s="132"/>
      <c r="B77" s="73" t="s">
        <v>345</v>
      </c>
      <c r="C77" s="69">
        <f>_xlfn.XLOOKUP(B77,'Jaccard top unique'!$B$5:$B$140,'Jaccard top unique'!$C$5:$C$140)</f>
        <v>36</v>
      </c>
      <c r="D77" s="93">
        <f t="shared" si="3"/>
        <v>0.32432432432432434</v>
      </c>
      <c r="E77" s="69">
        <f>_xlfn.RANK.EQ(_xlfn.XLOOKUP(B77,'Jaccard top unique'!$B$5:$B$140,'Jaccard top unique'!$C$5:$C$140),'Jaccard top unique'!$C$5:$C$140,0)</f>
        <v>18</v>
      </c>
      <c r="F77" s="96">
        <f ca="1">_xlfn.XLOOKUP($B77,'Jaccard_distance Summary'!$B$5:$B$140,'Jaccard_distance Summary'!$AK$5:$AK$140)</f>
        <v>0.45999999999999996</v>
      </c>
      <c r="G77" s="96">
        <f ca="1">_xlfn.XLOOKUP($B77,'Jaccard_distance Summary'!$B$5:$B$140,'Jaccard_distance Summary'!$AL$5:$AL$140)</f>
        <v>0.18068598153890725</v>
      </c>
      <c r="H77" s="121"/>
      <c r="I77" s="73" t="s">
        <v>401</v>
      </c>
      <c r="J77" s="80">
        <f>_xlfn.XLOOKUP(I77,'Jaccard top unique'!$B$5:$B$140,'Jaccard top unique'!$C$5:$C$140)</f>
        <v>24</v>
      </c>
      <c r="K77" s="101">
        <f t="shared" si="4"/>
        <v>0.21621621621621623</v>
      </c>
      <c r="L77" s="80">
        <f>_xlfn.RANK.EQ(_xlfn.XLOOKUP(I77,'Jaccard top unique'!$B$5:$B$140,'Jaccard top unique'!$C$5:$C$140),'Jaccard top unique'!$C$5:$C$140,0)</f>
        <v>50</v>
      </c>
      <c r="M77" s="98">
        <f ca="1">_xlfn.XLOOKUP($B77,'Jaccard_distance Summary'!$B$5:$B$140,'Jaccard_distance Summary'!$AK$5:$AK$140)</f>
        <v>0.45999999999999996</v>
      </c>
      <c r="N77" s="98">
        <f ca="1">_xlfn.XLOOKUP($B77,'Jaccard_distance Summary'!$B$5:$B$140,'Jaccard_distance Summary'!$AL$5:$AL$140)</f>
        <v>0.18068598153890725</v>
      </c>
    </row>
    <row r="78" spans="1:14" ht="21.6" customHeight="1" x14ac:dyDescent="0.35">
      <c r="A78" s="132"/>
      <c r="B78" s="73" t="s">
        <v>375</v>
      </c>
      <c r="C78" s="69">
        <f>_xlfn.XLOOKUP(B78,'Jaccard top unique'!$B$5:$B$140,'Jaccard top unique'!$C$5:$C$140)</f>
        <v>34</v>
      </c>
      <c r="D78" s="93">
        <f t="shared" si="3"/>
        <v>0.30630630630630629</v>
      </c>
      <c r="E78" s="69">
        <f>_xlfn.RANK.EQ(_xlfn.XLOOKUP(B78,'Jaccard top unique'!$B$5:$B$140,'Jaccard top unique'!$C$5:$C$140),'Jaccard top unique'!$C$5:$C$140,0)</f>
        <v>20</v>
      </c>
      <c r="F78" s="96">
        <f ca="1">_xlfn.XLOOKUP($B78,'Jaccard_distance Summary'!$B$5:$B$140,'Jaccard_distance Summary'!$AK$5:$AK$140)</f>
        <v>0.41999999999999993</v>
      </c>
      <c r="G78" s="96">
        <f ca="1">_xlfn.XLOOKUP($B78,'Jaccard_distance Summary'!$B$5:$B$140,'Jaccard_distance Summary'!$AL$5:$AL$140)</f>
        <v>0.1581838315430818</v>
      </c>
      <c r="H78" s="121"/>
      <c r="I78" s="73" t="s">
        <v>384</v>
      </c>
      <c r="J78" s="80">
        <f>_xlfn.XLOOKUP(I78,'Jaccard top unique'!$B$5:$B$140,'Jaccard top unique'!$C$5:$C$140)</f>
        <v>23</v>
      </c>
      <c r="K78" s="101">
        <f t="shared" si="4"/>
        <v>0.2072072072072072</v>
      </c>
      <c r="L78" s="80">
        <f>_xlfn.RANK.EQ(_xlfn.XLOOKUP(I78,'Jaccard top unique'!$B$5:$B$140,'Jaccard top unique'!$C$5:$C$140),'Jaccard top unique'!$C$5:$C$140,0)</f>
        <v>55</v>
      </c>
      <c r="M78" s="98">
        <f ca="1">_xlfn.XLOOKUP($B78,'Jaccard_distance Summary'!$B$5:$B$140,'Jaccard_distance Summary'!$AK$5:$AK$140)</f>
        <v>0.41999999999999993</v>
      </c>
      <c r="N78" s="98">
        <f ca="1">_xlfn.XLOOKUP($B78,'Jaccard_distance Summary'!$B$5:$B$140,'Jaccard_distance Summary'!$AL$5:$AL$140)</f>
        <v>0.1581838315430818</v>
      </c>
    </row>
    <row r="79" spans="1:14" ht="21.6" customHeight="1" x14ac:dyDescent="0.35">
      <c r="A79" s="132"/>
      <c r="B79" s="73" t="s">
        <v>360</v>
      </c>
      <c r="C79" s="69">
        <f>_xlfn.XLOOKUP(B79,'Jaccard top unique'!$B$5:$B$140,'Jaccard top unique'!$C$5:$C$140)</f>
        <v>25</v>
      </c>
      <c r="D79" s="93">
        <f t="shared" si="3"/>
        <v>0.22522522522522523</v>
      </c>
      <c r="E79" s="69">
        <f>_xlfn.RANK.EQ(_xlfn.XLOOKUP(B79,'Jaccard top unique'!$B$5:$B$140,'Jaccard top unique'!$C$5:$C$140),'Jaccard top unique'!$C$5:$C$140,0)</f>
        <v>44</v>
      </c>
      <c r="F79" s="96">
        <f ca="1">_xlfn.XLOOKUP($B79,'Jaccard_distance Summary'!$B$5:$B$140,'Jaccard_distance Summary'!$AK$5:$AK$140)</f>
        <v>0.34146341463414642</v>
      </c>
      <c r="G79" s="96">
        <f ca="1">_xlfn.XLOOKUP($B79,'Jaccard_distance Summary'!$B$5:$B$140,'Jaccard_distance Summary'!$AL$5:$AL$140)</f>
        <v>0.14460217153431898</v>
      </c>
      <c r="H79" s="121"/>
      <c r="I79" s="73" t="s">
        <v>400</v>
      </c>
      <c r="J79" s="80">
        <f>_xlfn.XLOOKUP(I79,'Jaccard top unique'!$B$5:$B$140,'Jaccard top unique'!$C$5:$C$140)</f>
        <v>18</v>
      </c>
      <c r="K79" s="101">
        <f t="shared" si="4"/>
        <v>0.16216216216216217</v>
      </c>
      <c r="L79" s="80">
        <f>_xlfn.RANK.EQ(_xlfn.XLOOKUP(I79,'Jaccard top unique'!$B$5:$B$140,'Jaccard top unique'!$C$5:$C$140),'Jaccard top unique'!$C$5:$C$140,0)</f>
        <v>75</v>
      </c>
      <c r="M79" s="98">
        <f ca="1">_xlfn.XLOOKUP($B79,'Jaccard_distance Summary'!$B$5:$B$140,'Jaccard_distance Summary'!$AK$5:$AK$140)</f>
        <v>0.34146341463414642</v>
      </c>
      <c r="N79" s="98">
        <f ca="1">_xlfn.XLOOKUP($B79,'Jaccard_distance Summary'!$B$5:$B$140,'Jaccard_distance Summary'!$AL$5:$AL$140)</f>
        <v>0.14460217153431898</v>
      </c>
    </row>
    <row r="80" spans="1:14" ht="21.6" customHeight="1" x14ac:dyDescent="0.35">
      <c r="A80" s="132"/>
      <c r="B80" s="73" t="s">
        <v>357</v>
      </c>
      <c r="C80" s="69">
        <f>_xlfn.XLOOKUP(B80,'Jaccard top unique'!$B$5:$B$140,'Jaccard top unique'!$C$5:$C$140)</f>
        <v>22</v>
      </c>
      <c r="D80" s="93">
        <f t="shared" si="3"/>
        <v>0.1981981981981982</v>
      </c>
      <c r="E80" s="69">
        <f>_xlfn.RANK.EQ(_xlfn.XLOOKUP(B80,'Jaccard top unique'!$B$5:$B$140,'Jaccard top unique'!$C$5:$C$140),'Jaccard top unique'!$C$5:$C$140,0)</f>
        <v>60</v>
      </c>
      <c r="F80" s="96">
        <f ca="1">_xlfn.XLOOKUP($B80,'Jaccard_distance Summary'!$B$5:$B$140,'Jaccard_distance Summary'!$AK$5:$AK$140)</f>
        <v>0.40476190476190477</v>
      </c>
      <c r="G80" s="96">
        <f ca="1">_xlfn.XLOOKUP($B80,'Jaccard_distance Summary'!$B$5:$B$140,'Jaccard_distance Summary'!$AL$5:$AL$140)</f>
        <v>0.1418542576922277</v>
      </c>
      <c r="H80" s="122"/>
      <c r="I80" s="82" t="s">
        <v>408</v>
      </c>
      <c r="J80" s="102">
        <f>_xlfn.XLOOKUP(I80,'Jaccard top unique'!$B$5:$B$140,'Jaccard top unique'!$C$5:$C$140)</f>
        <v>3</v>
      </c>
      <c r="K80" s="103">
        <f t="shared" si="4"/>
        <v>2.7027027027027029E-2</v>
      </c>
      <c r="L80" s="102">
        <f>_xlfn.RANK.EQ(_xlfn.XLOOKUP(I80,'Jaccard top unique'!$B$5:$B$140,'Jaccard top unique'!$C$5:$C$140),'Jaccard top unique'!$C$5:$C$140,0)</f>
        <v>134</v>
      </c>
      <c r="M80" s="104">
        <f ca="1">_xlfn.XLOOKUP($B80,'Jaccard_distance Summary'!$B$5:$B$140,'Jaccard_distance Summary'!$AK$5:$AK$140)</f>
        <v>0.40476190476190477</v>
      </c>
      <c r="N80" s="104">
        <f ca="1">_xlfn.XLOOKUP($B80,'Jaccard_distance Summary'!$B$5:$B$140,'Jaccard_distance Summary'!$AL$5:$AL$140)</f>
        <v>0.1418542576922277</v>
      </c>
    </row>
    <row r="81" spans="1:9" ht="21.6" customHeight="1" x14ac:dyDescent="0.35">
      <c r="A81" s="132"/>
      <c r="B81" s="73" t="s">
        <v>340</v>
      </c>
      <c r="C81" s="69">
        <f>_xlfn.XLOOKUP(B81,'Jaccard top unique'!$B$5:$B$140,'Jaccard top unique'!$C$5:$C$140)</f>
        <v>14</v>
      </c>
      <c r="D81" s="93">
        <f t="shared" si="3"/>
        <v>0.12612612612612611</v>
      </c>
      <c r="E81" s="69">
        <f>_xlfn.RANK.EQ(_xlfn.XLOOKUP(B81,'Jaccard top unique'!$B$5:$B$140,'Jaccard top unique'!$C$5:$C$140),'Jaccard top unique'!$C$5:$C$140,0)</f>
        <v>95</v>
      </c>
      <c r="F81" s="96">
        <f ca="1">_xlfn.XLOOKUP($B81,'Jaccard_distance Summary'!$B$5:$B$140,'Jaccard_distance Summary'!$AK$5:$AK$140)</f>
        <v>0.29411764705882359</v>
      </c>
      <c r="G81" s="96">
        <f ca="1">_xlfn.XLOOKUP($B81,'Jaccard_distance Summary'!$B$5:$B$140,'Jaccard_distance Summary'!$AL$5:$AL$140)</f>
        <v>0.10991358311155697</v>
      </c>
      <c r="I81" s="71"/>
    </row>
    <row r="82" spans="1:9" ht="21.6" customHeight="1" x14ac:dyDescent="0.35">
      <c r="A82" s="132"/>
      <c r="B82" s="73" t="s">
        <v>355</v>
      </c>
      <c r="C82" s="69">
        <f>_xlfn.XLOOKUP(B82,'Jaccard top unique'!$B$5:$B$140,'Jaccard top unique'!$C$5:$C$140)</f>
        <v>13</v>
      </c>
      <c r="D82" s="93">
        <f t="shared" si="3"/>
        <v>0.11711711711711711</v>
      </c>
      <c r="E82" s="69">
        <f>_xlfn.RANK.EQ(_xlfn.XLOOKUP(B82,'Jaccard top unique'!$B$5:$B$140,'Jaccard top unique'!$C$5:$C$140),'Jaccard top unique'!$C$5:$C$140,0)</f>
        <v>100</v>
      </c>
      <c r="F82" s="96">
        <f ca="1">_xlfn.XLOOKUP($B82,'Jaccard_distance Summary'!$B$5:$B$140,'Jaccard_distance Summary'!$AK$5:$AK$140)</f>
        <v>0.5</v>
      </c>
      <c r="G82" s="96">
        <f ca="1">_xlfn.XLOOKUP($B82,'Jaccard_distance Summary'!$B$5:$B$140,'Jaccard_distance Summary'!$AL$5:$AL$140)</f>
        <v>0.10398080846547852</v>
      </c>
      <c r="I82" s="71"/>
    </row>
    <row r="83" spans="1:9" ht="21.6" customHeight="1" x14ac:dyDescent="0.35">
      <c r="A83" s="132"/>
      <c r="B83" s="73" t="s">
        <v>366</v>
      </c>
      <c r="C83" s="69">
        <f>_xlfn.XLOOKUP(B83,'Jaccard top unique'!$B$5:$B$140,'Jaccard top unique'!$C$5:$C$140)</f>
        <v>10</v>
      </c>
      <c r="D83" s="93">
        <f t="shared" si="3"/>
        <v>9.0090090090090086E-2</v>
      </c>
      <c r="E83" s="69">
        <f>_xlfn.RANK.EQ(_xlfn.XLOOKUP(B83,'Jaccard top unique'!$B$5:$B$140,'Jaccard top unique'!$C$5:$C$140),'Jaccard top unique'!$C$5:$C$140,0)</f>
        <v>113</v>
      </c>
      <c r="F83" s="96">
        <f ca="1">_xlfn.XLOOKUP($B83,'Jaccard_distance Summary'!$B$5:$B$140,'Jaccard_distance Summary'!$AK$5:$AK$140)</f>
        <v>0.21739130434782605</v>
      </c>
      <c r="G83" s="96">
        <f ca="1">_xlfn.XLOOKUP($B83,'Jaccard_distance Summary'!$B$5:$B$140,'Jaccard_distance Summary'!$AL$5:$AL$140)</f>
        <v>8.3232480786634144E-2</v>
      </c>
      <c r="I83" s="71"/>
    </row>
    <row r="84" spans="1:9" ht="21.6" customHeight="1" x14ac:dyDescent="0.35">
      <c r="A84" s="132"/>
      <c r="B84" s="73" t="s">
        <v>351</v>
      </c>
      <c r="C84" s="69">
        <f>_xlfn.XLOOKUP(B84,'Jaccard top unique'!$B$5:$B$140,'Jaccard top unique'!$C$5:$C$140)</f>
        <v>9</v>
      </c>
      <c r="D84" s="93">
        <f t="shared" si="3"/>
        <v>8.1081081081081086E-2</v>
      </c>
      <c r="E84" s="69">
        <f>_xlfn.RANK.EQ(_xlfn.XLOOKUP(B84,'Jaccard top unique'!$B$5:$B$140,'Jaccard top unique'!$C$5:$C$140),'Jaccard top unique'!$C$5:$C$140,0)</f>
        <v>119</v>
      </c>
      <c r="F84" s="96">
        <f ca="1">_xlfn.XLOOKUP($B84,'Jaccard_distance Summary'!$B$5:$B$140,'Jaccard_distance Summary'!$AK$5:$AK$140)</f>
        <v>0.29411764705882359</v>
      </c>
      <c r="G84" s="96">
        <f ca="1">_xlfn.XLOOKUP($B84,'Jaccard_distance Summary'!$B$5:$B$140,'Jaccard_distance Summary'!$AL$5:$AL$140)</f>
        <v>8.150106015232006E-2</v>
      </c>
      <c r="I84" s="71"/>
    </row>
    <row r="85" spans="1:9" ht="21.6" customHeight="1" x14ac:dyDescent="0.35">
      <c r="A85" s="132"/>
      <c r="B85" s="73" t="s">
        <v>352</v>
      </c>
      <c r="C85" s="69">
        <f>_xlfn.XLOOKUP(B85,'Jaccard top unique'!$B$5:$B$140,'Jaccard top unique'!$C$5:$C$140)</f>
        <v>8</v>
      </c>
      <c r="D85" s="93">
        <f t="shared" si="3"/>
        <v>7.2072072072072071E-2</v>
      </c>
      <c r="E85" s="69">
        <f>_xlfn.RANK.EQ(_xlfn.XLOOKUP(B85,'Jaccard top unique'!$B$5:$B$140,'Jaccard top unique'!$C$5:$C$140),'Jaccard top unique'!$C$5:$C$140,0)</f>
        <v>122</v>
      </c>
      <c r="F85" s="96">
        <f ca="1">_xlfn.XLOOKUP($B85,'Jaccard_distance Summary'!$B$5:$B$140,'Jaccard_distance Summary'!$AK$5:$AK$140)</f>
        <v>0.5</v>
      </c>
      <c r="G85" s="96">
        <f ca="1">_xlfn.XLOOKUP($B85,'Jaccard_distance Summary'!$B$5:$B$140,'Jaccard_distance Summary'!$AL$5:$AL$140)</f>
        <v>7.7341117613549892E-2</v>
      </c>
      <c r="I85" s="71"/>
    </row>
    <row r="86" spans="1:9" ht="21.6" customHeight="1" x14ac:dyDescent="0.35">
      <c r="A86" s="132"/>
      <c r="B86" s="73" t="s">
        <v>374</v>
      </c>
      <c r="C86" s="69">
        <f>_xlfn.XLOOKUP(B86,'Jaccard top unique'!$B$5:$B$140,'Jaccard top unique'!$C$5:$C$140)</f>
        <v>4</v>
      </c>
      <c r="D86" s="93">
        <f t="shared" si="3"/>
        <v>3.6036036036036036E-2</v>
      </c>
      <c r="E86" s="69">
        <f>_xlfn.RANK.EQ(_xlfn.XLOOKUP(B86,'Jaccard top unique'!$B$5:$B$140,'Jaccard top unique'!$C$5:$C$140),'Jaccard top unique'!$C$5:$C$140,0)</f>
        <v>131</v>
      </c>
      <c r="F86" s="96">
        <f ca="1">_xlfn.XLOOKUP($B86,'Jaccard_distance Summary'!$B$5:$B$140,'Jaccard_distance Summary'!$AK$5:$AK$140)</f>
        <v>0.27272727272727271</v>
      </c>
      <c r="G86" s="96">
        <f ca="1">_xlfn.XLOOKUP($B86,'Jaccard_distance Summary'!$B$5:$B$140,'Jaccard_distance Summary'!$AL$5:$AL$140)</f>
        <v>4.2544382334502751E-2</v>
      </c>
      <c r="I86" s="71"/>
    </row>
    <row r="87" spans="1:9" ht="21.6" customHeight="1" x14ac:dyDescent="0.35">
      <c r="A87" s="133"/>
      <c r="B87" s="82" t="s">
        <v>358</v>
      </c>
      <c r="C87" s="76">
        <f>_xlfn.XLOOKUP(B87,'Jaccard top unique'!$B$5:$B$140,'Jaccard top unique'!$C$5:$C$140)</f>
        <v>1</v>
      </c>
      <c r="D87" s="94">
        <f t="shared" si="3"/>
        <v>9.0090090090090089E-3</v>
      </c>
      <c r="E87" s="76">
        <f>_xlfn.RANK.EQ(_xlfn.XLOOKUP(B87,'Jaccard top unique'!$B$5:$B$140,'Jaccard top unique'!$C$5:$C$140),'Jaccard top unique'!$C$5:$C$140,0)</f>
        <v>135</v>
      </c>
      <c r="F87" s="97">
        <f ca="1">_xlfn.XLOOKUP($B87,'Jaccard_distance Summary'!$B$5:$B$140,'Jaccard_distance Summary'!$AK$5:$AK$140)</f>
        <v>0.11111111111111116</v>
      </c>
      <c r="G87" s="97">
        <f ca="1">_xlfn.XLOOKUP($B87,'Jaccard_distance Summary'!$B$5:$B$140,'Jaccard_distance Summary'!$AL$5:$AL$140)</f>
        <v>2.0792350605303045E-2</v>
      </c>
      <c r="I87" s="71"/>
    </row>
    <row r="88" spans="1:9" x14ac:dyDescent="0.35">
      <c r="I88" s="71"/>
    </row>
    <row r="89" spans="1:9" x14ac:dyDescent="0.35">
      <c r="I89" s="71"/>
    </row>
    <row r="90" spans="1:9" x14ac:dyDescent="0.35">
      <c r="I90" s="71"/>
    </row>
    <row r="91" spans="1:9" x14ac:dyDescent="0.35">
      <c r="I91" s="71"/>
    </row>
    <row r="92" spans="1:9" x14ac:dyDescent="0.35">
      <c r="I92" s="71"/>
    </row>
    <row r="93" spans="1:9" x14ac:dyDescent="0.35">
      <c r="I93" s="71"/>
    </row>
    <row r="94" spans="1:9" x14ac:dyDescent="0.35">
      <c r="I94" s="71"/>
    </row>
    <row r="95" spans="1:9" x14ac:dyDescent="0.35">
      <c r="I95" s="71"/>
    </row>
    <row r="96" spans="1:9" x14ac:dyDescent="0.35">
      <c r="I96" s="71"/>
    </row>
    <row r="97" spans="9:9" x14ac:dyDescent="0.35">
      <c r="I97" s="71"/>
    </row>
    <row r="98" spans="9:9" x14ac:dyDescent="0.35">
      <c r="I98" s="71"/>
    </row>
    <row r="99" spans="9:9" x14ac:dyDescent="0.35">
      <c r="I99" s="71"/>
    </row>
    <row r="100" spans="9:9" x14ac:dyDescent="0.35">
      <c r="I100" s="71"/>
    </row>
    <row r="101" spans="9:9" x14ac:dyDescent="0.35">
      <c r="I101" s="71"/>
    </row>
    <row r="102" spans="9:9" x14ac:dyDescent="0.35">
      <c r="I102" s="71"/>
    </row>
    <row r="103" spans="9:9" x14ac:dyDescent="0.35">
      <c r="I103" s="71"/>
    </row>
  </sheetData>
  <mergeCells count="47">
    <mergeCell ref="A3:A8"/>
    <mergeCell ref="A9:A13"/>
    <mergeCell ref="A14:A16"/>
    <mergeCell ref="I47:I48"/>
    <mergeCell ref="A47:A48"/>
    <mergeCell ref="B47:B48"/>
    <mergeCell ref="C47:D47"/>
    <mergeCell ref="E47:E48"/>
    <mergeCell ref="F47:G47"/>
    <mergeCell ref="A55:A59"/>
    <mergeCell ref="A60:A71"/>
    <mergeCell ref="A72:A75"/>
    <mergeCell ref="A76:A87"/>
    <mergeCell ref="H1:H2"/>
    <mergeCell ref="H15:H18"/>
    <mergeCell ref="H19:H22"/>
    <mergeCell ref="H47:H48"/>
    <mergeCell ref="A49:A54"/>
    <mergeCell ref="A17:A19"/>
    <mergeCell ref="A20:A25"/>
    <mergeCell ref="E1:E2"/>
    <mergeCell ref="F1:G1"/>
    <mergeCell ref="C1:D1"/>
    <mergeCell ref="B1:B2"/>
    <mergeCell ref="A1:A2"/>
    <mergeCell ref="L1:L2"/>
    <mergeCell ref="M1:N1"/>
    <mergeCell ref="H3:H6"/>
    <mergeCell ref="H7:H10"/>
    <mergeCell ref="H11:H14"/>
    <mergeCell ref="I1:I2"/>
    <mergeCell ref="T1:U1"/>
    <mergeCell ref="O3:O18"/>
    <mergeCell ref="W1:AA1"/>
    <mergeCell ref="H70:H73"/>
    <mergeCell ref="H74:H80"/>
    <mergeCell ref="O1:O2"/>
    <mergeCell ref="P1:P2"/>
    <mergeCell ref="Q1:R1"/>
    <mergeCell ref="S1:S2"/>
    <mergeCell ref="J47:K47"/>
    <mergeCell ref="L47:L48"/>
    <mergeCell ref="M47:N47"/>
    <mergeCell ref="H49:H55"/>
    <mergeCell ref="H56:H59"/>
    <mergeCell ref="H60:H69"/>
    <mergeCell ref="J1:K1"/>
  </mergeCells>
  <conditionalFormatting sqref="D3:D25">
    <cfRule type="dataBar" priority="25">
      <dataBar>
        <cfvo type="num" val="0"/>
        <cfvo type="num" val="1"/>
        <color rgb="FF72C32A"/>
      </dataBar>
      <extLst>
        <ext xmlns:x14="http://schemas.microsoft.com/office/spreadsheetml/2009/9/main" uri="{B025F937-C7B1-47D3-B67F-A62EFF666E3E}">
          <x14:id>{7C66F918-7D54-4894-B599-B87398EB95E1}</x14:id>
        </ext>
      </extLst>
    </cfRule>
    <cfRule type="dataBar" priority="26">
      <dataBar>
        <cfvo type="percent" val="0"/>
        <cfvo type="percent" val="100"/>
        <color rgb="FF72C32A"/>
      </dataBar>
      <extLst>
        <ext xmlns:x14="http://schemas.microsoft.com/office/spreadsheetml/2009/9/main" uri="{B025F937-C7B1-47D3-B67F-A62EFF666E3E}">
          <x14:id>{818E5F20-33A0-42FE-8C86-292F246F5336}</x14:id>
        </ext>
      </extLst>
    </cfRule>
    <cfRule type="dataBar" priority="27">
      <dataBar>
        <cfvo type="min"/>
        <cfvo type="percent" val="100"/>
        <color rgb="FF63C384"/>
      </dataBar>
      <extLst>
        <ext xmlns:x14="http://schemas.microsoft.com/office/spreadsheetml/2009/9/main" uri="{B025F937-C7B1-47D3-B67F-A62EFF666E3E}">
          <x14:id>{0C3EF2B7-1D82-4759-A193-1554CA98B841}</x14:id>
        </ext>
      </extLst>
    </cfRule>
    <cfRule type="dataBar" priority="29">
      <dataBar>
        <cfvo type="min"/>
        <cfvo type="percent" val="100"/>
        <color rgb="FF638EC6"/>
      </dataBar>
      <extLst>
        <ext xmlns:x14="http://schemas.microsoft.com/office/spreadsheetml/2009/9/main" uri="{B025F937-C7B1-47D3-B67F-A62EFF666E3E}">
          <x14:id>{80439716-F6CB-49F6-AACD-DC36C5CAD38B}</x14:id>
        </ext>
      </extLst>
    </cfRule>
    <cfRule type="dataBar" priority="30">
      <dataBar showValue="0">
        <cfvo type="min"/>
        <cfvo type="max"/>
        <color rgb="FF72C32A"/>
      </dataBar>
      <extLst>
        <ext xmlns:x14="http://schemas.microsoft.com/office/spreadsheetml/2009/9/main" uri="{B025F937-C7B1-47D3-B67F-A62EFF666E3E}">
          <x14:id>{F0B7904F-8AE5-41C2-A823-0D79B1A41C7D}</x14:id>
        </ext>
      </extLst>
    </cfRule>
    <cfRule type="dataBar" priority="31">
      <dataBar>
        <cfvo type="min"/>
        <cfvo type="max"/>
        <color rgb="FF638EC6"/>
      </dataBar>
      <extLst>
        <ext xmlns:x14="http://schemas.microsoft.com/office/spreadsheetml/2009/9/main" uri="{B025F937-C7B1-47D3-B67F-A62EFF666E3E}">
          <x14:id>{8CDFFE65-D4D1-4798-8E21-6D6E3EB83F25}</x14:id>
        </ext>
      </extLst>
    </cfRule>
  </conditionalFormatting>
  <conditionalFormatting sqref="D49:D87">
    <cfRule type="dataBar" priority="19">
      <dataBar>
        <cfvo type="num" val="0"/>
        <cfvo type="num" val="1"/>
        <color rgb="FF72C32A"/>
      </dataBar>
      <extLst>
        <ext xmlns:x14="http://schemas.microsoft.com/office/spreadsheetml/2009/9/main" uri="{B025F937-C7B1-47D3-B67F-A62EFF666E3E}">
          <x14:id>{1DE0ECDF-197D-4C76-995F-1840878E2EBE}</x14:id>
        </ext>
      </extLst>
    </cfRule>
    <cfRule type="dataBar" priority="20">
      <dataBar>
        <cfvo type="percent" val="0"/>
        <cfvo type="percent" val="100"/>
        <color rgb="FF72C32A"/>
      </dataBar>
      <extLst>
        <ext xmlns:x14="http://schemas.microsoft.com/office/spreadsheetml/2009/9/main" uri="{B025F937-C7B1-47D3-B67F-A62EFF666E3E}">
          <x14:id>{9B88CFAC-9400-46F2-8B00-8B688AF06FF2}</x14:id>
        </ext>
      </extLst>
    </cfRule>
    <cfRule type="dataBar" priority="21">
      <dataBar>
        <cfvo type="min"/>
        <cfvo type="percent" val="100"/>
        <color rgb="FF63C384"/>
      </dataBar>
      <extLst>
        <ext xmlns:x14="http://schemas.microsoft.com/office/spreadsheetml/2009/9/main" uri="{B025F937-C7B1-47D3-B67F-A62EFF666E3E}">
          <x14:id>{7A8A0A9F-9DE9-4333-9F43-7A4F1E02CBBE}</x14:id>
        </ext>
      </extLst>
    </cfRule>
    <cfRule type="dataBar" priority="22">
      <dataBar>
        <cfvo type="min"/>
        <cfvo type="percent" val="100"/>
        <color rgb="FF638EC6"/>
      </dataBar>
      <extLst>
        <ext xmlns:x14="http://schemas.microsoft.com/office/spreadsheetml/2009/9/main" uri="{B025F937-C7B1-47D3-B67F-A62EFF666E3E}">
          <x14:id>{38563D8D-50C3-4F65-8713-B5614A44BB5C}</x14:id>
        </ext>
      </extLst>
    </cfRule>
    <cfRule type="dataBar" priority="23">
      <dataBar showValue="0">
        <cfvo type="min"/>
        <cfvo type="max"/>
        <color rgb="FF72C32A"/>
      </dataBar>
      <extLst>
        <ext xmlns:x14="http://schemas.microsoft.com/office/spreadsheetml/2009/9/main" uri="{B025F937-C7B1-47D3-B67F-A62EFF666E3E}">
          <x14:id>{63D56A9E-93A2-49AC-918F-BC2F89C6FB38}</x14:id>
        </ext>
      </extLst>
    </cfRule>
    <cfRule type="dataBar" priority="24">
      <dataBar>
        <cfvo type="min"/>
        <cfvo type="max"/>
        <color rgb="FF638EC6"/>
      </dataBar>
      <extLst>
        <ext xmlns:x14="http://schemas.microsoft.com/office/spreadsheetml/2009/9/main" uri="{B025F937-C7B1-47D3-B67F-A62EFF666E3E}">
          <x14:id>{4CECCDAC-5373-4A8E-9343-550627D0B2D8}</x14:id>
        </ext>
      </extLst>
    </cfRule>
  </conditionalFormatting>
  <conditionalFormatting sqref="K3:K25">
    <cfRule type="dataBar" priority="13">
      <dataBar>
        <cfvo type="num" val="0"/>
        <cfvo type="num" val="1"/>
        <color rgb="FF72C32A"/>
      </dataBar>
      <extLst>
        <ext xmlns:x14="http://schemas.microsoft.com/office/spreadsheetml/2009/9/main" uri="{B025F937-C7B1-47D3-B67F-A62EFF666E3E}">
          <x14:id>{55AF7C2E-0F34-46D9-BD26-99D3B4317F87}</x14:id>
        </ext>
      </extLst>
    </cfRule>
    <cfRule type="dataBar" priority="14">
      <dataBar>
        <cfvo type="percent" val="0"/>
        <cfvo type="percent" val="100"/>
        <color rgb="FF72C32A"/>
      </dataBar>
      <extLst>
        <ext xmlns:x14="http://schemas.microsoft.com/office/spreadsheetml/2009/9/main" uri="{B025F937-C7B1-47D3-B67F-A62EFF666E3E}">
          <x14:id>{AC6CF085-4ECC-46E3-AE5E-B1DE4D7368EB}</x14:id>
        </ext>
      </extLst>
    </cfRule>
    <cfRule type="dataBar" priority="15">
      <dataBar>
        <cfvo type="min"/>
        <cfvo type="percent" val="100"/>
        <color rgb="FF63C384"/>
      </dataBar>
      <extLst>
        <ext xmlns:x14="http://schemas.microsoft.com/office/spreadsheetml/2009/9/main" uri="{B025F937-C7B1-47D3-B67F-A62EFF666E3E}">
          <x14:id>{38FEFED4-94DF-4F68-BA60-479C3F4EF8AE}</x14:id>
        </ext>
      </extLst>
    </cfRule>
    <cfRule type="dataBar" priority="16">
      <dataBar>
        <cfvo type="min"/>
        <cfvo type="percent" val="100"/>
        <color rgb="FF638EC6"/>
      </dataBar>
      <extLst>
        <ext xmlns:x14="http://schemas.microsoft.com/office/spreadsheetml/2009/9/main" uri="{B025F937-C7B1-47D3-B67F-A62EFF666E3E}">
          <x14:id>{7064FDAA-FCFD-4A39-AE75-6C5EDE8B8AB9}</x14:id>
        </ext>
      </extLst>
    </cfRule>
    <cfRule type="dataBar" priority="17">
      <dataBar showValue="0">
        <cfvo type="min"/>
        <cfvo type="max"/>
        <color rgb="FF72C32A"/>
      </dataBar>
      <extLst>
        <ext xmlns:x14="http://schemas.microsoft.com/office/spreadsheetml/2009/9/main" uri="{B025F937-C7B1-47D3-B67F-A62EFF666E3E}">
          <x14:id>{54E31C35-6C48-4859-B541-F44511AA1B6B}</x14:id>
        </ext>
      </extLst>
    </cfRule>
    <cfRule type="dataBar" priority="18">
      <dataBar>
        <cfvo type="min"/>
        <cfvo type="max"/>
        <color rgb="FF638EC6"/>
      </dataBar>
      <extLst>
        <ext xmlns:x14="http://schemas.microsoft.com/office/spreadsheetml/2009/9/main" uri="{B025F937-C7B1-47D3-B67F-A62EFF666E3E}">
          <x14:id>{380D26B4-B3A6-4177-A7FF-62C5D8CB9EE5}</x14:id>
        </ext>
      </extLst>
    </cfRule>
  </conditionalFormatting>
  <conditionalFormatting sqref="K49:K80">
    <cfRule type="dataBar" priority="7">
      <dataBar>
        <cfvo type="num" val="0"/>
        <cfvo type="num" val="1"/>
        <color rgb="FF72C32A"/>
      </dataBar>
      <extLst>
        <ext xmlns:x14="http://schemas.microsoft.com/office/spreadsheetml/2009/9/main" uri="{B025F937-C7B1-47D3-B67F-A62EFF666E3E}">
          <x14:id>{B7E885FA-964D-4485-BB76-65E968913A76}</x14:id>
        </ext>
      </extLst>
    </cfRule>
    <cfRule type="dataBar" priority="8">
      <dataBar>
        <cfvo type="percent" val="0"/>
        <cfvo type="percent" val="100"/>
        <color rgb="FF72C32A"/>
      </dataBar>
      <extLst>
        <ext xmlns:x14="http://schemas.microsoft.com/office/spreadsheetml/2009/9/main" uri="{B025F937-C7B1-47D3-B67F-A62EFF666E3E}">
          <x14:id>{D66CDDB9-B720-427B-B4DB-56559F0D63B5}</x14:id>
        </ext>
      </extLst>
    </cfRule>
    <cfRule type="dataBar" priority="9">
      <dataBar>
        <cfvo type="min"/>
        <cfvo type="percent" val="100"/>
        <color rgb="FF63C384"/>
      </dataBar>
      <extLst>
        <ext xmlns:x14="http://schemas.microsoft.com/office/spreadsheetml/2009/9/main" uri="{B025F937-C7B1-47D3-B67F-A62EFF666E3E}">
          <x14:id>{2B49D72D-28A6-46F4-A4BA-FC79259787D3}</x14:id>
        </ext>
      </extLst>
    </cfRule>
    <cfRule type="dataBar" priority="10">
      <dataBar>
        <cfvo type="min"/>
        <cfvo type="percent" val="100"/>
        <color rgb="FF638EC6"/>
      </dataBar>
      <extLst>
        <ext xmlns:x14="http://schemas.microsoft.com/office/spreadsheetml/2009/9/main" uri="{B025F937-C7B1-47D3-B67F-A62EFF666E3E}">
          <x14:id>{C5D84572-8F62-4DFD-B830-4253E99F240F}</x14:id>
        </ext>
      </extLst>
    </cfRule>
    <cfRule type="dataBar" priority="11">
      <dataBar showValue="0">
        <cfvo type="min"/>
        <cfvo type="max"/>
        <color rgb="FF72C32A"/>
      </dataBar>
      <extLst>
        <ext xmlns:x14="http://schemas.microsoft.com/office/spreadsheetml/2009/9/main" uri="{B025F937-C7B1-47D3-B67F-A62EFF666E3E}">
          <x14:id>{39B61AA4-77EA-4D02-87B9-E3DAA417ADCE}</x14:id>
        </ext>
      </extLst>
    </cfRule>
    <cfRule type="dataBar" priority="12">
      <dataBar>
        <cfvo type="min"/>
        <cfvo type="max"/>
        <color rgb="FF638EC6"/>
      </dataBar>
      <extLst>
        <ext xmlns:x14="http://schemas.microsoft.com/office/spreadsheetml/2009/9/main" uri="{B025F937-C7B1-47D3-B67F-A62EFF666E3E}">
          <x14:id>{C6471552-C78A-41A2-9024-98C3DC97620C}</x14:id>
        </ext>
      </extLst>
    </cfRule>
  </conditionalFormatting>
  <conditionalFormatting sqref="R3:R18">
    <cfRule type="dataBar" priority="1">
      <dataBar>
        <cfvo type="num" val="0"/>
        <cfvo type="num" val="1"/>
        <color rgb="FF72C32A"/>
      </dataBar>
      <extLst>
        <ext xmlns:x14="http://schemas.microsoft.com/office/spreadsheetml/2009/9/main" uri="{B025F937-C7B1-47D3-B67F-A62EFF666E3E}">
          <x14:id>{908BFFFD-4E9C-4AD4-A7D3-DAA5A68D2213}</x14:id>
        </ext>
      </extLst>
    </cfRule>
    <cfRule type="dataBar" priority="2">
      <dataBar>
        <cfvo type="percent" val="0"/>
        <cfvo type="percent" val="100"/>
        <color rgb="FF72C32A"/>
      </dataBar>
      <extLst>
        <ext xmlns:x14="http://schemas.microsoft.com/office/spreadsheetml/2009/9/main" uri="{B025F937-C7B1-47D3-B67F-A62EFF666E3E}">
          <x14:id>{0BEFF9AA-8BAA-4EEB-98B0-EA2C4CA6C2E6}</x14:id>
        </ext>
      </extLst>
    </cfRule>
    <cfRule type="dataBar" priority="3">
      <dataBar>
        <cfvo type="min"/>
        <cfvo type="percent" val="100"/>
        <color rgb="FF63C384"/>
      </dataBar>
      <extLst>
        <ext xmlns:x14="http://schemas.microsoft.com/office/spreadsheetml/2009/9/main" uri="{B025F937-C7B1-47D3-B67F-A62EFF666E3E}">
          <x14:id>{68908C3A-BB9E-4971-849B-195A639D927E}</x14:id>
        </ext>
      </extLst>
    </cfRule>
    <cfRule type="dataBar" priority="4">
      <dataBar>
        <cfvo type="min"/>
        <cfvo type="percent" val="100"/>
        <color rgb="FF638EC6"/>
      </dataBar>
      <extLst>
        <ext xmlns:x14="http://schemas.microsoft.com/office/spreadsheetml/2009/9/main" uri="{B025F937-C7B1-47D3-B67F-A62EFF666E3E}">
          <x14:id>{5E2828B6-DAEC-4FDB-822A-58B8DB7B56C0}</x14:id>
        </ext>
      </extLst>
    </cfRule>
    <cfRule type="dataBar" priority="5">
      <dataBar showValue="0">
        <cfvo type="min"/>
        <cfvo type="max"/>
        <color rgb="FF72C32A"/>
      </dataBar>
      <extLst>
        <ext xmlns:x14="http://schemas.microsoft.com/office/spreadsheetml/2009/9/main" uri="{B025F937-C7B1-47D3-B67F-A62EFF666E3E}">
          <x14:id>{819F1D21-D417-4A42-8CA2-5BF0584B3AD1}</x14:id>
        </ext>
      </extLst>
    </cfRule>
    <cfRule type="dataBar" priority="6">
      <dataBar>
        <cfvo type="min"/>
        <cfvo type="max"/>
        <color rgb="FF638EC6"/>
      </dataBar>
      <extLst>
        <ext xmlns:x14="http://schemas.microsoft.com/office/spreadsheetml/2009/9/main" uri="{B025F937-C7B1-47D3-B67F-A62EFF666E3E}">
          <x14:id>{25734652-C572-4EC1-B703-4AA4B75968BA}</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C66F918-7D54-4894-B599-B87398EB95E1}">
            <x14:dataBar minLength="0" maxLength="100" gradient="0">
              <x14:cfvo type="num">
                <xm:f>0</xm:f>
              </x14:cfvo>
              <x14:cfvo type="num">
                <xm:f>1</xm:f>
              </x14:cfvo>
              <x14:negativeFillColor rgb="FFFF0000"/>
              <x14:axisColor rgb="FF000000"/>
            </x14:dataBar>
          </x14:cfRule>
          <x14:cfRule type="dataBar" id="{818E5F20-33A0-42FE-8C86-292F246F5336}">
            <x14:dataBar minLength="0" maxLength="100" gradient="0">
              <x14:cfvo type="percent">
                <xm:f>0</xm:f>
              </x14:cfvo>
              <x14:cfvo type="percent">
                <xm:f>100</xm:f>
              </x14:cfvo>
              <x14:negativeFillColor rgb="FFFF0000"/>
              <x14:axisColor rgb="FF000000"/>
            </x14:dataBar>
          </x14:cfRule>
          <x14:cfRule type="dataBar" id="{0C3EF2B7-1D82-4759-A193-1554CA98B841}">
            <x14:dataBar minLength="0" maxLength="100" gradient="0">
              <x14:cfvo type="autoMin"/>
              <x14:cfvo type="percent">
                <xm:f>100</xm:f>
              </x14:cfvo>
              <x14:negativeFillColor rgb="FFFF0000"/>
              <x14:axisColor rgb="FF000000"/>
            </x14:dataBar>
          </x14:cfRule>
          <x14:cfRule type="dataBar" id="{80439716-F6CB-49F6-AACD-DC36C5CAD38B}">
            <x14:dataBar minLength="0" maxLength="100" gradient="0">
              <x14:cfvo type="autoMin"/>
              <x14:cfvo type="percent">
                <xm:f>100</xm:f>
              </x14:cfvo>
              <x14:negativeFillColor rgb="FFFF0000"/>
              <x14:axisColor rgb="FF000000"/>
            </x14:dataBar>
          </x14:cfRule>
          <x14:cfRule type="dataBar" id="{F0B7904F-8AE5-41C2-A823-0D79B1A41C7D}">
            <x14:dataBar minLength="0" maxLength="100" gradient="0">
              <x14:cfvo type="autoMin"/>
              <x14:cfvo type="autoMax"/>
              <x14:negativeFillColor rgb="FFFF0000"/>
              <x14:axisColor rgb="FF000000"/>
            </x14:dataBar>
          </x14:cfRule>
          <x14:cfRule type="dataBar" id="{8CDFFE65-D4D1-4798-8E21-6D6E3EB83F25}">
            <x14:dataBar minLength="0" maxLength="100" gradient="0">
              <x14:cfvo type="autoMin"/>
              <x14:cfvo type="autoMax"/>
              <x14:negativeFillColor rgb="FFFF0000"/>
              <x14:axisColor rgb="FF000000"/>
            </x14:dataBar>
          </x14:cfRule>
          <xm:sqref>D3:D25</xm:sqref>
        </x14:conditionalFormatting>
        <x14:conditionalFormatting xmlns:xm="http://schemas.microsoft.com/office/excel/2006/main">
          <x14:cfRule type="dataBar" id="{1DE0ECDF-197D-4C76-995F-1840878E2EBE}">
            <x14:dataBar minLength="0" maxLength="100" gradient="0">
              <x14:cfvo type="num">
                <xm:f>0</xm:f>
              </x14:cfvo>
              <x14:cfvo type="num">
                <xm:f>1</xm:f>
              </x14:cfvo>
              <x14:negativeFillColor rgb="FFFF0000"/>
              <x14:axisColor rgb="FF000000"/>
            </x14:dataBar>
          </x14:cfRule>
          <x14:cfRule type="dataBar" id="{9B88CFAC-9400-46F2-8B00-8B688AF06FF2}">
            <x14:dataBar minLength="0" maxLength="100" gradient="0">
              <x14:cfvo type="percent">
                <xm:f>0</xm:f>
              </x14:cfvo>
              <x14:cfvo type="percent">
                <xm:f>100</xm:f>
              </x14:cfvo>
              <x14:negativeFillColor rgb="FFFF0000"/>
              <x14:axisColor rgb="FF000000"/>
            </x14:dataBar>
          </x14:cfRule>
          <x14:cfRule type="dataBar" id="{7A8A0A9F-9DE9-4333-9F43-7A4F1E02CBBE}">
            <x14:dataBar minLength="0" maxLength="100" gradient="0">
              <x14:cfvo type="autoMin"/>
              <x14:cfvo type="percent">
                <xm:f>100</xm:f>
              </x14:cfvo>
              <x14:negativeFillColor rgb="FFFF0000"/>
              <x14:axisColor rgb="FF000000"/>
            </x14:dataBar>
          </x14:cfRule>
          <x14:cfRule type="dataBar" id="{38563D8D-50C3-4F65-8713-B5614A44BB5C}">
            <x14:dataBar minLength="0" maxLength="100" gradient="0">
              <x14:cfvo type="autoMin"/>
              <x14:cfvo type="percent">
                <xm:f>100</xm:f>
              </x14:cfvo>
              <x14:negativeFillColor rgb="FFFF0000"/>
              <x14:axisColor rgb="FF000000"/>
            </x14:dataBar>
          </x14:cfRule>
          <x14:cfRule type="dataBar" id="{63D56A9E-93A2-49AC-918F-BC2F89C6FB38}">
            <x14:dataBar minLength="0" maxLength="100" gradient="0">
              <x14:cfvo type="autoMin"/>
              <x14:cfvo type="autoMax"/>
              <x14:negativeFillColor rgb="FFFF0000"/>
              <x14:axisColor rgb="FF000000"/>
            </x14:dataBar>
          </x14:cfRule>
          <x14:cfRule type="dataBar" id="{4CECCDAC-5373-4A8E-9343-550627D0B2D8}">
            <x14:dataBar minLength="0" maxLength="100" gradient="0">
              <x14:cfvo type="autoMin"/>
              <x14:cfvo type="autoMax"/>
              <x14:negativeFillColor rgb="FFFF0000"/>
              <x14:axisColor rgb="FF000000"/>
            </x14:dataBar>
          </x14:cfRule>
          <xm:sqref>D49:D87</xm:sqref>
        </x14:conditionalFormatting>
        <x14:conditionalFormatting xmlns:xm="http://schemas.microsoft.com/office/excel/2006/main">
          <x14:cfRule type="dataBar" id="{55AF7C2E-0F34-46D9-BD26-99D3B4317F87}">
            <x14:dataBar minLength="0" maxLength="100" gradient="0">
              <x14:cfvo type="num">
                <xm:f>0</xm:f>
              </x14:cfvo>
              <x14:cfvo type="num">
                <xm:f>1</xm:f>
              </x14:cfvo>
              <x14:negativeFillColor rgb="FFFF0000"/>
              <x14:axisColor rgb="FF000000"/>
            </x14:dataBar>
          </x14:cfRule>
          <x14:cfRule type="dataBar" id="{AC6CF085-4ECC-46E3-AE5E-B1DE4D7368EB}">
            <x14:dataBar minLength="0" maxLength="100" gradient="0">
              <x14:cfvo type="percent">
                <xm:f>0</xm:f>
              </x14:cfvo>
              <x14:cfvo type="percent">
                <xm:f>100</xm:f>
              </x14:cfvo>
              <x14:negativeFillColor rgb="FFFF0000"/>
              <x14:axisColor rgb="FF000000"/>
            </x14:dataBar>
          </x14:cfRule>
          <x14:cfRule type="dataBar" id="{38FEFED4-94DF-4F68-BA60-479C3F4EF8AE}">
            <x14:dataBar minLength="0" maxLength="100" gradient="0">
              <x14:cfvo type="autoMin"/>
              <x14:cfvo type="percent">
                <xm:f>100</xm:f>
              </x14:cfvo>
              <x14:negativeFillColor rgb="FFFF0000"/>
              <x14:axisColor rgb="FF000000"/>
            </x14:dataBar>
          </x14:cfRule>
          <x14:cfRule type="dataBar" id="{7064FDAA-FCFD-4A39-AE75-6C5EDE8B8AB9}">
            <x14:dataBar minLength="0" maxLength="100" gradient="0">
              <x14:cfvo type="autoMin"/>
              <x14:cfvo type="percent">
                <xm:f>100</xm:f>
              </x14:cfvo>
              <x14:negativeFillColor rgb="FFFF0000"/>
              <x14:axisColor rgb="FF000000"/>
            </x14:dataBar>
          </x14:cfRule>
          <x14:cfRule type="dataBar" id="{54E31C35-6C48-4859-B541-F44511AA1B6B}">
            <x14:dataBar minLength="0" maxLength="100" gradient="0">
              <x14:cfvo type="autoMin"/>
              <x14:cfvo type="autoMax"/>
              <x14:negativeFillColor rgb="FFFF0000"/>
              <x14:axisColor rgb="FF000000"/>
            </x14:dataBar>
          </x14:cfRule>
          <x14:cfRule type="dataBar" id="{380D26B4-B3A6-4177-A7FF-62C5D8CB9EE5}">
            <x14:dataBar minLength="0" maxLength="100" gradient="0">
              <x14:cfvo type="autoMin"/>
              <x14:cfvo type="autoMax"/>
              <x14:negativeFillColor rgb="FFFF0000"/>
              <x14:axisColor rgb="FF000000"/>
            </x14:dataBar>
          </x14:cfRule>
          <xm:sqref>K3:K25</xm:sqref>
        </x14:conditionalFormatting>
        <x14:conditionalFormatting xmlns:xm="http://schemas.microsoft.com/office/excel/2006/main">
          <x14:cfRule type="dataBar" id="{B7E885FA-964D-4485-BB76-65E968913A76}">
            <x14:dataBar minLength="0" maxLength="100" gradient="0">
              <x14:cfvo type="num">
                <xm:f>0</xm:f>
              </x14:cfvo>
              <x14:cfvo type="num">
                <xm:f>1</xm:f>
              </x14:cfvo>
              <x14:negativeFillColor rgb="FFFF0000"/>
              <x14:axisColor rgb="FF000000"/>
            </x14:dataBar>
          </x14:cfRule>
          <x14:cfRule type="dataBar" id="{D66CDDB9-B720-427B-B4DB-56559F0D63B5}">
            <x14:dataBar minLength="0" maxLength="100" gradient="0">
              <x14:cfvo type="percent">
                <xm:f>0</xm:f>
              </x14:cfvo>
              <x14:cfvo type="percent">
                <xm:f>100</xm:f>
              </x14:cfvo>
              <x14:negativeFillColor rgb="FFFF0000"/>
              <x14:axisColor rgb="FF000000"/>
            </x14:dataBar>
          </x14:cfRule>
          <x14:cfRule type="dataBar" id="{2B49D72D-28A6-46F4-A4BA-FC79259787D3}">
            <x14:dataBar minLength="0" maxLength="100" gradient="0">
              <x14:cfvo type="autoMin"/>
              <x14:cfvo type="percent">
                <xm:f>100</xm:f>
              </x14:cfvo>
              <x14:negativeFillColor rgb="FFFF0000"/>
              <x14:axisColor rgb="FF000000"/>
            </x14:dataBar>
          </x14:cfRule>
          <x14:cfRule type="dataBar" id="{C5D84572-8F62-4DFD-B830-4253E99F240F}">
            <x14:dataBar minLength="0" maxLength="100" gradient="0">
              <x14:cfvo type="autoMin"/>
              <x14:cfvo type="percent">
                <xm:f>100</xm:f>
              </x14:cfvo>
              <x14:negativeFillColor rgb="FFFF0000"/>
              <x14:axisColor rgb="FF000000"/>
            </x14:dataBar>
          </x14:cfRule>
          <x14:cfRule type="dataBar" id="{39B61AA4-77EA-4D02-87B9-E3DAA417ADCE}">
            <x14:dataBar minLength="0" maxLength="100" gradient="0">
              <x14:cfvo type="autoMin"/>
              <x14:cfvo type="autoMax"/>
              <x14:negativeFillColor rgb="FFFF0000"/>
              <x14:axisColor rgb="FF000000"/>
            </x14:dataBar>
          </x14:cfRule>
          <x14:cfRule type="dataBar" id="{C6471552-C78A-41A2-9024-98C3DC97620C}">
            <x14:dataBar minLength="0" maxLength="100" gradient="0">
              <x14:cfvo type="autoMin"/>
              <x14:cfvo type="autoMax"/>
              <x14:negativeFillColor rgb="FFFF0000"/>
              <x14:axisColor rgb="FF000000"/>
            </x14:dataBar>
          </x14:cfRule>
          <xm:sqref>K49:K80</xm:sqref>
        </x14:conditionalFormatting>
        <x14:conditionalFormatting xmlns:xm="http://schemas.microsoft.com/office/excel/2006/main">
          <x14:cfRule type="dataBar" id="{908BFFFD-4E9C-4AD4-A7D3-DAA5A68D2213}">
            <x14:dataBar minLength="0" maxLength="100" gradient="0">
              <x14:cfvo type="num">
                <xm:f>0</xm:f>
              </x14:cfvo>
              <x14:cfvo type="num">
                <xm:f>1</xm:f>
              </x14:cfvo>
              <x14:negativeFillColor rgb="FFFF0000"/>
              <x14:axisColor rgb="FF000000"/>
            </x14:dataBar>
          </x14:cfRule>
          <x14:cfRule type="dataBar" id="{0BEFF9AA-8BAA-4EEB-98B0-EA2C4CA6C2E6}">
            <x14:dataBar minLength="0" maxLength="100" gradient="0">
              <x14:cfvo type="percent">
                <xm:f>0</xm:f>
              </x14:cfvo>
              <x14:cfvo type="percent">
                <xm:f>100</xm:f>
              </x14:cfvo>
              <x14:negativeFillColor rgb="FFFF0000"/>
              <x14:axisColor rgb="FF000000"/>
            </x14:dataBar>
          </x14:cfRule>
          <x14:cfRule type="dataBar" id="{68908C3A-BB9E-4971-849B-195A639D927E}">
            <x14:dataBar minLength="0" maxLength="100" gradient="0">
              <x14:cfvo type="autoMin"/>
              <x14:cfvo type="percent">
                <xm:f>100</xm:f>
              </x14:cfvo>
              <x14:negativeFillColor rgb="FFFF0000"/>
              <x14:axisColor rgb="FF000000"/>
            </x14:dataBar>
          </x14:cfRule>
          <x14:cfRule type="dataBar" id="{5E2828B6-DAEC-4FDB-822A-58B8DB7B56C0}">
            <x14:dataBar minLength="0" maxLength="100" gradient="0">
              <x14:cfvo type="autoMin"/>
              <x14:cfvo type="percent">
                <xm:f>100</xm:f>
              </x14:cfvo>
              <x14:negativeFillColor rgb="FFFF0000"/>
              <x14:axisColor rgb="FF000000"/>
            </x14:dataBar>
          </x14:cfRule>
          <x14:cfRule type="dataBar" id="{819F1D21-D417-4A42-8CA2-5BF0584B3AD1}">
            <x14:dataBar minLength="0" maxLength="100" gradient="0">
              <x14:cfvo type="autoMin"/>
              <x14:cfvo type="autoMax"/>
              <x14:negativeFillColor rgb="FFFF0000"/>
              <x14:axisColor rgb="FF000000"/>
            </x14:dataBar>
          </x14:cfRule>
          <x14:cfRule type="dataBar" id="{25734652-C572-4EC1-B703-4AA4B75968BA}">
            <x14:dataBar minLength="0" maxLength="100" gradient="0">
              <x14:cfvo type="autoMin"/>
              <x14:cfvo type="autoMax"/>
              <x14:negativeFillColor rgb="FFFF0000"/>
              <x14:axisColor rgb="FF000000"/>
            </x14:dataBar>
          </x14:cfRule>
          <xm:sqref>R3:R18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8C68A-D50E-40BB-97A0-E65E44388147}">
  <dimension ref="A3:AM275"/>
  <sheetViews>
    <sheetView workbookViewId="0"/>
  </sheetViews>
  <sheetFormatPr defaultRowHeight="14.25" x14ac:dyDescent="0.45"/>
  <cols>
    <col min="1" max="1" width="8.73046875" style="18" bestFit="1" customWidth="1"/>
    <col min="2" max="2" width="32.73046875" style="18" customWidth="1"/>
    <col min="3" max="3" width="10.86328125" style="18" bestFit="1" customWidth="1"/>
    <col min="4" max="5" width="9.1328125" style="18"/>
    <col min="6" max="6" width="32.73046875" style="18" customWidth="1"/>
    <col min="7" max="8" width="9.1328125" style="18"/>
    <col min="9" max="9" width="32.73046875" style="18" customWidth="1"/>
    <col min="10" max="11" width="9.1328125" style="18"/>
    <col min="12" max="12" width="32.73046875" style="18" customWidth="1"/>
    <col min="15" max="15" width="32.73046875" customWidth="1"/>
    <col min="18" max="19" width="32.73046875" customWidth="1"/>
    <col min="20" max="20" width="20" bestFit="1" customWidth="1"/>
    <col min="23" max="23" width="32.73046875" customWidth="1"/>
    <col min="26" max="26" width="32.73046875" customWidth="1"/>
    <col min="29" max="29" width="32.73046875" customWidth="1"/>
    <col min="32" max="32" width="32.73046875" customWidth="1"/>
    <col min="35" max="35" width="32.73046875" customWidth="1"/>
  </cols>
  <sheetData>
    <row r="3" spans="1:39" x14ac:dyDescent="0.45">
      <c r="D3" s="30" t="s">
        <v>432</v>
      </c>
      <c r="E3" s="31"/>
      <c r="F3" s="31"/>
      <c r="G3" s="31"/>
      <c r="H3" s="31"/>
      <c r="I3" s="31"/>
      <c r="J3" s="31"/>
      <c r="K3" s="31"/>
      <c r="L3" s="31"/>
      <c r="M3" s="11"/>
      <c r="N3" s="11"/>
      <c r="O3" s="11"/>
      <c r="P3" s="11"/>
      <c r="Q3" s="11"/>
      <c r="R3" s="12"/>
      <c r="S3" s="11"/>
      <c r="T3" s="11"/>
      <c r="U3" s="30" t="s">
        <v>453</v>
      </c>
      <c r="V3" s="11"/>
      <c r="W3" s="11"/>
      <c r="X3" s="11"/>
      <c r="Y3" s="11"/>
      <c r="Z3" s="11"/>
      <c r="AA3" s="11"/>
      <c r="AB3" s="11"/>
      <c r="AC3" s="11"/>
      <c r="AD3" s="11"/>
      <c r="AE3" s="11"/>
      <c r="AF3" s="11"/>
      <c r="AG3" s="11"/>
      <c r="AH3" s="11"/>
      <c r="AI3" s="12"/>
      <c r="AK3" s="116" t="s">
        <v>496</v>
      </c>
      <c r="AL3" s="116"/>
      <c r="AM3" s="116"/>
    </row>
    <row r="4" spans="1:39" x14ac:dyDescent="0.45">
      <c r="A4" s="24" t="s">
        <v>430</v>
      </c>
      <c r="B4" s="24" t="s">
        <v>431</v>
      </c>
      <c r="C4" s="24" t="s">
        <v>433</v>
      </c>
      <c r="D4" s="32">
        <v>1</v>
      </c>
      <c r="E4" s="29">
        <f>D4</f>
        <v>1</v>
      </c>
      <c r="F4" s="29">
        <f>D4</f>
        <v>1</v>
      </c>
      <c r="G4" s="23">
        <v>2</v>
      </c>
      <c r="H4" s="29">
        <f>G4</f>
        <v>2</v>
      </c>
      <c r="I4" s="29">
        <f>G4</f>
        <v>2</v>
      </c>
      <c r="J4" s="23">
        <v>3</v>
      </c>
      <c r="K4" s="29">
        <f>J4</f>
        <v>3</v>
      </c>
      <c r="L4" s="29">
        <f>J4</f>
        <v>3</v>
      </c>
      <c r="M4" s="23">
        <v>4</v>
      </c>
      <c r="N4" s="29">
        <f>M4</f>
        <v>4</v>
      </c>
      <c r="O4" s="29">
        <f>M4</f>
        <v>4</v>
      </c>
      <c r="P4" s="23">
        <v>5</v>
      </c>
      <c r="Q4" s="29">
        <f>P4</f>
        <v>5</v>
      </c>
      <c r="R4" s="33">
        <f>P4</f>
        <v>5</v>
      </c>
      <c r="T4" s="60" t="s">
        <v>452</v>
      </c>
      <c r="U4" s="32">
        <v>1</v>
      </c>
      <c r="V4" s="29">
        <f>U4</f>
        <v>1</v>
      </c>
      <c r="W4" s="29">
        <f>U4</f>
        <v>1</v>
      </c>
      <c r="X4" s="23">
        <v>2</v>
      </c>
      <c r="Y4" s="29">
        <f>X4</f>
        <v>2</v>
      </c>
      <c r="Z4" s="29">
        <f>X4</f>
        <v>2</v>
      </c>
      <c r="AA4" s="23">
        <v>3</v>
      </c>
      <c r="AB4" s="29">
        <f>AA4</f>
        <v>3</v>
      </c>
      <c r="AC4" s="29">
        <f>AA4</f>
        <v>3</v>
      </c>
      <c r="AD4" s="23">
        <v>4</v>
      </c>
      <c r="AE4" s="29">
        <f>AD4</f>
        <v>4</v>
      </c>
      <c r="AF4" s="29">
        <f>AD4</f>
        <v>4</v>
      </c>
      <c r="AG4" s="23">
        <v>5</v>
      </c>
      <c r="AH4" s="29">
        <f>AG4</f>
        <v>5</v>
      </c>
      <c r="AI4" s="33">
        <f>AG4</f>
        <v>5</v>
      </c>
      <c r="AK4" s="60" t="s">
        <v>497</v>
      </c>
      <c r="AL4" s="87" t="s">
        <v>498</v>
      </c>
      <c r="AM4" s="87" t="s">
        <v>499</v>
      </c>
    </row>
    <row r="5" spans="1:39" ht="39.4" x14ac:dyDescent="0.45">
      <c r="A5" s="19" t="s">
        <v>22</v>
      </c>
      <c r="B5" s="21" t="s">
        <v>153</v>
      </c>
      <c r="C5" s="18" cm="1">
        <f t="array" ref="C5">_xlfn.XLOOKUP(A5,'H2 benefits'!$F$5:$AD$5,'H2 benefits'!$F$2:$AD$2,check,0)</f>
        <v>38</v>
      </c>
      <c r="D5" s="34" t="str" cm="1">
        <f t="array" aca="1" ref="D5" ca="1">INDEX('Jaccard_distance All'!$C$1:$EH$1,,MATCH(SMALL('Jaccard_distance All'!$C3:$EH3,D$4+1),'Jaccard_distance All'!$C3:$EH3,0))</f>
        <v>set_1002</v>
      </c>
      <c r="E5" s="18">
        <f ca="1">SMALL('Jaccard_distance All'!$C3:$EH3,E$4+1)</f>
        <v>0.46153846153846156</v>
      </c>
      <c r="F5" s="21" t="str" cm="1">
        <f t="array" aca="1" ref="F5" ca="1">INDEX('Jaccard_distance All'!$C$2:$EH$2,,MATCH(SMALL('Jaccard_distance All'!$C3:$EH3,F$4+1),'Jaccard_distance All'!$C3:$EH3,0))</f>
        <v>H₂ facilitates industries and society to reach net zero goals</v>
      </c>
      <c r="G5" s="18" t="str" cm="1">
        <f t="array" aca="1" ref="G5" ca="1">INDEX('Jaccard_distance All'!$C$1:$EH$1,,MATCH(SMALL('Jaccard_distance All'!$C3:$EH3,G$4+1),'Jaccard_distance All'!$C3:$EH3,0))</f>
        <v>set_1003</v>
      </c>
      <c r="H5" s="18">
        <f ca="1">SMALL('Jaccard_distance All'!$C3:$EH3,H$4+1)</f>
        <v>0.61016949152542366</v>
      </c>
      <c r="I5" s="21" t="str" cm="1">
        <f t="array" aca="1" ref="I5" ca="1">INDEX('Jaccard_distance All'!$C$2:$EH$2,,MATCH(SMALL('Jaccard_distance All'!$C3:$EH3,I$4+1),'Jaccard_distance All'!$C3:$EH3,0))</f>
        <v>H₂ can be produced via multiple technology value chains</v>
      </c>
      <c r="J5" s="18" t="str" cm="1">
        <f t="array" aca="1" ref="J5" ca="1">INDEX('Jaccard_distance All'!$C$1:$EH$1,,MATCH(SMALL('Jaccard_distance All'!$C3:$EH3,J$4+1),'Jaccard_distance All'!$C3:$EH3,0))</f>
        <v>set_2001</v>
      </c>
      <c r="K5" s="18">
        <f ca="1">SMALL('Jaccard_distance All'!$C3:$EH3,K$4+1)</f>
        <v>0.61538461538461542</v>
      </c>
      <c r="L5" s="21" t="str" cm="1">
        <f t="array" aca="1" ref="L5" ca="1">INDEX('Jaccard_distance All'!$C$2:$EH$2,,MATCH(SMALL('Jaccard_distance All'!$C3:$EH3,L$4+1),'Jaccard_distance All'!$C3:$EH3,0))</f>
        <v>CCUS is an enabler of industry clusters</v>
      </c>
      <c r="M5" s="18" t="str" cm="1">
        <f t="array" aca="1" ref="M5" ca="1">INDEX('Jaccard_distance All'!$C$1:$EH$1,,MATCH(SMALL('Jaccard_distance All'!$C3:$EH3,M$4+1),'Jaccard_distance All'!$C3:$EH3,0))</f>
        <v>set_3028</v>
      </c>
      <c r="N5" s="18">
        <f ca="1">SMALL('Jaccard_distance All'!$C3:$EH3,N$4+1)</f>
        <v>0.62903225806451613</v>
      </c>
      <c r="O5" s="21" t="str" cm="1">
        <f t="array" aca="1" ref="O5" ca="1">INDEX('Jaccard_distance All'!$C$2:$EH$2,,MATCH(SMALL('Jaccard_distance All'!$C3:$EH3,O$4+1),'Jaccard_distance All'!$C3:$EH3,0))</f>
        <v>H₂ may not be "colour"-agnostic and result in predilection for certain technology options (e.g., blue H₂ over green H₂)</v>
      </c>
      <c r="P5" s="18" t="str" cm="1">
        <f t="array" aca="1" ref="P5" ca="1">INDEX('Jaccard_distance All'!$C$1:$EH$1,,MATCH(SMALL('Jaccard_distance All'!$C3:$EH3,P$4+1),'Jaccard_distance All'!$C3:$EH3,0))</f>
        <v>set_1011</v>
      </c>
      <c r="Q5" s="18">
        <f ca="1">SMALL('Jaccard_distance All'!$C3:$EH3,Q$4+1)</f>
        <v>0.65384615384615385</v>
      </c>
      <c r="R5" s="35" t="str" cm="1">
        <f t="array" aca="1" ref="R5" ca="1">INDEX('Jaccard_distance All'!$C$2:$EH$2,,MATCH(SMALL('Jaccard_distance All'!$C3:$EH3,R$4+1),'Jaccard_distance All'!$C3:$EH3,0))</f>
        <v>H₂ can be used in multiple markets via chemical energy carriers (e.g., ammonia, methanol)</v>
      </c>
      <c r="T5" s="61">
        <f ca="1">COUNTIF('Jaccard_distance All'!$C3:$EH3,1)</f>
        <v>3</v>
      </c>
      <c r="U5" s="34" t="str" cm="1">
        <f t="array" aca="1" ref="U5" ca="1">INDEX('Jaccard_distance All'!$C$1:$EH$1,,MATCH(LARGE('Jaccard_distance All'!$C3:$EH3,U$4),'Jaccard_distance All'!$C3:$EH3,0))</f>
        <v>set_3023</v>
      </c>
      <c r="V5" s="18">
        <f ca="1">LARGE('Jaccard_distance All'!$C3:$EH3,V$4+1)</f>
        <v>1</v>
      </c>
      <c r="W5" s="21" t="str" cm="1">
        <f t="array" aca="1" ref="W5" ca="1">INDEX('Jaccard_distance All'!$C$2:$EH$2,,MATCH(LARGE('Jaccard_distance All'!$C3:$EH3,W$4+1),'Jaccard_distance All'!$C3:$EH3,0))</f>
        <v>H₂ production systems may lack sufficient flexibility to adjust to variable electricity supply and demand</v>
      </c>
      <c r="X5" s="18" t="str" cm="1">
        <f t="array" aca="1" ref="X5" ca="1">INDEX('Jaccard_distance All'!$A$1:$EH$1,1,MATCH(U5,'Jaccard_distance All'!$A$1:$EH$1,0)+MATCH(LARGE(OFFSET('Jaccard_distance All'!$A3,0,MATCH(U5,'Jaccard_distance All'!$A$1:$EH$1,0),,138-MATCH(U5,'Jaccard_distance All'!$A$1:$EH$1,0)),1),OFFSET('Jaccard_distance All'!$A3,0,MATCH(U5,'Jaccard_distance All'!$A$1:$EH$1,0),,138-MATCH(U5,'Jaccard_distance All'!$A$1:$EH$1,0)),0))</f>
        <v>set_3039</v>
      </c>
      <c r="Y5" s="18">
        <f ca="1">HLOOKUP(X5,'Jaccard_distance All'!$C$1:$EH$138,ROW()-2,FALSE)</f>
        <v>1</v>
      </c>
      <c r="Z5" s="21" t="str">
        <f ca="1">HLOOKUP(X5,'Jaccard_distance All'!$C$1:$EH$138,2,FALSE)</f>
        <v xml:space="preserve">H₂ infrastructure may face technical challenges due to embrittlement </v>
      </c>
      <c r="AA5" s="18" t="str" cm="1">
        <f t="array" aca="1" ref="AA5" ca="1">INDEX('Jaccard_distance All'!$A$1:$EH$1,1,MATCH(X5,'Jaccard_distance All'!$A$1:$EH$1,0)+MATCH(LARGE(OFFSET('Jaccard_distance All'!$A3,0,MATCH(X5,'Jaccard_distance All'!$A$1:$EH$1,0),,138-MATCH(X5,'Jaccard_distance All'!$A$1:$EH$1,0)),1),OFFSET('Jaccard_distance All'!$A3,0,MATCH(X5,'Jaccard_distance All'!$A$1:$EH$1,0),,138-MATCH(X5,'Jaccard_distance All'!$A$1:$EH$1,0)),0))</f>
        <v>set_4034</v>
      </c>
      <c r="AB5" s="18">
        <f ca="1">HLOOKUP(AA5,'Jaccard_distance All'!$C$1:$EH$138,ROW()-2,FALSE)</f>
        <v>1</v>
      </c>
      <c r="AC5" s="21" t="str">
        <f ca="1">HLOOKUP(AA5,'Jaccard_distance All'!$C$1:$EH$138,2,FALSE)</f>
        <v>CCUS via mineralisation (CCM) is still under development</v>
      </c>
      <c r="AD5" s="18" t="str" cm="1">
        <f t="array" aca="1" ref="AD5" ca="1">INDEX('Jaccard_distance All'!$A$1:$EH$1,1,MATCH(AA5,'Jaccard_distance All'!$A$1:$EH$1,0)+MATCH(LARGE(OFFSET('Jaccard_distance All'!$A3,0,MATCH(AA5,'Jaccard_distance All'!$A$1:$EH$1,0),,138-MATCH(AA5,'Jaccard_distance All'!$A$1:$EH$1,0)),1),OFFSET('Jaccard_distance All'!$A3,0,MATCH(AA5,'Jaccard_distance All'!$A$1:$EH$1,0),,138-MATCH(AA5,'Jaccard_distance All'!$A$1:$EH$1,0)),0))</f>
        <v>set_5005</v>
      </c>
      <c r="AE5" s="18">
        <f ca="1">HLOOKUP(AD5,'Jaccard_distance All'!$C$1:$EH$138,ROW()-2,FALSE)</f>
        <v>0.97368421052631582</v>
      </c>
      <c r="AF5" s="21" t="str">
        <f ca="1">HLOOKUP(AD5,'Jaccard_distance All'!$C$1:$EH$138,2,FALSE)</f>
        <v>H₂ and CCUS may not address lack of diversity in the workforce</v>
      </c>
      <c r="AG5" s="18" t="str" cm="1">
        <f t="array" aca="1" ref="AG5" ca="1">INDEX('Jaccard_distance All'!$A$1:$EH$1,1,MATCH(AD5,'Jaccard_distance All'!$A$1:$EH$1,0)+MATCH(LARGE(OFFSET('Jaccard_distance All'!$A3,0,MATCH(AD5,'Jaccard_distance All'!$A$1:$EH$1,0),,138-MATCH(AD5,'Jaccard_distance All'!$A$1:$EH$1,0)),1),OFFSET('Jaccard_distance All'!$A3,0,MATCH(AD5,'Jaccard_distance All'!$A$1:$EH$1,0),,138-MATCH(AD5,'Jaccard_distance All'!$A$1:$EH$1,0)),0))</f>
        <v>set_5009</v>
      </c>
      <c r="AH5" s="18">
        <f ca="1">HLOOKUP(AG5,'Jaccard_distance All'!$C$1:$EH$138,ROW()-2,FALSE)</f>
        <v>0.95</v>
      </c>
      <c r="AI5" s="21" t="str">
        <f ca="1">HLOOKUP(AG5,'Jaccard_distance All'!$C$1:$EH$138,2,FALSE)</f>
        <v>H₂ and CCUS may result in "offshoring" of emissions to developing and underdeveloped nations</v>
      </c>
      <c r="AK5" s="85">
        <f ca="1">1-SMALL('Jaccard_distance All'!$C3:$EH3,2)</f>
        <v>0.53846153846153844</v>
      </c>
      <c r="AL5" s="85">
        <f ca="1">1-AVERAGE('Jaccard_distance All'!$C3:$EH3)</f>
        <v>0.17370220679027748</v>
      </c>
      <c r="AM5" s="85">
        <f ca="1">1-MEDIAN('Jaccard_distance All'!$C3:$EH3)</f>
        <v>0.15909090909090906</v>
      </c>
    </row>
    <row r="6" spans="1:39" ht="39.4" x14ac:dyDescent="0.45">
      <c r="A6" s="19" t="s">
        <v>23</v>
      </c>
      <c r="B6" s="21" t="s">
        <v>179</v>
      </c>
      <c r="C6" s="18" cm="1">
        <f t="array" ref="C6">_xlfn.XLOOKUP(A6,'H2 benefits'!$F$5:$AD$5,'H2 benefits'!$F$2:$AD$2,check,0)</f>
        <v>62</v>
      </c>
      <c r="D6" s="34" t="str" cm="1">
        <f t="array" aca="1" ref="D6" ca="1">INDEX('Jaccard_distance All'!$C$1:$EH$1,,MATCH(SMALL('Jaccard_distance All'!$C4:$EH4,D$4+1),'Jaccard_distance All'!$C4:$EH4,0))</f>
        <v>set_1001</v>
      </c>
      <c r="E6" s="18">
        <f ca="1">SMALL('Jaccard_distance All'!$C4:$EH4,E$4+1)</f>
        <v>0.46153846153846156</v>
      </c>
      <c r="F6" s="21" t="str" cm="1">
        <f t="array" aca="1" ref="F6" ca="1">INDEX('Jaccard_distance All'!$C$2:$EH$2,,MATCH(SMALL('Jaccard_distance All'!$C4:$EH4,F$4+1),'Jaccard_distance All'!$C4:$EH4,0))</f>
        <v>H₂ is an enabler of industry clusters</v>
      </c>
      <c r="G6" s="18" t="str" cm="1">
        <f t="array" aca="1" ref="G6" ca="1">INDEX('Jaccard_distance All'!$C$1:$EH$1,,MATCH(SMALL('Jaccard_distance All'!$C4:$EH4,G$4+1),'Jaccard_distance All'!$C4:$EH4,0))</f>
        <v>set_1003</v>
      </c>
      <c r="H6" s="18">
        <f ca="1">SMALL('Jaccard_distance All'!$C4:$EH4,H$4+1)</f>
        <v>0.46376811594202894</v>
      </c>
      <c r="I6" s="21" t="str" cm="1">
        <f t="array" aca="1" ref="I6" ca="1">INDEX('Jaccard_distance All'!$C$2:$EH$2,,MATCH(SMALL('Jaccard_distance All'!$C4:$EH4,I$4+1),'Jaccard_distance All'!$C4:$EH4,0))</f>
        <v>H₂ can be produced via multiple technology value chains</v>
      </c>
      <c r="J6" s="18" t="str" cm="1">
        <f t="array" aca="1" ref="J6" ca="1">INDEX('Jaccard_distance All'!$C$1:$EH$1,,MATCH(SMALL('Jaccard_distance All'!$C4:$EH4,J$4+1),'Jaccard_distance All'!$C4:$EH4,0))</f>
        <v>set_3028</v>
      </c>
      <c r="K6" s="18">
        <f ca="1">SMALL('Jaccard_distance All'!$C4:$EH4,K$4+1)</f>
        <v>0.48611111111111116</v>
      </c>
      <c r="L6" s="21" t="str" cm="1">
        <f t="array" aca="1" ref="L6" ca="1">INDEX('Jaccard_distance All'!$C$2:$EH$2,,MATCH(SMALL('Jaccard_distance All'!$C4:$EH4,L$4+1),'Jaccard_distance All'!$C4:$EH4,0))</f>
        <v>H₂ may not be "colour"-agnostic and result in predilection for certain technology options (e.g., blue H₂ over green H₂)</v>
      </c>
      <c r="M6" s="18" t="str" cm="1">
        <f t="array" aca="1" ref="M6" ca="1">INDEX('Jaccard_distance All'!$C$1:$EH$1,,MATCH(SMALL('Jaccard_distance All'!$C4:$EH4,M$4+1),'Jaccard_distance All'!$C4:$EH4,0))</f>
        <v>set_1005</v>
      </c>
      <c r="N6" s="18">
        <f ca="1">SMALL('Jaccard_distance All'!$C4:$EH4,N$4+1)</f>
        <v>0.56944444444444442</v>
      </c>
      <c r="O6" s="21" t="str" cm="1">
        <f t="array" aca="1" ref="O6" ca="1">INDEX('Jaccard_distance All'!$C$2:$EH$2,,MATCH(SMALL('Jaccard_distance All'!$C4:$EH4,O$4+1),'Jaccard_distance All'!$C4:$EH4,0))</f>
        <v>H₂ adoption can lead to benefits to the wider economy (e.g., job creation and retainment)</v>
      </c>
      <c r="P6" s="18" t="str" cm="1">
        <f t="array" aca="1" ref="P6" ca="1">INDEX('Jaccard_distance All'!$C$1:$EH$1,,MATCH(SMALL('Jaccard_distance All'!$C4:$EH4,P$4+1),'Jaccard_distance All'!$C4:$EH4,0))</f>
        <v>set_3027</v>
      </c>
      <c r="Q6" s="18">
        <f ca="1">SMALL('Jaccard_distance All'!$C4:$EH4,Q$4+1)</f>
        <v>0.58571428571428563</v>
      </c>
      <c r="R6" s="35" t="str" cm="1">
        <f t="array" aca="1" ref="R6" ca="1">INDEX('Jaccard_distance All'!$C$2:$EH$2,,MATCH(SMALL('Jaccard_distance All'!$C4:$EH4,R$4+1),'Jaccard_distance All'!$C4:$EH4,0))</f>
        <v>H₂ adoption will require wide-scale infrastructure changes</v>
      </c>
      <c r="T6" s="61">
        <f ca="1">COUNTIF('Jaccard_distance All'!$C4:$EH4,1)</f>
        <v>2</v>
      </c>
      <c r="U6" s="34" t="str" cm="1">
        <f t="array" aca="1" ref="U6" ca="1">INDEX('Jaccard_distance All'!$C$1:$EH$1,,MATCH(LARGE('Jaccard_distance All'!$C4:$EH4,U$4),'Jaccard_distance All'!$C4:$EH4,0))</f>
        <v>set_3023</v>
      </c>
      <c r="V6" s="18">
        <f ca="1">LARGE('Jaccard_distance All'!$C4:$EH4,V$4+1)</f>
        <v>1</v>
      </c>
      <c r="W6" s="21" t="str" cm="1">
        <f t="array" aca="1" ref="W6" ca="1">INDEX('Jaccard_distance All'!$C$2:$EH$2,,MATCH(LARGE('Jaccard_distance All'!$C4:$EH4,W$4+1),'Jaccard_distance All'!$C4:$EH4,0))</f>
        <v>H₂ production systems may lack sufficient flexibility to adjust to variable electricity supply and demand</v>
      </c>
      <c r="X6" s="18" t="str" cm="1">
        <f t="array" aca="1" ref="X6" ca="1">INDEX('Jaccard_distance All'!$A$1:$EH$1,1,MATCH(U6,'Jaccard_distance All'!$A$1:$EH$1,0)+MATCH(LARGE(OFFSET('Jaccard_distance All'!$A4,0,MATCH(U6,'Jaccard_distance All'!$A$1:$EH$1,0),,138-MATCH(U6,'Jaccard_distance All'!$A$1:$EH$1,0)),1),OFFSET('Jaccard_distance All'!$A4,0,MATCH(U6,'Jaccard_distance All'!$A$1:$EH$1,0),,138-MATCH(U6,'Jaccard_distance All'!$A$1:$EH$1,0)),0))</f>
        <v>set_5005</v>
      </c>
      <c r="Y6" s="18">
        <f ca="1">HLOOKUP(X6,'Jaccard_distance All'!$C$1:$EH$138,ROW()-2,FALSE)</f>
        <v>1</v>
      </c>
      <c r="Z6" s="21" t="str">
        <f ca="1">HLOOKUP(X6,'Jaccard_distance All'!$C$1:$EH$138,2,FALSE)</f>
        <v>H₂ and CCUS may not address lack of diversity in the workforce</v>
      </c>
      <c r="AA6" s="18" t="str" cm="1">
        <f t="array" aca="1" ref="AA6" ca="1">INDEX('Jaccard_distance All'!$A$1:$EH$1,1,MATCH(X6,'Jaccard_distance All'!$A$1:$EH$1,0)+MATCH(LARGE(OFFSET('Jaccard_distance All'!$A4,0,MATCH(X6,'Jaccard_distance All'!$A$1:$EH$1,0),,138-MATCH(X6,'Jaccard_distance All'!$A$1:$EH$1,0)),1),OFFSET('Jaccard_distance All'!$A4,0,MATCH(X6,'Jaccard_distance All'!$A$1:$EH$1,0),,138-MATCH(X6,'Jaccard_distance All'!$A$1:$EH$1,0)),0))</f>
        <v>set_5009</v>
      </c>
      <c r="AB6" s="18">
        <f ca="1">HLOOKUP(AA6,'Jaccard_distance All'!$C$1:$EH$138,ROW()-2,FALSE)</f>
        <v>0.95238095238095233</v>
      </c>
      <c r="AC6" s="21" t="str">
        <f ca="1">HLOOKUP(AA6,'Jaccard_distance All'!$C$1:$EH$138,2,FALSE)</f>
        <v>H₂ and CCUS may result in "offshoring" of emissions to developing and underdeveloped nations</v>
      </c>
      <c r="AD6" s="18" t="str" cm="1">
        <f t="array" aca="1" ref="AD6" ca="1">INDEX('Jaccard_distance All'!$A$1:$EH$1,1,MATCH(AA6,'Jaccard_distance All'!$A$1:$EH$1,0)+MATCH(LARGE(OFFSET('Jaccard_distance All'!$A4,0,MATCH(AA6,'Jaccard_distance All'!$A$1:$EH$1,0),,138-MATCH(AA6,'Jaccard_distance All'!$A$1:$EH$1,0)),1),OFFSET('Jaccard_distance All'!$A4,0,MATCH(AA6,'Jaccard_distance All'!$A$1:$EH$1,0),,138-MATCH(AA6,'Jaccard_distance All'!$A$1:$EH$1,0)),0))</f>
        <v>set_5015</v>
      </c>
      <c r="AE6" s="18">
        <f ca="1">HLOOKUP(AD6,'Jaccard_distance All'!$C$1:$EH$138,ROW()-2,FALSE)</f>
        <v>0.91935483870967738</v>
      </c>
      <c r="AF6" s="21" t="str">
        <f ca="1">HLOOKUP(AD6,'Jaccard_distance All'!$C$1:$EH$138,2,FALSE)</f>
        <v>H₂ and CCUS adoption may be distorted by state protectionism towards O&amp;G industry</v>
      </c>
      <c r="AG6" s="18" t="str" cm="1">
        <f t="array" aca="1" ref="AG6" ca="1">INDEX('Jaccard_distance All'!$A$1:$EH$1,1,MATCH(AD6,'Jaccard_distance All'!$A$1:$EH$1,0)+MATCH(LARGE(OFFSET('Jaccard_distance All'!$A4,0,MATCH(AD6,'Jaccard_distance All'!$A$1:$EH$1,0),,138-MATCH(AD6,'Jaccard_distance All'!$A$1:$EH$1,0)),1),OFFSET('Jaccard_distance All'!$A4,0,MATCH(AD6,'Jaccard_distance All'!$A$1:$EH$1,0),,138-MATCH(AD6,'Jaccard_distance All'!$A$1:$EH$1,0)),0))</f>
        <v>set_5016</v>
      </c>
      <c r="AH6" s="18">
        <f ca="1">HLOOKUP(AG6,'Jaccard_distance All'!$C$1:$EH$138,ROW()-2,FALSE)</f>
        <v>0.88235294117647056</v>
      </c>
      <c r="AI6" s="21" t="str">
        <f ca="1">HLOOKUP(AG6,'Jaccard_distance All'!$C$1:$EH$138,2,FALSE)</f>
        <v>H₂ and CCUS projects may not address unemployment affecting local communities due to mismatch in job skills</v>
      </c>
      <c r="AK6" s="85">
        <f ca="1">1-SMALL('Jaccard_distance All'!$C4:$EH4,2)</f>
        <v>0.53846153846153844</v>
      </c>
      <c r="AL6" s="85">
        <f ca="1">1-AVERAGE('Jaccard_distance All'!$C4:$EH4)</f>
        <v>0.20522331571193908</v>
      </c>
      <c r="AM6" s="85">
        <f ca="1">1-MEDIAN('Jaccard_distance All'!$C4:$EH4)</f>
        <v>0.18118686868686873</v>
      </c>
    </row>
    <row r="7" spans="1:39" ht="39.4" x14ac:dyDescent="0.45">
      <c r="A7" s="19" t="s">
        <v>24</v>
      </c>
      <c r="B7" s="21" t="s">
        <v>290</v>
      </c>
      <c r="C7" s="18" cm="1">
        <f t="array" ref="C7">_xlfn.XLOOKUP(A7,'H2 benefits'!$F$5:$AD$5,'H2 benefits'!$F$2:$AD$2,check,0)</f>
        <v>44</v>
      </c>
      <c r="D7" s="34" t="str" cm="1">
        <f t="array" aca="1" ref="D7" ca="1">INDEX('Jaccard_distance All'!$C$1:$EH$1,,MATCH(SMALL('Jaccard_distance All'!$C5:$EH5,D$4+1),'Jaccard_distance All'!$C5:$EH5,0))</f>
        <v>set_1002</v>
      </c>
      <c r="E7" s="18">
        <f ca="1">SMALL('Jaccard_distance All'!$C5:$EH5,E$4+1)</f>
        <v>0.46376811594202894</v>
      </c>
      <c r="F7" s="21" t="str" cm="1">
        <f t="array" aca="1" ref="F7" ca="1">INDEX('Jaccard_distance All'!$C$2:$EH$2,,MATCH(SMALL('Jaccard_distance All'!$C5:$EH5,F$4+1),'Jaccard_distance All'!$C5:$EH5,0))</f>
        <v>H₂ facilitates industries and society to reach net zero goals</v>
      </c>
      <c r="G7" s="18" t="str" cm="1">
        <f t="array" aca="1" ref="G7" ca="1">INDEX('Jaccard_distance All'!$C$1:$EH$1,,MATCH(SMALL('Jaccard_distance All'!$C5:$EH5,G$4+1),'Jaccard_distance All'!$C5:$EH5,0))</f>
        <v>set_3028</v>
      </c>
      <c r="H7" s="18">
        <f ca="1">SMALL('Jaccard_distance All'!$C5:$EH5,H$4+1)</f>
        <v>0.50819672131147542</v>
      </c>
      <c r="I7" s="21" t="str" cm="1">
        <f t="array" aca="1" ref="I7" ca="1">INDEX('Jaccard_distance All'!$C$2:$EH$2,,MATCH(SMALL('Jaccard_distance All'!$C5:$EH5,I$4+1),'Jaccard_distance All'!$C5:$EH5,0))</f>
        <v>H₂ may not be "colour"-agnostic and result in predilection for certain technology options (e.g., blue H₂ over green H₂)</v>
      </c>
      <c r="J7" s="18" t="str" cm="1">
        <f t="array" aca="1" ref="J7" ca="1">INDEX('Jaccard_distance All'!$C$1:$EH$1,,MATCH(SMALL('Jaccard_distance All'!$C5:$EH5,J$4+1),'Jaccard_distance All'!$C5:$EH5,0))</f>
        <v>set_1011</v>
      </c>
      <c r="K7" s="18">
        <f ca="1">SMALL('Jaccard_distance All'!$C5:$EH5,K$4+1)</f>
        <v>0.59259259259259256</v>
      </c>
      <c r="L7" s="21" t="str" cm="1">
        <f t="array" aca="1" ref="L7" ca="1">INDEX('Jaccard_distance All'!$C$2:$EH$2,,MATCH(SMALL('Jaccard_distance All'!$C5:$EH5,L$4+1),'Jaccard_distance All'!$C5:$EH5,0))</f>
        <v>H₂ can be used in multiple markets via chemical energy carriers (e.g., ammonia, methanol)</v>
      </c>
      <c r="M7" s="18" t="str" cm="1">
        <f t="array" aca="1" ref="M7" ca="1">INDEX('Jaccard_distance All'!$C$1:$EH$1,,MATCH(SMALL('Jaccard_distance All'!$C5:$EH5,M$4+1),'Jaccard_distance All'!$C5:$EH5,0))</f>
        <v>set_1001</v>
      </c>
      <c r="N7" s="18">
        <f ca="1">SMALL('Jaccard_distance All'!$C5:$EH5,N$4+1)</f>
        <v>0.61016949152542366</v>
      </c>
      <c r="O7" s="21" t="str" cm="1">
        <f t="array" aca="1" ref="O7" ca="1">INDEX('Jaccard_distance All'!$C$2:$EH$2,,MATCH(SMALL('Jaccard_distance All'!$C5:$EH5,O$4+1),'Jaccard_distance All'!$C5:$EH5,0))</f>
        <v>H₂ is an enabler of industry clusters</v>
      </c>
      <c r="P7" s="18" t="str" cm="1">
        <f t="array" aca="1" ref="P7" ca="1">INDEX('Jaccard_distance All'!$C$1:$EH$1,,MATCH(SMALL('Jaccard_distance All'!$C5:$EH5,P$4+1),'Jaccard_distance All'!$C5:$EH5,0))</f>
        <v>set_5003</v>
      </c>
      <c r="Q7" s="18">
        <f ca="1">SMALL('Jaccard_distance All'!$C5:$EH5,Q$4+1)</f>
        <v>0.62295081967213117</v>
      </c>
      <c r="R7" s="35" t="str" cm="1">
        <f t="array" aca="1" ref="R7" ca="1">INDEX('Jaccard_distance All'!$C$2:$EH$2,,MATCH(SMALL('Jaccard_distance All'!$C5:$EH5,R$4+1),'Jaccard_distance All'!$C5:$EH5,0))</f>
        <v>H₂ and CCUS adoption will result in higher energy costs for end consumers</v>
      </c>
      <c r="T7" s="61">
        <f ca="1">COUNTIF('Jaccard_distance All'!$C5:$EH5,1)</f>
        <v>4</v>
      </c>
      <c r="U7" s="34" t="str" cm="1">
        <f t="array" aca="1" ref="U7" ca="1">INDEX('Jaccard_distance All'!$C$1:$EH$1,,MATCH(LARGE('Jaccard_distance All'!$C5:$EH5,U$4),'Jaccard_distance All'!$C5:$EH5,0))</f>
        <v>set_3023</v>
      </c>
      <c r="V7" s="18">
        <f ca="1">LARGE('Jaccard_distance All'!$C5:$EH5,V$4+1)</f>
        <v>1</v>
      </c>
      <c r="W7" s="21" t="str" cm="1">
        <f t="array" aca="1" ref="W7" ca="1">INDEX('Jaccard_distance All'!$C$2:$EH$2,,MATCH(LARGE('Jaccard_distance All'!$C5:$EH5,W$4+1),'Jaccard_distance All'!$C5:$EH5,0))</f>
        <v>H₂ production systems may lack sufficient flexibility to adjust to variable electricity supply and demand</v>
      </c>
      <c r="X7" s="18" t="str" cm="1">
        <f t="array" aca="1" ref="X7" ca="1">INDEX('Jaccard_distance All'!$A$1:$EH$1,1,MATCH(U7,'Jaccard_distance All'!$A$1:$EH$1,0)+MATCH(LARGE(OFFSET('Jaccard_distance All'!$A5,0,MATCH(U7,'Jaccard_distance All'!$A$1:$EH$1,0),,138-MATCH(U7,'Jaccard_distance All'!$A$1:$EH$1,0)),1),OFFSET('Jaccard_distance All'!$A5,0,MATCH(U7,'Jaccard_distance All'!$A$1:$EH$1,0),,138-MATCH(U7,'Jaccard_distance All'!$A$1:$EH$1,0)),0))</f>
        <v>set_4028</v>
      </c>
      <c r="Y7" s="18">
        <f ca="1">HLOOKUP(X7,'Jaccard_distance All'!$C$1:$EH$138,ROW()-2,FALSE)</f>
        <v>1</v>
      </c>
      <c r="Z7" s="21" t="str">
        <f ca="1">HLOOKUP(X7,'Jaccard_distance All'!$C$1:$EH$138,2,FALSE)</f>
        <v>CCUS may lack business models to financially support CO₂ permanent storage in geological sites</v>
      </c>
      <c r="AA7" s="18" t="str" cm="1">
        <f t="array" aca="1" ref="AA7" ca="1">INDEX('Jaccard_distance All'!$A$1:$EH$1,1,MATCH(X7,'Jaccard_distance All'!$A$1:$EH$1,0)+MATCH(LARGE(OFFSET('Jaccard_distance All'!$A5,0,MATCH(X7,'Jaccard_distance All'!$A$1:$EH$1,0),,138-MATCH(X7,'Jaccard_distance All'!$A$1:$EH$1,0)),1),OFFSET('Jaccard_distance All'!$A5,0,MATCH(X7,'Jaccard_distance All'!$A$1:$EH$1,0),,138-MATCH(X7,'Jaccard_distance All'!$A$1:$EH$1,0)),0))</f>
        <v>set_4034</v>
      </c>
      <c r="AB7" s="18">
        <f ca="1">HLOOKUP(AA7,'Jaccard_distance All'!$C$1:$EH$138,ROW()-2,FALSE)</f>
        <v>1</v>
      </c>
      <c r="AC7" s="21" t="str">
        <f ca="1">HLOOKUP(AA7,'Jaccard_distance All'!$C$1:$EH$138,2,FALSE)</f>
        <v>CCUS via mineralisation (CCM) is still under development</v>
      </c>
      <c r="AD7" s="18" t="str" cm="1">
        <f t="array" aca="1" ref="AD7" ca="1">INDEX('Jaccard_distance All'!$A$1:$EH$1,1,MATCH(AA7,'Jaccard_distance All'!$A$1:$EH$1,0)+MATCH(LARGE(OFFSET('Jaccard_distance All'!$A5,0,MATCH(AA7,'Jaccard_distance All'!$A$1:$EH$1,0),,138-MATCH(AA7,'Jaccard_distance All'!$A$1:$EH$1,0)),1),OFFSET('Jaccard_distance All'!$A5,0,MATCH(AA7,'Jaccard_distance All'!$A$1:$EH$1,0),,138-MATCH(AA7,'Jaccard_distance All'!$A$1:$EH$1,0)),0))</f>
        <v>set_5005</v>
      </c>
      <c r="AE7" s="18">
        <f ca="1">HLOOKUP(AD7,'Jaccard_distance All'!$C$1:$EH$138,ROW()-2,FALSE)</f>
        <v>1</v>
      </c>
      <c r="AF7" s="21" t="str">
        <f ca="1">HLOOKUP(AD7,'Jaccard_distance All'!$C$1:$EH$138,2,FALSE)</f>
        <v>H₂ and CCUS may not address lack of diversity in the workforce</v>
      </c>
      <c r="AG7" s="18" t="str" cm="1">
        <f t="array" aca="1" ref="AG7" ca="1">INDEX('Jaccard_distance All'!$A$1:$EH$1,1,MATCH(AD7,'Jaccard_distance All'!$A$1:$EH$1,0)+MATCH(LARGE(OFFSET('Jaccard_distance All'!$A5,0,MATCH(AD7,'Jaccard_distance All'!$A$1:$EH$1,0),,138-MATCH(AD7,'Jaccard_distance All'!$A$1:$EH$1,0)),1),OFFSET('Jaccard_distance All'!$A5,0,MATCH(AD7,'Jaccard_distance All'!$A$1:$EH$1,0),,138-MATCH(AD7,'Jaccard_distance All'!$A$1:$EH$1,0)),0))</f>
        <v>set_5016</v>
      </c>
      <c r="AH7" s="18">
        <f ca="1">HLOOKUP(AG7,'Jaccard_distance All'!$C$1:$EH$138,ROW()-2,FALSE)</f>
        <v>0.94545454545454544</v>
      </c>
      <c r="AI7" s="21" t="str">
        <f ca="1">HLOOKUP(AG7,'Jaccard_distance All'!$C$1:$EH$138,2,FALSE)</f>
        <v>H₂ and CCUS projects may not address unemployment affecting local communities due to mismatch in job skills</v>
      </c>
      <c r="AK7" s="85">
        <f ca="1">1-SMALL('Jaccard_distance All'!$C5:$EH5,2)</f>
        <v>0.53623188405797106</v>
      </c>
      <c r="AL7" s="85">
        <f ca="1">1-AVERAGE('Jaccard_distance All'!$C5:$EH5)</f>
        <v>0.18599124759422181</v>
      </c>
      <c r="AM7" s="85">
        <f ca="1">1-MEDIAN('Jaccard_distance All'!$C5:$EH5)</f>
        <v>0.16035714285714286</v>
      </c>
    </row>
    <row r="8" spans="1:39" ht="39.4" x14ac:dyDescent="0.45">
      <c r="A8" s="19" t="s">
        <v>25</v>
      </c>
      <c r="B8" s="21" t="s">
        <v>292</v>
      </c>
      <c r="C8" s="18" cm="1">
        <f t="array" ref="C8">_xlfn.XLOOKUP(A8,'H2 benefits'!$F$5:$AD$5,'H2 benefits'!$F$2:$AD$2,check,0)</f>
        <v>22</v>
      </c>
      <c r="D8" s="34" t="str" cm="1">
        <f t="array" aca="1" ref="D8" ca="1">INDEX('Jaccard_distance All'!$C$1:$EH$1,,MATCH(SMALL('Jaccard_distance All'!$C6:$EH6,D$4+1),'Jaccard_distance All'!$C6:$EH6,0))</f>
        <v>set_1011</v>
      </c>
      <c r="E8" s="18">
        <f ca="1">SMALL('Jaccard_distance All'!$C6:$EH6,E$4+1)</f>
        <v>0.68292682926829262</v>
      </c>
      <c r="F8" s="21" t="str" cm="1">
        <f t="array" aca="1" ref="F8" ca="1">INDEX('Jaccard_distance All'!$C$2:$EH$2,,MATCH(SMALL('Jaccard_distance All'!$C6:$EH6,F$4+1),'Jaccard_distance All'!$C6:$EH6,0))</f>
        <v>H₂ can be used in multiple markets via chemical energy carriers (e.g., ammonia, methanol)</v>
      </c>
      <c r="G8" s="18" t="str" cm="1">
        <f t="array" aca="1" ref="G8" ca="1">INDEX('Jaccard_distance All'!$C$1:$EH$1,,MATCH(SMALL('Jaccard_distance All'!$C6:$EH6,G$4+1),'Jaccard_distance All'!$C6:$EH6,0))</f>
        <v>set_1013</v>
      </c>
      <c r="H8" s="18">
        <f ca="1">SMALL('Jaccard_distance All'!$C6:$EH6,H$4+1)</f>
        <v>0.69230769230769229</v>
      </c>
      <c r="I8" s="21" t="str" cm="1">
        <f t="array" aca="1" ref="I8" ca="1">INDEX('Jaccard_distance All'!$C$2:$EH$2,,MATCH(SMALL('Jaccard_distance All'!$C6:$EH6,I$4+1),'Jaccard_distance All'!$C6:$EH6,0))</f>
        <v>H₂ can leverage geographical proximity of industries and demand centers to expedite adoption</v>
      </c>
      <c r="J8" s="18" t="str" cm="1">
        <f t="array" aca="1" ref="J8" ca="1">INDEX('Jaccard_distance All'!$C$1:$EH$1,,MATCH(SMALL('Jaccard_distance All'!$C6:$EH6,J$4+1),'Jaccard_distance All'!$C6:$EH6,0))</f>
        <v>set_1009</v>
      </c>
      <c r="K8" s="18">
        <f ca="1">SMALL('Jaccard_distance All'!$C6:$EH6,K$4+1)</f>
        <v>0.7</v>
      </c>
      <c r="L8" s="21" t="str" cm="1">
        <f t="array" aca="1" ref="L8" ca="1">INDEX('Jaccard_distance All'!$C$2:$EH$2,,MATCH(SMALL('Jaccard_distance All'!$C6:$EH6,L$4+1),'Jaccard_distance All'!$C6:$EH6,0))</f>
        <v>H₂ requirements for trained/skilled staff can be met by existing industries and initiatives</v>
      </c>
      <c r="M8" s="18" t="str" cm="1">
        <f t="array" aca="1" ref="M8" ca="1">INDEX('Jaccard_distance All'!$C$1:$EH$1,,MATCH(SMALL('Jaccard_distance All'!$C6:$EH6,M$4+1),'Jaccard_distance All'!$C6:$EH6,0))</f>
        <v>set_1008</v>
      </c>
      <c r="N8" s="18">
        <f ca="1">SMALL('Jaccard_distance All'!$C6:$EH6,N$4+1)</f>
        <v>0.70731707317073167</v>
      </c>
      <c r="O8" s="21" t="str" cm="1">
        <f t="array" aca="1" ref="O8" ca="1">INDEX('Jaccard_distance All'!$C$2:$EH$2,,MATCH(SMALL('Jaccard_distance All'!$C6:$EH6,O$4+1),'Jaccard_distance All'!$C6:$EH6,0))</f>
        <v xml:space="preserve">H₂ can reuse infrastructure that is already available  </v>
      </c>
      <c r="P8" s="18" t="str" cm="1">
        <f t="array" aca="1" ref="P8" ca="1">INDEX('Jaccard_distance All'!$C$1:$EH$1,,MATCH(SMALL('Jaccard_distance All'!$C6:$EH6,P$4+1),'Jaccard_distance All'!$C6:$EH6,0))</f>
        <v>set_1003</v>
      </c>
      <c r="Q8" s="18">
        <f ca="1">SMALL('Jaccard_distance All'!$C6:$EH6,Q$4+1)</f>
        <v>0.73076923076923084</v>
      </c>
      <c r="R8" s="35" t="str" cm="1">
        <f t="array" aca="1" ref="R8" ca="1">INDEX('Jaccard_distance All'!$C$2:$EH$2,,MATCH(SMALL('Jaccard_distance All'!$C6:$EH6,R$4+1),'Jaccard_distance All'!$C6:$EH6,0))</f>
        <v>H₂ can be produced via multiple technology value chains</v>
      </c>
      <c r="T8" s="61">
        <f ca="1">COUNTIF('Jaccard_distance All'!$C6:$EH6,1)</f>
        <v>7</v>
      </c>
      <c r="U8" s="34" t="str" cm="1">
        <f t="array" aca="1" ref="U8" ca="1">INDEX('Jaccard_distance All'!$C$1:$EH$1,,MATCH(LARGE('Jaccard_distance All'!$C6:$EH6,U$4),'Jaccard_distance All'!$C6:$EH6,0))</f>
        <v>set_3029</v>
      </c>
      <c r="V8" s="18">
        <f ca="1">LARGE('Jaccard_distance All'!$C6:$EH6,V$4+1)</f>
        <v>1</v>
      </c>
      <c r="W8" s="21" t="str" cm="1">
        <f t="array" aca="1" ref="W8" ca="1">INDEX('Jaccard_distance All'!$C$2:$EH$2,,MATCH(LARGE('Jaccard_distance All'!$C6:$EH6,W$4+1),'Jaccard_distance All'!$C6:$EH6,0))</f>
        <v>H₂ may face opposition from local stakeholders (i.e., "not-in-my-backyard" phenomenon, or NIMBY)</v>
      </c>
      <c r="X8" s="18" t="str" cm="1">
        <f t="array" aca="1" ref="X8" ca="1">INDEX('Jaccard_distance All'!$A$1:$EH$1,1,MATCH(U8,'Jaccard_distance All'!$A$1:$EH$1,0)+MATCH(LARGE(OFFSET('Jaccard_distance All'!$A6,0,MATCH(U8,'Jaccard_distance All'!$A$1:$EH$1,0),,138-MATCH(U8,'Jaccard_distance All'!$A$1:$EH$1,0)),1),OFFSET('Jaccard_distance All'!$A6,0,MATCH(U8,'Jaccard_distance All'!$A$1:$EH$1,0),,138-MATCH(U8,'Jaccard_distance All'!$A$1:$EH$1,0)),0))</f>
        <v>set_3039</v>
      </c>
      <c r="Y8" s="18">
        <f ca="1">HLOOKUP(X8,'Jaccard_distance All'!$C$1:$EH$138,ROW()-2,FALSE)</f>
        <v>1</v>
      </c>
      <c r="Z8" s="21" t="str">
        <f ca="1">HLOOKUP(X8,'Jaccard_distance All'!$C$1:$EH$138,2,FALSE)</f>
        <v xml:space="preserve">H₂ infrastructure may face technical challenges due to embrittlement </v>
      </c>
      <c r="AA8" s="18" t="str" cm="1">
        <f t="array" aca="1" ref="AA8" ca="1">INDEX('Jaccard_distance All'!$A$1:$EH$1,1,MATCH(X8,'Jaccard_distance All'!$A$1:$EH$1,0)+MATCH(LARGE(OFFSET('Jaccard_distance All'!$A6,0,MATCH(X8,'Jaccard_distance All'!$A$1:$EH$1,0),,138-MATCH(X8,'Jaccard_distance All'!$A$1:$EH$1,0)),1),OFFSET('Jaccard_distance All'!$A6,0,MATCH(X8,'Jaccard_distance All'!$A$1:$EH$1,0),,138-MATCH(X8,'Jaccard_distance All'!$A$1:$EH$1,0)),0))</f>
        <v>set_4011</v>
      </c>
      <c r="AB8" s="18">
        <f ca="1">HLOOKUP(AA8,'Jaccard_distance All'!$C$1:$EH$138,ROW()-2,FALSE)</f>
        <v>1</v>
      </c>
      <c r="AC8" s="21" t="str">
        <f ca="1">HLOOKUP(AA8,'Jaccard_distance All'!$C$1:$EH$138,2,FALSE)</f>
        <v>CCUS may be hindered by lack of continuity in political action and of harmonization in policy strategies</v>
      </c>
      <c r="AD8" s="18" t="str" cm="1">
        <f t="array" aca="1" ref="AD8" ca="1">INDEX('Jaccard_distance All'!$A$1:$EH$1,1,MATCH(AA8,'Jaccard_distance All'!$A$1:$EH$1,0)+MATCH(LARGE(OFFSET('Jaccard_distance All'!$A6,0,MATCH(AA8,'Jaccard_distance All'!$A$1:$EH$1,0),,138-MATCH(AA8,'Jaccard_distance All'!$A$1:$EH$1,0)),1),OFFSET('Jaccard_distance All'!$A6,0,MATCH(AA8,'Jaccard_distance All'!$A$1:$EH$1,0),,138-MATCH(AA8,'Jaccard_distance All'!$A$1:$EH$1,0)),0))</f>
        <v>set_4025</v>
      </c>
      <c r="AE8" s="18">
        <f ca="1">HLOOKUP(AD8,'Jaccard_distance All'!$C$1:$EH$138,ROW()-2,FALSE)</f>
        <v>1</v>
      </c>
      <c r="AF8" s="21" t="str">
        <f ca="1">HLOOKUP(AD8,'Jaccard_distance All'!$C$1:$EH$138,2,FALSE)</f>
        <v>CCUS subsidies may hinder the development of other projects needed for clean energy transition</v>
      </c>
      <c r="AG8" s="18" t="str" cm="1">
        <f t="array" aca="1" ref="AG8" ca="1">INDEX('Jaccard_distance All'!$A$1:$EH$1,1,MATCH(AD8,'Jaccard_distance All'!$A$1:$EH$1,0)+MATCH(LARGE(OFFSET('Jaccard_distance All'!$A6,0,MATCH(AD8,'Jaccard_distance All'!$A$1:$EH$1,0),,138-MATCH(AD8,'Jaccard_distance All'!$A$1:$EH$1,0)),1),OFFSET('Jaccard_distance All'!$A6,0,MATCH(AD8,'Jaccard_distance All'!$A$1:$EH$1,0),,138-MATCH(AD8,'Jaccard_distance All'!$A$1:$EH$1,0)),0))</f>
        <v>set_4029</v>
      </c>
      <c r="AH8" s="18">
        <f ca="1">HLOOKUP(AG8,'Jaccard_distance All'!$C$1:$EH$138,ROW()-2,FALSE)</f>
        <v>1</v>
      </c>
      <c r="AI8" s="21" t="str">
        <f ca="1">HLOOKUP(AG8,'Jaccard_distance All'!$C$1:$EH$138,2,FALSE)</f>
        <v>CCUS projects may face lack of cooperation among stakeholders from different clusters</v>
      </c>
      <c r="AK8" s="85">
        <f ca="1">1-SMALL('Jaccard_distance All'!$C6:$EH6,2)</f>
        <v>0.31707317073170738</v>
      </c>
      <c r="AL8" s="85">
        <f ca="1">1-AVERAGE('Jaccard_distance All'!$C6:$EH6)</f>
        <v>0.12277033768445034</v>
      </c>
      <c r="AM8" s="85">
        <f ca="1">1-MEDIAN('Jaccard_distance All'!$C6:$EH6)</f>
        <v>0.10526315789473684</v>
      </c>
    </row>
    <row r="9" spans="1:39" ht="39.4" x14ac:dyDescent="0.45">
      <c r="A9" s="19" t="s">
        <v>26</v>
      </c>
      <c r="B9" s="21" t="s">
        <v>293</v>
      </c>
      <c r="C9" s="18" cm="1">
        <f t="array" ref="C9">_xlfn.XLOOKUP(A9,'H2 benefits'!$F$5:$AD$5,'H2 benefits'!$F$2:$AD$2,check,0)</f>
        <v>41</v>
      </c>
      <c r="D9" s="34" t="str" cm="1">
        <f t="array" aca="1" ref="D9" ca="1">INDEX('Jaccard_distance All'!$C$1:$EH$1,,MATCH(SMALL('Jaccard_distance All'!$C7:$EH7,D$4+1),'Jaccard_distance All'!$C7:$EH7,0))</f>
        <v>set_1002</v>
      </c>
      <c r="E9" s="18">
        <f ca="1">SMALL('Jaccard_distance All'!$C7:$EH7,E$4+1)</f>
        <v>0.56944444444444442</v>
      </c>
      <c r="F9" s="21" t="str" cm="1">
        <f t="array" aca="1" ref="F9" ca="1">INDEX('Jaccard_distance All'!$C$2:$EH$2,,MATCH(SMALL('Jaccard_distance All'!$C7:$EH7,F$4+1),'Jaccard_distance All'!$C7:$EH7,0))</f>
        <v>H₂ facilitates industries and society to reach net zero goals</v>
      </c>
      <c r="G9" s="18" t="str" cm="1">
        <f t="array" aca="1" ref="G9" ca="1">INDEX('Jaccard_distance All'!$C$1:$EH$1,,MATCH(SMALL('Jaccard_distance All'!$C7:$EH7,G$4+1),'Jaccard_distance All'!$C7:$EH7,0))</f>
        <v>set_1007</v>
      </c>
      <c r="H9" s="18">
        <f ca="1">SMALL('Jaccard_distance All'!$C7:$EH7,H$4+1)</f>
        <v>0.58181818181818179</v>
      </c>
      <c r="I9" s="21" t="str" cm="1">
        <f t="array" aca="1" ref="I9" ca="1">INDEX('Jaccard_distance All'!$C$2:$EH$2,,MATCH(SMALL('Jaccard_distance All'!$C7:$EH7,I$4+1),'Jaccard_distance All'!$C7:$EH7,0))</f>
        <v>H₂ stimulates and supports cooperation and consensus among actors (industry, government, local authorities)</v>
      </c>
      <c r="J9" s="18" t="str" cm="1">
        <f t="array" aca="1" ref="J9" ca="1">INDEX('Jaccard_distance All'!$C$1:$EH$1,,MATCH(SMALL('Jaccard_distance All'!$C7:$EH7,J$4+1),'Jaccard_distance All'!$C7:$EH7,0))</f>
        <v>set_3028</v>
      </c>
      <c r="K9" s="18">
        <f ca="1">SMALL('Jaccard_distance All'!$C7:$EH7,K$4+1)</f>
        <v>0.625</v>
      </c>
      <c r="L9" s="21" t="str" cm="1">
        <f t="array" aca="1" ref="L9" ca="1">INDEX('Jaccard_distance All'!$C$2:$EH$2,,MATCH(SMALL('Jaccard_distance All'!$C7:$EH7,L$4+1),'Jaccard_distance All'!$C7:$EH7,0))</f>
        <v>H₂ may not be "colour"-agnostic and result in predilection for certain technology options (e.g., blue H₂ over green H₂)</v>
      </c>
      <c r="M9" s="18" t="str" cm="1">
        <f t="array" aca="1" ref="M9" ca="1">INDEX('Jaccard_distance All'!$C$1:$EH$1,,MATCH(SMALL('Jaccard_distance All'!$C7:$EH7,M$4+1),'Jaccard_distance All'!$C7:$EH7,0))</f>
        <v>set_1022</v>
      </c>
      <c r="N9" s="18">
        <f ca="1">SMALL('Jaccard_distance All'!$C7:$EH7,N$4+1)</f>
        <v>0.62745098039215685</v>
      </c>
      <c r="O9" s="21" t="str" cm="1">
        <f t="array" aca="1" ref="O9" ca="1">INDEX('Jaccard_distance All'!$C$2:$EH$2,,MATCH(SMALL('Jaccard_distance All'!$C7:$EH7,O$4+1),'Jaccard_distance All'!$C7:$EH7,0))</f>
        <v>H₂ can increase the competitiveness of industries both nationally and internationally</v>
      </c>
      <c r="P9" s="18" t="str" cm="1">
        <f t="array" aca="1" ref="P9" ca="1">INDEX('Jaccard_distance All'!$C$1:$EH$1,,MATCH(SMALL('Jaccard_distance All'!$C7:$EH7,P$4+1),'Jaccard_distance All'!$C7:$EH7,0))</f>
        <v>set_2006</v>
      </c>
      <c r="Q9" s="18">
        <f ca="1">SMALL('Jaccard_distance All'!$C7:$EH7,Q$4+1)</f>
        <v>0.62903225806451613</v>
      </c>
      <c r="R9" s="35" t="str" cm="1">
        <f t="array" aca="1" ref="R9" ca="1">INDEX('Jaccard_distance All'!$C$2:$EH$2,,MATCH(SMALL('Jaccard_distance All'!$C7:$EH7,R$4+1),'Jaccard_distance All'!$C7:$EH7,0))</f>
        <v>CCUS adoption can lead to benefits to the wider economy (e.g., job creation and retainment)</v>
      </c>
      <c r="T9" s="61">
        <f ca="1">COUNTIF('Jaccard_distance All'!$C7:$EH7,1)</f>
        <v>0</v>
      </c>
      <c r="U9" s="34" t="str" cm="1">
        <f t="array" aca="1" ref="U9" ca="1">INDEX('Jaccard_distance All'!$C$1:$EH$1,,MATCH(LARGE('Jaccard_distance All'!$C7:$EH7,U$4),'Jaccard_distance All'!$C7:$EH7,0))</f>
        <v>set_2016</v>
      </c>
      <c r="V9" s="18">
        <f ca="1">LARGE('Jaccard_distance All'!$C7:$EH7,V$4+1)</f>
        <v>0.97916666666666663</v>
      </c>
      <c r="W9" s="21" t="str" cm="1">
        <f t="array" aca="1" ref="W9" ca="1">INDEX('Jaccard_distance All'!$C$2:$EH$2,,MATCH(LARGE('Jaccard_distance All'!$C7:$EH7,W$4+1),'Jaccard_distance All'!$C7:$EH7,0))</f>
        <v>CCUS may lack business models to financially support CO₂ permanent storage in geological sites</v>
      </c>
      <c r="X9" s="18" t="str" cm="1">
        <f t="array" aca="1" ref="X9" ca="1">INDEX('Jaccard_distance All'!$A$1:$EH$1,1,MATCH(U9,'Jaccard_distance All'!$A$1:$EH$1,0)+MATCH(LARGE(OFFSET('Jaccard_distance All'!$A7,0,MATCH(U9,'Jaccard_distance All'!$A$1:$EH$1,0),,138-MATCH(U9,'Jaccard_distance All'!$A$1:$EH$1,0)),1),OFFSET('Jaccard_distance All'!$A7,0,MATCH(U9,'Jaccard_distance All'!$A$1:$EH$1,0),,138-MATCH(U9,'Jaccard_distance All'!$A$1:$EH$1,0)),0))</f>
        <v>set_4028</v>
      </c>
      <c r="Y9" s="18">
        <f ca="1">HLOOKUP(X9,'Jaccard_distance All'!$C$1:$EH$138,ROW()-2,FALSE)</f>
        <v>0.97916666666666663</v>
      </c>
      <c r="Z9" s="21" t="str">
        <f ca="1">HLOOKUP(X9,'Jaccard_distance All'!$C$1:$EH$138,2,FALSE)</f>
        <v>CCUS may lack business models to financially support CO₂ permanent storage in geological sites</v>
      </c>
      <c r="AA9" s="18" t="str" cm="1">
        <f t="array" aca="1" ref="AA9" ca="1">INDEX('Jaccard_distance All'!$A$1:$EH$1,1,MATCH(X9,'Jaccard_distance All'!$A$1:$EH$1,0)+MATCH(LARGE(OFFSET('Jaccard_distance All'!$A7,0,MATCH(X9,'Jaccard_distance All'!$A$1:$EH$1,0),,138-MATCH(X9,'Jaccard_distance All'!$A$1:$EH$1,0)),1),OFFSET('Jaccard_distance All'!$A7,0,MATCH(X9,'Jaccard_distance All'!$A$1:$EH$1,0),,138-MATCH(X9,'Jaccard_distance All'!$A$1:$EH$1,0)),0))</f>
        <v>set_5015</v>
      </c>
      <c r="AB9" s="18">
        <f ca="1">HLOOKUP(AA9,'Jaccard_distance All'!$C$1:$EH$138,ROW()-2,FALSE)</f>
        <v>0.97777777777777775</v>
      </c>
      <c r="AC9" s="21" t="str">
        <f ca="1">HLOOKUP(AA9,'Jaccard_distance All'!$C$1:$EH$138,2,FALSE)</f>
        <v>H₂ and CCUS adoption may be distorted by state protectionism towards O&amp;G industry</v>
      </c>
      <c r="AD9" s="18" t="str" cm="1">
        <f t="array" aca="1" ref="AD9" ca="1">INDEX('Jaccard_distance All'!$A$1:$EH$1,1,MATCH(AA9,'Jaccard_distance All'!$A$1:$EH$1,0)+MATCH(LARGE(OFFSET('Jaccard_distance All'!$A7,0,MATCH(AA9,'Jaccard_distance All'!$A$1:$EH$1,0),,138-MATCH(AA9,'Jaccard_distance All'!$A$1:$EH$1,0)),1),OFFSET('Jaccard_distance All'!$A7,0,MATCH(AA9,'Jaccard_distance All'!$A$1:$EH$1,0),,138-MATCH(AA9,'Jaccard_distance All'!$A$1:$EH$1,0)),0))</f>
        <v>set_5016</v>
      </c>
      <c r="AE9" s="18">
        <f ca="1">HLOOKUP(AD9,'Jaccard_distance All'!$C$1:$EH$138,ROW()-2,FALSE)</f>
        <v>0.9</v>
      </c>
      <c r="AF9" s="21" t="str">
        <f ca="1">HLOOKUP(AD9,'Jaccard_distance All'!$C$1:$EH$138,2,FALSE)</f>
        <v>H₂ and CCUS projects may not address unemployment affecting local communities due to mismatch in job skills</v>
      </c>
      <c r="AG9" s="18" t="e" cm="1">
        <f t="array" aca="1" ref="AG9" ca="1">INDEX('Jaccard_distance All'!$A$1:$EH$1,1,MATCH(AD9,'Jaccard_distance All'!$A$1:$EH$1,0)+MATCH(LARGE(OFFSET('Jaccard_distance All'!$A7,0,MATCH(AD9,'Jaccard_distance All'!$A$1:$EH$1,0),,138-MATCH(AD9,'Jaccard_distance All'!$A$1:$EH$1,0)),1),OFFSET('Jaccard_distance All'!$A7,0,MATCH(AD9,'Jaccard_distance All'!$A$1:$EH$1,0),,138-MATCH(AD9,'Jaccard_distance All'!$A$1:$EH$1,0)),0))</f>
        <v>#REF!</v>
      </c>
      <c r="AH9" s="18" t="e">
        <f ca="1">HLOOKUP(AG9,'Jaccard_distance All'!$C$1:$EH$138,ROW()-2,FALSE)</f>
        <v>#REF!</v>
      </c>
      <c r="AI9" s="21" t="e">
        <f ca="1">HLOOKUP(AG9,'Jaccard_distance All'!$C$1:$EH$138,2,FALSE)</f>
        <v>#REF!</v>
      </c>
      <c r="AK9" s="85">
        <f ca="1">1-SMALL('Jaccard_distance All'!$C7:$EH7,2)</f>
        <v>0.43055555555555558</v>
      </c>
      <c r="AL9" s="85">
        <f ca="1">1-AVERAGE('Jaccard_distance All'!$C7:$EH7)</f>
        <v>0.18773428951020865</v>
      </c>
      <c r="AM9" s="85">
        <f ca="1">1-MEDIAN('Jaccard_distance All'!$C7:$EH7)</f>
        <v>0.16666666666666663</v>
      </c>
    </row>
    <row r="10" spans="1:39" ht="39.4" x14ac:dyDescent="0.45">
      <c r="A10" s="19" t="s">
        <v>27</v>
      </c>
      <c r="B10" s="21" t="s">
        <v>294</v>
      </c>
      <c r="C10" s="18" cm="1">
        <f t="array" ref="C10">_xlfn.XLOOKUP(A10,'H2 benefits'!$F$5:$AD$5,'H2 benefits'!$F$2:$AD$2,check,0)</f>
        <v>25</v>
      </c>
      <c r="D10" s="34" t="str" cm="1">
        <f t="array" aca="1" ref="D10" ca="1">INDEX('Jaccard_distance All'!$C$1:$EH$1,,MATCH(SMALL('Jaccard_distance All'!$C8:$EH8,D$4+1),'Jaccard_distance All'!$C8:$EH8,0))</f>
        <v>set_1007</v>
      </c>
      <c r="E10" s="18">
        <f ca="1">SMALL('Jaccard_distance All'!$C8:$EH8,E$4+1)</f>
        <v>0.52380952380952384</v>
      </c>
      <c r="F10" s="21" t="str" cm="1">
        <f t="array" aca="1" ref="F10" ca="1">INDEX('Jaccard_distance All'!$C$2:$EH$2,,MATCH(SMALL('Jaccard_distance All'!$C8:$EH8,F$4+1),'Jaccard_distance All'!$C8:$EH8,0))</f>
        <v>H₂ stimulates and supports cooperation and consensus among actors (industry, government, local authorities)</v>
      </c>
      <c r="G10" s="18" t="str" cm="1">
        <f t="array" aca="1" ref="G10" ca="1">INDEX('Jaccard_distance All'!$C$1:$EH$1,,MATCH(SMALL('Jaccard_distance All'!$C8:$EH8,G$4+1),'Jaccard_distance All'!$C8:$EH8,0))</f>
        <v>set_3028</v>
      </c>
      <c r="H10" s="18">
        <f ca="1">SMALL('Jaccard_distance All'!$C8:$EH8,H$4+1)</f>
        <v>0.61538461538461542</v>
      </c>
      <c r="I10" s="21" t="str" cm="1">
        <f t="array" aca="1" ref="I10" ca="1">INDEX('Jaccard_distance All'!$C$2:$EH$2,,MATCH(SMALL('Jaccard_distance All'!$C8:$EH8,I$4+1),'Jaccard_distance All'!$C8:$EH8,0))</f>
        <v>H₂ may not be "colour"-agnostic and result in predilection for certain technology options (e.g., blue H₂ over green H₂)</v>
      </c>
      <c r="J10" s="18" t="str" cm="1">
        <f t="array" aca="1" ref="J10" ca="1">INDEX('Jaccard_distance All'!$C$1:$EH$1,,MATCH(SMALL('Jaccard_distance All'!$C8:$EH8,J$4+1),'Jaccard_distance All'!$C8:$EH8,0))</f>
        <v>set_1005</v>
      </c>
      <c r="K10" s="18">
        <f ca="1">SMALL('Jaccard_distance All'!$C8:$EH8,K$4+1)</f>
        <v>0.65306122448979598</v>
      </c>
      <c r="L10" s="21" t="str" cm="1">
        <f t="array" aca="1" ref="L10" ca="1">INDEX('Jaccard_distance All'!$C$2:$EH$2,,MATCH(SMALL('Jaccard_distance All'!$C8:$EH8,L$4+1),'Jaccard_distance All'!$C8:$EH8,0))</f>
        <v>H₂ adoption can lead to benefits to the wider economy (e.g., job creation and retainment)</v>
      </c>
      <c r="M10" s="18" t="str" cm="1">
        <f t="array" aca="1" ref="M10" ca="1">INDEX('Jaccard_distance All'!$C$1:$EH$1,,MATCH(SMALL('Jaccard_distance All'!$C8:$EH8,M$4+1),'Jaccard_distance All'!$C8:$EH8,0))</f>
        <v>set_3026</v>
      </c>
      <c r="N10" s="18">
        <f ca="1">SMALL('Jaccard_distance All'!$C8:$EH8,N$4+1)</f>
        <v>0.6875</v>
      </c>
      <c r="O10" s="21" t="str" cm="1">
        <f t="array" aca="1" ref="O10" ca="1">INDEX('Jaccard_distance All'!$C$2:$EH$2,,MATCH(SMALL('Jaccard_distance All'!$C8:$EH8,O$4+1),'Jaccard_distance All'!$C8:$EH8,0))</f>
        <v>H₂ may be hindered by mixed signals and wrong messaging resulting from misaligned policy action</v>
      </c>
      <c r="P10" s="18" t="str" cm="1">
        <f t="array" aca="1" ref="P10" ca="1">INDEX('Jaccard_distance All'!$C$1:$EH$1,,MATCH(SMALL('Jaccard_distance All'!$C8:$EH8,P$4+1),'Jaccard_distance All'!$C8:$EH8,0))</f>
        <v>set_3034</v>
      </c>
      <c r="Q10" s="18">
        <f ca="1">SMALL('Jaccard_distance All'!$C8:$EH8,Q$4+1)</f>
        <v>0.7</v>
      </c>
      <c r="R10" s="35" t="str" cm="1">
        <f t="array" aca="1" ref="R10" ca="1">INDEX('Jaccard_distance All'!$C$2:$EH$2,,MATCH(SMALL('Jaccard_distance All'!$C8:$EH8,R$4+1),'Jaccard_distance All'!$C8:$EH8,0))</f>
        <v>H₂ projects may unable to forecast profitability of operations due to uncertainties in demand markets</v>
      </c>
      <c r="T10" s="61">
        <f ca="1">COUNTIF('Jaccard_distance All'!$C8:$EH8,1)</f>
        <v>4</v>
      </c>
      <c r="U10" s="34" t="str" cm="1">
        <f t="array" aca="1" ref="U10" ca="1">INDEX('Jaccard_distance All'!$C$1:$EH$1,,MATCH(LARGE('Jaccard_distance All'!$C8:$EH8,U$4),'Jaccard_distance All'!$C8:$EH8,0))</f>
        <v>set_2007</v>
      </c>
      <c r="V10" s="18">
        <f ca="1">LARGE('Jaccard_distance All'!$C8:$EH8,V$4+1)</f>
        <v>1</v>
      </c>
      <c r="W10" s="21" t="str" cm="1">
        <f t="array" aca="1" ref="W10" ca="1">INDEX('Jaccard_distance All'!$C$2:$EH$2,,MATCH(LARGE('Jaccard_distance All'!$C8:$EH8,W$4+1),'Jaccard_distance All'!$C8:$EH8,0))</f>
        <v>CCUS adoption can be economically self-sufficient or cost-effective</v>
      </c>
      <c r="X10" s="18" t="str" cm="1">
        <f t="array" aca="1" ref="X10" ca="1">INDEX('Jaccard_distance All'!$A$1:$EH$1,1,MATCH(U10,'Jaccard_distance All'!$A$1:$EH$1,0)+MATCH(LARGE(OFFSET('Jaccard_distance All'!$A8,0,MATCH(U10,'Jaccard_distance All'!$A$1:$EH$1,0),,138-MATCH(U10,'Jaccard_distance All'!$A$1:$EH$1,0)),1),OFFSET('Jaccard_distance All'!$A8,0,MATCH(U10,'Jaccard_distance All'!$A$1:$EH$1,0),,138-MATCH(U10,'Jaccard_distance All'!$A$1:$EH$1,0)),0))</f>
        <v>set_3023</v>
      </c>
      <c r="Y10" s="18">
        <f ca="1">HLOOKUP(X10,'Jaccard_distance All'!$C$1:$EH$138,ROW()-2,FALSE)</f>
        <v>1</v>
      </c>
      <c r="Z10" s="21" t="str">
        <f ca="1">HLOOKUP(X10,'Jaccard_distance All'!$C$1:$EH$138,2,FALSE)</f>
        <v>H₂ production systems may lack sufficient flexibility to adjust to variable electricity supply and demand</v>
      </c>
      <c r="AA10" s="18" t="str" cm="1">
        <f t="array" aca="1" ref="AA10" ca="1">INDEX('Jaccard_distance All'!$A$1:$EH$1,1,MATCH(X10,'Jaccard_distance All'!$A$1:$EH$1,0)+MATCH(LARGE(OFFSET('Jaccard_distance All'!$A8,0,MATCH(X10,'Jaccard_distance All'!$A$1:$EH$1,0),,138-MATCH(X10,'Jaccard_distance All'!$A$1:$EH$1,0)),1),OFFSET('Jaccard_distance All'!$A8,0,MATCH(X10,'Jaccard_distance All'!$A$1:$EH$1,0),,138-MATCH(X10,'Jaccard_distance All'!$A$1:$EH$1,0)),0))</f>
        <v>set_4034</v>
      </c>
      <c r="AB10" s="18">
        <f ca="1">HLOOKUP(AA10,'Jaccard_distance All'!$C$1:$EH$138,ROW()-2,FALSE)</f>
        <v>1</v>
      </c>
      <c r="AC10" s="21" t="str">
        <f ca="1">HLOOKUP(AA10,'Jaccard_distance All'!$C$1:$EH$138,2,FALSE)</f>
        <v>CCUS via mineralisation (CCM) is still under development</v>
      </c>
      <c r="AD10" s="18" t="str" cm="1">
        <f t="array" aca="1" ref="AD10" ca="1">INDEX('Jaccard_distance All'!$A$1:$EH$1,1,MATCH(AA10,'Jaccard_distance All'!$A$1:$EH$1,0)+MATCH(LARGE(OFFSET('Jaccard_distance All'!$A8,0,MATCH(AA10,'Jaccard_distance All'!$A$1:$EH$1,0),,138-MATCH(AA10,'Jaccard_distance All'!$A$1:$EH$1,0)),1),OFFSET('Jaccard_distance All'!$A8,0,MATCH(AA10,'Jaccard_distance All'!$A$1:$EH$1,0),,138-MATCH(AA10,'Jaccard_distance All'!$A$1:$EH$1,0)),0))</f>
        <v>set_5005</v>
      </c>
      <c r="AE10" s="18">
        <f ca="1">HLOOKUP(AD10,'Jaccard_distance All'!$C$1:$EH$138,ROW()-2,FALSE)</f>
        <v>1</v>
      </c>
      <c r="AF10" s="21" t="str">
        <f ca="1">HLOOKUP(AD10,'Jaccard_distance All'!$C$1:$EH$138,2,FALSE)</f>
        <v>H₂ and CCUS may not address lack of diversity in the workforce</v>
      </c>
      <c r="AG10" s="18" t="str" cm="1">
        <f t="array" aca="1" ref="AG10" ca="1">INDEX('Jaccard_distance All'!$A$1:$EH$1,1,MATCH(AD10,'Jaccard_distance All'!$A$1:$EH$1,0)+MATCH(LARGE(OFFSET('Jaccard_distance All'!$A8,0,MATCH(AD10,'Jaccard_distance All'!$A$1:$EH$1,0),,138-MATCH(AD10,'Jaccard_distance All'!$A$1:$EH$1,0)),1),OFFSET('Jaccard_distance All'!$A8,0,MATCH(AD10,'Jaccard_distance All'!$A$1:$EH$1,0),,138-MATCH(AD10,'Jaccard_distance All'!$A$1:$EH$1,0)),0))</f>
        <v>set_5016</v>
      </c>
      <c r="AH10" s="18">
        <f ca="1">HLOOKUP(AG10,'Jaccard_distance All'!$C$1:$EH$138,ROW()-2,FALSE)</f>
        <v>0.97368421052631582</v>
      </c>
      <c r="AI10" s="21" t="str">
        <f ca="1">HLOOKUP(AG10,'Jaccard_distance All'!$C$1:$EH$138,2,FALSE)</f>
        <v>H₂ and CCUS projects may not address unemployment affecting local communities due to mismatch in job skills</v>
      </c>
      <c r="AK10" s="85">
        <f ca="1">1-SMALL('Jaccard_distance All'!$C8:$EH8,2)</f>
        <v>0.47619047619047616</v>
      </c>
      <c r="AL10" s="85">
        <f ca="1">1-AVERAGE('Jaccard_distance All'!$C8:$EH8)</f>
        <v>0.14702523164414583</v>
      </c>
      <c r="AM10" s="85">
        <f ca="1">1-MEDIAN('Jaccard_distance All'!$C8:$EH8)</f>
        <v>0.1261363636363636</v>
      </c>
    </row>
    <row r="11" spans="1:39" ht="39.4" x14ac:dyDescent="0.45">
      <c r="A11" s="19" t="s">
        <v>28</v>
      </c>
      <c r="B11" s="21" t="s">
        <v>291</v>
      </c>
      <c r="C11" s="18" cm="1">
        <f t="array" ref="C11">_xlfn.XLOOKUP(A11,'H2 benefits'!$F$5:$AD$5,'H2 benefits'!$F$2:$AD$2,check,0)</f>
        <v>37</v>
      </c>
      <c r="D11" s="34" t="str" cm="1">
        <f t="array" aca="1" ref="D11" ca="1">INDEX('Jaccard_distance All'!$C$1:$EH$1,,MATCH(SMALL('Jaccard_distance All'!$C9:$EH9,D$4+1),'Jaccard_distance All'!$C9:$EH9,0))</f>
        <v>set_1006</v>
      </c>
      <c r="E11" s="18">
        <f ca="1">SMALL('Jaccard_distance All'!$C9:$EH9,E$4+1)</f>
        <v>0.52380952380952384</v>
      </c>
      <c r="F11" s="21" t="str" cm="1">
        <f t="array" aca="1" ref="F11" ca="1">INDEX('Jaccard_distance All'!$C$2:$EH$2,,MATCH(SMALL('Jaccard_distance All'!$C9:$EH9,F$4+1),'Jaccard_distance All'!$C9:$EH9,0))</f>
        <v>H₂ production enjoys political and policy support</v>
      </c>
      <c r="G11" s="18" t="str" cm="1">
        <f t="array" aca="1" ref="G11" ca="1">INDEX('Jaccard_distance All'!$C$1:$EH$1,,MATCH(SMALL('Jaccard_distance All'!$C9:$EH9,G$4+1),'Jaccard_distance All'!$C9:$EH9,0))</f>
        <v>set_1005</v>
      </c>
      <c r="H11" s="18">
        <f ca="1">SMALL('Jaccard_distance All'!$C9:$EH9,H$4+1)</f>
        <v>0.58181818181818179</v>
      </c>
      <c r="I11" s="21" t="str" cm="1">
        <f t="array" aca="1" ref="I11" ca="1">INDEX('Jaccard_distance All'!$C$2:$EH$2,,MATCH(SMALL('Jaccard_distance All'!$C9:$EH9,I$4+1),'Jaccard_distance All'!$C9:$EH9,0))</f>
        <v>H₂ adoption can lead to benefits to the wider economy (e.g., job creation and retainment)</v>
      </c>
      <c r="J11" s="18" t="str" cm="1">
        <f t="array" aca="1" ref="J11" ca="1">INDEX('Jaccard_distance All'!$C$1:$EH$1,,MATCH(SMALL('Jaccard_distance All'!$C9:$EH9,J$4+1),'Jaccard_distance All'!$C9:$EH9,0))</f>
        <v>set_1002</v>
      </c>
      <c r="K11" s="18">
        <f ca="1">SMALL('Jaccard_distance All'!$C9:$EH9,K$4+1)</f>
        <v>0.60563380281690149</v>
      </c>
      <c r="L11" s="21" t="str" cm="1">
        <f t="array" aca="1" ref="L11" ca="1">INDEX('Jaccard_distance All'!$C$2:$EH$2,,MATCH(SMALL('Jaccard_distance All'!$C9:$EH9,L$4+1),'Jaccard_distance All'!$C9:$EH9,0))</f>
        <v>H₂ facilitates industries and society to reach net zero goals</v>
      </c>
      <c r="M11" s="18" t="str" cm="1">
        <f t="array" aca="1" ref="M11" ca="1">INDEX('Jaccard_distance All'!$C$1:$EH$1,,MATCH(SMALL('Jaccard_distance All'!$C9:$EH9,M$4+1),'Jaccard_distance All'!$C9:$EH9,0))</f>
        <v>set_1011</v>
      </c>
      <c r="N11" s="18">
        <f ca="1">SMALL('Jaccard_distance All'!$C9:$EH9,N$4+1)</f>
        <v>0.64705882352941169</v>
      </c>
      <c r="O11" s="21" t="str" cm="1">
        <f t="array" aca="1" ref="O11" ca="1">INDEX('Jaccard_distance All'!$C$2:$EH$2,,MATCH(SMALL('Jaccard_distance All'!$C9:$EH9,O$4+1),'Jaccard_distance All'!$C9:$EH9,0))</f>
        <v>H₂ can be used in multiple markets via chemical energy carriers (e.g., ammonia, methanol)</v>
      </c>
      <c r="P11" s="18" t="str" cm="1">
        <f t="array" aca="1" ref="P11" ca="1">INDEX('Jaccard_distance All'!$C$1:$EH$1,,MATCH(SMALL('Jaccard_distance All'!$C9:$EH9,P$4+1),'Jaccard_distance All'!$C9:$EH9,0))</f>
        <v>set_1008</v>
      </c>
      <c r="Q11" s="18">
        <f ca="1">SMALL('Jaccard_distance All'!$C9:$EH9,Q$4+1)</f>
        <v>0.66666666666666674</v>
      </c>
      <c r="R11" s="35" t="str" cm="1">
        <f t="array" aca="1" ref="R11" ca="1">INDEX('Jaccard_distance All'!$C$2:$EH$2,,MATCH(SMALL('Jaccard_distance All'!$C9:$EH9,R$4+1),'Jaccard_distance All'!$C9:$EH9,0))</f>
        <v xml:space="preserve">H₂ can reuse infrastructure that is already available  </v>
      </c>
      <c r="T11" s="61">
        <f ca="1">COUNTIF('Jaccard_distance All'!$C9:$EH9,1)</f>
        <v>2</v>
      </c>
      <c r="U11" s="34" t="str" cm="1">
        <f t="array" aca="1" ref="U11" ca="1">INDEX('Jaccard_distance All'!$C$1:$EH$1,,MATCH(LARGE('Jaccard_distance All'!$C9:$EH9,U$4),'Jaccard_distance All'!$C9:$EH9,0))</f>
        <v>set_3023</v>
      </c>
      <c r="V11" s="18">
        <f ca="1">LARGE('Jaccard_distance All'!$C9:$EH9,V$4+1)</f>
        <v>1</v>
      </c>
      <c r="W11" s="21" t="str" cm="1">
        <f t="array" aca="1" ref="W11" ca="1">INDEX('Jaccard_distance All'!$C$2:$EH$2,,MATCH(LARGE('Jaccard_distance All'!$C9:$EH9,W$4+1),'Jaccard_distance All'!$C9:$EH9,0))</f>
        <v>H₂ production systems may lack sufficient flexibility to adjust to variable electricity supply and demand</v>
      </c>
      <c r="X11" s="18" t="str" cm="1">
        <f t="array" aca="1" ref="X11" ca="1">INDEX('Jaccard_distance All'!$A$1:$EH$1,1,MATCH(U11,'Jaccard_distance All'!$A$1:$EH$1,0)+MATCH(LARGE(OFFSET('Jaccard_distance All'!$A9,0,MATCH(U11,'Jaccard_distance All'!$A$1:$EH$1,0),,138-MATCH(U11,'Jaccard_distance All'!$A$1:$EH$1,0)),1),OFFSET('Jaccard_distance All'!$A9,0,MATCH(U11,'Jaccard_distance All'!$A$1:$EH$1,0),,138-MATCH(U11,'Jaccard_distance All'!$A$1:$EH$1,0)),0))</f>
        <v>set_4034</v>
      </c>
      <c r="Y11" s="18">
        <f ca="1">HLOOKUP(X11,'Jaccard_distance All'!$C$1:$EH$138,ROW()-2,FALSE)</f>
        <v>1</v>
      </c>
      <c r="Z11" s="21" t="str">
        <f ca="1">HLOOKUP(X11,'Jaccard_distance All'!$C$1:$EH$138,2,FALSE)</f>
        <v>CCUS via mineralisation (CCM) is still under development</v>
      </c>
      <c r="AA11" s="18" t="str" cm="1">
        <f t="array" aca="1" ref="AA11" ca="1">INDEX('Jaccard_distance All'!$A$1:$EH$1,1,MATCH(X11,'Jaccard_distance All'!$A$1:$EH$1,0)+MATCH(LARGE(OFFSET('Jaccard_distance All'!$A9,0,MATCH(X11,'Jaccard_distance All'!$A$1:$EH$1,0),,138-MATCH(X11,'Jaccard_distance All'!$A$1:$EH$1,0)),1),OFFSET('Jaccard_distance All'!$A9,0,MATCH(X11,'Jaccard_distance All'!$A$1:$EH$1,0),,138-MATCH(X11,'Jaccard_distance All'!$A$1:$EH$1,0)),0))</f>
        <v>set_5009</v>
      </c>
      <c r="AB11" s="18">
        <f ca="1">HLOOKUP(AA11,'Jaccard_distance All'!$C$1:$EH$138,ROW()-2,FALSE)</f>
        <v>0.97499999999999998</v>
      </c>
      <c r="AC11" s="21" t="str">
        <f ca="1">HLOOKUP(AA11,'Jaccard_distance All'!$C$1:$EH$138,2,FALSE)</f>
        <v>H₂ and CCUS may result in "offshoring" of emissions to developing and underdeveloped nations</v>
      </c>
      <c r="AD11" s="18" t="str" cm="1">
        <f t="array" aca="1" ref="AD11" ca="1">INDEX('Jaccard_distance All'!$A$1:$EH$1,1,MATCH(AA11,'Jaccard_distance All'!$A$1:$EH$1,0)+MATCH(LARGE(OFFSET('Jaccard_distance All'!$A9,0,MATCH(AA11,'Jaccard_distance All'!$A$1:$EH$1,0),,138-MATCH(AA11,'Jaccard_distance All'!$A$1:$EH$1,0)),1),OFFSET('Jaccard_distance All'!$A9,0,MATCH(AA11,'Jaccard_distance All'!$A$1:$EH$1,0),,138-MATCH(AA11,'Jaccard_distance All'!$A$1:$EH$1,0)),0))</f>
        <v>set_5015</v>
      </c>
      <c r="AE11" s="18">
        <f ca="1">HLOOKUP(AD11,'Jaccard_distance All'!$C$1:$EH$138,ROW()-2,FALSE)</f>
        <v>0.92307692307692313</v>
      </c>
      <c r="AF11" s="21" t="str">
        <f ca="1">HLOOKUP(AD11,'Jaccard_distance All'!$C$1:$EH$138,2,FALSE)</f>
        <v>H₂ and CCUS adoption may be distorted by state protectionism towards O&amp;G industry</v>
      </c>
      <c r="AG11" s="18" t="str" cm="1">
        <f t="array" aca="1" ref="AG11" ca="1">INDEX('Jaccard_distance All'!$A$1:$EH$1,1,MATCH(AD11,'Jaccard_distance All'!$A$1:$EH$1,0)+MATCH(LARGE(OFFSET('Jaccard_distance All'!$A9,0,MATCH(AD11,'Jaccard_distance All'!$A$1:$EH$1,0),,138-MATCH(AD11,'Jaccard_distance All'!$A$1:$EH$1,0)),1),OFFSET('Jaccard_distance All'!$A9,0,MATCH(AD11,'Jaccard_distance All'!$A$1:$EH$1,0),,138-MATCH(AD11,'Jaccard_distance All'!$A$1:$EH$1,0)),0))</f>
        <v>set_5016</v>
      </c>
      <c r="AH11" s="18">
        <f ca="1">HLOOKUP(AG11,'Jaccard_distance All'!$C$1:$EH$138,ROW()-2,FALSE)</f>
        <v>0.89130434782608692</v>
      </c>
      <c r="AI11" s="21" t="str">
        <f ca="1">HLOOKUP(AG11,'Jaccard_distance All'!$C$1:$EH$138,2,FALSE)</f>
        <v>H₂ and CCUS projects may not address unemployment affecting local communities due to mismatch in job skills</v>
      </c>
      <c r="AK11" s="85">
        <f ca="1">1-SMALL('Jaccard_distance All'!$C9:$EH9,2)</f>
        <v>0.47619047619047616</v>
      </c>
      <c r="AL11" s="85">
        <f ca="1">1-AVERAGE('Jaccard_distance All'!$C9:$EH9)</f>
        <v>0.17028173715974826</v>
      </c>
      <c r="AM11" s="85">
        <f ca="1">1-MEDIAN('Jaccard_distance All'!$C9:$EH9)</f>
        <v>0.15470085470085471</v>
      </c>
    </row>
    <row r="12" spans="1:39" ht="39.4" x14ac:dyDescent="0.45">
      <c r="A12" s="19" t="s">
        <v>29</v>
      </c>
      <c r="B12" s="21" t="s">
        <v>295</v>
      </c>
      <c r="C12" s="18" cm="1">
        <f t="array" ref="C12">_xlfn.XLOOKUP(A12,'H2 benefits'!$F$5:$AD$5,'H2 benefits'!$F$2:$AD$2,check,0)</f>
        <v>31</v>
      </c>
      <c r="D12" s="34" t="str" cm="1">
        <f t="array" aca="1" ref="D12" ca="1">INDEX('Jaccard_distance All'!$C$1:$EH$1,,MATCH(SMALL('Jaccard_distance All'!$C10:$EH10,D$4+1),'Jaccard_distance All'!$C10:$EH10,0))</f>
        <v>set_1013</v>
      </c>
      <c r="E12" s="18">
        <f ca="1">SMALL('Jaccard_distance All'!$C10:$EH10,E$4+1)</f>
        <v>0.5714285714285714</v>
      </c>
      <c r="F12" s="21" t="str" cm="1">
        <f t="array" aca="1" ref="F12" ca="1">INDEX('Jaccard_distance All'!$C$2:$EH$2,,MATCH(SMALL('Jaccard_distance All'!$C10:$EH10,F$4+1),'Jaccard_distance All'!$C10:$EH10,0))</f>
        <v>H₂ can leverage geographical proximity of industries and demand centers to expedite adoption</v>
      </c>
      <c r="G12" s="18" t="str" cm="1">
        <f t="array" aca="1" ref="G12" ca="1">INDEX('Jaccard_distance All'!$C$1:$EH$1,,MATCH(SMALL('Jaccard_distance All'!$C10:$EH10,G$4+1),'Jaccard_distance All'!$C10:$EH10,0))</f>
        <v>set_1002</v>
      </c>
      <c r="H12" s="18">
        <f ca="1">SMALL('Jaccard_distance All'!$C10:$EH10,H$4+1)</f>
        <v>0.61194029850746268</v>
      </c>
      <c r="I12" s="21" t="str" cm="1">
        <f t="array" aca="1" ref="I12" ca="1">INDEX('Jaccard_distance All'!$C$2:$EH$2,,MATCH(SMALL('Jaccard_distance All'!$C10:$EH10,I$4+1),'Jaccard_distance All'!$C10:$EH10,0))</f>
        <v>H₂ facilitates industries and society to reach net zero goals</v>
      </c>
      <c r="J12" s="18" t="str" cm="1">
        <f t="array" aca="1" ref="J12" ca="1">INDEX('Jaccard_distance All'!$C$1:$EH$1,,MATCH(SMALL('Jaccard_distance All'!$C10:$EH10,J$4+1),'Jaccard_distance All'!$C10:$EH10,0))</f>
        <v>set_1007</v>
      </c>
      <c r="K12" s="18">
        <f ca="1">SMALL('Jaccard_distance All'!$C10:$EH10,K$4+1)</f>
        <v>0.66666666666666674</v>
      </c>
      <c r="L12" s="21" t="str" cm="1">
        <f t="array" aca="1" ref="L12" ca="1">INDEX('Jaccard_distance All'!$C$2:$EH$2,,MATCH(SMALL('Jaccard_distance All'!$C10:$EH10,L$4+1),'Jaccard_distance All'!$C10:$EH10,0))</f>
        <v>H₂ stimulates and supports cooperation and consensus among actors (industry, government, local authorities)</v>
      </c>
      <c r="M12" s="18" t="str" cm="1">
        <f t="array" aca="1" ref="M12" ca="1">INDEX('Jaccard_distance All'!$C$1:$EH$1,,MATCH(SMALL('Jaccard_distance All'!$C10:$EH10,M$4+1),'Jaccard_distance All'!$C10:$EH10,0))</f>
        <v>set_3011</v>
      </c>
      <c r="N12" s="18">
        <f ca="1">SMALL('Jaccard_distance All'!$C10:$EH10,N$4+1)</f>
        <v>0.67391304347826086</v>
      </c>
      <c r="O12" s="21" t="str" cm="1">
        <f t="array" aca="1" ref="O12" ca="1">INDEX('Jaccard_distance All'!$C$2:$EH$2,,MATCH(SMALL('Jaccard_distance All'!$C10:$EH10,O$4+1),'Jaccard_distance All'!$C10:$EH10,0))</f>
        <v>H₂ projects may face tensions due to competition among companies for funding and resources</v>
      </c>
      <c r="P12" s="18" t="str" cm="1">
        <f t="array" aca="1" ref="P12" ca="1">INDEX('Jaccard_distance All'!$C$1:$EH$1,,MATCH(SMALL('Jaccard_distance All'!$C10:$EH10,P$4+1),'Jaccard_distance All'!$C10:$EH10,0))</f>
        <v>set_1020</v>
      </c>
      <c r="Q12" s="18">
        <f ca="1">SMALL('Jaccard_distance All'!$C10:$EH10,Q$4+1)</f>
        <v>0.67500000000000004</v>
      </c>
      <c r="R12" s="35" t="str" cm="1">
        <f t="array" aca="1" ref="R12" ca="1">INDEX('Jaccard_distance All'!$C$2:$EH$2,,MATCH(SMALL('Jaccard_distance All'!$C10:$EH10,R$4+1),'Jaccard_distance All'!$C10:$EH10,0))</f>
        <v>H₂ can help decarbonise other sectors, e.g., domestic heating</v>
      </c>
      <c r="T12" s="61">
        <f ca="1">COUNTIF('Jaccard_distance All'!$C10:$EH10,1)</f>
        <v>4</v>
      </c>
      <c r="U12" s="34" t="str" cm="1">
        <f t="array" aca="1" ref="U12" ca="1">INDEX('Jaccard_distance All'!$C$1:$EH$1,,MATCH(LARGE('Jaccard_distance All'!$C10:$EH10,U$4),'Jaccard_distance All'!$C10:$EH10,0))</f>
        <v>set_4028</v>
      </c>
      <c r="V12" s="18">
        <f ca="1">LARGE('Jaccard_distance All'!$C10:$EH10,V$4+1)</f>
        <v>1</v>
      </c>
      <c r="W12" s="21" t="str" cm="1">
        <f t="array" aca="1" ref="W12" ca="1">INDEX('Jaccard_distance All'!$C$2:$EH$2,,MATCH(LARGE('Jaccard_distance All'!$C10:$EH10,W$4+1),'Jaccard_distance All'!$C10:$EH10,0))</f>
        <v>CCUS may lack business models to financially support CO₂ permanent storage in geological sites</v>
      </c>
      <c r="X12" s="18" t="str" cm="1">
        <f t="array" aca="1" ref="X12" ca="1">INDEX('Jaccard_distance All'!$A$1:$EH$1,1,MATCH(U12,'Jaccard_distance All'!$A$1:$EH$1,0)+MATCH(LARGE(OFFSET('Jaccard_distance All'!$A10,0,MATCH(U12,'Jaccard_distance All'!$A$1:$EH$1,0),,138-MATCH(U12,'Jaccard_distance All'!$A$1:$EH$1,0)),1),OFFSET('Jaccard_distance All'!$A10,0,MATCH(U12,'Jaccard_distance All'!$A$1:$EH$1,0),,138-MATCH(U12,'Jaccard_distance All'!$A$1:$EH$1,0)),0))</f>
        <v>set_4029</v>
      </c>
      <c r="Y12" s="18">
        <f ca="1">HLOOKUP(X12,'Jaccard_distance All'!$C$1:$EH$138,ROW()-2,FALSE)</f>
        <v>1</v>
      </c>
      <c r="Z12" s="21" t="str">
        <f ca="1">HLOOKUP(X12,'Jaccard_distance All'!$C$1:$EH$138,2,FALSE)</f>
        <v>CCUS projects may face lack of cooperation among stakeholders from different clusters</v>
      </c>
      <c r="AA12" s="18" t="str" cm="1">
        <f t="array" aca="1" ref="AA12" ca="1">INDEX('Jaccard_distance All'!$A$1:$EH$1,1,MATCH(X12,'Jaccard_distance All'!$A$1:$EH$1,0)+MATCH(LARGE(OFFSET('Jaccard_distance All'!$A10,0,MATCH(X12,'Jaccard_distance All'!$A$1:$EH$1,0),,138-MATCH(X12,'Jaccard_distance All'!$A$1:$EH$1,0)),1),OFFSET('Jaccard_distance All'!$A10,0,MATCH(X12,'Jaccard_distance All'!$A$1:$EH$1,0),,138-MATCH(X12,'Jaccard_distance All'!$A$1:$EH$1,0)),0))</f>
        <v>set_4034</v>
      </c>
      <c r="AB12" s="18">
        <f ca="1">HLOOKUP(AA12,'Jaccard_distance All'!$C$1:$EH$138,ROW()-2,FALSE)</f>
        <v>1</v>
      </c>
      <c r="AC12" s="21" t="str">
        <f ca="1">HLOOKUP(AA12,'Jaccard_distance All'!$C$1:$EH$138,2,FALSE)</f>
        <v>CCUS via mineralisation (CCM) is still under development</v>
      </c>
      <c r="AD12" s="18" t="str" cm="1">
        <f t="array" aca="1" ref="AD12" ca="1">INDEX('Jaccard_distance All'!$A$1:$EH$1,1,MATCH(AA12,'Jaccard_distance All'!$A$1:$EH$1,0)+MATCH(LARGE(OFFSET('Jaccard_distance All'!$A10,0,MATCH(AA12,'Jaccard_distance All'!$A$1:$EH$1,0),,138-MATCH(AA12,'Jaccard_distance All'!$A$1:$EH$1,0)),1),OFFSET('Jaccard_distance All'!$A10,0,MATCH(AA12,'Jaccard_distance All'!$A$1:$EH$1,0),,138-MATCH(AA12,'Jaccard_distance All'!$A$1:$EH$1,0)),0))</f>
        <v>set_5005</v>
      </c>
      <c r="AE12" s="18">
        <f ca="1">HLOOKUP(AD12,'Jaccard_distance All'!$C$1:$EH$138,ROW()-2,FALSE)</f>
        <v>1</v>
      </c>
      <c r="AF12" s="21" t="str">
        <f ca="1">HLOOKUP(AD12,'Jaccard_distance All'!$C$1:$EH$138,2,FALSE)</f>
        <v>H₂ and CCUS may not address lack of diversity in the workforce</v>
      </c>
      <c r="AG12" s="18" t="str" cm="1">
        <f t="array" aca="1" ref="AG12" ca="1">INDEX('Jaccard_distance All'!$A$1:$EH$1,1,MATCH(AD12,'Jaccard_distance All'!$A$1:$EH$1,0)+MATCH(LARGE(OFFSET('Jaccard_distance All'!$A10,0,MATCH(AD12,'Jaccard_distance All'!$A$1:$EH$1,0),,138-MATCH(AD12,'Jaccard_distance All'!$A$1:$EH$1,0)),1),OFFSET('Jaccard_distance All'!$A10,0,MATCH(AD12,'Jaccard_distance All'!$A$1:$EH$1,0),,138-MATCH(AD12,'Jaccard_distance All'!$A$1:$EH$1,0)),0))</f>
        <v>set_5015</v>
      </c>
      <c r="AH12" s="18">
        <f ca="1">HLOOKUP(AG12,'Jaccard_distance All'!$C$1:$EH$138,ROW()-2,FALSE)</f>
        <v>0.97142857142857142</v>
      </c>
      <c r="AI12" s="21" t="str">
        <f ca="1">HLOOKUP(AG12,'Jaccard_distance All'!$C$1:$EH$138,2,FALSE)</f>
        <v>H₂ and CCUS adoption may be distorted by state protectionism towards O&amp;G industry</v>
      </c>
      <c r="AK12" s="85">
        <f ca="1">1-SMALL('Jaccard_distance All'!$C10:$EH10,2)</f>
        <v>0.4285714285714286</v>
      </c>
      <c r="AL12" s="85">
        <f ca="1">1-AVERAGE('Jaccard_distance All'!$C10:$EH10)</f>
        <v>0.15379101479247859</v>
      </c>
      <c r="AM12" s="85">
        <f ca="1">1-MEDIAN('Jaccard_distance All'!$C10:$EH10)</f>
        <v>0.13921188630490955</v>
      </c>
    </row>
    <row r="13" spans="1:39" ht="39.4" x14ac:dyDescent="0.45">
      <c r="A13" s="19" t="s">
        <v>30</v>
      </c>
      <c r="B13" s="21" t="s">
        <v>296</v>
      </c>
      <c r="C13" s="18" cm="1">
        <f t="array" ref="C13">_xlfn.XLOOKUP(A13,'H2 benefits'!$F$5:$AD$5,'H2 benefits'!$F$2:$AD$2,check,0)</f>
        <v>17</v>
      </c>
      <c r="D13" s="34" t="str" cm="1">
        <f t="array" aca="1" ref="D13" ca="1">INDEX('Jaccard_distance All'!$C$1:$EH$1,,MATCH(SMALL('Jaccard_distance All'!$C11:$EH11,D$4+1),'Jaccard_distance All'!$C11:$EH11,0))</f>
        <v>set_3011</v>
      </c>
      <c r="E13" s="18">
        <f ca="1">SMALL('Jaccard_distance All'!$C11:$EH11,E$4+1)</f>
        <v>0.65714285714285714</v>
      </c>
      <c r="F13" s="21" t="str" cm="1">
        <f t="array" aca="1" ref="F13" ca="1">INDEX('Jaccard_distance All'!$C$2:$EH$2,,MATCH(SMALL('Jaccard_distance All'!$C11:$EH11,F$4+1),'Jaccard_distance All'!$C11:$EH11,0))</f>
        <v>H₂ projects may face tensions due to competition among companies for funding and resources</v>
      </c>
      <c r="G13" s="18" t="str" cm="1">
        <f t="array" aca="1" ref="G13" ca="1">INDEX('Jaccard_distance All'!$C$1:$EH$1,,MATCH(SMALL('Jaccard_distance All'!$C11:$EH11,G$4+1),'Jaccard_distance All'!$C11:$EH11,0))</f>
        <v>set_1004</v>
      </c>
      <c r="H13" s="18">
        <f ca="1">SMALL('Jaccard_distance All'!$C11:$EH11,H$4+1)</f>
        <v>0.7</v>
      </c>
      <c r="I13" s="21" t="str" cm="1">
        <f t="array" aca="1" ref="I13" ca="1">INDEX('Jaccard_distance All'!$C$2:$EH$2,,MATCH(SMALL('Jaccard_distance All'!$C11:$EH11,I$4+1),'Jaccard_distance All'!$C11:$EH11,0))</f>
        <v>H₂ production via conventional technologies is at high TRL</v>
      </c>
      <c r="J13" s="18" t="str" cm="1">
        <f t="array" aca="1" ref="J13" ca="1">INDEX('Jaccard_distance All'!$C$1:$EH$1,,MATCH(SMALL('Jaccard_distance All'!$C11:$EH11,J$4+1),'Jaccard_distance All'!$C11:$EH11,0))</f>
        <v>set_1020</v>
      </c>
      <c r="K13" s="18">
        <f ca="1">SMALL('Jaccard_distance All'!$C11:$EH11,K$4+1)</f>
        <v>0.74193548387096775</v>
      </c>
      <c r="L13" s="21" t="str" cm="1">
        <f t="array" aca="1" ref="L13" ca="1">INDEX('Jaccard_distance All'!$C$2:$EH$2,,MATCH(SMALL('Jaccard_distance All'!$C11:$EH11,L$4+1),'Jaccard_distance All'!$C11:$EH11,0))</f>
        <v>H₂ can help decarbonise other sectors, e.g., domestic heating</v>
      </c>
      <c r="M13" s="18" t="str" cm="1">
        <f t="array" aca="1" ref="M13" ca="1">INDEX('Jaccard_distance All'!$C$1:$EH$1,,MATCH(SMALL('Jaccard_distance All'!$C11:$EH11,M$4+1),'Jaccard_distance All'!$C11:$EH11,0))</f>
        <v>set_1006</v>
      </c>
      <c r="N13" s="18">
        <f ca="1">SMALL('Jaccard_distance All'!$C11:$EH11,N$4+1)</f>
        <v>0.76470588235294112</v>
      </c>
      <c r="O13" s="21" t="str" cm="1">
        <f t="array" aca="1" ref="O13" ca="1">INDEX('Jaccard_distance All'!$C$2:$EH$2,,MATCH(SMALL('Jaccard_distance All'!$C11:$EH11,O$4+1),'Jaccard_distance All'!$C11:$EH11,0))</f>
        <v>H₂ production enjoys political and policy support</v>
      </c>
      <c r="P13" s="18" t="str" cm="1">
        <f t="array" aca="1" ref="P13" ca="1">INDEX('Jaccard_distance All'!$C$1:$EH$1,,MATCH(SMALL('Jaccard_distance All'!$C11:$EH11,P$4+1),'Jaccard_distance All'!$C11:$EH11,0))</f>
        <v>set_1006</v>
      </c>
      <c r="Q13" s="18">
        <f ca="1">SMALL('Jaccard_distance All'!$C11:$EH11,Q$4+1)</f>
        <v>0.76470588235294112</v>
      </c>
      <c r="R13" s="35" t="str" cm="1">
        <f t="array" aca="1" ref="R13" ca="1">INDEX('Jaccard_distance All'!$C$2:$EH$2,,MATCH(SMALL('Jaccard_distance All'!$C11:$EH11,R$4+1),'Jaccard_distance All'!$C11:$EH11,0))</f>
        <v>H₂ production enjoys political and policy support</v>
      </c>
      <c r="T13" s="61">
        <f ca="1">COUNTIF('Jaccard_distance All'!$C11:$EH11,1)</f>
        <v>12</v>
      </c>
      <c r="U13" s="34" t="str" cm="1">
        <f t="array" aca="1" ref="U13" ca="1">INDEX('Jaccard_distance All'!$C$1:$EH$1,,MATCH(LARGE('Jaccard_distance All'!$C11:$EH11,U$4),'Jaccard_distance All'!$C11:$EH11,0))</f>
        <v>set_2016</v>
      </c>
      <c r="V13" s="18">
        <f ca="1">LARGE('Jaccard_distance All'!$C11:$EH11,V$4+1)</f>
        <v>1</v>
      </c>
      <c r="W13" s="21" t="str" cm="1">
        <f t="array" aca="1" ref="W13" ca="1">INDEX('Jaccard_distance All'!$C$2:$EH$2,,MATCH(LARGE('Jaccard_distance All'!$C11:$EH11,W$4+1),'Jaccard_distance All'!$C11:$EH11,0))</f>
        <v>CCUS will be a long-term business and can extend the operational lifetime of current industries (e.g., refining)</v>
      </c>
      <c r="X13" s="18" t="str" cm="1">
        <f t="array" aca="1" ref="X13" ca="1">INDEX('Jaccard_distance All'!$A$1:$EH$1,1,MATCH(U13,'Jaccard_distance All'!$A$1:$EH$1,0)+MATCH(LARGE(OFFSET('Jaccard_distance All'!$A11,0,MATCH(U13,'Jaccard_distance All'!$A$1:$EH$1,0),,138-MATCH(U13,'Jaccard_distance All'!$A$1:$EH$1,0)),1),OFFSET('Jaccard_distance All'!$A11,0,MATCH(U13,'Jaccard_distance All'!$A$1:$EH$1,0),,138-MATCH(U13,'Jaccard_distance All'!$A$1:$EH$1,0)),0))</f>
        <v>set_2017</v>
      </c>
      <c r="Y13" s="18">
        <f ca="1">HLOOKUP(X13,'Jaccard_distance All'!$C$1:$EH$138,ROW()-2,FALSE)</f>
        <v>1</v>
      </c>
      <c r="Z13" s="21" t="str">
        <f ca="1">HLOOKUP(X13,'Jaccard_distance All'!$C$1:$EH$138,2,FALSE)</f>
        <v>CCUS enables the adoption of DAC technologies</v>
      </c>
      <c r="AA13" s="18" t="str" cm="1">
        <f t="array" aca="1" ref="AA13" ca="1">INDEX('Jaccard_distance All'!$A$1:$EH$1,1,MATCH(X13,'Jaccard_distance All'!$A$1:$EH$1,0)+MATCH(LARGE(OFFSET('Jaccard_distance All'!$A11,0,MATCH(X13,'Jaccard_distance All'!$A$1:$EH$1,0),,138-MATCH(X13,'Jaccard_distance All'!$A$1:$EH$1,0)),1),OFFSET('Jaccard_distance All'!$A11,0,MATCH(X13,'Jaccard_distance All'!$A$1:$EH$1,0),,138-MATCH(X13,'Jaccard_distance All'!$A$1:$EH$1,0)),0))</f>
        <v>set_2021</v>
      </c>
      <c r="AB13" s="18">
        <f ca="1">HLOOKUP(AA13,'Jaccard_distance All'!$C$1:$EH$138,ROW()-2,FALSE)</f>
        <v>1</v>
      </c>
      <c r="AC13" s="21" t="str">
        <f ca="1">HLOOKUP(AA13,'Jaccard_distance All'!$C$1:$EH$138,2,FALSE)</f>
        <v>CCUS can mitigate other environmental problems, e.g., air pollution</v>
      </c>
      <c r="AD13" s="18" t="str" cm="1">
        <f t="array" aca="1" ref="AD13" ca="1">INDEX('Jaccard_distance All'!$A$1:$EH$1,1,MATCH(AA13,'Jaccard_distance All'!$A$1:$EH$1,0)+MATCH(LARGE(OFFSET('Jaccard_distance All'!$A11,0,MATCH(AA13,'Jaccard_distance All'!$A$1:$EH$1,0),,138-MATCH(AA13,'Jaccard_distance All'!$A$1:$EH$1,0)),1),OFFSET('Jaccard_distance All'!$A11,0,MATCH(AA13,'Jaccard_distance All'!$A$1:$EH$1,0),,138-MATCH(AA13,'Jaccard_distance All'!$A$1:$EH$1,0)),0))</f>
        <v>set_3017</v>
      </c>
      <c r="AE13" s="18">
        <f ca="1">HLOOKUP(AD13,'Jaccard_distance All'!$C$1:$EH$138,ROW()-2,FALSE)</f>
        <v>1</v>
      </c>
      <c r="AF13" s="21" t="str">
        <f ca="1">HLOOKUP(AD13,'Jaccard_distance All'!$C$1:$EH$138,2,FALSE)</f>
        <v>H₂ storage in geological formations may not be reliable and result in leakage</v>
      </c>
      <c r="AG13" s="18" t="str" cm="1">
        <f t="array" aca="1" ref="AG13" ca="1">INDEX('Jaccard_distance All'!$A$1:$EH$1,1,MATCH(AD13,'Jaccard_distance All'!$A$1:$EH$1,0)+MATCH(LARGE(OFFSET('Jaccard_distance All'!$A11,0,MATCH(AD13,'Jaccard_distance All'!$A$1:$EH$1,0),,138-MATCH(AD13,'Jaccard_distance All'!$A$1:$EH$1,0)),1),OFFSET('Jaccard_distance All'!$A11,0,MATCH(AD13,'Jaccard_distance All'!$A$1:$EH$1,0),,138-MATCH(AD13,'Jaccard_distance All'!$A$1:$EH$1,0)),0))</f>
        <v>set_3020</v>
      </c>
      <c r="AH13" s="18">
        <f ca="1">HLOOKUP(AG13,'Jaccard_distance All'!$C$1:$EH$138,ROW()-2,FALSE)</f>
        <v>1</v>
      </c>
      <c r="AI13" s="21" t="str">
        <f ca="1">HLOOKUP(AG13,'Jaccard_distance All'!$C$1:$EH$138,2,FALSE)</f>
        <v>H₂ technologies may not be sufficiently proven at commercial scale</v>
      </c>
      <c r="AK13" s="85">
        <f ca="1">1-SMALL('Jaccard_distance All'!$C11:$EH11,2)</f>
        <v>0.34285714285714286</v>
      </c>
      <c r="AL13" s="85">
        <f ca="1">1-AVERAGE('Jaccard_distance All'!$C11:$EH11)</f>
        <v>0.11705362040510214</v>
      </c>
      <c r="AM13" s="85">
        <f ca="1">1-MEDIAN('Jaccard_distance All'!$C11:$EH11)</f>
        <v>0.10256410256410253</v>
      </c>
    </row>
    <row r="14" spans="1:39" ht="39.4" x14ac:dyDescent="0.45">
      <c r="A14" s="19" t="s">
        <v>31</v>
      </c>
      <c r="B14" s="21" t="s">
        <v>297</v>
      </c>
      <c r="C14" s="18" cm="1">
        <f t="array" ref="C14">_xlfn.XLOOKUP(A14,'H2 benefits'!$F$5:$AD$5,'H2 benefits'!$F$2:$AD$2,check,0)</f>
        <v>10</v>
      </c>
      <c r="D14" s="34" t="str" cm="1">
        <f t="array" aca="1" ref="D14" ca="1">INDEX('Jaccard_distance All'!$C$1:$EH$1,,MATCH(SMALL('Jaccard_distance All'!$C12:$EH12,D$4+1),'Jaccard_distance All'!$C12:$EH12,0))</f>
        <v>set_1012</v>
      </c>
      <c r="E14" s="18">
        <f ca="1">SMALL('Jaccard_distance All'!$C12:$EH12,E$4+1)</f>
        <v>0.77272727272727271</v>
      </c>
      <c r="F14" s="21" t="str" cm="1">
        <f t="array" aca="1" ref="F14" ca="1">INDEX('Jaccard_distance All'!$C$2:$EH$2,,MATCH(SMALL('Jaccard_distance All'!$C12:$EH12,F$4+1),'Jaccard_distance All'!$C12:$EH12,0))</f>
        <v>H₂ can leverage public consultations and engagements to elicit public support and participation</v>
      </c>
      <c r="G14" s="18" t="str" cm="1">
        <f t="array" aca="1" ref="G14" ca="1">INDEX('Jaccard_distance All'!$C$1:$EH$1,,MATCH(SMALL('Jaccard_distance All'!$C12:$EH12,G$4+1),'Jaccard_distance All'!$C12:$EH12,0))</f>
        <v>set_3020</v>
      </c>
      <c r="H14" s="18">
        <f ca="1">SMALL('Jaccard_distance All'!$C12:$EH12,H$4+1)</f>
        <v>0.78947368421052633</v>
      </c>
      <c r="I14" s="21" t="str" cm="1">
        <f t="array" aca="1" ref="I14" ca="1">INDEX('Jaccard_distance All'!$C$2:$EH$2,,MATCH(SMALL('Jaccard_distance All'!$C12:$EH12,I$4+1),'Jaccard_distance All'!$C12:$EH12,0))</f>
        <v>H₂ technologies may not be sufficiently proven at commercial scale</v>
      </c>
      <c r="J14" s="18" t="str" cm="1">
        <f t="array" aca="1" ref="J14" ca="1">INDEX('Jaccard_distance All'!$C$1:$EH$1,,MATCH(SMALL('Jaccard_distance All'!$C12:$EH12,J$4+1),'Jaccard_distance All'!$C12:$EH12,0))</f>
        <v>set_3020</v>
      </c>
      <c r="K14" s="18">
        <f ca="1">SMALL('Jaccard_distance All'!$C12:$EH12,K$4+1)</f>
        <v>0.78947368421052633</v>
      </c>
      <c r="L14" s="21" t="str" cm="1">
        <f t="array" aca="1" ref="L14" ca="1">INDEX('Jaccard_distance All'!$C$2:$EH$2,,MATCH(SMALL('Jaccard_distance All'!$C12:$EH12,L$4+1),'Jaccard_distance All'!$C12:$EH12,0))</f>
        <v>H₂ technologies may not be sufficiently proven at commercial scale</v>
      </c>
      <c r="M14" s="18" t="str" cm="1">
        <f t="array" aca="1" ref="M14" ca="1">INDEX('Jaccard_distance All'!$C$1:$EH$1,,MATCH(SMALL('Jaccard_distance All'!$C12:$EH12,M$4+1),'Jaccard_distance All'!$C12:$EH12,0))</f>
        <v>set_3017</v>
      </c>
      <c r="N14" s="18">
        <f ca="1">SMALL('Jaccard_distance All'!$C12:$EH12,N$4+1)</f>
        <v>0.8</v>
      </c>
      <c r="O14" s="21" t="str" cm="1">
        <f t="array" aca="1" ref="O14" ca="1">INDEX('Jaccard_distance All'!$C$2:$EH$2,,MATCH(SMALL('Jaccard_distance All'!$C12:$EH12,O$4+1),'Jaccard_distance All'!$C12:$EH12,0))</f>
        <v>H₂ storage in geological formations may not be reliable and result in leakage</v>
      </c>
      <c r="P14" s="18" t="str" cm="1">
        <f t="array" aca="1" ref="P14" ca="1">INDEX('Jaccard_distance All'!$C$1:$EH$1,,MATCH(SMALL('Jaccard_distance All'!$C12:$EH12,P$4+1),'Jaccard_distance All'!$C12:$EH12,0))</f>
        <v>set_1011</v>
      </c>
      <c r="Q14" s="18">
        <f ca="1">SMALL('Jaccard_distance All'!$C12:$EH12,Q$4+1)</f>
        <v>0.83333333333333337</v>
      </c>
      <c r="R14" s="35" t="str" cm="1">
        <f t="array" aca="1" ref="R14" ca="1">INDEX('Jaccard_distance All'!$C$2:$EH$2,,MATCH(SMALL('Jaccard_distance All'!$C12:$EH12,R$4+1),'Jaccard_distance All'!$C12:$EH12,0))</f>
        <v>H₂ can be used in multiple markets via chemical energy carriers (e.g., ammonia, methanol)</v>
      </c>
      <c r="T14" s="61">
        <f ca="1">COUNTIF('Jaccard_distance All'!$C12:$EH12,1)</f>
        <v>24</v>
      </c>
      <c r="U14" s="34" t="str" cm="1">
        <f t="array" aca="1" ref="U14" ca="1">INDEX('Jaccard_distance All'!$C$1:$EH$1,,MATCH(LARGE('Jaccard_distance All'!$C12:$EH12,U$4),'Jaccard_distance All'!$C12:$EH12,0))</f>
        <v>set_1017</v>
      </c>
      <c r="V14" s="18">
        <f ca="1">LARGE('Jaccard_distance All'!$C12:$EH12,V$4+1)</f>
        <v>1</v>
      </c>
      <c r="W14" s="21" t="str" cm="1">
        <f t="array" aca="1" ref="W14" ca="1">INDEX('Jaccard_distance All'!$C$2:$EH$2,,MATCH(LARGE('Jaccard_distance All'!$C12:$EH12,W$4+1),'Jaccard_distance All'!$C12:$EH12,0))</f>
        <v>H₂ can support fuel switching in industry</v>
      </c>
      <c r="X14" s="18" t="str" cm="1">
        <f t="array" aca="1" ref="X14" ca="1">INDEX('Jaccard_distance All'!$A$1:$EH$1,1,MATCH(U14,'Jaccard_distance All'!$A$1:$EH$1,0)+MATCH(LARGE(OFFSET('Jaccard_distance All'!$A12,0,MATCH(U14,'Jaccard_distance All'!$A$1:$EH$1,0),,138-MATCH(U14,'Jaccard_distance All'!$A$1:$EH$1,0)),1),OFFSET('Jaccard_distance All'!$A12,0,MATCH(U14,'Jaccard_distance All'!$A$1:$EH$1,0),,138-MATCH(U14,'Jaccard_distance All'!$A$1:$EH$1,0)),0))</f>
        <v>set_1024</v>
      </c>
      <c r="Y14" s="18">
        <f ca="1">HLOOKUP(X14,'Jaccard_distance All'!$C$1:$EH$138,ROW()-2,FALSE)</f>
        <v>1</v>
      </c>
      <c r="Z14" s="21" t="str">
        <f ca="1">HLOOKUP(X14,'Jaccard_distance All'!$C$1:$EH$138,2,FALSE)</f>
        <v>H₂ standards (e.g., classification as low-carbon H₂) can be used to enforce stringent CO₂ reduction targets</v>
      </c>
      <c r="AA14" s="18" t="str" cm="1">
        <f t="array" aca="1" ref="AA14" ca="1">INDEX('Jaccard_distance All'!$A$1:$EH$1,1,MATCH(X14,'Jaccard_distance All'!$A$1:$EH$1,0)+MATCH(LARGE(OFFSET('Jaccard_distance All'!$A12,0,MATCH(X14,'Jaccard_distance All'!$A$1:$EH$1,0),,138-MATCH(X14,'Jaccard_distance All'!$A$1:$EH$1,0)),1),OFFSET('Jaccard_distance All'!$A12,0,MATCH(X14,'Jaccard_distance All'!$A$1:$EH$1,0),,138-MATCH(X14,'Jaccard_distance All'!$A$1:$EH$1,0)),0))</f>
        <v>set_2003</v>
      </c>
      <c r="AB14" s="18">
        <f ca="1">HLOOKUP(AA14,'Jaccard_distance All'!$C$1:$EH$138,ROW()-2,FALSE)</f>
        <v>1</v>
      </c>
      <c r="AC14" s="21" t="str">
        <f ca="1">HLOOKUP(AA14,'Jaccard_distance All'!$C$1:$EH$138,2,FALSE)</f>
        <v>CCUS technologies are at high TRL</v>
      </c>
      <c r="AD14" s="18" t="str" cm="1">
        <f t="array" aca="1" ref="AD14" ca="1">INDEX('Jaccard_distance All'!$A$1:$EH$1,1,MATCH(AA14,'Jaccard_distance All'!$A$1:$EH$1,0)+MATCH(LARGE(OFFSET('Jaccard_distance All'!$A12,0,MATCH(AA14,'Jaccard_distance All'!$A$1:$EH$1,0),,138-MATCH(AA14,'Jaccard_distance All'!$A$1:$EH$1,0)),1),OFFSET('Jaccard_distance All'!$A12,0,MATCH(AA14,'Jaccard_distance All'!$A$1:$EH$1,0),,138-MATCH(AA14,'Jaccard_distance All'!$A$1:$EH$1,0)),0))</f>
        <v>set_2009</v>
      </c>
      <c r="AE14" s="18">
        <f ca="1">HLOOKUP(AD14,'Jaccard_distance All'!$C$1:$EH$138,ROW()-2,FALSE)</f>
        <v>1</v>
      </c>
      <c r="AF14" s="21" t="str">
        <f ca="1">HLOOKUP(AD14,'Jaccard_distance All'!$C$1:$EH$138,2,FALSE)</f>
        <v>CCUS requirements for trained/skilled staff can be met by existing industries and initiatives</v>
      </c>
      <c r="AG14" s="18" t="str" cm="1">
        <f t="array" aca="1" ref="AG14" ca="1">INDEX('Jaccard_distance All'!$A$1:$EH$1,1,MATCH(AD14,'Jaccard_distance All'!$A$1:$EH$1,0)+MATCH(LARGE(OFFSET('Jaccard_distance All'!$A12,0,MATCH(AD14,'Jaccard_distance All'!$A$1:$EH$1,0),,138-MATCH(AD14,'Jaccard_distance All'!$A$1:$EH$1,0)),1),OFFSET('Jaccard_distance All'!$A12,0,MATCH(AD14,'Jaccard_distance All'!$A$1:$EH$1,0),,138-MATCH(AD14,'Jaccard_distance All'!$A$1:$EH$1,0)),0))</f>
        <v>set_2010</v>
      </c>
      <c r="AH14" s="18">
        <f ca="1">HLOOKUP(AG14,'Jaccard_distance All'!$C$1:$EH$138,ROW()-2,FALSE)</f>
        <v>1</v>
      </c>
      <c r="AI14" s="21" t="str">
        <f ca="1">HLOOKUP(AG14,'Jaccard_distance All'!$C$1:$EH$138,2,FALSE)</f>
        <v>CCUS actors can instilled confidence and trust in institutional support</v>
      </c>
      <c r="AK14" s="85">
        <f ca="1">1-SMALL('Jaccard_distance All'!$C12:$EH12,2)</f>
        <v>0.22727272727272729</v>
      </c>
      <c r="AL14" s="85">
        <f ca="1">1-AVERAGE('Jaccard_distance All'!$C12:$EH12)</f>
        <v>7.3126888011510793E-2</v>
      </c>
      <c r="AM14" s="85">
        <f ca="1">1-MEDIAN('Jaccard_distance All'!$C12:$EH12)</f>
        <v>6.25E-2</v>
      </c>
    </row>
    <row r="15" spans="1:39" ht="39.4" x14ac:dyDescent="0.45">
      <c r="A15" s="19" t="s">
        <v>32</v>
      </c>
      <c r="B15" s="21" t="s">
        <v>298</v>
      </c>
      <c r="C15" s="18" cm="1">
        <f t="array" ref="C15">_xlfn.XLOOKUP(A15,'H2 benefits'!$F$5:$AD$5,'H2 benefits'!$F$2:$AD$2,check,0)</f>
        <v>32</v>
      </c>
      <c r="D15" s="34" t="str" cm="1">
        <f t="array" aca="1" ref="D15" ca="1">INDEX('Jaccard_distance All'!$C$1:$EH$1,,MATCH(SMALL('Jaccard_distance All'!$C13:$EH13,D$4+1),'Jaccard_distance All'!$C13:$EH13,0))</f>
        <v>set_1003</v>
      </c>
      <c r="E15" s="18">
        <f ca="1">SMALL('Jaccard_distance All'!$C13:$EH13,E$4+1)</f>
        <v>0.59259259259259256</v>
      </c>
      <c r="F15" s="21" t="str" cm="1">
        <f t="array" aca="1" ref="F15" ca="1">INDEX('Jaccard_distance All'!$C$2:$EH$2,,MATCH(SMALL('Jaccard_distance All'!$C13:$EH13,F$4+1),'Jaccard_distance All'!$C13:$EH13,0))</f>
        <v>H₂ can be produced via multiple technology value chains</v>
      </c>
      <c r="G15" s="18" t="str" cm="1">
        <f t="array" aca="1" ref="G15" ca="1">INDEX('Jaccard_distance All'!$C$1:$EH$1,,MATCH(SMALL('Jaccard_distance All'!$C13:$EH13,G$4+1),'Jaccard_distance All'!$C13:$EH13,0))</f>
        <v>set_1013</v>
      </c>
      <c r="H15" s="18">
        <f ca="1">SMALL('Jaccard_distance All'!$C13:$EH13,H$4+1)</f>
        <v>0.61363636363636365</v>
      </c>
      <c r="I15" s="21" t="str" cm="1">
        <f t="array" aca="1" ref="I15" ca="1">INDEX('Jaccard_distance All'!$C$2:$EH$2,,MATCH(SMALL('Jaccard_distance All'!$C13:$EH13,I$4+1),'Jaccard_distance All'!$C13:$EH13,0))</f>
        <v>H₂ can leverage geographical proximity of industries and demand centers to expedite adoption</v>
      </c>
      <c r="J15" s="18" t="str" cm="1">
        <f t="array" aca="1" ref="J15" ca="1">INDEX('Jaccard_distance All'!$C$1:$EH$1,,MATCH(SMALL('Jaccard_distance All'!$C13:$EH13,J$4+1),'Jaccard_distance All'!$C13:$EH13,0))</f>
        <v>set_3028</v>
      </c>
      <c r="K15" s="18">
        <f ca="1">SMALL('Jaccard_distance All'!$C13:$EH13,K$4+1)</f>
        <v>0.61403508771929827</v>
      </c>
      <c r="L15" s="21" t="str" cm="1">
        <f t="array" aca="1" ref="L15" ca="1">INDEX('Jaccard_distance All'!$C$2:$EH$2,,MATCH(SMALL('Jaccard_distance All'!$C13:$EH13,L$4+1),'Jaccard_distance All'!$C13:$EH13,0))</f>
        <v>H₂ may not be "colour"-agnostic and result in predilection for certain technology options (e.g., blue H₂ over green H₂)</v>
      </c>
      <c r="M15" s="18" t="str" cm="1">
        <f t="array" aca="1" ref="M15" ca="1">INDEX('Jaccard_distance All'!$C$1:$EH$1,,MATCH(SMALL('Jaccard_distance All'!$C13:$EH13,M$4+1),'Jaccard_distance All'!$C13:$EH13,0))</f>
        <v>set_1018</v>
      </c>
      <c r="N15" s="18">
        <f ca="1">SMALL('Jaccard_distance All'!$C13:$EH13,N$4+1)</f>
        <v>0.62857142857142856</v>
      </c>
      <c r="O15" s="21" t="str" cm="1">
        <f t="array" aca="1" ref="O15" ca="1">INDEX('Jaccard_distance All'!$C$2:$EH$2,,MATCH(SMALL('Jaccard_distance All'!$C13:$EH13,O$4+1),'Jaccard_distance All'!$C13:$EH13,0))</f>
        <v>H₂ will be a long-term business and can extend the operational lifetime of current industries (e.g., refining)</v>
      </c>
      <c r="P15" s="18" t="str" cm="1">
        <f t="array" aca="1" ref="P15" ca="1">INDEX('Jaccard_distance All'!$C$1:$EH$1,,MATCH(SMALL('Jaccard_distance All'!$C13:$EH13,P$4+1),'Jaccard_distance All'!$C13:$EH13,0))</f>
        <v>set_1007</v>
      </c>
      <c r="Q15" s="18">
        <f ca="1">SMALL('Jaccard_distance All'!$C13:$EH13,Q$4+1)</f>
        <v>0.64705882352941169</v>
      </c>
      <c r="R15" s="35" t="str" cm="1">
        <f t="array" aca="1" ref="R15" ca="1">INDEX('Jaccard_distance All'!$C$2:$EH$2,,MATCH(SMALL('Jaccard_distance All'!$C13:$EH13,R$4+1),'Jaccard_distance All'!$C13:$EH13,0))</f>
        <v>H₂ stimulates and supports cooperation and consensus among actors (industry, government, local authorities)</v>
      </c>
      <c r="T15" s="61">
        <f ca="1">COUNTIF('Jaccard_distance All'!$C13:$EH13,1)</f>
        <v>4</v>
      </c>
      <c r="U15" s="34" t="str" cm="1">
        <f t="array" aca="1" ref="U15" ca="1">INDEX('Jaccard_distance All'!$C$1:$EH$1,,MATCH(LARGE('Jaccard_distance All'!$C13:$EH13,U$4),'Jaccard_distance All'!$C13:$EH13,0))</f>
        <v>set_4028</v>
      </c>
      <c r="V15" s="18">
        <f ca="1">LARGE('Jaccard_distance All'!$C13:$EH13,V$4+1)</f>
        <v>1</v>
      </c>
      <c r="W15" s="21" t="str" cm="1">
        <f t="array" aca="1" ref="W15" ca="1">INDEX('Jaccard_distance All'!$C$2:$EH$2,,MATCH(LARGE('Jaccard_distance All'!$C13:$EH13,W$4+1),'Jaccard_distance All'!$C13:$EH13,0))</f>
        <v>CCUS may lack business models to financially support CO₂ permanent storage in geological sites</v>
      </c>
      <c r="X15" s="18" t="str" cm="1">
        <f t="array" aca="1" ref="X15" ca="1">INDEX('Jaccard_distance All'!$A$1:$EH$1,1,MATCH(U15,'Jaccard_distance All'!$A$1:$EH$1,0)+MATCH(LARGE(OFFSET('Jaccard_distance All'!$A13,0,MATCH(U15,'Jaccard_distance All'!$A$1:$EH$1,0),,138-MATCH(U15,'Jaccard_distance All'!$A$1:$EH$1,0)),1),OFFSET('Jaccard_distance All'!$A13,0,MATCH(U15,'Jaccard_distance All'!$A$1:$EH$1,0),,138-MATCH(U15,'Jaccard_distance All'!$A$1:$EH$1,0)),0))</f>
        <v>set_4029</v>
      </c>
      <c r="Y15" s="18">
        <f ca="1">HLOOKUP(X15,'Jaccard_distance All'!$C$1:$EH$138,ROW()-2,FALSE)</f>
        <v>1</v>
      </c>
      <c r="Z15" s="21" t="str">
        <f ca="1">HLOOKUP(X15,'Jaccard_distance All'!$C$1:$EH$138,2,FALSE)</f>
        <v>CCUS projects may face lack of cooperation among stakeholders from different clusters</v>
      </c>
      <c r="AA15" s="18" t="str" cm="1">
        <f t="array" aca="1" ref="AA15" ca="1">INDEX('Jaccard_distance All'!$A$1:$EH$1,1,MATCH(X15,'Jaccard_distance All'!$A$1:$EH$1,0)+MATCH(LARGE(OFFSET('Jaccard_distance All'!$A13,0,MATCH(X15,'Jaccard_distance All'!$A$1:$EH$1,0),,138-MATCH(X15,'Jaccard_distance All'!$A$1:$EH$1,0)),1),OFFSET('Jaccard_distance All'!$A13,0,MATCH(X15,'Jaccard_distance All'!$A$1:$EH$1,0),,138-MATCH(X15,'Jaccard_distance All'!$A$1:$EH$1,0)),0))</f>
        <v>set_4031</v>
      </c>
      <c r="AB15" s="18">
        <f ca="1">HLOOKUP(AA15,'Jaccard_distance All'!$C$1:$EH$138,ROW()-2,FALSE)</f>
        <v>1</v>
      </c>
      <c r="AC15" s="21" t="str">
        <f ca="1">HLOOKUP(AA15,'Jaccard_distance All'!$C$1:$EH$138,2,FALSE)</f>
        <v>CCUS is hindered by a lack of clear markets for high-quality GHG removal credits</v>
      </c>
      <c r="AD15" s="18" t="str" cm="1">
        <f t="array" aca="1" ref="AD15" ca="1">INDEX('Jaccard_distance All'!$A$1:$EH$1,1,MATCH(AA15,'Jaccard_distance All'!$A$1:$EH$1,0)+MATCH(LARGE(OFFSET('Jaccard_distance All'!$A13,0,MATCH(AA15,'Jaccard_distance All'!$A$1:$EH$1,0),,138-MATCH(AA15,'Jaccard_distance All'!$A$1:$EH$1,0)),1),OFFSET('Jaccard_distance All'!$A13,0,MATCH(AA15,'Jaccard_distance All'!$A$1:$EH$1,0),,138-MATCH(AA15,'Jaccard_distance All'!$A$1:$EH$1,0)),0))</f>
        <v>set_4034</v>
      </c>
      <c r="AE15" s="18">
        <f ca="1">HLOOKUP(AD15,'Jaccard_distance All'!$C$1:$EH$138,ROW()-2,FALSE)</f>
        <v>1</v>
      </c>
      <c r="AF15" s="21" t="str">
        <f ca="1">HLOOKUP(AD15,'Jaccard_distance All'!$C$1:$EH$138,2,FALSE)</f>
        <v>CCUS via mineralisation (CCM) is still under development</v>
      </c>
      <c r="AG15" s="18" t="str" cm="1">
        <f t="array" aca="1" ref="AG15" ca="1">INDEX('Jaccard_distance All'!$A$1:$EH$1,1,MATCH(AD15,'Jaccard_distance All'!$A$1:$EH$1,0)+MATCH(LARGE(OFFSET('Jaccard_distance All'!$A13,0,MATCH(AD15,'Jaccard_distance All'!$A$1:$EH$1,0),,138-MATCH(AD15,'Jaccard_distance All'!$A$1:$EH$1,0)),1),OFFSET('Jaccard_distance All'!$A13,0,MATCH(AD15,'Jaccard_distance All'!$A$1:$EH$1,0),,138-MATCH(AD15,'Jaccard_distance All'!$A$1:$EH$1,0)),0))</f>
        <v>set_5010</v>
      </c>
      <c r="AH15" s="18">
        <f ca="1">HLOOKUP(AG15,'Jaccard_distance All'!$C$1:$EH$138,ROW()-2,FALSE)</f>
        <v>0.97435897435897434</v>
      </c>
      <c r="AI15" s="21" t="str">
        <f ca="1">HLOOKUP(AG15,'Jaccard_distance All'!$C$1:$EH$138,2,FALSE)</f>
        <v>H₂ and CCUS projects can distort local job markets and exacerbate income inequality in local communities</v>
      </c>
      <c r="AK15" s="85">
        <f ca="1">1-SMALL('Jaccard_distance All'!$C13:$EH13,2)</f>
        <v>0.40740740740740744</v>
      </c>
      <c r="AL15" s="85">
        <f ca="1">1-AVERAGE('Jaccard_distance All'!$C13:$EH13)</f>
        <v>0.16096795881651194</v>
      </c>
      <c r="AM15" s="85">
        <f ca="1">1-MEDIAN('Jaccard_distance All'!$C13:$EH13)</f>
        <v>0.13976744186046508</v>
      </c>
    </row>
    <row r="16" spans="1:39" ht="39.4" x14ac:dyDescent="0.45">
      <c r="A16" s="19" t="s">
        <v>33</v>
      </c>
      <c r="B16" s="21" t="s">
        <v>299</v>
      </c>
      <c r="C16" s="18" cm="1">
        <f t="array" ref="C16">_xlfn.XLOOKUP(A16,'H2 benefits'!$F$5:$AD$5,'H2 benefits'!$F$2:$AD$2,check,0)</f>
        <v>17</v>
      </c>
      <c r="D16" s="34" t="str" cm="1">
        <f t="array" aca="1" ref="D16" ca="1">INDEX('Jaccard_distance All'!$C$1:$EH$1,,MATCH(SMALL('Jaccard_distance All'!$C14:$EH14,D$4+1),'Jaccard_distance All'!$C14:$EH14,0))</f>
        <v>set_1005</v>
      </c>
      <c r="E16" s="18">
        <f ca="1">SMALL('Jaccard_distance All'!$C14:$EH14,E$4+1)</f>
        <v>0.68181818181818188</v>
      </c>
      <c r="F16" s="21" t="str" cm="1">
        <f t="array" aca="1" ref="F16" ca="1">INDEX('Jaccard_distance All'!$C$2:$EH$2,,MATCH(SMALL('Jaccard_distance All'!$C14:$EH14,F$4+1),'Jaccard_distance All'!$C14:$EH14,0))</f>
        <v>H₂ adoption can lead to benefits to the wider economy (e.g., job creation and retainment)</v>
      </c>
      <c r="G16" s="18" t="str" cm="1">
        <f t="array" aca="1" ref="G16" ca="1">INDEX('Jaccard_distance All'!$C$1:$EH$1,,MATCH(SMALL('Jaccard_distance All'!$C14:$EH14,G$4+1),'Jaccard_distance All'!$C14:$EH14,0))</f>
        <v>set_3029</v>
      </c>
      <c r="H16" s="18">
        <f ca="1">SMALL('Jaccard_distance All'!$C14:$EH14,H$4+1)</f>
        <v>0.69565217391304346</v>
      </c>
      <c r="I16" s="21" t="str" cm="1">
        <f t="array" aca="1" ref="I16" ca="1">INDEX('Jaccard_distance All'!$C$2:$EH$2,,MATCH(SMALL('Jaccard_distance All'!$C14:$EH14,I$4+1),'Jaccard_distance All'!$C14:$EH14,0))</f>
        <v>H₂ may face opposition from local stakeholders (i.e., "not-in-my-backyard" phenomenon, or NIMBY)</v>
      </c>
      <c r="J16" s="18" t="str" cm="1">
        <f t="array" aca="1" ref="J16" ca="1">INDEX('Jaccard_distance All'!$C$1:$EH$1,,MATCH(SMALL('Jaccard_distance All'!$C14:$EH14,J$4+1),'Jaccard_distance All'!$C14:$EH14,0))</f>
        <v>set_1011</v>
      </c>
      <c r="K16" s="18">
        <f ca="1">SMALL('Jaccard_distance All'!$C14:$EH14,K$4+1)</f>
        <v>0.71052631578947367</v>
      </c>
      <c r="L16" s="21" t="str" cm="1">
        <f t="array" aca="1" ref="L16" ca="1">INDEX('Jaccard_distance All'!$C$2:$EH$2,,MATCH(SMALL('Jaccard_distance All'!$C14:$EH14,L$4+1),'Jaccard_distance All'!$C14:$EH14,0))</f>
        <v>H₂ can be used in multiple markets via chemical energy carriers (e.g., ammonia, methanol)</v>
      </c>
      <c r="M16" s="18" t="str" cm="1">
        <f t="array" aca="1" ref="M16" ca="1">INDEX('Jaccard_distance All'!$C$1:$EH$1,,MATCH(SMALL('Jaccard_distance All'!$C14:$EH14,M$4+1),'Jaccard_distance All'!$C14:$EH14,0))</f>
        <v>set_3032</v>
      </c>
      <c r="N16" s="18">
        <f ca="1">SMALL('Jaccard_distance All'!$C14:$EH14,N$4+1)</f>
        <v>0.72</v>
      </c>
      <c r="O16" s="21" t="str" cm="1">
        <f t="array" aca="1" ref="O16" ca="1">INDEX('Jaccard_distance All'!$C$2:$EH$2,,MATCH(SMALL('Jaccard_distance All'!$C14:$EH14,O$4+1),'Jaccard_distance All'!$C14:$EH14,0))</f>
        <v>H₂ development may not be developed in a timely manner and face project delays</v>
      </c>
      <c r="P16" s="18" t="str" cm="1">
        <f t="array" aca="1" ref="P16" ca="1">INDEX('Jaccard_distance All'!$C$1:$EH$1,,MATCH(SMALL('Jaccard_distance All'!$C14:$EH14,P$4+1),'Jaccard_distance All'!$C14:$EH14,0))</f>
        <v>set_2014</v>
      </c>
      <c r="Q16" s="18">
        <f ca="1">SMALL('Jaccard_distance All'!$C14:$EH14,Q$4+1)</f>
        <v>0.72727272727272729</v>
      </c>
      <c r="R16" s="35" t="str" cm="1">
        <f t="array" aca="1" ref="R16" ca="1">INDEX('Jaccard_distance All'!$C$2:$EH$2,,MATCH(SMALL('Jaccard_distance All'!$C14:$EH14,R$4+1),'Jaccard_distance All'!$C14:$EH14,0))</f>
        <v>CCUS can leverage public consultations and engagements to elicit public support and participation</v>
      </c>
      <c r="T16" s="61">
        <f ca="1">COUNTIF('Jaccard_distance All'!$C14:$EH14,1)</f>
        <v>9</v>
      </c>
      <c r="U16" s="34" t="str" cm="1">
        <f t="array" aca="1" ref="U16" ca="1">INDEX('Jaccard_distance All'!$C$1:$EH$1,,MATCH(LARGE('Jaccard_distance All'!$C14:$EH14,U$4),'Jaccard_distance All'!$C14:$EH14,0))</f>
        <v>set_1024</v>
      </c>
      <c r="V16" s="18">
        <f ca="1">LARGE('Jaccard_distance All'!$C14:$EH14,V$4+1)</f>
        <v>1</v>
      </c>
      <c r="W16" s="21" t="str" cm="1">
        <f t="array" aca="1" ref="W16" ca="1">INDEX('Jaccard_distance All'!$C$2:$EH$2,,MATCH(LARGE('Jaccard_distance All'!$C14:$EH14,W$4+1),'Jaccard_distance All'!$C14:$EH14,0))</f>
        <v>H₂ standards (e.g., classification as low-carbon H₂) can be used to enforce stringent CO₂ reduction targets</v>
      </c>
      <c r="X16" s="18" t="str" cm="1">
        <f t="array" aca="1" ref="X16" ca="1">INDEX('Jaccard_distance All'!$A$1:$EH$1,1,MATCH(U16,'Jaccard_distance All'!$A$1:$EH$1,0)+MATCH(LARGE(OFFSET('Jaccard_distance All'!$A14,0,MATCH(U16,'Jaccard_distance All'!$A$1:$EH$1,0),,138-MATCH(U16,'Jaccard_distance All'!$A$1:$EH$1,0)),1),OFFSET('Jaccard_distance All'!$A14,0,MATCH(U16,'Jaccard_distance All'!$A$1:$EH$1,0),,138-MATCH(U16,'Jaccard_distance All'!$A$1:$EH$1,0)),0))</f>
        <v>set_2010</v>
      </c>
      <c r="Y16" s="18">
        <f ca="1">HLOOKUP(X16,'Jaccard_distance All'!$C$1:$EH$138,ROW()-2,FALSE)</f>
        <v>1</v>
      </c>
      <c r="Z16" s="21" t="str">
        <f ca="1">HLOOKUP(X16,'Jaccard_distance All'!$C$1:$EH$138,2,FALSE)</f>
        <v>CCUS actors can instilled confidence and trust in institutional support</v>
      </c>
      <c r="AA16" s="18" t="str" cm="1">
        <f t="array" aca="1" ref="AA16" ca="1">INDEX('Jaccard_distance All'!$A$1:$EH$1,1,MATCH(X16,'Jaccard_distance All'!$A$1:$EH$1,0)+MATCH(LARGE(OFFSET('Jaccard_distance All'!$A14,0,MATCH(X16,'Jaccard_distance All'!$A$1:$EH$1,0),,138-MATCH(X16,'Jaccard_distance All'!$A$1:$EH$1,0)),1),OFFSET('Jaccard_distance All'!$A14,0,MATCH(X16,'Jaccard_distance All'!$A$1:$EH$1,0),,138-MATCH(X16,'Jaccard_distance All'!$A$1:$EH$1,0)),0))</f>
        <v>set_3039</v>
      </c>
      <c r="AB16" s="18">
        <f ca="1">HLOOKUP(AA16,'Jaccard_distance All'!$C$1:$EH$138,ROW()-2,FALSE)</f>
        <v>1</v>
      </c>
      <c r="AC16" s="21" t="str">
        <f ca="1">HLOOKUP(AA16,'Jaccard_distance All'!$C$1:$EH$138,2,FALSE)</f>
        <v xml:space="preserve">H₂ infrastructure may face technical challenges due to embrittlement </v>
      </c>
      <c r="AD16" s="18" t="str" cm="1">
        <f t="array" aca="1" ref="AD16" ca="1">INDEX('Jaccard_distance All'!$A$1:$EH$1,1,MATCH(AA16,'Jaccard_distance All'!$A$1:$EH$1,0)+MATCH(LARGE(OFFSET('Jaccard_distance All'!$A14,0,MATCH(AA16,'Jaccard_distance All'!$A$1:$EH$1,0),,138-MATCH(AA16,'Jaccard_distance All'!$A$1:$EH$1,0)),1),OFFSET('Jaccard_distance All'!$A14,0,MATCH(AA16,'Jaccard_distance All'!$A$1:$EH$1,0),,138-MATCH(AA16,'Jaccard_distance All'!$A$1:$EH$1,0)),0))</f>
        <v>set_4001</v>
      </c>
      <c r="AE16" s="18">
        <f ca="1">HLOOKUP(AD16,'Jaccard_distance All'!$C$1:$EH$138,ROW()-2,FALSE)</f>
        <v>1</v>
      </c>
      <c r="AF16" s="21" t="str">
        <f ca="1">HLOOKUP(AD16,'Jaccard_distance All'!$C$1:$EH$138,2,FALSE)</f>
        <v>CCUS deployment may be limited by physical constraints on CO₂ storage (e.g., geological)</v>
      </c>
      <c r="AG16" s="18" t="str" cm="1">
        <f t="array" aca="1" ref="AG16" ca="1">INDEX('Jaccard_distance All'!$A$1:$EH$1,1,MATCH(AD16,'Jaccard_distance All'!$A$1:$EH$1,0)+MATCH(LARGE(OFFSET('Jaccard_distance All'!$A14,0,MATCH(AD16,'Jaccard_distance All'!$A$1:$EH$1,0),,138-MATCH(AD16,'Jaccard_distance All'!$A$1:$EH$1,0)),1),OFFSET('Jaccard_distance All'!$A14,0,MATCH(AD16,'Jaccard_distance All'!$A$1:$EH$1,0),,138-MATCH(AD16,'Jaccard_distance All'!$A$1:$EH$1,0)),0))</f>
        <v>set_4025</v>
      </c>
      <c r="AH16" s="18">
        <f ca="1">HLOOKUP(AG16,'Jaccard_distance All'!$C$1:$EH$138,ROW()-2,FALSE)</f>
        <v>1</v>
      </c>
      <c r="AI16" s="21" t="str">
        <f ca="1">HLOOKUP(AG16,'Jaccard_distance All'!$C$1:$EH$138,2,FALSE)</f>
        <v>CCUS subsidies may hinder the development of other projects needed for clean energy transition</v>
      </c>
      <c r="AK16" s="85">
        <f ca="1">1-SMALL('Jaccard_distance All'!$C14:$EH14,2)</f>
        <v>0.31818181818181812</v>
      </c>
      <c r="AL16" s="85">
        <f ca="1">1-AVERAGE('Jaccard_distance All'!$C14:$EH14)</f>
        <v>0.11350316164517982</v>
      </c>
      <c r="AM16" s="85">
        <f ca="1">1-MEDIAN('Jaccard_distance All'!$C14:$EH14)</f>
        <v>9.3073593073593086E-2</v>
      </c>
    </row>
    <row r="17" spans="1:39" ht="39.4" x14ac:dyDescent="0.45">
      <c r="A17" s="19" t="s">
        <v>34</v>
      </c>
      <c r="B17" s="21" t="s">
        <v>300</v>
      </c>
      <c r="C17" s="18" cm="1">
        <f t="array" ref="C17">_xlfn.XLOOKUP(A17,'H2 benefits'!$F$5:$AD$5,'H2 benefits'!$F$2:$AD$2,check,0)</f>
        <v>29</v>
      </c>
      <c r="D17" s="34" t="str" cm="1">
        <f t="array" aca="1" ref="D17" ca="1">INDEX('Jaccard_distance All'!$C$1:$EH$1,,MATCH(SMALL('Jaccard_distance All'!$C15:$EH15,D$4+1),'Jaccard_distance All'!$C15:$EH15,0))</f>
        <v>set_1008</v>
      </c>
      <c r="E17" s="18">
        <f ca="1">SMALL('Jaccard_distance All'!$C15:$EH15,E$4+1)</f>
        <v>0.5714285714285714</v>
      </c>
      <c r="F17" s="21" t="str" cm="1">
        <f t="array" aca="1" ref="F17" ca="1">INDEX('Jaccard_distance All'!$C$2:$EH$2,,MATCH(SMALL('Jaccard_distance All'!$C15:$EH15,F$4+1),'Jaccard_distance All'!$C15:$EH15,0))</f>
        <v xml:space="preserve">H₂ can reuse infrastructure that is already available  </v>
      </c>
      <c r="G17" s="18" t="str" cm="1">
        <f t="array" aca="1" ref="G17" ca="1">INDEX('Jaccard_distance All'!$C$1:$EH$1,,MATCH(SMALL('Jaccard_distance All'!$C15:$EH15,G$4+1),'Jaccard_distance All'!$C15:$EH15,0))</f>
        <v>set_1002</v>
      </c>
      <c r="H17" s="18">
        <f ca="1">SMALL('Jaccard_distance All'!$C15:$EH15,H$4+1)</f>
        <v>0.6</v>
      </c>
      <c r="I17" s="21" t="str" cm="1">
        <f t="array" aca="1" ref="I17" ca="1">INDEX('Jaccard_distance All'!$C$2:$EH$2,,MATCH(SMALL('Jaccard_distance All'!$C15:$EH15,I$4+1),'Jaccard_distance All'!$C15:$EH15,0))</f>
        <v>H₂ facilitates industries and society to reach net zero goals</v>
      </c>
      <c r="J17" s="18" t="str" cm="1">
        <f t="array" aca="1" ref="J17" ca="1">INDEX('Jaccard_distance All'!$C$1:$EH$1,,MATCH(SMALL('Jaccard_distance All'!$C15:$EH15,J$4+1),'Jaccard_distance All'!$C15:$EH15,0))</f>
        <v>set_1011</v>
      </c>
      <c r="K17" s="18">
        <f ca="1">SMALL('Jaccard_distance All'!$C15:$EH15,K$4+1)</f>
        <v>0.61363636363636365</v>
      </c>
      <c r="L17" s="21" t="str" cm="1">
        <f t="array" aca="1" ref="L17" ca="1">INDEX('Jaccard_distance All'!$C$2:$EH$2,,MATCH(SMALL('Jaccard_distance All'!$C15:$EH15,L$4+1),'Jaccard_distance All'!$C15:$EH15,0))</f>
        <v>H₂ can be used in multiple markets via chemical energy carriers (e.g., ammonia, methanol)</v>
      </c>
      <c r="M17" s="18" t="str" cm="1">
        <f t="array" aca="1" ref="M17" ca="1">INDEX('Jaccard_distance All'!$C$1:$EH$1,,MATCH(SMALL('Jaccard_distance All'!$C15:$EH15,M$4+1),'Jaccard_distance All'!$C15:$EH15,0))</f>
        <v>set_3028</v>
      </c>
      <c r="N17" s="18">
        <f ca="1">SMALL('Jaccard_distance All'!$C15:$EH15,N$4+1)</f>
        <v>0.64285714285714279</v>
      </c>
      <c r="O17" s="21" t="str" cm="1">
        <f t="array" aca="1" ref="O17" ca="1">INDEX('Jaccard_distance All'!$C$2:$EH$2,,MATCH(SMALL('Jaccard_distance All'!$C15:$EH15,O$4+1),'Jaccard_distance All'!$C15:$EH15,0))</f>
        <v>H₂ may not be "colour"-agnostic and result in predilection for certain technology options (e.g., blue H₂ over green H₂)</v>
      </c>
      <c r="P17" s="18" t="str" cm="1">
        <f t="array" aca="1" ref="P17" ca="1">INDEX('Jaccard_distance All'!$C$1:$EH$1,,MATCH(SMALL('Jaccard_distance All'!$C15:$EH15,P$4+1),'Jaccard_distance All'!$C15:$EH15,0))</f>
        <v>set_1005</v>
      </c>
      <c r="Q17" s="18">
        <f ca="1">SMALL('Jaccard_distance All'!$C15:$EH15,Q$4+1)</f>
        <v>0.65384615384615385</v>
      </c>
      <c r="R17" s="35" t="str" cm="1">
        <f t="array" aca="1" ref="R17" ca="1">INDEX('Jaccard_distance All'!$C$2:$EH$2,,MATCH(SMALL('Jaccard_distance All'!$C15:$EH15,R$4+1),'Jaccard_distance All'!$C15:$EH15,0))</f>
        <v>H₂ adoption can lead to benefits to the wider economy (e.g., job creation and retainment)</v>
      </c>
      <c r="T17" s="61">
        <f ca="1">COUNTIF('Jaccard_distance All'!$C15:$EH15,1)</f>
        <v>6</v>
      </c>
      <c r="U17" s="34" t="str" cm="1">
        <f t="array" aca="1" ref="U17" ca="1">INDEX('Jaccard_distance All'!$C$1:$EH$1,,MATCH(LARGE('Jaccard_distance All'!$C15:$EH15,U$4),'Jaccard_distance All'!$C15:$EH15,0))</f>
        <v>set_2016</v>
      </c>
      <c r="V17" s="18">
        <f ca="1">LARGE('Jaccard_distance All'!$C15:$EH15,V$4+1)</f>
        <v>1</v>
      </c>
      <c r="W17" s="21" t="str" cm="1">
        <f t="array" aca="1" ref="W17" ca="1">INDEX('Jaccard_distance All'!$C$2:$EH$2,,MATCH(LARGE('Jaccard_distance All'!$C15:$EH15,W$4+1),'Jaccard_distance All'!$C15:$EH15,0))</f>
        <v>CCUS will be a long-term business and can extend the operational lifetime of current industries (e.g., refining)</v>
      </c>
      <c r="X17" s="18" t="str" cm="1">
        <f t="array" aca="1" ref="X17" ca="1">INDEX('Jaccard_distance All'!$A$1:$EH$1,1,MATCH(U17,'Jaccard_distance All'!$A$1:$EH$1,0)+MATCH(LARGE(OFFSET('Jaccard_distance All'!$A15,0,MATCH(U17,'Jaccard_distance All'!$A$1:$EH$1,0),,138-MATCH(U17,'Jaccard_distance All'!$A$1:$EH$1,0)),1),OFFSET('Jaccard_distance All'!$A15,0,MATCH(U17,'Jaccard_distance All'!$A$1:$EH$1,0),,138-MATCH(U17,'Jaccard_distance All'!$A$1:$EH$1,0)),0))</f>
        <v>set_2020</v>
      </c>
      <c r="Y17" s="18">
        <f ca="1">HLOOKUP(X17,'Jaccard_distance All'!$C$1:$EH$138,ROW()-2,FALSE)</f>
        <v>1</v>
      </c>
      <c r="Z17" s="21" t="str">
        <f ca="1">HLOOKUP(X17,'Jaccard_distance All'!$C$1:$EH$138,2,FALSE)</f>
        <v>CCUS can support the integration of small and medium enterprises (SMEs) in industrial value chains</v>
      </c>
      <c r="AA17" s="18" t="str" cm="1">
        <f t="array" aca="1" ref="AA17" ca="1">INDEX('Jaccard_distance All'!$A$1:$EH$1,1,MATCH(X17,'Jaccard_distance All'!$A$1:$EH$1,0)+MATCH(LARGE(OFFSET('Jaccard_distance All'!$A15,0,MATCH(X17,'Jaccard_distance All'!$A$1:$EH$1,0),,138-MATCH(X17,'Jaccard_distance All'!$A$1:$EH$1,0)),1),OFFSET('Jaccard_distance All'!$A15,0,MATCH(X17,'Jaccard_distance All'!$A$1:$EH$1,0),,138-MATCH(X17,'Jaccard_distance All'!$A$1:$EH$1,0)),0))</f>
        <v>set_4028</v>
      </c>
      <c r="AB17" s="18">
        <f ca="1">HLOOKUP(AA17,'Jaccard_distance All'!$C$1:$EH$138,ROW()-2,FALSE)</f>
        <v>1</v>
      </c>
      <c r="AC17" s="21" t="str">
        <f ca="1">HLOOKUP(AA17,'Jaccard_distance All'!$C$1:$EH$138,2,FALSE)</f>
        <v>CCUS may lack business models to financially support CO₂ permanent storage in geological sites</v>
      </c>
      <c r="AD17" s="18" t="str" cm="1">
        <f t="array" aca="1" ref="AD17" ca="1">INDEX('Jaccard_distance All'!$A$1:$EH$1,1,MATCH(AA17,'Jaccard_distance All'!$A$1:$EH$1,0)+MATCH(LARGE(OFFSET('Jaccard_distance All'!$A15,0,MATCH(AA17,'Jaccard_distance All'!$A$1:$EH$1,0),,138-MATCH(AA17,'Jaccard_distance All'!$A$1:$EH$1,0)),1),OFFSET('Jaccard_distance All'!$A15,0,MATCH(AA17,'Jaccard_distance All'!$A$1:$EH$1,0),,138-MATCH(AA17,'Jaccard_distance All'!$A$1:$EH$1,0)),0))</f>
        <v>set_4029</v>
      </c>
      <c r="AE17" s="18">
        <f ca="1">HLOOKUP(AD17,'Jaccard_distance All'!$C$1:$EH$138,ROW()-2,FALSE)</f>
        <v>1</v>
      </c>
      <c r="AF17" s="21" t="str">
        <f ca="1">HLOOKUP(AD17,'Jaccard_distance All'!$C$1:$EH$138,2,FALSE)</f>
        <v>CCUS projects may face lack of cooperation among stakeholders from different clusters</v>
      </c>
      <c r="AG17" s="18" t="str" cm="1">
        <f t="array" aca="1" ref="AG17" ca="1">INDEX('Jaccard_distance All'!$A$1:$EH$1,1,MATCH(AD17,'Jaccard_distance All'!$A$1:$EH$1,0)+MATCH(LARGE(OFFSET('Jaccard_distance All'!$A15,0,MATCH(AD17,'Jaccard_distance All'!$A$1:$EH$1,0),,138-MATCH(AD17,'Jaccard_distance All'!$A$1:$EH$1,0)),1),OFFSET('Jaccard_distance All'!$A15,0,MATCH(AD17,'Jaccard_distance All'!$A$1:$EH$1,0),,138-MATCH(AD17,'Jaccard_distance All'!$A$1:$EH$1,0)),0))</f>
        <v>set_4034</v>
      </c>
      <c r="AH17" s="18">
        <f ca="1">HLOOKUP(AG17,'Jaccard_distance All'!$C$1:$EH$138,ROW()-2,FALSE)</f>
        <v>1</v>
      </c>
      <c r="AI17" s="21" t="str">
        <f ca="1">HLOOKUP(AG17,'Jaccard_distance All'!$C$1:$EH$138,2,FALSE)</f>
        <v>CCUS via mineralisation (CCM) is still under development</v>
      </c>
      <c r="AK17" s="85">
        <f ca="1">1-SMALL('Jaccard_distance All'!$C15:$EH15,2)</f>
        <v>0.4285714285714286</v>
      </c>
      <c r="AL17" s="85">
        <f ca="1">1-AVERAGE('Jaccard_distance All'!$C15:$EH15)</f>
        <v>0.15742757701703824</v>
      </c>
      <c r="AM17" s="85">
        <f ca="1">1-MEDIAN('Jaccard_distance All'!$C15:$EH15)</f>
        <v>0.13619501854795968</v>
      </c>
    </row>
    <row r="18" spans="1:39" ht="39.4" x14ac:dyDescent="0.45">
      <c r="A18" s="19" t="s">
        <v>35</v>
      </c>
      <c r="B18" s="21" t="s">
        <v>301</v>
      </c>
      <c r="C18" s="18" cm="1">
        <f t="array" ref="C18">_xlfn.XLOOKUP(A18,'H2 benefits'!$F$5:$AD$5,'H2 benefits'!$F$2:$AD$2,check,0)</f>
        <v>21</v>
      </c>
      <c r="D18" s="34" t="str" cm="1">
        <f t="array" aca="1" ref="D18" ca="1">INDEX('Jaccard_distance All'!$C$1:$EH$1,,MATCH(SMALL('Jaccard_distance All'!$C16:$EH16,D$4+1),'Jaccard_distance All'!$C16:$EH16,0))</f>
        <v>set_1015</v>
      </c>
      <c r="E18" s="18">
        <f ca="1">SMALL('Jaccard_distance All'!$C16:$EH16,E$4+1)</f>
        <v>0.62857142857142856</v>
      </c>
      <c r="F18" s="21" t="str" cm="1">
        <f t="array" aca="1" ref="F18" ca="1">INDEX('Jaccard_distance All'!$C$2:$EH$2,,MATCH(SMALL('Jaccard_distance All'!$C16:$EH16,F$4+1),'Jaccard_distance All'!$C16:$EH16,0))</f>
        <v>H₂ can enhance energy security and energy independence of nations</v>
      </c>
      <c r="G18" s="18" t="str" cm="1">
        <f t="array" aca="1" ref="G18" ca="1">INDEX('Jaccard_distance All'!$C$1:$EH$1,,MATCH(SMALL('Jaccard_distance All'!$C16:$EH16,G$4+1),'Jaccard_distance All'!$C16:$EH16,0))</f>
        <v>set_1018</v>
      </c>
      <c r="H18" s="18">
        <f ca="1">SMALL('Jaccard_distance All'!$C16:$EH16,H$4+1)</f>
        <v>0.62962962962962965</v>
      </c>
      <c r="I18" s="21" t="str" cm="1">
        <f t="array" aca="1" ref="I18" ca="1">INDEX('Jaccard_distance All'!$C$2:$EH$2,,MATCH(SMALL('Jaccard_distance All'!$C16:$EH16,I$4+1),'Jaccard_distance All'!$C16:$EH16,0))</f>
        <v>H₂ will be a long-term business and can extend the operational lifetime of current industries (e.g., refining)</v>
      </c>
      <c r="J18" s="18" t="str" cm="1">
        <f t="array" aca="1" ref="J18" ca="1">INDEX('Jaccard_distance All'!$C$1:$EH$1,,MATCH(SMALL('Jaccard_distance All'!$C16:$EH16,J$4+1),'Jaccard_distance All'!$C16:$EH16,0))</f>
        <v>set_3014</v>
      </c>
      <c r="K18" s="18">
        <f ca="1">SMALL('Jaccard_distance All'!$C16:$EH16,K$4+1)</f>
        <v>0.64705882352941169</v>
      </c>
      <c r="L18" s="21" t="str" cm="1">
        <f t="array" aca="1" ref="L18" ca="1">INDEX('Jaccard_distance All'!$C$2:$EH$2,,MATCH(SMALL('Jaccard_distance All'!$C16:$EH16,L$4+1),'Jaccard_distance All'!$C16:$EH16,0))</f>
        <v>H₂ may be opposed by end consumers as it is seen as allowing the O&amp;G industry to keep operating as usual</v>
      </c>
      <c r="M18" s="18" t="str" cm="1">
        <f t="array" aca="1" ref="M18" ca="1">INDEX('Jaccard_distance All'!$C$1:$EH$1,,MATCH(SMALL('Jaccard_distance All'!$C16:$EH16,M$4+1),'Jaccard_distance All'!$C16:$EH16,0))</f>
        <v>set_5003</v>
      </c>
      <c r="N18" s="18">
        <f ca="1">SMALL('Jaccard_distance All'!$C16:$EH16,N$4+1)</f>
        <v>0.67391304347826086</v>
      </c>
      <c r="O18" s="21" t="str" cm="1">
        <f t="array" aca="1" ref="O18" ca="1">INDEX('Jaccard_distance All'!$C$2:$EH$2,,MATCH(SMALL('Jaccard_distance All'!$C16:$EH16,O$4+1),'Jaccard_distance All'!$C16:$EH16,0))</f>
        <v>H₂ and CCUS adoption will result in higher energy costs for end consumers</v>
      </c>
      <c r="P18" s="18" t="str" cm="1">
        <f t="array" aca="1" ref="P18" ca="1">INDEX('Jaccard_distance All'!$C$1:$EH$1,,MATCH(SMALL('Jaccard_distance All'!$C16:$EH16,P$4+1),'Jaccard_distance All'!$C16:$EH16,0))</f>
        <v>set_3010</v>
      </c>
      <c r="Q18" s="18">
        <f ca="1">SMALL('Jaccard_distance All'!$C16:$EH16,Q$4+1)</f>
        <v>0.70454545454545459</v>
      </c>
      <c r="R18" s="35" t="str" cm="1">
        <f t="array" aca="1" ref="R18" ca="1">INDEX('Jaccard_distance All'!$C$2:$EH$2,,MATCH(SMALL('Jaccard_distance All'!$C16:$EH16,R$4+1),'Jaccard_distance All'!$C16:$EH16,0))</f>
        <v>H₂ storage and transmission infrastructure must deal with leakage risks</v>
      </c>
      <c r="T18" s="61">
        <f ca="1">COUNTIF('Jaccard_distance All'!$C16:$EH16,1)</f>
        <v>4</v>
      </c>
      <c r="U18" s="34" t="str" cm="1">
        <f t="array" aca="1" ref="U18" ca="1">INDEX('Jaccard_distance All'!$C$1:$EH$1,,MATCH(LARGE('Jaccard_distance All'!$C16:$EH16,U$4),'Jaccard_distance All'!$C16:$EH16,0))</f>
        <v>set_3013</v>
      </c>
      <c r="V18" s="18">
        <f ca="1">LARGE('Jaccard_distance All'!$C16:$EH16,V$4+1)</f>
        <v>1</v>
      </c>
      <c r="W18" s="21" t="str" cm="1">
        <f t="array" aca="1" ref="W18" ca="1">INDEX('Jaccard_distance All'!$C$2:$EH$2,,MATCH(LARGE('Jaccard_distance All'!$C16:$EH16,W$4+1),'Jaccard_distance All'!$C16:$EH16,0))</f>
        <v>H₂ may face lack of sufficiently trained workforce</v>
      </c>
      <c r="X18" s="18" t="str" cm="1">
        <f t="array" aca="1" ref="X18" ca="1">INDEX('Jaccard_distance All'!$A$1:$EH$1,1,MATCH(U18,'Jaccard_distance All'!$A$1:$EH$1,0)+MATCH(LARGE(OFFSET('Jaccard_distance All'!$A16,0,MATCH(U18,'Jaccard_distance All'!$A$1:$EH$1,0),,138-MATCH(U18,'Jaccard_distance All'!$A$1:$EH$1,0)),1),OFFSET('Jaccard_distance All'!$A16,0,MATCH(U18,'Jaccard_distance All'!$A$1:$EH$1,0),,138-MATCH(U18,'Jaccard_distance All'!$A$1:$EH$1,0)),0))</f>
        <v>set_4018</v>
      </c>
      <c r="Y18" s="18">
        <f ca="1">HLOOKUP(X18,'Jaccard_distance All'!$C$1:$EH$138,ROW()-2,FALSE)</f>
        <v>1</v>
      </c>
      <c r="Z18" s="21" t="str">
        <f ca="1">HLOOKUP(X18,'Jaccard_distance All'!$C$1:$EH$138,2,FALSE)</f>
        <v>CCUS may face lack of sufficiently trained workforce</v>
      </c>
      <c r="AA18" s="18" t="str" cm="1">
        <f t="array" aca="1" ref="AA18" ca="1">INDEX('Jaccard_distance All'!$A$1:$EH$1,1,MATCH(X18,'Jaccard_distance All'!$A$1:$EH$1,0)+MATCH(LARGE(OFFSET('Jaccard_distance All'!$A16,0,MATCH(X18,'Jaccard_distance All'!$A$1:$EH$1,0),,138-MATCH(X18,'Jaccard_distance All'!$A$1:$EH$1,0)),1),OFFSET('Jaccard_distance All'!$A16,0,MATCH(X18,'Jaccard_distance All'!$A$1:$EH$1,0),,138-MATCH(X18,'Jaccard_distance All'!$A$1:$EH$1,0)),0))</f>
        <v>set_4034</v>
      </c>
      <c r="AB18" s="18">
        <f ca="1">HLOOKUP(AA18,'Jaccard_distance All'!$C$1:$EH$138,ROW()-2,FALSE)</f>
        <v>1</v>
      </c>
      <c r="AC18" s="21" t="str">
        <f ca="1">HLOOKUP(AA18,'Jaccard_distance All'!$C$1:$EH$138,2,FALSE)</f>
        <v>CCUS via mineralisation (CCM) is still under development</v>
      </c>
      <c r="AD18" s="18" t="str" cm="1">
        <f t="array" aca="1" ref="AD18" ca="1">INDEX('Jaccard_distance All'!$A$1:$EH$1,1,MATCH(AA18,'Jaccard_distance All'!$A$1:$EH$1,0)+MATCH(LARGE(OFFSET('Jaccard_distance All'!$A16,0,MATCH(AA18,'Jaccard_distance All'!$A$1:$EH$1,0),,138-MATCH(AA18,'Jaccard_distance All'!$A$1:$EH$1,0)),1),OFFSET('Jaccard_distance All'!$A16,0,MATCH(AA18,'Jaccard_distance All'!$A$1:$EH$1,0),,138-MATCH(AA18,'Jaccard_distance All'!$A$1:$EH$1,0)),0))</f>
        <v>set_5005</v>
      </c>
      <c r="AE18" s="18">
        <f ca="1">HLOOKUP(AD18,'Jaccard_distance All'!$C$1:$EH$138,ROW()-2,FALSE)</f>
        <v>1</v>
      </c>
      <c r="AF18" s="21" t="str">
        <f ca="1">HLOOKUP(AD18,'Jaccard_distance All'!$C$1:$EH$138,2,FALSE)</f>
        <v>H₂ and CCUS may not address lack of diversity in the workforce</v>
      </c>
      <c r="AG18" s="18" t="str" cm="1">
        <f t="array" aca="1" ref="AG18" ca="1">INDEX('Jaccard_distance All'!$A$1:$EH$1,1,MATCH(AD18,'Jaccard_distance All'!$A$1:$EH$1,0)+MATCH(LARGE(OFFSET('Jaccard_distance All'!$A16,0,MATCH(AD18,'Jaccard_distance All'!$A$1:$EH$1,0),,138-MATCH(AD18,'Jaccard_distance All'!$A$1:$EH$1,0)),1),OFFSET('Jaccard_distance All'!$A16,0,MATCH(AD18,'Jaccard_distance All'!$A$1:$EH$1,0),,138-MATCH(AD18,'Jaccard_distance All'!$A$1:$EH$1,0)),0))</f>
        <v>set_5007</v>
      </c>
      <c r="AH18" s="18">
        <f ca="1">HLOOKUP(AG18,'Jaccard_distance All'!$C$1:$EH$138,ROW()-2,FALSE)</f>
        <v>0.97435897435897434</v>
      </c>
      <c r="AI18" s="21" t="str">
        <f ca="1">HLOOKUP(AG18,'Jaccard_distance All'!$C$1:$EH$138,2,FALSE)</f>
        <v>H₂ and CCUS projects may promote enfironmental injustices</v>
      </c>
      <c r="AK18" s="85">
        <f ca="1">1-SMALL('Jaccard_distance All'!$C16:$EH16,2)</f>
        <v>0.37142857142857144</v>
      </c>
      <c r="AL18" s="85">
        <f ca="1">1-AVERAGE('Jaccard_distance All'!$C16:$EH16)</f>
        <v>0.14861451038994644</v>
      </c>
      <c r="AM18" s="85">
        <f ca="1">1-MEDIAN('Jaccard_distance All'!$C16:$EH16)</f>
        <v>0.13921188630490955</v>
      </c>
    </row>
    <row r="19" spans="1:39" ht="39.4" x14ac:dyDescent="0.45">
      <c r="A19" s="19" t="s">
        <v>36</v>
      </c>
      <c r="B19" s="21" t="s">
        <v>302</v>
      </c>
      <c r="C19" s="18" cm="1">
        <f t="array" ref="C19">_xlfn.XLOOKUP(A19,'H2 benefits'!$F$5:$AD$5,'H2 benefits'!$F$2:$AD$2,check,0)</f>
        <v>27</v>
      </c>
      <c r="D19" s="34" t="str" cm="1">
        <f t="array" aca="1" ref="D19" ca="1">INDEX('Jaccard_distance All'!$C$1:$EH$1,,MATCH(SMALL('Jaccard_distance All'!$C17:$EH17,D$4+1),'Jaccard_distance All'!$C17:$EH17,0))</f>
        <v>set_1022</v>
      </c>
      <c r="E19" s="18">
        <f ca="1">SMALL('Jaccard_distance All'!$C17:$EH17,E$4+1)</f>
        <v>0.6</v>
      </c>
      <c r="F19" s="21" t="str" cm="1">
        <f t="array" aca="1" ref="F19" ca="1">INDEX('Jaccard_distance All'!$C$2:$EH$2,,MATCH(SMALL('Jaccard_distance All'!$C17:$EH17,F$4+1),'Jaccard_distance All'!$C17:$EH17,0))</f>
        <v>H₂ can increase the competitiveness of industries both nationally and internationally</v>
      </c>
      <c r="G19" s="18" t="str" cm="1">
        <f t="array" aca="1" ref="G19" ca="1">INDEX('Jaccard_distance All'!$C$1:$EH$1,,MATCH(SMALL('Jaccard_distance All'!$C17:$EH17,G$4+1),'Jaccard_distance All'!$C17:$EH17,0))</f>
        <v>set_1018</v>
      </c>
      <c r="H19" s="18">
        <f ca="1">SMALL('Jaccard_distance All'!$C17:$EH17,H$4+1)</f>
        <v>0.61290322580645162</v>
      </c>
      <c r="I19" s="21" t="str" cm="1">
        <f t="array" aca="1" ref="I19" ca="1">INDEX('Jaccard_distance All'!$C$2:$EH$2,,MATCH(SMALL('Jaccard_distance All'!$C17:$EH17,I$4+1),'Jaccard_distance All'!$C17:$EH17,0))</f>
        <v>H₂ will be a long-term business and can extend the operational lifetime of current industries (e.g., refining)</v>
      </c>
      <c r="J19" s="18" t="str" cm="1">
        <f t="array" aca="1" ref="J19" ca="1">INDEX('Jaccard_distance All'!$C$1:$EH$1,,MATCH(SMALL('Jaccard_distance All'!$C17:$EH17,J$4+1),'Jaccard_distance All'!$C17:$EH17,0))</f>
        <v>set_1014</v>
      </c>
      <c r="K19" s="18">
        <f ca="1">SMALL('Jaccard_distance All'!$C17:$EH17,K$4+1)</f>
        <v>0.62857142857142856</v>
      </c>
      <c r="L19" s="21" t="str" cm="1">
        <f t="array" aca="1" ref="L19" ca="1">INDEX('Jaccard_distance All'!$C$2:$EH$2,,MATCH(SMALL('Jaccard_distance All'!$C17:$EH17,L$4+1),'Jaccard_distance All'!$C17:$EH17,0))</f>
        <v>H₂ can provide flexibility to electricity and power systems as an energy storage medium</v>
      </c>
      <c r="M19" s="18" t="str" cm="1">
        <f t="array" aca="1" ref="M19" ca="1">INDEX('Jaccard_distance All'!$C$1:$EH$1,,MATCH(SMALL('Jaccard_distance All'!$C17:$EH17,M$4+1),'Jaccard_distance All'!$C17:$EH17,0))</f>
        <v>set_1013</v>
      </c>
      <c r="N19" s="18">
        <f ca="1">SMALL('Jaccard_distance All'!$C17:$EH17,N$4+1)</f>
        <v>0.66666666666666674</v>
      </c>
      <c r="O19" s="21" t="str" cm="1">
        <f t="array" aca="1" ref="O19" ca="1">INDEX('Jaccard_distance All'!$C$2:$EH$2,,MATCH(SMALL('Jaccard_distance All'!$C17:$EH17,O$4+1),'Jaccard_distance All'!$C17:$EH17,0))</f>
        <v>H₂ can leverage geographical proximity of industries and demand centers to expedite adoption</v>
      </c>
      <c r="P19" s="18" t="str" cm="1">
        <f t="array" aca="1" ref="P19" ca="1">INDEX('Jaccard_distance All'!$C$1:$EH$1,,MATCH(SMALL('Jaccard_distance All'!$C17:$EH17,P$4+1),'Jaccard_distance All'!$C17:$EH17,0))</f>
        <v>set_3001</v>
      </c>
      <c r="Q19" s="18">
        <f ca="1">SMALL('Jaccard_distance All'!$C17:$EH17,Q$4+1)</f>
        <v>0.67391304347826086</v>
      </c>
      <c r="R19" s="35" t="str" cm="1">
        <f t="array" aca="1" ref="R19" ca="1">INDEX('Jaccard_distance All'!$C$2:$EH$2,,MATCH(SMALL('Jaccard_distance All'!$C17:$EH17,R$4+1),'Jaccard_distance All'!$C17:$EH17,0))</f>
        <v>H₂ supply security is threatened by variability of intermittent renewable energy sources</v>
      </c>
      <c r="T19" s="61">
        <f ca="1">COUNTIF('Jaccard_distance All'!$C17:$EH17,1)</f>
        <v>4</v>
      </c>
      <c r="U19" s="34" t="str" cm="1">
        <f t="array" aca="1" ref="U19" ca="1">INDEX('Jaccard_distance All'!$C$1:$EH$1,,MATCH(LARGE('Jaccard_distance All'!$C17:$EH17,U$4),'Jaccard_distance All'!$C17:$EH17,0))</f>
        <v>set_2021</v>
      </c>
      <c r="V19" s="18">
        <f ca="1">LARGE('Jaccard_distance All'!$C17:$EH17,V$4+1)</f>
        <v>1</v>
      </c>
      <c r="W19" s="21" t="str" cm="1">
        <f t="array" aca="1" ref="W19" ca="1">INDEX('Jaccard_distance All'!$C$2:$EH$2,,MATCH(LARGE('Jaccard_distance All'!$C17:$EH17,W$4+1),'Jaccard_distance All'!$C17:$EH17,0))</f>
        <v>CCUS can mitigate other environmental problems, e.g., air pollution</v>
      </c>
      <c r="X19" s="18" t="str" cm="1">
        <f t="array" aca="1" ref="X19" ca="1">INDEX('Jaccard_distance All'!$A$1:$EH$1,1,MATCH(U19,'Jaccard_distance All'!$A$1:$EH$1,0)+MATCH(LARGE(OFFSET('Jaccard_distance All'!$A17,0,MATCH(U19,'Jaccard_distance All'!$A$1:$EH$1,0),,138-MATCH(U19,'Jaccard_distance All'!$A$1:$EH$1,0)),1),OFFSET('Jaccard_distance All'!$A17,0,MATCH(U19,'Jaccard_distance All'!$A$1:$EH$1,0),,138-MATCH(U19,'Jaccard_distance All'!$A$1:$EH$1,0)),0))</f>
        <v>set_4028</v>
      </c>
      <c r="Y19" s="18">
        <f ca="1">HLOOKUP(X19,'Jaccard_distance All'!$C$1:$EH$138,ROW()-2,FALSE)</f>
        <v>1</v>
      </c>
      <c r="Z19" s="21" t="str">
        <f ca="1">HLOOKUP(X19,'Jaccard_distance All'!$C$1:$EH$138,2,FALSE)</f>
        <v>CCUS may lack business models to financially support CO₂ permanent storage in geological sites</v>
      </c>
      <c r="AA19" s="18" t="str" cm="1">
        <f t="array" aca="1" ref="AA19" ca="1">INDEX('Jaccard_distance All'!$A$1:$EH$1,1,MATCH(X19,'Jaccard_distance All'!$A$1:$EH$1,0)+MATCH(LARGE(OFFSET('Jaccard_distance All'!$A17,0,MATCH(X19,'Jaccard_distance All'!$A$1:$EH$1,0),,138-MATCH(X19,'Jaccard_distance All'!$A$1:$EH$1,0)),1),OFFSET('Jaccard_distance All'!$A17,0,MATCH(X19,'Jaccard_distance All'!$A$1:$EH$1,0),,138-MATCH(X19,'Jaccard_distance All'!$A$1:$EH$1,0)),0))</f>
        <v>set_4029</v>
      </c>
      <c r="AB19" s="18">
        <f ca="1">HLOOKUP(AA19,'Jaccard_distance All'!$C$1:$EH$138,ROW()-2,FALSE)</f>
        <v>1</v>
      </c>
      <c r="AC19" s="21" t="str">
        <f ca="1">HLOOKUP(AA19,'Jaccard_distance All'!$C$1:$EH$138,2,FALSE)</f>
        <v>CCUS projects may face lack of cooperation among stakeholders from different clusters</v>
      </c>
      <c r="AD19" s="18" t="str" cm="1">
        <f t="array" aca="1" ref="AD19" ca="1">INDEX('Jaccard_distance All'!$A$1:$EH$1,1,MATCH(AA19,'Jaccard_distance All'!$A$1:$EH$1,0)+MATCH(LARGE(OFFSET('Jaccard_distance All'!$A17,0,MATCH(AA19,'Jaccard_distance All'!$A$1:$EH$1,0),,138-MATCH(AA19,'Jaccard_distance All'!$A$1:$EH$1,0)),1),OFFSET('Jaccard_distance All'!$A17,0,MATCH(AA19,'Jaccard_distance All'!$A$1:$EH$1,0),,138-MATCH(AA19,'Jaccard_distance All'!$A$1:$EH$1,0)),0))</f>
        <v>set_5005</v>
      </c>
      <c r="AE19" s="18">
        <f ca="1">HLOOKUP(AD19,'Jaccard_distance All'!$C$1:$EH$138,ROW()-2,FALSE)</f>
        <v>1</v>
      </c>
      <c r="AF19" s="21" t="str">
        <f ca="1">HLOOKUP(AD19,'Jaccard_distance All'!$C$1:$EH$138,2,FALSE)</f>
        <v>H₂ and CCUS may not address lack of diversity in the workforce</v>
      </c>
      <c r="AG19" s="18" t="str" cm="1">
        <f t="array" aca="1" ref="AG19" ca="1">INDEX('Jaccard_distance All'!$A$1:$EH$1,1,MATCH(AD19,'Jaccard_distance All'!$A$1:$EH$1,0)+MATCH(LARGE(OFFSET('Jaccard_distance All'!$A17,0,MATCH(AD19,'Jaccard_distance All'!$A$1:$EH$1,0),,138-MATCH(AD19,'Jaccard_distance All'!$A$1:$EH$1,0)),1),OFFSET('Jaccard_distance All'!$A17,0,MATCH(AD19,'Jaccard_distance All'!$A$1:$EH$1,0),,138-MATCH(AD19,'Jaccard_distance All'!$A$1:$EH$1,0)),0))</f>
        <v>set_5009</v>
      </c>
      <c r="AH19" s="18">
        <f ca="1">HLOOKUP(AG19,'Jaccard_distance All'!$C$1:$EH$138,ROW()-2,FALSE)</f>
        <v>0.93103448275862066</v>
      </c>
      <c r="AI19" s="21" t="str">
        <f ca="1">HLOOKUP(AG19,'Jaccard_distance All'!$C$1:$EH$138,2,FALSE)</f>
        <v>H₂ and CCUS may result in "offshoring" of emissions to developing and underdeveloped nations</v>
      </c>
      <c r="AK19" s="85">
        <f ca="1">1-SMALL('Jaccard_distance All'!$C17:$EH17,2)</f>
        <v>0.4</v>
      </c>
      <c r="AL19" s="85">
        <f ca="1">1-AVERAGE('Jaccard_distance All'!$C17:$EH17)</f>
        <v>0.15431814950377098</v>
      </c>
      <c r="AM19" s="85">
        <f ca="1">1-MEDIAN('Jaccard_distance All'!$C17:$EH17)</f>
        <v>0.13100686498855829</v>
      </c>
    </row>
    <row r="20" spans="1:39" ht="39.4" x14ac:dyDescent="0.45">
      <c r="A20" s="19" t="s">
        <v>37</v>
      </c>
      <c r="B20" s="21" t="s">
        <v>303</v>
      </c>
      <c r="C20" s="18" cm="1">
        <f t="array" ref="C20">_xlfn.XLOOKUP(A20,'H2 benefits'!$F$5:$AD$5,'H2 benefits'!$F$2:$AD$2,check,0)</f>
        <v>9</v>
      </c>
      <c r="D20" s="34" t="str" cm="1">
        <f t="array" aca="1" ref="D20" ca="1">INDEX('Jaccard_distance All'!$C$1:$EH$1,,MATCH(SMALL('Jaccard_distance All'!$C18:$EH18,D$4+1),'Jaccard_distance All'!$C18:$EH18,0))</f>
        <v>set_2013</v>
      </c>
      <c r="E20" s="18">
        <f ca="1">SMALL('Jaccard_distance All'!$C18:$EH18,E$4+1)</f>
        <v>0.77777777777777779</v>
      </c>
      <c r="F20" s="21" t="str" cm="1">
        <f t="array" aca="1" ref="F20" ca="1">INDEX('Jaccard_distance All'!$C$2:$EH$2,,MATCH(SMALL('Jaccard_distance All'!$C18:$EH18,F$4+1),'Jaccard_distance All'!$C18:$EH18,0))</f>
        <v>CCUS can enhance energy security and energy independence of nations</v>
      </c>
      <c r="G20" s="18" t="str" cm="1">
        <f t="array" aca="1" ref="G20" ca="1">INDEX('Jaccard_distance All'!$C$1:$EH$1,,MATCH(SMALL('Jaccard_distance All'!$C18:$EH18,G$4+1),'Jaccard_distance All'!$C18:$EH18,0))</f>
        <v>set_1008</v>
      </c>
      <c r="H20" s="18">
        <f ca="1">SMALL('Jaccard_distance All'!$C18:$EH18,H$4+1)</f>
        <v>0.78787878787878785</v>
      </c>
      <c r="I20" s="21" t="str" cm="1">
        <f t="array" aca="1" ref="I20" ca="1">INDEX('Jaccard_distance All'!$C$2:$EH$2,,MATCH(SMALL('Jaccard_distance All'!$C18:$EH18,I$4+1),'Jaccard_distance All'!$C18:$EH18,0))</f>
        <v xml:space="preserve">H₂ can reuse infrastructure that is already available  </v>
      </c>
      <c r="J20" s="18" t="str" cm="1">
        <f t="array" aca="1" ref="J20" ca="1">INDEX('Jaccard_distance All'!$C$1:$EH$1,,MATCH(SMALL('Jaccard_distance All'!$C18:$EH18,J$4+1),'Jaccard_distance All'!$C18:$EH18,0))</f>
        <v>set_1015</v>
      </c>
      <c r="K20" s="18">
        <f ca="1">SMALL('Jaccard_distance All'!$C18:$EH18,K$4+1)</f>
        <v>0.8</v>
      </c>
      <c r="L20" s="21" t="str" cm="1">
        <f t="array" aca="1" ref="L20" ca="1">INDEX('Jaccard_distance All'!$C$2:$EH$2,,MATCH(SMALL('Jaccard_distance All'!$C18:$EH18,L$4+1),'Jaccard_distance All'!$C18:$EH18,0))</f>
        <v>H₂ can enhance energy security and energy independence of nations</v>
      </c>
      <c r="M20" s="18" t="str" cm="1">
        <f t="array" aca="1" ref="M20" ca="1">INDEX('Jaccard_distance All'!$C$1:$EH$1,,MATCH(SMALL('Jaccard_distance All'!$C18:$EH18,M$4+1),'Jaccard_distance All'!$C18:$EH18,0))</f>
        <v>set_1018</v>
      </c>
      <c r="N20" s="18">
        <f ca="1">SMALL('Jaccard_distance All'!$C18:$EH18,N$4+1)</f>
        <v>0.80952380952380953</v>
      </c>
      <c r="O20" s="21" t="str" cm="1">
        <f t="array" aca="1" ref="O20" ca="1">INDEX('Jaccard_distance All'!$C$2:$EH$2,,MATCH(SMALL('Jaccard_distance All'!$C18:$EH18,O$4+1),'Jaccard_distance All'!$C18:$EH18,0))</f>
        <v>H₂ will be a long-term business and can extend the operational lifetime of current industries (e.g., refining)</v>
      </c>
      <c r="P20" s="18" t="str" cm="1">
        <f t="array" aca="1" ref="P20" ca="1">INDEX('Jaccard_distance All'!$C$1:$EH$1,,MATCH(SMALL('Jaccard_distance All'!$C18:$EH18,P$4+1),'Jaccard_distance All'!$C18:$EH18,0))</f>
        <v>set_1018</v>
      </c>
      <c r="Q20" s="18">
        <f ca="1">SMALL('Jaccard_distance All'!$C18:$EH18,Q$4+1)</f>
        <v>0.80952380952380953</v>
      </c>
      <c r="R20" s="35" t="str" cm="1">
        <f t="array" aca="1" ref="R20" ca="1">INDEX('Jaccard_distance All'!$C$2:$EH$2,,MATCH(SMALL('Jaccard_distance All'!$C18:$EH18,R$4+1),'Jaccard_distance All'!$C18:$EH18,0))</f>
        <v>H₂ will be a long-term business and can extend the operational lifetime of current industries (e.g., refining)</v>
      </c>
      <c r="T20" s="61">
        <f ca="1">COUNTIF('Jaccard_distance All'!$C18:$EH18,1)</f>
        <v>18</v>
      </c>
      <c r="U20" s="34" t="str" cm="1">
        <f t="array" aca="1" ref="U20" ca="1">INDEX('Jaccard_distance All'!$C$1:$EH$1,,MATCH(LARGE('Jaccard_distance All'!$C18:$EH18,U$4),'Jaccard_distance All'!$C18:$EH18,0))</f>
        <v>set_1023</v>
      </c>
      <c r="V20" s="18">
        <f ca="1">LARGE('Jaccard_distance All'!$C18:$EH18,V$4+1)</f>
        <v>1</v>
      </c>
      <c r="W20" s="21" t="str" cm="1">
        <f t="array" aca="1" ref="W20" ca="1">INDEX('Jaccard_distance All'!$C$2:$EH$2,,MATCH(LARGE('Jaccard_distance All'!$C18:$EH18,W$4+1),'Jaccard_distance All'!$C18:$EH18,0))</f>
        <v>H₂ adoption is a relatively low-cost option for existing natural-gas based furnaces</v>
      </c>
      <c r="X20" s="18" t="str" cm="1">
        <f t="array" aca="1" ref="X20" ca="1">INDEX('Jaccard_distance All'!$A$1:$EH$1,1,MATCH(U20,'Jaccard_distance All'!$A$1:$EH$1,0)+MATCH(LARGE(OFFSET('Jaccard_distance All'!$A18,0,MATCH(U20,'Jaccard_distance All'!$A$1:$EH$1,0),,138-MATCH(U20,'Jaccard_distance All'!$A$1:$EH$1,0)),1),OFFSET('Jaccard_distance All'!$A18,0,MATCH(U20,'Jaccard_distance All'!$A$1:$EH$1,0),,138-MATCH(U20,'Jaccard_distance All'!$A$1:$EH$1,0)),0))</f>
        <v>set_2021</v>
      </c>
      <c r="Y20" s="18">
        <f ca="1">HLOOKUP(X20,'Jaccard_distance All'!$C$1:$EH$138,ROW()-2,FALSE)</f>
        <v>1</v>
      </c>
      <c r="Z20" s="21" t="str">
        <f ca="1">HLOOKUP(X20,'Jaccard_distance All'!$C$1:$EH$138,2,FALSE)</f>
        <v>CCUS can mitigate other environmental problems, e.g., air pollution</v>
      </c>
      <c r="AA20" s="18" t="str" cm="1">
        <f t="array" aca="1" ref="AA20" ca="1">INDEX('Jaccard_distance All'!$A$1:$EH$1,1,MATCH(X20,'Jaccard_distance All'!$A$1:$EH$1,0)+MATCH(LARGE(OFFSET('Jaccard_distance All'!$A18,0,MATCH(X20,'Jaccard_distance All'!$A$1:$EH$1,0),,138-MATCH(X20,'Jaccard_distance All'!$A$1:$EH$1,0)),1),OFFSET('Jaccard_distance All'!$A18,0,MATCH(X20,'Jaccard_distance All'!$A$1:$EH$1,0),,138-MATCH(X20,'Jaccard_distance All'!$A$1:$EH$1,0)),0))</f>
        <v>set_3017</v>
      </c>
      <c r="AB20" s="18">
        <f ca="1">HLOOKUP(AA20,'Jaccard_distance All'!$C$1:$EH$138,ROW()-2,FALSE)</f>
        <v>1</v>
      </c>
      <c r="AC20" s="21" t="str">
        <f ca="1">HLOOKUP(AA20,'Jaccard_distance All'!$C$1:$EH$138,2,FALSE)</f>
        <v>H₂ storage in geological formations may not be reliable and result in leakage</v>
      </c>
      <c r="AD20" s="18" t="str" cm="1">
        <f t="array" aca="1" ref="AD20" ca="1">INDEX('Jaccard_distance All'!$A$1:$EH$1,1,MATCH(AA20,'Jaccard_distance All'!$A$1:$EH$1,0)+MATCH(LARGE(OFFSET('Jaccard_distance All'!$A18,0,MATCH(AA20,'Jaccard_distance All'!$A$1:$EH$1,0),,138-MATCH(AA20,'Jaccard_distance All'!$A$1:$EH$1,0)),1),OFFSET('Jaccard_distance All'!$A18,0,MATCH(AA20,'Jaccard_distance All'!$A$1:$EH$1,0),,138-MATCH(AA20,'Jaccard_distance All'!$A$1:$EH$1,0)),0))</f>
        <v>set_3019</v>
      </c>
      <c r="AE20" s="18">
        <f ca="1">HLOOKUP(AD20,'Jaccard_distance All'!$C$1:$EH$138,ROW()-2,FALSE)</f>
        <v>1</v>
      </c>
      <c r="AF20" s="21" t="str">
        <f ca="1">HLOOKUP(AD20,'Jaccard_distance All'!$C$1:$EH$138,2,FALSE)</f>
        <v>H₂ may not have clear end users and market demand to stimulate investments from potential producers</v>
      </c>
      <c r="AG20" s="18" t="str" cm="1">
        <f t="array" aca="1" ref="AG20" ca="1">INDEX('Jaccard_distance All'!$A$1:$EH$1,1,MATCH(AD20,'Jaccard_distance All'!$A$1:$EH$1,0)+MATCH(LARGE(OFFSET('Jaccard_distance All'!$A18,0,MATCH(AD20,'Jaccard_distance All'!$A$1:$EH$1,0),,138-MATCH(AD20,'Jaccard_distance All'!$A$1:$EH$1,0)),1),OFFSET('Jaccard_distance All'!$A18,0,MATCH(AD20,'Jaccard_distance All'!$A$1:$EH$1,0),,138-MATCH(AD20,'Jaccard_distance All'!$A$1:$EH$1,0)),0))</f>
        <v>set_3030</v>
      </c>
      <c r="AH20" s="18">
        <f ca="1">HLOOKUP(AG20,'Jaccard_distance All'!$C$1:$EH$138,ROW()-2,FALSE)</f>
        <v>1</v>
      </c>
      <c r="AI20" s="21" t="str">
        <f ca="1">HLOOKUP(AG20,'Jaccard_distance All'!$C$1:$EH$138,2,FALSE)</f>
        <v>H₂ may face lack of sufficient workforce (e.g., construction) to develop projects</v>
      </c>
      <c r="AK20" s="85">
        <f ca="1">1-SMALL('Jaccard_distance All'!$C18:$EH18,2)</f>
        <v>0.22222222222222221</v>
      </c>
      <c r="AL20" s="85">
        <f ca="1">1-AVERAGE('Jaccard_distance All'!$C18:$EH18)</f>
        <v>8.5622535702687297E-2</v>
      </c>
      <c r="AM20" s="85">
        <f ca="1">1-MEDIAN('Jaccard_distance All'!$C18:$EH18)</f>
        <v>7.5498575498575526E-2</v>
      </c>
    </row>
    <row r="21" spans="1:39" ht="39.4" x14ac:dyDescent="0.45">
      <c r="A21" s="19" t="s">
        <v>38</v>
      </c>
      <c r="B21" s="21" t="s">
        <v>304</v>
      </c>
      <c r="C21" s="18" cm="1">
        <f t="array" ref="C21">_xlfn.XLOOKUP(A21,'H2 benefits'!$F$5:$AD$5,'H2 benefits'!$F$2:$AD$2,check,0)</f>
        <v>17</v>
      </c>
      <c r="D21" s="34" t="str" cm="1">
        <f t="array" aca="1" ref="D21" ca="1">INDEX('Jaccard_distance All'!$C$1:$EH$1,,MATCH(SMALL('Jaccard_distance All'!$C19:$EH19,D$4+1),'Jaccard_distance All'!$C19:$EH19,0))</f>
        <v>set_1018</v>
      </c>
      <c r="E21" s="18">
        <f ca="1">SMALL('Jaccard_distance All'!$C19:$EH19,E$4+1)</f>
        <v>0.67999999999999994</v>
      </c>
      <c r="F21" s="21" t="str" cm="1">
        <f t="array" aca="1" ref="F21" ca="1">INDEX('Jaccard_distance All'!$C$2:$EH$2,,MATCH(SMALL('Jaccard_distance All'!$C19:$EH19,F$4+1),'Jaccard_distance All'!$C19:$EH19,0))</f>
        <v>H₂ will be a long-term business and can extend the operational lifetime of current industries (e.g., refining)</v>
      </c>
      <c r="G21" s="18" t="str" cm="1">
        <f t="array" aca="1" ref="G21" ca="1">INDEX('Jaccard_distance All'!$C$1:$EH$1,,MATCH(SMALL('Jaccard_distance All'!$C19:$EH19,G$4+1),'Jaccard_distance All'!$C19:$EH19,0))</f>
        <v>set_1011</v>
      </c>
      <c r="H21" s="18">
        <f ca="1">SMALL('Jaccard_distance All'!$C19:$EH19,H$4+1)</f>
        <v>0.71052631578947367</v>
      </c>
      <c r="I21" s="21" t="str" cm="1">
        <f t="array" aca="1" ref="I21" ca="1">INDEX('Jaccard_distance All'!$C$2:$EH$2,,MATCH(SMALL('Jaccard_distance All'!$C19:$EH19,I$4+1),'Jaccard_distance All'!$C19:$EH19,0))</f>
        <v>H₂ can be used in multiple markets via chemical energy carriers (e.g., ammonia, methanol)</v>
      </c>
      <c r="J21" s="18" t="str" cm="1">
        <f t="array" aca="1" ref="J21" ca="1">INDEX('Jaccard_distance All'!$C$1:$EH$1,,MATCH(SMALL('Jaccard_distance All'!$C19:$EH19,J$4+1),'Jaccard_distance All'!$C19:$EH19,0))</f>
        <v>set_1007</v>
      </c>
      <c r="K21" s="18">
        <f ca="1">SMALL('Jaccard_distance All'!$C19:$EH19,K$4+1)</f>
        <v>0.7142857142857143</v>
      </c>
      <c r="L21" s="21" t="str" cm="1">
        <f t="array" aca="1" ref="L21" ca="1">INDEX('Jaccard_distance All'!$C$2:$EH$2,,MATCH(SMALL('Jaccard_distance All'!$C19:$EH19,L$4+1),'Jaccard_distance All'!$C19:$EH19,0))</f>
        <v>H₂ stimulates and supports cooperation and consensus among actors (industry, government, local authorities)</v>
      </c>
      <c r="M21" s="18" t="str" cm="1">
        <f t="array" aca="1" ref="M21" ca="1">INDEX('Jaccard_distance All'!$C$1:$EH$1,,MATCH(SMALL('Jaccard_distance All'!$C19:$EH19,M$4+1),'Jaccard_distance All'!$C19:$EH19,0))</f>
        <v>set_3008</v>
      </c>
      <c r="N21" s="18">
        <f ca="1">SMALL('Jaccard_distance All'!$C19:$EH19,N$4+1)</f>
        <v>0.72972972972972971</v>
      </c>
      <c r="O21" s="21" t="str" cm="1">
        <f t="array" aca="1" ref="O21" ca="1">INDEX('Jaccard_distance All'!$C$2:$EH$2,,MATCH(SMALL('Jaccard_distance All'!$C19:$EH19,O$4+1),'Jaccard_distance All'!$C19:$EH19,0))</f>
        <v>H₂ investment may be delayed due to future market uncertainties</v>
      </c>
      <c r="P21" s="18" t="str" cm="1">
        <f t="array" aca="1" ref="P21" ca="1">INDEX('Jaccard_distance All'!$C$1:$EH$1,,MATCH(SMALL('Jaccard_distance All'!$C19:$EH19,P$4+1),'Jaccard_distance All'!$C19:$EH19,0))</f>
        <v>set_1014</v>
      </c>
      <c r="Q21" s="18">
        <f ca="1">SMALL('Jaccard_distance All'!$C19:$EH19,Q$4+1)</f>
        <v>0.73333333333333339</v>
      </c>
      <c r="R21" s="35" t="str" cm="1">
        <f t="array" aca="1" ref="R21" ca="1">INDEX('Jaccard_distance All'!$C$2:$EH$2,,MATCH(SMALL('Jaccard_distance All'!$C19:$EH19,R$4+1),'Jaccard_distance All'!$C19:$EH19,0))</f>
        <v>H₂ can provide flexibility to electricity and power systems as an energy storage medium</v>
      </c>
      <c r="T21" s="61">
        <f ca="1">COUNTIF('Jaccard_distance All'!$C19:$EH19,1)</f>
        <v>10</v>
      </c>
      <c r="U21" s="34" t="str" cm="1">
        <f t="array" aca="1" ref="U21" ca="1">INDEX('Jaccard_distance All'!$C$1:$EH$1,,MATCH(LARGE('Jaccard_distance All'!$C19:$EH19,U$4),'Jaccard_distance All'!$C19:$EH19,0))</f>
        <v>set_1010</v>
      </c>
      <c r="V21" s="18">
        <f ca="1">LARGE('Jaccard_distance All'!$C19:$EH19,V$4+1)</f>
        <v>1</v>
      </c>
      <c r="W21" s="21" t="str" cm="1">
        <f t="array" aca="1" ref="W21" ca="1">INDEX('Jaccard_distance All'!$C$2:$EH$2,,MATCH(LARGE('Jaccard_distance All'!$C19:$EH19,W$4+1),'Jaccard_distance All'!$C19:$EH19,0))</f>
        <v>H₂ can mitigate other environmental problems, e.g., air pollution</v>
      </c>
      <c r="X21" s="18" t="str" cm="1">
        <f t="array" aca="1" ref="X21" ca="1">INDEX('Jaccard_distance All'!$A$1:$EH$1,1,MATCH(U21,'Jaccard_distance All'!$A$1:$EH$1,0)+MATCH(LARGE(OFFSET('Jaccard_distance All'!$A19,0,MATCH(U21,'Jaccard_distance All'!$A$1:$EH$1,0),,138-MATCH(U21,'Jaccard_distance All'!$A$1:$EH$1,0)),1),OFFSET('Jaccard_distance All'!$A19,0,MATCH(U21,'Jaccard_distance All'!$A$1:$EH$1,0),,138-MATCH(U21,'Jaccard_distance All'!$A$1:$EH$1,0)),0))</f>
        <v>set_2010</v>
      </c>
      <c r="Y21" s="18">
        <f ca="1">HLOOKUP(X21,'Jaccard_distance All'!$C$1:$EH$138,ROW()-2,FALSE)</f>
        <v>1</v>
      </c>
      <c r="Z21" s="21" t="str">
        <f ca="1">HLOOKUP(X21,'Jaccard_distance All'!$C$1:$EH$138,2,FALSE)</f>
        <v>CCUS actors can instilled confidence and trust in institutional support</v>
      </c>
      <c r="AA21" s="18" t="str" cm="1">
        <f t="array" aca="1" ref="AA21" ca="1">INDEX('Jaccard_distance All'!$A$1:$EH$1,1,MATCH(X21,'Jaccard_distance All'!$A$1:$EH$1,0)+MATCH(LARGE(OFFSET('Jaccard_distance All'!$A19,0,MATCH(X21,'Jaccard_distance All'!$A$1:$EH$1,0),,138-MATCH(X21,'Jaccard_distance All'!$A$1:$EH$1,0)),1),OFFSET('Jaccard_distance All'!$A19,0,MATCH(X21,'Jaccard_distance All'!$A$1:$EH$1,0),,138-MATCH(X21,'Jaccard_distance All'!$A$1:$EH$1,0)),0))</f>
        <v>set_3023</v>
      </c>
      <c r="AB21" s="18">
        <f ca="1">HLOOKUP(AA21,'Jaccard_distance All'!$C$1:$EH$138,ROW()-2,FALSE)</f>
        <v>1</v>
      </c>
      <c r="AC21" s="21" t="str">
        <f ca="1">HLOOKUP(AA21,'Jaccard_distance All'!$C$1:$EH$138,2,FALSE)</f>
        <v>H₂ production systems may lack sufficient flexibility to adjust to variable electricity supply and demand</v>
      </c>
      <c r="AD21" s="18" t="str" cm="1">
        <f t="array" aca="1" ref="AD21" ca="1">INDEX('Jaccard_distance All'!$A$1:$EH$1,1,MATCH(AA21,'Jaccard_distance All'!$A$1:$EH$1,0)+MATCH(LARGE(OFFSET('Jaccard_distance All'!$A19,0,MATCH(AA21,'Jaccard_distance All'!$A$1:$EH$1,0),,138-MATCH(AA21,'Jaccard_distance All'!$A$1:$EH$1,0)),1),OFFSET('Jaccard_distance All'!$A19,0,MATCH(AA21,'Jaccard_distance All'!$A$1:$EH$1,0),,138-MATCH(AA21,'Jaccard_distance All'!$A$1:$EH$1,0)),0))</f>
        <v>set_3039</v>
      </c>
      <c r="AE21" s="18">
        <f ca="1">HLOOKUP(AD21,'Jaccard_distance All'!$C$1:$EH$138,ROW()-2,FALSE)</f>
        <v>1</v>
      </c>
      <c r="AF21" s="21" t="str">
        <f ca="1">HLOOKUP(AD21,'Jaccard_distance All'!$C$1:$EH$138,2,FALSE)</f>
        <v xml:space="preserve">H₂ infrastructure may face technical challenges due to embrittlement </v>
      </c>
      <c r="AG21" s="18" t="str" cm="1">
        <f t="array" aca="1" ref="AG21" ca="1">INDEX('Jaccard_distance All'!$A$1:$EH$1,1,MATCH(AD21,'Jaccard_distance All'!$A$1:$EH$1,0)+MATCH(LARGE(OFFSET('Jaccard_distance All'!$A19,0,MATCH(AD21,'Jaccard_distance All'!$A$1:$EH$1,0),,138-MATCH(AD21,'Jaccard_distance All'!$A$1:$EH$1,0)),1),OFFSET('Jaccard_distance All'!$A19,0,MATCH(AD21,'Jaccard_distance All'!$A$1:$EH$1,0),,138-MATCH(AD21,'Jaccard_distance All'!$A$1:$EH$1,0)),0))</f>
        <v>set_4008</v>
      </c>
      <c r="AH21" s="18">
        <f ca="1">HLOOKUP(AG21,'Jaccard_distance All'!$C$1:$EH$138,ROW()-2,FALSE)</f>
        <v>1</v>
      </c>
      <c r="AI21" s="21" t="str">
        <f ca="1">HLOOKUP(AG21,'Jaccard_distance All'!$C$1:$EH$138,2,FALSE)</f>
        <v>CCUS projects may face tensions due to competition among companies for funding and resources</v>
      </c>
      <c r="AK21" s="85">
        <f ca="1">1-SMALL('Jaccard_distance All'!$C19:$EH19,2)</f>
        <v>0.32000000000000006</v>
      </c>
      <c r="AL21" s="85">
        <f ca="1">1-AVERAGE('Jaccard_distance All'!$C19:$EH19)</f>
        <v>0.12151228754618892</v>
      </c>
      <c r="AM21" s="85">
        <f ca="1">1-MEDIAN('Jaccard_distance All'!$C19:$EH19)</f>
        <v>0.10818713450292394</v>
      </c>
    </row>
    <row r="22" spans="1:39" ht="39.4" x14ac:dyDescent="0.45">
      <c r="A22" s="19" t="s">
        <v>39</v>
      </c>
      <c r="B22" s="21" t="s">
        <v>305</v>
      </c>
      <c r="C22" s="18" cm="1">
        <f t="array" ref="C22">_xlfn.XLOOKUP(A22,'H2 benefits'!$F$5:$AD$5,'H2 benefits'!$F$2:$AD$2,check,0)</f>
        <v>16</v>
      </c>
      <c r="D22" s="34" t="str" cm="1">
        <f t="array" aca="1" ref="D22" ca="1">INDEX('Jaccard_distance All'!$C$1:$EH$1,,MATCH(SMALL('Jaccard_distance All'!$C20:$EH20,D$4+1),'Jaccard_distance All'!$C20:$EH20,0))</f>
        <v>set_1015</v>
      </c>
      <c r="E22" s="18">
        <f ca="1">SMALL('Jaccard_distance All'!$C20:$EH20,E$4+1)</f>
        <v>0.61290322580645162</v>
      </c>
      <c r="F22" s="21" t="str" cm="1">
        <f t="array" aca="1" ref="F22" ca="1">INDEX('Jaccard_distance All'!$C$2:$EH$2,,MATCH(SMALL('Jaccard_distance All'!$C20:$EH20,F$4+1),'Jaccard_distance All'!$C20:$EH20,0))</f>
        <v>H₂ can enhance energy security and energy independence of nations</v>
      </c>
      <c r="G22" s="18" t="str" cm="1">
        <f t="array" aca="1" ref="G22" ca="1">INDEX('Jaccard_distance All'!$C$1:$EH$1,,MATCH(SMALL('Jaccard_distance All'!$C20:$EH20,G$4+1),'Jaccard_distance All'!$C20:$EH20,0))</f>
        <v>set_1011</v>
      </c>
      <c r="H22" s="18">
        <f ca="1">SMALL('Jaccard_distance All'!$C20:$EH20,H$4+1)</f>
        <v>0.62857142857142856</v>
      </c>
      <c r="I22" s="21" t="str" cm="1">
        <f t="array" aca="1" ref="I22" ca="1">INDEX('Jaccard_distance All'!$C$2:$EH$2,,MATCH(SMALL('Jaccard_distance All'!$C20:$EH20,I$4+1),'Jaccard_distance All'!$C20:$EH20,0))</f>
        <v>H₂ can be used in multiple markets via chemical energy carriers (e.g., ammonia, methanol)</v>
      </c>
      <c r="J22" s="18" t="str" cm="1">
        <f t="array" aca="1" ref="J22" ca="1">INDEX('Jaccard_distance All'!$C$1:$EH$1,,MATCH(SMALL('Jaccard_distance All'!$C20:$EH20,J$4+1),'Jaccard_distance All'!$C20:$EH20,0))</f>
        <v>set_1014</v>
      </c>
      <c r="K22" s="18">
        <f ca="1">SMALL('Jaccard_distance All'!$C20:$EH20,K$4+1)</f>
        <v>0.62962962962962965</v>
      </c>
      <c r="L22" s="21" t="str" cm="1">
        <f t="array" aca="1" ref="L22" ca="1">INDEX('Jaccard_distance All'!$C$2:$EH$2,,MATCH(SMALL('Jaccard_distance All'!$C20:$EH20,L$4+1),'Jaccard_distance All'!$C20:$EH20,0))</f>
        <v>H₂ can provide flexibility to electricity and power systems as an energy storage medium</v>
      </c>
      <c r="M22" s="18" t="str" cm="1">
        <f t="array" aca="1" ref="M22" ca="1">INDEX('Jaccard_distance All'!$C$1:$EH$1,,MATCH(SMALL('Jaccard_distance All'!$C20:$EH20,M$4+1),'Jaccard_distance All'!$C20:$EH20,0))</f>
        <v>set_1017</v>
      </c>
      <c r="N22" s="18">
        <f ca="1">SMALL('Jaccard_distance All'!$C20:$EH20,N$4+1)</f>
        <v>0.67999999999999994</v>
      </c>
      <c r="O22" s="21" t="str" cm="1">
        <f t="array" aca="1" ref="O22" ca="1">INDEX('Jaccard_distance All'!$C$2:$EH$2,,MATCH(SMALL('Jaccard_distance All'!$C20:$EH20,O$4+1),'Jaccard_distance All'!$C20:$EH20,0))</f>
        <v>H₂ can support fuel switching in industry</v>
      </c>
      <c r="P22" s="18" t="str" cm="1">
        <f t="array" aca="1" ref="P22" ca="1">INDEX('Jaccard_distance All'!$C$1:$EH$1,,MATCH(SMALL('Jaccard_distance All'!$C20:$EH20,P$4+1),'Jaccard_distance All'!$C20:$EH20,0))</f>
        <v>set_1003</v>
      </c>
      <c r="Q22" s="18">
        <f ca="1">SMALL('Jaccard_distance All'!$C20:$EH20,Q$4+1)</f>
        <v>0.72340425531914887</v>
      </c>
      <c r="R22" s="35" t="str" cm="1">
        <f t="array" aca="1" ref="R22" ca="1">INDEX('Jaccard_distance All'!$C$2:$EH$2,,MATCH(SMALL('Jaccard_distance All'!$C20:$EH20,R$4+1),'Jaccard_distance All'!$C20:$EH20,0))</f>
        <v>H₂ can be produced via multiple technology value chains</v>
      </c>
      <c r="T22" s="61">
        <f ca="1">COUNTIF('Jaccard_distance All'!$C20:$EH20,1)</f>
        <v>11</v>
      </c>
      <c r="U22" s="34" t="str" cm="1">
        <f t="array" aca="1" ref="U22" ca="1">INDEX('Jaccard_distance All'!$C$1:$EH$1,,MATCH(LARGE('Jaccard_distance All'!$C20:$EH20,U$4),'Jaccard_distance All'!$C20:$EH20,0))</f>
        <v>set_2004</v>
      </c>
      <c r="V22" s="18">
        <f ca="1">LARGE('Jaccard_distance All'!$C20:$EH20,V$4+1)</f>
        <v>1</v>
      </c>
      <c r="W22" s="21" t="str" cm="1">
        <f t="array" aca="1" ref="W22" ca="1">INDEX('Jaccard_distance All'!$C$2:$EH$2,,MATCH(LARGE('Jaccard_distance All'!$C20:$EH20,W$4+1),'Jaccard_distance All'!$C20:$EH20,0))</f>
        <v>CCUS enjoys political and policy support</v>
      </c>
      <c r="X22" s="18" t="str" cm="1">
        <f t="array" aca="1" ref="X22" ca="1">INDEX('Jaccard_distance All'!$A$1:$EH$1,1,MATCH(U22,'Jaccard_distance All'!$A$1:$EH$1,0)+MATCH(LARGE(OFFSET('Jaccard_distance All'!$A20,0,MATCH(U22,'Jaccard_distance All'!$A$1:$EH$1,0),,138-MATCH(U22,'Jaccard_distance All'!$A$1:$EH$1,0)),1),OFFSET('Jaccard_distance All'!$A20,0,MATCH(U22,'Jaccard_distance All'!$A$1:$EH$1,0),,138-MATCH(U22,'Jaccard_distance All'!$A$1:$EH$1,0)),0))</f>
        <v>set_2017</v>
      </c>
      <c r="Y22" s="18">
        <f ca="1">HLOOKUP(X22,'Jaccard_distance All'!$C$1:$EH$138,ROW()-2,FALSE)</f>
        <v>1</v>
      </c>
      <c r="Z22" s="21" t="str">
        <f ca="1">HLOOKUP(X22,'Jaccard_distance All'!$C$1:$EH$138,2,FALSE)</f>
        <v>CCUS enables the adoption of DAC technologies</v>
      </c>
      <c r="AA22" s="18" t="str" cm="1">
        <f t="array" aca="1" ref="AA22" ca="1">INDEX('Jaccard_distance All'!$A$1:$EH$1,1,MATCH(X22,'Jaccard_distance All'!$A$1:$EH$1,0)+MATCH(LARGE(OFFSET('Jaccard_distance All'!$A20,0,MATCH(X22,'Jaccard_distance All'!$A$1:$EH$1,0),,138-MATCH(X22,'Jaccard_distance All'!$A$1:$EH$1,0)),1),OFFSET('Jaccard_distance All'!$A20,0,MATCH(X22,'Jaccard_distance All'!$A$1:$EH$1,0),,138-MATCH(X22,'Jaccard_distance All'!$A$1:$EH$1,0)),0))</f>
        <v>set_2020</v>
      </c>
      <c r="AB22" s="18">
        <f ca="1">HLOOKUP(AA22,'Jaccard_distance All'!$C$1:$EH$138,ROW()-2,FALSE)</f>
        <v>1</v>
      </c>
      <c r="AC22" s="21" t="str">
        <f ca="1">HLOOKUP(AA22,'Jaccard_distance All'!$C$1:$EH$138,2,FALSE)</f>
        <v>CCUS can support the integration of small and medium enterprises (SMEs) in industrial value chains</v>
      </c>
      <c r="AD22" s="18" t="str" cm="1">
        <f t="array" aca="1" ref="AD22" ca="1">INDEX('Jaccard_distance All'!$A$1:$EH$1,1,MATCH(AA22,'Jaccard_distance All'!$A$1:$EH$1,0)+MATCH(LARGE(OFFSET('Jaccard_distance All'!$A20,0,MATCH(AA22,'Jaccard_distance All'!$A$1:$EH$1,0),,138-MATCH(AA22,'Jaccard_distance All'!$A$1:$EH$1,0)),1),OFFSET('Jaccard_distance All'!$A20,0,MATCH(AA22,'Jaccard_distance All'!$A$1:$EH$1,0),,138-MATCH(AA22,'Jaccard_distance All'!$A$1:$EH$1,0)),0))</f>
        <v>set_4011</v>
      </c>
      <c r="AE22" s="18">
        <f ca="1">HLOOKUP(AD22,'Jaccard_distance All'!$C$1:$EH$138,ROW()-2,FALSE)</f>
        <v>1</v>
      </c>
      <c r="AF22" s="21" t="str">
        <f ca="1">HLOOKUP(AD22,'Jaccard_distance All'!$C$1:$EH$138,2,FALSE)</f>
        <v>CCUS may be hindered by lack of continuity in political action and of harmonization in policy strategies</v>
      </c>
      <c r="AG22" s="18" t="str" cm="1">
        <f t="array" aca="1" ref="AG22" ca="1">INDEX('Jaccard_distance All'!$A$1:$EH$1,1,MATCH(AD22,'Jaccard_distance All'!$A$1:$EH$1,0)+MATCH(LARGE(OFFSET('Jaccard_distance All'!$A20,0,MATCH(AD22,'Jaccard_distance All'!$A$1:$EH$1,0),,138-MATCH(AD22,'Jaccard_distance All'!$A$1:$EH$1,0)),1),OFFSET('Jaccard_distance All'!$A20,0,MATCH(AD22,'Jaccard_distance All'!$A$1:$EH$1,0),,138-MATCH(AD22,'Jaccard_distance All'!$A$1:$EH$1,0)),0))</f>
        <v>set_4025</v>
      </c>
      <c r="AH22" s="18">
        <f ca="1">HLOOKUP(AG22,'Jaccard_distance All'!$C$1:$EH$138,ROW()-2,FALSE)</f>
        <v>1</v>
      </c>
      <c r="AI22" s="21" t="str">
        <f ca="1">HLOOKUP(AG22,'Jaccard_distance All'!$C$1:$EH$138,2,FALSE)</f>
        <v>CCUS subsidies may hinder the development of other projects needed for clean energy transition</v>
      </c>
      <c r="AK22" s="85">
        <f ca="1">1-SMALL('Jaccard_distance All'!$C20:$EH20,2)</f>
        <v>0.38709677419354838</v>
      </c>
      <c r="AL22" s="85">
        <f ca="1">1-AVERAGE('Jaccard_distance All'!$C20:$EH20)</f>
        <v>0.12356379393562134</v>
      </c>
      <c r="AM22" s="85">
        <f ca="1">1-MEDIAN('Jaccard_distance All'!$C20:$EH20)</f>
        <v>9.9999999999999978E-2</v>
      </c>
    </row>
    <row r="23" spans="1:39" ht="39.4" x14ac:dyDescent="0.45">
      <c r="A23" s="19" t="s">
        <v>40</v>
      </c>
      <c r="B23" s="21" t="s">
        <v>306</v>
      </c>
      <c r="C23" s="18" cm="1">
        <f t="array" ref="C23">_xlfn.XLOOKUP(A23,'H2 benefits'!$F$5:$AD$5,'H2 benefits'!$F$2:$AD$2,check,0)</f>
        <v>13</v>
      </c>
      <c r="D23" s="34" t="str" cm="1">
        <f t="array" aca="1" ref="D23" ca="1">INDEX('Jaccard_distance All'!$C$1:$EH$1,,MATCH(SMALL('Jaccard_distance All'!$C21:$EH21,D$4+1),'Jaccard_distance All'!$C21:$EH21,0))</f>
        <v>set_1014</v>
      </c>
      <c r="E23" s="18">
        <f ca="1">SMALL('Jaccard_distance All'!$C21:$EH21,E$4+1)</f>
        <v>0.7407407407407407</v>
      </c>
      <c r="F23" s="21" t="str" cm="1">
        <f t="array" aca="1" ref="F23" ca="1">INDEX('Jaccard_distance All'!$C$2:$EH$2,,MATCH(SMALL('Jaccard_distance All'!$C21:$EH21,F$4+1),'Jaccard_distance All'!$C21:$EH21,0))</f>
        <v>H₂ can provide flexibility to electricity and power systems as an energy storage medium</v>
      </c>
      <c r="G23" s="18" t="str" cm="1">
        <f t="array" aca="1" ref="G23" ca="1">INDEX('Jaccard_distance All'!$C$1:$EH$1,,MATCH(SMALL('Jaccard_distance All'!$C21:$EH21,G$4+1),'Jaccard_distance All'!$C21:$EH21,0))</f>
        <v>set_1015</v>
      </c>
      <c r="H23" s="18">
        <f ca="1">SMALL('Jaccard_distance All'!$C21:$EH21,H$4+1)</f>
        <v>0.75</v>
      </c>
      <c r="I23" s="21" t="str" cm="1">
        <f t="array" aca="1" ref="I23" ca="1">INDEX('Jaccard_distance All'!$C$2:$EH$2,,MATCH(SMALL('Jaccard_distance All'!$C21:$EH21,I$4+1),'Jaccard_distance All'!$C21:$EH21,0))</f>
        <v>H₂ can enhance energy security and energy independence of nations</v>
      </c>
      <c r="J23" s="18" t="str" cm="1">
        <f t="array" aca="1" ref="J23" ca="1">INDEX('Jaccard_distance All'!$C$1:$EH$1,,MATCH(SMALL('Jaccard_distance All'!$C21:$EH21,J$4+1),'Jaccard_distance All'!$C21:$EH21,0))</f>
        <v>set_1025</v>
      </c>
      <c r="K23" s="18">
        <f ca="1">SMALL('Jaccard_distance All'!$C21:$EH21,K$4+1)</f>
        <v>0.77777777777777779</v>
      </c>
      <c r="L23" s="21" t="str" cm="1">
        <f t="array" aca="1" ref="L23" ca="1">INDEX('Jaccard_distance All'!$C$2:$EH$2,,MATCH(SMALL('Jaccard_distance All'!$C21:$EH21,L$4+1),'Jaccard_distance All'!$C21:$EH21,0))</f>
        <v>H₂ adoption encourages broad innovation (technologies, practices and business models)</v>
      </c>
      <c r="M23" s="18" t="str" cm="1">
        <f t="array" aca="1" ref="M23" ca="1">INDEX('Jaccard_distance All'!$C$1:$EH$1,,MATCH(SMALL('Jaccard_distance All'!$C21:$EH21,M$4+1),'Jaccard_distance All'!$C21:$EH21,0))</f>
        <v>set_3037</v>
      </c>
      <c r="N23" s="18">
        <f ca="1">SMALL('Jaccard_distance All'!$C21:$EH21,N$4+1)</f>
        <v>0.78260869565217395</v>
      </c>
      <c r="O23" s="21" t="str" cm="1">
        <f t="array" aca="1" ref="O23" ca="1">INDEX('Jaccard_distance All'!$C$2:$EH$2,,MATCH(SMALL('Jaccard_distance All'!$C21:$EH21,O$4+1),'Jaccard_distance All'!$C21:$EH21,0))</f>
        <v>H₂ storage does not have specific policy frameworks to support it</v>
      </c>
      <c r="P23" s="18" t="str" cm="1">
        <f t="array" aca="1" ref="P23" ca="1">INDEX('Jaccard_distance All'!$C$1:$EH$1,,MATCH(SMALL('Jaccard_distance All'!$C21:$EH21,P$4+1),'Jaccard_distance All'!$C21:$EH21,0))</f>
        <v>set_1003</v>
      </c>
      <c r="Q23" s="18">
        <f ca="1">SMALL('Jaccard_distance All'!$C21:$EH21,Q$4+1)</f>
        <v>0.78723404255319152</v>
      </c>
      <c r="R23" s="35" t="str" cm="1">
        <f t="array" aca="1" ref="R23" ca="1">INDEX('Jaccard_distance All'!$C$2:$EH$2,,MATCH(SMALL('Jaccard_distance All'!$C21:$EH21,R$4+1),'Jaccard_distance All'!$C21:$EH21,0))</f>
        <v>H₂ can be produced via multiple technology value chains</v>
      </c>
      <c r="T23" s="61">
        <f ca="1">COUNTIF('Jaccard_distance All'!$C21:$EH21,1)</f>
        <v>26</v>
      </c>
      <c r="U23" s="34" t="str" cm="1">
        <f t="array" aca="1" ref="U23" ca="1">INDEX('Jaccard_distance All'!$C$1:$EH$1,,MATCH(LARGE('Jaccard_distance All'!$C21:$EH21,U$4),'Jaccard_distance All'!$C21:$EH21,0))</f>
        <v>set_2007</v>
      </c>
      <c r="V23" s="18">
        <f ca="1">LARGE('Jaccard_distance All'!$C21:$EH21,V$4+1)</f>
        <v>1</v>
      </c>
      <c r="W23" s="21" t="str" cm="1">
        <f t="array" aca="1" ref="W23" ca="1">INDEX('Jaccard_distance All'!$C$2:$EH$2,,MATCH(LARGE('Jaccard_distance All'!$C21:$EH21,W$4+1),'Jaccard_distance All'!$C21:$EH21,0))</f>
        <v>CCUS adoption can be economically self-sufficient or cost-effective</v>
      </c>
      <c r="X23" s="18" t="str" cm="1">
        <f t="array" aca="1" ref="X23" ca="1">INDEX('Jaccard_distance All'!$A$1:$EH$1,1,MATCH(U23,'Jaccard_distance All'!$A$1:$EH$1,0)+MATCH(LARGE(OFFSET('Jaccard_distance All'!$A21,0,MATCH(U23,'Jaccard_distance All'!$A$1:$EH$1,0),,138-MATCH(U23,'Jaccard_distance All'!$A$1:$EH$1,0)),1),OFFSET('Jaccard_distance All'!$A21,0,MATCH(U23,'Jaccard_distance All'!$A$1:$EH$1,0),,138-MATCH(U23,'Jaccard_distance All'!$A$1:$EH$1,0)),0))</f>
        <v>set_2016</v>
      </c>
      <c r="Y23" s="18">
        <f ca="1">HLOOKUP(X23,'Jaccard_distance All'!$C$1:$EH$138,ROW()-2,FALSE)</f>
        <v>1</v>
      </c>
      <c r="Z23" s="21" t="str">
        <f ca="1">HLOOKUP(X23,'Jaccard_distance All'!$C$1:$EH$138,2,FALSE)</f>
        <v>CCUS will be a long-term business and can extend the operational lifetime of current industries (e.g., refining)</v>
      </c>
      <c r="AA23" s="18" t="str" cm="1">
        <f t="array" aca="1" ref="AA23" ca="1">INDEX('Jaccard_distance All'!$A$1:$EH$1,1,MATCH(X23,'Jaccard_distance All'!$A$1:$EH$1,0)+MATCH(LARGE(OFFSET('Jaccard_distance All'!$A21,0,MATCH(X23,'Jaccard_distance All'!$A$1:$EH$1,0),,138-MATCH(X23,'Jaccard_distance All'!$A$1:$EH$1,0)),1),OFFSET('Jaccard_distance All'!$A21,0,MATCH(X23,'Jaccard_distance All'!$A$1:$EH$1,0),,138-MATCH(X23,'Jaccard_distance All'!$A$1:$EH$1,0)),0))</f>
        <v>set_2017</v>
      </c>
      <c r="AB23" s="18">
        <f ca="1">HLOOKUP(AA23,'Jaccard_distance All'!$C$1:$EH$138,ROW()-2,FALSE)</f>
        <v>1</v>
      </c>
      <c r="AC23" s="21" t="str">
        <f ca="1">HLOOKUP(AA23,'Jaccard_distance All'!$C$1:$EH$138,2,FALSE)</f>
        <v>CCUS enables the adoption of DAC technologies</v>
      </c>
      <c r="AD23" s="18" t="str" cm="1">
        <f t="array" aca="1" ref="AD23" ca="1">INDEX('Jaccard_distance All'!$A$1:$EH$1,1,MATCH(AA23,'Jaccard_distance All'!$A$1:$EH$1,0)+MATCH(LARGE(OFFSET('Jaccard_distance All'!$A21,0,MATCH(AA23,'Jaccard_distance All'!$A$1:$EH$1,0),,138-MATCH(AA23,'Jaccard_distance All'!$A$1:$EH$1,0)),1),OFFSET('Jaccard_distance All'!$A21,0,MATCH(AA23,'Jaccard_distance All'!$A$1:$EH$1,0),,138-MATCH(AA23,'Jaccard_distance All'!$A$1:$EH$1,0)),0))</f>
        <v>set_2021</v>
      </c>
      <c r="AE23" s="18">
        <f ca="1">HLOOKUP(AD23,'Jaccard_distance All'!$C$1:$EH$138,ROW()-2,FALSE)</f>
        <v>1</v>
      </c>
      <c r="AF23" s="21" t="str">
        <f ca="1">HLOOKUP(AD23,'Jaccard_distance All'!$C$1:$EH$138,2,FALSE)</f>
        <v>CCUS can mitigate other environmental problems, e.g., air pollution</v>
      </c>
      <c r="AG23" s="18" t="str" cm="1">
        <f t="array" aca="1" ref="AG23" ca="1">INDEX('Jaccard_distance All'!$A$1:$EH$1,1,MATCH(AD23,'Jaccard_distance All'!$A$1:$EH$1,0)+MATCH(LARGE(OFFSET('Jaccard_distance All'!$A21,0,MATCH(AD23,'Jaccard_distance All'!$A$1:$EH$1,0),,138-MATCH(AD23,'Jaccard_distance All'!$A$1:$EH$1,0)),1),OFFSET('Jaccard_distance All'!$A21,0,MATCH(AD23,'Jaccard_distance All'!$A$1:$EH$1,0),,138-MATCH(AD23,'Jaccard_distance All'!$A$1:$EH$1,0)),0))</f>
        <v>set_3005</v>
      </c>
      <c r="AH23" s="18">
        <f ca="1">HLOOKUP(AG23,'Jaccard_distance All'!$C$1:$EH$138,ROW()-2,FALSE)</f>
        <v>1</v>
      </c>
      <c r="AI23" s="21" t="str">
        <f ca="1">HLOOKUP(AG23,'Jaccard_distance All'!$C$1:$EH$138,2,FALSE)</f>
        <v>H₂ fuel switching opportunities may be limited depending on the industry</v>
      </c>
      <c r="AK23" s="85">
        <f ca="1">1-SMALL('Jaccard_distance All'!$C21:$EH21,2)</f>
        <v>0.2592592592592593</v>
      </c>
      <c r="AL23" s="85">
        <f ca="1">1-AVERAGE('Jaccard_distance All'!$C21:$EH21)</f>
        <v>8.7158764504856934E-2</v>
      </c>
      <c r="AM23" s="85">
        <f ca="1">1-MEDIAN('Jaccard_distance All'!$C21:$EH21)</f>
        <v>7.5498575498575526E-2</v>
      </c>
    </row>
    <row r="24" spans="1:39" ht="39.4" x14ac:dyDescent="0.45">
      <c r="A24" s="19" t="s">
        <v>41</v>
      </c>
      <c r="B24" s="21" t="s">
        <v>307</v>
      </c>
      <c r="C24" s="18" cm="1">
        <f t="array" ref="C24">_xlfn.XLOOKUP(A24,'H2 benefits'!$F$5:$AD$5,'H2 benefits'!$F$2:$AD$2,check,0)</f>
        <v>22</v>
      </c>
      <c r="D24" s="34" t="str" cm="1">
        <f t="array" aca="1" ref="D24" ca="1">INDEX('Jaccard_distance All'!$C$1:$EH$1,,MATCH(SMALL('Jaccard_distance All'!$C22:$EH22,D$4+1),'Jaccard_distance All'!$C22:$EH22,0))</f>
        <v>set_1011</v>
      </c>
      <c r="E24" s="18">
        <f ca="1">SMALL('Jaccard_distance All'!$C22:$EH22,E$4+1)</f>
        <v>0.65</v>
      </c>
      <c r="F24" s="21" t="str" cm="1">
        <f t="array" aca="1" ref="F24" ca="1">INDEX('Jaccard_distance All'!$C$2:$EH$2,,MATCH(SMALL('Jaccard_distance All'!$C22:$EH22,F$4+1),'Jaccard_distance All'!$C22:$EH22,0))</f>
        <v>H₂ can be used in multiple markets via chemical energy carriers (e.g., ammonia, methanol)</v>
      </c>
      <c r="G24" s="18" t="str" cm="1">
        <f t="array" aca="1" ref="G24" ca="1">INDEX('Jaccard_distance All'!$C$1:$EH$1,,MATCH(SMALL('Jaccard_distance All'!$C22:$EH22,G$4+1),'Jaccard_distance All'!$C22:$EH22,0))</f>
        <v>set_1013</v>
      </c>
      <c r="H24" s="18">
        <f ca="1">SMALL('Jaccard_distance All'!$C22:$EH22,H$4+1)</f>
        <v>0.65789473684210531</v>
      </c>
      <c r="I24" s="21" t="str" cm="1">
        <f t="array" aca="1" ref="I24" ca="1">INDEX('Jaccard_distance All'!$C$2:$EH$2,,MATCH(SMALL('Jaccard_distance All'!$C22:$EH22,I$4+1),'Jaccard_distance All'!$C22:$EH22,0))</f>
        <v>H₂ can leverage geographical proximity of industries and demand centers to expedite adoption</v>
      </c>
      <c r="J24" s="18" t="str" cm="1">
        <f t="array" aca="1" ref="J24" ca="1">INDEX('Jaccard_distance All'!$C$1:$EH$1,,MATCH(SMALL('Jaccard_distance All'!$C22:$EH22,J$4+1),'Jaccard_distance All'!$C22:$EH22,0))</f>
        <v>set_3027</v>
      </c>
      <c r="K24" s="18">
        <f ca="1">SMALL('Jaccard_distance All'!$C22:$EH22,K$4+1)</f>
        <v>0.65909090909090917</v>
      </c>
      <c r="L24" s="21" t="str" cm="1">
        <f t="array" aca="1" ref="L24" ca="1">INDEX('Jaccard_distance All'!$C$2:$EH$2,,MATCH(SMALL('Jaccard_distance All'!$C22:$EH22,L$4+1),'Jaccard_distance All'!$C22:$EH22,0))</f>
        <v>H₂ adoption will require wide-scale infrastructure changes</v>
      </c>
      <c r="M24" s="18" t="str" cm="1">
        <f t="array" aca="1" ref="M24" ca="1">INDEX('Jaccard_distance All'!$C$1:$EH$1,,MATCH(SMALL('Jaccard_distance All'!$C22:$EH22,M$4+1),'Jaccard_distance All'!$C22:$EH22,0))</f>
        <v>set_3011</v>
      </c>
      <c r="N24" s="18">
        <f ca="1">SMALL('Jaccard_distance All'!$C22:$EH22,N$4+1)</f>
        <v>0.66666666666666674</v>
      </c>
      <c r="O24" s="21" t="str" cm="1">
        <f t="array" aca="1" ref="O24" ca="1">INDEX('Jaccard_distance All'!$C$2:$EH$2,,MATCH(SMALL('Jaccard_distance All'!$C22:$EH22,O$4+1),'Jaccard_distance All'!$C22:$EH22,0))</f>
        <v>H₂ projects may face tensions due to competition among companies for funding and resources</v>
      </c>
      <c r="P24" s="18" t="str" cm="1">
        <f t="array" aca="1" ref="P24" ca="1">INDEX('Jaccard_distance All'!$C$1:$EH$1,,MATCH(SMALL('Jaccard_distance All'!$C22:$EH22,P$4+1),'Jaccard_distance All'!$C22:$EH22,0))</f>
        <v>set_1008</v>
      </c>
      <c r="Q24" s="18">
        <f ca="1">SMALL('Jaccard_distance All'!$C22:$EH22,Q$4+1)</f>
        <v>0.67500000000000004</v>
      </c>
      <c r="R24" s="35" t="str" cm="1">
        <f t="array" aca="1" ref="R24" ca="1">INDEX('Jaccard_distance All'!$C$2:$EH$2,,MATCH(SMALL('Jaccard_distance All'!$C22:$EH22,R$4+1),'Jaccard_distance All'!$C22:$EH22,0))</f>
        <v xml:space="preserve">H₂ can reuse infrastructure that is already available  </v>
      </c>
      <c r="T24" s="61">
        <f ca="1">COUNTIF('Jaccard_distance All'!$C22:$EH22,1)</f>
        <v>3</v>
      </c>
      <c r="U24" s="34" t="str" cm="1">
        <f t="array" aca="1" ref="U24" ca="1">INDEX('Jaccard_distance All'!$C$1:$EH$1,,MATCH(LARGE('Jaccard_distance All'!$C22:$EH22,U$4),'Jaccard_distance All'!$C22:$EH22,0))</f>
        <v>set_2010</v>
      </c>
      <c r="V24" s="18">
        <f ca="1">LARGE('Jaccard_distance All'!$C22:$EH22,V$4+1)</f>
        <v>1</v>
      </c>
      <c r="W24" s="21" t="str" cm="1">
        <f t="array" aca="1" ref="W24" ca="1">INDEX('Jaccard_distance All'!$C$2:$EH$2,,MATCH(LARGE('Jaccard_distance All'!$C22:$EH22,W$4+1),'Jaccard_distance All'!$C22:$EH22,0))</f>
        <v>CCUS actors can instilled confidence and trust in institutional support</v>
      </c>
      <c r="X24" s="18" t="str" cm="1">
        <f t="array" aca="1" ref="X24" ca="1">INDEX('Jaccard_distance All'!$A$1:$EH$1,1,MATCH(U24,'Jaccard_distance All'!$A$1:$EH$1,0)+MATCH(LARGE(OFFSET('Jaccard_distance All'!$A22,0,MATCH(U24,'Jaccard_distance All'!$A$1:$EH$1,0),,138-MATCH(U24,'Jaccard_distance All'!$A$1:$EH$1,0)),1),OFFSET('Jaccard_distance All'!$A22,0,MATCH(U24,'Jaccard_distance All'!$A$1:$EH$1,0),,138-MATCH(U24,'Jaccard_distance All'!$A$1:$EH$1,0)),0))</f>
        <v>set_2020</v>
      </c>
      <c r="Y24" s="18">
        <f ca="1">HLOOKUP(X24,'Jaccard_distance All'!$C$1:$EH$138,ROW()-2,FALSE)</f>
        <v>1</v>
      </c>
      <c r="Z24" s="21" t="str">
        <f ca="1">HLOOKUP(X24,'Jaccard_distance All'!$C$1:$EH$138,2,FALSE)</f>
        <v>CCUS can support the integration of small and medium enterprises (SMEs) in industrial value chains</v>
      </c>
      <c r="AA24" s="18" t="str" cm="1">
        <f t="array" aca="1" ref="AA24" ca="1">INDEX('Jaccard_distance All'!$A$1:$EH$1,1,MATCH(X24,'Jaccard_distance All'!$A$1:$EH$1,0)+MATCH(LARGE(OFFSET('Jaccard_distance All'!$A22,0,MATCH(X24,'Jaccard_distance All'!$A$1:$EH$1,0),,138-MATCH(X24,'Jaccard_distance All'!$A$1:$EH$1,0)),1),OFFSET('Jaccard_distance All'!$A22,0,MATCH(X24,'Jaccard_distance All'!$A$1:$EH$1,0),,138-MATCH(X24,'Jaccard_distance All'!$A$1:$EH$1,0)),0))</f>
        <v>set_4034</v>
      </c>
      <c r="AB24" s="18">
        <f ca="1">HLOOKUP(AA24,'Jaccard_distance All'!$C$1:$EH$138,ROW()-2,FALSE)</f>
        <v>1</v>
      </c>
      <c r="AC24" s="21" t="str">
        <f ca="1">HLOOKUP(AA24,'Jaccard_distance All'!$C$1:$EH$138,2,FALSE)</f>
        <v>CCUS via mineralisation (CCM) is still under development</v>
      </c>
      <c r="AD24" s="18" t="str" cm="1">
        <f t="array" aca="1" ref="AD24" ca="1">INDEX('Jaccard_distance All'!$A$1:$EH$1,1,MATCH(AA24,'Jaccard_distance All'!$A$1:$EH$1,0)+MATCH(LARGE(OFFSET('Jaccard_distance All'!$A22,0,MATCH(AA24,'Jaccard_distance All'!$A$1:$EH$1,0),,138-MATCH(AA24,'Jaccard_distance All'!$A$1:$EH$1,0)),1),OFFSET('Jaccard_distance All'!$A22,0,MATCH(AA24,'Jaccard_distance All'!$A$1:$EH$1,0),,138-MATCH(AA24,'Jaccard_distance All'!$A$1:$EH$1,0)),0))</f>
        <v>set_5005</v>
      </c>
      <c r="AE24" s="18">
        <f ca="1">HLOOKUP(AD24,'Jaccard_distance All'!$C$1:$EH$138,ROW()-2,FALSE)</f>
        <v>0.95454545454545459</v>
      </c>
      <c r="AF24" s="21" t="str">
        <f ca="1">HLOOKUP(AD24,'Jaccard_distance All'!$C$1:$EH$138,2,FALSE)</f>
        <v>H₂ and CCUS may not address lack of diversity in the workforce</v>
      </c>
      <c r="AG24" s="18" t="str" cm="1">
        <f t="array" aca="1" ref="AG24" ca="1">INDEX('Jaccard_distance All'!$A$1:$EH$1,1,MATCH(AD24,'Jaccard_distance All'!$A$1:$EH$1,0)+MATCH(LARGE(OFFSET('Jaccard_distance All'!$A22,0,MATCH(AD24,'Jaccard_distance All'!$A$1:$EH$1,0),,138-MATCH(AD24,'Jaccard_distance All'!$A$1:$EH$1,0)),1),OFFSET('Jaccard_distance All'!$A22,0,MATCH(AD24,'Jaccard_distance All'!$A$1:$EH$1,0),,138-MATCH(AD24,'Jaccard_distance All'!$A$1:$EH$1,0)),0))</f>
        <v>set_5010</v>
      </c>
      <c r="AH24" s="18">
        <f ca="1">HLOOKUP(AG24,'Jaccard_distance All'!$C$1:$EH$138,ROW()-2,FALSE)</f>
        <v>0.9285714285714286</v>
      </c>
      <c r="AI24" s="21" t="str">
        <f ca="1">HLOOKUP(AG24,'Jaccard_distance All'!$C$1:$EH$138,2,FALSE)</f>
        <v>H₂ and CCUS projects can distort local job markets and exacerbate income inequality in local communities</v>
      </c>
      <c r="AK24" s="85">
        <f ca="1">1-SMALL('Jaccard_distance All'!$C22:$EH22,2)</f>
        <v>0.35</v>
      </c>
      <c r="AL24" s="85">
        <f ca="1">1-AVERAGE('Jaccard_distance All'!$C22:$EH22)</f>
        <v>0.14889500944602829</v>
      </c>
      <c r="AM24" s="85">
        <f ca="1">1-MEDIAN('Jaccard_distance All'!$C22:$EH22)</f>
        <v>0.125</v>
      </c>
    </row>
    <row r="25" spans="1:39" ht="39.4" x14ac:dyDescent="0.45">
      <c r="A25" s="19" t="s">
        <v>42</v>
      </c>
      <c r="B25" s="21" t="s">
        <v>308</v>
      </c>
      <c r="C25" s="18" cm="1">
        <f t="array" ref="C25">_xlfn.XLOOKUP(A25,'H2 benefits'!$F$5:$AD$5,'H2 benefits'!$F$2:$AD$2,check,0)</f>
        <v>7</v>
      </c>
      <c r="D25" s="34" t="str" cm="1">
        <f t="array" aca="1" ref="D25" ca="1">INDEX('Jaccard_distance All'!$C$1:$EH$1,,MATCH(SMALL('Jaccard_distance All'!$C23:$EH23,D$4+1),'Jaccard_distance All'!$C23:$EH23,0))</f>
        <v>set_3035</v>
      </c>
      <c r="E25" s="18">
        <f ca="1">SMALL('Jaccard_distance All'!$C23:$EH23,E$4+1)</f>
        <v>0.7</v>
      </c>
      <c r="F25" s="21" t="str" cm="1">
        <f t="array" aca="1" ref="F25" ca="1">INDEX('Jaccard_distance All'!$C$2:$EH$2,,MATCH(SMALL('Jaccard_distance All'!$C23:$EH23,F$4+1),'Jaccard_distance All'!$C23:$EH23,0))</f>
        <v>H₂ systems where purity is necessary cannot leverage blended distribution infrastructure (i.e., with natural gas)</v>
      </c>
      <c r="G25" s="18" t="str" cm="1">
        <f t="array" aca="1" ref="G25" ca="1">INDEX('Jaccard_distance All'!$C$1:$EH$1,,MATCH(SMALL('Jaccard_distance All'!$C23:$EH23,G$4+1),'Jaccard_distance All'!$C23:$EH23,0))</f>
        <v>set_3013</v>
      </c>
      <c r="H25" s="18">
        <f ca="1">SMALL('Jaccard_distance All'!$C23:$EH23,H$4+1)</f>
        <v>0.7857142857142857</v>
      </c>
      <c r="I25" s="21" t="str" cm="1">
        <f t="array" aca="1" ref="I25" ca="1">INDEX('Jaccard_distance All'!$C$2:$EH$2,,MATCH(SMALL('Jaccard_distance All'!$C23:$EH23,I$4+1),'Jaccard_distance All'!$C23:$EH23,0))</f>
        <v>H₂ may face lack of sufficiently trained workforce</v>
      </c>
      <c r="J25" s="18" t="str" cm="1">
        <f t="array" aca="1" ref="J25" ca="1">INDEX('Jaccard_distance All'!$C$1:$EH$1,,MATCH(SMALL('Jaccard_distance All'!$C23:$EH23,J$4+1),'Jaccard_distance All'!$C23:$EH23,0))</f>
        <v>set_1020</v>
      </c>
      <c r="K25" s="18">
        <f ca="1">SMALL('Jaccard_distance All'!$C23:$EH23,K$4+1)</f>
        <v>0.79166666666666663</v>
      </c>
      <c r="L25" s="21" t="str" cm="1">
        <f t="array" aca="1" ref="L25" ca="1">INDEX('Jaccard_distance All'!$C$2:$EH$2,,MATCH(SMALL('Jaccard_distance All'!$C23:$EH23,L$4+1),'Jaccard_distance All'!$C23:$EH23,0))</f>
        <v>H₂ can help decarbonise other sectors, e.g., domestic heating</v>
      </c>
      <c r="M25" s="18" t="str" cm="1">
        <f t="array" aca="1" ref="M25" ca="1">INDEX('Jaccard_distance All'!$C$1:$EH$1,,MATCH(SMALL('Jaccard_distance All'!$C23:$EH23,M$4+1),'Jaccard_distance All'!$C23:$EH23,0))</f>
        <v>set_1017</v>
      </c>
      <c r="N25" s="18">
        <f ca="1">SMALL('Jaccard_distance All'!$C23:$EH23,N$4+1)</f>
        <v>0.8</v>
      </c>
      <c r="O25" s="21" t="str" cm="1">
        <f t="array" aca="1" ref="O25" ca="1">INDEX('Jaccard_distance All'!$C$2:$EH$2,,MATCH(SMALL('Jaccard_distance All'!$C23:$EH23,O$4+1),'Jaccard_distance All'!$C23:$EH23,0))</f>
        <v>H₂ can support fuel switching in industry</v>
      </c>
      <c r="P25" s="18" t="str" cm="1">
        <f t="array" aca="1" ref="P25" ca="1">INDEX('Jaccard_distance All'!$C$1:$EH$1,,MATCH(SMALL('Jaccard_distance All'!$C23:$EH23,P$4+1),'Jaccard_distance All'!$C23:$EH23,0))</f>
        <v>set_3025</v>
      </c>
      <c r="Q25" s="18">
        <f ca="1">SMALL('Jaccard_distance All'!$C23:$EH23,Q$4+1)</f>
        <v>0.81481481481481488</v>
      </c>
      <c r="R25" s="35" t="str" cm="1">
        <f t="array" aca="1" ref="R25" ca="1">INDEX('Jaccard_distance All'!$C$2:$EH$2,,MATCH(SMALL('Jaccard_distance All'!$C23:$EH23,R$4+1),'Jaccard_distance All'!$C23:$EH23,0))</f>
        <v>H₂ may lead to safety risks</v>
      </c>
      <c r="T25" s="61">
        <f ca="1">COUNTIF('Jaccard_distance All'!$C23:$EH23,1)</f>
        <v>29</v>
      </c>
      <c r="U25" s="34" t="str" cm="1">
        <f t="array" aca="1" ref="U25" ca="1">INDEX('Jaccard_distance All'!$C$1:$EH$1,,MATCH(LARGE('Jaccard_distance All'!$C23:$EH23,U$4),'Jaccard_distance All'!$C23:$EH23,0))</f>
        <v>set_2008</v>
      </c>
      <c r="V25" s="18">
        <f ca="1">LARGE('Jaccard_distance All'!$C23:$EH23,V$4+1)</f>
        <v>1</v>
      </c>
      <c r="W25" s="21" t="str" cm="1">
        <f t="array" aca="1" ref="W25" ca="1">INDEX('Jaccard_distance All'!$C$2:$EH$2,,MATCH(LARGE('Jaccard_distance All'!$C23:$EH23,W$4+1),'Jaccard_distance All'!$C23:$EH23,0))</f>
        <v xml:space="preserve">CCUS can reuse infrastructure that is already available  </v>
      </c>
      <c r="X25" s="18" t="str" cm="1">
        <f t="array" aca="1" ref="X25" ca="1">INDEX('Jaccard_distance All'!$A$1:$EH$1,1,MATCH(U25,'Jaccard_distance All'!$A$1:$EH$1,0)+MATCH(LARGE(OFFSET('Jaccard_distance All'!$A23,0,MATCH(U25,'Jaccard_distance All'!$A$1:$EH$1,0),,138-MATCH(U25,'Jaccard_distance All'!$A$1:$EH$1,0)),1),OFFSET('Jaccard_distance All'!$A23,0,MATCH(U25,'Jaccard_distance All'!$A$1:$EH$1,0),,138-MATCH(U25,'Jaccard_distance All'!$A$1:$EH$1,0)),0))</f>
        <v>set_2009</v>
      </c>
      <c r="Y25" s="18">
        <f ca="1">HLOOKUP(X25,'Jaccard_distance All'!$C$1:$EH$138,ROW()-2,FALSE)</f>
        <v>1</v>
      </c>
      <c r="Z25" s="21" t="str">
        <f ca="1">HLOOKUP(X25,'Jaccard_distance All'!$C$1:$EH$138,2,FALSE)</f>
        <v>CCUS requirements for trained/skilled staff can be met by existing industries and initiatives</v>
      </c>
      <c r="AA25" s="18" t="str" cm="1">
        <f t="array" aca="1" ref="AA25" ca="1">INDEX('Jaccard_distance All'!$A$1:$EH$1,1,MATCH(X25,'Jaccard_distance All'!$A$1:$EH$1,0)+MATCH(LARGE(OFFSET('Jaccard_distance All'!$A23,0,MATCH(X25,'Jaccard_distance All'!$A$1:$EH$1,0),,138-MATCH(X25,'Jaccard_distance All'!$A$1:$EH$1,0)),1),OFFSET('Jaccard_distance All'!$A23,0,MATCH(X25,'Jaccard_distance All'!$A$1:$EH$1,0),,138-MATCH(X25,'Jaccard_distance All'!$A$1:$EH$1,0)),0))</f>
        <v>set_2010</v>
      </c>
      <c r="AB25" s="18">
        <f ca="1">HLOOKUP(AA25,'Jaccard_distance All'!$C$1:$EH$138,ROW()-2,FALSE)</f>
        <v>1</v>
      </c>
      <c r="AC25" s="21" t="str">
        <f ca="1">HLOOKUP(AA25,'Jaccard_distance All'!$C$1:$EH$138,2,FALSE)</f>
        <v>CCUS actors can instilled confidence and trust in institutional support</v>
      </c>
      <c r="AD25" s="18" t="str" cm="1">
        <f t="array" aca="1" ref="AD25" ca="1">INDEX('Jaccard_distance All'!$A$1:$EH$1,1,MATCH(AA25,'Jaccard_distance All'!$A$1:$EH$1,0)+MATCH(LARGE(OFFSET('Jaccard_distance All'!$A23,0,MATCH(AA25,'Jaccard_distance All'!$A$1:$EH$1,0),,138-MATCH(AA25,'Jaccard_distance All'!$A$1:$EH$1,0)),1),OFFSET('Jaccard_distance All'!$A23,0,MATCH(AA25,'Jaccard_distance All'!$A$1:$EH$1,0),,138-MATCH(AA25,'Jaccard_distance All'!$A$1:$EH$1,0)),0))</f>
        <v>set_2013</v>
      </c>
      <c r="AE25" s="18">
        <f ca="1">HLOOKUP(AD25,'Jaccard_distance All'!$C$1:$EH$138,ROW()-2,FALSE)</f>
        <v>1</v>
      </c>
      <c r="AF25" s="21" t="str">
        <f ca="1">HLOOKUP(AD25,'Jaccard_distance All'!$C$1:$EH$138,2,FALSE)</f>
        <v>CCUS can enhance energy security and energy independence of nations</v>
      </c>
      <c r="AG25" s="18" t="str" cm="1">
        <f t="array" aca="1" ref="AG25" ca="1">INDEX('Jaccard_distance All'!$A$1:$EH$1,1,MATCH(AD25,'Jaccard_distance All'!$A$1:$EH$1,0)+MATCH(LARGE(OFFSET('Jaccard_distance All'!$A23,0,MATCH(AD25,'Jaccard_distance All'!$A$1:$EH$1,0),,138-MATCH(AD25,'Jaccard_distance All'!$A$1:$EH$1,0)),1),OFFSET('Jaccard_distance All'!$A23,0,MATCH(AD25,'Jaccard_distance All'!$A$1:$EH$1,0),,138-MATCH(AD25,'Jaccard_distance All'!$A$1:$EH$1,0)),0))</f>
        <v>set_2014</v>
      </c>
      <c r="AH25" s="18">
        <f ca="1">HLOOKUP(AG25,'Jaccard_distance All'!$C$1:$EH$138,ROW()-2,FALSE)</f>
        <v>1</v>
      </c>
      <c r="AI25" s="21" t="str">
        <f ca="1">HLOOKUP(AG25,'Jaccard_distance All'!$C$1:$EH$138,2,FALSE)</f>
        <v>CCUS can leverage public consultations and engagements to elicit public support and participation</v>
      </c>
      <c r="AK25" s="85">
        <f ca="1">1-SMALL('Jaccard_distance All'!$C23:$EH23,2)</f>
        <v>0.30000000000000004</v>
      </c>
      <c r="AL25" s="85">
        <f ca="1">1-AVERAGE('Jaccard_distance All'!$C23:$EH23)</f>
        <v>7.3372763990711243E-2</v>
      </c>
      <c r="AM25" s="85">
        <f ca="1">1-MEDIAN('Jaccard_distance All'!$C23:$EH23)</f>
        <v>6.0606060606060552E-2</v>
      </c>
    </row>
    <row r="26" spans="1:39" ht="39.4" x14ac:dyDescent="0.45">
      <c r="A26" s="19" t="s">
        <v>43</v>
      </c>
      <c r="B26" s="21" t="s">
        <v>309</v>
      </c>
      <c r="C26" s="18" cm="1">
        <f t="array" ref="C26">_xlfn.XLOOKUP(A26,'H2 benefits'!$F$5:$AD$5,'H2 benefits'!$F$2:$AD$2,check,0)</f>
        <v>29</v>
      </c>
      <c r="D26" s="34" t="str" cm="1">
        <f t="array" aca="1" ref="D26" ca="1">INDEX('Jaccard_distance All'!$C$1:$EH$1,,MATCH(SMALL('Jaccard_distance All'!$C24:$EH24,D$4+1),'Jaccard_distance All'!$C24:$EH24,0))</f>
        <v>set_1015</v>
      </c>
      <c r="E26" s="18">
        <f ca="1">SMALL('Jaccard_distance All'!$C24:$EH24,E$4+1)</f>
        <v>0.6</v>
      </c>
      <c r="F26" s="21" t="str" cm="1">
        <f t="array" aca="1" ref="F26" ca="1">INDEX('Jaccard_distance All'!$C$2:$EH$2,,MATCH(SMALL('Jaccard_distance All'!$C24:$EH24,F$4+1),'Jaccard_distance All'!$C24:$EH24,0))</f>
        <v>H₂ can enhance energy security and energy independence of nations</v>
      </c>
      <c r="G26" s="18" t="str" cm="1">
        <f t="array" aca="1" ref="G26" ca="1">INDEX('Jaccard_distance All'!$C$1:$EH$1,,MATCH(SMALL('Jaccard_distance All'!$C24:$EH24,G$4+1),'Jaccard_distance All'!$C24:$EH24,0))</f>
        <v>set_1005</v>
      </c>
      <c r="H26" s="18">
        <f ca="1">SMALL('Jaccard_distance All'!$C24:$EH24,H$4+1)</f>
        <v>0.62745098039215685</v>
      </c>
      <c r="I26" s="21" t="str" cm="1">
        <f t="array" aca="1" ref="I26" ca="1">INDEX('Jaccard_distance All'!$C$2:$EH$2,,MATCH(SMALL('Jaccard_distance All'!$C24:$EH24,I$4+1),'Jaccard_distance All'!$C24:$EH24,0))</f>
        <v>H₂ adoption can lead to benefits to the wider economy (e.g., job creation and retainment)</v>
      </c>
      <c r="J26" s="18" t="str" cm="1">
        <f t="array" aca="1" ref="J26" ca="1">INDEX('Jaccard_distance All'!$C$1:$EH$1,,MATCH(SMALL('Jaccard_distance All'!$C24:$EH24,J$4+1),'Jaccard_distance All'!$C24:$EH24,0))</f>
        <v>set_1002</v>
      </c>
      <c r="K26" s="18">
        <f ca="1">SMALL('Jaccard_distance All'!$C24:$EH24,K$4+1)</f>
        <v>0.64179104477611948</v>
      </c>
      <c r="L26" s="21" t="str" cm="1">
        <f t="array" aca="1" ref="L26" ca="1">INDEX('Jaccard_distance All'!$C$2:$EH$2,,MATCH(SMALL('Jaccard_distance All'!$C24:$EH24,L$4+1),'Jaccard_distance All'!$C24:$EH24,0))</f>
        <v>H₂ facilitates industries and society to reach net zero goals</v>
      </c>
      <c r="M26" s="18" t="str" cm="1">
        <f t="array" aca="1" ref="M26" ca="1">INDEX('Jaccard_distance All'!$C$1:$EH$1,,MATCH(SMALL('Jaccard_distance All'!$C24:$EH24,M$4+1),'Jaccard_distance All'!$C24:$EH24,0))</f>
        <v>set_3018</v>
      </c>
      <c r="N26" s="18">
        <f ca="1">SMALL('Jaccard_distance All'!$C24:$EH24,N$4+1)</f>
        <v>0.68181818181818188</v>
      </c>
      <c r="O26" s="21" t="str" cm="1">
        <f t="array" aca="1" ref="O26" ca="1">INDEX('Jaccard_distance All'!$C$2:$EH$2,,MATCH(SMALL('Jaccard_distance All'!$C24:$EH24,O$4+1),'Jaccard_distance All'!$C24:$EH24,0))</f>
        <v>H₂ may be delayed due to bureaucracy and lack of political action</v>
      </c>
      <c r="P26" s="18" t="str" cm="1">
        <f t="array" aca="1" ref="P26" ca="1">INDEX('Jaccard_distance All'!$C$1:$EH$1,,MATCH(SMALL('Jaccard_distance All'!$C24:$EH24,P$4+1),'Jaccard_distance All'!$C24:$EH24,0))</f>
        <v>set_2022</v>
      </c>
      <c r="Q26" s="18">
        <f ca="1">SMALL('Jaccard_distance All'!$C24:$EH24,Q$4+1)</f>
        <v>0.69230769230769229</v>
      </c>
      <c r="R26" s="35" t="str" cm="1">
        <f t="array" aca="1" ref="R26" ca="1">INDEX('Jaccard_distance All'!$C$2:$EH$2,,MATCH(SMALL('Jaccard_distance All'!$C24:$EH24,R$4+1),'Jaccard_distance All'!$C24:$EH24,0))</f>
        <v>CCUS can increase the competitiveness of industries both nationally and internationally</v>
      </c>
      <c r="T26" s="61">
        <f ca="1">COUNTIF('Jaccard_distance All'!$C24:$EH24,1)</f>
        <v>3</v>
      </c>
      <c r="U26" s="34" t="str" cm="1">
        <f t="array" aca="1" ref="U26" ca="1">INDEX('Jaccard_distance All'!$C$1:$EH$1,,MATCH(LARGE('Jaccard_distance All'!$C24:$EH24,U$4),'Jaccard_distance All'!$C24:$EH24,0))</f>
        <v>set_3023</v>
      </c>
      <c r="V26" s="18">
        <f ca="1">LARGE('Jaccard_distance All'!$C24:$EH24,V$4+1)</f>
        <v>1</v>
      </c>
      <c r="W26" s="21" t="str" cm="1">
        <f t="array" aca="1" ref="W26" ca="1">INDEX('Jaccard_distance All'!$C$2:$EH$2,,MATCH(LARGE('Jaccard_distance All'!$C24:$EH24,W$4+1),'Jaccard_distance All'!$C24:$EH24,0))</f>
        <v>H₂ production systems may lack sufficient flexibility to adjust to variable electricity supply and demand</v>
      </c>
      <c r="X26" s="18" t="str" cm="1">
        <f t="array" aca="1" ref="X26" ca="1">INDEX('Jaccard_distance All'!$A$1:$EH$1,1,MATCH(U26,'Jaccard_distance All'!$A$1:$EH$1,0)+MATCH(LARGE(OFFSET('Jaccard_distance All'!$A24,0,MATCH(U26,'Jaccard_distance All'!$A$1:$EH$1,0),,138-MATCH(U26,'Jaccard_distance All'!$A$1:$EH$1,0)),1),OFFSET('Jaccard_distance All'!$A24,0,MATCH(U26,'Jaccard_distance All'!$A$1:$EH$1,0),,138-MATCH(U26,'Jaccard_distance All'!$A$1:$EH$1,0)),0))</f>
        <v>set_4034</v>
      </c>
      <c r="Y26" s="18">
        <f ca="1">HLOOKUP(X26,'Jaccard_distance All'!$C$1:$EH$138,ROW()-2,FALSE)</f>
        <v>1</v>
      </c>
      <c r="Z26" s="21" t="str">
        <f ca="1">HLOOKUP(X26,'Jaccard_distance All'!$C$1:$EH$138,2,FALSE)</f>
        <v>CCUS via mineralisation (CCM) is still under development</v>
      </c>
      <c r="AA26" s="18" t="str" cm="1">
        <f t="array" aca="1" ref="AA26" ca="1">INDEX('Jaccard_distance All'!$A$1:$EH$1,1,MATCH(X26,'Jaccard_distance All'!$A$1:$EH$1,0)+MATCH(LARGE(OFFSET('Jaccard_distance All'!$A24,0,MATCH(X26,'Jaccard_distance All'!$A$1:$EH$1,0),,138-MATCH(X26,'Jaccard_distance All'!$A$1:$EH$1,0)),1),OFFSET('Jaccard_distance All'!$A24,0,MATCH(X26,'Jaccard_distance All'!$A$1:$EH$1,0),,138-MATCH(X26,'Jaccard_distance All'!$A$1:$EH$1,0)),0))</f>
        <v>set_5005</v>
      </c>
      <c r="AB26" s="18">
        <f ca="1">HLOOKUP(AA26,'Jaccard_distance All'!$C$1:$EH$138,ROW()-2,FALSE)</f>
        <v>1</v>
      </c>
      <c r="AC26" s="21" t="str">
        <f ca="1">HLOOKUP(AA26,'Jaccard_distance All'!$C$1:$EH$138,2,FALSE)</f>
        <v>H₂ and CCUS may not address lack of diversity in the workforce</v>
      </c>
      <c r="AD26" s="18" t="str" cm="1">
        <f t="array" aca="1" ref="AD26" ca="1">INDEX('Jaccard_distance All'!$A$1:$EH$1,1,MATCH(AA26,'Jaccard_distance All'!$A$1:$EH$1,0)+MATCH(LARGE(OFFSET('Jaccard_distance All'!$A24,0,MATCH(AA26,'Jaccard_distance All'!$A$1:$EH$1,0),,138-MATCH(AA26,'Jaccard_distance All'!$A$1:$EH$1,0)),1),OFFSET('Jaccard_distance All'!$A24,0,MATCH(AA26,'Jaccard_distance All'!$A$1:$EH$1,0),,138-MATCH(AA26,'Jaccard_distance All'!$A$1:$EH$1,0)),0))</f>
        <v>set_5015</v>
      </c>
      <c r="AE26" s="18">
        <f ca="1">HLOOKUP(AD26,'Jaccard_distance All'!$C$1:$EH$138,ROW()-2,FALSE)</f>
        <v>0.9375</v>
      </c>
      <c r="AF26" s="21" t="str">
        <f ca="1">HLOOKUP(AD26,'Jaccard_distance All'!$C$1:$EH$138,2,FALSE)</f>
        <v>H₂ and CCUS adoption may be distorted by state protectionism towards O&amp;G industry</v>
      </c>
      <c r="AG26" s="18" t="str" cm="1">
        <f t="array" aca="1" ref="AG26" ca="1">INDEX('Jaccard_distance All'!$A$1:$EH$1,1,MATCH(AD26,'Jaccard_distance All'!$A$1:$EH$1,0)+MATCH(LARGE(OFFSET('Jaccard_distance All'!$A24,0,MATCH(AD26,'Jaccard_distance All'!$A$1:$EH$1,0),,138-MATCH(AD26,'Jaccard_distance All'!$A$1:$EH$1,0)),1),OFFSET('Jaccard_distance All'!$A24,0,MATCH(AD26,'Jaccard_distance All'!$A$1:$EH$1,0),,138-MATCH(AD26,'Jaccard_distance All'!$A$1:$EH$1,0)),0))</f>
        <v>set_5016</v>
      </c>
      <c r="AH26" s="18">
        <f ca="1">HLOOKUP(AG26,'Jaccard_distance All'!$C$1:$EH$138,ROW()-2,FALSE)</f>
        <v>0.86842105263157898</v>
      </c>
      <c r="AI26" s="21" t="str">
        <f ca="1">HLOOKUP(AG26,'Jaccard_distance All'!$C$1:$EH$138,2,FALSE)</f>
        <v>H₂ and CCUS projects may not address unemployment affecting local communities due to mismatch in job skills</v>
      </c>
      <c r="AK26" s="85">
        <f ca="1">1-SMALL('Jaccard_distance All'!$C24:$EH24,2)</f>
        <v>0.4</v>
      </c>
      <c r="AL26" s="85">
        <f ca="1">1-AVERAGE('Jaccard_distance All'!$C24:$EH24)</f>
        <v>0.1668481483698373</v>
      </c>
      <c r="AM26" s="85">
        <f ca="1">1-MEDIAN('Jaccard_distance All'!$C24:$EH24)</f>
        <v>0.16172624237140365</v>
      </c>
    </row>
    <row r="27" spans="1:39" ht="39.4" x14ac:dyDescent="0.45">
      <c r="A27" s="19" t="s">
        <v>44</v>
      </c>
      <c r="B27" s="21" t="s">
        <v>310</v>
      </c>
      <c r="C27" s="18" cm="1">
        <f t="array" ref="C27">_xlfn.XLOOKUP(A27,'H2 benefits'!$F$5:$AD$5,'H2 benefits'!$F$2:$AD$2,check,0)</f>
        <v>6</v>
      </c>
      <c r="D27" s="34" t="str" cm="1">
        <f t="array" aca="1" ref="D27" ca="1">INDEX('Jaccard_distance All'!$C$1:$EH$1,,MATCH(SMALL('Jaccard_distance All'!$C25:$EH25,D$4+1),'Jaccard_distance All'!$C25:$EH25,0))</f>
        <v>set_1024</v>
      </c>
      <c r="E27" s="18">
        <f ca="1">SMALL('Jaccard_distance All'!$C25:$EH25,E$4+1)</f>
        <v>0.76923076923076916</v>
      </c>
      <c r="F27" s="21" t="str" cm="1">
        <f t="array" aca="1" ref="F27" ca="1">INDEX('Jaccard_distance All'!$C$2:$EH$2,,MATCH(SMALL('Jaccard_distance All'!$C25:$EH25,F$4+1),'Jaccard_distance All'!$C25:$EH25,0))</f>
        <v>H₂ standards (e.g., classification as low-carbon H₂) can be used to enforce stringent CO₂ reduction targets</v>
      </c>
      <c r="G27" s="18" t="str" cm="1">
        <f t="array" aca="1" ref="G27" ca="1">INDEX('Jaccard_distance All'!$C$1:$EH$1,,MATCH(SMALL('Jaccard_distance All'!$C25:$EH25,G$4+1),'Jaccard_distance All'!$C25:$EH25,0))</f>
        <v>set_5015</v>
      </c>
      <c r="H27" s="18">
        <f ca="1">SMALL('Jaccard_distance All'!$C25:$EH25,H$4+1)</f>
        <v>0.77777777777777779</v>
      </c>
      <c r="I27" s="21" t="str" cm="1">
        <f t="array" aca="1" ref="I27" ca="1">INDEX('Jaccard_distance All'!$C$2:$EH$2,,MATCH(SMALL('Jaccard_distance All'!$C25:$EH25,I$4+1),'Jaccard_distance All'!$C25:$EH25,0))</f>
        <v>H₂ and CCUS adoption may be distorted by state protectionism towards O&amp;G industry</v>
      </c>
      <c r="J27" s="18" t="str" cm="1">
        <f t="array" aca="1" ref="J27" ca="1">INDEX('Jaccard_distance All'!$C$1:$EH$1,,MATCH(SMALL('Jaccard_distance All'!$C25:$EH25,J$4+1),'Jaccard_distance All'!$C25:$EH25,0))</f>
        <v>set_1017</v>
      </c>
      <c r="K27" s="18">
        <f ca="1">SMALL('Jaccard_distance All'!$C25:$EH25,K$4+1)</f>
        <v>0.78947368421052633</v>
      </c>
      <c r="L27" s="21" t="str" cm="1">
        <f t="array" aca="1" ref="L27" ca="1">INDEX('Jaccard_distance All'!$C$2:$EH$2,,MATCH(SMALL('Jaccard_distance All'!$C25:$EH25,L$4+1),'Jaccard_distance All'!$C25:$EH25,0))</f>
        <v>H₂ can support fuel switching in industry</v>
      </c>
      <c r="M27" s="18" t="str" cm="1">
        <f t="array" aca="1" ref="M27" ca="1">INDEX('Jaccard_distance All'!$C$1:$EH$1,,MATCH(SMALL('Jaccard_distance All'!$C25:$EH25,M$4+1),'Jaccard_distance All'!$C25:$EH25,0))</f>
        <v>set_3030</v>
      </c>
      <c r="N27" s="18">
        <f ca="1">SMALL('Jaccard_distance All'!$C25:$EH25,N$4+1)</f>
        <v>0.8</v>
      </c>
      <c r="O27" s="21" t="str" cm="1">
        <f t="array" aca="1" ref="O27" ca="1">INDEX('Jaccard_distance All'!$C$2:$EH$2,,MATCH(SMALL('Jaccard_distance All'!$C25:$EH25,O$4+1),'Jaccard_distance All'!$C25:$EH25,0))</f>
        <v>H₂ may face lack of sufficient workforce (e.g., construction) to develop projects</v>
      </c>
      <c r="P27" s="18" t="str" cm="1">
        <f t="array" aca="1" ref="P27" ca="1">INDEX('Jaccard_distance All'!$C$1:$EH$1,,MATCH(SMALL('Jaccard_distance All'!$C25:$EH25,P$4+1),'Jaccard_distance All'!$C25:$EH25,0))</f>
        <v>set_1019</v>
      </c>
      <c r="Q27" s="18">
        <f ca="1">SMALL('Jaccard_distance All'!$C25:$EH25,Q$4+1)</f>
        <v>0.8125</v>
      </c>
      <c r="R27" s="35" t="str" cm="1">
        <f t="array" aca="1" ref="R27" ca="1">INDEX('Jaccard_distance All'!$C$2:$EH$2,,MATCH(SMALL('Jaccard_distance All'!$C25:$EH25,R$4+1),'Jaccard_distance All'!$C25:$EH25,0))</f>
        <v>H₂ can create opportunities across economic sectors ("hydrogen economy")</v>
      </c>
      <c r="T27" s="61">
        <f ca="1">COUNTIF('Jaccard_distance All'!$C25:$EH25,1)</f>
        <v>59</v>
      </c>
      <c r="U27" s="34" t="str" cm="1">
        <f t="array" aca="1" ref="U27" ca="1">INDEX('Jaccard_distance All'!$C$1:$EH$1,,MATCH(LARGE('Jaccard_distance All'!$C25:$EH25,U$4),'Jaccard_distance All'!$C25:$EH25,0))</f>
        <v>set_1016</v>
      </c>
      <c r="V27" s="18">
        <f ca="1">LARGE('Jaccard_distance All'!$C25:$EH25,V$4+1)</f>
        <v>1</v>
      </c>
      <c r="W27" s="21" t="str" cm="1">
        <f t="array" aca="1" ref="W27" ca="1">INDEX('Jaccard_distance All'!$C$2:$EH$2,,MATCH(LARGE('Jaccard_distance All'!$C25:$EH25,W$4+1),'Jaccard_distance All'!$C25:$EH25,0))</f>
        <v>H₂ can help avoid stranded assets</v>
      </c>
      <c r="X27" s="18" t="str" cm="1">
        <f t="array" aca="1" ref="X27" ca="1">INDEX('Jaccard_distance All'!$A$1:$EH$1,1,MATCH(U27,'Jaccard_distance All'!$A$1:$EH$1,0)+MATCH(LARGE(OFFSET('Jaccard_distance All'!$A25,0,MATCH(U27,'Jaccard_distance All'!$A$1:$EH$1,0),,138-MATCH(U27,'Jaccard_distance All'!$A$1:$EH$1,0)),1),OFFSET('Jaccard_distance All'!$A25,0,MATCH(U27,'Jaccard_distance All'!$A$1:$EH$1,0),,138-MATCH(U27,'Jaccard_distance All'!$A$1:$EH$1,0)),0))</f>
        <v>set_2001</v>
      </c>
      <c r="Y27" s="18">
        <f ca="1">HLOOKUP(X27,'Jaccard_distance All'!$C$1:$EH$138,ROW()-2,FALSE)</f>
        <v>1</v>
      </c>
      <c r="Z27" s="21" t="str">
        <f ca="1">HLOOKUP(X27,'Jaccard_distance All'!$C$1:$EH$138,2,FALSE)</f>
        <v>CCUS is an enabler of industry clusters</v>
      </c>
      <c r="AA27" s="18" t="str" cm="1">
        <f t="array" aca="1" ref="AA27" ca="1">INDEX('Jaccard_distance All'!$A$1:$EH$1,1,MATCH(X27,'Jaccard_distance All'!$A$1:$EH$1,0)+MATCH(LARGE(OFFSET('Jaccard_distance All'!$A25,0,MATCH(X27,'Jaccard_distance All'!$A$1:$EH$1,0),,138-MATCH(X27,'Jaccard_distance All'!$A$1:$EH$1,0)),1),OFFSET('Jaccard_distance All'!$A25,0,MATCH(X27,'Jaccard_distance All'!$A$1:$EH$1,0),,138-MATCH(X27,'Jaccard_distance All'!$A$1:$EH$1,0)),0))</f>
        <v>set_2002</v>
      </c>
      <c r="AB27" s="18">
        <f ca="1">HLOOKUP(AA27,'Jaccard_distance All'!$C$1:$EH$138,ROW()-2,FALSE)</f>
        <v>1</v>
      </c>
      <c r="AC27" s="21" t="str">
        <f ca="1">HLOOKUP(AA27,'Jaccard_distance All'!$C$1:$EH$138,2,FALSE)</f>
        <v>CCUS facilitates industries and society to reach net zero goals</v>
      </c>
      <c r="AD27" s="18" t="str" cm="1">
        <f t="array" aca="1" ref="AD27" ca="1">INDEX('Jaccard_distance All'!$A$1:$EH$1,1,MATCH(AA27,'Jaccard_distance All'!$A$1:$EH$1,0)+MATCH(LARGE(OFFSET('Jaccard_distance All'!$A25,0,MATCH(AA27,'Jaccard_distance All'!$A$1:$EH$1,0),,138-MATCH(AA27,'Jaccard_distance All'!$A$1:$EH$1,0)),1),OFFSET('Jaccard_distance All'!$A25,0,MATCH(AA27,'Jaccard_distance All'!$A$1:$EH$1,0),,138-MATCH(AA27,'Jaccard_distance All'!$A$1:$EH$1,0)),0))</f>
        <v>set_2003</v>
      </c>
      <c r="AE27" s="18">
        <f ca="1">HLOOKUP(AD27,'Jaccard_distance All'!$C$1:$EH$138,ROW()-2,FALSE)</f>
        <v>1</v>
      </c>
      <c r="AF27" s="21" t="str">
        <f ca="1">HLOOKUP(AD27,'Jaccard_distance All'!$C$1:$EH$138,2,FALSE)</f>
        <v>CCUS technologies are at high TRL</v>
      </c>
      <c r="AG27" s="18" t="str" cm="1">
        <f t="array" aca="1" ref="AG27" ca="1">INDEX('Jaccard_distance All'!$A$1:$EH$1,1,MATCH(AD27,'Jaccard_distance All'!$A$1:$EH$1,0)+MATCH(LARGE(OFFSET('Jaccard_distance All'!$A25,0,MATCH(AD27,'Jaccard_distance All'!$A$1:$EH$1,0),,138-MATCH(AD27,'Jaccard_distance All'!$A$1:$EH$1,0)),1),OFFSET('Jaccard_distance All'!$A25,0,MATCH(AD27,'Jaccard_distance All'!$A$1:$EH$1,0),,138-MATCH(AD27,'Jaccard_distance All'!$A$1:$EH$1,0)),0))</f>
        <v>set_2004</v>
      </c>
      <c r="AH27" s="18">
        <f ca="1">HLOOKUP(AG27,'Jaccard_distance All'!$C$1:$EH$138,ROW()-2,FALSE)</f>
        <v>1</v>
      </c>
      <c r="AI27" s="21" t="str">
        <f ca="1">HLOOKUP(AG27,'Jaccard_distance All'!$C$1:$EH$138,2,FALSE)</f>
        <v>CCUS enjoys political and policy support</v>
      </c>
      <c r="AK27" s="85">
        <f ca="1">1-SMALL('Jaccard_distance All'!$C25:$EH25,2)</f>
        <v>0.23076923076923084</v>
      </c>
      <c r="AL27" s="85">
        <f ca="1">1-AVERAGE('Jaccard_distance All'!$C25:$EH25)</f>
        <v>5.6450166422313153E-2</v>
      </c>
      <c r="AM27" s="85">
        <f ca="1">1-MEDIAN('Jaccard_distance All'!$C25:$EH25)</f>
        <v>3.7087912087912067E-2</v>
      </c>
    </row>
    <row r="28" spans="1:39" ht="39.4" x14ac:dyDescent="0.45">
      <c r="A28" s="19" t="s">
        <v>45</v>
      </c>
      <c r="B28" s="21" t="s">
        <v>311</v>
      </c>
      <c r="C28" s="18" cm="1">
        <f t="array" ref="C28">_xlfn.XLOOKUP(A28,'H2 benefits'!$F$5:$AD$5,'H2 benefits'!$F$2:$AD$2,check,0)</f>
        <v>10</v>
      </c>
      <c r="D28" s="34" t="str" cm="1">
        <f t="array" aca="1" ref="D28" ca="1">INDEX('Jaccard_distance All'!$C$1:$EH$1,,MATCH(SMALL('Jaccard_distance All'!$C26:$EH26,D$4+1),'Jaccard_distance All'!$C26:$EH26,0))</f>
        <v>set_3036</v>
      </c>
      <c r="E28" s="18">
        <f ca="1">SMALL('Jaccard_distance All'!$C26:$EH26,E$4+1)</f>
        <v>0.75</v>
      </c>
      <c r="F28" s="21" t="str" cm="1">
        <f t="array" aca="1" ref="F28" ca="1">INDEX('Jaccard_distance All'!$C$2:$EH$2,,MATCH(SMALL('Jaccard_distance All'!$C26:$EH26,F$4+1),'Jaccard_distance All'!$C26:$EH26,0))</f>
        <v>H₂ projects may face governability challenges from lack of clear govenrmental guidelines</v>
      </c>
      <c r="G28" s="18" t="str" cm="1">
        <f t="array" aca="1" ref="G28" ca="1">INDEX('Jaccard_distance All'!$C$1:$EH$1,,MATCH(SMALL('Jaccard_distance All'!$C26:$EH26,G$4+1),'Jaccard_distance All'!$C26:$EH26,0))</f>
        <v>set_3036</v>
      </c>
      <c r="H28" s="18">
        <f ca="1">SMALL('Jaccard_distance All'!$C26:$EH26,H$4+1)</f>
        <v>0.75</v>
      </c>
      <c r="I28" s="21" t="str" cm="1">
        <f t="array" aca="1" ref="I28" ca="1">INDEX('Jaccard_distance All'!$C$2:$EH$2,,MATCH(SMALL('Jaccard_distance All'!$C26:$EH26,I$4+1),'Jaccard_distance All'!$C26:$EH26,0))</f>
        <v>H₂ projects may face governability challenges from lack of clear govenrmental guidelines</v>
      </c>
      <c r="J28" s="18" t="str" cm="1">
        <f t="array" aca="1" ref="J28" ca="1">INDEX('Jaccard_distance All'!$C$1:$EH$1,,MATCH(SMALL('Jaccard_distance All'!$C26:$EH26,J$4+1),'Jaccard_distance All'!$C26:$EH26,0))</f>
        <v>set_1023</v>
      </c>
      <c r="K28" s="18">
        <f ca="1">SMALL('Jaccard_distance All'!$C26:$EH26,K$4+1)</f>
        <v>0.76923076923076916</v>
      </c>
      <c r="L28" s="21" t="str" cm="1">
        <f t="array" aca="1" ref="L28" ca="1">INDEX('Jaccard_distance All'!$C$2:$EH$2,,MATCH(SMALL('Jaccard_distance All'!$C26:$EH26,L$4+1),'Jaccard_distance All'!$C26:$EH26,0))</f>
        <v>H₂ adoption is a relatively low-cost option for existing natural-gas based furnaces</v>
      </c>
      <c r="M28" s="18" t="str" cm="1">
        <f t="array" aca="1" ref="M28" ca="1">INDEX('Jaccard_distance All'!$C$1:$EH$1,,MATCH(SMALL('Jaccard_distance All'!$C26:$EH26,M$4+1),'Jaccard_distance All'!$C26:$EH26,0))</f>
        <v>set_1019</v>
      </c>
      <c r="N28" s="18">
        <f ca="1">SMALL('Jaccard_distance All'!$C26:$EH26,N$4+1)</f>
        <v>0.78947368421052633</v>
      </c>
      <c r="O28" s="21" t="str" cm="1">
        <f t="array" aca="1" ref="O28" ca="1">INDEX('Jaccard_distance All'!$C$2:$EH$2,,MATCH(SMALL('Jaccard_distance All'!$C26:$EH26,O$4+1),'Jaccard_distance All'!$C26:$EH26,0))</f>
        <v>H₂ can create opportunities across economic sectors ("hydrogen economy")</v>
      </c>
      <c r="P28" s="18" t="str" cm="1">
        <f t="array" aca="1" ref="P28" ca="1">INDEX('Jaccard_distance All'!$C$1:$EH$1,,MATCH(SMALL('Jaccard_distance All'!$C26:$EH26,P$4+1),'Jaccard_distance All'!$C26:$EH26,0))</f>
        <v>set_3003</v>
      </c>
      <c r="Q28" s="18">
        <f ca="1">SMALL('Jaccard_distance All'!$C26:$EH26,Q$4+1)</f>
        <v>0.79487179487179493</v>
      </c>
      <c r="R28" s="35" t="str" cm="1">
        <f t="array" aca="1" ref="R28" ca="1">INDEX('Jaccard_distance All'!$C$2:$EH$2,,MATCH(SMALL('Jaccard_distance All'!$C26:$EH26,R$4+1),'Jaccard_distance All'!$C26:$EH26,0))</f>
        <v>H₂ deployment can result in high implementation costs</v>
      </c>
      <c r="T28" s="61">
        <f ca="1">COUNTIF('Jaccard_distance All'!$C26:$EH26,1)</f>
        <v>23</v>
      </c>
      <c r="U28" s="34" t="str" cm="1">
        <f t="array" aca="1" ref="U28" ca="1">INDEX('Jaccard_distance All'!$C$1:$EH$1,,MATCH(LARGE('Jaccard_distance All'!$C26:$EH26,U$4),'Jaccard_distance All'!$C26:$EH26,0))</f>
        <v>set_1010</v>
      </c>
      <c r="V28" s="18">
        <f ca="1">LARGE('Jaccard_distance All'!$C26:$EH26,V$4+1)</f>
        <v>1</v>
      </c>
      <c r="W28" s="21" t="str" cm="1">
        <f t="array" aca="1" ref="W28" ca="1">INDEX('Jaccard_distance All'!$C$2:$EH$2,,MATCH(LARGE('Jaccard_distance All'!$C26:$EH26,W$4+1),'Jaccard_distance All'!$C26:$EH26,0))</f>
        <v>H₂ can mitigate other environmental problems, e.g., air pollution</v>
      </c>
      <c r="X28" s="18" t="str" cm="1">
        <f t="array" aca="1" ref="X28" ca="1">INDEX('Jaccard_distance All'!$A$1:$EH$1,1,MATCH(U28,'Jaccard_distance All'!$A$1:$EH$1,0)+MATCH(LARGE(OFFSET('Jaccard_distance All'!$A26,0,MATCH(U28,'Jaccard_distance All'!$A$1:$EH$1,0),,138-MATCH(U28,'Jaccard_distance All'!$A$1:$EH$1,0)),1),OFFSET('Jaccard_distance All'!$A26,0,MATCH(U28,'Jaccard_distance All'!$A$1:$EH$1,0),,138-MATCH(U28,'Jaccard_distance All'!$A$1:$EH$1,0)),0))</f>
        <v>set_1012</v>
      </c>
      <c r="Y28" s="18">
        <f ca="1">HLOOKUP(X28,'Jaccard_distance All'!$C$1:$EH$138,ROW()-2,FALSE)</f>
        <v>1</v>
      </c>
      <c r="Z28" s="21" t="str">
        <f ca="1">HLOOKUP(X28,'Jaccard_distance All'!$C$1:$EH$138,2,FALSE)</f>
        <v>H₂ can leverage public consultations and engagements to elicit public support and participation</v>
      </c>
      <c r="AA28" s="18" t="str" cm="1">
        <f t="array" aca="1" ref="AA28" ca="1">INDEX('Jaccard_distance All'!$A$1:$EH$1,1,MATCH(X28,'Jaccard_distance All'!$A$1:$EH$1,0)+MATCH(LARGE(OFFSET('Jaccard_distance All'!$A26,0,MATCH(X28,'Jaccard_distance All'!$A$1:$EH$1,0),,138-MATCH(X28,'Jaccard_distance All'!$A$1:$EH$1,0)),1),OFFSET('Jaccard_distance All'!$A26,0,MATCH(X28,'Jaccard_distance All'!$A$1:$EH$1,0),,138-MATCH(X28,'Jaccard_distance All'!$A$1:$EH$1,0)),0))</f>
        <v>set_2009</v>
      </c>
      <c r="AB28" s="18">
        <f ca="1">HLOOKUP(AA28,'Jaccard_distance All'!$C$1:$EH$138,ROW()-2,FALSE)</f>
        <v>1</v>
      </c>
      <c r="AC28" s="21" t="str">
        <f ca="1">HLOOKUP(AA28,'Jaccard_distance All'!$C$1:$EH$138,2,FALSE)</f>
        <v>CCUS requirements for trained/skilled staff can be met by existing industries and initiatives</v>
      </c>
      <c r="AD28" s="18" t="str" cm="1">
        <f t="array" aca="1" ref="AD28" ca="1">INDEX('Jaccard_distance All'!$A$1:$EH$1,1,MATCH(AA28,'Jaccard_distance All'!$A$1:$EH$1,0)+MATCH(LARGE(OFFSET('Jaccard_distance All'!$A26,0,MATCH(AA28,'Jaccard_distance All'!$A$1:$EH$1,0),,138-MATCH(AA28,'Jaccard_distance All'!$A$1:$EH$1,0)),1),OFFSET('Jaccard_distance All'!$A26,0,MATCH(AA28,'Jaccard_distance All'!$A$1:$EH$1,0),,138-MATCH(AA28,'Jaccard_distance All'!$A$1:$EH$1,0)),0))</f>
        <v>set_2017</v>
      </c>
      <c r="AE28" s="18">
        <f ca="1">HLOOKUP(AD28,'Jaccard_distance All'!$C$1:$EH$138,ROW()-2,FALSE)</f>
        <v>1</v>
      </c>
      <c r="AF28" s="21" t="str">
        <f ca="1">HLOOKUP(AD28,'Jaccard_distance All'!$C$1:$EH$138,2,FALSE)</f>
        <v>CCUS enables the adoption of DAC technologies</v>
      </c>
      <c r="AG28" s="18" t="str" cm="1">
        <f t="array" aca="1" ref="AG28" ca="1">INDEX('Jaccard_distance All'!$A$1:$EH$1,1,MATCH(AD28,'Jaccard_distance All'!$A$1:$EH$1,0)+MATCH(LARGE(OFFSET('Jaccard_distance All'!$A26,0,MATCH(AD28,'Jaccard_distance All'!$A$1:$EH$1,0),,138-MATCH(AD28,'Jaccard_distance All'!$A$1:$EH$1,0)),1),OFFSET('Jaccard_distance All'!$A26,0,MATCH(AD28,'Jaccard_distance All'!$A$1:$EH$1,0),,138-MATCH(AD28,'Jaccard_distance All'!$A$1:$EH$1,0)),0))</f>
        <v>set_2020</v>
      </c>
      <c r="AH28" s="18">
        <f ca="1">HLOOKUP(AG28,'Jaccard_distance All'!$C$1:$EH$138,ROW()-2,FALSE)</f>
        <v>1</v>
      </c>
      <c r="AI28" s="21" t="str">
        <f ca="1">HLOOKUP(AG28,'Jaccard_distance All'!$C$1:$EH$138,2,FALSE)</f>
        <v>CCUS can support the integration of small and medium enterprises (SMEs) in industrial value chains</v>
      </c>
      <c r="AK28" s="85">
        <f ca="1">1-SMALL('Jaccard_distance All'!$C26:$EH26,2)</f>
        <v>0.25</v>
      </c>
      <c r="AL28" s="85">
        <f ca="1">1-AVERAGE('Jaccard_distance All'!$C26:$EH26)</f>
        <v>8.6892546411532989E-2</v>
      </c>
      <c r="AM28" s="85">
        <f ca="1">1-MEDIAN('Jaccard_distance All'!$C26:$EH26)</f>
        <v>6.559139784946233E-2</v>
      </c>
    </row>
    <row r="29" spans="1:39" ht="39.4" x14ac:dyDescent="0.45">
      <c r="A29" s="19" t="s">
        <v>46</v>
      </c>
      <c r="B29" s="21" t="s">
        <v>312</v>
      </c>
      <c r="C29" s="18" cm="1">
        <f t="array" ref="C29">_xlfn.XLOOKUP(A29,'H2 benefits'!$F$5:$AD$5,'H2 benefits'!$F$2:$AD$2,check,0)</f>
        <v>20</v>
      </c>
      <c r="D29" s="34" t="str" cm="1">
        <f t="array" aca="1" ref="D29" ca="1">INDEX('Jaccard_distance All'!$C$1:$EH$1,,MATCH(SMALL('Jaccard_distance All'!$C27:$EH27,D$4+1),'Jaccard_distance All'!$C27:$EH27,0))</f>
        <v>set_5002</v>
      </c>
      <c r="E29" s="18">
        <f ca="1">SMALL('Jaccard_distance All'!$C27:$EH27,E$4+1)</f>
        <v>0.68181818181818188</v>
      </c>
      <c r="F29" s="21" t="str" cm="1">
        <f t="array" aca="1" ref="F29" ca="1">INDEX('Jaccard_distance All'!$C$2:$EH$2,,MATCH(SMALL('Jaccard_distance All'!$C27:$EH27,F$4+1),'Jaccard_distance All'!$C27:$EH27,0))</f>
        <v>H₂ and CCUS may largely favour big companies and corporations capable of sizable investments</v>
      </c>
      <c r="G29" s="18" t="str" cm="1">
        <f t="array" aca="1" ref="G29" ca="1">INDEX('Jaccard_distance All'!$C$1:$EH$1,,MATCH(SMALL('Jaccard_distance All'!$C27:$EH27,G$4+1),'Jaccard_distance All'!$C27:$EH27,0))</f>
        <v>set_1003</v>
      </c>
      <c r="H29" s="18">
        <f ca="1">SMALL('Jaccard_distance All'!$C27:$EH27,H$4+1)</f>
        <v>0.69387755102040816</v>
      </c>
      <c r="I29" s="21" t="str" cm="1">
        <f t="array" aca="1" ref="I29" ca="1">INDEX('Jaccard_distance All'!$C$2:$EH$2,,MATCH(SMALL('Jaccard_distance All'!$C27:$EH27,I$4+1),'Jaccard_distance All'!$C27:$EH27,0))</f>
        <v>H₂ can be produced via multiple technology value chains</v>
      </c>
      <c r="J29" s="18" t="str" cm="1">
        <f t="array" aca="1" ref="J29" ca="1">INDEX('Jaccard_distance All'!$C$1:$EH$1,,MATCH(SMALL('Jaccard_distance All'!$C27:$EH27,J$4+1),'Jaccard_distance All'!$C27:$EH27,0))</f>
        <v>set_1015</v>
      </c>
      <c r="K29" s="18">
        <f ca="1">SMALL('Jaccard_distance All'!$C27:$EH27,K$4+1)</f>
        <v>0.72972972972972971</v>
      </c>
      <c r="L29" s="21" t="str" cm="1">
        <f t="array" aca="1" ref="L29" ca="1">INDEX('Jaccard_distance All'!$C$2:$EH$2,,MATCH(SMALL('Jaccard_distance All'!$C27:$EH27,L$4+1),'Jaccard_distance All'!$C27:$EH27,0))</f>
        <v>H₂ can enhance energy security and energy independence of nations</v>
      </c>
      <c r="M29" s="18" t="str" cm="1">
        <f t="array" aca="1" ref="M29" ca="1">INDEX('Jaccard_distance All'!$C$1:$EH$1,,MATCH(SMALL('Jaccard_distance All'!$C27:$EH27,M$4+1),'Jaccard_distance All'!$C27:$EH27,0))</f>
        <v>set_3018</v>
      </c>
      <c r="N29" s="18">
        <f ca="1">SMALL('Jaccard_distance All'!$C27:$EH27,N$4+1)</f>
        <v>0.74358974358974361</v>
      </c>
      <c r="O29" s="21" t="str" cm="1">
        <f t="array" aca="1" ref="O29" ca="1">INDEX('Jaccard_distance All'!$C$2:$EH$2,,MATCH(SMALL('Jaccard_distance All'!$C27:$EH27,O$4+1),'Jaccard_distance All'!$C27:$EH27,0))</f>
        <v>H₂ may be delayed due to bureaucracy and lack of political action</v>
      </c>
      <c r="P29" s="18" t="str" cm="1">
        <f t="array" aca="1" ref="P29" ca="1">INDEX('Jaccard_distance All'!$C$1:$EH$1,,MATCH(SMALL('Jaccard_distance All'!$C27:$EH27,P$4+1),'Jaccard_distance All'!$C27:$EH27,0))</f>
        <v>set_5003</v>
      </c>
      <c r="Q29" s="18">
        <f ca="1">SMALL('Jaccard_distance All'!$C27:$EH27,Q$4+1)</f>
        <v>0.75</v>
      </c>
      <c r="R29" s="35" t="str" cm="1">
        <f t="array" aca="1" ref="R29" ca="1">INDEX('Jaccard_distance All'!$C$2:$EH$2,,MATCH(SMALL('Jaccard_distance All'!$C27:$EH27,R$4+1),'Jaccard_distance All'!$C27:$EH27,0))</f>
        <v>H₂ and CCUS adoption will result in higher energy costs for end consumers</v>
      </c>
      <c r="T29" s="61">
        <f ca="1">COUNTIF('Jaccard_distance All'!$C27:$EH27,1)</f>
        <v>3</v>
      </c>
      <c r="U29" s="34" t="str" cm="1">
        <f t="array" aca="1" ref="U29" ca="1">INDEX('Jaccard_distance All'!$C$1:$EH$1,,MATCH(LARGE('Jaccard_distance All'!$C27:$EH27,U$4),'Jaccard_distance All'!$C27:$EH27,0))</f>
        <v>set_3023</v>
      </c>
      <c r="V29" s="18">
        <f ca="1">LARGE('Jaccard_distance All'!$C27:$EH27,V$4+1)</f>
        <v>1</v>
      </c>
      <c r="W29" s="21" t="str" cm="1">
        <f t="array" aca="1" ref="W29" ca="1">INDEX('Jaccard_distance All'!$C$2:$EH$2,,MATCH(LARGE('Jaccard_distance All'!$C27:$EH27,W$4+1),'Jaccard_distance All'!$C27:$EH27,0))</f>
        <v>H₂ production systems may lack sufficient flexibility to adjust to variable electricity supply and demand</v>
      </c>
      <c r="X29" s="18" t="str" cm="1">
        <f t="array" aca="1" ref="X29" ca="1">INDEX('Jaccard_distance All'!$A$1:$EH$1,1,MATCH(U29,'Jaccard_distance All'!$A$1:$EH$1,0)+MATCH(LARGE(OFFSET('Jaccard_distance All'!$A27,0,MATCH(U29,'Jaccard_distance All'!$A$1:$EH$1,0),,138-MATCH(U29,'Jaccard_distance All'!$A$1:$EH$1,0)),1),OFFSET('Jaccard_distance All'!$A27,0,MATCH(U29,'Jaccard_distance All'!$A$1:$EH$1,0),,138-MATCH(U29,'Jaccard_distance All'!$A$1:$EH$1,0)),0))</f>
        <v>set_4028</v>
      </c>
      <c r="Y29" s="18">
        <f ca="1">HLOOKUP(X29,'Jaccard_distance All'!$C$1:$EH$138,ROW()-2,FALSE)</f>
        <v>1</v>
      </c>
      <c r="Z29" s="21" t="str">
        <f ca="1">HLOOKUP(X29,'Jaccard_distance All'!$C$1:$EH$138,2,FALSE)</f>
        <v>CCUS may lack business models to financially support CO₂ permanent storage in geological sites</v>
      </c>
      <c r="AA29" s="18" t="str" cm="1">
        <f t="array" aca="1" ref="AA29" ca="1">INDEX('Jaccard_distance All'!$A$1:$EH$1,1,MATCH(X29,'Jaccard_distance All'!$A$1:$EH$1,0)+MATCH(LARGE(OFFSET('Jaccard_distance All'!$A27,0,MATCH(X29,'Jaccard_distance All'!$A$1:$EH$1,0),,138-MATCH(X29,'Jaccard_distance All'!$A$1:$EH$1,0)),1),OFFSET('Jaccard_distance All'!$A27,0,MATCH(X29,'Jaccard_distance All'!$A$1:$EH$1,0),,138-MATCH(X29,'Jaccard_distance All'!$A$1:$EH$1,0)),0))</f>
        <v>set_5005</v>
      </c>
      <c r="AB29" s="18">
        <f ca="1">HLOOKUP(AA29,'Jaccard_distance All'!$C$1:$EH$138,ROW()-2,FALSE)</f>
        <v>1</v>
      </c>
      <c r="AC29" s="21" t="str">
        <f ca="1">HLOOKUP(AA29,'Jaccard_distance All'!$C$1:$EH$138,2,FALSE)</f>
        <v>H₂ and CCUS may not address lack of diversity in the workforce</v>
      </c>
      <c r="AD29" s="18" t="str" cm="1">
        <f t="array" aca="1" ref="AD29" ca="1">INDEX('Jaccard_distance All'!$A$1:$EH$1,1,MATCH(AA29,'Jaccard_distance All'!$A$1:$EH$1,0)+MATCH(LARGE(OFFSET('Jaccard_distance All'!$A27,0,MATCH(AA29,'Jaccard_distance All'!$A$1:$EH$1,0),,138-MATCH(AA29,'Jaccard_distance All'!$A$1:$EH$1,0)),1),OFFSET('Jaccard_distance All'!$A27,0,MATCH(AA29,'Jaccard_distance All'!$A$1:$EH$1,0),,138-MATCH(AA29,'Jaccard_distance All'!$A$1:$EH$1,0)),0))</f>
        <v>set_5010</v>
      </c>
      <c r="AE29" s="18">
        <f ca="1">HLOOKUP(AD29,'Jaccard_distance All'!$C$1:$EH$138,ROW()-2,FALSE)</f>
        <v>0.96296296296296302</v>
      </c>
      <c r="AF29" s="21" t="str">
        <f ca="1">HLOOKUP(AD29,'Jaccard_distance All'!$C$1:$EH$138,2,FALSE)</f>
        <v>H₂ and CCUS projects can distort local job markets and exacerbate income inequality in local communities</v>
      </c>
      <c r="AG29" s="18" t="str" cm="1">
        <f t="array" aca="1" ref="AG29" ca="1">INDEX('Jaccard_distance All'!$A$1:$EH$1,1,MATCH(AD29,'Jaccard_distance All'!$A$1:$EH$1,0)+MATCH(LARGE(OFFSET('Jaccard_distance All'!$A27,0,MATCH(AD29,'Jaccard_distance All'!$A$1:$EH$1,0),,138-MATCH(AD29,'Jaccard_distance All'!$A$1:$EH$1,0)),1),OFFSET('Jaccard_distance All'!$A27,0,MATCH(AD29,'Jaccard_distance All'!$A$1:$EH$1,0),,138-MATCH(AD29,'Jaccard_distance All'!$A$1:$EH$1,0)),0))</f>
        <v>set_5011</v>
      </c>
      <c r="AH29" s="18">
        <f ca="1">HLOOKUP(AG29,'Jaccard_distance All'!$C$1:$EH$138,ROW()-2,FALSE)</f>
        <v>0.9285714285714286</v>
      </c>
      <c r="AI29" s="21" t="str">
        <f ca="1">HLOOKUP(AG29,'Jaccard_distance All'!$C$1:$EH$138,2,FALSE)</f>
        <v>H₂ and CCUS adoption to replace natural gas will burden end users with costs associated with equipment changes</v>
      </c>
      <c r="AK29" s="85">
        <f ca="1">1-SMALL('Jaccard_distance All'!$C27:$EH27,2)</f>
        <v>0.31818181818181812</v>
      </c>
      <c r="AL29" s="85">
        <f ca="1">1-AVERAGE('Jaccard_distance All'!$C27:$EH27)</f>
        <v>0.12923232142432517</v>
      </c>
      <c r="AM29" s="85">
        <f ca="1">1-MEDIAN('Jaccard_distance All'!$C27:$EH27)</f>
        <v>0.11882352941176477</v>
      </c>
    </row>
    <row r="30" spans="1:39" ht="39.4" x14ac:dyDescent="0.45">
      <c r="A30" s="19" t="s">
        <v>48</v>
      </c>
      <c r="B30" s="21" t="s">
        <v>315</v>
      </c>
      <c r="C30" s="18" cm="1">
        <f t="array" ref="C30">_xlfn.XLOOKUP(A30,'CCUS benefits'!$F$5:$AD$5,'CCUS benefits'!$F$2:$AD$2,check,0)</f>
        <v>52</v>
      </c>
      <c r="D30" s="34" t="str" cm="1">
        <f t="array" aca="1" ref="D30" ca="1">INDEX('Jaccard_distance All'!$C$1:$EH$1,,MATCH(SMALL('Jaccard_distance All'!$C28:$EH28,D$4+1),'Jaccard_distance All'!$C28:$EH28,0))</f>
        <v>set_2002</v>
      </c>
      <c r="E30" s="18">
        <f ca="1">SMALL('Jaccard_distance All'!$C28:$EH28,E$4+1)</f>
        <v>0.30882352941176472</v>
      </c>
      <c r="F30" s="21" t="str" cm="1">
        <f t="array" aca="1" ref="F30" ca="1">INDEX('Jaccard_distance All'!$C$2:$EH$2,,MATCH(SMALL('Jaccard_distance All'!$C28:$EH28,F$4+1),'Jaccard_distance All'!$C28:$EH28,0))</f>
        <v>CCUS facilitates industries and society to reach net zero goals</v>
      </c>
      <c r="G30" s="18" t="str" cm="1">
        <f t="array" aca="1" ref="G30" ca="1">INDEX('Jaccard_distance All'!$C$1:$EH$1,,MATCH(SMALL('Jaccard_distance All'!$C28:$EH28,G$4+1),'Jaccard_distance All'!$C28:$EH28,0))</f>
        <v>set_2005</v>
      </c>
      <c r="H30" s="18">
        <f ca="1">SMALL('Jaccard_distance All'!$C28:$EH28,H$4+1)</f>
        <v>0.47540983606557374</v>
      </c>
      <c r="I30" s="21" t="str" cm="1">
        <f t="array" aca="1" ref="I30" ca="1">INDEX('Jaccard_distance All'!$C$2:$EH$2,,MATCH(SMALL('Jaccard_distance All'!$C28:$EH28,I$4+1),'Jaccard_distance All'!$C28:$EH28,0))</f>
        <v>CCUS stimulates and supports cooperation and consensus among actors (industry, government, local authorities)</v>
      </c>
      <c r="J30" s="18" t="str" cm="1">
        <f t="array" aca="1" ref="J30" ca="1">INDEX('Jaccard_distance All'!$C$1:$EH$1,,MATCH(SMALL('Jaccard_distance All'!$C28:$EH28,J$4+1),'Jaccard_distance All'!$C28:$EH28,0))</f>
        <v>set_2006</v>
      </c>
      <c r="K30" s="18">
        <f ca="1">SMALL('Jaccard_distance All'!$C28:$EH28,K$4+1)</f>
        <v>0.56716417910447769</v>
      </c>
      <c r="L30" s="21" t="str" cm="1">
        <f t="array" aca="1" ref="L30" ca="1">INDEX('Jaccard_distance All'!$C$2:$EH$2,,MATCH(SMALL('Jaccard_distance All'!$C28:$EH28,L$4+1),'Jaccard_distance All'!$C28:$EH28,0))</f>
        <v>CCUS adoption can lead to benefits to the wider economy (e.g., job creation and retainment)</v>
      </c>
      <c r="M30" s="18" t="str" cm="1">
        <f t="array" aca="1" ref="M30" ca="1">INDEX('Jaccard_distance All'!$C$1:$EH$1,,MATCH(SMALL('Jaccard_distance All'!$C28:$EH28,M$4+1),'Jaccard_distance All'!$C28:$EH28,0))</f>
        <v>set_4013</v>
      </c>
      <c r="N30" s="18">
        <f ca="1">SMALL('Jaccard_distance All'!$C28:$EH28,N$4+1)</f>
        <v>0.57627118644067798</v>
      </c>
      <c r="O30" s="21" t="str" cm="1">
        <f t="array" aca="1" ref="O30" ca="1">INDEX('Jaccard_distance All'!$C$2:$EH$2,,MATCH(SMALL('Jaccard_distance All'!$C28:$EH28,O$4+1),'Jaccard_distance All'!$C28:$EH28,0))</f>
        <v>CCUS investment may be delayed due to future market uncertainties</v>
      </c>
      <c r="P30" s="18" t="str" cm="1">
        <f t="array" aca="1" ref="P30" ca="1">INDEX('Jaccard_distance All'!$C$1:$EH$1,,MATCH(SMALL('Jaccard_distance All'!$C28:$EH28,P$4+1),'Jaccard_distance All'!$C28:$EH28,0))</f>
        <v>set_4016</v>
      </c>
      <c r="Q30" s="18">
        <f ca="1">SMALL('Jaccard_distance All'!$C28:$EH28,Q$4+1)</f>
        <v>0.578125</v>
      </c>
      <c r="R30" s="35" t="str" cm="1">
        <f t="array" aca="1" ref="R30" ca="1">INDEX('Jaccard_distance All'!$C$2:$EH$2,,MATCH(SMALL('Jaccard_distance All'!$C28:$EH28,R$4+1),'Jaccard_distance All'!$C28:$EH28,0))</f>
        <v>CCUS storage and transmission infrastructure must deal with leakage risks</v>
      </c>
      <c r="T30" s="61">
        <f ca="1">COUNTIF('Jaccard_distance All'!$C28:$EH28,1)</f>
        <v>4</v>
      </c>
      <c r="U30" s="34" t="str" cm="1">
        <f t="array" aca="1" ref="U30" ca="1">INDEX('Jaccard_distance All'!$C$1:$EH$1,,MATCH(LARGE('Jaccard_distance All'!$C28:$EH28,U$4),'Jaccard_distance All'!$C28:$EH28,0))</f>
        <v>set_1023</v>
      </c>
      <c r="V30" s="18">
        <f ca="1">LARGE('Jaccard_distance All'!$C28:$EH28,V$4+1)</f>
        <v>1</v>
      </c>
      <c r="W30" s="21" t="str" cm="1">
        <f t="array" aca="1" ref="W30" ca="1">INDEX('Jaccard_distance All'!$C$2:$EH$2,,MATCH(LARGE('Jaccard_distance All'!$C28:$EH28,W$4+1),'Jaccard_distance All'!$C28:$EH28,0))</f>
        <v>H₂ adoption is a relatively low-cost option for existing natural-gas based furnaces</v>
      </c>
      <c r="X30" s="18" t="str" cm="1">
        <f t="array" aca="1" ref="X30" ca="1">INDEX('Jaccard_distance All'!$A$1:$EH$1,1,MATCH(U30,'Jaccard_distance All'!$A$1:$EH$1,0)+MATCH(LARGE(OFFSET('Jaccard_distance All'!$A28,0,MATCH(U30,'Jaccard_distance All'!$A$1:$EH$1,0),,138-MATCH(U30,'Jaccard_distance All'!$A$1:$EH$1,0)),1),OFFSET('Jaccard_distance All'!$A28,0,MATCH(U30,'Jaccard_distance All'!$A$1:$EH$1,0),,138-MATCH(U30,'Jaccard_distance All'!$A$1:$EH$1,0)),0))</f>
        <v>set_3039</v>
      </c>
      <c r="Y30" s="18">
        <f ca="1">HLOOKUP(X30,'Jaccard_distance All'!$C$1:$EH$138,ROW()-2,FALSE)</f>
        <v>1</v>
      </c>
      <c r="Z30" s="21" t="str">
        <f ca="1">HLOOKUP(X30,'Jaccard_distance All'!$C$1:$EH$138,2,FALSE)</f>
        <v xml:space="preserve">H₂ infrastructure may face technical challenges due to embrittlement </v>
      </c>
      <c r="AA30" s="18" t="str" cm="1">
        <f t="array" aca="1" ref="AA30" ca="1">INDEX('Jaccard_distance All'!$A$1:$EH$1,1,MATCH(X30,'Jaccard_distance All'!$A$1:$EH$1,0)+MATCH(LARGE(OFFSET('Jaccard_distance All'!$A28,0,MATCH(X30,'Jaccard_distance All'!$A$1:$EH$1,0),,138-MATCH(X30,'Jaccard_distance All'!$A$1:$EH$1,0)),1),OFFSET('Jaccard_distance All'!$A28,0,MATCH(X30,'Jaccard_distance All'!$A$1:$EH$1,0),,138-MATCH(X30,'Jaccard_distance All'!$A$1:$EH$1,0)),0))</f>
        <v>set_4034</v>
      </c>
      <c r="AB30" s="18">
        <f ca="1">HLOOKUP(AA30,'Jaccard_distance All'!$C$1:$EH$138,ROW()-2,FALSE)</f>
        <v>1</v>
      </c>
      <c r="AC30" s="21" t="str">
        <f ca="1">HLOOKUP(AA30,'Jaccard_distance All'!$C$1:$EH$138,2,FALSE)</f>
        <v>CCUS via mineralisation (CCM) is still under development</v>
      </c>
      <c r="AD30" s="18" t="str" cm="1">
        <f t="array" aca="1" ref="AD30" ca="1">INDEX('Jaccard_distance All'!$A$1:$EH$1,1,MATCH(AA30,'Jaccard_distance All'!$A$1:$EH$1,0)+MATCH(LARGE(OFFSET('Jaccard_distance All'!$A28,0,MATCH(AA30,'Jaccard_distance All'!$A$1:$EH$1,0),,138-MATCH(AA30,'Jaccard_distance All'!$A$1:$EH$1,0)),1),OFFSET('Jaccard_distance All'!$A28,0,MATCH(AA30,'Jaccard_distance All'!$A$1:$EH$1,0),,138-MATCH(AA30,'Jaccard_distance All'!$A$1:$EH$1,0)),0))</f>
        <v>set_5005</v>
      </c>
      <c r="AE30" s="18">
        <f ca="1">HLOOKUP(AD30,'Jaccard_distance All'!$C$1:$EH$138,ROW()-2,FALSE)</f>
        <v>1</v>
      </c>
      <c r="AF30" s="21" t="str">
        <f ca="1">HLOOKUP(AD30,'Jaccard_distance All'!$C$1:$EH$138,2,FALSE)</f>
        <v>H₂ and CCUS may not address lack of diversity in the workforce</v>
      </c>
      <c r="AG30" s="18" t="str" cm="1">
        <f t="array" aca="1" ref="AG30" ca="1">INDEX('Jaccard_distance All'!$A$1:$EH$1,1,MATCH(AD30,'Jaccard_distance All'!$A$1:$EH$1,0)+MATCH(LARGE(OFFSET('Jaccard_distance All'!$A28,0,MATCH(AD30,'Jaccard_distance All'!$A$1:$EH$1,0),,138-MATCH(AD30,'Jaccard_distance All'!$A$1:$EH$1,0)),1),OFFSET('Jaccard_distance All'!$A28,0,MATCH(AD30,'Jaccard_distance All'!$A$1:$EH$1,0),,138-MATCH(AD30,'Jaccard_distance All'!$A$1:$EH$1,0)),0))</f>
        <v>set_5015</v>
      </c>
      <c r="AH30" s="18">
        <f ca="1">HLOOKUP(AG30,'Jaccard_distance All'!$C$1:$EH$138,ROW()-2,FALSE)</f>
        <v>0.96363636363636362</v>
      </c>
      <c r="AI30" s="21" t="str">
        <f ca="1">HLOOKUP(AG30,'Jaccard_distance All'!$C$1:$EH$138,2,FALSE)</f>
        <v>H₂ and CCUS adoption may be distorted by state protectionism towards O&amp;G industry</v>
      </c>
      <c r="AK30" s="85">
        <f ca="1">1-SMALL('Jaccard_distance All'!$C28:$EH28,2)</f>
        <v>0.69117647058823528</v>
      </c>
      <c r="AL30" s="85">
        <f ca="1">1-AVERAGE('Jaccard_distance All'!$C28:$EH28)</f>
        <v>0.19482525883175328</v>
      </c>
      <c r="AM30" s="85">
        <f ca="1">1-MEDIAN('Jaccard_distance All'!$C28:$EH28)</f>
        <v>0.1750208855472013</v>
      </c>
    </row>
    <row r="31" spans="1:39" ht="39.4" x14ac:dyDescent="0.45">
      <c r="A31" s="19" t="s">
        <v>49</v>
      </c>
      <c r="B31" s="21" t="s">
        <v>316</v>
      </c>
      <c r="C31" s="18" cm="1">
        <f t="array" ref="C31">_xlfn.XLOOKUP(A31,'CCUS benefits'!$F$5:$AD$5,'CCUS benefits'!$F$2:$AD$2,check,0)</f>
        <v>63</v>
      </c>
      <c r="D31" s="34" t="str" cm="1">
        <f t="array" aca="1" ref="D31" ca="1">INDEX('Jaccard_distance All'!$C$1:$EH$1,,MATCH(SMALL('Jaccard_distance All'!$C29:$EH29,D$4+1),'Jaccard_distance All'!$C29:$EH29,0))</f>
        <v>set_2001</v>
      </c>
      <c r="E31" s="18">
        <f ca="1">SMALL('Jaccard_distance All'!$C29:$EH29,E$4+1)</f>
        <v>0.30882352941176472</v>
      </c>
      <c r="F31" s="21" t="str" cm="1">
        <f t="array" aca="1" ref="F31" ca="1">INDEX('Jaccard_distance All'!$C$2:$EH$2,,MATCH(SMALL('Jaccard_distance All'!$C29:$EH29,F$4+1),'Jaccard_distance All'!$C29:$EH29,0))</f>
        <v>CCUS is an enabler of industry clusters</v>
      </c>
      <c r="G31" s="18" t="str" cm="1">
        <f t="array" aca="1" ref="G31" ca="1">INDEX('Jaccard_distance All'!$C$1:$EH$1,,MATCH(SMALL('Jaccard_distance All'!$C29:$EH29,G$4+1),'Jaccard_distance All'!$C29:$EH29,0))</f>
        <v>set_2005</v>
      </c>
      <c r="H31" s="18">
        <f ca="1">SMALL('Jaccard_distance All'!$C29:$EH29,H$4+1)</f>
        <v>0.49275362318840576</v>
      </c>
      <c r="I31" s="21" t="str" cm="1">
        <f t="array" aca="1" ref="I31" ca="1">INDEX('Jaccard_distance All'!$C$2:$EH$2,,MATCH(SMALL('Jaccard_distance All'!$C29:$EH29,I$4+1),'Jaccard_distance All'!$C29:$EH29,0))</f>
        <v>CCUS stimulates and supports cooperation and consensus among actors (industry, government, local authorities)</v>
      </c>
      <c r="J31" s="18" t="str" cm="1">
        <f t="array" aca="1" ref="J31" ca="1">INDEX('Jaccard_distance All'!$C$1:$EH$1,,MATCH(SMALL('Jaccard_distance All'!$C29:$EH29,J$4+1),'Jaccard_distance All'!$C29:$EH29,0))</f>
        <v>set_2006</v>
      </c>
      <c r="K31" s="18">
        <f ca="1">SMALL('Jaccard_distance All'!$C29:$EH29,K$4+1)</f>
        <v>0.53424657534246578</v>
      </c>
      <c r="L31" s="21" t="str" cm="1">
        <f t="array" aca="1" ref="L31" ca="1">INDEX('Jaccard_distance All'!$C$2:$EH$2,,MATCH(SMALL('Jaccard_distance All'!$C29:$EH29,L$4+1),'Jaccard_distance All'!$C29:$EH29,0))</f>
        <v>CCUS adoption can lead to benefits to the wider economy (e.g., job creation and retainment)</v>
      </c>
      <c r="M31" s="18" t="str" cm="1">
        <f t="array" aca="1" ref="M31" ca="1">INDEX('Jaccard_distance All'!$C$1:$EH$1,,MATCH(SMALL('Jaccard_distance All'!$C29:$EH29,M$4+1),'Jaccard_distance All'!$C29:$EH29,0))</f>
        <v>set_4003</v>
      </c>
      <c r="N31" s="18">
        <f ca="1">SMALL('Jaccard_distance All'!$C29:$EH29,N$4+1)</f>
        <v>0.54929577464788726</v>
      </c>
      <c r="O31" s="21" t="str" cm="1">
        <f t="array" aca="1" ref="O31" ca="1">INDEX('Jaccard_distance All'!$C$2:$EH$2,,MATCH(SMALL('Jaccard_distance All'!$C29:$EH29,O$4+1),'Jaccard_distance All'!$C29:$EH29,0))</f>
        <v>CCUS deployment can result in high implementation costs</v>
      </c>
      <c r="P31" s="18" t="str" cm="1">
        <f t="array" aca="1" ref="P31" ca="1">INDEX('Jaccard_distance All'!$C$1:$EH$1,,MATCH(SMALL('Jaccard_distance All'!$C29:$EH29,P$4+1),'Jaccard_distance All'!$C29:$EH29,0))</f>
        <v>set_4016</v>
      </c>
      <c r="Q31" s="18">
        <f ca="1">SMALL('Jaccard_distance All'!$C29:$EH29,Q$4+1)</f>
        <v>0.56338028169014087</v>
      </c>
      <c r="R31" s="35" t="str" cm="1">
        <f t="array" aca="1" ref="R31" ca="1">INDEX('Jaccard_distance All'!$C$2:$EH$2,,MATCH(SMALL('Jaccard_distance All'!$C29:$EH29,R$4+1),'Jaccard_distance All'!$C29:$EH29,0))</f>
        <v>CCUS storage and transmission infrastructure must deal with leakage risks</v>
      </c>
      <c r="T31" s="61">
        <f ca="1">COUNTIF('Jaccard_distance All'!$C29:$EH29,1)</f>
        <v>3</v>
      </c>
      <c r="U31" s="34" t="str" cm="1">
        <f t="array" aca="1" ref="U31" ca="1">INDEX('Jaccard_distance All'!$C$1:$EH$1,,MATCH(LARGE('Jaccard_distance All'!$C29:$EH29,U$4),'Jaccard_distance All'!$C29:$EH29,0))</f>
        <v>set_1023</v>
      </c>
      <c r="V31" s="18">
        <f ca="1">LARGE('Jaccard_distance All'!$C29:$EH29,V$4+1)</f>
        <v>1</v>
      </c>
      <c r="W31" s="21" t="str" cm="1">
        <f t="array" aca="1" ref="W31" ca="1">INDEX('Jaccard_distance All'!$C$2:$EH$2,,MATCH(LARGE('Jaccard_distance All'!$C29:$EH29,W$4+1),'Jaccard_distance All'!$C29:$EH29,0))</f>
        <v>H₂ adoption is a relatively low-cost option for existing natural-gas based furnaces</v>
      </c>
      <c r="X31" s="18" t="str" cm="1">
        <f t="array" aca="1" ref="X31" ca="1">INDEX('Jaccard_distance All'!$A$1:$EH$1,1,MATCH(U31,'Jaccard_distance All'!$A$1:$EH$1,0)+MATCH(LARGE(OFFSET('Jaccard_distance All'!$A29,0,MATCH(U31,'Jaccard_distance All'!$A$1:$EH$1,0),,138-MATCH(U31,'Jaccard_distance All'!$A$1:$EH$1,0)),1),OFFSET('Jaccard_distance All'!$A29,0,MATCH(U31,'Jaccard_distance All'!$A$1:$EH$1,0),,138-MATCH(U31,'Jaccard_distance All'!$A$1:$EH$1,0)),0))</f>
        <v>set_3023</v>
      </c>
      <c r="Y31" s="18">
        <f ca="1">HLOOKUP(X31,'Jaccard_distance All'!$C$1:$EH$138,ROW()-2,FALSE)</f>
        <v>1</v>
      </c>
      <c r="Z31" s="21" t="str">
        <f ca="1">HLOOKUP(X31,'Jaccard_distance All'!$C$1:$EH$138,2,FALSE)</f>
        <v>H₂ production systems may lack sufficient flexibility to adjust to variable electricity supply and demand</v>
      </c>
      <c r="AA31" s="18" t="str" cm="1">
        <f t="array" aca="1" ref="AA31" ca="1">INDEX('Jaccard_distance All'!$A$1:$EH$1,1,MATCH(X31,'Jaccard_distance All'!$A$1:$EH$1,0)+MATCH(LARGE(OFFSET('Jaccard_distance All'!$A29,0,MATCH(X31,'Jaccard_distance All'!$A$1:$EH$1,0),,138-MATCH(X31,'Jaccard_distance All'!$A$1:$EH$1,0)),1),OFFSET('Jaccard_distance All'!$A29,0,MATCH(X31,'Jaccard_distance All'!$A$1:$EH$1,0),,138-MATCH(X31,'Jaccard_distance All'!$A$1:$EH$1,0)),0))</f>
        <v>set_5005</v>
      </c>
      <c r="AB31" s="18">
        <f ca="1">HLOOKUP(AA31,'Jaccard_distance All'!$C$1:$EH$138,ROW()-2,FALSE)</f>
        <v>1</v>
      </c>
      <c r="AC31" s="21" t="str">
        <f ca="1">HLOOKUP(AA31,'Jaccard_distance All'!$C$1:$EH$138,2,FALSE)</f>
        <v>H₂ and CCUS may not address lack of diversity in the workforce</v>
      </c>
      <c r="AD31" s="18" t="str" cm="1">
        <f t="array" aca="1" ref="AD31" ca="1">INDEX('Jaccard_distance All'!$A$1:$EH$1,1,MATCH(AA31,'Jaccard_distance All'!$A$1:$EH$1,0)+MATCH(LARGE(OFFSET('Jaccard_distance All'!$A29,0,MATCH(AA31,'Jaccard_distance All'!$A$1:$EH$1,0),,138-MATCH(AA31,'Jaccard_distance All'!$A$1:$EH$1,0)),1),OFFSET('Jaccard_distance All'!$A29,0,MATCH(AA31,'Jaccard_distance All'!$A$1:$EH$1,0),,138-MATCH(AA31,'Jaccard_distance All'!$A$1:$EH$1,0)),0))</f>
        <v>set_5015</v>
      </c>
      <c r="AE31" s="18">
        <f ca="1">HLOOKUP(AD31,'Jaccard_distance All'!$C$1:$EH$138,ROW()-2,FALSE)</f>
        <v>0.96969696969696972</v>
      </c>
      <c r="AF31" s="21" t="str">
        <f ca="1">HLOOKUP(AD31,'Jaccard_distance All'!$C$1:$EH$138,2,FALSE)</f>
        <v>H₂ and CCUS adoption may be distorted by state protectionism towards O&amp;G industry</v>
      </c>
      <c r="AG31" s="18" t="str" cm="1">
        <f t="array" aca="1" ref="AG31" ca="1">INDEX('Jaccard_distance All'!$A$1:$EH$1,1,MATCH(AD31,'Jaccard_distance All'!$A$1:$EH$1,0)+MATCH(LARGE(OFFSET('Jaccard_distance All'!$A29,0,MATCH(AD31,'Jaccard_distance All'!$A$1:$EH$1,0),,138-MATCH(AD31,'Jaccard_distance All'!$A$1:$EH$1,0)),1),OFFSET('Jaccard_distance All'!$A29,0,MATCH(AD31,'Jaccard_distance All'!$A$1:$EH$1,0),,138-MATCH(AD31,'Jaccard_distance All'!$A$1:$EH$1,0)),0))</f>
        <v>set_5016</v>
      </c>
      <c r="AH31" s="18">
        <f ca="1">HLOOKUP(AG31,'Jaccard_distance All'!$C$1:$EH$138,ROW()-2,FALSE)</f>
        <v>0.88405797101449279</v>
      </c>
      <c r="AI31" s="21" t="str">
        <f ca="1">HLOOKUP(AG31,'Jaccard_distance All'!$C$1:$EH$138,2,FALSE)</f>
        <v>H₂ and CCUS projects may not address unemployment affecting local communities due to mismatch in job skills</v>
      </c>
      <c r="AK31" s="85">
        <f ca="1">1-SMALL('Jaccard_distance All'!$C29:$EH29,2)</f>
        <v>0.69117647058823528</v>
      </c>
      <c r="AL31" s="85">
        <f ca="1">1-AVERAGE('Jaccard_distance All'!$C29:$EH29)</f>
        <v>0.19375643390468955</v>
      </c>
      <c r="AM31" s="85">
        <f ca="1">1-MEDIAN('Jaccard_distance All'!$C29:$EH29)</f>
        <v>0.17859333469638106</v>
      </c>
    </row>
    <row r="32" spans="1:39" ht="39.4" x14ac:dyDescent="0.45">
      <c r="A32" s="19" t="s">
        <v>50</v>
      </c>
      <c r="B32" s="21" t="s">
        <v>317</v>
      </c>
      <c r="C32" s="18" cm="1">
        <f t="array" ref="C32">_xlfn.XLOOKUP(A32,'CCUS benefits'!$F$5:$AD$5,'CCUS benefits'!$F$2:$AD$2,check,0)</f>
        <v>26</v>
      </c>
      <c r="D32" s="34" t="str" cm="1">
        <f t="array" aca="1" ref="D32" ca="1">INDEX('Jaccard_distance All'!$C$1:$EH$1,,MATCH(SMALL('Jaccard_distance All'!$C30:$EH30,D$4+1),'Jaccard_distance All'!$C30:$EH30,0))</f>
        <v>set_4001</v>
      </c>
      <c r="E32" s="18">
        <f ca="1">SMALL('Jaccard_distance All'!$C30:$EH30,E$4+1)</f>
        <v>0.625</v>
      </c>
      <c r="F32" s="21" t="str" cm="1">
        <f t="array" aca="1" ref="F32" ca="1">INDEX('Jaccard_distance All'!$C$2:$EH$2,,MATCH(SMALL('Jaccard_distance All'!$C30:$EH30,F$4+1),'Jaccard_distance All'!$C30:$EH30,0))</f>
        <v>CCUS deployment may be limited by physical constraints on CO₂ storage (e.g., geological)</v>
      </c>
      <c r="G32" s="18" t="str" cm="1">
        <f t="array" aca="1" ref="G32" ca="1">INDEX('Jaccard_distance All'!$C$1:$EH$1,,MATCH(SMALL('Jaccard_distance All'!$C30:$EH30,G$4+1),'Jaccard_distance All'!$C30:$EH30,0))</f>
        <v>set_4003</v>
      </c>
      <c r="H32" s="18">
        <f ca="1">SMALL('Jaccard_distance All'!$C30:$EH30,H$4+1)</f>
        <v>0.65306122448979598</v>
      </c>
      <c r="I32" s="21" t="str" cm="1">
        <f t="array" aca="1" ref="I32" ca="1">INDEX('Jaccard_distance All'!$C$2:$EH$2,,MATCH(SMALL('Jaccard_distance All'!$C30:$EH30,I$4+1),'Jaccard_distance All'!$C30:$EH30,0))</f>
        <v>CCUS deployment can result in high implementation costs</v>
      </c>
      <c r="J32" s="18" t="str" cm="1">
        <f t="array" aca="1" ref="J32" ca="1">INDEX('Jaccard_distance All'!$C$1:$EH$1,,MATCH(SMALL('Jaccard_distance All'!$C30:$EH30,J$4+1),'Jaccard_distance All'!$C30:$EH30,0))</f>
        <v>set_2002</v>
      </c>
      <c r="K32" s="18">
        <f ca="1">SMALL('Jaccard_distance All'!$C30:$EH30,K$4+1)</f>
        <v>0.67164179104477606</v>
      </c>
      <c r="L32" s="21" t="str" cm="1">
        <f t="array" aca="1" ref="L32" ca="1">INDEX('Jaccard_distance All'!$C$2:$EH$2,,MATCH(SMALL('Jaccard_distance All'!$C30:$EH30,L$4+1),'Jaccard_distance All'!$C30:$EH30,0))</f>
        <v>CCUS facilitates industries and society to reach net zero goals</v>
      </c>
      <c r="M32" s="18" t="str" cm="1">
        <f t="array" aca="1" ref="M32" ca="1">INDEX('Jaccard_distance All'!$C$1:$EH$1,,MATCH(SMALL('Jaccard_distance All'!$C30:$EH30,M$4+1),'Jaccard_distance All'!$C30:$EH30,0))</f>
        <v>set_4016</v>
      </c>
      <c r="N32" s="18">
        <f ca="1">SMALL('Jaccard_distance All'!$C30:$EH30,N$4+1)</f>
        <v>0.67346938775510212</v>
      </c>
      <c r="O32" s="21" t="str" cm="1">
        <f t="array" aca="1" ref="O32" ca="1">INDEX('Jaccard_distance All'!$C$2:$EH$2,,MATCH(SMALL('Jaccard_distance All'!$C30:$EH30,O$4+1),'Jaccard_distance All'!$C30:$EH30,0))</f>
        <v>CCUS storage and transmission infrastructure must deal with leakage risks</v>
      </c>
      <c r="P32" s="18" t="str" cm="1">
        <f t="array" aca="1" ref="P32" ca="1">INDEX('Jaccard_distance All'!$C$1:$EH$1,,MATCH(SMALL('Jaccard_distance All'!$C30:$EH30,P$4+1),'Jaccard_distance All'!$C30:$EH30,0))</f>
        <v>set_2001</v>
      </c>
      <c r="Q32" s="18">
        <f ca="1">SMALL('Jaccard_distance All'!$C30:$EH30,Q$4+1)</f>
        <v>0.67796610169491522</v>
      </c>
      <c r="R32" s="35" t="str" cm="1">
        <f t="array" aca="1" ref="R32" ca="1">INDEX('Jaccard_distance All'!$C$2:$EH$2,,MATCH(SMALL('Jaccard_distance All'!$C30:$EH30,R$4+1),'Jaccard_distance All'!$C30:$EH30,0))</f>
        <v>CCUS is an enabler of industry clusters</v>
      </c>
      <c r="T32" s="61">
        <f ca="1">COUNTIF('Jaccard_distance All'!$C30:$EH30,1)</f>
        <v>6</v>
      </c>
      <c r="U32" s="34" t="str" cm="1">
        <f t="array" aca="1" ref="U32" ca="1">INDEX('Jaccard_distance All'!$C$1:$EH$1,,MATCH(LARGE('Jaccard_distance All'!$C30:$EH30,U$4),'Jaccard_distance All'!$C30:$EH30,0))</f>
        <v>set_1010</v>
      </c>
      <c r="V32" s="18">
        <f ca="1">LARGE('Jaccard_distance All'!$C30:$EH30,V$4+1)</f>
        <v>1</v>
      </c>
      <c r="W32" s="21" t="str" cm="1">
        <f t="array" aca="1" ref="W32" ca="1">INDEX('Jaccard_distance All'!$C$2:$EH$2,,MATCH(LARGE('Jaccard_distance All'!$C30:$EH30,W$4+1),'Jaccard_distance All'!$C30:$EH30,0))</f>
        <v>H₂ can mitigate other environmental problems, e.g., air pollution</v>
      </c>
      <c r="X32" s="18" t="str" cm="1">
        <f t="array" aca="1" ref="X32" ca="1">INDEX('Jaccard_distance All'!$A$1:$EH$1,1,MATCH(U32,'Jaccard_distance All'!$A$1:$EH$1,0)+MATCH(LARGE(OFFSET('Jaccard_distance All'!$A30,0,MATCH(U32,'Jaccard_distance All'!$A$1:$EH$1,0),,138-MATCH(U32,'Jaccard_distance All'!$A$1:$EH$1,0)),1),OFFSET('Jaccard_distance All'!$A30,0,MATCH(U32,'Jaccard_distance All'!$A$1:$EH$1,0),,138-MATCH(U32,'Jaccard_distance All'!$A$1:$EH$1,0)),0))</f>
        <v>set_1023</v>
      </c>
      <c r="Y32" s="18">
        <f ca="1">HLOOKUP(X32,'Jaccard_distance All'!$C$1:$EH$138,ROW()-2,FALSE)</f>
        <v>1</v>
      </c>
      <c r="Z32" s="21" t="str">
        <f ca="1">HLOOKUP(X32,'Jaccard_distance All'!$C$1:$EH$138,2,FALSE)</f>
        <v>H₂ adoption is a relatively low-cost option for existing natural-gas based furnaces</v>
      </c>
      <c r="AA32" s="18" t="str" cm="1">
        <f t="array" aca="1" ref="AA32" ca="1">INDEX('Jaccard_distance All'!$A$1:$EH$1,1,MATCH(X32,'Jaccard_distance All'!$A$1:$EH$1,0)+MATCH(LARGE(OFFSET('Jaccard_distance All'!$A30,0,MATCH(X32,'Jaccard_distance All'!$A$1:$EH$1,0),,138-MATCH(X32,'Jaccard_distance All'!$A$1:$EH$1,0)),1),OFFSET('Jaccard_distance All'!$A30,0,MATCH(X32,'Jaccard_distance All'!$A$1:$EH$1,0),,138-MATCH(X32,'Jaccard_distance All'!$A$1:$EH$1,0)),0))</f>
        <v>set_3023</v>
      </c>
      <c r="AB32" s="18">
        <f ca="1">HLOOKUP(AA32,'Jaccard_distance All'!$C$1:$EH$138,ROW()-2,FALSE)</f>
        <v>1</v>
      </c>
      <c r="AC32" s="21" t="str">
        <f ca="1">HLOOKUP(AA32,'Jaccard_distance All'!$C$1:$EH$138,2,FALSE)</f>
        <v>H₂ production systems may lack sufficient flexibility to adjust to variable electricity supply and demand</v>
      </c>
      <c r="AD32" s="18" t="str" cm="1">
        <f t="array" aca="1" ref="AD32" ca="1">INDEX('Jaccard_distance All'!$A$1:$EH$1,1,MATCH(AA32,'Jaccard_distance All'!$A$1:$EH$1,0)+MATCH(LARGE(OFFSET('Jaccard_distance All'!$A30,0,MATCH(AA32,'Jaccard_distance All'!$A$1:$EH$1,0),,138-MATCH(AA32,'Jaccard_distance All'!$A$1:$EH$1,0)),1),OFFSET('Jaccard_distance All'!$A30,0,MATCH(AA32,'Jaccard_distance All'!$A$1:$EH$1,0),,138-MATCH(AA32,'Jaccard_distance All'!$A$1:$EH$1,0)),0))</f>
        <v>set_5005</v>
      </c>
      <c r="AE32" s="18">
        <f ca="1">HLOOKUP(AD32,'Jaccard_distance All'!$C$1:$EH$138,ROW()-2,FALSE)</f>
        <v>1</v>
      </c>
      <c r="AF32" s="21" t="str">
        <f ca="1">HLOOKUP(AD32,'Jaccard_distance All'!$C$1:$EH$138,2,FALSE)</f>
        <v>H₂ and CCUS may not address lack of diversity in the workforce</v>
      </c>
      <c r="AG32" s="18" t="str" cm="1">
        <f t="array" aca="1" ref="AG32" ca="1">INDEX('Jaccard_distance All'!$A$1:$EH$1,1,MATCH(AD32,'Jaccard_distance All'!$A$1:$EH$1,0)+MATCH(LARGE(OFFSET('Jaccard_distance All'!$A30,0,MATCH(AD32,'Jaccard_distance All'!$A$1:$EH$1,0),,138-MATCH(AD32,'Jaccard_distance All'!$A$1:$EH$1,0)),1),OFFSET('Jaccard_distance All'!$A30,0,MATCH(AD32,'Jaccard_distance All'!$A$1:$EH$1,0),,138-MATCH(AD32,'Jaccard_distance All'!$A$1:$EH$1,0)),0))</f>
        <v>set_5009</v>
      </c>
      <c r="AH32" s="18">
        <f ca="1">HLOOKUP(AG32,'Jaccard_distance All'!$C$1:$EH$138,ROW()-2,FALSE)</f>
        <v>1</v>
      </c>
      <c r="AI32" s="21" t="str">
        <f ca="1">HLOOKUP(AG32,'Jaccard_distance All'!$C$1:$EH$138,2,FALSE)</f>
        <v>H₂ and CCUS may result in "offshoring" of emissions to developing and underdeveloped nations</v>
      </c>
      <c r="AK32" s="85">
        <f ca="1">1-SMALL('Jaccard_distance All'!$C30:$EH30,2)</f>
        <v>0.375</v>
      </c>
      <c r="AL32" s="85">
        <f ca="1">1-AVERAGE('Jaccard_distance All'!$C30:$EH30)</f>
        <v>0.13654394862932462</v>
      </c>
      <c r="AM32" s="85">
        <f ca="1">1-MEDIAN('Jaccard_distance All'!$C30:$EH30)</f>
        <v>0.12158167036215817</v>
      </c>
    </row>
    <row r="33" spans="1:39" ht="39.4" x14ac:dyDescent="0.45">
      <c r="A33" s="19" t="s">
        <v>51</v>
      </c>
      <c r="B33" s="21" t="s">
        <v>318</v>
      </c>
      <c r="C33" s="18" cm="1">
        <f t="array" ref="C33">_xlfn.XLOOKUP(A33,'CCUS benefits'!$F$5:$AD$5,'CCUS benefits'!$F$2:$AD$2,check,0)</f>
        <v>26</v>
      </c>
      <c r="D33" s="34" t="str" cm="1">
        <f t="array" aca="1" ref="D33" ca="1">INDEX('Jaccard_distance All'!$C$1:$EH$1,,MATCH(SMALL('Jaccard_distance All'!$C31:$EH31,D$4+1),'Jaccard_distance All'!$C31:$EH31,0))</f>
        <v>set_2005</v>
      </c>
      <c r="E33" s="18">
        <f ca="1">SMALL('Jaccard_distance All'!$C31:$EH31,E$4+1)</f>
        <v>0.57446808510638303</v>
      </c>
      <c r="F33" s="21" t="str" cm="1">
        <f t="array" aca="1" ref="F33" ca="1">INDEX('Jaccard_distance All'!$C$2:$EH$2,,MATCH(SMALL('Jaccard_distance All'!$C31:$EH31,F$4+1),'Jaccard_distance All'!$C31:$EH31,0))</f>
        <v>CCUS stimulates and supports cooperation and consensus among actors (industry, government, local authorities)</v>
      </c>
      <c r="G33" s="18" t="str" cm="1">
        <f t="array" aca="1" ref="G33" ca="1">INDEX('Jaccard_distance All'!$C$1:$EH$1,,MATCH(SMALL('Jaccard_distance All'!$C31:$EH31,G$4+1),'Jaccard_distance All'!$C31:$EH31,0))</f>
        <v>set_2001</v>
      </c>
      <c r="H33" s="18">
        <f ca="1">SMALL('Jaccard_distance All'!$C31:$EH31,H$4+1)</f>
        <v>0.60714285714285721</v>
      </c>
      <c r="I33" s="21" t="str" cm="1">
        <f t="array" aca="1" ref="I33" ca="1">INDEX('Jaccard_distance All'!$C$2:$EH$2,,MATCH(SMALL('Jaccard_distance All'!$C31:$EH31,I$4+1),'Jaccard_distance All'!$C31:$EH31,0))</f>
        <v>CCUS is an enabler of industry clusters</v>
      </c>
      <c r="J33" s="18" t="str" cm="1">
        <f t="array" aca="1" ref="J33" ca="1">INDEX('Jaccard_distance All'!$C$1:$EH$1,,MATCH(SMALL('Jaccard_distance All'!$C31:$EH31,J$4+1),'Jaccard_distance All'!$C31:$EH31,0))</f>
        <v>set_2002</v>
      </c>
      <c r="K33" s="18">
        <f ca="1">SMALL('Jaccard_distance All'!$C31:$EH31,K$4+1)</f>
        <v>0.63076923076923075</v>
      </c>
      <c r="L33" s="21" t="str" cm="1">
        <f t="array" aca="1" ref="L33" ca="1">INDEX('Jaccard_distance All'!$C$2:$EH$2,,MATCH(SMALL('Jaccard_distance All'!$C31:$EH31,L$4+1),'Jaccard_distance All'!$C31:$EH31,0))</f>
        <v>CCUS facilitates industries and society to reach net zero goals</v>
      </c>
      <c r="M33" s="18" t="str" cm="1">
        <f t="array" aca="1" ref="M33" ca="1">INDEX('Jaccard_distance All'!$C$1:$EH$1,,MATCH(SMALL('Jaccard_distance All'!$C31:$EH31,M$4+1),'Jaccard_distance All'!$C31:$EH31,0))</f>
        <v>set_2006</v>
      </c>
      <c r="N33" s="18">
        <f ca="1">SMALL('Jaccard_distance All'!$C31:$EH31,N$4+1)</f>
        <v>0.679245283018868</v>
      </c>
      <c r="O33" s="21" t="str" cm="1">
        <f t="array" aca="1" ref="O33" ca="1">INDEX('Jaccard_distance All'!$C$2:$EH$2,,MATCH(SMALL('Jaccard_distance All'!$C31:$EH31,O$4+1),'Jaccard_distance All'!$C31:$EH31,0))</f>
        <v>CCUS adoption can lead to benefits to the wider economy (e.g., job creation and retainment)</v>
      </c>
      <c r="P33" s="18" t="str" cm="1">
        <f t="array" aca="1" ref="P33" ca="1">INDEX('Jaccard_distance All'!$C$1:$EH$1,,MATCH(SMALL('Jaccard_distance All'!$C31:$EH31,P$4+1),'Jaccard_distance All'!$C31:$EH31,0))</f>
        <v>set_4033</v>
      </c>
      <c r="Q33" s="18">
        <f ca="1">SMALL('Jaccard_distance All'!$C31:$EH31,Q$4+1)</f>
        <v>0.68421052631578949</v>
      </c>
      <c r="R33" s="35" t="str" cm="1">
        <f t="array" aca="1" ref="R33" ca="1">INDEX('Jaccard_distance All'!$C$2:$EH$2,,MATCH(SMALL('Jaccard_distance All'!$C31:$EH31,R$4+1),'Jaccard_distance All'!$C31:$EH31,0))</f>
        <v xml:space="preserve">CCUS does not address other non-carbon emissions, e.g., NOx and SOx </v>
      </c>
      <c r="T33" s="61">
        <f ca="1">COUNTIF('Jaccard_distance All'!$C31:$EH31,1)</f>
        <v>9</v>
      </c>
      <c r="U33" s="34" t="str" cm="1">
        <f t="array" aca="1" ref="U33" ca="1">INDEX('Jaccard_distance All'!$C$1:$EH$1,,MATCH(LARGE('Jaccard_distance All'!$C31:$EH31,U$4),'Jaccard_distance All'!$C31:$EH31,0))</f>
        <v>set_1018</v>
      </c>
      <c r="V33" s="18">
        <f ca="1">LARGE('Jaccard_distance All'!$C31:$EH31,V$4+1)</f>
        <v>1</v>
      </c>
      <c r="W33" s="21" t="str" cm="1">
        <f t="array" aca="1" ref="W33" ca="1">INDEX('Jaccard_distance All'!$C$2:$EH$2,,MATCH(LARGE('Jaccard_distance All'!$C31:$EH31,W$4+1),'Jaccard_distance All'!$C31:$EH31,0))</f>
        <v>H₂ will be a long-term business and can extend the operational lifetime of current industries (e.g., refining)</v>
      </c>
      <c r="X33" s="18" t="str" cm="1">
        <f t="array" aca="1" ref="X33" ca="1">INDEX('Jaccard_distance All'!$A$1:$EH$1,1,MATCH(U33,'Jaccard_distance All'!$A$1:$EH$1,0)+MATCH(LARGE(OFFSET('Jaccard_distance All'!$A31,0,MATCH(U33,'Jaccard_distance All'!$A$1:$EH$1,0),,138-MATCH(U33,'Jaccard_distance All'!$A$1:$EH$1,0)),1),OFFSET('Jaccard_distance All'!$A31,0,MATCH(U33,'Jaccard_distance All'!$A$1:$EH$1,0),,138-MATCH(U33,'Jaccard_distance All'!$A$1:$EH$1,0)),0))</f>
        <v>set_1023</v>
      </c>
      <c r="Y33" s="18">
        <f ca="1">HLOOKUP(X33,'Jaccard_distance All'!$C$1:$EH$138,ROW()-2,FALSE)</f>
        <v>1</v>
      </c>
      <c r="Z33" s="21" t="str">
        <f ca="1">HLOOKUP(X33,'Jaccard_distance All'!$C$1:$EH$138,2,FALSE)</f>
        <v>H₂ adoption is a relatively low-cost option for existing natural-gas based furnaces</v>
      </c>
      <c r="AA33" s="18" t="str" cm="1">
        <f t="array" aca="1" ref="AA33" ca="1">INDEX('Jaccard_distance All'!$A$1:$EH$1,1,MATCH(X33,'Jaccard_distance All'!$A$1:$EH$1,0)+MATCH(LARGE(OFFSET('Jaccard_distance All'!$A31,0,MATCH(X33,'Jaccard_distance All'!$A$1:$EH$1,0),,138-MATCH(X33,'Jaccard_distance All'!$A$1:$EH$1,0)),1),OFFSET('Jaccard_distance All'!$A31,0,MATCH(X33,'Jaccard_distance All'!$A$1:$EH$1,0),,138-MATCH(X33,'Jaccard_distance All'!$A$1:$EH$1,0)),0))</f>
        <v>set_3023</v>
      </c>
      <c r="AB33" s="18">
        <f ca="1">HLOOKUP(AA33,'Jaccard_distance All'!$C$1:$EH$138,ROW()-2,FALSE)</f>
        <v>1</v>
      </c>
      <c r="AC33" s="21" t="str">
        <f ca="1">HLOOKUP(AA33,'Jaccard_distance All'!$C$1:$EH$138,2,FALSE)</f>
        <v>H₂ production systems may lack sufficient flexibility to adjust to variable electricity supply and demand</v>
      </c>
      <c r="AD33" s="18" t="str" cm="1">
        <f t="array" aca="1" ref="AD33" ca="1">INDEX('Jaccard_distance All'!$A$1:$EH$1,1,MATCH(AA33,'Jaccard_distance All'!$A$1:$EH$1,0)+MATCH(LARGE(OFFSET('Jaccard_distance All'!$A31,0,MATCH(AA33,'Jaccard_distance All'!$A$1:$EH$1,0),,138-MATCH(AA33,'Jaccard_distance All'!$A$1:$EH$1,0)),1),OFFSET('Jaccard_distance All'!$A31,0,MATCH(AA33,'Jaccard_distance All'!$A$1:$EH$1,0),,138-MATCH(AA33,'Jaccard_distance All'!$A$1:$EH$1,0)),0))</f>
        <v>set_3032</v>
      </c>
      <c r="AE33" s="18">
        <f ca="1">HLOOKUP(AD33,'Jaccard_distance All'!$C$1:$EH$138,ROW()-2,FALSE)</f>
        <v>1</v>
      </c>
      <c r="AF33" s="21" t="str">
        <f ca="1">HLOOKUP(AD33,'Jaccard_distance All'!$C$1:$EH$138,2,FALSE)</f>
        <v>H₂ development may not be developed in a timely manner and face project delays</v>
      </c>
      <c r="AG33" s="18" t="str" cm="1">
        <f t="array" aca="1" ref="AG33" ca="1">INDEX('Jaccard_distance All'!$A$1:$EH$1,1,MATCH(AD33,'Jaccard_distance All'!$A$1:$EH$1,0)+MATCH(LARGE(OFFSET('Jaccard_distance All'!$A31,0,MATCH(AD33,'Jaccard_distance All'!$A$1:$EH$1,0),,138-MATCH(AD33,'Jaccard_distance All'!$A$1:$EH$1,0)),1),OFFSET('Jaccard_distance All'!$A31,0,MATCH(AD33,'Jaccard_distance All'!$A$1:$EH$1,0),,138-MATCH(AD33,'Jaccard_distance All'!$A$1:$EH$1,0)),0))</f>
        <v>set_3035</v>
      </c>
      <c r="AH33" s="18">
        <f ca="1">HLOOKUP(AG33,'Jaccard_distance All'!$C$1:$EH$138,ROW()-2,FALSE)</f>
        <v>1</v>
      </c>
      <c r="AI33" s="21" t="str">
        <f ca="1">HLOOKUP(AG33,'Jaccard_distance All'!$C$1:$EH$138,2,FALSE)</f>
        <v>H₂ systems where purity is necessary cannot leverage blended distribution infrastructure (i.e., with natural gas)</v>
      </c>
      <c r="AK33" s="85">
        <f ca="1">1-SMALL('Jaccard_distance All'!$C31:$EH31,2)</f>
        <v>0.42553191489361697</v>
      </c>
      <c r="AL33" s="85">
        <f ca="1">1-AVERAGE('Jaccard_distance All'!$C31:$EH31)</f>
        <v>0.1304681004312096</v>
      </c>
      <c r="AM33" s="85">
        <f ca="1">1-MEDIAN('Jaccard_distance All'!$C31:$EH31)</f>
        <v>0.10960960960960964</v>
      </c>
    </row>
    <row r="34" spans="1:39" ht="39.4" x14ac:dyDescent="0.45">
      <c r="A34" s="19" t="s">
        <v>52</v>
      </c>
      <c r="B34" s="21" t="s">
        <v>319</v>
      </c>
      <c r="C34" s="18" cm="1">
        <f t="array" ref="C34">_xlfn.XLOOKUP(A34,'CCUS benefits'!$F$5:$AD$5,'CCUS benefits'!$F$2:$AD$2,check,0)</f>
        <v>41</v>
      </c>
      <c r="D34" s="34" t="str" cm="1">
        <f t="array" aca="1" ref="D34" ca="1">INDEX('Jaccard_distance All'!$C$1:$EH$1,,MATCH(SMALL('Jaccard_distance All'!$C32:$EH32,D$4+1),'Jaccard_distance All'!$C32:$EH32,0))</f>
        <v>set_2001</v>
      </c>
      <c r="E34" s="18">
        <f ca="1">SMALL('Jaccard_distance All'!$C32:$EH32,E$4+1)</f>
        <v>0.47540983606557374</v>
      </c>
      <c r="F34" s="21" t="str" cm="1">
        <f t="array" aca="1" ref="F34" ca="1">INDEX('Jaccard_distance All'!$C$2:$EH$2,,MATCH(SMALL('Jaccard_distance All'!$C32:$EH32,F$4+1),'Jaccard_distance All'!$C32:$EH32,0))</f>
        <v>CCUS is an enabler of industry clusters</v>
      </c>
      <c r="G34" s="18" t="str" cm="1">
        <f t="array" aca="1" ref="G34" ca="1">INDEX('Jaccard_distance All'!$C$1:$EH$1,,MATCH(SMALL('Jaccard_distance All'!$C32:$EH32,G$4+1),'Jaccard_distance All'!$C32:$EH32,0))</f>
        <v>set_2002</v>
      </c>
      <c r="H34" s="18">
        <f ca="1">SMALL('Jaccard_distance All'!$C32:$EH32,H$4+1)</f>
        <v>0.49275362318840576</v>
      </c>
      <c r="I34" s="21" t="str" cm="1">
        <f t="array" aca="1" ref="I34" ca="1">INDEX('Jaccard_distance All'!$C$2:$EH$2,,MATCH(SMALL('Jaccard_distance All'!$C32:$EH32,I$4+1),'Jaccard_distance All'!$C32:$EH32,0))</f>
        <v>CCUS facilitates industries and society to reach net zero goals</v>
      </c>
      <c r="J34" s="18" t="str" cm="1">
        <f t="array" aca="1" ref="J34" ca="1">INDEX('Jaccard_distance All'!$C$1:$EH$1,,MATCH(SMALL('Jaccard_distance All'!$C32:$EH32,J$4+1),'Jaccard_distance All'!$C32:$EH32,0))</f>
        <v>set_2006</v>
      </c>
      <c r="K34" s="18">
        <f ca="1">SMALL('Jaccard_distance All'!$C32:$EH32,K$4+1)</f>
        <v>0.50877192982456143</v>
      </c>
      <c r="L34" s="21" t="str" cm="1">
        <f t="array" aca="1" ref="L34" ca="1">INDEX('Jaccard_distance All'!$C$2:$EH$2,,MATCH(SMALL('Jaccard_distance All'!$C32:$EH32,L$4+1),'Jaccard_distance All'!$C32:$EH32,0))</f>
        <v>CCUS adoption can lead to benefits to the wider economy (e.g., job creation and retainment)</v>
      </c>
      <c r="M34" s="18" t="str" cm="1">
        <f t="array" aca="1" ref="M34" ca="1">INDEX('Jaccard_distance All'!$C$1:$EH$1,,MATCH(SMALL('Jaccard_distance All'!$C32:$EH32,M$4+1),'Jaccard_distance All'!$C32:$EH32,0))</f>
        <v>set_4003</v>
      </c>
      <c r="N34" s="18">
        <f ca="1">SMALL('Jaccard_distance All'!$C32:$EH32,N$4+1)</f>
        <v>0.5535714285714286</v>
      </c>
      <c r="O34" s="21" t="str" cm="1">
        <f t="array" aca="1" ref="O34" ca="1">INDEX('Jaccard_distance All'!$C$2:$EH$2,,MATCH(SMALL('Jaccard_distance All'!$C32:$EH32,O$4+1),'Jaccard_distance All'!$C32:$EH32,0))</f>
        <v>CCUS deployment can result in high implementation costs</v>
      </c>
      <c r="P34" s="18" t="str" cm="1">
        <f t="array" aca="1" ref="P34" ca="1">INDEX('Jaccard_distance All'!$C$1:$EH$1,,MATCH(SMALL('Jaccard_distance All'!$C32:$EH32,P$4+1),'Jaccard_distance All'!$C32:$EH32,0))</f>
        <v>set_2004</v>
      </c>
      <c r="Q34" s="18">
        <f ca="1">SMALL('Jaccard_distance All'!$C32:$EH32,Q$4+1)</f>
        <v>0.57446808510638303</v>
      </c>
      <c r="R34" s="35" t="str" cm="1">
        <f t="array" aca="1" ref="R34" ca="1">INDEX('Jaccard_distance All'!$C$2:$EH$2,,MATCH(SMALL('Jaccard_distance All'!$C32:$EH32,R$4+1),'Jaccard_distance All'!$C32:$EH32,0))</f>
        <v>CCUS enjoys political and policy support</v>
      </c>
      <c r="T34" s="61">
        <f ca="1">COUNTIF('Jaccard_distance All'!$C32:$EH32,1)</f>
        <v>2</v>
      </c>
      <c r="U34" s="34" t="str" cm="1">
        <f t="array" aca="1" ref="U34" ca="1">INDEX('Jaccard_distance All'!$C$1:$EH$1,,MATCH(LARGE('Jaccard_distance All'!$C32:$EH32,U$4),'Jaccard_distance All'!$C32:$EH32,0))</f>
        <v>set_1023</v>
      </c>
      <c r="V34" s="18">
        <f ca="1">LARGE('Jaccard_distance All'!$C32:$EH32,V$4+1)</f>
        <v>1</v>
      </c>
      <c r="W34" s="21" t="str" cm="1">
        <f t="array" aca="1" ref="W34" ca="1">INDEX('Jaccard_distance All'!$C$2:$EH$2,,MATCH(LARGE('Jaccard_distance All'!$C32:$EH32,W$4+1),'Jaccard_distance All'!$C32:$EH32,0))</f>
        <v>H₂ adoption is a relatively low-cost option for existing natural-gas based furnaces</v>
      </c>
      <c r="X34" s="18" t="str" cm="1">
        <f t="array" aca="1" ref="X34" ca="1">INDEX('Jaccard_distance All'!$A$1:$EH$1,1,MATCH(U34,'Jaccard_distance All'!$A$1:$EH$1,0)+MATCH(LARGE(OFFSET('Jaccard_distance All'!$A32,0,MATCH(U34,'Jaccard_distance All'!$A$1:$EH$1,0),,138-MATCH(U34,'Jaccard_distance All'!$A$1:$EH$1,0)),1),OFFSET('Jaccard_distance All'!$A32,0,MATCH(U34,'Jaccard_distance All'!$A$1:$EH$1,0),,138-MATCH(U34,'Jaccard_distance All'!$A$1:$EH$1,0)),0))</f>
        <v>set_3039</v>
      </c>
      <c r="Y34" s="18">
        <f ca="1">HLOOKUP(X34,'Jaccard_distance All'!$C$1:$EH$138,ROW()-2,FALSE)</f>
        <v>1</v>
      </c>
      <c r="Z34" s="21" t="str">
        <f ca="1">HLOOKUP(X34,'Jaccard_distance All'!$C$1:$EH$138,2,FALSE)</f>
        <v xml:space="preserve">H₂ infrastructure may face technical challenges due to embrittlement </v>
      </c>
      <c r="AA34" s="18" t="str" cm="1">
        <f t="array" aca="1" ref="AA34" ca="1">INDEX('Jaccard_distance All'!$A$1:$EH$1,1,MATCH(X34,'Jaccard_distance All'!$A$1:$EH$1,0)+MATCH(LARGE(OFFSET('Jaccard_distance All'!$A32,0,MATCH(X34,'Jaccard_distance All'!$A$1:$EH$1,0),,138-MATCH(X34,'Jaccard_distance All'!$A$1:$EH$1,0)),1),OFFSET('Jaccard_distance All'!$A32,0,MATCH(X34,'Jaccard_distance All'!$A$1:$EH$1,0),,138-MATCH(X34,'Jaccard_distance All'!$A$1:$EH$1,0)),0))</f>
        <v>set_5009</v>
      </c>
      <c r="AB34" s="18">
        <f ca="1">HLOOKUP(AA34,'Jaccard_distance All'!$C$1:$EH$138,ROW()-2,FALSE)</f>
        <v>0.97727272727272729</v>
      </c>
      <c r="AC34" s="21" t="str">
        <f ca="1">HLOOKUP(AA34,'Jaccard_distance All'!$C$1:$EH$138,2,FALSE)</f>
        <v>H₂ and CCUS may result in "offshoring" of emissions to developing and underdeveloped nations</v>
      </c>
      <c r="AD34" s="18" t="str" cm="1">
        <f t="array" aca="1" ref="AD34" ca="1">INDEX('Jaccard_distance All'!$A$1:$EH$1,1,MATCH(AA34,'Jaccard_distance All'!$A$1:$EH$1,0)+MATCH(LARGE(OFFSET('Jaccard_distance All'!$A32,0,MATCH(AA34,'Jaccard_distance All'!$A$1:$EH$1,0),,138-MATCH(AA34,'Jaccard_distance All'!$A$1:$EH$1,0)),1),OFFSET('Jaccard_distance All'!$A32,0,MATCH(AA34,'Jaccard_distance All'!$A$1:$EH$1,0),,138-MATCH(AA34,'Jaccard_distance All'!$A$1:$EH$1,0)),0))</f>
        <v>set_5015</v>
      </c>
      <c r="AE34" s="18">
        <f ca="1">HLOOKUP(AD34,'Jaccard_distance All'!$C$1:$EH$138,ROW()-2,FALSE)</f>
        <v>0.95454545454545459</v>
      </c>
      <c r="AF34" s="21" t="str">
        <f ca="1">HLOOKUP(AD34,'Jaccard_distance All'!$C$1:$EH$138,2,FALSE)</f>
        <v>H₂ and CCUS adoption may be distorted by state protectionism towards O&amp;G industry</v>
      </c>
      <c r="AG34" s="18" t="str" cm="1">
        <f t="array" aca="1" ref="AG34" ca="1">INDEX('Jaccard_distance All'!$A$1:$EH$1,1,MATCH(AD34,'Jaccard_distance All'!$A$1:$EH$1,0)+MATCH(LARGE(OFFSET('Jaccard_distance All'!$A32,0,MATCH(AD34,'Jaccard_distance All'!$A$1:$EH$1,0),,138-MATCH(AD34,'Jaccard_distance All'!$A$1:$EH$1,0)),1),OFFSET('Jaccard_distance All'!$A32,0,MATCH(AD34,'Jaccard_distance All'!$A$1:$EH$1,0),,138-MATCH(AD34,'Jaccard_distance All'!$A$1:$EH$1,0)),0))</f>
        <v>set_5016</v>
      </c>
      <c r="AH34" s="18">
        <f ca="1">HLOOKUP(AG34,'Jaccard_distance All'!$C$1:$EH$138,ROW()-2,FALSE)</f>
        <v>0.9</v>
      </c>
      <c r="AI34" s="21" t="str">
        <f ca="1">HLOOKUP(AG34,'Jaccard_distance All'!$C$1:$EH$138,2,FALSE)</f>
        <v>H₂ and CCUS projects may not address unemployment affecting local communities due to mismatch in job skills</v>
      </c>
      <c r="AK34" s="85">
        <f ca="1">1-SMALL('Jaccard_distance All'!$C32:$EH32,2)</f>
        <v>0.52459016393442626</v>
      </c>
      <c r="AL34" s="85">
        <f ca="1">1-AVERAGE('Jaccard_distance All'!$C32:$EH32)</f>
        <v>0.16544305351118171</v>
      </c>
      <c r="AM34" s="85">
        <f ca="1">1-MEDIAN('Jaccard_distance All'!$C32:$EH32)</f>
        <v>0.14415584415584415</v>
      </c>
    </row>
    <row r="35" spans="1:39" ht="39.4" x14ac:dyDescent="0.45">
      <c r="A35" s="19" t="s">
        <v>53</v>
      </c>
      <c r="B35" s="21" t="s">
        <v>320</v>
      </c>
      <c r="C35" s="18" cm="1">
        <f t="array" ref="C35">_xlfn.XLOOKUP(A35,'CCUS benefits'!$F$5:$AD$5,'CCUS benefits'!$F$2:$AD$2,check,0)</f>
        <v>44</v>
      </c>
      <c r="D35" s="34" t="str" cm="1">
        <f t="array" aca="1" ref="D35" ca="1">INDEX('Jaccard_distance All'!$C$1:$EH$1,,MATCH(SMALL('Jaccard_distance All'!$C33:$EH33,D$4+1),'Jaccard_distance All'!$C33:$EH33,0))</f>
        <v>set_2005</v>
      </c>
      <c r="E35" s="18">
        <f ca="1">SMALL('Jaccard_distance All'!$C33:$EH33,E$4+1)</f>
        <v>0.50877192982456143</v>
      </c>
      <c r="F35" s="21" t="str" cm="1">
        <f t="array" aca="1" ref="F35" ca="1">INDEX('Jaccard_distance All'!$C$2:$EH$2,,MATCH(SMALL('Jaccard_distance All'!$C33:$EH33,F$4+1),'Jaccard_distance All'!$C33:$EH33,0))</f>
        <v>CCUS stimulates and supports cooperation and consensus among actors (industry, government, local authorities)</v>
      </c>
      <c r="G35" s="18" t="str" cm="1">
        <f t="array" aca="1" ref="G35" ca="1">INDEX('Jaccard_distance All'!$C$1:$EH$1,,MATCH(SMALL('Jaccard_distance All'!$C33:$EH33,G$4+1),'Jaccard_distance All'!$C33:$EH33,0))</f>
        <v>set_2002</v>
      </c>
      <c r="H35" s="18">
        <f ca="1">SMALL('Jaccard_distance All'!$C33:$EH33,H$4+1)</f>
        <v>0.53424657534246578</v>
      </c>
      <c r="I35" s="21" t="str" cm="1">
        <f t="array" aca="1" ref="I35" ca="1">INDEX('Jaccard_distance All'!$C$2:$EH$2,,MATCH(SMALL('Jaccard_distance All'!$C33:$EH33,I$4+1),'Jaccard_distance All'!$C33:$EH33,0))</f>
        <v>CCUS facilitates industries and society to reach net zero goals</v>
      </c>
      <c r="J35" s="18" t="str" cm="1">
        <f t="array" aca="1" ref="J35" ca="1">INDEX('Jaccard_distance All'!$C$1:$EH$1,,MATCH(SMALL('Jaccard_distance All'!$C33:$EH33,J$4+1),'Jaccard_distance All'!$C33:$EH33,0))</f>
        <v>set_2001</v>
      </c>
      <c r="K35" s="18">
        <f ca="1">SMALL('Jaccard_distance All'!$C33:$EH33,K$4+1)</f>
        <v>0.56716417910447769</v>
      </c>
      <c r="L35" s="21" t="str" cm="1">
        <f t="array" aca="1" ref="L35" ca="1">INDEX('Jaccard_distance All'!$C$2:$EH$2,,MATCH(SMALL('Jaccard_distance All'!$C33:$EH33,L$4+1),'Jaccard_distance All'!$C33:$EH33,0))</f>
        <v>CCUS is an enabler of industry clusters</v>
      </c>
      <c r="M35" s="18" t="str" cm="1">
        <f t="array" aca="1" ref="M35" ca="1">INDEX('Jaccard_distance All'!$C$1:$EH$1,,MATCH(SMALL('Jaccard_distance All'!$C33:$EH33,M$4+1),'Jaccard_distance All'!$C33:$EH33,0))</f>
        <v>set_1005</v>
      </c>
      <c r="N35" s="18">
        <f ca="1">SMALL('Jaccard_distance All'!$C33:$EH33,N$4+1)</f>
        <v>0.62903225806451613</v>
      </c>
      <c r="O35" s="21" t="str" cm="1">
        <f t="array" aca="1" ref="O35" ca="1">INDEX('Jaccard_distance All'!$C$2:$EH$2,,MATCH(SMALL('Jaccard_distance All'!$C33:$EH33,O$4+1),'Jaccard_distance All'!$C33:$EH33,0))</f>
        <v>H₂ adoption can lead to benefits to the wider economy (e.g., job creation and retainment)</v>
      </c>
      <c r="P35" s="18" t="str" cm="1">
        <f t="array" aca="1" ref="P35" ca="1">INDEX('Jaccard_distance All'!$C$1:$EH$1,,MATCH(SMALL('Jaccard_distance All'!$C33:$EH33,P$4+1),'Jaccard_distance All'!$C33:$EH33,0))</f>
        <v>set_4016</v>
      </c>
      <c r="Q35" s="18">
        <f ca="1">SMALL('Jaccard_distance All'!$C33:$EH33,Q$4+1)</f>
        <v>0.63934426229508201</v>
      </c>
      <c r="R35" s="35" t="str" cm="1">
        <f t="array" aca="1" ref="R35" ca="1">INDEX('Jaccard_distance All'!$C$2:$EH$2,,MATCH(SMALL('Jaccard_distance All'!$C33:$EH33,R$4+1),'Jaccard_distance All'!$C33:$EH33,0))</f>
        <v>CCUS storage and transmission infrastructure must deal with leakage risks</v>
      </c>
      <c r="T35" s="61">
        <f ca="1">COUNTIF('Jaccard_distance All'!$C33:$EH33,1)</f>
        <v>3</v>
      </c>
      <c r="U35" s="34" t="str" cm="1">
        <f t="array" aca="1" ref="U35" ca="1">INDEX('Jaccard_distance All'!$C$1:$EH$1,,MATCH(LARGE('Jaccard_distance All'!$C33:$EH33,U$4),'Jaccard_distance All'!$C33:$EH33,0))</f>
        <v>set_1023</v>
      </c>
      <c r="V35" s="18">
        <f ca="1">LARGE('Jaccard_distance All'!$C33:$EH33,V$4+1)</f>
        <v>1</v>
      </c>
      <c r="W35" s="21" t="str" cm="1">
        <f t="array" aca="1" ref="W35" ca="1">INDEX('Jaccard_distance All'!$C$2:$EH$2,,MATCH(LARGE('Jaccard_distance All'!$C33:$EH33,W$4+1),'Jaccard_distance All'!$C33:$EH33,0))</f>
        <v>H₂ adoption is a relatively low-cost option for existing natural-gas based furnaces</v>
      </c>
      <c r="X35" s="18" t="str" cm="1">
        <f t="array" aca="1" ref="X35" ca="1">INDEX('Jaccard_distance All'!$A$1:$EH$1,1,MATCH(U35,'Jaccard_distance All'!$A$1:$EH$1,0)+MATCH(LARGE(OFFSET('Jaccard_distance All'!$A33,0,MATCH(U35,'Jaccard_distance All'!$A$1:$EH$1,0),,138-MATCH(U35,'Jaccard_distance All'!$A$1:$EH$1,0)),1),OFFSET('Jaccard_distance All'!$A33,0,MATCH(U35,'Jaccard_distance All'!$A$1:$EH$1,0),,138-MATCH(U35,'Jaccard_distance All'!$A$1:$EH$1,0)),0))</f>
        <v>set_3039</v>
      </c>
      <c r="Y35" s="18">
        <f ca="1">HLOOKUP(X35,'Jaccard_distance All'!$C$1:$EH$138,ROW()-2,FALSE)</f>
        <v>1</v>
      </c>
      <c r="Z35" s="21" t="str">
        <f ca="1">HLOOKUP(X35,'Jaccard_distance All'!$C$1:$EH$138,2,FALSE)</f>
        <v xml:space="preserve">H₂ infrastructure may face technical challenges due to embrittlement </v>
      </c>
      <c r="AA35" s="18" t="str" cm="1">
        <f t="array" aca="1" ref="AA35" ca="1">INDEX('Jaccard_distance All'!$A$1:$EH$1,1,MATCH(X35,'Jaccard_distance All'!$A$1:$EH$1,0)+MATCH(LARGE(OFFSET('Jaccard_distance All'!$A33,0,MATCH(X35,'Jaccard_distance All'!$A$1:$EH$1,0),,138-MATCH(X35,'Jaccard_distance All'!$A$1:$EH$1,0)),1),OFFSET('Jaccard_distance All'!$A33,0,MATCH(X35,'Jaccard_distance All'!$A$1:$EH$1,0),,138-MATCH(X35,'Jaccard_distance All'!$A$1:$EH$1,0)),0))</f>
        <v>set_5015</v>
      </c>
      <c r="AB35" s="18">
        <f ca="1">HLOOKUP(AA35,'Jaccard_distance All'!$C$1:$EH$138,ROW()-2,FALSE)</f>
        <v>1</v>
      </c>
      <c r="AC35" s="21" t="str">
        <f ca="1">HLOOKUP(AA35,'Jaccard_distance All'!$C$1:$EH$138,2,FALSE)</f>
        <v>H₂ and CCUS adoption may be distorted by state protectionism towards O&amp;G industry</v>
      </c>
      <c r="AD35" s="18" t="str" cm="1">
        <f t="array" aca="1" ref="AD35" ca="1">INDEX('Jaccard_distance All'!$A$1:$EH$1,1,MATCH(AA35,'Jaccard_distance All'!$A$1:$EH$1,0)+MATCH(LARGE(OFFSET('Jaccard_distance All'!$A33,0,MATCH(AA35,'Jaccard_distance All'!$A$1:$EH$1,0),,138-MATCH(AA35,'Jaccard_distance All'!$A$1:$EH$1,0)),1),OFFSET('Jaccard_distance All'!$A33,0,MATCH(AA35,'Jaccard_distance All'!$A$1:$EH$1,0),,138-MATCH(AA35,'Jaccard_distance All'!$A$1:$EH$1,0)),0))</f>
        <v>set_5016</v>
      </c>
      <c r="AE35" s="18">
        <f ca="1">HLOOKUP(AD35,'Jaccard_distance All'!$C$1:$EH$138,ROW()-2,FALSE)</f>
        <v>0.88461538461538458</v>
      </c>
      <c r="AF35" s="21" t="str">
        <f ca="1">HLOOKUP(AD35,'Jaccard_distance All'!$C$1:$EH$138,2,FALSE)</f>
        <v>H₂ and CCUS projects may not address unemployment affecting local communities due to mismatch in job skills</v>
      </c>
      <c r="AG35" s="18" t="e" cm="1">
        <f t="array" aca="1" ref="AG35" ca="1">INDEX('Jaccard_distance All'!$A$1:$EH$1,1,MATCH(AD35,'Jaccard_distance All'!$A$1:$EH$1,0)+MATCH(LARGE(OFFSET('Jaccard_distance All'!$A33,0,MATCH(AD35,'Jaccard_distance All'!$A$1:$EH$1,0),,138-MATCH(AD35,'Jaccard_distance All'!$A$1:$EH$1,0)),1),OFFSET('Jaccard_distance All'!$A33,0,MATCH(AD35,'Jaccard_distance All'!$A$1:$EH$1,0),,138-MATCH(AD35,'Jaccard_distance All'!$A$1:$EH$1,0)),0))</f>
        <v>#REF!</v>
      </c>
      <c r="AH35" s="18" t="e">
        <f ca="1">HLOOKUP(AG35,'Jaccard_distance All'!$C$1:$EH$138,ROW()-2,FALSE)</f>
        <v>#REF!</v>
      </c>
      <c r="AI35" s="21" t="e">
        <f ca="1">HLOOKUP(AG35,'Jaccard_distance All'!$C$1:$EH$138,2,FALSE)</f>
        <v>#REF!</v>
      </c>
      <c r="AK35" s="85">
        <f ca="1">1-SMALL('Jaccard_distance All'!$C33:$EH33,2)</f>
        <v>0.49122807017543857</v>
      </c>
      <c r="AL35" s="85">
        <f ca="1">1-AVERAGE('Jaccard_distance All'!$C33:$EH33)</f>
        <v>0.17594544128478329</v>
      </c>
      <c r="AM35" s="85">
        <f ca="1">1-MEDIAN('Jaccard_distance All'!$C33:$EH33)</f>
        <v>0.16163265306122443</v>
      </c>
    </row>
    <row r="36" spans="1:39" ht="39.4" x14ac:dyDescent="0.45">
      <c r="A36" s="19" t="s">
        <v>54</v>
      </c>
      <c r="B36" s="21" t="s">
        <v>321</v>
      </c>
      <c r="C36" s="18" cm="1">
        <f t="array" ref="C36">_xlfn.XLOOKUP(A36,'CCUS benefits'!$F$5:$AD$5,'CCUS benefits'!$F$2:$AD$2,check,0)</f>
        <v>16</v>
      </c>
      <c r="D36" s="34" t="str" cm="1">
        <f t="array" aca="1" ref="D36" ca="1">INDEX('Jaccard_distance All'!$C$1:$EH$1,,MATCH(SMALL('Jaccard_distance All'!$C34:$EH34,D$4+1),'Jaccard_distance All'!$C34:$EH34,0))</f>
        <v>set_2006</v>
      </c>
      <c r="E36" s="18">
        <f ca="1">SMALL('Jaccard_distance All'!$C34:$EH34,E$4+1)</f>
        <v>0.75</v>
      </c>
      <c r="F36" s="21" t="str" cm="1">
        <f t="array" aca="1" ref="F36" ca="1">INDEX('Jaccard_distance All'!$C$2:$EH$2,,MATCH(SMALL('Jaccard_distance All'!$C34:$EH34,F$4+1),'Jaccard_distance All'!$C34:$EH34,0))</f>
        <v>CCUS adoption can lead to benefits to the wider economy (e.g., job creation and retainment)</v>
      </c>
      <c r="G36" s="18" t="str" cm="1">
        <f t="array" aca="1" ref="G36" ca="1">INDEX('Jaccard_distance All'!$C$1:$EH$1,,MATCH(SMALL('Jaccard_distance All'!$C34:$EH34,G$4+1),'Jaccard_distance All'!$C34:$EH34,0))</f>
        <v>set_2006</v>
      </c>
      <c r="H36" s="18">
        <f ca="1">SMALL('Jaccard_distance All'!$C34:$EH34,H$4+1)</f>
        <v>0.75</v>
      </c>
      <c r="I36" s="21" t="str" cm="1">
        <f t="array" aca="1" ref="I36" ca="1">INDEX('Jaccard_distance All'!$C$2:$EH$2,,MATCH(SMALL('Jaccard_distance All'!$C34:$EH34,I$4+1),'Jaccard_distance All'!$C34:$EH34,0))</f>
        <v>CCUS adoption can lead to benefits to the wider economy (e.g., job creation and retainment)</v>
      </c>
      <c r="J36" s="18" t="str" cm="1">
        <f t="array" aca="1" ref="J36" ca="1">INDEX('Jaccard_distance All'!$C$1:$EH$1,,MATCH(SMALL('Jaccard_distance All'!$C34:$EH34,J$4+1),'Jaccard_distance All'!$C34:$EH34,0))</f>
        <v>set_4021</v>
      </c>
      <c r="K36" s="18">
        <f ca="1">SMALL('Jaccard_distance All'!$C34:$EH34,K$4+1)</f>
        <v>0.75757575757575757</v>
      </c>
      <c r="L36" s="21" t="str" cm="1">
        <f t="array" aca="1" ref="L36" ca="1">INDEX('Jaccard_distance All'!$C$2:$EH$2,,MATCH(SMALL('Jaccard_distance All'!$C34:$EH34,L$4+1),'Jaccard_distance All'!$C34:$EH34,0))</f>
        <v>CCUS with biomass (BECCS) may result in additional environmental impacts</v>
      </c>
      <c r="M36" s="18" t="str" cm="1">
        <f t="array" aca="1" ref="M36" ca="1">INDEX('Jaccard_distance All'!$C$1:$EH$1,,MATCH(SMALL('Jaccard_distance All'!$C34:$EH34,M$4+1),'Jaccard_distance All'!$C34:$EH34,0))</f>
        <v>set_2005</v>
      </c>
      <c r="N36" s="18">
        <f ca="1">SMALL('Jaccard_distance All'!$C34:$EH34,N$4+1)</f>
        <v>0.76086956521739135</v>
      </c>
      <c r="O36" s="21" t="str" cm="1">
        <f t="array" aca="1" ref="O36" ca="1">INDEX('Jaccard_distance All'!$C$2:$EH$2,,MATCH(SMALL('Jaccard_distance All'!$C34:$EH34,O$4+1),'Jaccard_distance All'!$C34:$EH34,0))</f>
        <v>CCUS stimulates and supports cooperation and consensus among actors (industry, government, local authorities)</v>
      </c>
      <c r="P36" s="18" t="str" cm="1">
        <f t="array" aca="1" ref="P36" ca="1">INDEX('Jaccard_distance All'!$C$1:$EH$1,,MATCH(SMALL('Jaccard_distance All'!$C34:$EH34,P$4+1),'Jaccard_distance All'!$C34:$EH34,0))</f>
        <v>set_2003</v>
      </c>
      <c r="Q36" s="18">
        <f ca="1">SMALL('Jaccard_distance All'!$C34:$EH34,Q$4+1)</f>
        <v>0.76470588235294112</v>
      </c>
      <c r="R36" s="35" t="str" cm="1">
        <f t="array" aca="1" ref="R36" ca="1">INDEX('Jaccard_distance All'!$C$2:$EH$2,,MATCH(SMALL('Jaccard_distance All'!$C34:$EH34,R$4+1),'Jaccard_distance All'!$C34:$EH34,0))</f>
        <v>CCUS technologies are at high TRL</v>
      </c>
      <c r="T36" s="61">
        <f ca="1">COUNTIF('Jaccard_distance All'!$C34:$EH34,1)</f>
        <v>15</v>
      </c>
      <c r="U36" s="34" t="str" cm="1">
        <f t="array" aca="1" ref="U36" ca="1">INDEX('Jaccard_distance All'!$C$1:$EH$1,,MATCH(LARGE('Jaccard_distance All'!$C34:$EH34,U$4),'Jaccard_distance All'!$C34:$EH34,0))</f>
        <v>set_1006</v>
      </c>
      <c r="V36" s="18">
        <f ca="1">LARGE('Jaccard_distance All'!$C34:$EH34,V$4+1)</f>
        <v>1</v>
      </c>
      <c r="W36" s="21" t="str" cm="1">
        <f t="array" aca="1" ref="W36" ca="1">INDEX('Jaccard_distance All'!$C$2:$EH$2,,MATCH(LARGE('Jaccard_distance All'!$C34:$EH34,W$4+1),'Jaccard_distance All'!$C34:$EH34,0))</f>
        <v>H₂ production enjoys political and policy support</v>
      </c>
      <c r="X36" s="18" t="str" cm="1">
        <f t="array" aca="1" ref="X36" ca="1">INDEX('Jaccard_distance All'!$A$1:$EH$1,1,MATCH(U36,'Jaccard_distance All'!$A$1:$EH$1,0)+MATCH(LARGE(OFFSET('Jaccard_distance All'!$A34,0,MATCH(U36,'Jaccard_distance All'!$A$1:$EH$1,0),,138-MATCH(U36,'Jaccard_distance All'!$A$1:$EH$1,0)),1),OFFSET('Jaccard_distance All'!$A34,0,MATCH(U36,'Jaccard_distance All'!$A$1:$EH$1,0),,138-MATCH(U36,'Jaccard_distance All'!$A$1:$EH$1,0)),0))</f>
        <v>set_1019</v>
      </c>
      <c r="Y36" s="18">
        <f ca="1">HLOOKUP(X36,'Jaccard_distance All'!$C$1:$EH$138,ROW()-2,FALSE)</f>
        <v>1</v>
      </c>
      <c r="Z36" s="21" t="str">
        <f ca="1">HLOOKUP(X36,'Jaccard_distance All'!$C$1:$EH$138,2,FALSE)</f>
        <v>H₂ can create opportunities across economic sectors ("hydrogen economy")</v>
      </c>
      <c r="AA36" s="18" t="str" cm="1">
        <f t="array" aca="1" ref="AA36" ca="1">INDEX('Jaccard_distance All'!$A$1:$EH$1,1,MATCH(X36,'Jaccard_distance All'!$A$1:$EH$1,0)+MATCH(LARGE(OFFSET('Jaccard_distance All'!$A34,0,MATCH(X36,'Jaccard_distance All'!$A$1:$EH$1,0),,138-MATCH(X36,'Jaccard_distance All'!$A$1:$EH$1,0)),1),OFFSET('Jaccard_distance All'!$A34,0,MATCH(X36,'Jaccard_distance All'!$A$1:$EH$1,0),,138-MATCH(X36,'Jaccard_distance All'!$A$1:$EH$1,0)),0))</f>
        <v>set_1023</v>
      </c>
      <c r="AB36" s="18">
        <f ca="1">HLOOKUP(AA36,'Jaccard_distance All'!$C$1:$EH$138,ROW()-2,FALSE)</f>
        <v>1</v>
      </c>
      <c r="AC36" s="21" t="str">
        <f ca="1">HLOOKUP(AA36,'Jaccard_distance All'!$C$1:$EH$138,2,FALSE)</f>
        <v>H₂ adoption is a relatively low-cost option for existing natural-gas based furnaces</v>
      </c>
      <c r="AD36" s="18" t="str" cm="1">
        <f t="array" aca="1" ref="AD36" ca="1">INDEX('Jaccard_distance All'!$A$1:$EH$1,1,MATCH(AA36,'Jaccard_distance All'!$A$1:$EH$1,0)+MATCH(LARGE(OFFSET('Jaccard_distance All'!$A34,0,MATCH(AA36,'Jaccard_distance All'!$A$1:$EH$1,0),,138-MATCH(AA36,'Jaccard_distance All'!$A$1:$EH$1,0)),1),OFFSET('Jaccard_distance All'!$A34,0,MATCH(AA36,'Jaccard_distance All'!$A$1:$EH$1,0),,138-MATCH(AA36,'Jaccard_distance All'!$A$1:$EH$1,0)),0))</f>
        <v>set_3013</v>
      </c>
      <c r="AE36" s="18">
        <f ca="1">HLOOKUP(AD36,'Jaccard_distance All'!$C$1:$EH$138,ROW()-2,FALSE)</f>
        <v>1</v>
      </c>
      <c r="AF36" s="21" t="str">
        <f ca="1">HLOOKUP(AD36,'Jaccard_distance All'!$C$1:$EH$138,2,FALSE)</f>
        <v>H₂ may face lack of sufficiently trained workforce</v>
      </c>
      <c r="AG36" s="18" t="str" cm="1">
        <f t="array" aca="1" ref="AG36" ca="1">INDEX('Jaccard_distance All'!$A$1:$EH$1,1,MATCH(AD36,'Jaccard_distance All'!$A$1:$EH$1,0)+MATCH(LARGE(OFFSET('Jaccard_distance All'!$A34,0,MATCH(AD36,'Jaccard_distance All'!$A$1:$EH$1,0),,138-MATCH(AD36,'Jaccard_distance All'!$A$1:$EH$1,0)),1),OFFSET('Jaccard_distance All'!$A34,0,MATCH(AD36,'Jaccard_distance All'!$A$1:$EH$1,0),,138-MATCH(AD36,'Jaccard_distance All'!$A$1:$EH$1,0)),0))</f>
        <v>set_3029</v>
      </c>
      <c r="AH36" s="18">
        <f ca="1">HLOOKUP(AG36,'Jaccard_distance All'!$C$1:$EH$138,ROW()-2,FALSE)</f>
        <v>1</v>
      </c>
      <c r="AI36" s="21" t="str">
        <f ca="1">HLOOKUP(AG36,'Jaccard_distance All'!$C$1:$EH$138,2,FALSE)</f>
        <v>H₂ may face opposition from local stakeholders (i.e., "not-in-my-backyard" phenomenon, or NIMBY)</v>
      </c>
      <c r="AK36" s="85">
        <f ca="1">1-SMALL('Jaccard_distance All'!$C34:$EH34,2)</f>
        <v>0.25</v>
      </c>
      <c r="AL36" s="85">
        <f ca="1">1-AVERAGE('Jaccard_distance All'!$C34:$EH34)</f>
        <v>9.65439826965937E-2</v>
      </c>
      <c r="AM36" s="85">
        <f ca="1">1-MEDIAN('Jaccard_distance All'!$C34:$EH34)</f>
        <v>7.7935222672064763E-2</v>
      </c>
    </row>
    <row r="37" spans="1:39" ht="39.4" x14ac:dyDescent="0.45">
      <c r="A37" s="19" t="s">
        <v>55</v>
      </c>
      <c r="B37" s="21" t="s">
        <v>322</v>
      </c>
      <c r="C37" s="18" cm="1">
        <f t="array" ref="C37">_xlfn.XLOOKUP(A37,'CCUS benefits'!$F$5:$AD$5,'CCUS benefits'!$F$2:$AD$2,check,0)</f>
        <v>26</v>
      </c>
      <c r="D37" s="34" t="str" cm="1">
        <f t="array" aca="1" ref="D37" ca="1">INDEX('Jaccard_distance All'!$C$1:$EH$1,,MATCH(SMALL('Jaccard_distance All'!$C35:$EH35,D$4+1),'Jaccard_distance All'!$C35:$EH35,0))</f>
        <v>set_2012</v>
      </c>
      <c r="E37" s="18">
        <f ca="1">SMALL('Jaccard_distance All'!$C35:$EH35,E$4+1)</f>
        <v>0.64102564102564097</v>
      </c>
      <c r="F37" s="21" t="str" cm="1">
        <f t="array" aca="1" ref="F37" ca="1">INDEX('Jaccard_distance All'!$C$2:$EH$2,,MATCH(SMALL('Jaccard_distance All'!$C35:$EH35,F$4+1),'Jaccard_distance All'!$C35:$EH35,0))</f>
        <v>CCUS is a key technology to enable blue H₂ adoption</v>
      </c>
      <c r="G37" s="18" t="str" cm="1">
        <f t="array" aca="1" ref="G37" ca="1">INDEX('Jaccard_distance All'!$C$1:$EH$1,,MATCH(SMALL('Jaccard_distance All'!$C35:$EH35,G$4+1),'Jaccard_distance All'!$C35:$EH35,0))</f>
        <v>set_2012</v>
      </c>
      <c r="H37" s="18">
        <f ca="1">SMALL('Jaccard_distance All'!$C35:$EH35,H$4+1)</f>
        <v>0.64102564102564097</v>
      </c>
      <c r="I37" s="21" t="str" cm="1">
        <f t="array" aca="1" ref="I37" ca="1">INDEX('Jaccard_distance All'!$C$2:$EH$2,,MATCH(SMALL('Jaccard_distance All'!$C35:$EH35,I$4+1),'Jaccard_distance All'!$C35:$EH35,0))</f>
        <v>CCUS is a key technology to enable blue H₂ adoption</v>
      </c>
      <c r="J37" s="18" t="str" cm="1">
        <f t="array" aca="1" ref="J37" ca="1">INDEX('Jaccard_distance All'!$C$1:$EH$1,,MATCH(SMALL('Jaccard_distance All'!$C35:$EH35,J$4+1),'Jaccard_distance All'!$C35:$EH35,0))</f>
        <v>set_2005</v>
      </c>
      <c r="K37" s="18">
        <f ca="1">SMALL('Jaccard_distance All'!$C35:$EH35,K$4+1)</f>
        <v>0.65999999999999992</v>
      </c>
      <c r="L37" s="21" t="str" cm="1">
        <f t="array" aca="1" ref="L37" ca="1">INDEX('Jaccard_distance All'!$C$2:$EH$2,,MATCH(SMALL('Jaccard_distance All'!$C35:$EH35,L$4+1),'Jaccard_distance All'!$C35:$EH35,0))</f>
        <v>CCUS stimulates and supports cooperation and consensus among actors (industry, government, local authorities)</v>
      </c>
      <c r="M37" s="18" t="str" cm="1">
        <f t="array" aca="1" ref="M37" ca="1">INDEX('Jaccard_distance All'!$C$1:$EH$1,,MATCH(SMALL('Jaccard_distance All'!$C35:$EH35,M$4+1),'Jaccard_distance All'!$C35:$EH35,0))</f>
        <v>set_2011</v>
      </c>
      <c r="N37" s="18">
        <f ca="1">SMALL('Jaccard_distance All'!$C35:$EH35,N$4+1)</f>
        <v>0.6875</v>
      </c>
      <c r="O37" s="21" t="str" cm="1">
        <f t="array" aca="1" ref="O37" ca="1">INDEX('Jaccard_distance All'!$C$2:$EH$2,,MATCH(SMALL('Jaccard_distance All'!$C35:$EH35,O$4+1),'Jaccard_distance All'!$C35:$EH35,0))</f>
        <v>CCUS can leverage geographical proximity of industries and demand centers to expedite adoption</v>
      </c>
      <c r="P37" s="18" t="str" cm="1">
        <f t="array" aca="1" ref="P37" ca="1">INDEX('Jaccard_distance All'!$C$1:$EH$1,,MATCH(SMALL('Jaccard_distance All'!$C35:$EH35,P$4+1),'Jaccard_distance All'!$C35:$EH35,0))</f>
        <v>set_4001</v>
      </c>
      <c r="Q37" s="18">
        <f ca="1">SMALL('Jaccard_distance All'!$C35:$EH35,Q$4+1)</f>
        <v>0.72093023255813948</v>
      </c>
      <c r="R37" s="35" t="str" cm="1">
        <f t="array" aca="1" ref="R37" ca="1">INDEX('Jaccard_distance All'!$C$2:$EH$2,,MATCH(SMALL('Jaccard_distance All'!$C35:$EH35,R$4+1),'Jaccard_distance All'!$C35:$EH35,0))</f>
        <v>CCUS deployment may be limited by physical constraints on CO₂ storage (e.g., geological)</v>
      </c>
      <c r="T37" s="61">
        <f ca="1">COUNTIF('Jaccard_distance All'!$C35:$EH35,1)</f>
        <v>8</v>
      </c>
      <c r="U37" s="34" t="str" cm="1">
        <f t="array" aca="1" ref="U37" ca="1">INDEX('Jaccard_distance All'!$C$1:$EH$1,,MATCH(LARGE('Jaccard_distance All'!$C35:$EH35,U$4),'Jaccard_distance All'!$C35:$EH35,0))</f>
        <v>set_1021</v>
      </c>
      <c r="V37" s="18">
        <f ca="1">LARGE('Jaccard_distance All'!$C35:$EH35,V$4+1)</f>
        <v>1</v>
      </c>
      <c r="W37" s="21" t="str" cm="1">
        <f t="array" aca="1" ref="W37" ca="1">INDEX('Jaccard_distance All'!$C$2:$EH$2,,MATCH(LARGE('Jaccard_distance All'!$C35:$EH35,W$4+1),'Jaccard_distance All'!$C35:$EH35,0))</f>
        <v>H₂ can result in cheaper energy prices for end-use consumers</v>
      </c>
      <c r="X37" s="18" t="str" cm="1">
        <f t="array" aca="1" ref="X37" ca="1">INDEX('Jaccard_distance All'!$A$1:$EH$1,1,MATCH(U37,'Jaccard_distance All'!$A$1:$EH$1,0)+MATCH(LARGE(OFFSET('Jaccard_distance All'!$A35,0,MATCH(U37,'Jaccard_distance All'!$A$1:$EH$1,0),,138-MATCH(U37,'Jaccard_distance All'!$A$1:$EH$1,0)),1),OFFSET('Jaccard_distance All'!$A35,0,MATCH(U37,'Jaccard_distance All'!$A$1:$EH$1,0),,138-MATCH(U37,'Jaccard_distance All'!$A$1:$EH$1,0)),0))</f>
        <v>set_1023</v>
      </c>
      <c r="Y37" s="18">
        <f ca="1">HLOOKUP(X37,'Jaccard_distance All'!$C$1:$EH$138,ROW()-2,FALSE)</f>
        <v>1</v>
      </c>
      <c r="Z37" s="21" t="str">
        <f ca="1">HLOOKUP(X37,'Jaccard_distance All'!$C$1:$EH$138,2,FALSE)</f>
        <v>H₂ adoption is a relatively low-cost option for existing natural-gas based furnaces</v>
      </c>
      <c r="AA37" s="18" t="str" cm="1">
        <f t="array" aca="1" ref="AA37" ca="1">INDEX('Jaccard_distance All'!$A$1:$EH$1,1,MATCH(X37,'Jaccard_distance All'!$A$1:$EH$1,0)+MATCH(LARGE(OFFSET('Jaccard_distance All'!$A35,0,MATCH(X37,'Jaccard_distance All'!$A$1:$EH$1,0),,138-MATCH(X37,'Jaccard_distance All'!$A$1:$EH$1,0)),1),OFFSET('Jaccard_distance All'!$A35,0,MATCH(X37,'Jaccard_distance All'!$A$1:$EH$1,0),,138-MATCH(X37,'Jaccard_distance All'!$A$1:$EH$1,0)),0))</f>
        <v>set_3013</v>
      </c>
      <c r="AB37" s="18">
        <f ca="1">HLOOKUP(AA37,'Jaccard_distance All'!$C$1:$EH$138,ROW()-2,FALSE)</f>
        <v>1</v>
      </c>
      <c r="AC37" s="21" t="str">
        <f ca="1">HLOOKUP(AA37,'Jaccard_distance All'!$C$1:$EH$138,2,FALSE)</f>
        <v>H₂ may face lack of sufficiently trained workforce</v>
      </c>
      <c r="AD37" s="18" t="str" cm="1">
        <f t="array" aca="1" ref="AD37" ca="1">INDEX('Jaccard_distance All'!$A$1:$EH$1,1,MATCH(AA37,'Jaccard_distance All'!$A$1:$EH$1,0)+MATCH(LARGE(OFFSET('Jaccard_distance All'!$A35,0,MATCH(AA37,'Jaccard_distance All'!$A$1:$EH$1,0),,138-MATCH(AA37,'Jaccard_distance All'!$A$1:$EH$1,0)),1),OFFSET('Jaccard_distance All'!$A35,0,MATCH(AA37,'Jaccard_distance All'!$A$1:$EH$1,0),,138-MATCH(AA37,'Jaccard_distance All'!$A$1:$EH$1,0)),0))</f>
        <v>set_3035</v>
      </c>
      <c r="AE37" s="18">
        <f ca="1">HLOOKUP(AD37,'Jaccard_distance All'!$C$1:$EH$138,ROW()-2,FALSE)</f>
        <v>1</v>
      </c>
      <c r="AF37" s="21" t="str">
        <f ca="1">HLOOKUP(AD37,'Jaccard_distance All'!$C$1:$EH$138,2,FALSE)</f>
        <v>H₂ systems where purity is necessary cannot leverage blended distribution infrastructure (i.e., with natural gas)</v>
      </c>
      <c r="AG37" s="18" t="str" cm="1">
        <f t="array" aca="1" ref="AG37" ca="1">INDEX('Jaccard_distance All'!$A$1:$EH$1,1,MATCH(AD37,'Jaccard_distance All'!$A$1:$EH$1,0)+MATCH(LARGE(OFFSET('Jaccard_distance All'!$A35,0,MATCH(AD37,'Jaccard_distance All'!$A$1:$EH$1,0),,138-MATCH(AD37,'Jaccard_distance All'!$A$1:$EH$1,0)),1),OFFSET('Jaccard_distance All'!$A35,0,MATCH(AD37,'Jaccard_distance All'!$A$1:$EH$1,0),,138-MATCH(AD37,'Jaccard_distance All'!$A$1:$EH$1,0)),0))</f>
        <v>set_3039</v>
      </c>
      <c r="AH37" s="18">
        <f ca="1">HLOOKUP(AG37,'Jaccard_distance All'!$C$1:$EH$138,ROW()-2,FALSE)</f>
        <v>1</v>
      </c>
      <c r="AI37" s="21" t="str">
        <f ca="1">HLOOKUP(AG37,'Jaccard_distance All'!$C$1:$EH$138,2,FALSE)</f>
        <v xml:space="preserve">H₂ infrastructure may face technical challenges due to embrittlement </v>
      </c>
      <c r="AK37" s="85">
        <f ca="1">1-SMALL('Jaccard_distance All'!$C35:$EH35,2)</f>
        <v>0.35897435897435903</v>
      </c>
      <c r="AL37" s="85">
        <f ca="1">1-AVERAGE('Jaccard_distance All'!$C35:$EH35)</f>
        <v>0.14899642309454886</v>
      </c>
      <c r="AM37" s="85">
        <f ca="1">1-MEDIAN('Jaccard_distance All'!$C35:$EH35)</f>
        <v>0.14285714285714279</v>
      </c>
    </row>
    <row r="38" spans="1:39" ht="39.4" x14ac:dyDescent="0.45">
      <c r="A38" s="19" t="s">
        <v>56</v>
      </c>
      <c r="B38" s="21" t="s">
        <v>323</v>
      </c>
      <c r="C38" s="18" cm="1">
        <f t="array" ref="C38">_xlfn.XLOOKUP(A38,'CCUS benefits'!$F$5:$AD$5,'CCUS benefits'!$F$2:$AD$2,check,0)</f>
        <v>15</v>
      </c>
      <c r="D38" s="34" t="str" cm="1">
        <f t="array" aca="1" ref="D38" ca="1">INDEX('Jaccard_distance All'!$C$1:$EH$1,,MATCH(SMALL('Jaccard_distance All'!$C36:$EH36,D$4+1),'Jaccard_distance All'!$C36:$EH36,0))</f>
        <v>set_4001</v>
      </c>
      <c r="E38" s="18">
        <f ca="1">SMALL('Jaccard_distance All'!$C36:$EH36,E$4+1)</f>
        <v>0.70588235294117641</v>
      </c>
      <c r="F38" s="21" t="str" cm="1">
        <f t="array" aca="1" ref="F38" ca="1">INDEX('Jaccard_distance All'!$C$2:$EH$2,,MATCH(SMALL('Jaccard_distance All'!$C36:$EH36,F$4+1),'Jaccard_distance All'!$C36:$EH36,0))</f>
        <v>CCUS deployment may be limited by physical constraints on CO₂ storage (e.g., geological)</v>
      </c>
      <c r="G38" s="18" t="str" cm="1">
        <f t="array" aca="1" ref="G38" ca="1">INDEX('Jaccard_distance All'!$C$1:$EH$1,,MATCH(SMALL('Jaccard_distance All'!$C36:$EH36,G$4+1),'Jaccard_distance All'!$C36:$EH36,0))</f>
        <v>set_2003</v>
      </c>
      <c r="H38" s="18">
        <f ca="1">SMALL('Jaccard_distance All'!$C36:$EH36,H$4+1)</f>
        <v>0.71875</v>
      </c>
      <c r="I38" s="21" t="str" cm="1">
        <f t="array" aca="1" ref="I38" ca="1">INDEX('Jaccard_distance All'!$C$2:$EH$2,,MATCH(SMALL('Jaccard_distance All'!$C36:$EH36,I$4+1),'Jaccard_distance All'!$C36:$EH36,0))</f>
        <v>CCUS technologies are at high TRL</v>
      </c>
      <c r="J38" s="18" t="str" cm="1">
        <f t="array" aca="1" ref="J38" ca="1">INDEX('Jaccard_distance All'!$C$1:$EH$1,,MATCH(SMALL('Jaccard_distance All'!$C36:$EH36,J$4+1),'Jaccard_distance All'!$C36:$EH36,0))</f>
        <v>set_2001</v>
      </c>
      <c r="K38" s="18">
        <f ca="1">SMALL('Jaccard_distance All'!$C36:$EH36,K$4+1)</f>
        <v>0.7592592592592593</v>
      </c>
      <c r="L38" s="21" t="str" cm="1">
        <f t="array" aca="1" ref="L38" ca="1">INDEX('Jaccard_distance All'!$C$2:$EH$2,,MATCH(SMALL('Jaccard_distance All'!$C36:$EH36,L$4+1),'Jaccard_distance All'!$C36:$EH36,0))</f>
        <v>CCUS is an enabler of industry clusters</v>
      </c>
      <c r="M38" s="18" t="str" cm="1">
        <f t="array" aca="1" ref="M38" ca="1">INDEX('Jaccard_distance All'!$C$1:$EH$1,,MATCH(SMALL('Jaccard_distance All'!$C36:$EH36,M$4+1),'Jaccard_distance All'!$C36:$EH36,0))</f>
        <v>set_2010</v>
      </c>
      <c r="N38" s="18">
        <f ca="1">SMALL('Jaccard_distance All'!$C36:$EH36,N$4+1)</f>
        <v>0.76</v>
      </c>
      <c r="O38" s="21" t="str" cm="1">
        <f t="array" aca="1" ref="O38" ca="1">INDEX('Jaccard_distance All'!$C$2:$EH$2,,MATCH(SMALL('Jaccard_distance All'!$C36:$EH36,O$4+1),'Jaccard_distance All'!$C36:$EH36,0))</f>
        <v>CCUS actors can instilled confidence and trust in institutional support</v>
      </c>
      <c r="P38" s="18" t="str" cm="1">
        <f t="array" aca="1" ref="P38" ca="1">INDEX('Jaccard_distance All'!$C$1:$EH$1,,MATCH(SMALL('Jaccard_distance All'!$C36:$EH36,P$4+1),'Jaccard_distance All'!$C36:$EH36,0))</f>
        <v>set_4016</v>
      </c>
      <c r="Q38" s="18">
        <f ca="1">SMALL('Jaccard_distance All'!$C36:$EH36,Q$4+1)</f>
        <v>0.77272727272727271</v>
      </c>
      <c r="R38" s="35" t="str" cm="1">
        <f t="array" aca="1" ref="R38" ca="1">INDEX('Jaccard_distance All'!$C$2:$EH$2,,MATCH(SMALL('Jaccard_distance All'!$C36:$EH36,R$4+1),'Jaccard_distance All'!$C36:$EH36,0))</f>
        <v>CCUS storage and transmission infrastructure must deal with leakage risks</v>
      </c>
      <c r="T38" s="61">
        <f ca="1">COUNTIF('Jaccard_distance All'!$C36:$EH36,1)</f>
        <v>15</v>
      </c>
      <c r="U38" s="34" t="str" cm="1">
        <f t="array" aca="1" ref="U38" ca="1">INDEX('Jaccard_distance All'!$C$1:$EH$1,,MATCH(LARGE('Jaccard_distance All'!$C36:$EH36,U$4),'Jaccard_distance All'!$C36:$EH36,0))</f>
        <v>set_1010</v>
      </c>
      <c r="V38" s="18">
        <f ca="1">LARGE('Jaccard_distance All'!$C36:$EH36,V$4+1)</f>
        <v>1</v>
      </c>
      <c r="W38" s="21" t="str" cm="1">
        <f t="array" aca="1" ref="W38" ca="1">INDEX('Jaccard_distance All'!$C$2:$EH$2,,MATCH(LARGE('Jaccard_distance All'!$C36:$EH36,W$4+1),'Jaccard_distance All'!$C36:$EH36,0))</f>
        <v>H₂ can mitigate other environmental problems, e.g., air pollution</v>
      </c>
      <c r="X38" s="18" t="str" cm="1">
        <f t="array" aca="1" ref="X38" ca="1">INDEX('Jaccard_distance All'!$A$1:$EH$1,1,MATCH(U38,'Jaccard_distance All'!$A$1:$EH$1,0)+MATCH(LARGE(OFFSET('Jaccard_distance All'!$A36,0,MATCH(U38,'Jaccard_distance All'!$A$1:$EH$1,0),,138-MATCH(U38,'Jaccard_distance All'!$A$1:$EH$1,0)),1),OFFSET('Jaccard_distance All'!$A36,0,MATCH(U38,'Jaccard_distance All'!$A$1:$EH$1,0),,138-MATCH(U38,'Jaccard_distance All'!$A$1:$EH$1,0)),0))</f>
        <v>set_1021</v>
      </c>
      <c r="Y38" s="18">
        <f ca="1">HLOOKUP(X38,'Jaccard_distance All'!$C$1:$EH$138,ROW()-2,FALSE)</f>
        <v>1</v>
      </c>
      <c r="Z38" s="21" t="str">
        <f ca="1">HLOOKUP(X38,'Jaccard_distance All'!$C$1:$EH$138,2,FALSE)</f>
        <v>H₂ can result in cheaper energy prices for end-use consumers</v>
      </c>
      <c r="AA38" s="18" t="str" cm="1">
        <f t="array" aca="1" ref="AA38" ca="1">INDEX('Jaccard_distance All'!$A$1:$EH$1,1,MATCH(X38,'Jaccard_distance All'!$A$1:$EH$1,0)+MATCH(LARGE(OFFSET('Jaccard_distance All'!$A36,0,MATCH(X38,'Jaccard_distance All'!$A$1:$EH$1,0),,138-MATCH(X38,'Jaccard_distance All'!$A$1:$EH$1,0)),1),OFFSET('Jaccard_distance All'!$A36,0,MATCH(X38,'Jaccard_distance All'!$A$1:$EH$1,0),,138-MATCH(X38,'Jaccard_distance All'!$A$1:$EH$1,0)),0))</f>
        <v>set_1023</v>
      </c>
      <c r="AB38" s="18">
        <f ca="1">HLOOKUP(AA38,'Jaccard_distance All'!$C$1:$EH$138,ROW()-2,FALSE)</f>
        <v>1</v>
      </c>
      <c r="AC38" s="21" t="str">
        <f ca="1">HLOOKUP(AA38,'Jaccard_distance All'!$C$1:$EH$138,2,FALSE)</f>
        <v>H₂ adoption is a relatively low-cost option for existing natural-gas based furnaces</v>
      </c>
      <c r="AD38" s="18" t="str" cm="1">
        <f t="array" aca="1" ref="AD38" ca="1">INDEX('Jaccard_distance All'!$A$1:$EH$1,1,MATCH(AA38,'Jaccard_distance All'!$A$1:$EH$1,0)+MATCH(LARGE(OFFSET('Jaccard_distance All'!$A36,0,MATCH(AA38,'Jaccard_distance All'!$A$1:$EH$1,0),,138-MATCH(AA38,'Jaccard_distance All'!$A$1:$EH$1,0)),1),OFFSET('Jaccard_distance All'!$A36,0,MATCH(AA38,'Jaccard_distance All'!$A$1:$EH$1,0),,138-MATCH(AA38,'Jaccard_distance All'!$A$1:$EH$1,0)),0))</f>
        <v>set_1024</v>
      </c>
      <c r="AE38" s="18">
        <f ca="1">HLOOKUP(AD38,'Jaccard_distance All'!$C$1:$EH$138,ROW()-2,FALSE)</f>
        <v>1</v>
      </c>
      <c r="AF38" s="21" t="str">
        <f ca="1">HLOOKUP(AD38,'Jaccard_distance All'!$C$1:$EH$138,2,FALSE)</f>
        <v>H₂ standards (e.g., classification as low-carbon H₂) can be used to enforce stringent CO₂ reduction targets</v>
      </c>
      <c r="AG38" s="18" t="str" cm="1">
        <f t="array" aca="1" ref="AG38" ca="1">INDEX('Jaccard_distance All'!$A$1:$EH$1,1,MATCH(AD38,'Jaccard_distance All'!$A$1:$EH$1,0)+MATCH(LARGE(OFFSET('Jaccard_distance All'!$A36,0,MATCH(AD38,'Jaccard_distance All'!$A$1:$EH$1,0),,138-MATCH(AD38,'Jaccard_distance All'!$A$1:$EH$1,0)),1),OFFSET('Jaccard_distance All'!$A36,0,MATCH(AD38,'Jaccard_distance All'!$A$1:$EH$1,0),,138-MATCH(AD38,'Jaccard_distance All'!$A$1:$EH$1,0)),0))</f>
        <v>set_3009</v>
      </c>
      <c r="AH38" s="18">
        <f ca="1">HLOOKUP(AG38,'Jaccard_distance All'!$C$1:$EH$138,ROW()-2,FALSE)</f>
        <v>1</v>
      </c>
      <c r="AI38" s="21" t="str">
        <f ca="1">HLOOKUP(AG38,'Jaccard_distance All'!$C$1:$EH$138,2,FALSE)</f>
        <v>H₂ adoption may be hindered due to lack of incentives to deployment</v>
      </c>
      <c r="AK38" s="85">
        <f ca="1">1-SMALL('Jaccard_distance All'!$C36:$EH36,2)</f>
        <v>0.29411764705882359</v>
      </c>
      <c r="AL38" s="85">
        <f ca="1">1-AVERAGE('Jaccard_distance All'!$C36:$EH36)</f>
        <v>0.11123065530562726</v>
      </c>
      <c r="AM38" s="85">
        <f ca="1">1-MEDIAN('Jaccard_distance All'!$C36:$EH36)</f>
        <v>0.10128205128205126</v>
      </c>
    </row>
    <row r="39" spans="1:39" ht="39.4" x14ac:dyDescent="0.45">
      <c r="A39" s="19" t="s">
        <v>57</v>
      </c>
      <c r="B39" s="21" t="s">
        <v>324</v>
      </c>
      <c r="C39" s="18" cm="1">
        <f t="array" ref="C39">_xlfn.XLOOKUP(A39,'CCUS benefits'!$F$5:$AD$5,'CCUS benefits'!$F$2:$AD$2,check,0)</f>
        <v>16</v>
      </c>
      <c r="D39" s="34" t="str" cm="1">
        <f t="array" aca="1" ref="D39" ca="1">INDEX('Jaccard_distance All'!$C$1:$EH$1,,MATCH(SMALL('Jaccard_distance All'!$C37:$EH37,D$4+1),'Jaccard_distance All'!$C37:$EH37,0))</f>
        <v>set_4030</v>
      </c>
      <c r="E39" s="18">
        <f ca="1">SMALL('Jaccard_distance All'!$C37:$EH37,E$4+1)</f>
        <v>0.75</v>
      </c>
      <c r="F39" s="21" t="str" cm="1">
        <f t="array" aca="1" ref="F39" ca="1">INDEX('Jaccard_distance All'!$C$2:$EH$2,,MATCH(SMALL('Jaccard_distance All'!$C37:$EH37,F$4+1),'Jaccard_distance All'!$C37:$EH37,0))</f>
        <v>CCUS may be delayed due to bureaucracy and lack of political action</v>
      </c>
      <c r="G39" s="18" t="str" cm="1">
        <f t="array" aca="1" ref="G39" ca="1">INDEX('Jaccard_distance All'!$C$1:$EH$1,,MATCH(SMALL('Jaccard_distance All'!$C37:$EH37,G$4+1),'Jaccard_distance All'!$C37:$EH37,0))</f>
        <v>set_4003</v>
      </c>
      <c r="H39" s="18">
        <f ca="1">SMALL('Jaccard_distance All'!$C37:$EH37,H$4+1)</f>
        <v>0.75555555555555554</v>
      </c>
      <c r="I39" s="21" t="str" cm="1">
        <f t="array" aca="1" ref="I39" ca="1">INDEX('Jaccard_distance All'!$C$2:$EH$2,,MATCH(SMALL('Jaccard_distance All'!$C37:$EH37,I$4+1),'Jaccard_distance All'!$C37:$EH37,0))</f>
        <v>CCUS deployment can result in high implementation costs</v>
      </c>
      <c r="J39" s="18" t="str" cm="1">
        <f t="array" aca="1" ref="J39" ca="1">INDEX('Jaccard_distance All'!$C$1:$EH$1,,MATCH(SMALL('Jaccard_distance All'!$C37:$EH37,J$4+1),'Jaccard_distance All'!$C37:$EH37,0))</f>
        <v>set_2009</v>
      </c>
      <c r="K39" s="18">
        <f ca="1">SMALL('Jaccard_distance All'!$C37:$EH37,K$4+1)</f>
        <v>0.76</v>
      </c>
      <c r="L39" s="21" t="str" cm="1">
        <f t="array" aca="1" ref="L39" ca="1">INDEX('Jaccard_distance All'!$C$2:$EH$2,,MATCH(SMALL('Jaccard_distance All'!$C37:$EH37,L$4+1),'Jaccard_distance All'!$C37:$EH37,0))</f>
        <v>CCUS requirements for trained/skilled staff can be met by existing industries and initiatives</v>
      </c>
      <c r="M39" s="18" t="str" cm="1">
        <f t="array" aca="1" ref="M39" ca="1">INDEX('Jaccard_distance All'!$C$1:$EH$1,,MATCH(SMALL('Jaccard_distance All'!$C37:$EH37,M$4+1),'Jaccard_distance All'!$C37:$EH37,0))</f>
        <v>set_2003</v>
      </c>
      <c r="N39" s="18">
        <f ca="1">SMALL('Jaccard_distance All'!$C37:$EH37,N$4+1)</f>
        <v>0.76470588235294112</v>
      </c>
      <c r="O39" s="21" t="str" cm="1">
        <f t="array" aca="1" ref="O39" ca="1">INDEX('Jaccard_distance All'!$C$2:$EH$2,,MATCH(SMALL('Jaccard_distance All'!$C37:$EH37,O$4+1),'Jaccard_distance All'!$C37:$EH37,0))</f>
        <v>CCUS technologies are at high TRL</v>
      </c>
      <c r="P39" s="18" t="str" cm="1">
        <f t="array" aca="1" ref="P39" ca="1">INDEX('Jaccard_distance All'!$C$1:$EH$1,,MATCH(SMALL('Jaccard_distance All'!$C37:$EH37,P$4+1),'Jaccard_distance All'!$C37:$EH37,0))</f>
        <v>set_2003</v>
      </c>
      <c r="Q39" s="18">
        <f ca="1">SMALL('Jaccard_distance All'!$C37:$EH37,Q$4+1)</f>
        <v>0.76470588235294112</v>
      </c>
      <c r="R39" s="35" t="str" cm="1">
        <f t="array" aca="1" ref="R39" ca="1">INDEX('Jaccard_distance All'!$C$2:$EH$2,,MATCH(SMALL('Jaccard_distance All'!$C37:$EH37,R$4+1),'Jaccard_distance All'!$C37:$EH37,0))</f>
        <v>CCUS technologies are at high TRL</v>
      </c>
      <c r="T39" s="61">
        <f ca="1">COUNTIF('Jaccard_distance All'!$C37:$EH37,1)</f>
        <v>16</v>
      </c>
      <c r="U39" s="34" t="str" cm="1">
        <f t="array" aca="1" ref="U39" ca="1">INDEX('Jaccard_distance All'!$C$1:$EH$1,,MATCH(LARGE('Jaccard_distance All'!$C37:$EH37,U$4),'Jaccard_distance All'!$C37:$EH37,0))</f>
        <v>set_1010</v>
      </c>
      <c r="V39" s="18">
        <f ca="1">LARGE('Jaccard_distance All'!$C37:$EH37,V$4+1)</f>
        <v>1</v>
      </c>
      <c r="W39" s="21" t="str" cm="1">
        <f t="array" aca="1" ref="W39" ca="1">INDEX('Jaccard_distance All'!$C$2:$EH$2,,MATCH(LARGE('Jaccard_distance All'!$C37:$EH37,W$4+1),'Jaccard_distance All'!$C37:$EH37,0))</f>
        <v>H₂ can mitigate other environmental problems, e.g., air pollution</v>
      </c>
      <c r="X39" s="18" t="str" cm="1">
        <f t="array" aca="1" ref="X39" ca="1">INDEX('Jaccard_distance All'!$A$1:$EH$1,1,MATCH(U39,'Jaccard_distance All'!$A$1:$EH$1,0)+MATCH(LARGE(OFFSET('Jaccard_distance All'!$A37,0,MATCH(U39,'Jaccard_distance All'!$A$1:$EH$1,0),,138-MATCH(U39,'Jaccard_distance All'!$A$1:$EH$1,0)),1),OFFSET('Jaccard_distance All'!$A37,0,MATCH(U39,'Jaccard_distance All'!$A$1:$EH$1,0),,138-MATCH(U39,'Jaccard_distance All'!$A$1:$EH$1,0)),0))</f>
        <v>set_1012</v>
      </c>
      <c r="Y39" s="18">
        <f ca="1">HLOOKUP(X39,'Jaccard_distance All'!$C$1:$EH$138,ROW()-2,FALSE)</f>
        <v>1</v>
      </c>
      <c r="Z39" s="21" t="str">
        <f ca="1">HLOOKUP(X39,'Jaccard_distance All'!$C$1:$EH$138,2,FALSE)</f>
        <v>H₂ can leverage public consultations and engagements to elicit public support and participation</v>
      </c>
      <c r="AA39" s="18" t="str" cm="1">
        <f t="array" aca="1" ref="AA39" ca="1">INDEX('Jaccard_distance All'!$A$1:$EH$1,1,MATCH(X39,'Jaccard_distance All'!$A$1:$EH$1,0)+MATCH(LARGE(OFFSET('Jaccard_distance All'!$A37,0,MATCH(X39,'Jaccard_distance All'!$A$1:$EH$1,0),,138-MATCH(X39,'Jaccard_distance All'!$A$1:$EH$1,0)),1),OFFSET('Jaccard_distance All'!$A37,0,MATCH(X39,'Jaccard_distance All'!$A$1:$EH$1,0),,138-MATCH(X39,'Jaccard_distance All'!$A$1:$EH$1,0)),0))</f>
        <v>set_1017</v>
      </c>
      <c r="AB39" s="18">
        <f ca="1">HLOOKUP(AA39,'Jaccard_distance All'!$C$1:$EH$138,ROW()-2,FALSE)</f>
        <v>1</v>
      </c>
      <c r="AC39" s="21" t="str">
        <f ca="1">HLOOKUP(AA39,'Jaccard_distance All'!$C$1:$EH$138,2,FALSE)</f>
        <v>H₂ can support fuel switching in industry</v>
      </c>
      <c r="AD39" s="18" t="str" cm="1">
        <f t="array" aca="1" ref="AD39" ca="1">INDEX('Jaccard_distance All'!$A$1:$EH$1,1,MATCH(AA39,'Jaccard_distance All'!$A$1:$EH$1,0)+MATCH(LARGE(OFFSET('Jaccard_distance All'!$A37,0,MATCH(AA39,'Jaccard_distance All'!$A$1:$EH$1,0),,138-MATCH(AA39,'Jaccard_distance All'!$A$1:$EH$1,0)),1),OFFSET('Jaccard_distance All'!$A37,0,MATCH(AA39,'Jaccard_distance All'!$A$1:$EH$1,0),,138-MATCH(AA39,'Jaccard_distance All'!$A$1:$EH$1,0)),0))</f>
        <v>set_1020</v>
      </c>
      <c r="AE39" s="18">
        <f ca="1">HLOOKUP(AD39,'Jaccard_distance All'!$C$1:$EH$138,ROW()-2,FALSE)</f>
        <v>1</v>
      </c>
      <c r="AF39" s="21" t="str">
        <f ca="1">HLOOKUP(AD39,'Jaccard_distance All'!$C$1:$EH$138,2,FALSE)</f>
        <v>H₂ can help decarbonise other sectors, e.g., domestic heating</v>
      </c>
      <c r="AG39" s="18" t="str" cm="1">
        <f t="array" aca="1" ref="AG39" ca="1">INDEX('Jaccard_distance All'!$A$1:$EH$1,1,MATCH(AD39,'Jaccard_distance All'!$A$1:$EH$1,0)+MATCH(LARGE(OFFSET('Jaccard_distance All'!$A37,0,MATCH(AD39,'Jaccard_distance All'!$A$1:$EH$1,0),,138-MATCH(AD39,'Jaccard_distance All'!$A$1:$EH$1,0)),1),OFFSET('Jaccard_distance All'!$A37,0,MATCH(AD39,'Jaccard_distance All'!$A$1:$EH$1,0),,138-MATCH(AD39,'Jaccard_distance All'!$A$1:$EH$1,0)),0))</f>
        <v>set_1021</v>
      </c>
      <c r="AH39" s="18">
        <f ca="1">HLOOKUP(AG39,'Jaccard_distance All'!$C$1:$EH$138,ROW()-2,FALSE)</f>
        <v>1</v>
      </c>
      <c r="AI39" s="21" t="str">
        <f ca="1">HLOOKUP(AG39,'Jaccard_distance All'!$C$1:$EH$138,2,FALSE)</f>
        <v>H₂ can result in cheaper energy prices for end-use consumers</v>
      </c>
      <c r="AK39" s="85">
        <f ca="1">1-SMALL('Jaccard_distance All'!$C37:$EH37,2)</f>
        <v>0.25</v>
      </c>
      <c r="AL39" s="85">
        <f ca="1">1-AVERAGE('Jaccard_distance All'!$C37:$EH37)</f>
        <v>9.8032302851932984E-2</v>
      </c>
      <c r="AM39" s="85">
        <f ca="1">1-MEDIAN('Jaccard_distance All'!$C37:$EH37)</f>
        <v>8.1081081081081141E-2</v>
      </c>
    </row>
    <row r="40" spans="1:39" ht="39.4" x14ac:dyDescent="0.45">
      <c r="A40" s="19" t="s">
        <v>58</v>
      </c>
      <c r="B40" s="21" t="s">
        <v>325</v>
      </c>
      <c r="C40" s="18" cm="1">
        <f t="array" ref="C40">_xlfn.XLOOKUP(A40,'CCUS benefits'!$F$5:$AD$5,'CCUS benefits'!$F$2:$AD$2,check,0)</f>
        <v>37</v>
      </c>
      <c r="D40" s="34" t="str" cm="1">
        <f t="array" aca="1" ref="D40" ca="1">INDEX('Jaccard_distance All'!$C$1:$EH$1,,MATCH(SMALL('Jaccard_distance All'!$C38:$EH38,D$4+1),'Jaccard_distance All'!$C38:$EH38,0))</f>
        <v>set_2002</v>
      </c>
      <c r="E40" s="18">
        <f ca="1">SMALL('Jaccard_distance All'!$C38:$EH38,E$4+1)</f>
        <v>0.5714285714285714</v>
      </c>
      <c r="F40" s="21" t="str" cm="1">
        <f t="array" aca="1" ref="F40" ca="1">INDEX('Jaccard_distance All'!$C$2:$EH$2,,MATCH(SMALL('Jaccard_distance All'!$C38:$EH38,F$4+1),'Jaccard_distance All'!$C38:$EH38,0))</f>
        <v>CCUS facilitates industries and society to reach net zero goals</v>
      </c>
      <c r="G40" s="18" t="str" cm="1">
        <f t="array" aca="1" ref="G40" ca="1">INDEX('Jaccard_distance All'!$C$1:$EH$1,,MATCH(SMALL('Jaccard_distance All'!$C38:$EH38,G$4+1),'Jaccard_distance All'!$C38:$EH38,0))</f>
        <v>set_2001</v>
      </c>
      <c r="H40" s="18">
        <f ca="1">SMALL('Jaccard_distance All'!$C38:$EH38,H$4+1)</f>
        <v>0.58730158730158732</v>
      </c>
      <c r="I40" s="21" t="str" cm="1">
        <f t="array" aca="1" ref="I40" ca="1">INDEX('Jaccard_distance All'!$C$2:$EH$2,,MATCH(SMALL('Jaccard_distance All'!$C38:$EH38,I$4+1),'Jaccard_distance All'!$C38:$EH38,0))</f>
        <v>CCUS is an enabler of industry clusters</v>
      </c>
      <c r="J40" s="18" t="str" cm="1">
        <f t="array" aca="1" ref="J40" ca="1">INDEX('Jaccard_distance All'!$C$1:$EH$1,,MATCH(SMALL('Jaccard_distance All'!$C38:$EH38,J$4+1),'Jaccard_distance All'!$C38:$EH38,0))</f>
        <v>set_2006</v>
      </c>
      <c r="K40" s="18">
        <f ca="1">SMALL('Jaccard_distance All'!$C38:$EH38,K$4+1)</f>
        <v>0.65</v>
      </c>
      <c r="L40" s="21" t="str" cm="1">
        <f t="array" aca="1" ref="L40" ca="1">INDEX('Jaccard_distance All'!$C$2:$EH$2,,MATCH(SMALL('Jaccard_distance All'!$C38:$EH38,L$4+1),'Jaccard_distance All'!$C38:$EH38,0))</f>
        <v>CCUS adoption can lead to benefits to the wider economy (e.g., job creation and retainment)</v>
      </c>
      <c r="M40" s="18" t="str" cm="1">
        <f t="array" aca="1" ref="M40" ca="1">INDEX('Jaccard_distance All'!$C$1:$EH$1,,MATCH(SMALL('Jaccard_distance All'!$C38:$EH38,M$4+1),'Jaccard_distance All'!$C38:$EH38,0))</f>
        <v>set_4016</v>
      </c>
      <c r="N40" s="18">
        <f ca="1">SMALL('Jaccard_distance All'!$C38:$EH38,N$4+1)</f>
        <v>0.66666666666666674</v>
      </c>
      <c r="O40" s="21" t="str" cm="1">
        <f t="array" aca="1" ref="O40" ca="1">INDEX('Jaccard_distance All'!$C$2:$EH$2,,MATCH(SMALL('Jaccard_distance All'!$C38:$EH38,O$4+1),'Jaccard_distance All'!$C38:$EH38,0))</f>
        <v>CCUS storage and transmission infrastructure must deal with leakage risks</v>
      </c>
      <c r="P40" s="18" t="str" cm="1">
        <f t="array" aca="1" ref="P40" ca="1">INDEX('Jaccard_distance All'!$C$1:$EH$1,,MATCH(SMALL('Jaccard_distance All'!$C38:$EH38,P$4+1),'Jaccard_distance All'!$C38:$EH38,0))</f>
        <v>set_4003</v>
      </c>
      <c r="Q40" s="18">
        <f ca="1">SMALL('Jaccard_distance All'!$C38:$EH38,Q$4+1)</f>
        <v>0.67241379310344829</v>
      </c>
      <c r="R40" s="35" t="str" cm="1">
        <f t="array" aca="1" ref="R40" ca="1">INDEX('Jaccard_distance All'!$C$2:$EH$2,,MATCH(SMALL('Jaccard_distance All'!$C38:$EH38,R$4+1),'Jaccard_distance All'!$C38:$EH38,0))</f>
        <v>CCUS deployment can result in high implementation costs</v>
      </c>
      <c r="T40" s="61">
        <f ca="1">COUNTIF('Jaccard_distance All'!$C38:$EH38,1)</f>
        <v>3</v>
      </c>
      <c r="U40" s="34" t="str" cm="1">
        <f t="array" aca="1" ref="U40" ca="1">INDEX('Jaccard_distance All'!$C$1:$EH$1,,MATCH(LARGE('Jaccard_distance All'!$C38:$EH38,U$4),'Jaccard_distance All'!$C38:$EH38,0))</f>
        <v>set_1023</v>
      </c>
      <c r="V40" s="18">
        <f ca="1">LARGE('Jaccard_distance All'!$C38:$EH38,V$4+1)</f>
        <v>1</v>
      </c>
      <c r="W40" s="21" t="str" cm="1">
        <f t="array" aca="1" ref="W40" ca="1">INDEX('Jaccard_distance All'!$C$2:$EH$2,,MATCH(LARGE('Jaccard_distance All'!$C38:$EH38,W$4+1),'Jaccard_distance All'!$C38:$EH38,0))</f>
        <v>H₂ adoption is a relatively low-cost option for existing natural-gas based furnaces</v>
      </c>
      <c r="X40" s="18" t="str" cm="1">
        <f t="array" aca="1" ref="X40" ca="1">INDEX('Jaccard_distance All'!$A$1:$EH$1,1,MATCH(U40,'Jaccard_distance All'!$A$1:$EH$1,0)+MATCH(LARGE(OFFSET('Jaccard_distance All'!$A38,0,MATCH(U40,'Jaccard_distance All'!$A$1:$EH$1,0),,138-MATCH(U40,'Jaccard_distance All'!$A$1:$EH$1,0)),1),OFFSET('Jaccard_distance All'!$A38,0,MATCH(U40,'Jaccard_distance All'!$A$1:$EH$1,0),,138-MATCH(U40,'Jaccard_distance All'!$A$1:$EH$1,0)),0))</f>
        <v>set_5005</v>
      </c>
      <c r="Y40" s="18">
        <f ca="1">HLOOKUP(X40,'Jaccard_distance All'!$C$1:$EH$138,ROW()-2,FALSE)</f>
        <v>1</v>
      </c>
      <c r="Z40" s="21" t="str">
        <f ca="1">HLOOKUP(X40,'Jaccard_distance All'!$C$1:$EH$138,2,FALSE)</f>
        <v>H₂ and CCUS may not address lack of diversity in the workforce</v>
      </c>
      <c r="AA40" s="18" t="str" cm="1">
        <f t="array" aca="1" ref="AA40" ca="1">INDEX('Jaccard_distance All'!$A$1:$EH$1,1,MATCH(X40,'Jaccard_distance All'!$A$1:$EH$1,0)+MATCH(LARGE(OFFSET('Jaccard_distance All'!$A38,0,MATCH(X40,'Jaccard_distance All'!$A$1:$EH$1,0),,138-MATCH(X40,'Jaccard_distance All'!$A$1:$EH$1,0)),1),OFFSET('Jaccard_distance All'!$A38,0,MATCH(X40,'Jaccard_distance All'!$A$1:$EH$1,0),,138-MATCH(X40,'Jaccard_distance All'!$A$1:$EH$1,0)),0))</f>
        <v>set_5009</v>
      </c>
      <c r="AB40" s="18">
        <f ca="1">HLOOKUP(AA40,'Jaccard_distance All'!$C$1:$EH$138,ROW()-2,FALSE)</f>
        <v>1</v>
      </c>
      <c r="AC40" s="21" t="str">
        <f ca="1">HLOOKUP(AA40,'Jaccard_distance All'!$C$1:$EH$138,2,FALSE)</f>
        <v>H₂ and CCUS may result in "offshoring" of emissions to developing and underdeveloped nations</v>
      </c>
      <c r="AD40" s="18" t="str" cm="1">
        <f t="array" aca="1" ref="AD40" ca="1">INDEX('Jaccard_distance All'!$A$1:$EH$1,1,MATCH(AA40,'Jaccard_distance All'!$A$1:$EH$1,0)+MATCH(LARGE(OFFSET('Jaccard_distance All'!$A38,0,MATCH(AA40,'Jaccard_distance All'!$A$1:$EH$1,0),,138-MATCH(AA40,'Jaccard_distance All'!$A$1:$EH$1,0)),1),OFFSET('Jaccard_distance All'!$A38,0,MATCH(AA40,'Jaccard_distance All'!$A$1:$EH$1,0),,138-MATCH(AA40,'Jaccard_distance All'!$A$1:$EH$1,0)),0))</f>
        <v>set_5015</v>
      </c>
      <c r="AE40" s="18">
        <f ca="1">HLOOKUP(AD40,'Jaccard_distance All'!$C$1:$EH$138,ROW()-2,FALSE)</f>
        <v>0.97560975609756095</v>
      </c>
      <c r="AF40" s="21" t="str">
        <f ca="1">HLOOKUP(AD40,'Jaccard_distance All'!$C$1:$EH$138,2,FALSE)</f>
        <v>H₂ and CCUS adoption may be distorted by state protectionism towards O&amp;G industry</v>
      </c>
      <c r="AG40" s="18" t="str" cm="1">
        <f t="array" aca="1" ref="AG40" ca="1">INDEX('Jaccard_distance All'!$A$1:$EH$1,1,MATCH(AD40,'Jaccard_distance All'!$A$1:$EH$1,0)+MATCH(LARGE(OFFSET('Jaccard_distance All'!$A38,0,MATCH(AD40,'Jaccard_distance All'!$A$1:$EH$1,0),,138-MATCH(AD40,'Jaccard_distance All'!$A$1:$EH$1,0)),1),OFFSET('Jaccard_distance All'!$A38,0,MATCH(AD40,'Jaccard_distance All'!$A$1:$EH$1,0),,138-MATCH(AD40,'Jaccard_distance All'!$A$1:$EH$1,0)),0))</f>
        <v>set_5016</v>
      </c>
      <c r="AH40" s="18">
        <f ca="1">HLOOKUP(AG40,'Jaccard_distance All'!$C$1:$EH$138,ROW()-2,FALSE)</f>
        <v>0.91489361702127658</v>
      </c>
      <c r="AI40" s="21" t="str">
        <f ca="1">HLOOKUP(AG40,'Jaccard_distance All'!$C$1:$EH$138,2,FALSE)</f>
        <v>H₂ and CCUS projects may not address unemployment affecting local communities due to mismatch in job skills</v>
      </c>
      <c r="AK40" s="85">
        <f ca="1">1-SMALL('Jaccard_distance All'!$C38:$EH38,2)</f>
        <v>0.4285714285714286</v>
      </c>
      <c r="AL40" s="85">
        <f ca="1">1-AVERAGE('Jaccard_distance All'!$C38:$EH38)</f>
        <v>0.17352194058017345</v>
      </c>
      <c r="AM40" s="85">
        <f ca="1">1-MEDIAN('Jaccard_distance All'!$C38:$EH38)</f>
        <v>0.16302800189843381</v>
      </c>
    </row>
    <row r="41" spans="1:39" ht="39.4" x14ac:dyDescent="0.45">
      <c r="A41" s="19" t="s">
        <v>59</v>
      </c>
      <c r="B41" s="21" t="s">
        <v>326</v>
      </c>
      <c r="C41" s="18" cm="1">
        <f t="array" ref="C41">_xlfn.XLOOKUP(A41,'CCUS benefits'!$F$5:$AD$5,'CCUS benefits'!$F$2:$AD$2,check,0)</f>
        <v>27</v>
      </c>
      <c r="D41" s="34" t="str" cm="1">
        <f t="array" aca="1" ref="D41" ca="1">INDEX('Jaccard_distance All'!$C$1:$EH$1,,MATCH(SMALL('Jaccard_distance All'!$C39:$EH39,D$4+1),'Jaccard_distance All'!$C39:$EH39,0))</f>
        <v>set_2001</v>
      </c>
      <c r="E41" s="18">
        <f ca="1">SMALL('Jaccard_distance All'!$C39:$EH39,E$4+1)</f>
        <v>0.61403508771929827</v>
      </c>
      <c r="F41" s="21" t="str" cm="1">
        <f t="array" aca="1" ref="F41" ca="1">INDEX('Jaccard_distance All'!$C$2:$EH$2,,MATCH(SMALL('Jaccard_distance All'!$C39:$EH39,F$4+1),'Jaccard_distance All'!$C39:$EH39,0))</f>
        <v>CCUS is an enabler of industry clusters</v>
      </c>
      <c r="G41" s="18" t="str" cm="1">
        <f t="array" aca="1" ref="G41" ca="1">INDEX('Jaccard_distance All'!$C$1:$EH$1,,MATCH(SMALL('Jaccard_distance All'!$C39:$EH39,G$4+1),'Jaccard_distance All'!$C39:$EH39,0))</f>
        <v>set_3014</v>
      </c>
      <c r="H41" s="18">
        <f ca="1">SMALL('Jaccard_distance All'!$C39:$EH39,H$4+1)</f>
        <v>0.63157894736842102</v>
      </c>
      <c r="I41" s="21" t="str" cm="1">
        <f t="array" aca="1" ref="I41" ca="1">INDEX('Jaccard_distance All'!$C$2:$EH$2,,MATCH(SMALL('Jaccard_distance All'!$C39:$EH39,I$4+1),'Jaccard_distance All'!$C39:$EH39,0))</f>
        <v>H₂ may be opposed by end consumers as it is seen as allowing the O&amp;G industry to keep operating as usual</v>
      </c>
      <c r="J41" s="18" t="str" cm="1">
        <f t="array" aca="1" ref="J41" ca="1">INDEX('Jaccard_distance All'!$C$1:$EH$1,,MATCH(SMALL('Jaccard_distance All'!$C39:$EH39,J$4+1),'Jaccard_distance All'!$C39:$EH39,0))</f>
        <v>set_2008</v>
      </c>
      <c r="K41" s="18">
        <f ca="1">SMALL('Jaccard_distance All'!$C39:$EH39,K$4+1)</f>
        <v>0.64102564102564097</v>
      </c>
      <c r="L41" s="21" t="str" cm="1">
        <f t="array" aca="1" ref="L41" ca="1">INDEX('Jaccard_distance All'!$C$2:$EH$2,,MATCH(SMALL('Jaccard_distance All'!$C39:$EH39,L$4+1),'Jaccard_distance All'!$C39:$EH39,0))</f>
        <v xml:space="preserve">CCUS can reuse infrastructure that is already available  </v>
      </c>
      <c r="M41" s="18" t="str" cm="1">
        <f t="array" aca="1" ref="M41" ca="1">INDEX('Jaccard_distance All'!$C$1:$EH$1,,MATCH(SMALL('Jaccard_distance All'!$C39:$EH39,M$4+1),'Jaccard_distance All'!$C39:$EH39,0))</f>
        <v>set_4013</v>
      </c>
      <c r="N41" s="18">
        <f ca="1">SMALL('Jaccard_distance All'!$C39:$EH39,N$4+1)</f>
        <v>0.65909090909090917</v>
      </c>
      <c r="O41" s="21" t="str" cm="1">
        <f t="array" aca="1" ref="O41" ca="1">INDEX('Jaccard_distance All'!$C$2:$EH$2,,MATCH(SMALL('Jaccard_distance All'!$C39:$EH39,O$4+1),'Jaccard_distance All'!$C39:$EH39,0))</f>
        <v>CCUS investment may be delayed due to future market uncertainties</v>
      </c>
      <c r="P41" s="18" t="str" cm="1">
        <f t="array" aca="1" ref="P41" ca="1">INDEX('Jaccard_distance All'!$C$1:$EH$1,,MATCH(SMALL('Jaccard_distance All'!$C39:$EH39,P$4+1),'Jaccard_distance All'!$C39:$EH39,0))</f>
        <v>set_2011</v>
      </c>
      <c r="Q41" s="18">
        <f ca="1">SMALL('Jaccard_distance All'!$C39:$EH39,Q$4+1)</f>
        <v>0.69387755102040816</v>
      </c>
      <c r="R41" s="35" t="str" cm="1">
        <f t="array" aca="1" ref="R41" ca="1">INDEX('Jaccard_distance All'!$C$2:$EH$2,,MATCH(SMALL('Jaccard_distance All'!$C39:$EH39,R$4+1),'Jaccard_distance All'!$C39:$EH39,0))</f>
        <v>CCUS can leverage geographical proximity of industries and demand centers to expedite adoption</v>
      </c>
      <c r="T41" s="61">
        <f ca="1">COUNTIF('Jaccard_distance All'!$C39:$EH39,1)</f>
        <v>4</v>
      </c>
      <c r="U41" s="34" t="str" cm="1">
        <f t="array" aca="1" ref="U41" ca="1">INDEX('Jaccard_distance All'!$C$1:$EH$1,,MATCH(LARGE('Jaccard_distance All'!$C39:$EH39,U$4),'Jaccard_distance All'!$C39:$EH39,0))</f>
        <v>set_1023</v>
      </c>
      <c r="V41" s="18">
        <f ca="1">LARGE('Jaccard_distance All'!$C39:$EH39,V$4+1)</f>
        <v>1</v>
      </c>
      <c r="W41" s="21" t="str" cm="1">
        <f t="array" aca="1" ref="W41" ca="1">INDEX('Jaccard_distance All'!$C$2:$EH$2,,MATCH(LARGE('Jaccard_distance All'!$C39:$EH39,W$4+1),'Jaccard_distance All'!$C39:$EH39,0))</f>
        <v>H₂ adoption is a relatively low-cost option for existing natural-gas based furnaces</v>
      </c>
      <c r="X41" s="18" t="str" cm="1">
        <f t="array" aca="1" ref="X41" ca="1">INDEX('Jaccard_distance All'!$A$1:$EH$1,1,MATCH(U41,'Jaccard_distance All'!$A$1:$EH$1,0)+MATCH(LARGE(OFFSET('Jaccard_distance All'!$A39,0,MATCH(U41,'Jaccard_distance All'!$A$1:$EH$1,0),,138-MATCH(U41,'Jaccard_distance All'!$A$1:$EH$1,0)),1),OFFSET('Jaccard_distance All'!$A39,0,MATCH(U41,'Jaccard_distance All'!$A$1:$EH$1,0),,138-MATCH(U41,'Jaccard_distance All'!$A$1:$EH$1,0)),0))</f>
        <v>set_3039</v>
      </c>
      <c r="Y41" s="18">
        <f ca="1">HLOOKUP(X41,'Jaccard_distance All'!$C$1:$EH$138,ROW()-2,FALSE)</f>
        <v>1</v>
      </c>
      <c r="Z41" s="21" t="str">
        <f ca="1">HLOOKUP(X41,'Jaccard_distance All'!$C$1:$EH$138,2,FALSE)</f>
        <v xml:space="preserve">H₂ infrastructure may face technical challenges due to embrittlement </v>
      </c>
      <c r="AA41" s="18" t="str" cm="1">
        <f t="array" aca="1" ref="AA41" ca="1">INDEX('Jaccard_distance All'!$A$1:$EH$1,1,MATCH(X41,'Jaccard_distance All'!$A$1:$EH$1,0)+MATCH(LARGE(OFFSET('Jaccard_distance All'!$A39,0,MATCH(X41,'Jaccard_distance All'!$A$1:$EH$1,0),,138-MATCH(X41,'Jaccard_distance All'!$A$1:$EH$1,0)),1),OFFSET('Jaccard_distance All'!$A39,0,MATCH(X41,'Jaccard_distance All'!$A$1:$EH$1,0),,138-MATCH(X41,'Jaccard_distance All'!$A$1:$EH$1,0)),0))</f>
        <v>set_4034</v>
      </c>
      <c r="AB41" s="18">
        <f ca="1">HLOOKUP(AA41,'Jaccard_distance All'!$C$1:$EH$138,ROW()-2,FALSE)</f>
        <v>1</v>
      </c>
      <c r="AC41" s="21" t="str">
        <f ca="1">HLOOKUP(AA41,'Jaccard_distance All'!$C$1:$EH$138,2,FALSE)</f>
        <v>CCUS via mineralisation (CCM) is still under development</v>
      </c>
      <c r="AD41" s="18" t="str" cm="1">
        <f t="array" aca="1" ref="AD41" ca="1">INDEX('Jaccard_distance All'!$A$1:$EH$1,1,MATCH(AA41,'Jaccard_distance All'!$A$1:$EH$1,0)+MATCH(LARGE(OFFSET('Jaccard_distance All'!$A39,0,MATCH(AA41,'Jaccard_distance All'!$A$1:$EH$1,0),,138-MATCH(AA41,'Jaccard_distance All'!$A$1:$EH$1,0)),1),OFFSET('Jaccard_distance All'!$A39,0,MATCH(AA41,'Jaccard_distance All'!$A$1:$EH$1,0),,138-MATCH(AA41,'Jaccard_distance All'!$A$1:$EH$1,0)),0))</f>
        <v>set_5005</v>
      </c>
      <c r="AE41" s="18">
        <f ca="1">HLOOKUP(AD41,'Jaccard_distance All'!$C$1:$EH$138,ROW()-2,FALSE)</f>
        <v>1</v>
      </c>
      <c r="AF41" s="21" t="str">
        <f ca="1">HLOOKUP(AD41,'Jaccard_distance All'!$C$1:$EH$138,2,FALSE)</f>
        <v>H₂ and CCUS may not address lack of diversity in the workforce</v>
      </c>
      <c r="AG41" s="18" t="str" cm="1">
        <f t="array" aca="1" ref="AG41" ca="1">INDEX('Jaccard_distance All'!$A$1:$EH$1,1,MATCH(AD41,'Jaccard_distance All'!$A$1:$EH$1,0)+MATCH(LARGE(OFFSET('Jaccard_distance All'!$A39,0,MATCH(AD41,'Jaccard_distance All'!$A$1:$EH$1,0),,138-MATCH(AD41,'Jaccard_distance All'!$A$1:$EH$1,0)),1),OFFSET('Jaccard_distance All'!$A39,0,MATCH(AD41,'Jaccard_distance All'!$A$1:$EH$1,0),,138-MATCH(AD41,'Jaccard_distance All'!$A$1:$EH$1,0)),0))</f>
        <v>set_5009</v>
      </c>
      <c r="AH41" s="18">
        <f ca="1">HLOOKUP(AG41,'Jaccard_distance All'!$C$1:$EH$138,ROW()-2,FALSE)</f>
        <v>0.96666666666666667</v>
      </c>
      <c r="AI41" s="21" t="str">
        <f ca="1">HLOOKUP(AG41,'Jaccard_distance All'!$C$1:$EH$138,2,FALSE)</f>
        <v>H₂ and CCUS may result in "offshoring" of emissions to developing and underdeveloped nations</v>
      </c>
      <c r="AK41" s="85">
        <f ca="1">1-SMALL('Jaccard_distance All'!$C39:$EH39,2)</f>
        <v>0.38596491228070173</v>
      </c>
      <c r="AL41" s="85">
        <f ca="1">1-AVERAGE('Jaccard_distance All'!$C39:$EH39)</f>
        <v>0.16389368522727077</v>
      </c>
      <c r="AM41" s="85">
        <f ca="1">1-MEDIAN('Jaccard_distance All'!$C39:$EH39)</f>
        <v>0.15184453227931494</v>
      </c>
    </row>
    <row r="42" spans="1:39" ht="39.4" x14ac:dyDescent="0.45">
      <c r="A42" s="19" t="s">
        <v>60</v>
      </c>
      <c r="B42" s="21" t="s">
        <v>327</v>
      </c>
      <c r="C42" s="18" cm="1">
        <f t="array" ref="C42">_xlfn.XLOOKUP(A42,'CCUS benefits'!$F$5:$AD$5,'CCUS benefits'!$F$2:$AD$2,check,0)</f>
        <v>13</v>
      </c>
      <c r="D42" s="34" t="str" cm="1">
        <f t="array" aca="1" ref="D42" ca="1">INDEX('Jaccard_distance All'!$C$1:$EH$1,,MATCH(SMALL('Jaccard_distance All'!$C40:$EH40,D$4+1),'Jaccard_distance All'!$C40:$EH40,0))</f>
        <v>set_1014</v>
      </c>
      <c r="E42" s="18">
        <f ca="1">SMALL('Jaccard_distance All'!$C40:$EH40,E$4+1)</f>
        <v>0.7407407407407407</v>
      </c>
      <c r="F42" s="21" t="str" cm="1">
        <f t="array" aca="1" ref="F42" ca="1">INDEX('Jaccard_distance All'!$C$2:$EH$2,,MATCH(SMALL('Jaccard_distance All'!$C40:$EH40,F$4+1),'Jaccard_distance All'!$C40:$EH40,0))</f>
        <v>H₂ can provide flexibility to electricity and power systems as an energy storage medium</v>
      </c>
      <c r="G42" s="18" t="str" cm="1">
        <f t="array" aca="1" ref="G42" ca="1">INDEX('Jaccard_distance All'!$C$1:$EH$1,,MATCH(SMALL('Jaccard_distance All'!$C40:$EH40,G$4+1),'Jaccard_distance All'!$C40:$EH40,0))</f>
        <v>set_3001</v>
      </c>
      <c r="H42" s="18">
        <f ca="1">SMALL('Jaccard_distance All'!$C40:$EH40,H$4+1)</f>
        <v>0.76315789473684215</v>
      </c>
      <c r="I42" s="21" t="str" cm="1">
        <f t="array" aca="1" ref="I42" ca="1">INDEX('Jaccard_distance All'!$C$2:$EH$2,,MATCH(SMALL('Jaccard_distance All'!$C40:$EH40,I$4+1),'Jaccard_distance All'!$C40:$EH40,0))</f>
        <v>H₂ supply security is threatened by variability of intermittent renewable energy sources</v>
      </c>
      <c r="J42" s="18" t="str" cm="1">
        <f t="array" aca="1" ref="J42" ca="1">INDEX('Jaccard_distance All'!$C$1:$EH$1,,MATCH(SMALL('Jaccard_distance All'!$C40:$EH40,J$4+1),'Jaccard_distance All'!$C40:$EH40,0))</f>
        <v>set_1016</v>
      </c>
      <c r="K42" s="18">
        <f ca="1">SMALL('Jaccard_distance All'!$C40:$EH40,K$4+1)</f>
        <v>0.77777777777777779</v>
      </c>
      <c r="L42" s="21" t="str" cm="1">
        <f t="array" aca="1" ref="L42" ca="1">INDEX('Jaccard_distance All'!$C$2:$EH$2,,MATCH(SMALL('Jaccard_distance All'!$C40:$EH40,L$4+1),'Jaccard_distance All'!$C40:$EH40,0))</f>
        <v>H₂ can help avoid stranded assets</v>
      </c>
      <c r="M42" s="18" t="str" cm="1">
        <f t="array" aca="1" ref="M42" ca="1">INDEX('Jaccard_distance All'!$C$1:$EH$1,,MATCH(SMALL('Jaccard_distance All'!$C40:$EH40,M$4+1),'Jaccard_distance All'!$C40:$EH40,0))</f>
        <v>set_1016</v>
      </c>
      <c r="N42" s="18">
        <f ca="1">SMALL('Jaccard_distance All'!$C40:$EH40,N$4+1)</f>
        <v>0.77777777777777779</v>
      </c>
      <c r="O42" s="21" t="str" cm="1">
        <f t="array" aca="1" ref="O42" ca="1">INDEX('Jaccard_distance All'!$C$2:$EH$2,,MATCH(SMALL('Jaccard_distance All'!$C40:$EH40,O$4+1),'Jaccard_distance All'!$C40:$EH40,0))</f>
        <v>H₂ can help avoid stranded assets</v>
      </c>
      <c r="P42" s="18" t="str" cm="1">
        <f t="array" aca="1" ref="P42" ca="1">INDEX('Jaccard_distance All'!$C$1:$EH$1,,MATCH(SMALL('Jaccard_distance All'!$C40:$EH40,P$4+1),'Jaccard_distance All'!$C40:$EH40,0))</f>
        <v>set_2008</v>
      </c>
      <c r="Q42" s="18">
        <f ca="1">SMALL('Jaccard_distance All'!$C40:$EH40,Q$4+1)</f>
        <v>0.78125</v>
      </c>
      <c r="R42" s="35" t="str" cm="1">
        <f t="array" aca="1" ref="R42" ca="1">INDEX('Jaccard_distance All'!$C$2:$EH$2,,MATCH(SMALL('Jaccard_distance All'!$C40:$EH40,R$4+1),'Jaccard_distance All'!$C40:$EH40,0))</f>
        <v xml:space="preserve">CCUS can reuse infrastructure that is already available  </v>
      </c>
      <c r="T42" s="61">
        <f ca="1">COUNTIF('Jaccard_distance All'!$C40:$EH40,1)</f>
        <v>13</v>
      </c>
      <c r="U42" s="34" t="str" cm="1">
        <f t="array" aca="1" ref="U42" ca="1">INDEX('Jaccard_distance All'!$C$1:$EH$1,,MATCH(LARGE('Jaccard_distance All'!$C40:$EH40,U$4),'Jaccard_distance All'!$C40:$EH40,0))</f>
        <v>set_1021</v>
      </c>
      <c r="V42" s="18">
        <f ca="1">LARGE('Jaccard_distance All'!$C40:$EH40,V$4+1)</f>
        <v>1</v>
      </c>
      <c r="W42" s="21" t="str" cm="1">
        <f t="array" aca="1" ref="W42" ca="1">INDEX('Jaccard_distance All'!$C$2:$EH$2,,MATCH(LARGE('Jaccard_distance All'!$C40:$EH40,W$4+1),'Jaccard_distance All'!$C40:$EH40,0))</f>
        <v>H₂ can result in cheaper energy prices for end-use consumers</v>
      </c>
      <c r="X42" s="18" t="str" cm="1">
        <f t="array" aca="1" ref="X42" ca="1">INDEX('Jaccard_distance All'!$A$1:$EH$1,1,MATCH(U42,'Jaccard_distance All'!$A$1:$EH$1,0)+MATCH(LARGE(OFFSET('Jaccard_distance All'!$A40,0,MATCH(U42,'Jaccard_distance All'!$A$1:$EH$1,0),,138-MATCH(U42,'Jaccard_distance All'!$A$1:$EH$1,0)),1),OFFSET('Jaccard_distance All'!$A40,0,MATCH(U42,'Jaccard_distance All'!$A$1:$EH$1,0),,138-MATCH(U42,'Jaccard_distance All'!$A$1:$EH$1,0)),0))</f>
        <v>set_1023</v>
      </c>
      <c r="Y42" s="18">
        <f ca="1">HLOOKUP(X42,'Jaccard_distance All'!$C$1:$EH$138,ROW()-2,FALSE)</f>
        <v>1</v>
      </c>
      <c r="Z42" s="21" t="str">
        <f ca="1">HLOOKUP(X42,'Jaccard_distance All'!$C$1:$EH$138,2,FALSE)</f>
        <v>H₂ adoption is a relatively low-cost option for existing natural-gas based furnaces</v>
      </c>
      <c r="AA42" s="18" t="str" cm="1">
        <f t="array" aca="1" ref="AA42" ca="1">INDEX('Jaccard_distance All'!$A$1:$EH$1,1,MATCH(X42,'Jaccard_distance All'!$A$1:$EH$1,0)+MATCH(LARGE(OFFSET('Jaccard_distance All'!$A40,0,MATCH(X42,'Jaccard_distance All'!$A$1:$EH$1,0),,138-MATCH(X42,'Jaccard_distance All'!$A$1:$EH$1,0)),1),OFFSET('Jaccard_distance All'!$A40,0,MATCH(X42,'Jaccard_distance All'!$A$1:$EH$1,0),,138-MATCH(X42,'Jaccard_distance All'!$A$1:$EH$1,0)),0))</f>
        <v>set_2020</v>
      </c>
      <c r="AB42" s="18">
        <f ca="1">HLOOKUP(AA42,'Jaccard_distance All'!$C$1:$EH$138,ROW()-2,FALSE)</f>
        <v>1</v>
      </c>
      <c r="AC42" s="21" t="str">
        <f ca="1">HLOOKUP(AA42,'Jaccard_distance All'!$C$1:$EH$138,2,FALSE)</f>
        <v>CCUS can support the integration of small and medium enterprises (SMEs) in industrial value chains</v>
      </c>
      <c r="AD42" s="18" t="str" cm="1">
        <f t="array" aca="1" ref="AD42" ca="1">INDEX('Jaccard_distance All'!$A$1:$EH$1,1,MATCH(AA42,'Jaccard_distance All'!$A$1:$EH$1,0)+MATCH(LARGE(OFFSET('Jaccard_distance All'!$A40,0,MATCH(AA42,'Jaccard_distance All'!$A$1:$EH$1,0),,138-MATCH(AA42,'Jaccard_distance All'!$A$1:$EH$1,0)),1),OFFSET('Jaccard_distance All'!$A40,0,MATCH(AA42,'Jaccard_distance All'!$A$1:$EH$1,0),,138-MATCH(AA42,'Jaccard_distance All'!$A$1:$EH$1,0)),0))</f>
        <v>set_3013</v>
      </c>
      <c r="AE42" s="18">
        <f ca="1">HLOOKUP(AD42,'Jaccard_distance All'!$C$1:$EH$138,ROW()-2,FALSE)</f>
        <v>1</v>
      </c>
      <c r="AF42" s="21" t="str">
        <f ca="1">HLOOKUP(AD42,'Jaccard_distance All'!$C$1:$EH$138,2,FALSE)</f>
        <v>H₂ may face lack of sufficiently trained workforce</v>
      </c>
      <c r="AG42" s="18" t="str" cm="1">
        <f t="array" aca="1" ref="AG42" ca="1">INDEX('Jaccard_distance All'!$A$1:$EH$1,1,MATCH(AD42,'Jaccard_distance All'!$A$1:$EH$1,0)+MATCH(LARGE(OFFSET('Jaccard_distance All'!$A40,0,MATCH(AD42,'Jaccard_distance All'!$A$1:$EH$1,0),,138-MATCH(AD42,'Jaccard_distance All'!$A$1:$EH$1,0)),1),OFFSET('Jaccard_distance All'!$A40,0,MATCH(AD42,'Jaccard_distance All'!$A$1:$EH$1,0),,138-MATCH(AD42,'Jaccard_distance All'!$A$1:$EH$1,0)),0))</f>
        <v>set_3030</v>
      </c>
      <c r="AH42" s="18">
        <f ca="1">HLOOKUP(AG42,'Jaccard_distance All'!$C$1:$EH$138,ROW()-2,FALSE)</f>
        <v>1</v>
      </c>
      <c r="AI42" s="21" t="str">
        <f ca="1">HLOOKUP(AG42,'Jaccard_distance All'!$C$1:$EH$138,2,FALSE)</f>
        <v>H₂ may face lack of sufficient workforce (e.g., construction) to develop projects</v>
      </c>
      <c r="AK42" s="85">
        <f ca="1">1-SMALL('Jaccard_distance All'!$C40:$EH40,2)</f>
        <v>0.2592592592592593</v>
      </c>
      <c r="AL42" s="85">
        <f ca="1">1-AVERAGE('Jaccard_distance All'!$C40:$EH40)</f>
        <v>0.10104462816093529</v>
      </c>
      <c r="AM42" s="85">
        <f ca="1">1-MEDIAN('Jaccard_distance All'!$C40:$EH40)</f>
        <v>9.0909090909090939E-2</v>
      </c>
    </row>
    <row r="43" spans="1:39" ht="39.4" x14ac:dyDescent="0.45">
      <c r="A43" s="19" t="s">
        <v>61</v>
      </c>
      <c r="B43" s="21" t="s">
        <v>328</v>
      </c>
      <c r="C43" s="18" cm="1">
        <f t="array" ref="C43">_xlfn.XLOOKUP(A43,'CCUS benefits'!$F$5:$AD$5,'CCUS benefits'!$F$2:$AD$2,check,0)</f>
        <v>11</v>
      </c>
      <c r="D43" s="34" t="str" cm="1">
        <f t="array" aca="1" ref="D43" ca="1">INDEX('Jaccard_distance All'!$C$1:$EH$1,,MATCH(SMALL('Jaccard_distance All'!$C41:$EH41,D$4+1),'Jaccard_distance All'!$C41:$EH41,0))</f>
        <v>set_1012</v>
      </c>
      <c r="E43" s="18">
        <f ca="1">SMALL('Jaccard_distance All'!$C41:$EH41,E$4+1)</f>
        <v>0.72727272727272729</v>
      </c>
      <c r="F43" s="21" t="str" cm="1">
        <f t="array" aca="1" ref="F43" ca="1">INDEX('Jaccard_distance All'!$C$2:$EH$2,,MATCH(SMALL('Jaccard_distance All'!$C41:$EH41,F$4+1),'Jaccard_distance All'!$C41:$EH41,0))</f>
        <v>H₂ can leverage public consultations and engagements to elicit public support and participation</v>
      </c>
      <c r="G43" s="18" t="str" cm="1">
        <f t="array" aca="1" ref="G43" ca="1">INDEX('Jaccard_distance All'!$C$1:$EH$1,,MATCH(SMALL('Jaccard_distance All'!$C41:$EH41,G$4+1),'Jaccard_distance All'!$C41:$EH41,0))</f>
        <v>set_3036</v>
      </c>
      <c r="H43" s="18">
        <f ca="1">SMALL('Jaccard_distance All'!$C41:$EH41,H$4+1)</f>
        <v>0.76190476190476186</v>
      </c>
      <c r="I43" s="21" t="str" cm="1">
        <f t="array" aca="1" ref="I43" ca="1">INDEX('Jaccard_distance All'!$C$2:$EH$2,,MATCH(SMALL('Jaccard_distance All'!$C41:$EH41,I$4+1),'Jaccard_distance All'!$C41:$EH41,0))</f>
        <v>H₂ projects may face governability challenges from lack of clear govenrmental guidelines</v>
      </c>
      <c r="J43" s="18" t="str" cm="1">
        <f t="array" aca="1" ref="J43" ca="1">INDEX('Jaccard_distance All'!$C$1:$EH$1,,MATCH(SMALL('Jaccard_distance All'!$C41:$EH41,J$4+1),'Jaccard_distance All'!$C41:$EH41,0))</f>
        <v>set_2005</v>
      </c>
      <c r="K43" s="18">
        <f ca="1">SMALL('Jaccard_distance All'!$C41:$EH41,K$4+1)</f>
        <v>0.79069767441860461</v>
      </c>
      <c r="L43" s="21" t="str" cm="1">
        <f t="array" aca="1" ref="L43" ca="1">INDEX('Jaccard_distance All'!$C$2:$EH$2,,MATCH(SMALL('Jaccard_distance All'!$C41:$EH41,L$4+1),'Jaccard_distance All'!$C41:$EH41,0))</f>
        <v>CCUS stimulates and supports cooperation and consensus among actors (industry, government, local authorities)</v>
      </c>
      <c r="M43" s="18" t="str" cm="1">
        <f t="array" aca="1" ref="M43" ca="1">INDEX('Jaccard_distance All'!$C$1:$EH$1,,MATCH(SMALL('Jaccard_distance All'!$C41:$EH41,M$4+1),'Jaccard_distance All'!$C41:$EH41,0))</f>
        <v>set_4008</v>
      </c>
      <c r="N43" s="18">
        <f ca="1">SMALL('Jaccard_distance All'!$C41:$EH41,N$4+1)</f>
        <v>0.8</v>
      </c>
      <c r="O43" s="21" t="str" cm="1">
        <f t="array" aca="1" ref="O43" ca="1">INDEX('Jaccard_distance All'!$C$2:$EH$2,,MATCH(SMALL('Jaccard_distance All'!$C41:$EH41,O$4+1),'Jaccard_distance All'!$C41:$EH41,0))</f>
        <v>CCUS projects may face tensions due to competition among companies for funding and resources</v>
      </c>
      <c r="P43" s="18" t="str" cm="1">
        <f t="array" aca="1" ref="P43" ca="1">INDEX('Jaccard_distance All'!$C$1:$EH$1,,MATCH(SMALL('Jaccard_distance All'!$C41:$EH41,P$4+1),'Jaccard_distance All'!$C41:$EH41,0))</f>
        <v>set_2001</v>
      </c>
      <c r="Q43" s="18">
        <f ca="1">SMALL('Jaccard_distance All'!$C41:$EH41,Q$4+1)</f>
        <v>0.81132075471698117</v>
      </c>
      <c r="R43" s="35" t="str" cm="1">
        <f t="array" aca="1" ref="R43" ca="1">INDEX('Jaccard_distance All'!$C$2:$EH$2,,MATCH(SMALL('Jaccard_distance All'!$C41:$EH41,R$4+1),'Jaccard_distance All'!$C41:$EH41,0))</f>
        <v>CCUS is an enabler of industry clusters</v>
      </c>
      <c r="T43" s="61">
        <f ca="1">COUNTIF('Jaccard_distance All'!$C41:$EH41,1)</f>
        <v>18</v>
      </c>
      <c r="U43" s="34" t="str" cm="1">
        <f t="array" aca="1" ref="U43" ca="1">INDEX('Jaccard_distance All'!$C$1:$EH$1,,MATCH(LARGE('Jaccard_distance All'!$C41:$EH41,U$4),'Jaccard_distance All'!$C41:$EH41,0))</f>
        <v>set_1021</v>
      </c>
      <c r="V43" s="18">
        <f ca="1">LARGE('Jaccard_distance All'!$C41:$EH41,V$4+1)</f>
        <v>1</v>
      </c>
      <c r="W43" s="21" t="str" cm="1">
        <f t="array" aca="1" ref="W43" ca="1">INDEX('Jaccard_distance All'!$C$2:$EH$2,,MATCH(LARGE('Jaccard_distance All'!$C41:$EH41,W$4+1),'Jaccard_distance All'!$C41:$EH41,0))</f>
        <v>H₂ can result in cheaper energy prices for end-use consumers</v>
      </c>
      <c r="X43" s="18" t="str" cm="1">
        <f t="array" aca="1" ref="X43" ca="1">INDEX('Jaccard_distance All'!$A$1:$EH$1,1,MATCH(U43,'Jaccard_distance All'!$A$1:$EH$1,0)+MATCH(LARGE(OFFSET('Jaccard_distance All'!$A41,0,MATCH(U43,'Jaccard_distance All'!$A$1:$EH$1,0),,138-MATCH(U43,'Jaccard_distance All'!$A$1:$EH$1,0)),1),OFFSET('Jaccard_distance All'!$A41,0,MATCH(U43,'Jaccard_distance All'!$A$1:$EH$1,0),,138-MATCH(U43,'Jaccard_distance All'!$A$1:$EH$1,0)),0))</f>
        <v>set_1023</v>
      </c>
      <c r="Y43" s="18">
        <f ca="1">HLOOKUP(X43,'Jaccard_distance All'!$C$1:$EH$138,ROW()-2,FALSE)</f>
        <v>1</v>
      </c>
      <c r="Z43" s="21" t="str">
        <f ca="1">HLOOKUP(X43,'Jaccard_distance All'!$C$1:$EH$138,2,FALSE)</f>
        <v>H₂ adoption is a relatively low-cost option for existing natural-gas based furnaces</v>
      </c>
      <c r="AA43" s="18" t="str" cm="1">
        <f t="array" aca="1" ref="AA43" ca="1">INDEX('Jaccard_distance All'!$A$1:$EH$1,1,MATCH(X43,'Jaccard_distance All'!$A$1:$EH$1,0)+MATCH(LARGE(OFFSET('Jaccard_distance All'!$A41,0,MATCH(X43,'Jaccard_distance All'!$A$1:$EH$1,0),,138-MATCH(X43,'Jaccard_distance All'!$A$1:$EH$1,0)),1),OFFSET('Jaccard_distance All'!$A41,0,MATCH(X43,'Jaccard_distance All'!$A$1:$EH$1,0),,138-MATCH(X43,'Jaccard_distance All'!$A$1:$EH$1,0)),0))</f>
        <v>set_3006</v>
      </c>
      <c r="AB43" s="18">
        <f ca="1">HLOOKUP(AA43,'Jaccard_distance All'!$C$1:$EH$138,ROW()-2,FALSE)</f>
        <v>1</v>
      </c>
      <c r="AC43" s="21" t="str">
        <f ca="1">HLOOKUP(AA43,'Jaccard_distance All'!$C$1:$EH$138,2,FALSE)</f>
        <v>H₂ may not receive sufficient government support</v>
      </c>
      <c r="AD43" s="18" t="str" cm="1">
        <f t="array" aca="1" ref="AD43" ca="1">INDEX('Jaccard_distance All'!$A$1:$EH$1,1,MATCH(AA43,'Jaccard_distance All'!$A$1:$EH$1,0)+MATCH(LARGE(OFFSET('Jaccard_distance All'!$A41,0,MATCH(AA43,'Jaccard_distance All'!$A$1:$EH$1,0),,138-MATCH(AA43,'Jaccard_distance All'!$A$1:$EH$1,0)),1),OFFSET('Jaccard_distance All'!$A41,0,MATCH(AA43,'Jaccard_distance All'!$A$1:$EH$1,0),,138-MATCH(AA43,'Jaccard_distance All'!$A$1:$EH$1,0)),0))</f>
        <v>set_3013</v>
      </c>
      <c r="AE43" s="18">
        <f ca="1">HLOOKUP(AD43,'Jaccard_distance All'!$C$1:$EH$138,ROW()-2,FALSE)</f>
        <v>1</v>
      </c>
      <c r="AF43" s="21" t="str">
        <f ca="1">HLOOKUP(AD43,'Jaccard_distance All'!$C$1:$EH$138,2,FALSE)</f>
        <v>H₂ may face lack of sufficiently trained workforce</v>
      </c>
      <c r="AG43" s="18" t="str" cm="1">
        <f t="array" aca="1" ref="AG43" ca="1">INDEX('Jaccard_distance All'!$A$1:$EH$1,1,MATCH(AD43,'Jaccard_distance All'!$A$1:$EH$1,0)+MATCH(LARGE(OFFSET('Jaccard_distance All'!$A41,0,MATCH(AD43,'Jaccard_distance All'!$A$1:$EH$1,0),,138-MATCH(AD43,'Jaccard_distance All'!$A$1:$EH$1,0)),1),OFFSET('Jaccard_distance All'!$A41,0,MATCH(AD43,'Jaccard_distance All'!$A$1:$EH$1,0),,138-MATCH(AD43,'Jaccard_distance All'!$A$1:$EH$1,0)),0))</f>
        <v>set_3014</v>
      </c>
      <c r="AH43" s="18">
        <f ca="1">HLOOKUP(AG43,'Jaccard_distance All'!$C$1:$EH$138,ROW()-2,FALSE)</f>
        <v>1</v>
      </c>
      <c r="AI43" s="21" t="str">
        <f ca="1">HLOOKUP(AG43,'Jaccard_distance All'!$C$1:$EH$138,2,FALSE)</f>
        <v>H₂ may be opposed by end consumers as it is seen as allowing the O&amp;G industry to keep operating as usual</v>
      </c>
      <c r="AK43" s="85">
        <f ca="1">1-SMALL('Jaccard_distance All'!$C41:$EH41,2)</f>
        <v>0.27272727272727271</v>
      </c>
      <c r="AL43" s="85">
        <f ca="1">1-AVERAGE('Jaccard_distance All'!$C41:$EH41)</f>
        <v>9.065251777475114E-2</v>
      </c>
      <c r="AM43" s="85">
        <f ca="1">1-MEDIAN('Jaccard_distance All'!$C41:$EH41)</f>
        <v>8.922056384742949E-2</v>
      </c>
    </row>
    <row r="44" spans="1:39" ht="39.4" x14ac:dyDescent="0.45">
      <c r="A44" s="19" t="s">
        <v>62</v>
      </c>
      <c r="B44" s="21" t="s">
        <v>329</v>
      </c>
      <c r="C44" s="18" cm="1">
        <f t="array" ref="C44">_xlfn.XLOOKUP(A44,'CCUS benefits'!$F$5:$AD$5,'CCUS benefits'!$F$2:$AD$2,check,0)</f>
        <v>23</v>
      </c>
      <c r="D44" s="34" t="str" cm="1">
        <f t="array" aca="1" ref="D44" ca="1">INDEX('Jaccard_distance All'!$C$1:$EH$1,,MATCH(SMALL('Jaccard_distance All'!$C42:$EH42,D$4+1),'Jaccard_distance All'!$C42:$EH42,0))</f>
        <v>set_4016</v>
      </c>
      <c r="E44" s="18">
        <f ca="1">SMALL('Jaccard_distance All'!$C42:$EH42,E$4+1)</f>
        <v>0.62222222222222223</v>
      </c>
      <c r="F44" s="21" t="str" cm="1">
        <f t="array" aca="1" ref="F44" ca="1">INDEX('Jaccard_distance All'!$C$2:$EH$2,,MATCH(SMALL('Jaccard_distance All'!$C42:$EH42,F$4+1),'Jaccard_distance All'!$C42:$EH42,0))</f>
        <v>CCUS storage and transmission infrastructure must deal with leakage risks</v>
      </c>
      <c r="G44" s="18" t="str" cm="1">
        <f t="array" aca="1" ref="G44" ca="1">INDEX('Jaccard_distance All'!$C$1:$EH$1,,MATCH(SMALL('Jaccard_distance All'!$C42:$EH42,G$4+1),'Jaccard_distance All'!$C42:$EH42,0))</f>
        <v>set_2001</v>
      </c>
      <c r="H44" s="18">
        <f ca="1">SMALL('Jaccard_distance All'!$C42:$EH42,H$4+1)</f>
        <v>0.68421052631578949</v>
      </c>
      <c r="I44" s="21" t="str" cm="1">
        <f t="array" aca="1" ref="I44" ca="1">INDEX('Jaccard_distance All'!$C$2:$EH$2,,MATCH(SMALL('Jaccard_distance All'!$C42:$EH42,I$4+1),'Jaccard_distance All'!$C42:$EH42,0))</f>
        <v>CCUS is an enabler of industry clusters</v>
      </c>
      <c r="J44" s="18" t="str" cm="1">
        <f t="array" aca="1" ref="J44" ca="1">INDEX('Jaccard_distance All'!$C$1:$EH$1,,MATCH(SMALL('Jaccard_distance All'!$C42:$EH42,J$4+1),'Jaccard_distance All'!$C42:$EH42,0))</f>
        <v>set_2002</v>
      </c>
      <c r="K44" s="18">
        <f ca="1">SMALL('Jaccard_distance All'!$C42:$EH42,K$4+1)</f>
        <v>0.69696969696969702</v>
      </c>
      <c r="L44" s="21" t="str" cm="1">
        <f t="array" aca="1" ref="L44" ca="1">INDEX('Jaccard_distance All'!$C$2:$EH$2,,MATCH(SMALL('Jaccard_distance All'!$C42:$EH42,L$4+1),'Jaccard_distance All'!$C42:$EH42,0))</f>
        <v>CCUS facilitates industries and society to reach net zero goals</v>
      </c>
      <c r="M44" s="18" t="str" cm="1">
        <f t="array" aca="1" ref="M44" ca="1">INDEX('Jaccard_distance All'!$C$1:$EH$1,,MATCH(SMALL('Jaccard_distance All'!$C42:$EH42,M$4+1),'Jaccard_distance All'!$C42:$EH42,0))</f>
        <v>set_4012</v>
      </c>
      <c r="N44" s="18">
        <f ca="1">SMALL('Jaccard_distance All'!$C42:$EH42,N$4+1)</f>
        <v>0.71875</v>
      </c>
      <c r="O44" s="21" t="str" cm="1">
        <f t="array" aca="1" ref="O44" ca="1">INDEX('Jaccard_distance All'!$C$2:$EH$2,,MATCH(SMALL('Jaccard_distance All'!$C42:$EH42,O$4+1),'Jaccard_distance All'!$C42:$EH42,0))</f>
        <v>CCUS projects may fail to meet climate targets</v>
      </c>
      <c r="P44" s="18" t="str" cm="1">
        <f t="array" aca="1" ref="P44" ca="1">INDEX('Jaccard_distance All'!$C$1:$EH$1,,MATCH(SMALL('Jaccard_distance All'!$C42:$EH42,P$4+1),'Jaccard_distance All'!$C42:$EH42,0))</f>
        <v>set_4031</v>
      </c>
      <c r="Q44" s="18">
        <f ca="1">SMALL('Jaccard_distance All'!$C42:$EH42,Q$4+1)</f>
        <v>0.73333333333333339</v>
      </c>
      <c r="R44" s="35" t="str" cm="1">
        <f t="array" aca="1" ref="R44" ca="1">INDEX('Jaccard_distance All'!$C$2:$EH$2,,MATCH(SMALL('Jaccard_distance All'!$C42:$EH42,R$4+1),'Jaccard_distance All'!$C42:$EH42,0))</f>
        <v>CCUS is hindered by a lack of clear markets for high-quality GHG removal credits</v>
      </c>
      <c r="T44" s="61">
        <f ca="1">COUNTIF('Jaccard_distance All'!$C42:$EH42,1)</f>
        <v>9</v>
      </c>
      <c r="U44" s="34" t="str" cm="1">
        <f t="array" aca="1" ref="U44" ca="1">INDEX('Jaccard_distance All'!$C$1:$EH$1,,MATCH(LARGE('Jaccard_distance All'!$C42:$EH42,U$4),'Jaccard_distance All'!$C42:$EH42,0))</f>
        <v>set_1023</v>
      </c>
      <c r="V44" s="18">
        <f ca="1">LARGE('Jaccard_distance All'!$C42:$EH42,V$4+1)</f>
        <v>1</v>
      </c>
      <c r="W44" s="21" t="str" cm="1">
        <f t="array" aca="1" ref="W44" ca="1">INDEX('Jaccard_distance All'!$C$2:$EH$2,,MATCH(LARGE('Jaccard_distance All'!$C42:$EH42,W$4+1),'Jaccard_distance All'!$C42:$EH42,0))</f>
        <v>H₂ adoption is a relatively low-cost option for existing natural-gas based furnaces</v>
      </c>
      <c r="X44" s="18" t="str" cm="1">
        <f t="array" aca="1" ref="X44" ca="1">INDEX('Jaccard_distance All'!$A$1:$EH$1,1,MATCH(U44,'Jaccard_distance All'!$A$1:$EH$1,0)+MATCH(LARGE(OFFSET('Jaccard_distance All'!$A42,0,MATCH(U44,'Jaccard_distance All'!$A$1:$EH$1,0),,138-MATCH(U44,'Jaccard_distance All'!$A$1:$EH$1,0)),1),OFFSET('Jaccard_distance All'!$A42,0,MATCH(U44,'Jaccard_distance All'!$A$1:$EH$1,0),,138-MATCH(U44,'Jaccard_distance All'!$A$1:$EH$1,0)),0))</f>
        <v>set_3016</v>
      </c>
      <c r="Y44" s="18">
        <f ca="1">HLOOKUP(X44,'Jaccard_distance All'!$C$1:$EH$138,ROW()-2,FALSE)</f>
        <v>1</v>
      </c>
      <c r="Z44" s="21" t="str">
        <f ca="1">HLOOKUP(X44,'Jaccard_distance All'!$C$1:$EH$138,2,FALSE)</f>
        <v>H₂ production and use may be less energy efficient than direct electrification</v>
      </c>
      <c r="AA44" s="18" t="str" cm="1">
        <f t="array" aca="1" ref="AA44" ca="1">INDEX('Jaccard_distance All'!$A$1:$EH$1,1,MATCH(X44,'Jaccard_distance All'!$A$1:$EH$1,0)+MATCH(LARGE(OFFSET('Jaccard_distance All'!$A42,0,MATCH(X44,'Jaccard_distance All'!$A$1:$EH$1,0),,138-MATCH(X44,'Jaccard_distance All'!$A$1:$EH$1,0)),1),OFFSET('Jaccard_distance All'!$A42,0,MATCH(X44,'Jaccard_distance All'!$A$1:$EH$1,0),,138-MATCH(X44,'Jaccard_distance All'!$A$1:$EH$1,0)),0))</f>
        <v>set_3017</v>
      </c>
      <c r="AB44" s="18">
        <f ca="1">HLOOKUP(AA44,'Jaccard_distance All'!$C$1:$EH$138,ROW()-2,FALSE)</f>
        <v>1</v>
      </c>
      <c r="AC44" s="21" t="str">
        <f ca="1">HLOOKUP(AA44,'Jaccard_distance All'!$C$1:$EH$138,2,FALSE)</f>
        <v>H₂ storage in geological formations may not be reliable and result in leakage</v>
      </c>
      <c r="AD44" s="18" t="str" cm="1">
        <f t="array" aca="1" ref="AD44" ca="1">INDEX('Jaccard_distance All'!$A$1:$EH$1,1,MATCH(AA44,'Jaccard_distance All'!$A$1:$EH$1,0)+MATCH(LARGE(OFFSET('Jaccard_distance All'!$A42,0,MATCH(AA44,'Jaccard_distance All'!$A$1:$EH$1,0),,138-MATCH(AA44,'Jaccard_distance All'!$A$1:$EH$1,0)),1),OFFSET('Jaccard_distance All'!$A42,0,MATCH(AA44,'Jaccard_distance All'!$A$1:$EH$1,0),,138-MATCH(AA44,'Jaccard_distance All'!$A$1:$EH$1,0)),0))</f>
        <v>set_3029</v>
      </c>
      <c r="AE44" s="18">
        <f ca="1">HLOOKUP(AD44,'Jaccard_distance All'!$C$1:$EH$138,ROW()-2,FALSE)</f>
        <v>1</v>
      </c>
      <c r="AF44" s="21" t="str">
        <f ca="1">HLOOKUP(AD44,'Jaccard_distance All'!$C$1:$EH$138,2,FALSE)</f>
        <v>H₂ may face opposition from local stakeholders (i.e., "not-in-my-backyard" phenomenon, or NIMBY)</v>
      </c>
      <c r="AG44" s="18" t="str" cm="1">
        <f t="array" aca="1" ref="AG44" ca="1">INDEX('Jaccard_distance All'!$A$1:$EH$1,1,MATCH(AD44,'Jaccard_distance All'!$A$1:$EH$1,0)+MATCH(LARGE(OFFSET('Jaccard_distance All'!$A42,0,MATCH(AD44,'Jaccard_distance All'!$A$1:$EH$1,0),,138-MATCH(AD44,'Jaccard_distance All'!$A$1:$EH$1,0)),1),OFFSET('Jaccard_distance All'!$A42,0,MATCH(AD44,'Jaccard_distance All'!$A$1:$EH$1,0),,138-MATCH(AD44,'Jaccard_distance All'!$A$1:$EH$1,0)),0))</f>
        <v>set_3039</v>
      </c>
      <c r="AH44" s="18">
        <f ca="1">HLOOKUP(AG44,'Jaccard_distance All'!$C$1:$EH$138,ROW()-2,FALSE)</f>
        <v>1</v>
      </c>
      <c r="AI44" s="21" t="str">
        <f ca="1">HLOOKUP(AG44,'Jaccard_distance All'!$C$1:$EH$138,2,FALSE)</f>
        <v xml:space="preserve">H₂ infrastructure may face technical challenges due to embrittlement </v>
      </c>
      <c r="AK44" s="85">
        <f ca="1">1-SMALL('Jaccard_distance All'!$C42:$EH42,2)</f>
        <v>0.37777777777777777</v>
      </c>
      <c r="AL44" s="85">
        <f ca="1">1-AVERAGE('Jaccard_distance All'!$C42:$EH42)</f>
        <v>0.13346665390936174</v>
      </c>
      <c r="AM44" s="85">
        <f ca="1">1-MEDIAN('Jaccard_distance All'!$C42:$EH42)</f>
        <v>0.125</v>
      </c>
    </row>
    <row r="45" spans="1:39" ht="39.4" x14ac:dyDescent="0.45">
      <c r="A45" s="19" t="s">
        <v>63</v>
      </c>
      <c r="B45" s="21" t="s">
        <v>330</v>
      </c>
      <c r="C45" s="18" cm="1">
        <f t="array" ref="C45">_xlfn.XLOOKUP(A45,'CCUS benefits'!$F$5:$AD$5,'CCUS benefits'!$F$2:$AD$2,check,0)</f>
        <v>9</v>
      </c>
      <c r="D45" s="34" t="str" cm="1">
        <f t="array" aca="1" ref="D45" ca="1">INDEX('Jaccard_distance All'!$C$1:$EH$1,,MATCH(SMALL('Jaccard_distance All'!$C43:$EH43,D$4+1),'Jaccard_distance All'!$C43:$EH43,0))</f>
        <v>set_2007</v>
      </c>
      <c r="E45" s="18">
        <f ca="1">SMALL('Jaccard_distance All'!$C43:$EH43,E$4+1)</f>
        <v>0.75</v>
      </c>
      <c r="F45" s="21" t="str" cm="1">
        <f t="array" aca="1" ref="F45" ca="1">INDEX('Jaccard_distance All'!$C$2:$EH$2,,MATCH(SMALL('Jaccard_distance All'!$C43:$EH43,F$4+1),'Jaccard_distance All'!$C43:$EH43,0))</f>
        <v>CCUS adoption can be economically self-sufficient or cost-effective</v>
      </c>
      <c r="G45" s="18" t="str" cm="1">
        <f t="array" aca="1" ref="G45" ca="1">INDEX('Jaccard_distance All'!$C$1:$EH$1,,MATCH(SMALL('Jaccard_distance All'!$C43:$EH43,G$4+1),'Jaccard_distance All'!$C43:$EH43,0))</f>
        <v>set_4010</v>
      </c>
      <c r="H45" s="18">
        <f ca="1">SMALL('Jaccard_distance All'!$C43:$EH43,H$4+1)</f>
        <v>0.78260869565217395</v>
      </c>
      <c r="I45" s="21" t="str" cm="1">
        <f t="array" aca="1" ref="I45" ca="1">INDEX('Jaccard_distance All'!$C$2:$EH$2,,MATCH(SMALL('Jaccard_distance All'!$C43:$EH43,I$4+1),'Jaccard_distance All'!$C43:$EH43,0))</f>
        <v>CCUS projects may be unreliable or inefficient depending on the type of industrial emissions</v>
      </c>
      <c r="J45" s="18" t="str" cm="1">
        <f t="array" aca="1" ref="J45" ca="1">INDEX('Jaccard_distance All'!$C$1:$EH$1,,MATCH(SMALL('Jaccard_distance All'!$C43:$EH43,J$4+1),'Jaccard_distance All'!$C43:$EH43,0))</f>
        <v>set_4032</v>
      </c>
      <c r="K45" s="18">
        <f ca="1">SMALL('Jaccard_distance All'!$C43:$EH43,K$4+1)</f>
        <v>0.84</v>
      </c>
      <c r="L45" s="21" t="str" cm="1">
        <f t="array" aca="1" ref="L45" ca="1">INDEX('Jaccard_distance All'!$C$2:$EH$2,,MATCH(SMALL('Jaccard_distance All'!$C43:$EH43,L$4+1),'Jaccard_distance All'!$C43:$EH43,0))</f>
        <v>CCUS investment decisions may be delayed by lack of political stability at the national government level</v>
      </c>
      <c r="M45" s="18" t="str" cm="1">
        <f t="array" aca="1" ref="M45" ca="1">INDEX('Jaccard_distance All'!$C$1:$EH$1,,MATCH(SMALL('Jaccard_distance All'!$C43:$EH43,M$4+1),'Jaccard_distance All'!$C43:$EH43,0))</f>
        <v>set_2013</v>
      </c>
      <c r="N45" s="18">
        <f ca="1">SMALL('Jaccard_distance All'!$C43:$EH43,N$4+1)</f>
        <v>0.84210526315789469</v>
      </c>
      <c r="O45" s="21" t="str" cm="1">
        <f t="array" aca="1" ref="O45" ca="1">INDEX('Jaccard_distance All'!$C$2:$EH$2,,MATCH(SMALL('Jaccard_distance All'!$C43:$EH43,O$4+1),'Jaccard_distance All'!$C43:$EH43,0))</f>
        <v>CCUS can enhance energy security and energy independence of nations</v>
      </c>
      <c r="P45" s="18" t="str" cm="1">
        <f t="array" aca="1" ref="P45" ca="1">INDEX('Jaccard_distance All'!$C$1:$EH$1,,MATCH(SMALL('Jaccard_distance All'!$C43:$EH43,P$4+1),'Jaccard_distance All'!$C43:$EH43,0))</f>
        <v>set_4017</v>
      </c>
      <c r="Q45" s="18">
        <f ca="1">SMALL('Jaccard_distance All'!$C43:$EH43,Q$4+1)</f>
        <v>0.84615384615384615</v>
      </c>
      <c r="R45" s="35" t="str" cm="1">
        <f t="array" aca="1" ref="R45" ca="1">INDEX('Jaccard_distance All'!$C$2:$EH$2,,MATCH(SMALL('Jaccard_distance All'!$C43:$EH43,R$4+1),'Jaccard_distance All'!$C43:$EH43,0))</f>
        <v>CCUS may be hindered by lack of continuity in political action and of harmonization in policy strategies</v>
      </c>
      <c r="T45" s="61">
        <f ca="1">COUNTIF('Jaccard_distance All'!$C43:$EH43,1)</f>
        <v>32</v>
      </c>
      <c r="U45" s="34" t="str" cm="1">
        <f t="array" aca="1" ref="U45" ca="1">INDEX('Jaccard_distance All'!$C$1:$EH$1,,MATCH(LARGE('Jaccard_distance All'!$C43:$EH43,U$4),'Jaccard_distance All'!$C43:$EH43,0))</f>
        <v>set_1009</v>
      </c>
      <c r="V45" s="18">
        <f ca="1">LARGE('Jaccard_distance All'!$C43:$EH43,V$4+1)</f>
        <v>1</v>
      </c>
      <c r="W45" s="21" t="str" cm="1">
        <f t="array" aca="1" ref="W45" ca="1">INDEX('Jaccard_distance All'!$C$2:$EH$2,,MATCH(LARGE('Jaccard_distance All'!$C43:$EH43,W$4+1),'Jaccard_distance All'!$C43:$EH43,0))</f>
        <v>H₂ requirements for trained/skilled staff can be met by existing industries and initiatives</v>
      </c>
      <c r="X45" s="18" t="str" cm="1">
        <f t="array" aca="1" ref="X45" ca="1">INDEX('Jaccard_distance All'!$A$1:$EH$1,1,MATCH(U45,'Jaccard_distance All'!$A$1:$EH$1,0)+MATCH(LARGE(OFFSET('Jaccard_distance All'!$A43,0,MATCH(U45,'Jaccard_distance All'!$A$1:$EH$1,0),,138-MATCH(U45,'Jaccard_distance All'!$A$1:$EH$1,0)),1),OFFSET('Jaccard_distance All'!$A43,0,MATCH(U45,'Jaccard_distance All'!$A$1:$EH$1,0),,138-MATCH(U45,'Jaccard_distance All'!$A$1:$EH$1,0)),0))</f>
        <v>set_1013</v>
      </c>
      <c r="Y45" s="18">
        <f ca="1">HLOOKUP(X45,'Jaccard_distance All'!$C$1:$EH$138,ROW()-2,FALSE)</f>
        <v>1</v>
      </c>
      <c r="Z45" s="21" t="str">
        <f ca="1">HLOOKUP(X45,'Jaccard_distance All'!$C$1:$EH$138,2,FALSE)</f>
        <v>H₂ can leverage geographical proximity of industries and demand centers to expedite adoption</v>
      </c>
      <c r="AA45" s="18" t="str" cm="1">
        <f t="array" aca="1" ref="AA45" ca="1">INDEX('Jaccard_distance All'!$A$1:$EH$1,1,MATCH(X45,'Jaccard_distance All'!$A$1:$EH$1,0)+MATCH(LARGE(OFFSET('Jaccard_distance All'!$A43,0,MATCH(X45,'Jaccard_distance All'!$A$1:$EH$1,0),,138-MATCH(X45,'Jaccard_distance All'!$A$1:$EH$1,0)),1),OFFSET('Jaccard_distance All'!$A43,0,MATCH(X45,'Jaccard_distance All'!$A$1:$EH$1,0),,138-MATCH(X45,'Jaccard_distance All'!$A$1:$EH$1,0)),0))</f>
        <v>set_1019</v>
      </c>
      <c r="AB45" s="18">
        <f ca="1">HLOOKUP(AA45,'Jaccard_distance All'!$C$1:$EH$138,ROW()-2,FALSE)</f>
        <v>1</v>
      </c>
      <c r="AC45" s="21" t="str">
        <f ca="1">HLOOKUP(AA45,'Jaccard_distance All'!$C$1:$EH$138,2,FALSE)</f>
        <v>H₂ can create opportunities across economic sectors ("hydrogen economy")</v>
      </c>
      <c r="AD45" s="18" t="str" cm="1">
        <f t="array" aca="1" ref="AD45" ca="1">INDEX('Jaccard_distance All'!$A$1:$EH$1,1,MATCH(AA45,'Jaccard_distance All'!$A$1:$EH$1,0)+MATCH(LARGE(OFFSET('Jaccard_distance All'!$A43,0,MATCH(AA45,'Jaccard_distance All'!$A$1:$EH$1,0),,138-MATCH(AA45,'Jaccard_distance All'!$A$1:$EH$1,0)),1),OFFSET('Jaccard_distance All'!$A43,0,MATCH(AA45,'Jaccard_distance All'!$A$1:$EH$1,0),,138-MATCH(AA45,'Jaccard_distance All'!$A$1:$EH$1,0)),0))</f>
        <v>set_1021</v>
      </c>
      <c r="AE45" s="18">
        <f ca="1">HLOOKUP(AD45,'Jaccard_distance All'!$C$1:$EH$138,ROW()-2,FALSE)</f>
        <v>1</v>
      </c>
      <c r="AF45" s="21" t="str">
        <f ca="1">HLOOKUP(AD45,'Jaccard_distance All'!$C$1:$EH$138,2,FALSE)</f>
        <v>H₂ can result in cheaper energy prices for end-use consumers</v>
      </c>
      <c r="AG45" s="18" t="str" cm="1">
        <f t="array" aca="1" ref="AG45" ca="1">INDEX('Jaccard_distance All'!$A$1:$EH$1,1,MATCH(AD45,'Jaccard_distance All'!$A$1:$EH$1,0)+MATCH(LARGE(OFFSET('Jaccard_distance All'!$A43,0,MATCH(AD45,'Jaccard_distance All'!$A$1:$EH$1,0),,138-MATCH(AD45,'Jaccard_distance All'!$A$1:$EH$1,0)),1),OFFSET('Jaccard_distance All'!$A43,0,MATCH(AD45,'Jaccard_distance All'!$A$1:$EH$1,0),,138-MATCH(AD45,'Jaccard_distance All'!$A$1:$EH$1,0)),0))</f>
        <v>set_1023</v>
      </c>
      <c r="AH45" s="18">
        <f ca="1">HLOOKUP(AG45,'Jaccard_distance All'!$C$1:$EH$138,ROW()-2,FALSE)</f>
        <v>1</v>
      </c>
      <c r="AI45" s="21" t="str">
        <f ca="1">HLOOKUP(AG45,'Jaccard_distance All'!$C$1:$EH$138,2,FALSE)</f>
        <v>H₂ adoption is a relatively low-cost option for existing natural-gas based furnaces</v>
      </c>
      <c r="AK45" s="85">
        <f ca="1">1-SMALL('Jaccard_distance All'!$C43:$EH43,2)</f>
        <v>0.25</v>
      </c>
      <c r="AL45" s="85">
        <f ca="1">1-AVERAGE('Jaccard_distance All'!$C43:$EH43)</f>
        <v>6.1863093513079281E-2</v>
      </c>
      <c r="AM45" s="85">
        <f ca="1">1-MEDIAN('Jaccard_distance All'!$C43:$EH43)</f>
        <v>5.0000000000000044E-2</v>
      </c>
    </row>
    <row r="46" spans="1:39" ht="39.4" x14ac:dyDescent="0.45">
      <c r="A46" s="19" t="s">
        <v>64</v>
      </c>
      <c r="B46" s="21" t="s">
        <v>331</v>
      </c>
      <c r="C46" s="18" cm="1">
        <f t="array" ref="C46">_xlfn.XLOOKUP(A46,'CCUS benefits'!$F$5:$AD$5,'CCUS benefits'!$F$2:$AD$2,check,0)</f>
        <v>12</v>
      </c>
      <c r="D46" s="34" t="str" cm="1">
        <f t="array" aca="1" ref="D46" ca="1">INDEX('Jaccard_distance All'!$C$1:$EH$1,,MATCH(SMALL('Jaccard_distance All'!$C44:$EH44,D$4+1),'Jaccard_distance All'!$C44:$EH44,0))</f>
        <v>set_4031</v>
      </c>
      <c r="E46" s="18">
        <f ca="1">SMALL('Jaccard_distance All'!$C44:$EH44,E$4+1)</f>
        <v>0.7142857142857143</v>
      </c>
      <c r="F46" s="21" t="str" cm="1">
        <f t="array" aca="1" ref="F46" ca="1">INDEX('Jaccard_distance All'!$C$2:$EH$2,,MATCH(SMALL('Jaccard_distance All'!$C44:$EH44,F$4+1),'Jaccard_distance All'!$C44:$EH44,0))</f>
        <v>CCUS is hindered by a lack of clear markets for high-quality GHG removal credits</v>
      </c>
      <c r="G46" s="18" t="str" cm="1">
        <f t="array" aca="1" ref="G46" ca="1">INDEX('Jaccard_distance All'!$C$1:$EH$1,,MATCH(SMALL('Jaccard_distance All'!$C44:$EH44,G$4+1),'Jaccard_distance All'!$C44:$EH44,0))</f>
        <v>set_2015</v>
      </c>
      <c r="H46" s="18">
        <f ca="1">SMALL('Jaccard_distance All'!$C44:$EH44,H$4+1)</f>
        <v>0.75</v>
      </c>
      <c r="I46" s="21" t="str" cm="1">
        <f t="array" aca="1" ref="I46" ca="1">INDEX('Jaccard_distance All'!$C$2:$EH$2,,MATCH(SMALL('Jaccard_distance All'!$C44:$EH44,I$4+1),'Jaccard_distance All'!$C44:$EH44,0))</f>
        <v>CCUS enables negative emissions technologies</v>
      </c>
      <c r="J46" s="18" t="str" cm="1">
        <f t="array" aca="1" ref="J46" ca="1">INDEX('Jaccard_distance All'!$C$1:$EH$1,,MATCH(SMALL('Jaccard_distance All'!$C44:$EH44,J$4+1),'Jaccard_distance All'!$C44:$EH44,0))</f>
        <v>set_2015</v>
      </c>
      <c r="K46" s="18">
        <f ca="1">SMALL('Jaccard_distance All'!$C44:$EH44,K$4+1)</f>
        <v>0.75</v>
      </c>
      <c r="L46" s="21" t="str" cm="1">
        <f t="array" aca="1" ref="L46" ca="1">INDEX('Jaccard_distance All'!$C$2:$EH$2,,MATCH(SMALL('Jaccard_distance All'!$C44:$EH44,L$4+1),'Jaccard_distance All'!$C44:$EH44,0))</f>
        <v>CCUS enables negative emissions technologies</v>
      </c>
      <c r="M46" s="18" t="str" cm="1">
        <f t="array" aca="1" ref="M46" ca="1">INDEX('Jaccard_distance All'!$C$1:$EH$1,,MATCH(SMALL('Jaccard_distance All'!$C44:$EH44,M$4+1),'Jaccard_distance All'!$C44:$EH44,0))</f>
        <v>set_2015</v>
      </c>
      <c r="N46" s="18">
        <f ca="1">SMALL('Jaccard_distance All'!$C44:$EH44,N$4+1)</f>
        <v>0.75</v>
      </c>
      <c r="O46" s="21" t="str" cm="1">
        <f t="array" aca="1" ref="O46" ca="1">INDEX('Jaccard_distance All'!$C$2:$EH$2,,MATCH(SMALL('Jaccard_distance All'!$C44:$EH44,O$4+1),'Jaccard_distance All'!$C44:$EH44,0))</f>
        <v>CCUS enables negative emissions technologies</v>
      </c>
      <c r="P46" s="18" t="str" cm="1">
        <f t="array" aca="1" ref="P46" ca="1">INDEX('Jaccard_distance All'!$C$1:$EH$1,,MATCH(SMALL('Jaccard_distance All'!$C44:$EH44,P$4+1),'Jaccard_distance All'!$C44:$EH44,0))</f>
        <v>set_4030</v>
      </c>
      <c r="Q46" s="18">
        <f ca="1">SMALL('Jaccard_distance All'!$C44:$EH44,Q$4+1)</f>
        <v>0.75862068965517238</v>
      </c>
      <c r="R46" s="35" t="str" cm="1">
        <f t="array" aca="1" ref="R46" ca="1">INDEX('Jaccard_distance All'!$C$2:$EH$2,,MATCH(SMALL('Jaccard_distance All'!$C44:$EH44,R$4+1),'Jaccard_distance All'!$C44:$EH44,0))</f>
        <v>CCUS may be delayed due to bureaucracy and lack of political action</v>
      </c>
      <c r="T46" s="61">
        <f ca="1">COUNTIF('Jaccard_distance All'!$C44:$EH44,1)</f>
        <v>21</v>
      </c>
      <c r="U46" s="34" t="str" cm="1">
        <f t="array" aca="1" ref="U46" ca="1">INDEX('Jaccard_distance All'!$C$1:$EH$1,,MATCH(LARGE('Jaccard_distance All'!$C44:$EH44,U$4),'Jaccard_distance All'!$C44:$EH44,0))</f>
        <v>set_1009</v>
      </c>
      <c r="V46" s="18">
        <f ca="1">LARGE('Jaccard_distance All'!$C44:$EH44,V$4+1)</f>
        <v>1</v>
      </c>
      <c r="W46" s="21" t="str" cm="1">
        <f t="array" aca="1" ref="W46" ca="1">INDEX('Jaccard_distance All'!$C$2:$EH$2,,MATCH(LARGE('Jaccard_distance All'!$C44:$EH44,W$4+1),'Jaccard_distance All'!$C44:$EH44,0))</f>
        <v>H₂ requirements for trained/skilled staff can be met by existing industries and initiatives</v>
      </c>
      <c r="X46" s="18" t="str" cm="1">
        <f t="array" aca="1" ref="X46" ca="1">INDEX('Jaccard_distance All'!$A$1:$EH$1,1,MATCH(U46,'Jaccard_distance All'!$A$1:$EH$1,0)+MATCH(LARGE(OFFSET('Jaccard_distance All'!$A44,0,MATCH(U46,'Jaccard_distance All'!$A$1:$EH$1,0),,138-MATCH(U46,'Jaccard_distance All'!$A$1:$EH$1,0)),1),OFFSET('Jaccard_distance All'!$A44,0,MATCH(U46,'Jaccard_distance All'!$A$1:$EH$1,0),,138-MATCH(U46,'Jaccard_distance All'!$A$1:$EH$1,0)),0))</f>
        <v>set_1018</v>
      </c>
      <c r="Y46" s="18">
        <f ca="1">HLOOKUP(X46,'Jaccard_distance All'!$C$1:$EH$138,ROW()-2,FALSE)</f>
        <v>1</v>
      </c>
      <c r="Z46" s="21" t="str">
        <f ca="1">HLOOKUP(X46,'Jaccard_distance All'!$C$1:$EH$138,2,FALSE)</f>
        <v>H₂ will be a long-term business and can extend the operational lifetime of current industries (e.g., refining)</v>
      </c>
      <c r="AA46" s="18" t="str" cm="1">
        <f t="array" aca="1" ref="AA46" ca="1">INDEX('Jaccard_distance All'!$A$1:$EH$1,1,MATCH(X46,'Jaccard_distance All'!$A$1:$EH$1,0)+MATCH(LARGE(OFFSET('Jaccard_distance All'!$A44,0,MATCH(X46,'Jaccard_distance All'!$A$1:$EH$1,0),,138-MATCH(X46,'Jaccard_distance All'!$A$1:$EH$1,0)),1),OFFSET('Jaccard_distance All'!$A44,0,MATCH(X46,'Jaccard_distance All'!$A$1:$EH$1,0),,138-MATCH(X46,'Jaccard_distance All'!$A$1:$EH$1,0)),0))</f>
        <v>set_1019</v>
      </c>
      <c r="AB46" s="18">
        <f ca="1">HLOOKUP(AA46,'Jaccard_distance All'!$C$1:$EH$138,ROW()-2,FALSE)</f>
        <v>1</v>
      </c>
      <c r="AC46" s="21" t="str">
        <f ca="1">HLOOKUP(AA46,'Jaccard_distance All'!$C$1:$EH$138,2,FALSE)</f>
        <v>H₂ can create opportunities across economic sectors ("hydrogen economy")</v>
      </c>
      <c r="AD46" s="18" t="str" cm="1">
        <f t="array" aca="1" ref="AD46" ca="1">INDEX('Jaccard_distance All'!$A$1:$EH$1,1,MATCH(AA46,'Jaccard_distance All'!$A$1:$EH$1,0)+MATCH(LARGE(OFFSET('Jaccard_distance All'!$A44,0,MATCH(AA46,'Jaccard_distance All'!$A$1:$EH$1,0),,138-MATCH(AA46,'Jaccard_distance All'!$A$1:$EH$1,0)),1),OFFSET('Jaccard_distance All'!$A44,0,MATCH(AA46,'Jaccard_distance All'!$A$1:$EH$1,0),,138-MATCH(AA46,'Jaccard_distance All'!$A$1:$EH$1,0)),0))</f>
        <v>set_1023</v>
      </c>
      <c r="AE46" s="18">
        <f ca="1">HLOOKUP(AD46,'Jaccard_distance All'!$C$1:$EH$138,ROW()-2,FALSE)</f>
        <v>1</v>
      </c>
      <c r="AF46" s="21" t="str">
        <f ca="1">HLOOKUP(AD46,'Jaccard_distance All'!$C$1:$EH$138,2,FALSE)</f>
        <v>H₂ adoption is a relatively low-cost option for existing natural-gas based furnaces</v>
      </c>
      <c r="AG46" s="18" t="str" cm="1">
        <f t="array" aca="1" ref="AG46" ca="1">INDEX('Jaccard_distance All'!$A$1:$EH$1,1,MATCH(AD46,'Jaccard_distance All'!$A$1:$EH$1,0)+MATCH(LARGE(OFFSET('Jaccard_distance All'!$A44,0,MATCH(AD46,'Jaccard_distance All'!$A$1:$EH$1,0),,138-MATCH(AD46,'Jaccard_distance All'!$A$1:$EH$1,0)),1),OFFSET('Jaccard_distance All'!$A44,0,MATCH(AD46,'Jaccard_distance All'!$A$1:$EH$1,0),,138-MATCH(AD46,'Jaccard_distance All'!$A$1:$EH$1,0)),0))</f>
        <v>set_1024</v>
      </c>
      <c r="AH46" s="18">
        <f ca="1">HLOOKUP(AG46,'Jaccard_distance All'!$C$1:$EH$138,ROW()-2,FALSE)</f>
        <v>1</v>
      </c>
      <c r="AI46" s="21" t="str">
        <f ca="1">HLOOKUP(AG46,'Jaccard_distance All'!$C$1:$EH$138,2,FALSE)</f>
        <v>H₂ standards (e.g., classification as low-carbon H₂) can be used to enforce stringent CO₂ reduction targets</v>
      </c>
      <c r="AK46" s="85">
        <f ca="1">1-SMALL('Jaccard_distance All'!$C44:$EH44,2)</f>
        <v>0.2857142857142857</v>
      </c>
      <c r="AL46" s="85">
        <f ca="1">1-AVERAGE('Jaccard_distance All'!$C44:$EH44)</f>
        <v>9.6430827359971327E-2</v>
      </c>
      <c r="AM46" s="85">
        <f ca="1">1-MEDIAN('Jaccard_distance All'!$C44:$EH44)</f>
        <v>8.2330827067669254E-2</v>
      </c>
    </row>
    <row r="47" spans="1:39" ht="39.4" x14ac:dyDescent="0.45">
      <c r="A47" s="19" t="s">
        <v>65</v>
      </c>
      <c r="B47" s="21" t="s">
        <v>332</v>
      </c>
      <c r="C47" s="18" cm="1">
        <f t="array" ref="C47">_xlfn.XLOOKUP(A47,'CCUS benefits'!$F$5:$AD$5,'CCUS benefits'!$F$2:$AD$2,check,0)</f>
        <v>14</v>
      </c>
      <c r="D47" s="34" t="str" cm="1">
        <f t="array" aca="1" ref="D47" ca="1">INDEX('Jaccard_distance All'!$C$1:$EH$1,,MATCH(SMALL('Jaccard_distance All'!$C45:$EH45,D$4+1),'Jaccard_distance All'!$C45:$EH45,0))</f>
        <v>set_2008</v>
      </c>
      <c r="E47" s="18">
        <f ca="1">SMALL('Jaccard_distance All'!$C45:$EH45,E$4+1)</f>
        <v>0.75</v>
      </c>
      <c r="F47" s="21" t="str" cm="1">
        <f t="array" aca="1" ref="F47" ca="1">INDEX('Jaccard_distance All'!$C$2:$EH$2,,MATCH(SMALL('Jaccard_distance All'!$C45:$EH45,F$4+1),'Jaccard_distance All'!$C45:$EH45,0))</f>
        <v xml:space="preserve">CCUS can reuse infrastructure that is already available  </v>
      </c>
      <c r="G47" s="18" t="str" cm="1">
        <f t="array" aca="1" ref="G47" ca="1">INDEX('Jaccard_distance All'!$C$1:$EH$1,,MATCH(SMALL('Jaccard_distance All'!$C45:$EH45,G$4+1),'Jaccard_distance All'!$C45:$EH45,0))</f>
        <v>set_2015</v>
      </c>
      <c r="H47" s="18">
        <f ca="1">SMALL('Jaccard_distance All'!$C45:$EH45,H$4+1)</f>
        <v>0.76666666666666661</v>
      </c>
      <c r="I47" s="21" t="str" cm="1">
        <f t="array" aca="1" ref="I47" ca="1">INDEX('Jaccard_distance All'!$C$2:$EH$2,,MATCH(SMALL('Jaccard_distance All'!$C45:$EH45,I$4+1),'Jaccard_distance All'!$C45:$EH45,0))</f>
        <v>CCUS enables negative emissions technologies</v>
      </c>
      <c r="J47" s="18" t="str" cm="1">
        <f t="array" aca="1" ref="J47" ca="1">INDEX('Jaccard_distance All'!$C$1:$EH$1,,MATCH(SMALL('Jaccard_distance All'!$C45:$EH45,J$4+1),'Jaccard_distance All'!$C45:$EH45,0))</f>
        <v>set_4012</v>
      </c>
      <c r="K47" s="18">
        <f ca="1">SMALL('Jaccard_distance All'!$C45:$EH45,K$4+1)</f>
        <v>0.76923076923076916</v>
      </c>
      <c r="L47" s="21" t="str" cm="1">
        <f t="array" aca="1" ref="L47" ca="1">INDEX('Jaccard_distance All'!$C$2:$EH$2,,MATCH(SMALL('Jaccard_distance All'!$C45:$EH45,L$4+1),'Jaccard_distance All'!$C45:$EH45,0))</f>
        <v>CCUS projects may fail to meet climate targets</v>
      </c>
      <c r="M47" s="18" t="str" cm="1">
        <f t="array" aca="1" ref="M47" ca="1">INDEX('Jaccard_distance All'!$C$1:$EH$1,,MATCH(SMALL('Jaccard_distance All'!$C45:$EH45,M$4+1),'Jaccard_distance All'!$C45:$EH45,0))</f>
        <v>set_4008</v>
      </c>
      <c r="N47" s="18">
        <f ca="1">SMALL('Jaccard_distance All'!$C45:$EH45,N$4+1)</f>
        <v>0.78125</v>
      </c>
      <c r="O47" s="21" t="str" cm="1">
        <f t="array" aca="1" ref="O47" ca="1">INDEX('Jaccard_distance All'!$C$2:$EH$2,,MATCH(SMALL('Jaccard_distance All'!$C45:$EH45,O$4+1),'Jaccard_distance All'!$C45:$EH45,0))</f>
        <v>CCUS projects may face tensions due to competition among companies for funding and resources</v>
      </c>
      <c r="P47" s="18" t="str" cm="1">
        <f t="array" aca="1" ref="P47" ca="1">INDEX('Jaccard_distance All'!$C$1:$EH$1,,MATCH(SMALL('Jaccard_distance All'!$C45:$EH45,P$4+1),'Jaccard_distance All'!$C45:$EH45,0))</f>
        <v>set_2003</v>
      </c>
      <c r="Q47" s="18">
        <f ca="1">SMALL('Jaccard_distance All'!$C45:$EH45,Q$4+1)</f>
        <v>0.78787878787878785</v>
      </c>
      <c r="R47" s="35" t="str" cm="1">
        <f t="array" aca="1" ref="R47" ca="1">INDEX('Jaccard_distance All'!$C$2:$EH$2,,MATCH(SMALL('Jaccard_distance All'!$C45:$EH45,R$4+1),'Jaccard_distance All'!$C45:$EH45,0))</f>
        <v>CCUS technologies are at high TRL</v>
      </c>
      <c r="T47" s="61">
        <f ca="1">COUNTIF('Jaccard_distance All'!$C45:$EH45,1)</f>
        <v>12</v>
      </c>
      <c r="U47" s="34" t="str" cm="1">
        <f t="array" aca="1" ref="U47" ca="1">INDEX('Jaccard_distance All'!$C$1:$EH$1,,MATCH(LARGE('Jaccard_distance All'!$C45:$EH45,U$4),'Jaccard_distance All'!$C45:$EH45,0))</f>
        <v>set_1023</v>
      </c>
      <c r="V47" s="18">
        <f ca="1">LARGE('Jaccard_distance All'!$C45:$EH45,V$4+1)</f>
        <v>1</v>
      </c>
      <c r="W47" s="21" t="str" cm="1">
        <f t="array" aca="1" ref="W47" ca="1">INDEX('Jaccard_distance All'!$C$2:$EH$2,,MATCH(LARGE('Jaccard_distance All'!$C45:$EH45,W$4+1),'Jaccard_distance All'!$C45:$EH45,0))</f>
        <v>H₂ adoption is a relatively low-cost option for existing natural-gas based furnaces</v>
      </c>
      <c r="X47" s="18" t="str" cm="1">
        <f t="array" aca="1" ref="X47" ca="1">INDEX('Jaccard_distance All'!$A$1:$EH$1,1,MATCH(U47,'Jaccard_distance All'!$A$1:$EH$1,0)+MATCH(LARGE(OFFSET('Jaccard_distance All'!$A45,0,MATCH(U47,'Jaccard_distance All'!$A$1:$EH$1,0),,138-MATCH(U47,'Jaccard_distance All'!$A$1:$EH$1,0)),1),OFFSET('Jaccard_distance All'!$A45,0,MATCH(U47,'Jaccard_distance All'!$A$1:$EH$1,0),,138-MATCH(U47,'Jaccard_distance All'!$A$1:$EH$1,0)),0))</f>
        <v>set_3013</v>
      </c>
      <c r="Y47" s="18">
        <f ca="1">HLOOKUP(X47,'Jaccard_distance All'!$C$1:$EH$138,ROW()-2,FALSE)</f>
        <v>1</v>
      </c>
      <c r="Z47" s="21" t="str">
        <f ca="1">HLOOKUP(X47,'Jaccard_distance All'!$C$1:$EH$138,2,FALSE)</f>
        <v>H₂ may face lack of sufficiently trained workforce</v>
      </c>
      <c r="AA47" s="18" t="str" cm="1">
        <f t="array" aca="1" ref="AA47" ca="1">INDEX('Jaccard_distance All'!$A$1:$EH$1,1,MATCH(X47,'Jaccard_distance All'!$A$1:$EH$1,0)+MATCH(LARGE(OFFSET('Jaccard_distance All'!$A45,0,MATCH(X47,'Jaccard_distance All'!$A$1:$EH$1,0),,138-MATCH(X47,'Jaccard_distance All'!$A$1:$EH$1,0)),1),OFFSET('Jaccard_distance All'!$A45,0,MATCH(X47,'Jaccard_distance All'!$A$1:$EH$1,0),,138-MATCH(X47,'Jaccard_distance All'!$A$1:$EH$1,0)),0))</f>
        <v>set_3026</v>
      </c>
      <c r="AB47" s="18">
        <f ca="1">HLOOKUP(AA47,'Jaccard_distance All'!$C$1:$EH$138,ROW()-2,FALSE)</f>
        <v>1</v>
      </c>
      <c r="AC47" s="21" t="str">
        <f ca="1">HLOOKUP(AA47,'Jaccard_distance All'!$C$1:$EH$138,2,FALSE)</f>
        <v>H₂ may be hindered by mixed signals and wrong messaging resulting from misaligned policy action</v>
      </c>
      <c r="AD47" s="18" t="str" cm="1">
        <f t="array" aca="1" ref="AD47" ca="1">INDEX('Jaccard_distance All'!$A$1:$EH$1,1,MATCH(AA47,'Jaccard_distance All'!$A$1:$EH$1,0)+MATCH(LARGE(OFFSET('Jaccard_distance All'!$A45,0,MATCH(AA47,'Jaccard_distance All'!$A$1:$EH$1,0),,138-MATCH(AA47,'Jaccard_distance All'!$A$1:$EH$1,0)),1),OFFSET('Jaccard_distance All'!$A45,0,MATCH(AA47,'Jaccard_distance All'!$A$1:$EH$1,0),,138-MATCH(AA47,'Jaccard_distance All'!$A$1:$EH$1,0)),0))</f>
        <v>set_3029</v>
      </c>
      <c r="AE47" s="18">
        <f ca="1">HLOOKUP(AD47,'Jaccard_distance All'!$C$1:$EH$138,ROW()-2,FALSE)</f>
        <v>1</v>
      </c>
      <c r="AF47" s="21" t="str">
        <f ca="1">HLOOKUP(AD47,'Jaccard_distance All'!$C$1:$EH$138,2,FALSE)</f>
        <v>H₂ may face opposition from local stakeholders (i.e., "not-in-my-backyard" phenomenon, or NIMBY)</v>
      </c>
      <c r="AG47" s="18" t="str" cm="1">
        <f t="array" aca="1" ref="AG47" ca="1">INDEX('Jaccard_distance All'!$A$1:$EH$1,1,MATCH(AD47,'Jaccard_distance All'!$A$1:$EH$1,0)+MATCH(LARGE(OFFSET('Jaccard_distance All'!$A45,0,MATCH(AD47,'Jaccard_distance All'!$A$1:$EH$1,0),,138-MATCH(AD47,'Jaccard_distance All'!$A$1:$EH$1,0)),1),OFFSET('Jaccard_distance All'!$A45,0,MATCH(AD47,'Jaccard_distance All'!$A$1:$EH$1,0),,138-MATCH(AD47,'Jaccard_distance All'!$A$1:$EH$1,0)),0))</f>
        <v>set_3031</v>
      </c>
      <c r="AH47" s="18">
        <f ca="1">HLOOKUP(AG47,'Jaccard_distance All'!$C$1:$EH$138,ROW()-2,FALSE)</f>
        <v>1</v>
      </c>
      <c r="AI47" s="21" t="str">
        <f ca="1">HLOOKUP(AG47,'Jaccard_distance All'!$C$1:$EH$138,2,FALSE)</f>
        <v>H₂ has different chemical properties (e.g., flame velocity, calorific value) from other gaseous fuels</v>
      </c>
      <c r="AK47" s="85">
        <f ca="1">1-SMALL('Jaccard_distance All'!$C45:$EH45,2)</f>
        <v>0.25</v>
      </c>
      <c r="AL47" s="85">
        <f ca="1">1-AVERAGE('Jaccard_distance All'!$C45:$EH45)</f>
        <v>9.7791928082435975E-2</v>
      </c>
      <c r="AM47" s="85">
        <f ca="1">1-MEDIAN('Jaccard_distance All'!$C45:$EH45)</f>
        <v>8.1666666666666665E-2</v>
      </c>
    </row>
    <row r="48" spans="1:39" ht="39.4" x14ac:dyDescent="0.45">
      <c r="A48" s="19" t="s">
        <v>66</v>
      </c>
      <c r="B48" s="21" t="s">
        <v>333</v>
      </c>
      <c r="C48" s="18" cm="1">
        <f t="array" ref="C48">_xlfn.XLOOKUP(A48,'CCUS benefits'!$F$5:$AD$5,'CCUS benefits'!$F$2:$AD$2,check,0)</f>
        <v>27</v>
      </c>
      <c r="D48" s="34" t="str" cm="1">
        <f t="array" aca="1" ref="D48" ca="1">INDEX('Jaccard_distance All'!$C$1:$EH$1,,MATCH(SMALL('Jaccard_distance All'!$C46:$EH46,D$4+1),'Jaccard_distance All'!$C46:$EH46,0))</f>
        <v>set_2002</v>
      </c>
      <c r="E48" s="18">
        <f ca="1">SMALL('Jaccard_distance All'!$C46:$EH46,E$4+1)</f>
        <v>0.65671641791044777</v>
      </c>
      <c r="F48" s="21" t="str" cm="1">
        <f t="array" aca="1" ref="F48" ca="1">INDEX('Jaccard_distance All'!$C$2:$EH$2,,MATCH(SMALL('Jaccard_distance All'!$C46:$EH46,F$4+1),'Jaccard_distance All'!$C46:$EH46,0))</f>
        <v>CCUS facilitates industries and society to reach net zero goals</v>
      </c>
      <c r="G48" s="18" t="str" cm="1">
        <f t="array" aca="1" ref="G48" ca="1">INDEX('Jaccard_distance All'!$C$1:$EH$1,,MATCH(SMALL('Jaccard_distance All'!$C46:$EH46,G$4+1),'Jaccard_distance All'!$C46:$EH46,0))</f>
        <v>set_2006</v>
      </c>
      <c r="H48" s="18">
        <f ca="1">SMALL('Jaccard_distance All'!$C46:$EH46,H$4+1)</f>
        <v>0.66037735849056611</v>
      </c>
      <c r="I48" s="21" t="str" cm="1">
        <f t="array" aca="1" ref="I48" ca="1">INDEX('Jaccard_distance All'!$C$2:$EH$2,,MATCH(SMALL('Jaccard_distance All'!$C46:$EH46,I$4+1),'Jaccard_distance All'!$C46:$EH46,0))</f>
        <v>CCUS adoption can lead to benefits to the wider economy (e.g., job creation and retainment)</v>
      </c>
      <c r="J48" s="18" t="str" cm="1">
        <f t="array" aca="1" ref="J48" ca="1">INDEX('Jaccard_distance All'!$C$1:$EH$1,,MATCH(SMALL('Jaccard_distance All'!$C46:$EH46,J$4+1),'Jaccard_distance All'!$C46:$EH46,0))</f>
        <v>set_2005</v>
      </c>
      <c r="K48" s="18">
        <f ca="1">SMALL('Jaccard_distance All'!$C46:$EH46,K$4+1)</f>
        <v>0.66666666666666674</v>
      </c>
      <c r="L48" s="21" t="str" cm="1">
        <f t="array" aca="1" ref="L48" ca="1">INDEX('Jaccard_distance All'!$C$2:$EH$2,,MATCH(SMALL('Jaccard_distance All'!$C46:$EH46,L$4+1),'Jaccard_distance All'!$C46:$EH46,0))</f>
        <v>CCUS stimulates and supports cooperation and consensus among actors (industry, government, local authorities)</v>
      </c>
      <c r="M48" s="18" t="str" cm="1">
        <f t="array" aca="1" ref="M48" ca="1">INDEX('Jaccard_distance All'!$C$1:$EH$1,,MATCH(SMALL('Jaccard_distance All'!$C46:$EH46,M$4+1),'Jaccard_distance All'!$C46:$EH46,0))</f>
        <v>set_4003</v>
      </c>
      <c r="N48" s="18">
        <f ca="1">SMALL('Jaccard_distance All'!$C46:$EH46,N$4+1)</f>
        <v>0.68627450980392157</v>
      </c>
      <c r="O48" s="21" t="str" cm="1">
        <f t="array" aca="1" ref="O48" ca="1">INDEX('Jaccard_distance All'!$C$2:$EH$2,,MATCH(SMALL('Jaccard_distance All'!$C46:$EH46,O$4+1),'Jaccard_distance All'!$C46:$EH46,0))</f>
        <v>CCUS deployment can result in high implementation costs</v>
      </c>
      <c r="P48" s="18" t="str" cm="1">
        <f t="array" aca="1" ref="P48" ca="1">INDEX('Jaccard_distance All'!$C$1:$EH$1,,MATCH(SMALL('Jaccard_distance All'!$C46:$EH46,P$4+1),'Jaccard_distance All'!$C46:$EH46,0))</f>
        <v>set_4033</v>
      </c>
      <c r="Q48" s="18">
        <f ca="1">SMALL('Jaccard_distance All'!$C46:$EH46,Q$4+1)</f>
        <v>0.69230769230769229</v>
      </c>
      <c r="R48" s="35" t="str" cm="1">
        <f t="array" aca="1" ref="R48" ca="1">INDEX('Jaccard_distance All'!$C$2:$EH$2,,MATCH(SMALL('Jaccard_distance All'!$C46:$EH46,R$4+1),'Jaccard_distance All'!$C46:$EH46,0))</f>
        <v xml:space="preserve">CCUS does not address other non-carbon emissions, e.g., NOx and SOx </v>
      </c>
      <c r="T48" s="61">
        <f ca="1">COUNTIF('Jaccard_distance All'!$C46:$EH46,1)</f>
        <v>8</v>
      </c>
      <c r="U48" s="34" t="str" cm="1">
        <f t="array" aca="1" ref="U48" ca="1">INDEX('Jaccard_distance All'!$C$1:$EH$1,,MATCH(LARGE('Jaccard_distance All'!$C46:$EH46,U$4),'Jaccard_distance All'!$C46:$EH46,0))</f>
        <v>set_1010</v>
      </c>
      <c r="V48" s="18">
        <f ca="1">LARGE('Jaccard_distance All'!$C46:$EH46,V$4+1)</f>
        <v>1</v>
      </c>
      <c r="W48" s="21" t="str" cm="1">
        <f t="array" aca="1" ref="W48" ca="1">INDEX('Jaccard_distance All'!$C$2:$EH$2,,MATCH(LARGE('Jaccard_distance All'!$C46:$EH46,W$4+1),'Jaccard_distance All'!$C46:$EH46,0))</f>
        <v>H₂ can mitigate other environmental problems, e.g., air pollution</v>
      </c>
      <c r="X48" s="18" t="str" cm="1">
        <f t="array" aca="1" ref="X48" ca="1">INDEX('Jaccard_distance All'!$A$1:$EH$1,1,MATCH(U48,'Jaccard_distance All'!$A$1:$EH$1,0)+MATCH(LARGE(OFFSET('Jaccard_distance All'!$A46,0,MATCH(U48,'Jaccard_distance All'!$A$1:$EH$1,0),,138-MATCH(U48,'Jaccard_distance All'!$A$1:$EH$1,0)),1),OFFSET('Jaccard_distance All'!$A46,0,MATCH(U48,'Jaccard_distance All'!$A$1:$EH$1,0),,138-MATCH(U48,'Jaccard_distance All'!$A$1:$EH$1,0)),0))</f>
        <v>set_1023</v>
      </c>
      <c r="Y48" s="18">
        <f ca="1">HLOOKUP(X48,'Jaccard_distance All'!$C$1:$EH$138,ROW()-2,FALSE)</f>
        <v>1</v>
      </c>
      <c r="Z48" s="21" t="str">
        <f ca="1">HLOOKUP(X48,'Jaccard_distance All'!$C$1:$EH$138,2,FALSE)</f>
        <v>H₂ adoption is a relatively low-cost option for existing natural-gas based furnaces</v>
      </c>
      <c r="AA48" s="18" t="str" cm="1">
        <f t="array" aca="1" ref="AA48" ca="1">INDEX('Jaccard_distance All'!$A$1:$EH$1,1,MATCH(X48,'Jaccard_distance All'!$A$1:$EH$1,0)+MATCH(LARGE(OFFSET('Jaccard_distance All'!$A46,0,MATCH(X48,'Jaccard_distance All'!$A$1:$EH$1,0),,138-MATCH(X48,'Jaccard_distance All'!$A$1:$EH$1,0)),1),OFFSET('Jaccard_distance All'!$A46,0,MATCH(X48,'Jaccard_distance All'!$A$1:$EH$1,0),,138-MATCH(X48,'Jaccard_distance All'!$A$1:$EH$1,0)),0))</f>
        <v>set_3004</v>
      </c>
      <c r="AB48" s="18">
        <f ca="1">HLOOKUP(AA48,'Jaccard_distance All'!$C$1:$EH$138,ROW()-2,FALSE)</f>
        <v>1</v>
      </c>
      <c r="AC48" s="21" t="str">
        <f ca="1">HLOOKUP(AA48,'Jaccard_distance All'!$C$1:$EH$138,2,FALSE)</f>
        <v>H₂ adoption will require replacement of boilers</v>
      </c>
      <c r="AD48" s="18" t="str" cm="1">
        <f t="array" aca="1" ref="AD48" ca="1">INDEX('Jaccard_distance All'!$A$1:$EH$1,1,MATCH(AA48,'Jaccard_distance All'!$A$1:$EH$1,0)+MATCH(LARGE(OFFSET('Jaccard_distance All'!$A46,0,MATCH(AA48,'Jaccard_distance All'!$A$1:$EH$1,0),,138-MATCH(AA48,'Jaccard_distance All'!$A$1:$EH$1,0)),1),OFFSET('Jaccard_distance All'!$A46,0,MATCH(AA48,'Jaccard_distance All'!$A$1:$EH$1,0),,138-MATCH(AA48,'Jaccard_distance All'!$A$1:$EH$1,0)),0))</f>
        <v>set_3023</v>
      </c>
      <c r="AE48" s="18">
        <f ca="1">HLOOKUP(AD48,'Jaccard_distance All'!$C$1:$EH$138,ROW()-2,FALSE)</f>
        <v>1</v>
      </c>
      <c r="AF48" s="21" t="str">
        <f ca="1">HLOOKUP(AD48,'Jaccard_distance All'!$C$1:$EH$138,2,FALSE)</f>
        <v>H₂ production systems may lack sufficient flexibility to adjust to variable electricity supply and demand</v>
      </c>
      <c r="AG48" s="18" t="str" cm="1">
        <f t="array" aca="1" ref="AG48" ca="1">INDEX('Jaccard_distance All'!$A$1:$EH$1,1,MATCH(AD48,'Jaccard_distance All'!$A$1:$EH$1,0)+MATCH(LARGE(OFFSET('Jaccard_distance All'!$A46,0,MATCH(AD48,'Jaccard_distance All'!$A$1:$EH$1,0),,138-MATCH(AD48,'Jaccard_distance All'!$A$1:$EH$1,0)),1),OFFSET('Jaccard_distance All'!$A46,0,MATCH(AD48,'Jaccard_distance All'!$A$1:$EH$1,0),,138-MATCH(AD48,'Jaccard_distance All'!$A$1:$EH$1,0)),0))</f>
        <v>set_3031</v>
      </c>
      <c r="AH48" s="18">
        <f ca="1">HLOOKUP(AG48,'Jaccard_distance All'!$C$1:$EH$138,ROW()-2,FALSE)</f>
        <v>1</v>
      </c>
      <c r="AI48" s="21" t="str">
        <f ca="1">HLOOKUP(AG48,'Jaccard_distance All'!$C$1:$EH$138,2,FALSE)</f>
        <v>H₂ has different chemical properties (e.g., flame velocity, calorific value) from other gaseous fuels</v>
      </c>
      <c r="AK48" s="85">
        <f ca="1">1-SMALL('Jaccard_distance All'!$C46:$EH46,2)</f>
        <v>0.34328358208955223</v>
      </c>
      <c r="AL48" s="85">
        <f ca="1">1-AVERAGE('Jaccard_distance All'!$C46:$EH46)</f>
        <v>0.13591832863811493</v>
      </c>
      <c r="AM48" s="85">
        <f ca="1">1-MEDIAN('Jaccard_distance All'!$C46:$EH46)</f>
        <v>0.12097560975609756</v>
      </c>
    </row>
    <row r="49" spans="1:39" ht="39.4" x14ac:dyDescent="0.45">
      <c r="A49" s="19" t="s">
        <v>161</v>
      </c>
      <c r="B49" s="21" t="s">
        <v>334</v>
      </c>
      <c r="C49" s="18" cm="1">
        <f t="array" ref="C49">_xlfn.XLOOKUP(A49,'CCUS benefits'!$F$5:$AD$5,'CCUS benefits'!$F$2:$AD$2,check,0)</f>
        <v>11</v>
      </c>
      <c r="D49" s="34" t="str" cm="1">
        <f t="array" aca="1" ref="D49" ca="1">INDEX('Jaccard_distance All'!$C$1:$EH$1,,MATCH(SMALL('Jaccard_distance All'!$C47:$EH47,D$4+1),'Jaccard_distance All'!$C47:$EH47,0))</f>
        <v>set_2010</v>
      </c>
      <c r="E49" s="18">
        <f ca="1">SMALL('Jaccard_distance All'!$C47:$EH47,E$4+1)</f>
        <v>0.77272727272727271</v>
      </c>
      <c r="F49" s="21" t="str" cm="1">
        <f t="array" aca="1" ref="F49" ca="1">INDEX('Jaccard_distance All'!$C$2:$EH$2,,MATCH(SMALL('Jaccard_distance All'!$C47:$EH47,F$4+1),'Jaccard_distance All'!$C47:$EH47,0))</f>
        <v>CCUS actors can instilled confidence and trust in institutional support</v>
      </c>
      <c r="G49" s="18" t="str" cm="1">
        <f t="array" aca="1" ref="G49" ca="1">INDEX('Jaccard_distance All'!$C$1:$EH$1,,MATCH(SMALL('Jaccard_distance All'!$C47:$EH47,G$4+1),'Jaccard_distance All'!$C47:$EH47,0))</f>
        <v>set_2019</v>
      </c>
      <c r="H49" s="18">
        <f ca="1">SMALL('Jaccard_distance All'!$C47:$EH47,H$4+1)</f>
        <v>0.77419354838709675</v>
      </c>
      <c r="I49" s="21" t="str" cm="1">
        <f t="array" aca="1" ref="I49" ca="1">INDEX('Jaccard_distance All'!$C$2:$EH$2,,MATCH(SMALL('Jaccard_distance All'!$C47:$EH47,I$4+1),'Jaccard_distance All'!$C47:$EH47,0))</f>
        <v>CCUS adoption encourages broad innovation (technologies, practices and business models)</v>
      </c>
      <c r="J49" s="18" t="str" cm="1">
        <f t="array" aca="1" ref="J49" ca="1">INDEX('Jaccard_distance All'!$C$1:$EH$1,,MATCH(SMALL('Jaccard_distance All'!$C47:$EH47,J$4+1),'Jaccard_distance All'!$C47:$EH47,0))</f>
        <v>set_2022</v>
      </c>
      <c r="K49" s="18">
        <f ca="1">SMALL('Jaccard_distance All'!$C47:$EH47,K$4+1)</f>
        <v>0.77777777777777779</v>
      </c>
      <c r="L49" s="21" t="str" cm="1">
        <f t="array" aca="1" ref="L49" ca="1">INDEX('Jaccard_distance All'!$C$2:$EH$2,,MATCH(SMALL('Jaccard_distance All'!$C47:$EH47,L$4+1),'Jaccard_distance All'!$C47:$EH47,0))</f>
        <v>CCUS can increase the competitiveness of industries both nationally and internationally</v>
      </c>
      <c r="M49" s="18" t="str" cm="1">
        <f t="array" aca="1" ref="M49" ca="1">INDEX('Jaccard_distance All'!$C$1:$EH$1,,MATCH(SMALL('Jaccard_distance All'!$C47:$EH47,M$4+1),'Jaccard_distance All'!$C47:$EH47,0))</f>
        <v>set_4020</v>
      </c>
      <c r="N49" s="18">
        <f ca="1">SMALL('Jaccard_distance All'!$C47:$EH47,N$4+1)</f>
        <v>0.80645161290322576</v>
      </c>
      <c r="O49" s="21" t="str" cm="1">
        <f t="array" aca="1" ref="O49" ca="1">INDEX('Jaccard_distance All'!$C$2:$EH$2,,MATCH(SMALL('Jaccard_distance All'!$C47:$EH47,O$4+1),'Jaccard_distance All'!$C47:$EH47,0))</f>
        <v>CCUS technologies may not be sufficiently proven at commercial scale</v>
      </c>
      <c r="P49" s="18" t="str" cm="1">
        <f t="array" aca="1" ref="P49" ca="1">INDEX('Jaccard_distance All'!$C$1:$EH$1,,MATCH(SMALL('Jaccard_distance All'!$C47:$EH47,P$4+1),'Jaccard_distance All'!$C47:$EH47,0))</f>
        <v>set_4016</v>
      </c>
      <c r="Q49" s="18">
        <f ca="1">SMALL('Jaccard_distance All'!$C47:$EH47,Q$4+1)</f>
        <v>0.80952380952380953</v>
      </c>
      <c r="R49" s="35" t="str" cm="1">
        <f t="array" aca="1" ref="R49" ca="1">INDEX('Jaccard_distance All'!$C$2:$EH$2,,MATCH(SMALL('Jaccard_distance All'!$C47:$EH47,R$4+1),'Jaccard_distance All'!$C47:$EH47,0))</f>
        <v>CCUS storage and transmission infrastructure must deal with leakage risks</v>
      </c>
      <c r="T49" s="61">
        <f ca="1">COUNTIF('Jaccard_distance All'!$C47:$EH47,1)</f>
        <v>27</v>
      </c>
      <c r="U49" s="34" t="str" cm="1">
        <f t="array" aca="1" ref="U49" ca="1">INDEX('Jaccard_distance All'!$C$1:$EH$1,,MATCH(LARGE('Jaccard_distance All'!$C47:$EH47,U$4),'Jaccard_distance All'!$C47:$EH47,0))</f>
        <v>set_1013</v>
      </c>
      <c r="V49" s="18">
        <f ca="1">LARGE('Jaccard_distance All'!$C47:$EH47,V$4+1)</f>
        <v>1</v>
      </c>
      <c r="W49" s="21" t="str" cm="1">
        <f t="array" aca="1" ref="W49" ca="1">INDEX('Jaccard_distance All'!$C$2:$EH$2,,MATCH(LARGE('Jaccard_distance All'!$C47:$EH47,W$4+1),'Jaccard_distance All'!$C47:$EH47,0))</f>
        <v>H₂ can leverage geographical proximity of industries and demand centers to expedite adoption</v>
      </c>
      <c r="X49" s="18" t="str" cm="1">
        <f t="array" aca="1" ref="X49" ca="1">INDEX('Jaccard_distance All'!$A$1:$EH$1,1,MATCH(U49,'Jaccard_distance All'!$A$1:$EH$1,0)+MATCH(LARGE(OFFSET('Jaccard_distance All'!$A47,0,MATCH(U49,'Jaccard_distance All'!$A$1:$EH$1,0),,138-MATCH(U49,'Jaccard_distance All'!$A$1:$EH$1,0)),1),OFFSET('Jaccard_distance All'!$A47,0,MATCH(U49,'Jaccard_distance All'!$A$1:$EH$1,0),,138-MATCH(U49,'Jaccard_distance All'!$A$1:$EH$1,0)),0))</f>
        <v>set_1018</v>
      </c>
      <c r="Y49" s="18">
        <f ca="1">HLOOKUP(X49,'Jaccard_distance All'!$C$1:$EH$138,ROW()-2,FALSE)</f>
        <v>1</v>
      </c>
      <c r="Z49" s="21" t="str">
        <f ca="1">HLOOKUP(X49,'Jaccard_distance All'!$C$1:$EH$138,2,FALSE)</f>
        <v>H₂ will be a long-term business and can extend the operational lifetime of current industries (e.g., refining)</v>
      </c>
      <c r="AA49" s="18" t="str" cm="1">
        <f t="array" aca="1" ref="AA49" ca="1">INDEX('Jaccard_distance All'!$A$1:$EH$1,1,MATCH(X49,'Jaccard_distance All'!$A$1:$EH$1,0)+MATCH(LARGE(OFFSET('Jaccard_distance All'!$A47,0,MATCH(X49,'Jaccard_distance All'!$A$1:$EH$1,0),,138-MATCH(X49,'Jaccard_distance All'!$A$1:$EH$1,0)),1),OFFSET('Jaccard_distance All'!$A47,0,MATCH(X49,'Jaccard_distance All'!$A$1:$EH$1,0),,138-MATCH(X49,'Jaccard_distance All'!$A$1:$EH$1,0)),0))</f>
        <v>set_1020</v>
      </c>
      <c r="AB49" s="18">
        <f ca="1">HLOOKUP(AA49,'Jaccard_distance All'!$C$1:$EH$138,ROW()-2,FALSE)</f>
        <v>1</v>
      </c>
      <c r="AC49" s="21" t="str">
        <f ca="1">HLOOKUP(AA49,'Jaccard_distance All'!$C$1:$EH$138,2,FALSE)</f>
        <v>H₂ can help decarbonise other sectors, e.g., domestic heating</v>
      </c>
      <c r="AD49" s="18" t="str" cm="1">
        <f t="array" aca="1" ref="AD49" ca="1">INDEX('Jaccard_distance All'!$A$1:$EH$1,1,MATCH(AA49,'Jaccard_distance All'!$A$1:$EH$1,0)+MATCH(LARGE(OFFSET('Jaccard_distance All'!$A47,0,MATCH(AA49,'Jaccard_distance All'!$A$1:$EH$1,0),,138-MATCH(AA49,'Jaccard_distance All'!$A$1:$EH$1,0)),1),OFFSET('Jaccard_distance All'!$A47,0,MATCH(AA49,'Jaccard_distance All'!$A$1:$EH$1,0),,138-MATCH(AA49,'Jaccard_distance All'!$A$1:$EH$1,0)),0))</f>
        <v>set_1021</v>
      </c>
      <c r="AE49" s="18">
        <f ca="1">HLOOKUP(AD49,'Jaccard_distance All'!$C$1:$EH$138,ROW()-2,FALSE)</f>
        <v>1</v>
      </c>
      <c r="AF49" s="21" t="str">
        <f ca="1">HLOOKUP(AD49,'Jaccard_distance All'!$C$1:$EH$138,2,FALSE)</f>
        <v>H₂ can result in cheaper energy prices for end-use consumers</v>
      </c>
      <c r="AG49" s="18" t="str" cm="1">
        <f t="array" aca="1" ref="AG49" ca="1">INDEX('Jaccard_distance All'!$A$1:$EH$1,1,MATCH(AD49,'Jaccard_distance All'!$A$1:$EH$1,0)+MATCH(LARGE(OFFSET('Jaccard_distance All'!$A47,0,MATCH(AD49,'Jaccard_distance All'!$A$1:$EH$1,0),,138-MATCH(AD49,'Jaccard_distance All'!$A$1:$EH$1,0)),1),OFFSET('Jaccard_distance All'!$A47,0,MATCH(AD49,'Jaccard_distance All'!$A$1:$EH$1,0),,138-MATCH(AD49,'Jaccard_distance All'!$A$1:$EH$1,0)),0))</f>
        <v>set_1023</v>
      </c>
      <c r="AH49" s="18">
        <f ca="1">HLOOKUP(AG49,'Jaccard_distance All'!$C$1:$EH$138,ROW()-2,FALSE)</f>
        <v>1</v>
      </c>
      <c r="AI49" s="21" t="str">
        <f ca="1">HLOOKUP(AG49,'Jaccard_distance All'!$C$1:$EH$138,2,FALSE)</f>
        <v>H₂ adoption is a relatively low-cost option for existing natural-gas based furnaces</v>
      </c>
      <c r="AK49" s="85">
        <f ca="1">1-SMALL('Jaccard_distance All'!$C47:$EH47,2)</f>
        <v>0.22727272727272729</v>
      </c>
      <c r="AL49" s="85">
        <f ca="1">1-AVERAGE('Jaccard_distance All'!$C47:$EH47)</f>
        <v>7.4416673243270393E-2</v>
      </c>
      <c r="AM49" s="85">
        <f ca="1">1-MEDIAN('Jaccard_distance All'!$C47:$EH47)</f>
        <v>5.6349206349206371E-2</v>
      </c>
    </row>
    <row r="50" spans="1:39" ht="39.4" x14ac:dyDescent="0.45">
      <c r="A50" s="19" t="s">
        <v>162</v>
      </c>
      <c r="B50" s="21" t="s">
        <v>335</v>
      </c>
      <c r="C50" s="18" cm="1">
        <f t="array" ref="C50">_xlfn.XLOOKUP(A50,'CCUS benefits'!$F$5:$AD$5,'CCUS benefits'!$F$2:$AD$2,check,0)</f>
        <v>8</v>
      </c>
      <c r="D50" s="34" t="str" cm="1">
        <f t="array" aca="1" ref="D50" ca="1">INDEX('Jaccard_distance All'!$C$1:$EH$1,,MATCH(SMALL('Jaccard_distance All'!$C48:$EH48,D$4+1),'Jaccard_distance All'!$C48:$EH48,0))</f>
        <v>set_2019</v>
      </c>
      <c r="E50" s="18">
        <f ca="1">SMALL('Jaccard_distance All'!$C48:$EH48,E$4+1)</f>
        <v>0.7931034482758621</v>
      </c>
      <c r="F50" s="21" t="str" cm="1">
        <f t="array" aca="1" ref="F50" ca="1">INDEX('Jaccard_distance All'!$C$2:$EH$2,,MATCH(SMALL('Jaccard_distance All'!$C48:$EH48,F$4+1),'Jaccard_distance All'!$C48:$EH48,0))</f>
        <v>CCUS adoption encourages broad innovation (technologies, practices and business models)</v>
      </c>
      <c r="G50" s="18" t="str" cm="1">
        <f t="array" aca="1" ref="G50" ca="1">INDEX('Jaccard_distance All'!$C$1:$EH$1,,MATCH(SMALL('Jaccard_distance All'!$C48:$EH48,G$4+1),'Jaccard_distance All'!$C48:$EH48,0))</f>
        <v>set_2007</v>
      </c>
      <c r="H50" s="18">
        <f ca="1">SMALL('Jaccard_distance All'!$C48:$EH48,H$4+1)</f>
        <v>0.8</v>
      </c>
      <c r="I50" s="21" t="str" cm="1">
        <f t="array" aca="1" ref="I50" ca="1">INDEX('Jaccard_distance All'!$C$2:$EH$2,,MATCH(SMALL('Jaccard_distance All'!$C48:$EH48,I$4+1),'Jaccard_distance All'!$C48:$EH48,0))</f>
        <v>CCUS adoption can be economically self-sufficient or cost-effective</v>
      </c>
      <c r="J50" s="18" t="str" cm="1">
        <f t="array" aca="1" ref="J50" ca="1">INDEX('Jaccard_distance All'!$C$1:$EH$1,,MATCH(SMALL('Jaccard_distance All'!$C48:$EH48,J$4+1),'Jaccard_distance All'!$C48:$EH48,0))</f>
        <v>set_1017</v>
      </c>
      <c r="K50" s="18">
        <f ca="1">SMALL('Jaccard_distance All'!$C48:$EH48,K$4+1)</f>
        <v>0.80952380952380953</v>
      </c>
      <c r="L50" s="21" t="str" cm="1">
        <f t="array" aca="1" ref="L50" ca="1">INDEX('Jaccard_distance All'!$C$2:$EH$2,,MATCH(SMALL('Jaccard_distance All'!$C48:$EH48,L$4+1),'Jaccard_distance All'!$C48:$EH48,0))</f>
        <v>H₂ can support fuel switching in industry</v>
      </c>
      <c r="M50" s="18" t="str" cm="1">
        <f t="array" aca="1" ref="M50" ca="1">INDEX('Jaccard_distance All'!$C$1:$EH$1,,MATCH(SMALL('Jaccard_distance All'!$C48:$EH48,M$4+1),'Jaccard_distance All'!$C48:$EH48,0))</f>
        <v>set_4026</v>
      </c>
      <c r="N50" s="18">
        <f ca="1">SMALL('Jaccard_distance All'!$C48:$EH48,N$4+1)</f>
        <v>0.81818181818181812</v>
      </c>
      <c r="O50" s="21" t="str" cm="1">
        <f t="array" aca="1" ref="O50" ca="1">INDEX('Jaccard_distance All'!$C$2:$EH$2,,MATCH(SMALL('Jaccard_distance All'!$C48:$EH48,O$4+1),'Jaccard_distance All'!$C48:$EH48,0))</f>
        <v>CCUS may not have clear application opportunities for CO₂ emissions, limiting CCU deployment</v>
      </c>
      <c r="P50" s="18" t="str" cm="1">
        <f t="array" aca="1" ref="P50" ca="1">INDEX('Jaccard_distance All'!$C$1:$EH$1,,MATCH(SMALL('Jaccard_distance All'!$C48:$EH48,P$4+1),'Jaccard_distance All'!$C48:$EH48,0))</f>
        <v>set_3030</v>
      </c>
      <c r="Q50" s="18">
        <f ca="1">SMALL('Jaccard_distance All'!$C48:$EH48,Q$4+1)</f>
        <v>0.82352941176470584</v>
      </c>
      <c r="R50" s="35" t="str" cm="1">
        <f t="array" aca="1" ref="R50" ca="1">INDEX('Jaccard_distance All'!$C$2:$EH$2,,MATCH(SMALL('Jaccard_distance All'!$C48:$EH48,R$4+1),'Jaccard_distance All'!$C48:$EH48,0))</f>
        <v>H₂ may face lack of sufficient workforce (e.g., construction) to develop projects</v>
      </c>
      <c r="T50" s="61">
        <f ca="1">COUNTIF('Jaccard_distance All'!$C48:$EH48,1)</f>
        <v>29</v>
      </c>
      <c r="U50" s="34" t="str" cm="1">
        <f t="array" aca="1" ref="U50" ca="1">INDEX('Jaccard_distance All'!$C$1:$EH$1,,MATCH(LARGE('Jaccard_distance All'!$C48:$EH48,U$4),'Jaccard_distance All'!$C48:$EH48,0))</f>
        <v>set_1009</v>
      </c>
      <c r="V50" s="18">
        <f ca="1">LARGE('Jaccard_distance All'!$C48:$EH48,V$4+1)</f>
        <v>1</v>
      </c>
      <c r="W50" s="21" t="str" cm="1">
        <f t="array" aca="1" ref="W50" ca="1">INDEX('Jaccard_distance All'!$C$2:$EH$2,,MATCH(LARGE('Jaccard_distance All'!$C48:$EH48,W$4+1),'Jaccard_distance All'!$C48:$EH48,0))</f>
        <v>H₂ requirements for trained/skilled staff can be met by existing industries and initiatives</v>
      </c>
      <c r="X50" s="18" t="str" cm="1">
        <f t="array" aca="1" ref="X50" ca="1">INDEX('Jaccard_distance All'!$A$1:$EH$1,1,MATCH(U50,'Jaccard_distance All'!$A$1:$EH$1,0)+MATCH(LARGE(OFFSET('Jaccard_distance All'!$A48,0,MATCH(U50,'Jaccard_distance All'!$A$1:$EH$1,0),,138-MATCH(U50,'Jaccard_distance All'!$A$1:$EH$1,0)),1),OFFSET('Jaccard_distance All'!$A48,0,MATCH(U50,'Jaccard_distance All'!$A$1:$EH$1,0),,138-MATCH(U50,'Jaccard_distance All'!$A$1:$EH$1,0)),0))</f>
        <v>set_1015</v>
      </c>
      <c r="Y50" s="18">
        <f ca="1">HLOOKUP(X50,'Jaccard_distance All'!$C$1:$EH$138,ROW()-2,FALSE)</f>
        <v>1</v>
      </c>
      <c r="Z50" s="21" t="str">
        <f ca="1">HLOOKUP(X50,'Jaccard_distance All'!$C$1:$EH$138,2,FALSE)</f>
        <v>H₂ can enhance energy security and energy independence of nations</v>
      </c>
      <c r="AA50" s="18" t="str" cm="1">
        <f t="array" aca="1" ref="AA50" ca="1">INDEX('Jaccard_distance All'!$A$1:$EH$1,1,MATCH(X50,'Jaccard_distance All'!$A$1:$EH$1,0)+MATCH(LARGE(OFFSET('Jaccard_distance All'!$A48,0,MATCH(X50,'Jaccard_distance All'!$A$1:$EH$1,0),,138-MATCH(X50,'Jaccard_distance All'!$A$1:$EH$1,0)),1),OFFSET('Jaccard_distance All'!$A48,0,MATCH(X50,'Jaccard_distance All'!$A$1:$EH$1,0),,138-MATCH(X50,'Jaccard_distance All'!$A$1:$EH$1,0)),0))</f>
        <v>set_1016</v>
      </c>
      <c r="AB50" s="18">
        <f ca="1">HLOOKUP(AA50,'Jaccard_distance All'!$C$1:$EH$138,ROW()-2,FALSE)</f>
        <v>1</v>
      </c>
      <c r="AC50" s="21" t="str">
        <f ca="1">HLOOKUP(AA50,'Jaccard_distance All'!$C$1:$EH$138,2,FALSE)</f>
        <v>H₂ can help avoid stranded assets</v>
      </c>
      <c r="AD50" s="18" t="str" cm="1">
        <f t="array" aca="1" ref="AD50" ca="1">INDEX('Jaccard_distance All'!$A$1:$EH$1,1,MATCH(AA50,'Jaccard_distance All'!$A$1:$EH$1,0)+MATCH(LARGE(OFFSET('Jaccard_distance All'!$A48,0,MATCH(AA50,'Jaccard_distance All'!$A$1:$EH$1,0),,138-MATCH(AA50,'Jaccard_distance All'!$A$1:$EH$1,0)),1),OFFSET('Jaccard_distance All'!$A48,0,MATCH(AA50,'Jaccard_distance All'!$A$1:$EH$1,0),,138-MATCH(AA50,'Jaccard_distance All'!$A$1:$EH$1,0)),0))</f>
        <v>set_1019</v>
      </c>
      <c r="AE50" s="18">
        <f ca="1">HLOOKUP(AD50,'Jaccard_distance All'!$C$1:$EH$138,ROW()-2,FALSE)</f>
        <v>1</v>
      </c>
      <c r="AF50" s="21" t="str">
        <f ca="1">HLOOKUP(AD50,'Jaccard_distance All'!$C$1:$EH$138,2,FALSE)</f>
        <v>H₂ can create opportunities across economic sectors ("hydrogen economy")</v>
      </c>
      <c r="AG50" s="18" t="str" cm="1">
        <f t="array" aca="1" ref="AG50" ca="1">INDEX('Jaccard_distance All'!$A$1:$EH$1,1,MATCH(AD50,'Jaccard_distance All'!$A$1:$EH$1,0)+MATCH(LARGE(OFFSET('Jaccard_distance All'!$A48,0,MATCH(AD50,'Jaccard_distance All'!$A$1:$EH$1,0),,138-MATCH(AD50,'Jaccard_distance All'!$A$1:$EH$1,0)),1),OFFSET('Jaccard_distance All'!$A48,0,MATCH(AD50,'Jaccard_distance All'!$A$1:$EH$1,0),,138-MATCH(AD50,'Jaccard_distance All'!$A$1:$EH$1,0)),0))</f>
        <v>set_1023</v>
      </c>
      <c r="AH50" s="18">
        <f ca="1">HLOOKUP(AG50,'Jaccard_distance All'!$C$1:$EH$138,ROW()-2,FALSE)</f>
        <v>1</v>
      </c>
      <c r="AI50" s="21" t="str">
        <f ca="1">HLOOKUP(AG50,'Jaccard_distance All'!$C$1:$EH$138,2,FALSE)</f>
        <v>H₂ adoption is a relatively low-cost option for existing natural-gas based furnaces</v>
      </c>
      <c r="AK50" s="85">
        <f ca="1">1-SMALL('Jaccard_distance All'!$C48:$EH48,2)</f>
        <v>0.2068965517241379</v>
      </c>
      <c r="AL50" s="85">
        <f ca="1">1-AVERAGE('Jaccard_distance All'!$C48:$EH48)</f>
        <v>7.0994453531932566E-2</v>
      </c>
      <c r="AM50" s="85">
        <f ca="1">1-MEDIAN('Jaccard_distance All'!$C48:$EH48)</f>
        <v>5.8823529411764719E-2</v>
      </c>
    </row>
    <row r="51" spans="1:39" ht="39.4" x14ac:dyDescent="0.45">
      <c r="A51" s="19" t="s">
        <v>163</v>
      </c>
      <c r="B51" s="21" t="s">
        <v>336</v>
      </c>
      <c r="C51" s="18" cm="1">
        <f t="array" ref="C51">_xlfn.XLOOKUP(A51,'CCUS benefits'!$F$5:$AD$5,'CCUS benefits'!$F$2:$AD$2,check,0)</f>
        <v>22</v>
      </c>
      <c r="D51" s="34" t="str" cm="1">
        <f t="array" aca="1" ref="D51" ca="1">INDEX('Jaccard_distance All'!$C$1:$EH$1,,MATCH(SMALL('Jaccard_distance All'!$C49:$EH49,D$4+1),'Jaccard_distance All'!$C49:$EH49,0))</f>
        <v>set_4027</v>
      </c>
      <c r="E51" s="18">
        <f ca="1">SMALL('Jaccard_distance All'!$C49:$EH49,E$4+1)</f>
        <v>0.68571428571428572</v>
      </c>
      <c r="F51" s="21" t="str" cm="1">
        <f t="array" aca="1" ref="F51" ca="1">INDEX('Jaccard_distance All'!$C$2:$EH$2,,MATCH(SMALL('Jaccard_distance All'!$C49:$EH49,F$4+1),'Jaccard_distance All'!$C49:$EH49,0))</f>
        <v>CCUS may be hindered by uncertainties in geological storage sites</v>
      </c>
      <c r="G51" s="18" t="str" cm="1">
        <f t="array" aca="1" ref="G51" ca="1">INDEX('Jaccard_distance All'!$C$1:$EH$1,,MATCH(SMALL('Jaccard_distance All'!$C49:$EH49,G$4+1),'Jaccard_distance All'!$C49:$EH49,0))</f>
        <v>set_1022</v>
      </c>
      <c r="H51" s="18">
        <f ca="1">SMALL('Jaccard_distance All'!$C49:$EH49,H$4+1)</f>
        <v>0.69230769230769229</v>
      </c>
      <c r="I51" s="21" t="str" cm="1">
        <f t="array" aca="1" ref="I51" ca="1">INDEX('Jaccard_distance All'!$C$2:$EH$2,,MATCH(SMALL('Jaccard_distance All'!$C49:$EH49,I$4+1),'Jaccard_distance All'!$C49:$EH49,0))</f>
        <v>H₂ can increase the competitiveness of industries both nationally and internationally</v>
      </c>
      <c r="J51" s="18" t="str" cm="1">
        <f t="array" aca="1" ref="J51" ca="1">INDEX('Jaccard_distance All'!$C$1:$EH$1,,MATCH(SMALL('Jaccard_distance All'!$C49:$EH49,J$4+1),'Jaccard_distance All'!$C49:$EH49,0))</f>
        <v>set_4032</v>
      </c>
      <c r="K51" s="18">
        <f ca="1">SMALL('Jaccard_distance All'!$C49:$EH49,K$4+1)</f>
        <v>0.72727272727272729</v>
      </c>
      <c r="L51" s="21" t="str" cm="1">
        <f t="array" aca="1" ref="L51" ca="1">INDEX('Jaccard_distance All'!$C$2:$EH$2,,MATCH(SMALL('Jaccard_distance All'!$C49:$EH49,L$4+1),'Jaccard_distance All'!$C49:$EH49,0))</f>
        <v>CCUS investment decisions may be delayed by lack of political stability at the national government level</v>
      </c>
      <c r="M51" s="18" t="str" cm="1">
        <f t="array" aca="1" ref="M51" ca="1">INDEX('Jaccard_distance All'!$C$1:$EH$1,,MATCH(SMALL('Jaccard_distance All'!$C49:$EH49,M$4+1),'Jaccard_distance All'!$C49:$EH49,0))</f>
        <v>set_4016</v>
      </c>
      <c r="N51" s="18">
        <f ca="1">SMALL('Jaccard_distance All'!$C49:$EH49,N$4+1)</f>
        <v>0.72916666666666674</v>
      </c>
      <c r="O51" s="21" t="str" cm="1">
        <f t="array" aca="1" ref="O51" ca="1">INDEX('Jaccard_distance All'!$C$2:$EH$2,,MATCH(SMALL('Jaccard_distance All'!$C49:$EH49,O$4+1),'Jaccard_distance All'!$C49:$EH49,0))</f>
        <v>CCUS storage and transmission infrastructure must deal with leakage risks</v>
      </c>
      <c r="P51" s="18" t="str" cm="1">
        <f t="array" aca="1" ref="P51" ca="1">INDEX('Jaccard_distance All'!$C$1:$EH$1,,MATCH(SMALL('Jaccard_distance All'!$C49:$EH49,P$4+1),'Jaccard_distance All'!$C49:$EH49,0))</f>
        <v>set_2006</v>
      </c>
      <c r="Q51" s="18">
        <f ca="1">SMALL('Jaccard_distance All'!$C49:$EH49,Q$4+1)</f>
        <v>0.73076923076923084</v>
      </c>
      <c r="R51" s="35" t="str" cm="1">
        <f t="array" aca="1" ref="R51" ca="1">INDEX('Jaccard_distance All'!$C$2:$EH$2,,MATCH(SMALL('Jaccard_distance All'!$C49:$EH49,R$4+1),'Jaccard_distance All'!$C49:$EH49,0))</f>
        <v>CCUS adoption can lead to benefits to the wider economy (e.g., job creation and retainment)</v>
      </c>
      <c r="T51" s="61">
        <f ca="1">COUNTIF('Jaccard_distance All'!$C49:$EH49,1)</f>
        <v>12</v>
      </c>
      <c r="U51" s="34" t="str" cm="1">
        <f t="array" aca="1" ref="U51" ca="1">INDEX('Jaccard_distance All'!$C$1:$EH$1,,MATCH(LARGE('Jaccard_distance All'!$C49:$EH49,U$4),'Jaccard_distance All'!$C49:$EH49,0))</f>
        <v>set_1023</v>
      </c>
      <c r="V51" s="18">
        <f ca="1">LARGE('Jaccard_distance All'!$C49:$EH49,V$4+1)</f>
        <v>1</v>
      </c>
      <c r="W51" s="21" t="str" cm="1">
        <f t="array" aca="1" ref="W51" ca="1">INDEX('Jaccard_distance All'!$C$2:$EH$2,,MATCH(LARGE('Jaccard_distance All'!$C49:$EH49,W$4+1),'Jaccard_distance All'!$C49:$EH49,0))</f>
        <v>H₂ adoption is a relatively low-cost option for existing natural-gas based furnaces</v>
      </c>
      <c r="X51" s="18" t="str" cm="1">
        <f t="array" aca="1" ref="X51" ca="1">INDEX('Jaccard_distance All'!$A$1:$EH$1,1,MATCH(U51,'Jaccard_distance All'!$A$1:$EH$1,0)+MATCH(LARGE(OFFSET('Jaccard_distance All'!$A49,0,MATCH(U51,'Jaccard_distance All'!$A$1:$EH$1,0),,138-MATCH(U51,'Jaccard_distance All'!$A$1:$EH$1,0)),1),OFFSET('Jaccard_distance All'!$A49,0,MATCH(U51,'Jaccard_distance All'!$A$1:$EH$1,0),,138-MATCH(U51,'Jaccard_distance All'!$A$1:$EH$1,0)),0))</f>
        <v>set_3013</v>
      </c>
      <c r="Y51" s="18">
        <f ca="1">HLOOKUP(X51,'Jaccard_distance All'!$C$1:$EH$138,ROW()-2,FALSE)</f>
        <v>1</v>
      </c>
      <c r="Z51" s="21" t="str">
        <f ca="1">HLOOKUP(X51,'Jaccard_distance All'!$C$1:$EH$138,2,FALSE)</f>
        <v>H₂ may face lack of sufficiently trained workforce</v>
      </c>
      <c r="AA51" s="18" t="str" cm="1">
        <f t="array" aca="1" ref="AA51" ca="1">INDEX('Jaccard_distance All'!$A$1:$EH$1,1,MATCH(X51,'Jaccard_distance All'!$A$1:$EH$1,0)+MATCH(LARGE(OFFSET('Jaccard_distance All'!$A49,0,MATCH(X51,'Jaccard_distance All'!$A$1:$EH$1,0),,138-MATCH(X51,'Jaccard_distance All'!$A$1:$EH$1,0)),1),OFFSET('Jaccard_distance All'!$A49,0,MATCH(X51,'Jaccard_distance All'!$A$1:$EH$1,0),,138-MATCH(X51,'Jaccard_distance All'!$A$1:$EH$1,0)),0))</f>
        <v>set_3017</v>
      </c>
      <c r="AB51" s="18">
        <f ca="1">HLOOKUP(AA51,'Jaccard_distance All'!$C$1:$EH$138,ROW()-2,FALSE)</f>
        <v>1</v>
      </c>
      <c r="AC51" s="21" t="str">
        <f ca="1">HLOOKUP(AA51,'Jaccard_distance All'!$C$1:$EH$138,2,FALSE)</f>
        <v>H₂ storage in geological formations may not be reliable and result in leakage</v>
      </c>
      <c r="AD51" s="18" t="str" cm="1">
        <f t="array" aca="1" ref="AD51" ca="1">INDEX('Jaccard_distance All'!$A$1:$EH$1,1,MATCH(AA51,'Jaccard_distance All'!$A$1:$EH$1,0)+MATCH(LARGE(OFFSET('Jaccard_distance All'!$A49,0,MATCH(AA51,'Jaccard_distance All'!$A$1:$EH$1,0),,138-MATCH(AA51,'Jaccard_distance All'!$A$1:$EH$1,0)),1),OFFSET('Jaccard_distance All'!$A49,0,MATCH(AA51,'Jaccard_distance All'!$A$1:$EH$1,0),,138-MATCH(AA51,'Jaccard_distance All'!$A$1:$EH$1,0)),0))</f>
        <v>set_3019</v>
      </c>
      <c r="AE51" s="18">
        <f ca="1">HLOOKUP(AD51,'Jaccard_distance All'!$C$1:$EH$138,ROW()-2,FALSE)</f>
        <v>1</v>
      </c>
      <c r="AF51" s="21" t="str">
        <f ca="1">HLOOKUP(AD51,'Jaccard_distance All'!$C$1:$EH$138,2,FALSE)</f>
        <v>H₂ may not have clear end users and market demand to stimulate investments from potential producers</v>
      </c>
      <c r="AG51" s="18" t="str" cm="1">
        <f t="array" aca="1" ref="AG51" ca="1">INDEX('Jaccard_distance All'!$A$1:$EH$1,1,MATCH(AD51,'Jaccard_distance All'!$A$1:$EH$1,0)+MATCH(LARGE(OFFSET('Jaccard_distance All'!$A49,0,MATCH(AD51,'Jaccard_distance All'!$A$1:$EH$1,0),,138-MATCH(AD51,'Jaccard_distance All'!$A$1:$EH$1,0)),1),OFFSET('Jaccard_distance All'!$A49,0,MATCH(AD51,'Jaccard_distance All'!$A$1:$EH$1,0),,138-MATCH(AD51,'Jaccard_distance All'!$A$1:$EH$1,0)),0))</f>
        <v>set_3023</v>
      </c>
      <c r="AH51" s="18">
        <f ca="1">HLOOKUP(AG51,'Jaccard_distance All'!$C$1:$EH$138,ROW()-2,FALSE)</f>
        <v>1</v>
      </c>
      <c r="AI51" s="21" t="str">
        <f ca="1">HLOOKUP(AG51,'Jaccard_distance All'!$C$1:$EH$138,2,FALSE)</f>
        <v>H₂ production systems may lack sufficient flexibility to adjust to variable electricity supply and demand</v>
      </c>
      <c r="AK51" s="85">
        <f ca="1">1-SMALL('Jaccard_distance All'!$C49:$EH49,2)</f>
        <v>0.31428571428571428</v>
      </c>
      <c r="AL51" s="85">
        <f ca="1">1-AVERAGE('Jaccard_distance All'!$C49:$EH49)</f>
        <v>0.12538568240611603</v>
      </c>
      <c r="AM51" s="85">
        <f ca="1">1-MEDIAN('Jaccard_distance All'!$C49:$EH49)</f>
        <v>0.11483516483516487</v>
      </c>
    </row>
    <row r="52" spans="1:39" ht="39.4" x14ac:dyDescent="0.45">
      <c r="A52" s="19" t="s">
        <v>67</v>
      </c>
      <c r="B52" s="21" t="s">
        <v>375</v>
      </c>
      <c r="C52" s="18" cm="1">
        <f t="array" ref="C52">_xlfn.XLOOKUP(A52,'H2 risks'!$F$5:$AR$5,'H2 risks'!$F$2:$AR$2,check,0)</f>
        <v>34</v>
      </c>
      <c r="D52" s="34" t="str" cm="1">
        <f t="array" aca="1" ref="D52" ca="1">INDEX('Jaccard_distance All'!$C$1:$EH$1,,MATCH(SMALL('Jaccard_distance All'!$C50:$EH50,D$4+1),'Jaccard_distance All'!$C50:$EH50,0))</f>
        <v>set_3003</v>
      </c>
      <c r="E52" s="18">
        <f ca="1">SMALL('Jaccard_distance All'!$C50:$EH50,E$4+1)</f>
        <v>0.58000000000000007</v>
      </c>
      <c r="F52" s="21" t="str" cm="1">
        <f t="array" aca="1" ref="F52" ca="1">INDEX('Jaccard_distance All'!$C$2:$EH$2,,MATCH(SMALL('Jaccard_distance All'!$C50:$EH50,F$4+1),'Jaccard_distance All'!$C50:$EH50,0))</f>
        <v>H₂ deployment can result in high implementation costs</v>
      </c>
      <c r="G52" s="18" t="str" cm="1">
        <f t="array" aca="1" ref="G52" ca="1">INDEX('Jaccard_distance All'!$C$1:$EH$1,,MATCH(SMALL('Jaccard_distance All'!$C50:$EH50,G$4+1),'Jaccard_distance All'!$C50:$EH50,0))</f>
        <v>set_3028</v>
      </c>
      <c r="H52" s="18">
        <f ca="1">SMALL('Jaccard_distance All'!$C50:$EH50,H$4+1)</f>
        <v>0.6271186440677966</v>
      </c>
      <c r="I52" s="21" t="str" cm="1">
        <f t="array" aca="1" ref="I52" ca="1">INDEX('Jaccard_distance All'!$C$2:$EH$2,,MATCH(SMALL('Jaccard_distance All'!$C50:$EH50,I$4+1),'Jaccard_distance All'!$C50:$EH50,0))</f>
        <v>H₂ may not be "colour"-agnostic and result in predilection for certain technology options (e.g., blue H₂ over green H₂)</v>
      </c>
      <c r="J52" s="18" t="str" cm="1">
        <f t="array" aca="1" ref="J52" ca="1">INDEX('Jaccard_distance All'!$C$1:$EH$1,,MATCH(SMALL('Jaccard_distance All'!$C50:$EH50,J$4+1),'Jaccard_distance All'!$C50:$EH50,0))</f>
        <v>set_3007</v>
      </c>
      <c r="K52" s="18">
        <f ca="1">SMALL('Jaccard_distance All'!$C50:$EH50,K$4+1)</f>
        <v>0.64285714285714279</v>
      </c>
      <c r="L52" s="21" t="str" cm="1">
        <f t="array" aca="1" ref="L52" ca="1">INDEX('Jaccard_distance All'!$C$2:$EH$2,,MATCH(SMALL('Jaccard_distance All'!$C50:$EH50,L$4+1),'Jaccard_distance All'!$C50:$EH50,0))</f>
        <v>H₂ may suffer from lacking regulatory frameworks</v>
      </c>
      <c r="M52" s="18" t="str" cm="1">
        <f t="array" aca="1" ref="M52" ca="1">INDEX('Jaccard_distance All'!$C$1:$EH$1,,MATCH(SMALL('Jaccard_distance All'!$C50:$EH50,M$4+1),'Jaccard_distance All'!$C50:$EH50,0))</f>
        <v>set_3006</v>
      </c>
      <c r="N52" s="18">
        <f ca="1">SMALL('Jaccard_distance All'!$C50:$EH50,N$4+1)</f>
        <v>0.65116279069767447</v>
      </c>
      <c r="O52" s="21" t="str" cm="1">
        <f t="array" aca="1" ref="O52" ca="1">INDEX('Jaccard_distance All'!$C$2:$EH$2,,MATCH(SMALL('Jaccard_distance All'!$C50:$EH50,O$4+1),'Jaccard_distance All'!$C50:$EH50,0))</f>
        <v>H₂ may not receive sufficient government support</v>
      </c>
      <c r="P52" s="18" t="str" cm="1">
        <f t="array" aca="1" ref="P52" ca="1">INDEX('Jaccard_distance All'!$C$1:$EH$1,,MATCH(SMALL('Jaccard_distance All'!$C50:$EH50,P$4+1),'Jaccard_distance All'!$C50:$EH50,0))</f>
        <v>set_3027</v>
      </c>
      <c r="Q52" s="18">
        <f ca="1">SMALL('Jaccard_distance All'!$C50:$EH50,Q$4+1)</f>
        <v>0.66037735849056611</v>
      </c>
      <c r="R52" s="35" t="str" cm="1">
        <f t="array" aca="1" ref="R52" ca="1">INDEX('Jaccard_distance All'!$C$2:$EH$2,,MATCH(SMALL('Jaccard_distance All'!$C50:$EH50,R$4+1),'Jaccard_distance All'!$C50:$EH50,0))</f>
        <v>H₂ adoption will require wide-scale infrastructure changes</v>
      </c>
      <c r="T52" s="61">
        <f ca="1">COUNTIF('Jaccard_distance All'!$C50:$EH50,1)</f>
        <v>3</v>
      </c>
      <c r="U52" s="34" t="str" cm="1">
        <f t="array" aca="1" ref="U52" ca="1">INDEX('Jaccard_distance All'!$C$1:$EH$1,,MATCH(LARGE('Jaccard_distance All'!$C50:$EH50,U$4),'Jaccard_distance All'!$C50:$EH50,0))</f>
        <v>set_2020</v>
      </c>
      <c r="V52" s="18">
        <f ca="1">LARGE('Jaccard_distance All'!$C50:$EH50,V$4+1)</f>
        <v>1</v>
      </c>
      <c r="W52" s="21" t="str" cm="1">
        <f t="array" aca="1" ref="W52" ca="1">INDEX('Jaccard_distance All'!$C$2:$EH$2,,MATCH(LARGE('Jaccard_distance All'!$C50:$EH50,W$4+1),'Jaccard_distance All'!$C50:$EH50,0))</f>
        <v>CCUS can support the integration of small and medium enterprises (SMEs) in industrial value chains</v>
      </c>
      <c r="X52" s="18" t="str" cm="1">
        <f t="array" aca="1" ref="X52" ca="1">INDEX('Jaccard_distance All'!$A$1:$EH$1,1,MATCH(U52,'Jaccard_distance All'!$A$1:$EH$1,0)+MATCH(LARGE(OFFSET('Jaccard_distance All'!$A50,0,MATCH(U52,'Jaccard_distance All'!$A$1:$EH$1,0),,138-MATCH(U52,'Jaccard_distance All'!$A$1:$EH$1,0)),1),OFFSET('Jaccard_distance All'!$A50,0,MATCH(U52,'Jaccard_distance All'!$A$1:$EH$1,0),,138-MATCH(U52,'Jaccard_distance All'!$A$1:$EH$1,0)),0))</f>
        <v>set_4029</v>
      </c>
      <c r="Y52" s="18">
        <f ca="1">HLOOKUP(X52,'Jaccard_distance All'!$C$1:$EH$138,ROW()-2,FALSE)</f>
        <v>1</v>
      </c>
      <c r="Z52" s="21" t="str">
        <f ca="1">HLOOKUP(X52,'Jaccard_distance All'!$C$1:$EH$138,2,FALSE)</f>
        <v>CCUS projects may face lack of cooperation among stakeholders from different clusters</v>
      </c>
      <c r="AA52" s="18" t="str" cm="1">
        <f t="array" aca="1" ref="AA52" ca="1">INDEX('Jaccard_distance All'!$A$1:$EH$1,1,MATCH(X52,'Jaccard_distance All'!$A$1:$EH$1,0)+MATCH(LARGE(OFFSET('Jaccard_distance All'!$A50,0,MATCH(X52,'Jaccard_distance All'!$A$1:$EH$1,0),,138-MATCH(X52,'Jaccard_distance All'!$A$1:$EH$1,0)),1),OFFSET('Jaccard_distance All'!$A50,0,MATCH(X52,'Jaccard_distance All'!$A$1:$EH$1,0),,138-MATCH(X52,'Jaccard_distance All'!$A$1:$EH$1,0)),0))</f>
        <v>set_5005</v>
      </c>
      <c r="AB52" s="18">
        <f ca="1">HLOOKUP(AA52,'Jaccard_distance All'!$C$1:$EH$138,ROW()-2,FALSE)</f>
        <v>1</v>
      </c>
      <c r="AC52" s="21" t="str">
        <f ca="1">HLOOKUP(AA52,'Jaccard_distance All'!$C$1:$EH$138,2,FALSE)</f>
        <v>H₂ and CCUS may not address lack of diversity in the workforce</v>
      </c>
      <c r="AD52" s="18" t="str" cm="1">
        <f t="array" aca="1" ref="AD52" ca="1">INDEX('Jaccard_distance All'!$A$1:$EH$1,1,MATCH(AA52,'Jaccard_distance All'!$A$1:$EH$1,0)+MATCH(LARGE(OFFSET('Jaccard_distance All'!$A50,0,MATCH(AA52,'Jaccard_distance All'!$A$1:$EH$1,0),,138-MATCH(AA52,'Jaccard_distance All'!$A$1:$EH$1,0)),1),OFFSET('Jaccard_distance All'!$A50,0,MATCH(AA52,'Jaccard_distance All'!$A$1:$EH$1,0),,138-MATCH(AA52,'Jaccard_distance All'!$A$1:$EH$1,0)),0))</f>
        <v>set_5011</v>
      </c>
      <c r="AE52" s="18">
        <f ca="1">HLOOKUP(AD52,'Jaccard_distance All'!$C$1:$EH$138,ROW()-2,FALSE)</f>
        <v>0.95238095238095233</v>
      </c>
      <c r="AF52" s="21" t="str">
        <f ca="1">HLOOKUP(AD52,'Jaccard_distance All'!$C$1:$EH$138,2,FALSE)</f>
        <v>H₂ and CCUS adoption to replace natural gas will burden end users with costs associated with equipment changes</v>
      </c>
      <c r="AG52" s="18" t="str" cm="1">
        <f t="array" aca="1" ref="AG52" ca="1">INDEX('Jaccard_distance All'!$A$1:$EH$1,1,MATCH(AD52,'Jaccard_distance All'!$A$1:$EH$1,0)+MATCH(LARGE(OFFSET('Jaccard_distance All'!$A50,0,MATCH(AD52,'Jaccard_distance All'!$A$1:$EH$1,0),,138-MATCH(AD52,'Jaccard_distance All'!$A$1:$EH$1,0)),1),OFFSET('Jaccard_distance All'!$A50,0,MATCH(AD52,'Jaccard_distance All'!$A$1:$EH$1,0),,138-MATCH(AD52,'Jaccard_distance All'!$A$1:$EH$1,0)),0))</f>
        <v>set_5014</v>
      </c>
      <c r="AH52" s="18">
        <f ca="1">HLOOKUP(AG52,'Jaccard_distance All'!$C$1:$EH$138,ROW()-2,FALSE)</f>
        <v>0.9285714285714286</v>
      </c>
      <c r="AI52" s="21" t="str">
        <f ca="1">HLOOKUP(AG52,'Jaccard_distance All'!$C$1:$EH$138,2,FALSE)</f>
        <v>H₂ and CCUS are not supported by heavy industries to the same extent that profit-generating activtities are</v>
      </c>
      <c r="AK52" s="85">
        <f ca="1">1-SMALL('Jaccard_distance All'!$C50:$EH50,2)</f>
        <v>0.41999999999999993</v>
      </c>
      <c r="AL52" s="85">
        <f ca="1">1-AVERAGE('Jaccard_distance All'!$C50:$EH50)</f>
        <v>0.1581838315430818</v>
      </c>
      <c r="AM52" s="85">
        <f ca="1">1-MEDIAN('Jaccard_distance All'!$C50:$EH50)</f>
        <v>0.14854215918045699</v>
      </c>
    </row>
    <row r="53" spans="1:39" ht="39.4" x14ac:dyDescent="0.45">
      <c r="A53" s="19" t="s">
        <v>68</v>
      </c>
      <c r="B53" s="21" t="s">
        <v>337</v>
      </c>
      <c r="C53" s="18" cm="1">
        <f t="array" ref="C53">_xlfn.XLOOKUP(A53,'H2 risks'!$F$5:$AR$5,'H2 risks'!$F$2:$AR$2,check,0)</f>
        <v>18</v>
      </c>
      <c r="D53" s="34" t="str" cm="1">
        <f t="array" aca="1" ref="D53" ca="1">INDEX('Jaccard_distance All'!$C$1:$EH$1,,MATCH(SMALL('Jaccard_distance All'!$C51:$EH51,D$4+1),'Jaccard_distance All'!$C51:$EH51,0))</f>
        <v>set_3003</v>
      </c>
      <c r="E53" s="18">
        <f ca="1">SMALL('Jaccard_distance All'!$C51:$EH51,E$4+1)</f>
        <v>0.72093023255813948</v>
      </c>
      <c r="F53" s="21" t="str" cm="1">
        <f t="array" aca="1" ref="F53" ca="1">INDEX('Jaccard_distance All'!$C$2:$EH$2,,MATCH(SMALL('Jaccard_distance All'!$C51:$EH51,F$4+1),'Jaccard_distance All'!$C51:$EH51,0))</f>
        <v>H₂ deployment can result in high implementation costs</v>
      </c>
      <c r="G53" s="18" t="str" cm="1">
        <f t="array" aca="1" ref="G53" ca="1">INDEX('Jaccard_distance All'!$C$1:$EH$1,,MATCH(SMALL('Jaccard_distance All'!$C51:$EH51,G$4+1),'Jaccard_distance All'!$C51:$EH51,0))</f>
        <v>set_1005</v>
      </c>
      <c r="H53" s="18">
        <f ca="1">SMALL('Jaccard_distance All'!$C51:$EH51,H$4+1)</f>
        <v>0.74468085106382986</v>
      </c>
      <c r="I53" s="21" t="str" cm="1">
        <f t="array" aca="1" ref="I53" ca="1">INDEX('Jaccard_distance All'!$C$2:$EH$2,,MATCH(SMALL('Jaccard_distance All'!$C51:$EH51,I$4+1),'Jaccard_distance All'!$C51:$EH51,0))</f>
        <v>H₂ adoption can lead to benefits to the wider economy (e.g., job creation and retainment)</v>
      </c>
      <c r="J53" s="18" t="str" cm="1">
        <f t="array" aca="1" ref="J53" ca="1">INDEX('Jaccard_distance All'!$C$1:$EH$1,,MATCH(SMALL('Jaccard_distance All'!$C51:$EH51,J$4+1),'Jaccard_distance All'!$C51:$EH51,0))</f>
        <v>set_1015</v>
      </c>
      <c r="K53" s="18">
        <f ca="1">SMALL('Jaccard_distance All'!$C51:$EH51,K$4+1)</f>
        <v>0.75</v>
      </c>
      <c r="L53" s="21" t="str" cm="1">
        <f t="array" aca="1" ref="L53" ca="1">INDEX('Jaccard_distance All'!$C$2:$EH$2,,MATCH(SMALL('Jaccard_distance All'!$C51:$EH51,L$4+1),'Jaccard_distance All'!$C51:$EH51,0))</f>
        <v>H₂ can enhance energy security and energy independence of nations</v>
      </c>
      <c r="M53" s="18" t="str" cm="1">
        <f t="array" aca="1" ref="M53" ca="1">INDEX('Jaccard_distance All'!$C$1:$EH$1,,MATCH(SMALL('Jaccard_distance All'!$C51:$EH51,M$4+1),'Jaccard_distance All'!$C51:$EH51,0))</f>
        <v>set_3001</v>
      </c>
      <c r="N53" s="18">
        <f ca="1">SMALL('Jaccard_distance All'!$C51:$EH51,N$4+1)</f>
        <v>0.76190476190476186</v>
      </c>
      <c r="O53" s="21" t="str" cm="1">
        <f t="array" aca="1" ref="O53" ca="1">INDEX('Jaccard_distance All'!$C$2:$EH$2,,MATCH(SMALL('Jaccard_distance All'!$C51:$EH51,O$4+1),'Jaccard_distance All'!$C51:$EH51,0))</f>
        <v>H₂ supply security is threatened by variability of intermittent renewable energy sources</v>
      </c>
      <c r="P53" s="18" t="str" cm="1">
        <f t="array" aca="1" ref="P53" ca="1">INDEX('Jaccard_distance All'!$C$1:$EH$1,,MATCH(SMALL('Jaccard_distance All'!$C51:$EH51,P$4+1),'Jaccard_distance All'!$C51:$EH51,0))</f>
        <v>set_1022</v>
      </c>
      <c r="Q53" s="18">
        <f ca="1">SMALL('Jaccard_distance All'!$C51:$EH51,Q$4+1)</f>
        <v>0.76315789473684215</v>
      </c>
      <c r="R53" s="35" t="str" cm="1">
        <f t="array" aca="1" ref="R53" ca="1">INDEX('Jaccard_distance All'!$C$2:$EH$2,,MATCH(SMALL('Jaccard_distance All'!$C51:$EH51,R$4+1),'Jaccard_distance All'!$C51:$EH51,0))</f>
        <v>H₂ can increase the competitiveness of industries both nationally and internationally</v>
      </c>
      <c r="T53" s="61">
        <f ca="1">COUNTIF('Jaccard_distance All'!$C51:$EH51,1)</f>
        <v>5</v>
      </c>
      <c r="U53" s="34" t="str" cm="1">
        <f t="array" aca="1" ref="U53" ca="1">INDEX('Jaccard_distance All'!$C$1:$EH$1,,MATCH(LARGE('Jaccard_distance All'!$C51:$EH51,U$4),'Jaccard_distance All'!$C51:$EH51,0))</f>
        <v>set_2016</v>
      </c>
      <c r="V53" s="18">
        <f ca="1">LARGE('Jaccard_distance All'!$C51:$EH51,V$4+1)</f>
        <v>1</v>
      </c>
      <c r="W53" s="21" t="str" cm="1">
        <f t="array" aca="1" ref="W53" ca="1">INDEX('Jaccard_distance All'!$C$2:$EH$2,,MATCH(LARGE('Jaccard_distance All'!$C51:$EH51,W$4+1),'Jaccard_distance All'!$C51:$EH51,0))</f>
        <v>CCUS will be a long-term business and can extend the operational lifetime of current industries (e.g., refining)</v>
      </c>
      <c r="X53" s="18" t="str" cm="1">
        <f t="array" aca="1" ref="X53" ca="1">INDEX('Jaccard_distance All'!$A$1:$EH$1,1,MATCH(U53,'Jaccard_distance All'!$A$1:$EH$1,0)+MATCH(LARGE(OFFSET('Jaccard_distance All'!$A51,0,MATCH(U53,'Jaccard_distance All'!$A$1:$EH$1,0),,138-MATCH(U53,'Jaccard_distance All'!$A$1:$EH$1,0)),1),OFFSET('Jaccard_distance All'!$A51,0,MATCH(U53,'Jaccard_distance All'!$A$1:$EH$1,0),,138-MATCH(U53,'Jaccard_distance All'!$A$1:$EH$1,0)),0))</f>
        <v>set_2021</v>
      </c>
      <c r="Y53" s="18">
        <f ca="1">HLOOKUP(X53,'Jaccard_distance All'!$C$1:$EH$138,ROW()-2,FALSE)</f>
        <v>1</v>
      </c>
      <c r="Z53" s="21" t="str">
        <f ca="1">HLOOKUP(X53,'Jaccard_distance All'!$C$1:$EH$138,2,FALSE)</f>
        <v>CCUS can mitigate other environmental problems, e.g., air pollution</v>
      </c>
      <c r="AA53" s="18" t="str" cm="1">
        <f t="array" aca="1" ref="AA53" ca="1">INDEX('Jaccard_distance All'!$A$1:$EH$1,1,MATCH(X53,'Jaccard_distance All'!$A$1:$EH$1,0)+MATCH(LARGE(OFFSET('Jaccard_distance All'!$A51,0,MATCH(X53,'Jaccard_distance All'!$A$1:$EH$1,0),,138-MATCH(X53,'Jaccard_distance All'!$A$1:$EH$1,0)),1),OFFSET('Jaccard_distance All'!$A51,0,MATCH(X53,'Jaccard_distance All'!$A$1:$EH$1,0),,138-MATCH(X53,'Jaccard_distance All'!$A$1:$EH$1,0)),0))</f>
        <v>set_3023</v>
      </c>
      <c r="AB53" s="18">
        <f ca="1">HLOOKUP(AA53,'Jaccard_distance All'!$C$1:$EH$138,ROW()-2,FALSE)</f>
        <v>1</v>
      </c>
      <c r="AC53" s="21" t="str">
        <f ca="1">HLOOKUP(AA53,'Jaccard_distance All'!$C$1:$EH$138,2,FALSE)</f>
        <v>H₂ production systems may lack sufficient flexibility to adjust to variable electricity supply and demand</v>
      </c>
      <c r="AD53" s="18" t="str" cm="1">
        <f t="array" aca="1" ref="AD53" ca="1">INDEX('Jaccard_distance All'!$A$1:$EH$1,1,MATCH(AA53,'Jaccard_distance All'!$A$1:$EH$1,0)+MATCH(LARGE(OFFSET('Jaccard_distance All'!$A51,0,MATCH(AA53,'Jaccard_distance All'!$A$1:$EH$1,0),,138-MATCH(AA53,'Jaccard_distance All'!$A$1:$EH$1,0)),1),OFFSET('Jaccard_distance All'!$A51,0,MATCH(AA53,'Jaccard_distance All'!$A$1:$EH$1,0),,138-MATCH(AA53,'Jaccard_distance All'!$A$1:$EH$1,0)),0))</f>
        <v>set_4029</v>
      </c>
      <c r="AE53" s="18">
        <f ca="1">HLOOKUP(AD53,'Jaccard_distance All'!$C$1:$EH$138,ROW()-2,FALSE)</f>
        <v>1</v>
      </c>
      <c r="AF53" s="21" t="str">
        <f ca="1">HLOOKUP(AD53,'Jaccard_distance All'!$C$1:$EH$138,2,FALSE)</f>
        <v>CCUS projects may face lack of cooperation among stakeholders from different clusters</v>
      </c>
      <c r="AG53" s="18" t="str" cm="1">
        <f t="array" aca="1" ref="AG53" ca="1">INDEX('Jaccard_distance All'!$A$1:$EH$1,1,MATCH(AD53,'Jaccard_distance All'!$A$1:$EH$1,0)+MATCH(LARGE(OFFSET('Jaccard_distance All'!$A51,0,MATCH(AD53,'Jaccard_distance All'!$A$1:$EH$1,0),,138-MATCH(AD53,'Jaccard_distance All'!$A$1:$EH$1,0)),1),OFFSET('Jaccard_distance All'!$A51,0,MATCH(AD53,'Jaccard_distance All'!$A$1:$EH$1,0),,138-MATCH(AD53,'Jaccard_distance All'!$A$1:$EH$1,0)),0))</f>
        <v>set_5009</v>
      </c>
      <c r="AH53" s="18">
        <f ca="1">HLOOKUP(AG53,'Jaccard_distance All'!$C$1:$EH$138,ROW()-2,FALSE)</f>
        <v>1</v>
      </c>
      <c r="AI53" s="21" t="str">
        <f ca="1">HLOOKUP(AG53,'Jaccard_distance All'!$C$1:$EH$138,2,FALSE)</f>
        <v>H₂ and CCUS may result in "offshoring" of emissions to developing and underdeveloped nations</v>
      </c>
      <c r="AK53" s="85">
        <f ca="1">1-SMALL('Jaccard_distance All'!$C51:$EH51,2)</f>
        <v>0.27906976744186052</v>
      </c>
      <c r="AL53" s="85">
        <f ca="1">1-AVERAGE('Jaccard_distance All'!$C51:$EH51)</f>
        <v>0.12238377397686862</v>
      </c>
      <c r="AM53" s="85">
        <f ca="1">1-MEDIAN('Jaccard_distance All'!$C51:$EH51)</f>
        <v>0.11764705882352944</v>
      </c>
    </row>
    <row r="54" spans="1:39" ht="39.4" x14ac:dyDescent="0.45">
      <c r="A54" s="19" t="s">
        <v>69</v>
      </c>
      <c r="B54" s="21" t="s">
        <v>338</v>
      </c>
      <c r="C54" s="18" cm="1">
        <f t="array" ref="C54">_xlfn.XLOOKUP(A54,'H2 risks'!$F$5:$AR$5,'H2 risks'!$F$2:$AR$2,check,0)</f>
        <v>37</v>
      </c>
      <c r="D54" s="34" t="str" cm="1">
        <f t="array" aca="1" ref="D54" ca="1">INDEX('Jaccard_distance All'!$C$1:$EH$1,,MATCH(SMALL('Jaccard_distance All'!$C52:$EH52,D$4+1),'Jaccard_distance All'!$C52:$EH52,0))</f>
        <v>set_3001</v>
      </c>
      <c r="E54" s="18">
        <f ca="1">SMALL('Jaccard_distance All'!$C52:$EH52,E$4+1)</f>
        <v>0.58000000000000007</v>
      </c>
      <c r="F54" s="21" t="str" cm="1">
        <f t="array" aca="1" ref="F54" ca="1">INDEX('Jaccard_distance All'!$C$2:$EH$2,,MATCH(SMALL('Jaccard_distance All'!$C52:$EH52,F$4+1),'Jaccard_distance All'!$C52:$EH52,0))</f>
        <v>H₂ supply security is threatened by variability of intermittent renewable energy sources</v>
      </c>
      <c r="G54" s="18" t="str" cm="1">
        <f t="array" aca="1" ref="G54" ca="1">INDEX('Jaccard_distance All'!$C$1:$EH$1,,MATCH(SMALL('Jaccard_distance All'!$C52:$EH52,G$4+1),'Jaccard_distance All'!$C52:$EH52,0))</f>
        <v>set_3010</v>
      </c>
      <c r="H54" s="18">
        <f ca="1">SMALL('Jaccard_distance All'!$C52:$EH52,H$4+1)</f>
        <v>0.59615384615384615</v>
      </c>
      <c r="I54" s="21" t="str" cm="1">
        <f t="array" aca="1" ref="I54" ca="1">INDEX('Jaccard_distance All'!$C$2:$EH$2,,MATCH(SMALL('Jaccard_distance All'!$C52:$EH52,I$4+1),'Jaccard_distance All'!$C52:$EH52,0))</f>
        <v>H₂ storage and transmission infrastructure must deal with leakage risks</v>
      </c>
      <c r="J54" s="18" t="str" cm="1">
        <f t="array" aca="1" ref="J54" ca="1">INDEX('Jaccard_distance All'!$C$1:$EH$1,,MATCH(SMALL('Jaccard_distance All'!$C52:$EH52,J$4+1),'Jaccard_distance All'!$C52:$EH52,0))</f>
        <v>set_3028</v>
      </c>
      <c r="K54" s="18">
        <f ca="1">SMALL('Jaccard_distance All'!$C52:$EH52,K$4+1)</f>
        <v>0.62295081967213117</v>
      </c>
      <c r="L54" s="21" t="str" cm="1">
        <f t="array" aca="1" ref="L54" ca="1">INDEX('Jaccard_distance All'!$C$2:$EH$2,,MATCH(SMALL('Jaccard_distance All'!$C52:$EH52,L$4+1),'Jaccard_distance All'!$C52:$EH52,0))</f>
        <v>H₂ may not be "colour"-agnostic and result in predilection for certain technology options (e.g., blue H₂ over green H₂)</v>
      </c>
      <c r="M54" s="18" t="str" cm="1">
        <f t="array" aca="1" ref="M54" ca="1">INDEX('Jaccard_distance All'!$C$1:$EH$1,,MATCH(SMALL('Jaccard_distance All'!$C52:$EH52,M$4+1),'Jaccard_distance All'!$C52:$EH52,0))</f>
        <v>set_1002</v>
      </c>
      <c r="N54" s="18">
        <f ca="1">SMALL('Jaccard_distance All'!$C52:$EH52,N$4+1)</f>
        <v>0.625</v>
      </c>
      <c r="O54" s="21" t="str" cm="1">
        <f t="array" aca="1" ref="O54" ca="1">INDEX('Jaccard_distance All'!$C$2:$EH$2,,MATCH(SMALL('Jaccard_distance All'!$C52:$EH52,O$4+1),'Jaccard_distance All'!$C52:$EH52,0))</f>
        <v>H₂ facilitates industries and society to reach net zero goals</v>
      </c>
      <c r="P54" s="18" t="str" cm="1">
        <f t="array" aca="1" ref="P54" ca="1">INDEX('Jaccard_distance All'!$C$1:$EH$1,,MATCH(SMALL('Jaccard_distance All'!$C52:$EH52,P$4+1),'Jaccard_distance All'!$C52:$EH52,0))</f>
        <v>set_1003</v>
      </c>
      <c r="Q54" s="18">
        <f ca="1">SMALL('Jaccard_distance All'!$C52:$EH52,Q$4+1)</f>
        <v>0.65</v>
      </c>
      <c r="R54" s="35" t="str" cm="1">
        <f t="array" aca="1" ref="R54" ca="1">INDEX('Jaccard_distance All'!$C$2:$EH$2,,MATCH(SMALL('Jaccard_distance All'!$C52:$EH52,R$4+1),'Jaccard_distance All'!$C52:$EH52,0))</f>
        <v>H₂ can be produced via multiple technology value chains</v>
      </c>
      <c r="T54" s="61">
        <f ca="1">COUNTIF('Jaccard_distance All'!$C52:$EH52,1)</f>
        <v>1</v>
      </c>
      <c r="U54" s="34" t="str" cm="1">
        <f t="array" aca="1" ref="U54" ca="1">INDEX('Jaccard_distance All'!$C$1:$EH$1,,MATCH(LARGE('Jaccard_distance All'!$C52:$EH52,U$4),'Jaccard_distance All'!$C52:$EH52,0))</f>
        <v>set_3023</v>
      </c>
      <c r="V54" s="18">
        <f ca="1">LARGE('Jaccard_distance All'!$C52:$EH52,V$4+1)</f>
        <v>0.97872340425531912</v>
      </c>
      <c r="W54" s="21" t="str" cm="1">
        <f t="array" aca="1" ref="W54" ca="1">INDEX('Jaccard_distance All'!$C$2:$EH$2,,MATCH(LARGE('Jaccard_distance All'!$C52:$EH52,W$4+1),'Jaccard_distance All'!$C52:$EH52,0))</f>
        <v>CCUS can support the integration of small and medium enterprises (SMEs) in industrial value chains</v>
      </c>
      <c r="X54" s="18" t="str" cm="1">
        <f t="array" aca="1" ref="X54" ca="1">INDEX('Jaccard_distance All'!$A$1:$EH$1,1,MATCH(U54,'Jaccard_distance All'!$A$1:$EH$1,0)+MATCH(LARGE(OFFSET('Jaccard_distance All'!$A52,0,MATCH(U54,'Jaccard_distance All'!$A$1:$EH$1,0),,138-MATCH(U54,'Jaccard_distance All'!$A$1:$EH$1,0)),1),OFFSET('Jaccard_distance All'!$A52,0,MATCH(U54,'Jaccard_distance All'!$A$1:$EH$1,0),,138-MATCH(U54,'Jaccard_distance All'!$A$1:$EH$1,0)),0))</f>
        <v>set_4023</v>
      </c>
      <c r="Y54" s="18">
        <f ca="1">HLOOKUP(X54,'Jaccard_distance All'!$C$1:$EH$138,ROW()-2,FALSE)</f>
        <v>0.97674418604651159</v>
      </c>
      <c r="Z54" s="21" t="str">
        <f ca="1">HLOOKUP(X54,'Jaccard_distance All'!$C$1:$EH$138,2,FALSE)</f>
        <v>CCUS may face lack of sufficient workforce to develop projects</v>
      </c>
      <c r="AA54" s="18" t="str" cm="1">
        <f t="array" aca="1" ref="AA54" ca="1">INDEX('Jaccard_distance All'!$A$1:$EH$1,1,MATCH(X54,'Jaccard_distance All'!$A$1:$EH$1,0)+MATCH(LARGE(OFFSET('Jaccard_distance All'!$A52,0,MATCH(X54,'Jaccard_distance All'!$A$1:$EH$1,0),,138-MATCH(X54,'Jaccard_distance All'!$A$1:$EH$1,0)),1),OFFSET('Jaccard_distance All'!$A52,0,MATCH(X54,'Jaccard_distance All'!$A$1:$EH$1,0),,138-MATCH(X54,'Jaccard_distance All'!$A$1:$EH$1,0)),0))</f>
        <v>set_5005</v>
      </c>
      <c r="AB54" s="18">
        <f ca="1">HLOOKUP(AA54,'Jaccard_distance All'!$C$1:$EH$138,ROW()-2,FALSE)</f>
        <v>0.97297297297297303</v>
      </c>
      <c r="AC54" s="21" t="str">
        <f ca="1">HLOOKUP(AA54,'Jaccard_distance All'!$C$1:$EH$138,2,FALSE)</f>
        <v>H₂ and CCUS may not address lack of diversity in the workforce</v>
      </c>
      <c r="AD54" s="18" t="str" cm="1">
        <f t="array" aca="1" ref="AD54" ca="1">INDEX('Jaccard_distance All'!$A$1:$EH$1,1,MATCH(AA54,'Jaccard_distance All'!$A$1:$EH$1,0)+MATCH(LARGE(OFFSET('Jaccard_distance All'!$A52,0,MATCH(AA54,'Jaccard_distance All'!$A$1:$EH$1,0),,138-MATCH(AA54,'Jaccard_distance All'!$A$1:$EH$1,0)),1),OFFSET('Jaccard_distance All'!$A52,0,MATCH(AA54,'Jaccard_distance All'!$A$1:$EH$1,0),,138-MATCH(AA54,'Jaccard_distance All'!$A$1:$EH$1,0)),0))</f>
        <v>set_5014</v>
      </c>
      <c r="AE54" s="18">
        <f ca="1">HLOOKUP(AD54,'Jaccard_distance All'!$C$1:$EH$138,ROW()-2,FALSE)</f>
        <v>0.95652173913043481</v>
      </c>
      <c r="AF54" s="21" t="str">
        <f ca="1">HLOOKUP(AD54,'Jaccard_distance All'!$C$1:$EH$138,2,FALSE)</f>
        <v>H₂ and CCUS are not supported by heavy industries to the same extent that profit-generating activtities are</v>
      </c>
      <c r="AG54" s="18" t="str" cm="1">
        <f t="array" aca="1" ref="AG54" ca="1">INDEX('Jaccard_distance All'!$A$1:$EH$1,1,MATCH(AD54,'Jaccard_distance All'!$A$1:$EH$1,0)+MATCH(LARGE(OFFSET('Jaccard_distance All'!$A52,0,MATCH(AD54,'Jaccard_distance All'!$A$1:$EH$1,0),,138-MATCH(AD54,'Jaccard_distance All'!$A$1:$EH$1,0)),1),OFFSET('Jaccard_distance All'!$A52,0,MATCH(AD54,'Jaccard_distance All'!$A$1:$EH$1,0),,138-MATCH(AD54,'Jaccard_distance All'!$A$1:$EH$1,0)),0))</f>
        <v>set_5015</v>
      </c>
      <c r="AH54" s="18">
        <f ca="1">HLOOKUP(AG54,'Jaccard_distance All'!$C$1:$EH$138,ROW()-2,FALSE)</f>
        <v>0.92307692307692313</v>
      </c>
      <c r="AI54" s="21" t="str">
        <f ca="1">HLOOKUP(AG54,'Jaccard_distance All'!$C$1:$EH$138,2,FALSE)</f>
        <v>H₂ and CCUS adoption may be distorted by state protectionism towards O&amp;G industry</v>
      </c>
      <c r="AK54" s="85">
        <f ca="1">1-SMALL('Jaccard_distance All'!$C52:$EH52,2)</f>
        <v>0.41999999999999993</v>
      </c>
      <c r="AL54" s="85">
        <f ca="1">1-AVERAGE('Jaccard_distance All'!$C52:$EH52)</f>
        <v>0.16878787730863665</v>
      </c>
      <c r="AM54" s="85">
        <f ca="1">1-MEDIAN('Jaccard_distance All'!$C52:$EH52)</f>
        <v>0.14854215918045699</v>
      </c>
    </row>
    <row r="55" spans="1:39" ht="39.4" x14ac:dyDescent="0.45">
      <c r="A55" s="19" t="s">
        <v>70</v>
      </c>
      <c r="B55" s="21" t="s">
        <v>339</v>
      </c>
      <c r="C55" s="18" cm="1">
        <f t="array" ref="C55">_xlfn.XLOOKUP(A55,'H2 risks'!$F$5:$AR$5,'H2 risks'!$F$2:$AR$2,check,0)</f>
        <v>12</v>
      </c>
      <c r="D55" s="34" t="str" cm="1">
        <f t="array" aca="1" ref="D55" ca="1">INDEX('Jaccard_distance All'!$C$1:$EH$1,,MATCH(SMALL('Jaccard_distance All'!$C53:$EH53,D$4+1),'Jaccard_distance All'!$C53:$EH53,0))</f>
        <v>set_5011</v>
      </c>
      <c r="E55" s="18">
        <f ca="1">SMALL('Jaccard_distance All'!$C53:$EH53,E$4+1)</f>
        <v>0.625</v>
      </c>
      <c r="F55" s="21" t="str" cm="1">
        <f t="array" aca="1" ref="F55" ca="1">INDEX('Jaccard_distance All'!$C$2:$EH$2,,MATCH(SMALL('Jaccard_distance All'!$C53:$EH53,F$4+1),'Jaccard_distance All'!$C53:$EH53,0))</f>
        <v>H₂ and CCUS adoption to replace natural gas will burden end users with costs associated with equipment changes</v>
      </c>
      <c r="G55" s="18" t="str" cm="1">
        <f t="array" aca="1" ref="G55" ca="1">INDEX('Jaccard_distance All'!$C$1:$EH$1,,MATCH(SMALL('Jaccard_distance All'!$C53:$EH53,G$4+1),'Jaccard_distance All'!$C53:$EH53,0))</f>
        <v>set_3033</v>
      </c>
      <c r="H55" s="18">
        <f ca="1">SMALL('Jaccard_distance All'!$C53:$EH53,H$4+1)</f>
        <v>0.72</v>
      </c>
      <c r="I55" s="21" t="str" cm="1">
        <f t="array" aca="1" ref="I55" ca="1">INDEX('Jaccard_distance All'!$C$2:$EH$2,,MATCH(SMALL('Jaccard_distance All'!$C53:$EH53,I$4+1),'Jaccard_distance All'!$C53:$EH53,0))</f>
        <v>H₂ projects may face collateral effects from geopolitical tensions</v>
      </c>
      <c r="J55" s="18" t="str" cm="1">
        <f t="array" aca="1" ref="J55" ca="1">INDEX('Jaccard_distance All'!$C$1:$EH$1,,MATCH(SMALL('Jaccard_distance All'!$C53:$EH53,J$4+1),'Jaccard_distance All'!$C53:$EH53,0))</f>
        <v>set_3018</v>
      </c>
      <c r="K55" s="18">
        <f ca="1">SMALL('Jaccard_distance All'!$C53:$EH53,K$4+1)</f>
        <v>0.75757575757575757</v>
      </c>
      <c r="L55" s="21" t="str" cm="1">
        <f t="array" aca="1" ref="L55" ca="1">INDEX('Jaccard_distance All'!$C$2:$EH$2,,MATCH(SMALL('Jaccard_distance All'!$C53:$EH53,L$4+1),'Jaccard_distance All'!$C53:$EH53,0))</f>
        <v>H₂ may be delayed due to bureaucracy and lack of political action</v>
      </c>
      <c r="M55" s="18" t="str" cm="1">
        <f t="array" aca="1" ref="M55" ca="1">INDEX('Jaccard_distance All'!$C$1:$EH$1,,MATCH(SMALL('Jaccard_distance All'!$C53:$EH53,M$4+1),'Jaccard_distance All'!$C53:$EH53,0))</f>
        <v>set_3005</v>
      </c>
      <c r="N55" s="18">
        <f ca="1">SMALL('Jaccard_distance All'!$C53:$EH53,N$4+1)</f>
        <v>0.76190476190476186</v>
      </c>
      <c r="O55" s="21" t="str" cm="1">
        <f t="array" aca="1" ref="O55" ca="1">INDEX('Jaccard_distance All'!$C$2:$EH$2,,MATCH(SMALL('Jaccard_distance All'!$C53:$EH53,O$4+1),'Jaccard_distance All'!$C53:$EH53,0))</f>
        <v>H₂ fuel switching opportunities may be limited depending on the industry</v>
      </c>
      <c r="P55" s="18" t="str" cm="1">
        <f t="array" aca="1" ref="P55" ca="1">INDEX('Jaccard_distance All'!$C$1:$EH$1,,MATCH(SMALL('Jaccard_distance All'!$C53:$EH53,P$4+1),'Jaccard_distance All'!$C53:$EH53,0))</f>
        <v>set_3039</v>
      </c>
      <c r="Q55" s="18">
        <f ca="1">SMALL('Jaccard_distance All'!$C53:$EH53,Q$4+1)</f>
        <v>0.76923076923076916</v>
      </c>
      <c r="R55" s="35" t="str" cm="1">
        <f t="array" aca="1" ref="R55" ca="1">INDEX('Jaccard_distance All'!$C$2:$EH$2,,MATCH(SMALL('Jaccard_distance All'!$C53:$EH53,R$4+1),'Jaccard_distance All'!$C53:$EH53,0))</f>
        <v xml:space="preserve">H₂ infrastructure may face technical challenges due to embrittlement </v>
      </c>
      <c r="T55" s="61">
        <f ca="1">COUNTIF('Jaccard_distance All'!$C53:$EH53,1)</f>
        <v>20</v>
      </c>
      <c r="U55" s="34" t="str" cm="1">
        <f t="array" aca="1" ref="U55" ca="1">INDEX('Jaccard_distance All'!$C$1:$EH$1,,MATCH(LARGE('Jaccard_distance All'!$C53:$EH53,U$4),'Jaccard_distance All'!$C53:$EH53,0))</f>
        <v>set_2017</v>
      </c>
      <c r="V55" s="18">
        <f ca="1">LARGE('Jaccard_distance All'!$C53:$EH53,V$4+1)</f>
        <v>1</v>
      </c>
      <c r="W55" s="21" t="str" cm="1">
        <f t="array" aca="1" ref="W55" ca="1">INDEX('Jaccard_distance All'!$C$2:$EH$2,,MATCH(LARGE('Jaccard_distance All'!$C53:$EH53,W$4+1),'Jaccard_distance All'!$C53:$EH53,0))</f>
        <v>CCUS enables the adoption of DAC technologies</v>
      </c>
      <c r="X55" s="18" t="str" cm="1">
        <f t="array" aca="1" ref="X55" ca="1">INDEX('Jaccard_distance All'!$A$1:$EH$1,1,MATCH(U55,'Jaccard_distance All'!$A$1:$EH$1,0)+MATCH(LARGE(OFFSET('Jaccard_distance All'!$A53,0,MATCH(U55,'Jaccard_distance All'!$A$1:$EH$1,0),,138-MATCH(U55,'Jaccard_distance All'!$A$1:$EH$1,0)),1),OFFSET('Jaccard_distance All'!$A53,0,MATCH(U55,'Jaccard_distance All'!$A$1:$EH$1,0),,138-MATCH(U55,'Jaccard_distance All'!$A$1:$EH$1,0)),0))</f>
        <v>set_2019</v>
      </c>
      <c r="Y55" s="18">
        <f ca="1">HLOOKUP(X55,'Jaccard_distance All'!$C$1:$EH$138,ROW()-2,FALSE)</f>
        <v>1</v>
      </c>
      <c r="Z55" s="21" t="str">
        <f ca="1">HLOOKUP(X55,'Jaccard_distance All'!$C$1:$EH$138,2,FALSE)</f>
        <v>CCUS adoption encourages broad innovation (technologies, practices and business models)</v>
      </c>
      <c r="AA55" s="18" t="str" cm="1">
        <f t="array" aca="1" ref="AA55" ca="1">INDEX('Jaccard_distance All'!$A$1:$EH$1,1,MATCH(X55,'Jaccard_distance All'!$A$1:$EH$1,0)+MATCH(LARGE(OFFSET('Jaccard_distance All'!$A53,0,MATCH(X55,'Jaccard_distance All'!$A$1:$EH$1,0),,138-MATCH(X55,'Jaccard_distance All'!$A$1:$EH$1,0)),1),OFFSET('Jaccard_distance All'!$A53,0,MATCH(X55,'Jaccard_distance All'!$A$1:$EH$1,0),,138-MATCH(X55,'Jaccard_distance All'!$A$1:$EH$1,0)),0))</f>
        <v>set_2021</v>
      </c>
      <c r="AB55" s="18">
        <f ca="1">HLOOKUP(AA55,'Jaccard_distance All'!$C$1:$EH$138,ROW()-2,FALSE)</f>
        <v>1</v>
      </c>
      <c r="AC55" s="21" t="str">
        <f ca="1">HLOOKUP(AA55,'Jaccard_distance All'!$C$1:$EH$138,2,FALSE)</f>
        <v>CCUS can mitigate other environmental problems, e.g., air pollution</v>
      </c>
      <c r="AD55" s="18" t="str" cm="1">
        <f t="array" aca="1" ref="AD55" ca="1">INDEX('Jaccard_distance All'!$A$1:$EH$1,1,MATCH(AA55,'Jaccard_distance All'!$A$1:$EH$1,0)+MATCH(LARGE(OFFSET('Jaccard_distance All'!$A53,0,MATCH(AA55,'Jaccard_distance All'!$A$1:$EH$1,0),,138-MATCH(AA55,'Jaccard_distance All'!$A$1:$EH$1,0)),1),OFFSET('Jaccard_distance All'!$A53,0,MATCH(AA55,'Jaccard_distance All'!$A$1:$EH$1,0),,138-MATCH(AA55,'Jaccard_distance All'!$A$1:$EH$1,0)),0))</f>
        <v>set_4007</v>
      </c>
      <c r="AE55" s="18">
        <f ca="1">HLOOKUP(AD55,'Jaccard_distance All'!$C$1:$EH$138,ROW()-2,FALSE)</f>
        <v>1</v>
      </c>
      <c r="AF55" s="21" t="str">
        <f ca="1">HLOOKUP(AD55,'Jaccard_distance All'!$C$1:$EH$138,2,FALSE)</f>
        <v>CCUS may face opposition from local stakeholders (i.e., "not-in-my-backyard" phenomenon, or NIMBY)</v>
      </c>
      <c r="AG55" s="18" t="str" cm="1">
        <f t="array" aca="1" ref="AG55" ca="1">INDEX('Jaccard_distance All'!$A$1:$EH$1,1,MATCH(AD55,'Jaccard_distance All'!$A$1:$EH$1,0)+MATCH(LARGE(OFFSET('Jaccard_distance All'!$A53,0,MATCH(AD55,'Jaccard_distance All'!$A$1:$EH$1,0),,138-MATCH(AD55,'Jaccard_distance All'!$A$1:$EH$1,0)),1),OFFSET('Jaccard_distance All'!$A53,0,MATCH(AD55,'Jaccard_distance All'!$A$1:$EH$1,0),,138-MATCH(AD55,'Jaccard_distance All'!$A$1:$EH$1,0)),0))</f>
        <v>set_4010</v>
      </c>
      <c r="AH55" s="18">
        <f ca="1">HLOOKUP(AG55,'Jaccard_distance All'!$C$1:$EH$138,ROW()-2,FALSE)</f>
        <v>1</v>
      </c>
      <c r="AI55" s="21" t="str">
        <f ca="1">HLOOKUP(AG55,'Jaccard_distance All'!$C$1:$EH$138,2,FALSE)</f>
        <v>CCUS projects may be unreliable or inefficient depending on the type of industrial emissions</v>
      </c>
      <c r="AK55" s="85">
        <f ca="1">1-SMALL('Jaccard_distance All'!$C53:$EH53,2)</f>
        <v>0.375</v>
      </c>
      <c r="AL55" s="85">
        <f ca="1">1-AVERAGE('Jaccard_distance All'!$C53:$EH53)</f>
        <v>9.2767558872792644E-2</v>
      </c>
      <c r="AM55" s="85">
        <f ca="1">1-MEDIAN('Jaccard_distance All'!$C53:$EH53)</f>
        <v>7.6923076923076872E-2</v>
      </c>
    </row>
    <row r="56" spans="1:39" ht="39.4" x14ac:dyDescent="0.45">
      <c r="A56" s="19" t="s">
        <v>71</v>
      </c>
      <c r="B56" s="21" t="s">
        <v>340</v>
      </c>
      <c r="C56" s="18" cm="1">
        <f t="array" ref="C56">_xlfn.XLOOKUP(A56,'H2 risks'!$F$5:$AR$5,'H2 risks'!$F$2:$AR$2,check,0)</f>
        <v>14</v>
      </c>
      <c r="D56" s="34" t="str" cm="1">
        <f t="array" aca="1" ref="D56" ca="1">INDEX('Jaccard_distance All'!$C$1:$EH$1,,MATCH(SMALL('Jaccard_distance All'!$C54:$EH54,D$4+1),'Jaccard_distance All'!$C54:$EH54,0))</f>
        <v>set_3008</v>
      </c>
      <c r="E56" s="18">
        <f ca="1">SMALL('Jaccard_distance All'!$C54:$EH54,E$4+1)</f>
        <v>0.70588235294117641</v>
      </c>
      <c r="F56" s="21" t="str" cm="1">
        <f t="array" aca="1" ref="F56" ca="1">INDEX('Jaccard_distance All'!$C$2:$EH$2,,MATCH(SMALL('Jaccard_distance All'!$C54:$EH54,F$4+1),'Jaccard_distance All'!$C54:$EH54,0))</f>
        <v>H₂ investment may be delayed due to future market uncertainties</v>
      </c>
      <c r="G56" s="18" t="str" cm="1">
        <f t="array" aca="1" ref="G56" ca="1">INDEX('Jaccard_distance All'!$C$1:$EH$1,,MATCH(SMALL('Jaccard_distance All'!$C54:$EH54,G$4+1),'Jaccard_distance All'!$C54:$EH54,0))</f>
        <v>set_2012</v>
      </c>
      <c r="H56" s="18">
        <f ca="1">SMALL('Jaccard_distance All'!$C54:$EH54,H$4+1)</f>
        <v>0.71875</v>
      </c>
      <c r="I56" s="21" t="str" cm="1">
        <f t="array" aca="1" ref="I56" ca="1">INDEX('Jaccard_distance All'!$C$2:$EH$2,,MATCH(SMALL('Jaccard_distance All'!$C54:$EH54,I$4+1),'Jaccard_distance All'!$C54:$EH54,0))</f>
        <v>CCUS is a key technology to enable blue H₂ adoption</v>
      </c>
      <c r="J56" s="18" t="str" cm="1">
        <f t="array" aca="1" ref="J56" ca="1">INDEX('Jaccard_distance All'!$C$1:$EH$1,,MATCH(SMALL('Jaccard_distance All'!$C54:$EH54,J$4+1),'Jaccard_distance All'!$C54:$EH54,0))</f>
        <v>set_3024</v>
      </c>
      <c r="K56" s="18">
        <f ca="1">SMALL('Jaccard_distance All'!$C54:$EH54,K$4+1)</f>
        <v>0.73333333333333339</v>
      </c>
      <c r="L56" s="21" t="str" cm="1">
        <f t="array" aca="1" ref="L56" ca="1">INDEX('Jaccard_distance All'!$C$2:$EH$2,,MATCH(SMALL('Jaccard_distance All'!$C54:$EH54,L$4+1),'Jaccard_distance All'!$C54:$EH54,0))</f>
        <v>H₂ may be hindered by lack of continuity in political action and of harmonization in policy strategies</v>
      </c>
      <c r="M56" s="18" t="str" cm="1">
        <f t="array" aca="1" ref="M56" ca="1">INDEX('Jaccard_distance All'!$C$1:$EH$1,,MATCH(SMALL('Jaccard_distance All'!$C54:$EH54,M$4+1),'Jaccard_distance All'!$C54:$EH54,0))</f>
        <v>set_3028</v>
      </c>
      <c r="N56" s="18">
        <f ca="1">SMALL('Jaccard_distance All'!$C54:$EH54,N$4+1)</f>
        <v>0.75510204081632648</v>
      </c>
      <c r="O56" s="21" t="str" cm="1">
        <f t="array" aca="1" ref="O56" ca="1">INDEX('Jaccard_distance All'!$C$2:$EH$2,,MATCH(SMALL('Jaccard_distance All'!$C54:$EH54,O$4+1),'Jaccard_distance All'!$C54:$EH54,0))</f>
        <v>H₂ may not be "colour"-agnostic and result in predilection for certain technology options (e.g., blue H₂ over green H₂)</v>
      </c>
      <c r="P56" s="18" t="str" cm="1">
        <f t="array" aca="1" ref="P56" ca="1">INDEX('Jaccard_distance All'!$C$1:$EH$1,,MATCH(SMALL('Jaccard_distance All'!$C54:$EH54,P$4+1),'Jaccard_distance All'!$C54:$EH54,0))</f>
        <v>set_5012</v>
      </c>
      <c r="Q56" s="18">
        <f ca="1">SMALL('Jaccard_distance All'!$C54:$EH54,Q$4+1)</f>
        <v>0.75862068965517238</v>
      </c>
      <c r="R56" s="35" t="str" cm="1">
        <f t="array" aca="1" ref="R56" ca="1">INDEX('Jaccard_distance All'!$C$2:$EH$2,,MATCH(SMALL('Jaccard_distance All'!$C54:$EH54,R$4+1),'Jaccard_distance All'!$C54:$EH54,0))</f>
        <v>H₂ and CCUS development may be influenced by lobbying efforts from O&amp;G industry</v>
      </c>
      <c r="T56" s="61">
        <f ca="1">COUNTIF('Jaccard_distance All'!$C54:$EH54,1)</f>
        <v>10</v>
      </c>
      <c r="U56" s="34" t="str" cm="1">
        <f t="array" aca="1" ref="U56" ca="1">INDEX('Jaccard_distance All'!$C$1:$EH$1,,MATCH(LARGE('Jaccard_distance All'!$C54:$EH54,U$4),'Jaccard_distance All'!$C54:$EH54,0))</f>
        <v>set_1019</v>
      </c>
      <c r="V56" s="18">
        <f ca="1">LARGE('Jaccard_distance All'!$C54:$EH54,V$4+1)</f>
        <v>1</v>
      </c>
      <c r="W56" s="21" t="str" cm="1">
        <f t="array" aca="1" ref="W56" ca="1">INDEX('Jaccard_distance All'!$C$2:$EH$2,,MATCH(LARGE('Jaccard_distance All'!$C54:$EH54,W$4+1),'Jaccard_distance All'!$C54:$EH54,0))</f>
        <v>H₂ can create opportunities across economic sectors ("hydrogen economy")</v>
      </c>
      <c r="X56" s="18" t="str" cm="1">
        <f t="array" aca="1" ref="X56" ca="1">INDEX('Jaccard_distance All'!$A$1:$EH$1,1,MATCH(U56,'Jaccard_distance All'!$A$1:$EH$1,0)+MATCH(LARGE(OFFSET('Jaccard_distance All'!$A54,0,MATCH(U56,'Jaccard_distance All'!$A$1:$EH$1,0),,138-MATCH(U56,'Jaccard_distance All'!$A$1:$EH$1,0)),1),OFFSET('Jaccard_distance All'!$A54,0,MATCH(U56,'Jaccard_distance All'!$A$1:$EH$1,0),,138-MATCH(U56,'Jaccard_distance All'!$A$1:$EH$1,0)),0))</f>
        <v>set_3039</v>
      </c>
      <c r="Y56" s="18">
        <f ca="1">HLOOKUP(X56,'Jaccard_distance All'!$C$1:$EH$138,ROW()-2,FALSE)</f>
        <v>1</v>
      </c>
      <c r="Z56" s="21" t="str">
        <f ca="1">HLOOKUP(X56,'Jaccard_distance All'!$C$1:$EH$138,2,FALSE)</f>
        <v xml:space="preserve">H₂ infrastructure may face technical challenges due to embrittlement </v>
      </c>
      <c r="AA56" s="18" t="str" cm="1">
        <f t="array" aca="1" ref="AA56" ca="1">INDEX('Jaccard_distance All'!$A$1:$EH$1,1,MATCH(X56,'Jaccard_distance All'!$A$1:$EH$1,0)+MATCH(LARGE(OFFSET('Jaccard_distance All'!$A54,0,MATCH(X56,'Jaccard_distance All'!$A$1:$EH$1,0),,138-MATCH(X56,'Jaccard_distance All'!$A$1:$EH$1,0)),1),OFFSET('Jaccard_distance All'!$A54,0,MATCH(X56,'Jaccard_distance All'!$A$1:$EH$1,0),,138-MATCH(X56,'Jaccard_distance All'!$A$1:$EH$1,0)),0))</f>
        <v>set_4007</v>
      </c>
      <c r="AB56" s="18">
        <f ca="1">HLOOKUP(AA56,'Jaccard_distance All'!$C$1:$EH$138,ROW()-2,FALSE)</f>
        <v>1</v>
      </c>
      <c r="AC56" s="21" t="str">
        <f ca="1">HLOOKUP(AA56,'Jaccard_distance All'!$C$1:$EH$138,2,FALSE)</f>
        <v>CCUS may face opposition from local stakeholders (i.e., "not-in-my-backyard" phenomenon, or NIMBY)</v>
      </c>
      <c r="AD56" s="18" t="str" cm="1">
        <f t="array" aca="1" ref="AD56" ca="1">INDEX('Jaccard_distance All'!$A$1:$EH$1,1,MATCH(AA56,'Jaccard_distance All'!$A$1:$EH$1,0)+MATCH(LARGE(OFFSET('Jaccard_distance All'!$A54,0,MATCH(AA56,'Jaccard_distance All'!$A$1:$EH$1,0),,138-MATCH(AA56,'Jaccard_distance All'!$A$1:$EH$1,0)),1),OFFSET('Jaccard_distance All'!$A54,0,MATCH(AA56,'Jaccard_distance All'!$A$1:$EH$1,0),,138-MATCH(AA56,'Jaccard_distance All'!$A$1:$EH$1,0)),0))</f>
        <v>set_4010</v>
      </c>
      <c r="AE56" s="18">
        <f ca="1">HLOOKUP(AD56,'Jaccard_distance All'!$C$1:$EH$138,ROW()-2,FALSE)</f>
        <v>1</v>
      </c>
      <c r="AF56" s="21" t="str">
        <f ca="1">HLOOKUP(AD56,'Jaccard_distance All'!$C$1:$EH$138,2,FALSE)</f>
        <v>CCUS projects may be unreliable or inefficient depending on the type of industrial emissions</v>
      </c>
      <c r="AG56" s="18" t="str" cm="1">
        <f t="array" aca="1" ref="AG56" ca="1">INDEX('Jaccard_distance All'!$A$1:$EH$1,1,MATCH(AD56,'Jaccard_distance All'!$A$1:$EH$1,0)+MATCH(LARGE(OFFSET('Jaccard_distance All'!$A54,0,MATCH(AD56,'Jaccard_distance All'!$A$1:$EH$1,0),,138-MATCH(AD56,'Jaccard_distance All'!$A$1:$EH$1,0)),1),OFFSET('Jaccard_distance All'!$A54,0,MATCH(AD56,'Jaccard_distance All'!$A$1:$EH$1,0),,138-MATCH(AD56,'Jaccard_distance All'!$A$1:$EH$1,0)),0))</f>
        <v>set_4023</v>
      </c>
      <c r="AH56" s="18">
        <f ca="1">HLOOKUP(AG56,'Jaccard_distance All'!$C$1:$EH$138,ROW()-2,FALSE)</f>
        <v>1</v>
      </c>
      <c r="AI56" s="21" t="str">
        <f ca="1">HLOOKUP(AG56,'Jaccard_distance All'!$C$1:$EH$138,2,FALSE)</f>
        <v>CCUS may face lack of sufficient workforce to develop projects</v>
      </c>
      <c r="AK56" s="85">
        <f ca="1">1-SMALL('Jaccard_distance All'!$C54:$EH54,2)</f>
        <v>0.29411764705882359</v>
      </c>
      <c r="AL56" s="85">
        <f ca="1">1-AVERAGE('Jaccard_distance All'!$C54:$EH54)</f>
        <v>0.10991358311155697</v>
      </c>
      <c r="AM56" s="85">
        <f ca="1">1-MEDIAN('Jaccard_distance All'!$C54:$EH54)</f>
        <v>0.1010204081632653</v>
      </c>
    </row>
    <row r="57" spans="1:39" ht="39.4" x14ac:dyDescent="0.45">
      <c r="A57" s="19" t="s">
        <v>72</v>
      </c>
      <c r="B57" s="21" t="s">
        <v>341</v>
      </c>
      <c r="C57" s="18" cm="1">
        <f t="array" ref="C57">_xlfn.XLOOKUP(A57,'H2 risks'!$F$5:$AR$5,'H2 risks'!$F$2:$AR$2,check,0)</f>
        <v>24</v>
      </c>
      <c r="D57" s="34" t="str" cm="1">
        <f t="array" aca="1" ref="D57" ca="1">INDEX('Jaccard_distance All'!$C$1:$EH$1,,MATCH(SMALL('Jaccard_distance All'!$C55:$EH55,D$4+1),'Jaccard_distance All'!$C55:$EH55,0))</f>
        <v>set_3001</v>
      </c>
      <c r="E57" s="18">
        <f ca="1">SMALL('Jaccard_distance All'!$C55:$EH55,E$4+1)</f>
        <v>0.65116279069767447</v>
      </c>
      <c r="F57" s="21" t="str" cm="1">
        <f t="array" aca="1" ref="F57" ca="1">INDEX('Jaccard_distance All'!$C$2:$EH$2,,MATCH(SMALL('Jaccard_distance All'!$C55:$EH55,F$4+1),'Jaccard_distance All'!$C55:$EH55,0))</f>
        <v>H₂ supply security is threatened by variability of intermittent renewable energy sources</v>
      </c>
      <c r="G57" s="18" t="str" cm="1">
        <f t="array" aca="1" ref="G57" ca="1">INDEX('Jaccard_distance All'!$C$1:$EH$1,,MATCH(SMALL('Jaccard_distance All'!$C55:$EH55,G$4+1),'Jaccard_distance All'!$C55:$EH55,0))</f>
        <v>set_3003</v>
      </c>
      <c r="H57" s="18">
        <f ca="1">SMALL('Jaccard_distance All'!$C55:$EH55,H$4+1)</f>
        <v>0.67391304347826086</v>
      </c>
      <c r="I57" s="21" t="str" cm="1">
        <f t="array" aca="1" ref="I57" ca="1">INDEX('Jaccard_distance All'!$C$2:$EH$2,,MATCH(SMALL('Jaccard_distance All'!$C55:$EH55,I$4+1),'Jaccard_distance All'!$C55:$EH55,0))</f>
        <v>H₂ deployment can result in high implementation costs</v>
      </c>
      <c r="J57" s="18" t="str" cm="1">
        <f t="array" aca="1" ref="J57" ca="1">INDEX('Jaccard_distance All'!$C$1:$EH$1,,MATCH(SMALL('Jaccard_distance All'!$C55:$EH55,J$4+1),'Jaccard_distance All'!$C55:$EH55,0))</f>
        <v>set_3028</v>
      </c>
      <c r="K57" s="18">
        <f ca="1">SMALL('Jaccard_distance All'!$C55:$EH55,K$4+1)</f>
        <v>0.70909090909090911</v>
      </c>
      <c r="L57" s="21" t="str" cm="1">
        <f t="array" aca="1" ref="L57" ca="1">INDEX('Jaccard_distance All'!$C$2:$EH$2,,MATCH(SMALL('Jaccard_distance All'!$C55:$EH55,L$4+1),'Jaccard_distance All'!$C55:$EH55,0))</f>
        <v>H₂ may not be "colour"-agnostic and result in predilection for certain technology options (e.g., blue H₂ over green H₂)</v>
      </c>
      <c r="M57" s="18" t="str" cm="1">
        <f t="array" aca="1" ref="M57" ca="1">INDEX('Jaccard_distance All'!$C$1:$EH$1,,MATCH(SMALL('Jaccard_distance All'!$C55:$EH55,M$4+1),'Jaccard_distance All'!$C55:$EH55,0))</f>
        <v>set_4005</v>
      </c>
      <c r="N57" s="18">
        <f ca="1">SMALL('Jaccard_distance All'!$C55:$EH55,N$4+1)</f>
        <v>0.71052631578947367</v>
      </c>
      <c r="O57" s="21" t="str" cm="1">
        <f t="array" aca="1" ref="O57" ca="1">INDEX('Jaccard_distance All'!$C$2:$EH$2,,MATCH(SMALL('Jaccard_distance All'!$C55:$EH55,O$4+1),'Jaccard_distance All'!$C55:$EH55,0))</f>
        <v>CCUS may not receive sufficient government support</v>
      </c>
      <c r="P57" s="18" t="str" cm="1">
        <f t="array" aca="1" ref="P57" ca="1">INDEX('Jaccard_distance All'!$C$1:$EH$1,,MATCH(SMALL('Jaccard_distance All'!$C55:$EH55,P$4+1),'Jaccard_distance All'!$C55:$EH55,0))</f>
        <v>set_1005</v>
      </c>
      <c r="Q57" s="18">
        <f ca="1">SMALL('Jaccard_distance All'!$C55:$EH55,Q$4+1)</f>
        <v>0.72549019607843135</v>
      </c>
      <c r="R57" s="35" t="str" cm="1">
        <f t="array" aca="1" ref="R57" ca="1">INDEX('Jaccard_distance All'!$C$2:$EH$2,,MATCH(SMALL('Jaccard_distance All'!$C55:$EH55,R$4+1),'Jaccard_distance All'!$C55:$EH55,0))</f>
        <v>H₂ adoption can lead to benefits to the wider economy (e.g., job creation and retainment)</v>
      </c>
      <c r="T57" s="61">
        <f ca="1">COUNTIF('Jaccard_distance All'!$C55:$EH55,1)</f>
        <v>7</v>
      </c>
      <c r="U57" s="34" t="str" cm="1">
        <f t="array" aca="1" ref="U57" ca="1">INDEX('Jaccard_distance All'!$C$1:$EH$1,,MATCH(LARGE('Jaccard_distance All'!$C55:$EH55,U$4),'Jaccard_distance All'!$C55:$EH55,0))</f>
        <v>set_2014</v>
      </c>
      <c r="V57" s="18">
        <f ca="1">LARGE('Jaccard_distance All'!$C55:$EH55,V$4+1)</f>
        <v>1</v>
      </c>
      <c r="W57" s="21" t="str" cm="1">
        <f t="array" aca="1" ref="W57" ca="1">INDEX('Jaccard_distance All'!$C$2:$EH$2,,MATCH(LARGE('Jaccard_distance All'!$C55:$EH55,W$4+1),'Jaccard_distance All'!$C55:$EH55,0))</f>
        <v>CCUS can leverage public consultations and engagements to elicit public support and participation</v>
      </c>
      <c r="X57" s="18" t="str" cm="1">
        <f t="array" aca="1" ref="X57" ca="1">INDEX('Jaccard_distance All'!$A$1:$EH$1,1,MATCH(U57,'Jaccard_distance All'!$A$1:$EH$1,0)+MATCH(LARGE(OFFSET('Jaccard_distance All'!$A55,0,MATCH(U57,'Jaccard_distance All'!$A$1:$EH$1,0),,138-MATCH(U57,'Jaccard_distance All'!$A$1:$EH$1,0)),1),OFFSET('Jaccard_distance All'!$A55,0,MATCH(U57,'Jaccard_distance All'!$A$1:$EH$1,0),,138-MATCH(U57,'Jaccard_distance All'!$A$1:$EH$1,0)),0))</f>
        <v>set_2016</v>
      </c>
      <c r="Y57" s="18">
        <f ca="1">HLOOKUP(X57,'Jaccard_distance All'!$C$1:$EH$138,ROW()-2,FALSE)</f>
        <v>1</v>
      </c>
      <c r="Z57" s="21" t="str">
        <f ca="1">HLOOKUP(X57,'Jaccard_distance All'!$C$1:$EH$138,2,FALSE)</f>
        <v>CCUS will be a long-term business and can extend the operational lifetime of current industries (e.g., refining)</v>
      </c>
      <c r="AA57" s="18" t="str" cm="1">
        <f t="array" aca="1" ref="AA57" ca="1">INDEX('Jaccard_distance All'!$A$1:$EH$1,1,MATCH(X57,'Jaccard_distance All'!$A$1:$EH$1,0)+MATCH(LARGE(OFFSET('Jaccard_distance All'!$A55,0,MATCH(X57,'Jaccard_distance All'!$A$1:$EH$1,0),,138-MATCH(X57,'Jaccard_distance All'!$A$1:$EH$1,0)),1),OFFSET('Jaccard_distance All'!$A55,0,MATCH(X57,'Jaccard_distance All'!$A$1:$EH$1,0),,138-MATCH(X57,'Jaccard_distance All'!$A$1:$EH$1,0)),0))</f>
        <v>set_2020</v>
      </c>
      <c r="AB57" s="18">
        <f ca="1">HLOOKUP(AA57,'Jaccard_distance All'!$C$1:$EH$138,ROW()-2,FALSE)</f>
        <v>1</v>
      </c>
      <c r="AC57" s="21" t="str">
        <f ca="1">HLOOKUP(AA57,'Jaccard_distance All'!$C$1:$EH$138,2,FALSE)</f>
        <v>CCUS can support the integration of small and medium enterprises (SMEs) in industrial value chains</v>
      </c>
      <c r="AD57" s="18" t="str" cm="1">
        <f t="array" aca="1" ref="AD57" ca="1">INDEX('Jaccard_distance All'!$A$1:$EH$1,1,MATCH(AA57,'Jaccard_distance All'!$A$1:$EH$1,0)+MATCH(LARGE(OFFSET('Jaccard_distance All'!$A55,0,MATCH(AA57,'Jaccard_distance All'!$A$1:$EH$1,0),,138-MATCH(AA57,'Jaccard_distance All'!$A$1:$EH$1,0)),1),OFFSET('Jaccard_distance All'!$A55,0,MATCH(AA57,'Jaccard_distance All'!$A$1:$EH$1,0),,138-MATCH(AA57,'Jaccard_distance All'!$A$1:$EH$1,0)),0))</f>
        <v>set_3023</v>
      </c>
      <c r="AE57" s="18">
        <f ca="1">HLOOKUP(AD57,'Jaccard_distance All'!$C$1:$EH$138,ROW()-2,FALSE)</f>
        <v>1</v>
      </c>
      <c r="AF57" s="21" t="str">
        <f ca="1">HLOOKUP(AD57,'Jaccard_distance All'!$C$1:$EH$138,2,FALSE)</f>
        <v>H₂ production systems may lack sufficient flexibility to adjust to variable electricity supply and demand</v>
      </c>
      <c r="AG57" s="18" t="str" cm="1">
        <f t="array" aca="1" ref="AG57" ca="1">INDEX('Jaccard_distance All'!$A$1:$EH$1,1,MATCH(AD57,'Jaccard_distance All'!$A$1:$EH$1,0)+MATCH(LARGE(OFFSET('Jaccard_distance All'!$A55,0,MATCH(AD57,'Jaccard_distance All'!$A$1:$EH$1,0),,138-MATCH(AD57,'Jaccard_distance All'!$A$1:$EH$1,0)),1),OFFSET('Jaccard_distance All'!$A55,0,MATCH(AD57,'Jaccard_distance All'!$A$1:$EH$1,0),,138-MATCH(AD57,'Jaccard_distance All'!$A$1:$EH$1,0)),0))</f>
        <v>set_3039</v>
      </c>
      <c r="AH57" s="18">
        <f ca="1">HLOOKUP(AG57,'Jaccard_distance All'!$C$1:$EH$138,ROW()-2,FALSE)</f>
        <v>1</v>
      </c>
      <c r="AI57" s="21" t="str">
        <f ca="1">HLOOKUP(AG57,'Jaccard_distance All'!$C$1:$EH$138,2,FALSE)</f>
        <v xml:space="preserve">H₂ infrastructure may face technical challenges due to embrittlement </v>
      </c>
      <c r="AK57" s="85">
        <f ca="1">1-SMALL('Jaccard_distance All'!$C55:$EH55,2)</f>
        <v>0.34883720930232553</v>
      </c>
      <c r="AL57" s="85">
        <f ca="1">1-AVERAGE('Jaccard_distance All'!$C55:$EH55)</f>
        <v>0.12497453969060202</v>
      </c>
      <c r="AM57" s="85">
        <f ca="1">1-MEDIAN('Jaccard_distance All'!$C55:$EH55)</f>
        <v>0.11010101010101014</v>
      </c>
    </row>
    <row r="58" spans="1:39" ht="39.4" x14ac:dyDescent="0.45">
      <c r="A58" s="19" t="s">
        <v>73</v>
      </c>
      <c r="B58" s="21" t="s">
        <v>342</v>
      </c>
      <c r="C58" s="18" cm="1">
        <f t="array" ref="C58">_xlfn.XLOOKUP(A58,'H2 risks'!$F$5:$AR$5,'H2 risks'!$F$2:$AR$2,check,0)</f>
        <v>23</v>
      </c>
      <c r="D58" s="34" t="str" cm="1">
        <f t="array" aca="1" ref="D58" ca="1">INDEX('Jaccard_distance All'!$C$1:$EH$1,,MATCH(SMALL('Jaccard_distance All'!$C56:$EH56,D$4+1),'Jaccard_distance All'!$C56:$EH56,0))</f>
        <v>set_3001</v>
      </c>
      <c r="E58" s="18">
        <f ca="1">SMALL('Jaccard_distance All'!$C56:$EH56,E$4+1)</f>
        <v>0.64285714285714279</v>
      </c>
      <c r="F58" s="21" t="str" cm="1">
        <f t="array" aca="1" ref="F58" ca="1">INDEX('Jaccard_distance All'!$C$2:$EH$2,,MATCH(SMALL('Jaccard_distance All'!$C56:$EH56,F$4+1),'Jaccard_distance All'!$C56:$EH56,0))</f>
        <v>H₂ supply security is threatened by variability of intermittent renewable energy sources</v>
      </c>
      <c r="G58" s="18" t="str" cm="1">
        <f t="array" aca="1" ref="G58" ca="1">INDEX('Jaccard_distance All'!$C$1:$EH$1,,MATCH(SMALL('Jaccard_distance All'!$C56:$EH56,G$4+1),'Jaccard_distance All'!$C56:$EH56,0))</f>
        <v>set_3003</v>
      </c>
      <c r="H58" s="18">
        <f ca="1">SMALL('Jaccard_distance All'!$C56:$EH56,H$4+1)</f>
        <v>0.69565217391304346</v>
      </c>
      <c r="I58" s="21" t="str" cm="1">
        <f t="array" aca="1" ref="I58" ca="1">INDEX('Jaccard_distance All'!$C$2:$EH$2,,MATCH(SMALL('Jaccard_distance All'!$C56:$EH56,I$4+1),'Jaccard_distance All'!$C56:$EH56,0))</f>
        <v>H₂ deployment can result in high implementation costs</v>
      </c>
      <c r="J58" s="18" t="str" cm="1">
        <f t="array" aca="1" ref="J58" ca="1">INDEX('Jaccard_distance All'!$C$1:$EH$1,,MATCH(SMALL('Jaccard_distance All'!$C56:$EH56,J$4+1),'Jaccard_distance All'!$C56:$EH56,0))</f>
        <v>set_1008</v>
      </c>
      <c r="K58" s="18">
        <f ca="1">SMALL('Jaccard_distance All'!$C56:$EH56,K$4+1)</f>
        <v>0.7142857142857143</v>
      </c>
      <c r="L58" s="21" t="str" cm="1">
        <f t="array" aca="1" ref="L58" ca="1">INDEX('Jaccard_distance All'!$C$2:$EH$2,,MATCH(SMALL('Jaccard_distance All'!$C56:$EH56,L$4+1),'Jaccard_distance All'!$C56:$EH56,0))</f>
        <v xml:space="preserve">H₂ can reuse infrastructure that is already available  </v>
      </c>
      <c r="M58" s="18" t="str" cm="1">
        <f t="array" aca="1" ref="M58" ca="1">INDEX('Jaccard_distance All'!$C$1:$EH$1,,MATCH(SMALL('Jaccard_distance All'!$C56:$EH56,M$4+1),'Jaccard_distance All'!$C56:$EH56,0))</f>
        <v>set_1008</v>
      </c>
      <c r="N58" s="18">
        <f ca="1">SMALL('Jaccard_distance All'!$C56:$EH56,N$4+1)</f>
        <v>0.7142857142857143</v>
      </c>
      <c r="O58" s="21" t="str" cm="1">
        <f t="array" aca="1" ref="O58" ca="1">INDEX('Jaccard_distance All'!$C$2:$EH$2,,MATCH(SMALL('Jaccard_distance All'!$C56:$EH56,O$4+1),'Jaccard_distance All'!$C56:$EH56,0))</f>
        <v xml:space="preserve">H₂ can reuse infrastructure that is already available  </v>
      </c>
      <c r="P58" s="18" t="str" cm="1">
        <f t="array" aca="1" ref="P58" ca="1">INDEX('Jaccard_distance All'!$C$1:$EH$1,,MATCH(SMALL('Jaccard_distance All'!$C56:$EH56,P$4+1),'Jaccard_distance All'!$C56:$EH56,0))</f>
        <v>set_3008</v>
      </c>
      <c r="Q58" s="18">
        <f ca="1">SMALL('Jaccard_distance All'!$C56:$EH56,Q$4+1)</f>
        <v>0.73809523809523814</v>
      </c>
      <c r="R58" s="35" t="str" cm="1">
        <f t="array" aca="1" ref="R58" ca="1">INDEX('Jaccard_distance All'!$C$2:$EH$2,,MATCH(SMALL('Jaccard_distance All'!$C56:$EH56,R$4+1),'Jaccard_distance All'!$C56:$EH56,0))</f>
        <v>H₂ investment may be delayed due to future market uncertainties</v>
      </c>
      <c r="T58" s="61">
        <f ca="1">COUNTIF('Jaccard_distance All'!$C56:$EH56,1)</f>
        <v>10</v>
      </c>
      <c r="U58" s="34" t="str" cm="1">
        <f t="array" aca="1" ref="U58" ca="1">INDEX('Jaccard_distance All'!$C$1:$EH$1,,MATCH(LARGE('Jaccard_distance All'!$C56:$EH56,U$4),'Jaccard_distance All'!$C56:$EH56,0))</f>
        <v>set_2017</v>
      </c>
      <c r="V58" s="18">
        <f ca="1">LARGE('Jaccard_distance All'!$C56:$EH56,V$4+1)</f>
        <v>1</v>
      </c>
      <c r="W58" s="21" t="str" cm="1">
        <f t="array" aca="1" ref="W58" ca="1">INDEX('Jaccard_distance All'!$C$2:$EH$2,,MATCH(LARGE('Jaccard_distance All'!$C56:$EH56,W$4+1),'Jaccard_distance All'!$C56:$EH56,0))</f>
        <v>CCUS enables the adoption of DAC technologies</v>
      </c>
      <c r="X58" s="18" t="str" cm="1">
        <f t="array" aca="1" ref="X58" ca="1">INDEX('Jaccard_distance All'!$A$1:$EH$1,1,MATCH(U58,'Jaccard_distance All'!$A$1:$EH$1,0)+MATCH(LARGE(OFFSET('Jaccard_distance All'!$A56,0,MATCH(U58,'Jaccard_distance All'!$A$1:$EH$1,0),,138-MATCH(U58,'Jaccard_distance All'!$A$1:$EH$1,0)),1),OFFSET('Jaccard_distance All'!$A56,0,MATCH(U58,'Jaccard_distance All'!$A$1:$EH$1,0),,138-MATCH(U58,'Jaccard_distance All'!$A$1:$EH$1,0)),0))</f>
        <v>set_4023</v>
      </c>
      <c r="Y58" s="18">
        <f ca="1">HLOOKUP(X58,'Jaccard_distance All'!$C$1:$EH$138,ROW()-2,FALSE)</f>
        <v>1</v>
      </c>
      <c r="Z58" s="21" t="str">
        <f ca="1">HLOOKUP(X58,'Jaccard_distance All'!$C$1:$EH$138,2,FALSE)</f>
        <v>CCUS may face lack of sufficient workforce to develop projects</v>
      </c>
      <c r="AA58" s="18" t="str" cm="1">
        <f t="array" aca="1" ref="AA58" ca="1">INDEX('Jaccard_distance All'!$A$1:$EH$1,1,MATCH(X58,'Jaccard_distance All'!$A$1:$EH$1,0)+MATCH(LARGE(OFFSET('Jaccard_distance All'!$A56,0,MATCH(X58,'Jaccard_distance All'!$A$1:$EH$1,0),,138-MATCH(X58,'Jaccard_distance All'!$A$1:$EH$1,0)),1),OFFSET('Jaccard_distance All'!$A56,0,MATCH(X58,'Jaccard_distance All'!$A$1:$EH$1,0),,138-MATCH(X58,'Jaccard_distance All'!$A$1:$EH$1,0)),0))</f>
        <v>set_4028</v>
      </c>
      <c r="AB58" s="18">
        <f ca="1">HLOOKUP(AA58,'Jaccard_distance All'!$C$1:$EH$138,ROW()-2,FALSE)</f>
        <v>1</v>
      </c>
      <c r="AC58" s="21" t="str">
        <f ca="1">HLOOKUP(AA58,'Jaccard_distance All'!$C$1:$EH$138,2,FALSE)</f>
        <v>CCUS may lack business models to financially support CO₂ permanent storage in geological sites</v>
      </c>
      <c r="AD58" s="18" t="str" cm="1">
        <f t="array" aca="1" ref="AD58" ca="1">INDEX('Jaccard_distance All'!$A$1:$EH$1,1,MATCH(AA58,'Jaccard_distance All'!$A$1:$EH$1,0)+MATCH(LARGE(OFFSET('Jaccard_distance All'!$A56,0,MATCH(AA58,'Jaccard_distance All'!$A$1:$EH$1,0),,138-MATCH(AA58,'Jaccard_distance All'!$A$1:$EH$1,0)),1),OFFSET('Jaccard_distance All'!$A56,0,MATCH(AA58,'Jaccard_distance All'!$A$1:$EH$1,0),,138-MATCH(AA58,'Jaccard_distance All'!$A$1:$EH$1,0)),0))</f>
        <v>set_4029</v>
      </c>
      <c r="AE58" s="18">
        <f ca="1">HLOOKUP(AD58,'Jaccard_distance All'!$C$1:$EH$138,ROW()-2,FALSE)</f>
        <v>1</v>
      </c>
      <c r="AF58" s="21" t="str">
        <f ca="1">HLOOKUP(AD58,'Jaccard_distance All'!$C$1:$EH$138,2,FALSE)</f>
        <v>CCUS projects may face lack of cooperation among stakeholders from different clusters</v>
      </c>
      <c r="AG58" s="18" t="str" cm="1">
        <f t="array" aca="1" ref="AG58" ca="1">INDEX('Jaccard_distance All'!$A$1:$EH$1,1,MATCH(AD58,'Jaccard_distance All'!$A$1:$EH$1,0)+MATCH(LARGE(OFFSET('Jaccard_distance All'!$A56,0,MATCH(AD58,'Jaccard_distance All'!$A$1:$EH$1,0),,138-MATCH(AD58,'Jaccard_distance All'!$A$1:$EH$1,0)),1),OFFSET('Jaccard_distance All'!$A56,0,MATCH(AD58,'Jaccard_distance All'!$A$1:$EH$1,0),,138-MATCH(AD58,'Jaccard_distance All'!$A$1:$EH$1,0)),0))</f>
        <v>set_4031</v>
      </c>
      <c r="AH58" s="18">
        <f ca="1">HLOOKUP(AG58,'Jaccard_distance All'!$C$1:$EH$138,ROW()-2,FALSE)</f>
        <v>1</v>
      </c>
      <c r="AI58" s="21" t="str">
        <f ca="1">HLOOKUP(AG58,'Jaccard_distance All'!$C$1:$EH$138,2,FALSE)</f>
        <v>CCUS is hindered by a lack of clear markets for high-quality GHG removal credits</v>
      </c>
      <c r="AK58" s="85">
        <f ca="1">1-SMALL('Jaccard_distance All'!$C56:$EH56,2)</f>
        <v>0.35714285714285721</v>
      </c>
      <c r="AL58" s="85">
        <f ca="1">1-AVERAGE('Jaccard_distance All'!$C56:$EH56)</f>
        <v>0.11581600767671518</v>
      </c>
      <c r="AM58" s="85">
        <f ca="1">1-MEDIAN('Jaccard_distance All'!$C56:$EH56)</f>
        <v>0.10724554341575621</v>
      </c>
    </row>
    <row r="59" spans="1:39" ht="39.4" x14ac:dyDescent="0.45">
      <c r="A59" s="19" t="s">
        <v>74</v>
      </c>
      <c r="B59" s="21" t="s">
        <v>343</v>
      </c>
      <c r="C59" s="18" cm="1">
        <f t="array" ref="C59">_xlfn.XLOOKUP(A59,'H2 risks'!$F$5:$AR$5,'H2 risks'!$F$2:$AR$2,check,0)</f>
        <v>30</v>
      </c>
      <c r="D59" s="34" t="str" cm="1">
        <f t="array" aca="1" ref="D59" ca="1">INDEX('Jaccard_distance All'!$C$1:$EH$1,,MATCH(SMALL('Jaccard_distance All'!$C57:$EH57,D$4+1),'Jaccard_distance All'!$C57:$EH57,0))</f>
        <v>set_3021</v>
      </c>
      <c r="E59" s="18">
        <f ca="1">SMALL('Jaccard_distance All'!$C57:$EH57,E$4+1)</f>
        <v>0.58695652173913038</v>
      </c>
      <c r="F59" s="21" t="str" cm="1">
        <f t="array" aca="1" ref="F59" ca="1">INDEX('Jaccard_distance All'!$C$2:$EH$2,,MATCH(SMALL('Jaccard_distance All'!$C57:$EH57,F$4+1),'Jaccard_distance All'!$C57:$EH57,0))</f>
        <v>H₂ projects may lack clear business models to justify investment</v>
      </c>
      <c r="G59" s="18" t="str" cm="1">
        <f t="array" aca="1" ref="G59" ca="1">INDEX('Jaccard_distance All'!$C$1:$EH$1,,MATCH(SMALL('Jaccard_distance All'!$C57:$EH57,G$4+1),'Jaccard_distance All'!$C57:$EH57,0))</f>
        <v>set_3018</v>
      </c>
      <c r="H59" s="18">
        <f ca="1">SMALL('Jaccard_distance All'!$C57:$EH57,H$4+1)</f>
        <v>0.62790697674418605</v>
      </c>
      <c r="I59" s="21" t="str" cm="1">
        <f t="array" aca="1" ref="I59" ca="1">INDEX('Jaccard_distance All'!$C$2:$EH$2,,MATCH(SMALL('Jaccard_distance All'!$C57:$EH57,I$4+1),'Jaccard_distance All'!$C57:$EH57,0))</f>
        <v>H₂ may be delayed due to bureaucracy and lack of political action</v>
      </c>
      <c r="J59" s="18" t="str" cm="1">
        <f t="array" aca="1" ref="J59" ca="1">INDEX('Jaccard_distance All'!$C$1:$EH$1,,MATCH(SMALL('Jaccard_distance All'!$C57:$EH57,J$4+1),'Jaccard_distance All'!$C57:$EH57,0))</f>
        <v>set_4013</v>
      </c>
      <c r="K59" s="18">
        <f ca="1">SMALL('Jaccard_distance All'!$C57:$EH57,K$4+1)</f>
        <v>0.65217391304347827</v>
      </c>
      <c r="L59" s="21" t="str" cm="1">
        <f t="array" aca="1" ref="L59" ca="1">INDEX('Jaccard_distance All'!$C$2:$EH$2,,MATCH(SMALL('Jaccard_distance All'!$C57:$EH57,L$4+1),'Jaccard_distance All'!$C57:$EH57,0))</f>
        <v>CCUS investment may be delayed due to future market uncertainties</v>
      </c>
      <c r="M59" s="18" t="str" cm="1">
        <f t="array" aca="1" ref="M59" ca="1">INDEX('Jaccard_distance All'!$C$1:$EH$1,,MATCH(SMALL('Jaccard_distance All'!$C57:$EH57,M$4+1),'Jaccard_distance All'!$C57:$EH57,0))</f>
        <v>set_1002</v>
      </c>
      <c r="N59" s="18">
        <f ca="1">SMALL('Jaccard_distance All'!$C57:$EH57,N$4+1)</f>
        <v>0.66666666666666674</v>
      </c>
      <c r="O59" s="21" t="str" cm="1">
        <f t="array" aca="1" ref="O59" ca="1">INDEX('Jaccard_distance All'!$C$2:$EH$2,,MATCH(SMALL('Jaccard_distance All'!$C57:$EH57,O$4+1),'Jaccard_distance All'!$C57:$EH57,0))</f>
        <v>H₂ facilitates industries and society to reach net zero goals</v>
      </c>
      <c r="P59" s="18" t="str" cm="1">
        <f t="array" aca="1" ref="P59" ca="1">INDEX('Jaccard_distance All'!$C$1:$EH$1,,MATCH(SMALL('Jaccard_distance All'!$C57:$EH57,P$4+1),'Jaccard_distance All'!$C57:$EH57,0))</f>
        <v>set_3024</v>
      </c>
      <c r="Q59" s="18">
        <f ca="1">SMALL('Jaccard_distance All'!$C57:$EH57,Q$4+1)</f>
        <v>0.68292682926829262</v>
      </c>
      <c r="R59" s="35" t="str" cm="1">
        <f t="array" aca="1" ref="R59" ca="1">INDEX('Jaccard_distance All'!$C$2:$EH$2,,MATCH(SMALL('Jaccard_distance All'!$C57:$EH57,R$4+1),'Jaccard_distance All'!$C57:$EH57,0))</f>
        <v>H₂ may be hindered by lack of continuity in political action and of harmonization in policy strategies</v>
      </c>
      <c r="T59" s="61">
        <f ca="1">COUNTIF('Jaccard_distance All'!$C57:$EH57,1)</f>
        <v>3</v>
      </c>
      <c r="U59" s="34" t="str" cm="1">
        <f t="array" aca="1" ref="U59" ca="1">INDEX('Jaccard_distance All'!$C$1:$EH$1,,MATCH(LARGE('Jaccard_distance All'!$C57:$EH57,U$4),'Jaccard_distance All'!$C57:$EH57,0))</f>
        <v>set_4028</v>
      </c>
      <c r="V59" s="18">
        <f ca="1">LARGE('Jaccard_distance All'!$C57:$EH57,V$4+1)</f>
        <v>1</v>
      </c>
      <c r="W59" s="21" t="str" cm="1">
        <f t="array" aca="1" ref="W59" ca="1">INDEX('Jaccard_distance All'!$C$2:$EH$2,,MATCH(LARGE('Jaccard_distance All'!$C57:$EH57,W$4+1),'Jaccard_distance All'!$C57:$EH57,0))</f>
        <v>CCUS may lack business models to financially support CO₂ permanent storage in geological sites</v>
      </c>
      <c r="X59" s="18" t="str" cm="1">
        <f t="array" aca="1" ref="X59" ca="1">INDEX('Jaccard_distance All'!$A$1:$EH$1,1,MATCH(U59,'Jaccard_distance All'!$A$1:$EH$1,0)+MATCH(LARGE(OFFSET('Jaccard_distance All'!$A57,0,MATCH(U59,'Jaccard_distance All'!$A$1:$EH$1,0),,138-MATCH(U59,'Jaccard_distance All'!$A$1:$EH$1,0)),1),OFFSET('Jaccard_distance All'!$A57,0,MATCH(U59,'Jaccard_distance All'!$A$1:$EH$1,0),,138-MATCH(U59,'Jaccard_distance All'!$A$1:$EH$1,0)),0))</f>
        <v>set_4029</v>
      </c>
      <c r="Y59" s="18">
        <f ca="1">HLOOKUP(X59,'Jaccard_distance All'!$C$1:$EH$138,ROW()-2,FALSE)</f>
        <v>1</v>
      </c>
      <c r="Z59" s="21" t="str">
        <f ca="1">HLOOKUP(X59,'Jaccard_distance All'!$C$1:$EH$138,2,FALSE)</f>
        <v>CCUS projects may face lack of cooperation among stakeholders from different clusters</v>
      </c>
      <c r="AA59" s="18" t="str" cm="1">
        <f t="array" aca="1" ref="AA59" ca="1">INDEX('Jaccard_distance All'!$A$1:$EH$1,1,MATCH(X59,'Jaccard_distance All'!$A$1:$EH$1,0)+MATCH(LARGE(OFFSET('Jaccard_distance All'!$A57,0,MATCH(X59,'Jaccard_distance All'!$A$1:$EH$1,0),,138-MATCH(X59,'Jaccard_distance All'!$A$1:$EH$1,0)),1),OFFSET('Jaccard_distance All'!$A57,0,MATCH(X59,'Jaccard_distance All'!$A$1:$EH$1,0),,138-MATCH(X59,'Jaccard_distance All'!$A$1:$EH$1,0)),0))</f>
        <v>set_4034</v>
      </c>
      <c r="AB59" s="18">
        <f ca="1">HLOOKUP(AA59,'Jaccard_distance All'!$C$1:$EH$138,ROW()-2,FALSE)</f>
        <v>1</v>
      </c>
      <c r="AC59" s="21" t="str">
        <f ca="1">HLOOKUP(AA59,'Jaccard_distance All'!$C$1:$EH$138,2,FALSE)</f>
        <v>CCUS via mineralisation (CCM) is still under development</v>
      </c>
      <c r="AD59" s="18" t="str" cm="1">
        <f t="array" aca="1" ref="AD59" ca="1">INDEX('Jaccard_distance All'!$A$1:$EH$1,1,MATCH(AA59,'Jaccard_distance All'!$A$1:$EH$1,0)+MATCH(LARGE(OFFSET('Jaccard_distance All'!$A57,0,MATCH(AA59,'Jaccard_distance All'!$A$1:$EH$1,0),,138-MATCH(AA59,'Jaccard_distance All'!$A$1:$EH$1,0)),1),OFFSET('Jaccard_distance All'!$A57,0,MATCH(AA59,'Jaccard_distance All'!$A$1:$EH$1,0),,138-MATCH(AA59,'Jaccard_distance All'!$A$1:$EH$1,0)),0))</f>
        <v>set_5005</v>
      </c>
      <c r="AE59" s="18">
        <f ca="1">HLOOKUP(AD59,'Jaccard_distance All'!$C$1:$EH$138,ROW()-2,FALSE)</f>
        <v>0.96666666666666667</v>
      </c>
      <c r="AF59" s="21" t="str">
        <f ca="1">HLOOKUP(AD59,'Jaccard_distance All'!$C$1:$EH$138,2,FALSE)</f>
        <v>H₂ and CCUS may not address lack of diversity in the workforce</v>
      </c>
      <c r="AG59" s="18" t="str" cm="1">
        <f t="array" aca="1" ref="AG59" ca="1">INDEX('Jaccard_distance All'!$A$1:$EH$1,1,MATCH(AD59,'Jaccard_distance All'!$A$1:$EH$1,0)+MATCH(LARGE(OFFSET('Jaccard_distance All'!$A57,0,MATCH(AD59,'Jaccard_distance All'!$A$1:$EH$1,0),,138-MATCH(AD59,'Jaccard_distance All'!$A$1:$EH$1,0)),1),OFFSET('Jaccard_distance All'!$A57,0,MATCH(AD59,'Jaccard_distance All'!$A$1:$EH$1,0),,138-MATCH(AD59,'Jaccard_distance All'!$A$1:$EH$1,0)),0))</f>
        <v>set_5010</v>
      </c>
      <c r="AH59" s="18">
        <f ca="1">HLOOKUP(AG59,'Jaccard_distance All'!$C$1:$EH$138,ROW()-2,FALSE)</f>
        <v>0.94444444444444442</v>
      </c>
      <c r="AI59" s="21" t="str">
        <f ca="1">HLOOKUP(AG59,'Jaccard_distance All'!$C$1:$EH$138,2,FALSE)</f>
        <v>H₂ and CCUS projects can distort local job markets and exacerbate income inequality in local communities</v>
      </c>
      <c r="AK59" s="85">
        <f ca="1">1-SMALL('Jaccard_distance All'!$C57:$EH57,2)</f>
        <v>0.41304347826086962</v>
      </c>
      <c r="AL59" s="85">
        <f ca="1">1-AVERAGE('Jaccard_distance All'!$C57:$EH57)</f>
        <v>0.16455783116435774</v>
      </c>
      <c r="AM59" s="85">
        <f ca="1">1-MEDIAN('Jaccard_distance All'!$C57:$EH57)</f>
        <v>0.14852941176470591</v>
      </c>
    </row>
    <row r="60" spans="1:39" ht="39.4" x14ac:dyDescent="0.45">
      <c r="A60" s="19" t="s">
        <v>75</v>
      </c>
      <c r="B60" s="21" t="s">
        <v>344</v>
      </c>
      <c r="C60" s="18" cm="1">
        <f t="array" ref="C60">_xlfn.XLOOKUP(A60,'H2 risks'!$F$5:$AR$5,'H2 risks'!$F$2:$AR$2,check,0)</f>
        <v>12</v>
      </c>
      <c r="D60" s="34" t="str" cm="1">
        <f t="array" aca="1" ref="D60" ca="1">INDEX('Jaccard_distance All'!$C$1:$EH$1,,MATCH(SMALL('Jaccard_distance All'!$C58:$EH58,D$4+1),'Jaccard_distance All'!$C58:$EH58,0))</f>
        <v>set_3008</v>
      </c>
      <c r="E60" s="18">
        <f ca="1">SMALL('Jaccard_distance All'!$C58:$EH58,E$4+1)</f>
        <v>0.72727272727272729</v>
      </c>
      <c r="F60" s="21" t="str" cm="1">
        <f t="array" aca="1" ref="F60" ca="1">INDEX('Jaccard_distance All'!$C$2:$EH$2,,MATCH(SMALL('Jaccard_distance All'!$C58:$EH58,F$4+1),'Jaccard_distance All'!$C58:$EH58,0))</f>
        <v>H₂ investment may be delayed due to future market uncertainties</v>
      </c>
      <c r="G60" s="18" t="str" cm="1">
        <f t="array" aca="1" ref="G60" ca="1">INDEX('Jaccard_distance All'!$C$1:$EH$1,,MATCH(SMALL('Jaccard_distance All'!$C58:$EH58,G$4+1),'Jaccard_distance All'!$C58:$EH58,0))</f>
        <v>set_3008</v>
      </c>
      <c r="H60" s="18">
        <f ca="1">SMALL('Jaccard_distance All'!$C58:$EH58,H$4+1)</f>
        <v>0.72727272727272729</v>
      </c>
      <c r="I60" s="21" t="str" cm="1">
        <f t="array" aca="1" ref="I60" ca="1">INDEX('Jaccard_distance All'!$C$2:$EH$2,,MATCH(SMALL('Jaccard_distance All'!$C58:$EH58,I$4+1),'Jaccard_distance All'!$C58:$EH58,0))</f>
        <v>H₂ investment may be delayed due to future market uncertainties</v>
      </c>
      <c r="J60" s="18" t="str" cm="1">
        <f t="array" aca="1" ref="J60" ca="1">INDEX('Jaccard_distance All'!$C$1:$EH$1,,MATCH(SMALL('Jaccard_distance All'!$C58:$EH58,J$4+1),'Jaccard_distance All'!$C58:$EH58,0))</f>
        <v>set_3024</v>
      </c>
      <c r="K60" s="18">
        <f ca="1">SMALL('Jaccard_distance All'!$C58:$EH58,K$4+1)</f>
        <v>0.75862068965517238</v>
      </c>
      <c r="L60" s="21" t="str" cm="1">
        <f t="array" aca="1" ref="L60" ca="1">INDEX('Jaccard_distance All'!$C$2:$EH$2,,MATCH(SMALL('Jaccard_distance All'!$C58:$EH58,L$4+1),'Jaccard_distance All'!$C58:$EH58,0))</f>
        <v>H₂ may be hindered by lack of continuity in political action and of harmonization in policy strategies</v>
      </c>
      <c r="M60" s="18" t="str" cm="1">
        <f t="array" aca="1" ref="M60" ca="1">INDEX('Jaccard_distance All'!$C$1:$EH$1,,MATCH(SMALL('Jaccard_distance All'!$C58:$EH58,M$4+1),'Jaccard_distance All'!$C58:$EH58,0))</f>
        <v>set_3011</v>
      </c>
      <c r="N60" s="18">
        <f ca="1">SMALL('Jaccard_distance All'!$C58:$EH58,N$4+1)</f>
        <v>0.76470588235294112</v>
      </c>
      <c r="O60" s="21" t="str" cm="1">
        <f t="array" aca="1" ref="O60" ca="1">INDEX('Jaccard_distance All'!$C$2:$EH$2,,MATCH(SMALL('Jaccard_distance All'!$C58:$EH58,O$4+1),'Jaccard_distance All'!$C58:$EH58,0))</f>
        <v>H₂ projects may face tensions due to competition among companies for funding and resources</v>
      </c>
      <c r="P60" s="18" t="str" cm="1">
        <f t="array" aca="1" ref="P60" ca="1">INDEX('Jaccard_distance All'!$C$1:$EH$1,,MATCH(SMALL('Jaccard_distance All'!$C58:$EH58,P$4+1),'Jaccard_distance All'!$C58:$EH58,0))</f>
        <v>set_3026</v>
      </c>
      <c r="Q60" s="18">
        <f ca="1">SMALL('Jaccard_distance All'!$C58:$EH58,Q$4+1)</f>
        <v>0.79166666666666663</v>
      </c>
      <c r="R60" s="35" t="str" cm="1">
        <f t="array" aca="1" ref="R60" ca="1">INDEX('Jaccard_distance All'!$C$2:$EH$2,,MATCH(SMALL('Jaccard_distance All'!$C58:$EH58,R$4+1),'Jaccard_distance All'!$C58:$EH58,0))</f>
        <v>H₂ may be hindered by mixed signals and wrong messaging resulting from misaligned policy action</v>
      </c>
      <c r="T60" s="61">
        <f ca="1">COUNTIF('Jaccard_distance All'!$C58:$EH58,1)</f>
        <v>16</v>
      </c>
      <c r="U60" s="34" t="str" cm="1">
        <f t="array" aca="1" ref="U60" ca="1">INDEX('Jaccard_distance All'!$C$1:$EH$1,,MATCH(LARGE('Jaccard_distance All'!$C58:$EH58,U$4),'Jaccard_distance All'!$C58:$EH58,0))</f>
        <v>set_1019</v>
      </c>
      <c r="V60" s="18">
        <f ca="1">LARGE('Jaccard_distance All'!$C58:$EH58,V$4+1)</f>
        <v>1</v>
      </c>
      <c r="W60" s="21" t="str" cm="1">
        <f t="array" aca="1" ref="W60" ca="1">INDEX('Jaccard_distance All'!$C$2:$EH$2,,MATCH(LARGE('Jaccard_distance All'!$C58:$EH58,W$4+1),'Jaccard_distance All'!$C58:$EH58,0))</f>
        <v>H₂ can create opportunities across economic sectors ("hydrogen economy")</v>
      </c>
      <c r="X60" s="18" t="str" cm="1">
        <f t="array" aca="1" ref="X60" ca="1">INDEX('Jaccard_distance All'!$A$1:$EH$1,1,MATCH(U60,'Jaccard_distance All'!$A$1:$EH$1,0)+MATCH(LARGE(OFFSET('Jaccard_distance All'!$A58,0,MATCH(U60,'Jaccard_distance All'!$A$1:$EH$1,0),,138-MATCH(U60,'Jaccard_distance All'!$A$1:$EH$1,0)),1),OFFSET('Jaccard_distance All'!$A58,0,MATCH(U60,'Jaccard_distance All'!$A$1:$EH$1,0),,138-MATCH(U60,'Jaccard_distance All'!$A$1:$EH$1,0)),0))</f>
        <v>set_2009</v>
      </c>
      <c r="Y60" s="18">
        <f ca="1">HLOOKUP(X60,'Jaccard_distance All'!$C$1:$EH$138,ROW()-2,FALSE)</f>
        <v>1</v>
      </c>
      <c r="Z60" s="21" t="str">
        <f ca="1">HLOOKUP(X60,'Jaccard_distance All'!$C$1:$EH$138,2,FALSE)</f>
        <v>CCUS requirements for trained/skilled staff can be met by existing industries and initiatives</v>
      </c>
      <c r="AA60" s="18" t="str" cm="1">
        <f t="array" aca="1" ref="AA60" ca="1">INDEX('Jaccard_distance All'!$A$1:$EH$1,1,MATCH(X60,'Jaccard_distance All'!$A$1:$EH$1,0)+MATCH(LARGE(OFFSET('Jaccard_distance All'!$A58,0,MATCH(X60,'Jaccard_distance All'!$A$1:$EH$1,0),,138-MATCH(X60,'Jaccard_distance All'!$A$1:$EH$1,0)),1),OFFSET('Jaccard_distance All'!$A58,0,MATCH(X60,'Jaccard_distance All'!$A$1:$EH$1,0),,138-MATCH(X60,'Jaccard_distance All'!$A$1:$EH$1,0)),0))</f>
        <v>set_2010</v>
      </c>
      <c r="AB60" s="18">
        <f ca="1">HLOOKUP(AA60,'Jaccard_distance All'!$C$1:$EH$138,ROW()-2,FALSE)</f>
        <v>1</v>
      </c>
      <c r="AC60" s="21" t="str">
        <f ca="1">HLOOKUP(AA60,'Jaccard_distance All'!$C$1:$EH$138,2,FALSE)</f>
        <v>CCUS actors can instilled confidence and trust in institutional support</v>
      </c>
      <c r="AD60" s="18" t="str" cm="1">
        <f t="array" aca="1" ref="AD60" ca="1">INDEX('Jaccard_distance All'!$A$1:$EH$1,1,MATCH(AA60,'Jaccard_distance All'!$A$1:$EH$1,0)+MATCH(LARGE(OFFSET('Jaccard_distance All'!$A58,0,MATCH(AA60,'Jaccard_distance All'!$A$1:$EH$1,0),,138-MATCH(AA60,'Jaccard_distance All'!$A$1:$EH$1,0)),1),OFFSET('Jaccard_distance All'!$A58,0,MATCH(AA60,'Jaccard_distance All'!$A$1:$EH$1,0),,138-MATCH(AA60,'Jaccard_distance All'!$A$1:$EH$1,0)),0))</f>
        <v>set_2020</v>
      </c>
      <c r="AE60" s="18">
        <f ca="1">HLOOKUP(AD60,'Jaccard_distance All'!$C$1:$EH$138,ROW()-2,FALSE)</f>
        <v>1</v>
      </c>
      <c r="AF60" s="21" t="str">
        <f ca="1">HLOOKUP(AD60,'Jaccard_distance All'!$C$1:$EH$138,2,FALSE)</f>
        <v>CCUS can support the integration of small and medium enterprises (SMEs) in industrial value chains</v>
      </c>
      <c r="AG60" s="18" t="str" cm="1">
        <f t="array" aca="1" ref="AG60" ca="1">INDEX('Jaccard_distance All'!$A$1:$EH$1,1,MATCH(AD60,'Jaccard_distance All'!$A$1:$EH$1,0)+MATCH(LARGE(OFFSET('Jaccard_distance All'!$A58,0,MATCH(AD60,'Jaccard_distance All'!$A$1:$EH$1,0),,138-MATCH(AD60,'Jaccard_distance All'!$A$1:$EH$1,0)),1),OFFSET('Jaccard_distance All'!$A58,0,MATCH(AD60,'Jaccard_distance All'!$A$1:$EH$1,0),,138-MATCH(AD60,'Jaccard_distance All'!$A$1:$EH$1,0)),0))</f>
        <v>set_2021</v>
      </c>
      <c r="AH60" s="18">
        <f ca="1">HLOOKUP(AG60,'Jaccard_distance All'!$C$1:$EH$138,ROW()-2,FALSE)</f>
        <v>1</v>
      </c>
      <c r="AI60" s="21" t="str">
        <f ca="1">HLOOKUP(AG60,'Jaccard_distance All'!$C$1:$EH$138,2,FALSE)</f>
        <v>CCUS can mitigate other environmental problems, e.g., air pollution</v>
      </c>
      <c r="AK60" s="85">
        <f ca="1">1-SMALL('Jaccard_distance All'!$C58:$EH58,2)</f>
        <v>0.27272727272727271</v>
      </c>
      <c r="AL60" s="85">
        <f ca="1">1-AVERAGE('Jaccard_distance All'!$C58:$EH58)</f>
        <v>9.7537703238650186E-2</v>
      </c>
      <c r="AM60" s="85">
        <f ca="1">1-MEDIAN('Jaccard_distance All'!$C58:$EH58)</f>
        <v>8.4523809523809557E-2</v>
      </c>
    </row>
    <row r="61" spans="1:39" ht="39.4" x14ac:dyDescent="0.45">
      <c r="A61" s="19" t="s">
        <v>76</v>
      </c>
      <c r="B61" s="21" t="s">
        <v>345</v>
      </c>
      <c r="C61" s="18" cm="1">
        <f t="array" ref="C61">_xlfn.XLOOKUP(A61,'H2 risks'!$F$5:$AR$5,'H2 risks'!$F$2:$AR$2,check,0)</f>
        <v>36</v>
      </c>
      <c r="D61" s="34" t="str" cm="1">
        <f t="array" aca="1" ref="D61" ca="1">INDEX('Jaccard_distance All'!$C$1:$EH$1,,MATCH(SMALL('Jaccard_distance All'!$C59:$EH59,D$4+1),'Jaccard_distance All'!$C59:$EH59,0))</f>
        <v>set_3027</v>
      </c>
      <c r="E61" s="18">
        <f ca="1">SMALL('Jaccard_distance All'!$C59:$EH59,E$4+1)</f>
        <v>0.54</v>
      </c>
      <c r="F61" s="21" t="str" cm="1">
        <f t="array" aca="1" ref="F61" ca="1">INDEX('Jaccard_distance All'!$C$2:$EH$2,,MATCH(SMALL('Jaccard_distance All'!$C59:$EH59,F$4+1),'Jaccard_distance All'!$C59:$EH59,0))</f>
        <v>H₂ adoption will require wide-scale infrastructure changes</v>
      </c>
      <c r="G61" s="18" t="str" cm="1">
        <f t="array" aca="1" ref="G61" ca="1">INDEX('Jaccard_distance All'!$C$1:$EH$1,,MATCH(SMALL('Jaccard_distance All'!$C59:$EH59,G$4+1),'Jaccard_distance All'!$C59:$EH59,0))</f>
        <v>set_3003</v>
      </c>
      <c r="H61" s="18">
        <f ca="1">SMALL('Jaccard_distance All'!$C59:$EH59,H$4+1)</f>
        <v>0.59615384615384615</v>
      </c>
      <c r="I61" s="21" t="str" cm="1">
        <f t="array" aca="1" ref="I61" ca="1">INDEX('Jaccard_distance All'!$C$2:$EH$2,,MATCH(SMALL('Jaccard_distance All'!$C59:$EH59,I$4+1),'Jaccard_distance All'!$C59:$EH59,0))</f>
        <v>H₂ deployment can result in high implementation costs</v>
      </c>
      <c r="J61" s="18" t="str" cm="1">
        <f t="array" aca="1" ref="J61" ca="1">INDEX('Jaccard_distance All'!$C$1:$EH$1,,MATCH(SMALL('Jaccard_distance All'!$C59:$EH59,J$4+1),'Jaccard_distance All'!$C59:$EH59,0))</f>
        <v>set_1002</v>
      </c>
      <c r="K61" s="18">
        <f ca="1">SMALL('Jaccard_distance All'!$C59:$EH59,K$4+1)</f>
        <v>0.63888888888888884</v>
      </c>
      <c r="L61" s="21" t="str" cm="1">
        <f t="array" aca="1" ref="L61" ca="1">INDEX('Jaccard_distance All'!$C$2:$EH$2,,MATCH(SMALL('Jaccard_distance All'!$C59:$EH59,L$4+1),'Jaccard_distance All'!$C59:$EH59,0))</f>
        <v>H₂ facilitates industries and society to reach net zero goals</v>
      </c>
      <c r="M61" s="18" t="str" cm="1">
        <f t="array" aca="1" ref="M61" ca="1">INDEX('Jaccard_distance All'!$C$1:$EH$1,,MATCH(SMALL('Jaccard_distance All'!$C59:$EH59,M$4+1),'Jaccard_distance All'!$C59:$EH59,0))</f>
        <v>set_5003</v>
      </c>
      <c r="N61" s="18">
        <f ca="1">SMALL('Jaccard_distance All'!$C59:$EH59,N$4+1)</f>
        <v>0.64285714285714279</v>
      </c>
      <c r="O61" s="21" t="str" cm="1">
        <f t="array" aca="1" ref="O61" ca="1">INDEX('Jaccard_distance All'!$C$2:$EH$2,,MATCH(SMALL('Jaccard_distance All'!$C59:$EH59,O$4+1),'Jaccard_distance All'!$C59:$EH59,0))</f>
        <v>H₂ and CCUS adoption will result in higher energy costs for end consumers</v>
      </c>
      <c r="P61" s="18" t="str" cm="1">
        <f t="array" aca="1" ref="P61" ca="1">INDEX('Jaccard_distance All'!$C$1:$EH$1,,MATCH(SMALL('Jaccard_distance All'!$C59:$EH59,P$4+1),'Jaccard_distance All'!$C59:$EH59,0))</f>
        <v>set_1003</v>
      </c>
      <c r="Q61" s="18">
        <f ca="1">SMALL('Jaccard_distance All'!$C59:$EH59,Q$4+1)</f>
        <v>0.64406779661016955</v>
      </c>
      <c r="R61" s="35" t="str" cm="1">
        <f t="array" aca="1" ref="R61" ca="1">INDEX('Jaccard_distance All'!$C$2:$EH$2,,MATCH(SMALL('Jaccard_distance All'!$C59:$EH59,R$4+1),'Jaccard_distance All'!$C59:$EH59,0))</f>
        <v>H₂ can be produced via multiple technology value chains</v>
      </c>
      <c r="T61" s="61">
        <f ca="1">COUNTIF('Jaccard_distance All'!$C59:$EH59,1)</f>
        <v>2</v>
      </c>
      <c r="U61" s="34" t="str" cm="1">
        <f t="array" aca="1" ref="U61" ca="1">INDEX('Jaccard_distance All'!$C$1:$EH$1,,MATCH(LARGE('Jaccard_distance All'!$C59:$EH59,U$4),'Jaccard_distance All'!$C59:$EH59,0))</f>
        <v>set_3023</v>
      </c>
      <c r="V61" s="18">
        <f ca="1">LARGE('Jaccard_distance All'!$C59:$EH59,V$4+1)</f>
        <v>1</v>
      </c>
      <c r="W61" s="21" t="str" cm="1">
        <f t="array" aca="1" ref="W61" ca="1">INDEX('Jaccard_distance All'!$C$2:$EH$2,,MATCH(LARGE('Jaccard_distance All'!$C59:$EH59,W$4+1),'Jaccard_distance All'!$C59:$EH59,0))</f>
        <v>H₂ production systems may lack sufficient flexibility to adjust to variable electricity supply and demand</v>
      </c>
      <c r="X61" s="18" t="str" cm="1">
        <f t="array" aca="1" ref="X61" ca="1">INDEX('Jaccard_distance All'!$A$1:$EH$1,1,MATCH(U61,'Jaccard_distance All'!$A$1:$EH$1,0)+MATCH(LARGE(OFFSET('Jaccard_distance All'!$A59,0,MATCH(U61,'Jaccard_distance All'!$A$1:$EH$1,0),,138-MATCH(U61,'Jaccard_distance All'!$A$1:$EH$1,0)),1),OFFSET('Jaccard_distance All'!$A59,0,MATCH(U61,'Jaccard_distance All'!$A$1:$EH$1,0),,138-MATCH(U61,'Jaccard_distance All'!$A$1:$EH$1,0)),0))</f>
        <v>set_5005</v>
      </c>
      <c r="Y61" s="18">
        <f ca="1">HLOOKUP(X61,'Jaccard_distance All'!$C$1:$EH$138,ROW()-2,FALSE)</f>
        <v>1</v>
      </c>
      <c r="Z61" s="21" t="str">
        <f ca="1">HLOOKUP(X61,'Jaccard_distance All'!$C$1:$EH$138,2,FALSE)</f>
        <v>H₂ and CCUS may not address lack of diversity in the workforce</v>
      </c>
      <c r="AA61" s="18" t="str" cm="1">
        <f t="array" aca="1" ref="AA61" ca="1">INDEX('Jaccard_distance All'!$A$1:$EH$1,1,MATCH(X61,'Jaccard_distance All'!$A$1:$EH$1,0)+MATCH(LARGE(OFFSET('Jaccard_distance All'!$A59,0,MATCH(X61,'Jaccard_distance All'!$A$1:$EH$1,0),,138-MATCH(X61,'Jaccard_distance All'!$A$1:$EH$1,0)),1),OFFSET('Jaccard_distance All'!$A59,0,MATCH(X61,'Jaccard_distance All'!$A$1:$EH$1,0),,138-MATCH(X61,'Jaccard_distance All'!$A$1:$EH$1,0)),0))</f>
        <v>set_5015</v>
      </c>
      <c r="AB61" s="18">
        <f ca="1">HLOOKUP(AA61,'Jaccard_distance All'!$C$1:$EH$138,ROW()-2,FALSE)</f>
        <v>0.97499999999999998</v>
      </c>
      <c r="AC61" s="21" t="str">
        <f ca="1">HLOOKUP(AA61,'Jaccard_distance All'!$C$1:$EH$138,2,FALSE)</f>
        <v>H₂ and CCUS adoption may be distorted by state protectionism towards O&amp;G industry</v>
      </c>
      <c r="AD61" s="18" t="str" cm="1">
        <f t="array" aca="1" ref="AD61" ca="1">INDEX('Jaccard_distance All'!$A$1:$EH$1,1,MATCH(AA61,'Jaccard_distance All'!$A$1:$EH$1,0)+MATCH(LARGE(OFFSET('Jaccard_distance All'!$A59,0,MATCH(AA61,'Jaccard_distance All'!$A$1:$EH$1,0),,138-MATCH(AA61,'Jaccard_distance All'!$A$1:$EH$1,0)),1),OFFSET('Jaccard_distance All'!$A59,0,MATCH(AA61,'Jaccard_distance All'!$A$1:$EH$1,0),,138-MATCH(AA61,'Jaccard_distance All'!$A$1:$EH$1,0)),0))</f>
        <v>set_5016</v>
      </c>
      <c r="AE61" s="18">
        <f ca="1">HLOOKUP(AD61,'Jaccard_distance All'!$C$1:$EH$138,ROW()-2,FALSE)</f>
        <v>0.95833333333333337</v>
      </c>
      <c r="AF61" s="21" t="str">
        <f ca="1">HLOOKUP(AD61,'Jaccard_distance All'!$C$1:$EH$138,2,FALSE)</f>
        <v>H₂ and CCUS projects may not address unemployment affecting local communities due to mismatch in job skills</v>
      </c>
      <c r="AG61" s="18" t="e" cm="1">
        <f t="array" aca="1" ref="AG61" ca="1">INDEX('Jaccard_distance All'!$A$1:$EH$1,1,MATCH(AD61,'Jaccard_distance All'!$A$1:$EH$1,0)+MATCH(LARGE(OFFSET('Jaccard_distance All'!$A59,0,MATCH(AD61,'Jaccard_distance All'!$A$1:$EH$1,0),,138-MATCH(AD61,'Jaccard_distance All'!$A$1:$EH$1,0)),1),OFFSET('Jaccard_distance All'!$A59,0,MATCH(AD61,'Jaccard_distance All'!$A$1:$EH$1,0),,138-MATCH(AD61,'Jaccard_distance All'!$A$1:$EH$1,0)),0))</f>
        <v>#REF!</v>
      </c>
      <c r="AH61" s="18" t="e">
        <f ca="1">HLOOKUP(AG61,'Jaccard_distance All'!$C$1:$EH$138,ROW()-2,FALSE)</f>
        <v>#REF!</v>
      </c>
      <c r="AI61" s="21" t="e">
        <f ca="1">HLOOKUP(AG61,'Jaccard_distance All'!$C$1:$EH$138,2,FALSE)</f>
        <v>#REF!</v>
      </c>
      <c r="AK61" s="85">
        <f ca="1">1-SMALL('Jaccard_distance All'!$C59:$EH59,2)</f>
        <v>0.45999999999999996</v>
      </c>
      <c r="AL61" s="85">
        <f ca="1">1-AVERAGE('Jaccard_distance All'!$C59:$EH59)</f>
        <v>0.18068598153890725</v>
      </c>
      <c r="AM61" s="85">
        <f ca="1">1-MEDIAN('Jaccard_distance All'!$C59:$EH59)</f>
        <v>0.17647058823529416</v>
      </c>
    </row>
    <row r="62" spans="1:39" ht="39.4" x14ac:dyDescent="0.45">
      <c r="A62" s="19" t="s">
        <v>77</v>
      </c>
      <c r="B62" s="21" t="s">
        <v>346</v>
      </c>
      <c r="C62" s="18" cm="1">
        <f t="array" ref="C62">_xlfn.XLOOKUP(A62,'H2 risks'!$F$5:$AR$5,'H2 risks'!$F$2:$AR$2,check,0)</f>
        <v>30</v>
      </c>
      <c r="D62" s="34" t="str" cm="1">
        <f t="array" aca="1" ref="D62" ca="1">INDEX('Jaccard_distance All'!$C$1:$EH$1,,MATCH(SMALL('Jaccard_distance All'!$C60:$EH60,D$4+1),'Jaccard_distance All'!$C60:$EH60,0))</f>
        <v>set_3018</v>
      </c>
      <c r="E62" s="18">
        <f ca="1">SMALL('Jaccard_distance All'!$C60:$EH60,E$4+1)</f>
        <v>0.59523809523809523</v>
      </c>
      <c r="F62" s="21" t="str" cm="1">
        <f t="array" aca="1" ref="F62" ca="1">INDEX('Jaccard_distance All'!$C$2:$EH$2,,MATCH(SMALL('Jaccard_distance All'!$C60:$EH60,F$4+1),'Jaccard_distance All'!$C60:$EH60,0))</f>
        <v>H₂ may be delayed due to bureaucracy and lack of political action</v>
      </c>
      <c r="G62" s="18" t="str" cm="1">
        <f t="array" aca="1" ref="G62" ca="1">INDEX('Jaccard_distance All'!$C$1:$EH$1,,MATCH(SMALL('Jaccard_distance All'!$C60:$EH60,G$4+1),'Jaccard_distance All'!$C60:$EH60,0))</f>
        <v>set_1002</v>
      </c>
      <c r="H62" s="18">
        <f ca="1">SMALL('Jaccard_distance All'!$C60:$EH60,H$4+1)</f>
        <v>0.60606060606060608</v>
      </c>
      <c r="I62" s="21" t="str" cm="1">
        <f t="array" aca="1" ref="I62" ca="1">INDEX('Jaccard_distance All'!$C$2:$EH$2,,MATCH(SMALL('Jaccard_distance All'!$C60:$EH60,I$4+1),'Jaccard_distance All'!$C60:$EH60,0))</f>
        <v>H₂ facilitates industries and society to reach net zero goals</v>
      </c>
      <c r="J62" s="18" t="str" cm="1">
        <f t="array" aca="1" ref="J62" ca="1">INDEX('Jaccard_distance All'!$C$1:$EH$1,,MATCH(SMALL('Jaccard_distance All'!$C60:$EH60,J$4+1),'Jaccard_distance All'!$C60:$EH60,0))</f>
        <v>set_3028</v>
      </c>
      <c r="K62" s="18">
        <f ca="1">SMALL('Jaccard_distance All'!$C60:$EH60,K$4+1)</f>
        <v>0.625</v>
      </c>
      <c r="L62" s="21" t="str" cm="1">
        <f t="array" aca="1" ref="L62" ca="1">INDEX('Jaccard_distance All'!$C$2:$EH$2,,MATCH(SMALL('Jaccard_distance All'!$C60:$EH60,L$4+1),'Jaccard_distance All'!$C60:$EH60,0))</f>
        <v>H₂ may not be "colour"-agnostic and result in predilection for certain technology options (e.g., blue H₂ over green H₂)</v>
      </c>
      <c r="M62" s="18" t="str" cm="1">
        <f t="array" aca="1" ref="M62" ca="1">INDEX('Jaccard_distance All'!$C$1:$EH$1,,MATCH(SMALL('Jaccard_distance All'!$C60:$EH60,M$4+1),'Jaccard_distance All'!$C60:$EH60,0))</f>
        <v>set_1003</v>
      </c>
      <c r="N62" s="18">
        <f ca="1">SMALL('Jaccard_distance All'!$C60:$EH60,N$4+1)</f>
        <v>0.62962962962962965</v>
      </c>
      <c r="O62" s="21" t="str" cm="1">
        <f t="array" aca="1" ref="O62" ca="1">INDEX('Jaccard_distance All'!$C$2:$EH$2,,MATCH(SMALL('Jaccard_distance All'!$C60:$EH60,O$4+1),'Jaccard_distance All'!$C60:$EH60,0))</f>
        <v>H₂ can be produced via multiple technology value chains</v>
      </c>
      <c r="P62" s="18" t="str" cm="1">
        <f t="array" aca="1" ref="P62" ca="1">INDEX('Jaccard_distance All'!$C$1:$EH$1,,MATCH(SMALL('Jaccard_distance All'!$C60:$EH60,P$4+1),'Jaccard_distance All'!$C60:$EH60,0))</f>
        <v>set_3027</v>
      </c>
      <c r="Q62" s="18">
        <f ca="1">SMALL('Jaccard_distance All'!$C60:$EH60,Q$4+1)</f>
        <v>0.63265306122448983</v>
      </c>
      <c r="R62" s="35" t="str" cm="1">
        <f t="array" aca="1" ref="R62" ca="1">INDEX('Jaccard_distance All'!$C$2:$EH$2,,MATCH(SMALL('Jaccard_distance All'!$C60:$EH60,R$4+1),'Jaccard_distance All'!$C60:$EH60,0))</f>
        <v>H₂ adoption will require wide-scale infrastructure changes</v>
      </c>
      <c r="T62" s="61">
        <f ca="1">COUNTIF('Jaccard_distance All'!$C60:$EH60,1)</f>
        <v>1</v>
      </c>
      <c r="U62" s="34" t="str" cm="1">
        <f t="array" aca="1" ref="U62" ca="1">INDEX('Jaccard_distance All'!$C$1:$EH$1,,MATCH(LARGE('Jaccard_distance All'!$C60:$EH60,U$4),'Jaccard_distance All'!$C60:$EH60,0))</f>
        <v>set_2016</v>
      </c>
      <c r="V62" s="18">
        <f ca="1">LARGE('Jaccard_distance All'!$C60:$EH60,V$4+1)</f>
        <v>0.97777777777777775</v>
      </c>
      <c r="W62" s="21" t="str" cm="1">
        <f t="array" aca="1" ref="W62" ca="1">INDEX('Jaccard_distance All'!$C$2:$EH$2,,MATCH(LARGE('Jaccard_distance All'!$C60:$EH60,W$4+1),'Jaccard_distance All'!$C60:$EH60,0))</f>
        <v>CCUS adoption can be economically self-sufficient or cost-effective</v>
      </c>
      <c r="X62" s="18" t="str" cm="1">
        <f t="array" aca="1" ref="X62" ca="1">INDEX('Jaccard_distance All'!$A$1:$EH$1,1,MATCH(U62,'Jaccard_distance All'!$A$1:$EH$1,0)+MATCH(LARGE(OFFSET('Jaccard_distance All'!$A60,0,MATCH(U62,'Jaccard_distance All'!$A$1:$EH$1,0),,138-MATCH(U62,'Jaccard_distance All'!$A$1:$EH$1,0)),1),OFFSET('Jaccard_distance All'!$A60,0,MATCH(U62,'Jaccard_distance All'!$A$1:$EH$1,0),,138-MATCH(U62,'Jaccard_distance All'!$A$1:$EH$1,0)),0))</f>
        <v>set_2020</v>
      </c>
      <c r="Y62" s="18">
        <f ca="1">HLOOKUP(X62,'Jaccard_distance All'!$C$1:$EH$138,ROW()-2,FALSE)</f>
        <v>0.97499999999999998</v>
      </c>
      <c r="Z62" s="21" t="str">
        <f ca="1">HLOOKUP(X62,'Jaccard_distance All'!$C$1:$EH$138,2,FALSE)</f>
        <v>CCUS can support the integration of small and medium enterprises (SMEs) in industrial value chains</v>
      </c>
      <c r="AA62" s="18" t="str" cm="1">
        <f t="array" aca="1" ref="AA62" ca="1">INDEX('Jaccard_distance All'!$A$1:$EH$1,1,MATCH(X62,'Jaccard_distance All'!$A$1:$EH$1,0)+MATCH(LARGE(OFFSET('Jaccard_distance All'!$A60,0,MATCH(X62,'Jaccard_distance All'!$A$1:$EH$1,0),,138-MATCH(X62,'Jaccard_distance All'!$A$1:$EH$1,0)),1),OFFSET('Jaccard_distance All'!$A60,0,MATCH(X62,'Jaccard_distance All'!$A$1:$EH$1,0),,138-MATCH(X62,'Jaccard_distance All'!$A$1:$EH$1,0)),0))</f>
        <v>set_2021</v>
      </c>
      <c r="AB62" s="18">
        <f ca="1">HLOOKUP(AA62,'Jaccard_distance All'!$C$1:$EH$138,ROW()-2,FALSE)</f>
        <v>0.97297297297297303</v>
      </c>
      <c r="AC62" s="21" t="str">
        <f ca="1">HLOOKUP(AA62,'Jaccard_distance All'!$C$1:$EH$138,2,FALSE)</f>
        <v>CCUS can mitigate other environmental problems, e.g., air pollution</v>
      </c>
      <c r="AD62" s="18" t="str" cm="1">
        <f t="array" aca="1" ref="AD62" ca="1">INDEX('Jaccard_distance All'!$A$1:$EH$1,1,MATCH(AA62,'Jaccard_distance All'!$A$1:$EH$1,0)+MATCH(LARGE(OFFSET('Jaccard_distance All'!$A60,0,MATCH(AA62,'Jaccard_distance All'!$A$1:$EH$1,0),,138-MATCH(AA62,'Jaccard_distance All'!$A$1:$EH$1,0)),1),OFFSET('Jaccard_distance All'!$A60,0,MATCH(AA62,'Jaccard_distance All'!$A$1:$EH$1,0),,138-MATCH(AA62,'Jaccard_distance All'!$A$1:$EH$1,0)),0))</f>
        <v>set_4034</v>
      </c>
      <c r="AE62" s="18">
        <f ca="1">HLOOKUP(AD62,'Jaccard_distance All'!$C$1:$EH$138,ROW()-2,FALSE)</f>
        <v>0.96875</v>
      </c>
      <c r="AF62" s="21" t="str">
        <f ca="1">HLOOKUP(AD62,'Jaccard_distance All'!$C$1:$EH$138,2,FALSE)</f>
        <v>CCUS via mineralisation (CCM) is still under development</v>
      </c>
      <c r="AG62" s="18" t="str" cm="1">
        <f t="array" aca="1" ref="AG62" ca="1">INDEX('Jaccard_distance All'!$A$1:$EH$1,1,MATCH(AD62,'Jaccard_distance All'!$A$1:$EH$1,0)+MATCH(LARGE(OFFSET('Jaccard_distance All'!$A60,0,MATCH(AD62,'Jaccard_distance All'!$A$1:$EH$1,0),,138-MATCH(AD62,'Jaccard_distance All'!$A$1:$EH$1,0)),1),OFFSET('Jaccard_distance All'!$A60,0,MATCH(AD62,'Jaccard_distance All'!$A$1:$EH$1,0),,138-MATCH(AD62,'Jaccard_distance All'!$A$1:$EH$1,0)),0))</f>
        <v>set_5005</v>
      </c>
      <c r="AH62" s="18">
        <f ca="1">HLOOKUP(AG62,'Jaccard_distance All'!$C$1:$EH$138,ROW()-2,FALSE)</f>
        <v>0.96666666666666667</v>
      </c>
      <c r="AI62" s="21" t="str">
        <f ca="1">HLOOKUP(AG62,'Jaccard_distance All'!$C$1:$EH$138,2,FALSE)</f>
        <v>H₂ and CCUS may not address lack of diversity in the workforce</v>
      </c>
      <c r="AK62" s="85">
        <f ca="1">1-SMALL('Jaccard_distance All'!$C60:$EH60,2)</f>
        <v>0.40476190476190477</v>
      </c>
      <c r="AL62" s="85">
        <f ca="1">1-AVERAGE('Jaccard_distance All'!$C60:$EH60)</f>
        <v>0.18376946832864827</v>
      </c>
      <c r="AM62" s="85">
        <f ca="1">1-MEDIAN('Jaccard_distance All'!$C60:$EH60)</f>
        <v>0.17021276595744683</v>
      </c>
    </row>
    <row r="63" spans="1:39" ht="39.4" x14ac:dyDescent="0.45">
      <c r="A63" s="19" t="s">
        <v>78</v>
      </c>
      <c r="B63" s="21" t="s">
        <v>347</v>
      </c>
      <c r="C63" s="18" cm="1">
        <f t="array" ref="C63">_xlfn.XLOOKUP(A63,'H2 risks'!$F$5:$AR$5,'H2 risks'!$F$2:$AR$2,check,0)</f>
        <v>20</v>
      </c>
      <c r="D63" s="34" t="str" cm="1">
        <f t="array" aca="1" ref="D63" ca="1">INDEX('Jaccard_distance All'!$C$1:$EH$1,,MATCH(SMALL('Jaccard_distance All'!$C61:$EH61,D$4+1),'Jaccard_distance All'!$C61:$EH61,0))</f>
        <v>set_1005</v>
      </c>
      <c r="E63" s="18">
        <f ca="1">SMALL('Jaccard_distance All'!$C61:$EH61,E$4+1)</f>
        <v>0.72916666666666674</v>
      </c>
      <c r="F63" s="21" t="str" cm="1">
        <f t="array" aca="1" ref="F63" ca="1">INDEX('Jaccard_distance All'!$C$2:$EH$2,,MATCH(SMALL('Jaccard_distance All'!$C61:$EH61,F$4+1),'Jaccard_distance All'!$C61:$EH61,0))</f>
        <v>H₂ adoption can lead to benefits to the wider economy (e.g., job creation and retainment)</v>
      </c>
      <c r="G63" s="18" t="str" cm="1">
        <f t="array" aca="1" ref="G63" ca="1">INDEX('Jaccard_distance All'!$C$1:$EH$1,,MATCH(SMALL('Jaccard_distance All'!$C61:$EH61,G$4+1),'Jaccard_distance All'!$C61:$EH61,0))</f>
        <v>set_3029</v>
      </c>
      <c r="H63" s="18">
        <f ca="1">SMALL('Jaccard_distance All'!$C61:$EH61,H$4+1)</f>
        <v>0.73076923076923084</v>
      </c>
      <c r="I63" s="21" t="str" cm="1">
        <f t="array" aca="1" ref="I63" ca="1">INDEX('Jaccard_distance All'!$C$2:$EH$2,,MATCH(SMALL('Jaccard_distance All'!$C61:$EH61,I$4+1),'Jaccard_distance All'!$C61:$EH61,0))</f>
        <v>H₂ may face opposition from local stakeholders (i.e., "not-in-my-backyard" phenomenon, or NIMBY)</v>
      </c>
      <c r="J63" s="18" t="str" cm="1">
        <f t="array" aca="1" ref="J63" ca="1">INDEX('Jaccard_distance All'!$C$1:$EH$1,,MATCH(SMALL('Jaccard_distance All'!$C61:$EH61,J$4+1),'Jaccard_distance All'!$C61:$EH61,0))</f>
        <v>set_5006</v>
      </c>
      <c r="K63" s="18">
        <f ca="1">SMALL('Jaccard_distance All'!$C61:$EH61,K$4+1)</f>
        <v>0.73529411764705888</v>
      </c>
      <c r="L63" s="21" t="str" cm="1">
        <f t="array" aca="1" ref="L63" ca="1">INDEX('Jaccard_distance All'!$C$2:$EH$2,,MATCH(SMALL('Jaccard_distance All'!$C61:$EH61,L$4+1),'Jaccard_distance All'!$C61:$EH61,0))</f>
        <v>H₂ and CCUS projects may lead to outsourcing of jobs due to required highly skilled personnel available elsewhere</v>
      </c>
      <c r="M63" s="18" t="str" cm="1">
        <f t="array" aca="1" ref="M63" ca="1">INDEX('Jaccard_distance All'!$C$1:$EH$1,,MATCH(SMALL('Jaccard_distance All'!$C61:$EH61,M$4+1),'Jaccard_distance All'!$C61:$EH61,0))</f>
        <v>set_3008</v>
      </c>
      <c r="N63" s="18">
        <f ca="1">SMALL('Jaccard_distance All'!$C61:$EH61,N$4+1)</f>
        <v>0.75</v>
      </c>
      <c r="O63" s="21" t="str" cm="1">
        <f t="array" aca="1" ref="O63" ca="1">INDEX('Jaccard_distance All'!$C$2:$EH$2,,MATCH(SMALL('Jaccard_distance All'!$C61:$EH61,O$4+1),'Jaccard_distance All'!$C61:$EH61,0))</f>
        <v>H₂ investment may be delayed due to future market uncertainties</v>
      </c>
      <c r="P63" s="18" t="str" cm="1">
        <f t="array" aca="1" ref="P63" ca="1">INDEX('Jaccard_distance All'!$C$1:$EH$1,,MATCH(SMALL('Jaccard_distance All'!$C61:$EH61,P$4+1),'Jaccard_distance All'!$C61:$EH61,0))</f>
        <v>set_3008</v>
      </c>
      <c r="Q63" s="18">
        <f ca="1">SMALL('Jaccard_distance All'!$C61:$EH61,Q$4+1)</f>
        <v>0.75</v>
      </c>
      <c r="R63" s="35" t="str" cm="1">
        <f t="array" aca="1" ref="R63" ca="1">INDEX('Jaccard_distance All'!$C$2:$EH$2,,MATCH(SMALL('Jaccard_distance All'!$C61:$EH61,R$4+1),'Jaccard_distance All'!$C61:$EH61,0))</f>
        <v>H₂ investment may be delayed due to future market uncertainties</v>
      </c>
      <c r="T63" s="61">
        <f ca="1">COUNTIF('Jaccard_distance All'!$C61:$EH61,1)</f>
        <v>6</v>
      </c>
      <c r="U63" s="34" t="str" cm="1">
        <f t="array" aca="1" ref="U63" ca="1">INDEX('Jaccard_distance All'!$C$1:$EH$1,,MATCH(LARGE('Jaccard_distance All'!$C61:$EH61,U$4),'Jaccard_distance All'!$C61:$EH61,0))</f>
        <v>set_2016</v>
      </c>
      <c r="V63" s="18">
        <f ca="1">LARGE('Jaccard_distance All'!$C61:$EH61,V$4+1)</f>
        <v>1</v>
      </c>
      <c r="W63" s="21" t="str" cm="1">
        <f t="array" aca="1" ref="W63" ca="1">INDEX('Jaccard_distance All'!$C$2:$EH$2,,MATCH(LARGE('Jaccard_distance All'!$C61:$EH61,W$4+1),'Jaccard_distance All'!$C61:$EH61,0))</f>
        <v>CCUS will be a long-term business and can extend the operational lifetime of current industries (e.g., refining)</v>
      </c>
      <c r="X63" s="18" t="str" cm="1">
        <f t="array" aca="1" ref="X63" ca="1">INDEX('Jaccard_distance All'!$A$1:$EH$1,1,MATCH(U63,'Jaccard_distance All'!$A$1:$EH$1,0)+MATCH(LARGE(OFFSET('Jaccard_distance All'!$A61,0,MATCH(U63,'Jaccard_distance All'!$A$1:$EH$1,0),,138-MATCH(U63,'Jaccard_distance All'!$A$1:$EH$1,0)),1),OFFSET('Jaccard_distance All'!$A61,0,MATCH(U63,'Jaccard_distance All'!$A$1:$EH$1,0),,138-MATCH(U63,'Jaccard_distance All'!$A$1:$EH$1,0)),0))</f>
        <v>set_2017</v>
      </c>
      <c r="Y63" s="18">
        <f ca="1">HLOOKUP(X63,'Jaccard_distance All'!$C$1:$EH$138,ROW()-2,FALSE)</f>
        <v>1</v>
      </c>
      <c r="Z63" s="21" t="str">
        <f ca="1">HLOOKUP(X63,'Jaccard_distance All'!$C$1:$EH$138,2,FALSE)</f>
        <v>CCUS enables the adoption of DAC technologies</v>
      </c>
      <c r="AA63" s="18" t="str" cm="1">
        <f t="array" aca="1" ref="AA63" ca="1">INDEX('Jaccard_distance All'!$A$1:$EH$1,1,MATCH(X63,'Jaccard_distance All'!$A$1:$EH$1,0)+MATCH(LARGE(OFFSET('Jaccard_distance All'!$A61,0,MATCH(X63,'Jaccard_distance All'!$A$1:$EH$1,0),,138-MATCH(X63,'Jaccard_distance All'!$A$1:$EH$1,0)),1),OFFSET('Jaccard_distance All'!$A61,0,MATCH(X63,'Jaccard_distance All'!$A$1:$EH$1,0),,138-MATCH(X63,'Jaccard_distance All'!$A$1:$EH$1,0)),0))</f>
        <v>set_3023</v>
      </c>
      <c r="AB63" s="18">
        <f ca="1">HLOOKUP(AA63,'Jaccard_distance All'!$C$1:$EH$138,ROW()-2,FALSE)</f>
        <v>1</v>
      </c>
      <c r="AC63" s="21" t="str">
        <f ca="1">HLOOKUP(AA63,'Jaccard_distance All'!$C$1:$EH$138,2,FALSE)</f>
        <v>H₂ production systems may lack sufficient flexibility to adjust to variable electricity supply and demand</v>
      </c>
      <c r="AD63" s="18" t="str" cm="1">
        <f t="array" aca="1" ref="AD63" ca="1">INDEX('Jaccard_distance All'!$A$1:$EH$1,1,MATCH(AA63,'Jaccard_distance All'!$A$1:$EH$1,0)+MATCH(LARGE(OFFSET('Jaccard_distance All'!$A61,0,MATCH(AA63,'Jaccard_distance All'!$A$1:$EH$1,0),,138-MATCH(AA63,'Jaccard_distance All'!$A$1:$EH$1,0)),1),OFFSET('Jaccard_distance All'!$A61,0,MATCH(AA63,'Jaccard_distance All'!$A$1:$EH$1,0),,138-MATCH(AA63,'Jaccard_distance All'!$A$1:$EH$1,0)),0))</f>
        <v>set_4028</v>
      </c>
      <c r="AE63" s="18">
        <f ca="1">HLOOKUP(AD63,'Jaccard_distance All'!$C$1:$EH$138,ROW()-2,FALSE)</f>
        <v>1</v>
      </c>
      <c r="AF63" s="21" t="str">
        <f ca="1">HLOOKUP(AD63,'Jaccard_distance All'!$C$1:$EH$138,2,FALSE)</f>
        <v>CCUS may lack business models to financially support CO₂ permanent storage in geological sites</v>
      </c>
      <c r="AG63" s="18" t="str" cm="1">
        <f t="array" aca="1" ref="AG63" ca="1">INDEX('Jaccard_distance All'!$A$1:$EH$1,1,MATCH(AD63,'Jaccard_distance All'!$A$1:$EH$1,0)+MATCH(LARGE(OFFSET('Jaccard_distance All'!$A61,0,MATCH(AD63,'Jaccard_distance All'!$A$1:$EH$1,0),,138-MATCH(AD63,'Jaccard_distance All'!$A$1:$EH$1,0)),1),OFFSET('Jaccard_distance All'!$A61,0,MATCH(AD63,'Jaccard_distance All'!$A$1:$EH$1,0),,138-MATCH(AD63,'Jaccard_distance All'!$A$1:$EH$1,0)),0))</f>
        <v>set_4029</v>
      </c>
      <c r="AH63" s="18">
        <f ca="1">HLOOKUP(AG63,'Jaccard_distance All'!$C$1:$EH$138,ROW()-2,FALSE)</f>
        <v>1</v>
      </c>
      <c r="AI63" s="21" t="str">
        <f ca="1">HLOOKUP(AG63,'Jaccard_distance All'!$C$1:$EH$138,2,FALSE)</f>
        <v>CCUS projects may face lack of cooperation among stakeholders from different clusters</v>
      </c>
      <c r="AK63" s="85">
        <f ca="1">1-SMALL('Jaccard_distance All'!$C61:$EH61,2)</f>
        <v>0.27083333333333326</v>
      </c>
      <c r="AL63" s="85">
        <f ca="1">1-AVERAGE('Jaccard_distance All'!$C61:$EH61)</f>
        <v>0.12945361606686523</v>
      </c>
      <c r="AM63" s="85">
        <f ca="1">1-MEDIAN('Jaccard_distance All'!$C61:$EH61)</f>
        <v>0.12060606060606061</v>
      </c>
    </row>
    <row r="64" spans="1:39" ht="39.4" x14ac:dyDescent="0.45">
      <c r="A64" s="19" t="s">
        <v>79</v>
      </c>
      <c r="B64" s="21" t="s">
        <v>348</v>
      </c>
      <c r="C64" s="18" cm="1">
        <f t="array" ref="C64">_xlfn.XLOOKUP(A64,'H2 risks'!$F$5:$AR$5,'H2 risks'!$F$2:$AR$2,check,0)</f>
        <v>10</v>
      </c>
      <c r="D64" s="34" t="str" cm="1">
        <f t="array" aca="1" ref="D64" ca="1">INDEX('Jaccard_distance All'!$C$1:$EH$1,,MATCH(SMALL('Jaccard_distance All'!$C62:$EH62,D$4+1),'Jaccard_distance All'!$C62:$EH62,0))</f>
        <v>set_4018</v>
      </c>
      <c r="E64" s="18">
        <f ca="1">SMALL('Jaccard_distance All'!$C62:$EH62,E$4+1)</f>
        <v>0.64705882352941169</v>
      </c>
      <c r="F64" s="21" t="str" cm="1">
        <f t="array" aca="1" ref="F64" ca="1">INDEX('Jaccard_distance All'!$C$2:$EH$2,,MATCH(SMALL('Jaccard_distance All'!$C62:$EH62,F$4+1),'Jaccard_distance All'!$C62:$EH62,0))</f>
        <v>CCUS may face lack of sufficiently trained workforce</v>
      </c>
      <c r="G64" s="18" t="str" cm="1">
        <f t="array" aca="1" ref="G64" ca="1">INDEX('Jaccard_distance All'!$C$1:$EH$1,,MATCH(SMALL('Jaccard_distance All'!$C62:$EH62,G$4+1),'Jaccard_distance All'!$C62:$EH62,0))</f>
        <v>set_3030</v>
      </c>
      <c r="H64" s="18">
        <f ca="1">SMALL('Jaccard_distance All'!$C62:$EH62,H$4+1)</f>
        <v>0.70588235294117641</v>
      </c>
      <c r="I64" s="21" t="str" cm="1">
        <f t="array" aca="1" ref="I64" ca="1">INDEX('Jaccard_distance All'!$C$2:$EH$2,,MATCH(SMALL('Jaccard_distance All'!$C62:$EH62,I$4+1),'Jaccard_distance All'!$C62:$EH62,0))</f>
        <v>H₂ may face lack of sufficient workforce (e.g., construction) to develop projects</v>
      </c>
      <c r="J64" s="18" t="str" cm="1">
        <f t="array" aca="1" ref="J64" ca="1">INDEX('Jaccard_distance All'!$C$1:$EH$1,,MATCH(SMALL('Jaccard_distance All'!$C62:$EH62,J$4+1),'Jaccard_distance All'!$C62:$EH62,0))</f>
        <v>set_3012</v>
      </c>
      <c r="K64" s="18">
        <f ca="1">SMALL('Jaccard_distance All'!$C62:$EH62,K$4+1)</f>
        <v>0.75</v>
      </c>
      <c r="L64" s="21" t="str" cm="1">
        <f t="array" aca="1" ref="L64" ca="1">INDEX('Jaccard_distance All'!$C$2:$EH$2,,MATCH(SMALL('Jaccard_distance All'!$C62:$EH62,L$4+1),'Jaccard_distance All'!$C62:$EH62,0))</f>
        <v>H₂ projects may suffer from "spillover" lack of trust in O&amp;G industry from end consumers</v>
      </c>
      <c r="M64" s="18" t="str" cm="1">
        <f t="array" aca="1" ref="M64" ca="1">INDEX('Jaccard_distance All'!$C$1:$EH$1,,MATCH(SMALL('Jaccard_distance All'!$C62:$EH62,M$4+1),'Jaccard_distance All'!$C62:$EH62,0))</f>
        <v>set_1020</v>
      </c>
      <c r="N64" s="18">
        <f ca="1">SMALL('Jaccard_distance All'!$C62:$EH62,N$4+1)</f>
        <v>0.76923076923076916</v>
      </c>
      <c r="O64" s="21" t="str" cm="1">
        <f t="array" aca="1" ref="O64" ca="1">INDEX('Jaccard_distance All'!$C$2:$EH$2,,MATCH(SMALL('Jaccard_distance All'!$C62:$EH62,O$4+1),'Jaccard_distance All'!$C62:$EH62,0))</f>
        <v>H₂ can help decarbonise other sectors, e.g., domestic heating</v>
      </c>
      <c r="P64" s="18" t="str" cm="1">
        <f t="array" aca="1" ref="P64" ca="1">INDEX('Jaccard_distance All'!$C$1:$EH$1,,MATCH(SMALL('Jaccard_distance All'!$C62:$EH62,P$4+1),'Jaccard_distance All'!$C62:$EH62,0))</f>
        <v>set_1012</v>
      </c>
      <c r="Q64" s="18">
        <f ca="1">SMALL('Jaccard_distance All'!$C62:$EH62,Q$4+1)</f>
        <v>0.77272727272727271</v>
      </c>
      <c r="R64" s="35" t="str" cm="1">
        <f t="array" aca="1" ref="R64" ca="1">INDEX('Jaccard_distance All'!$C$2:$EH$2,,MATCH(SMALL('Jaccard_distance All'!$C62:$EH62,R$4+1),'Jaccard_distance All'!$C62:$EH62,0))</f>
        <v>H₂ can leverage public consultations and engagements to elicit public support and participation</v>
      </c>
      <c r="T64" s="61">
        <f ca="1">COUNTIF('Jaccard_distance All'!$C62:$EH62,1)</f>
        <v>25</v>
      </c>
      <c r="U64" s="34" t="str" cm="1">
        <f t="array" aca="1" ref="U64" ca="1">INDEX('Jaccard_distance All'!$C$1:$EH$1,,MATCH(LARGE('Jaccard_distance All'!$C62:$EH62,U$4),'Jaccard_distance All'!$C62:$EH62,0))</f>
        <v>set_1014</v>
      </c>
      <c r="V64" s="18">
        <f ca="1">LARGE('Jaccard_distance All'!$C62:$EH62,V$4+1)</f>
        <v>1</v>
      </c>
      <c r="W64" s="21" t="str" cm="1">
        <f t="array" aca="1" ref="W64" ca="1">INDEX('Jaccard_distance All'!$C$2:$EH$2,,MATCH(LARGE('Jaccard_distance All'!$C62:$EH62,W$4+1),'Jaccard_distance All'!$C62:$EH62,0))</f>
        <v>H₂ can provide flexibility to electricity and power systems as an energy storage medium</v>
      </c>
      <c r="X64" s="18" t="str" cm="1">
        <f t="array" aca="1" ref="X64" ca="1">INDEX('Jaccard_distance All'!$A$1:$EH$1,1,MATCH(U64,'Jaccard_distance All'!$A$1:$EH$1,0)+MATCH(LARGE(OFFSET('Jaccard_distance All'!$A62,0,MATCH(U64,'Jaccard_distance All'!$A$1:$EH$1,0),,138-MATCH(U64,'Jaccard_distance All'!$A$1:$EH$1,0)),1),OFFSET('Jaccard_distance All'!$A62,0,MATCH(U64,'Jaccard_distance All'!$A$1:$EH$1,0),,138-MATCH(U64,'Jaccard_distance All'!$A$1:$EH$1,0)),0))</f>
        <v>set_1024</v>
      </c>
      <c r="Y64" s="18">
        <f ca="1">HLOOKUP(X64,'Jaccard_distance All'!$C$1:$EH$138,ROW()-2,FALSE)</f>
        <v>1</v>
      </c>
      <c r="Z64" s="21" t="str">
        <f ca="1">HLOOKUP(X64,'Jaccard_distance All'!$C$1:$EH$138,2,FALSE)</f>
        <v>H₂ standards (e.g., classification as low-carbon H₂) can be used to enforce stringent CO₂ reduction targets</v>
      </c>
      <c r="AA64" s="18" t="str" cm="1">
        <f t="array" aca="1" ref="AA64" ca="1">INDEX('Jaccard_distance All'!$A$1:$EH$1,1,MATCH(X64,'Jaccard_distance All'!$A$1:$EH$1,0)+MATCH(LARGE(OFFSET('Jaccard_distance All'!$A62,0,MATCH(X64,'Jaccard_distance All'!$A$1:$EH$1,0),,138-MATCH(X64,'Jaccard_distance All'!$A$1:$EH$1,0)),1),OFFSET('Jaccard_distance All'!$A62,0,MATCH(X64,'Jaccard_distance All'!$A$1:$EH$1,0),,138-MATCH(X64,'Jaccard_distance All'!$A$1:$EH$1,0)),0))</f>
        <v>set_2007</v>
      </c>
      <c r="AB64" s="18">
        <f ca="1">HLOOKUP(AA64,'Jaccard_distance All'!$C$1:$EH$138,ROW()-2,FALSE)</f>
        <v>1</v>
      </c>
      <c r="AC64" s="21" t="str">
        <f ca="1">HLOOKUP(AA64,'Jaccard_distance All'!$C$1:$EH$138,2,FALSE)</f>
        <v>CCUS adoption can be economically self-sufficient or cost-effective</v>
      </c>
      <c r="AD64" s="18" t="str" cm="1">
        <f t="array" aca="1" ref="AD64" ca="1">INDEX('Jaccard_distance All'!$A$1:$EH$1,1,MATCH(AA64,'Jaccard_distance All'!$A$1:$EH$1,0)+MATCH(LARGE(OFFSET('Jaccard_distance All'!$A62,0,MATCH(AA64,'Jaccard_distance All'!$A$1:$EH$1,0),,138-MATCH(AA64,'Jaccard_distance All'!$A$1:$EH$1,0)),1),OFFSET('Jaccard_distance All'!$A62,0,MATCH(AA64,'Jaccard_distance All'!$A$1:$EH$1,0),,138-MATCH(AA64,'Jaccard_distance All'!$A$1:$EH$1,0)),0))</f>
        <v>set_2008</v>
      </c>
      <c r="AE64" s="18">
        <f ca="1">HLOOKUP(AD64,'Jaccard_distance All'!$C$1:$EH$138,ROW()-2,FALSE)</f>
        <v>1</v>
      </c>
      <c r="AF64" s="21" t="str">
        <f ca="1">HLOOKUP(AD64,'Jaccard_distance All'!$C$1:$EH$138,2,FALSE)</f>
        <v xml:space="preserve">CCUS can reuse infrastructure that is already available  </v>
      </c>
      <c r="AG64" s="18" t="str" cm="1">
        <f t="array" aca="1" ref="AG64" ca="1">INDEX('Jaccard_distance All'!$A$1:$EH$1,1,MATCH(AD64,'Jaccard_distance All'!$A$1:$EH$1,0)+MATCH(LARGE(OFFSET('Jaccard_distance All'!$A62,0,MATCH(AD64,'Jaccard_distance All'!$A$1:$EH$1,0),,138-MATCH(AD64,'Jaccard_distance All'!$A$1:$EH$1,0)),1),OFFSET('Jaccard_distance All'!$A62,0,MATCH(AD64,'Jaccard_distance All'!$A$1:$EH$1,0),,138-MATCH(AD64,'Jaccard_distance All'!$A$1:$EH$1,0)),0))</f>
        <v>set_2010</v>
      </c>
      <c r="AH64" s="18">
        <f ca="1">HLOOKUP(AG64,'Jaccard_distance All'!$C$1:$EH$138,ROW()-2,FALSE)</f>
        <v>1</v>
      </c>
      <c r="AI64" s="21" t="str">
        <f ca="1">HLOOKUP(AG64,'Jaccard_distance All'!$C$1:$EH$138,2,FALSE)</f>
        <v>CCUS actors can instilled confidence and trust in institutional support</v>
      </c>
      <c r="AK64" s="85">
        <f ca="1">1-SMALL('Jaccard_distance All'!$C62:$EH62,2)</f>
        <v>0.35294117647058831</v>
      </c>
      <c r="AL64" s="85">
        <f ca="1">1-AVERAGE('Jaccard_distance All'!$C62:$EH62)</f>
        <v>8.7052153269008836E-2</v>
      </c>
      <c r="AM64" s="85">
        <f ca="1">1-MEDIAN('Jaccard_distance All'!$C62:$EH62)</f>
        <v>6.6666666666666652E-2</v>
      </c>
    </row>
    <row r="65" spans="1:39" ht="39.4" x14ac:dyDescent="0.45">
      <c r="A65" s="19" t="s">
        <v>80</v>
      </c>
      <c r="B65" s="21" t="s">
        <v>349</v>
      </c>
      <c r="C65" s="18" cm="1">
        <f t="array" ref="C65">_xlfn.XLOOKUP(A65,'H2 risks'!$F$5:$AR$5,'H2 risks'!$F$2:$AR$2,check,0)</f>
        <v>25</v>
      </c>
      <c r="D65" s="34" t="str" cm="1">
        <f t="array" aca="1" ref="D65" ca="1">INDEX('Jaccard_distance All'!$C$1:$EH$1,,MATCH(SMALL('Jaccard_distance All'!$C63:$EH63,D$4+1),'Jaccard_distance All'!$C63:$EH63,0))</f>
        <v>set_2012</v>
      </c>
      <c r="E65" s="18">
        <f ca="1">SMALL('Jaccard_distance All'!$C63:$EH63,E$4+1)</f>
        <v>0.63157894736842102</v>
      </c>
      <c r="F65" s="21" t="str" cm="1">
        <f t="array" aca="1" ref="F65" ca="1">INDEX('Jaccard_distance All'!$C$2:$EH$2,,MATCH(SMALL('Jaccard_distance All'!$C63:$EH63,F$4+1),'Jaccard_distance All'!$C63:$EH63,0))</f>
        <v>CCUS is a key technology to enable blue H₂ adoption</v>
      </c>
      <c r="G65" s="18" t="str" cm="1">
        <f t="array" aca="1" ref="G65" ca="1">INDEX('Jaccard_distance All'!$C$1:$EH$1,,MATCH(SMALL('Jaccard_distance All'!$C63:$EH63,G$4+1),'Jaccard_distance All'!$C63:$EH63,0))</f>
        <v>set_2012</v>
      </c>
      <c r="H65" s="18">
        <f ca="1">SMALL('Jaccard_distance All'!$C63:$EH63,H$4+1)</f>
        <v>0.63157894736842102</v>
      </c>
      <c r="I65" s="21" t="str" cm="1">
        <f t="array" aca="1" ref="I65" ca="1">INDEX('Jaccard_distance All'!$C$2:$EH$2,,MATCH(SMALL('Jaccard_distance All'!$C63:$EH63,I$4+1),'Jaccard_distance All'!$C63:$EH63,0))</f>
        <v>CCUS is a key technology to enable blue H₂ adoption</v>
      </c>
      <c r="J65" s="18" t="str" cm="1">
        <f t="array" aca="1" ref="J65" ca="1">INDEX('Jaccard_distance All'!$C$1:$EH$1,,MATCH(SMALL('Jaccard_distance All'!$C63:$EH63,J$4+1),'Jaccard_distance All'!$C63:$EH63,0))</f>
        <v>set_1014</v>
      </c>
      <c r="K65" s="18">
        <f ca="1">SMALL('Jaccard_distance All'!$C63:$EH63,K$4+1)</f>
        <v>0.64705882352941169</v>
      </c>
      <c r="L65" s="21" t="str" cm="1">
        <f t="array" aca="1" ref="L65" ca="1">INDEX('Jaccard_distance All'!$C$2:$EH$2,,MATCH(SMALL('Jaccard_distance All'!$C63:$EH63,L$4+1),'Jaccard_distance All'!$C63:$EH63,0))</f>
        <v>H₂ can provide flexibility to electricity and power systems as an energy storage medium</v>
      </c>
      <c r="M65" s="18" t="str" cm="1">
        <f t="array" aca="1" ref="M65" ca="1">INDEX('Jaccard_distance All'!$C$1:$EH$1,,MATCH(SMALL('Jaccard_distance All'!$C63:$EH63,M$4+1),'Jaccard_distance All'!$C63:$EH63,0))</f>
        <v>set_1003</v>
      </c>
      <c r="N65" s="18">
        <f ca="1">SMALL('Jaccard_distance All'!$C63:$EH63,N$4+1)</f>
        <v>0.67307692307692313</v>
      </c>
      <c r="O65" s="21" t="str" cm="1">
        <f t="array" aca="1" ref="O65" ca="1">INDEX('Jaccard_distance All'!$C$2:$EH$2,,MATCH(SMALL('Jaccard_distance All'!$C63:$EH63,O$4+1),'Jaccard_distance All'!$C63:$EH63,0))</f>
        <v>H₂ can be produced via multiple technology value chains</v>
      </c>
      <c r="P65" s="18" t="str" cm="1">
        <f t="array" aca="1" ref="P65" ca="1">INDEX('Jaccard_distance All'!$C$1:$EH$1,,MATCH(SMALL('Jaccard_distance All'!$C63:$EH63,P$4+1),'Jaccard_distance All'!$C63:$EH63,0))</f>
        <v>set_5003</v>
      </c>
      <c r="Q65" s="18">
        <f ca="1">SMALL('Jaccard_distance All'!$C63:$EH63,Q$4+1)</f>
        <v>0.67346938775510212</v>
      </c>
      <c r="R65" s="35" t="str" cm="1">
        <f t="array" aca="1" ref="R65" ca="1">INDEX('Jaccard_distance All'!$C$2:$EH$2,,MATCH(SMALL('Jaccard_distance All'!$C63:$EH63,R$4+1),'Jaccard_distance All'!$C63:$EH63,0))</f>
        <v>H₂ and CCUS adoption will result in higher energy costs for end consumers</v>
      </c>
      <c r="T65" s="61">
        <f ca="1">COUNTIF('Jaccard_distance All'!$C63:$EH63,1)</f>
        <v>4</v>
      </c>
      <c r="U65" s="34" t="str" cm="1">
        <f t="array" aca="1" ref="U65" ca="1">INDEX('Jaccard_distance All'!$C$1:$EH$1,,MATCH(LARGE('Jaccard_distance All'!$C63:$EH63,U$4),'Jaccard_distance All'!$C63:$EH63,0))</f>
        <v>set_2014</v>
      </c>
      <c r="V65" s="18">
        <f ca="1">LARGE('Jaccard_distance All'!$C63:$EH63,V$4+1)</f>
        <v>1</v>
      </c>
      <c r="W65" s="21" t="str" cm="1">
        <f t="array" aca="1" ref="W65" ca="1">INDEX('Jaccard_distance All'!$C$2:$EH$2,,MATCH(LARGE('Jaccard_distance All'!$C63:$EH63,W$4+1),'Jaccard_distance All'!$C63:$EH63,0))</f>
        <v>CCUS can leverage public consultations and engagements to elicit public support and participation</v>
      </c>
      <c r="X65" s="18" t="str" cm="1">
        <f t="array" aca="1" ref="X65" ca="1">INDEX('Jaccard_distance All'!$A$1:$EH$1,1,MATCH(U65,'Jaccard_distance All'!$A$1:$EH$1,0)+MATCH(LARGE(OFFSET('Jaccard_distance All'!$A63,0,MATCH(U65,'Jaccard_distance All'!$A$1:$EH$1,0),,138-MATCH(U65,'Jaccard_distance All'!$A$1:$EH$1,0)),1),OFFSET('Jaccard_distance All'!$A63,0,MATCH(U65,'Jaccard_distance All'!$A$1:$EH$1,0),,138-MATCH(U65,'Jaccard_distance All'!$A$1:$EH$1,0)),0))</f>
        <v>set_3023</v>
      </c>
      <c r="Y65" s="18">
        <f ca="1">HLOOKUP(X65,'Jaccard_distance All'!$C$1:$EH$138,ROW()-2,FALSE)</f>
        <v>1</v>
      </c>
      <c r="Z65" s="21" t="str">
        <f ca="1">HLOOKUP(X65,'Jaccard_distance All'!$C$1:$EH$138,2,FALSE)</f>
        <v>H₂ production systems may lack sufficient flexibility to adjust to variable electricity supply and demand</v>
      </c>
      <c r="AA65" s="18" t="str" cm="1">
        <f t="array" aca="1" ref="AA65" ca="1">INDEX('Jaccard_distance All'!$A$1:$EH$1,1,MATCH(X65,'Jaccard_distance All'!$A$1:$EH$1,0)+MATCH(LARGE(OFFSET('Jaccard_distance All'!$A63,0,MATCH(X65,'Jaccard_distance All'!$A$1:$EH$1,0),,138-MATCH(X65,'Jaccard_distance All'!$A$1:$EH$1,0)),1),OFFSET('Jaccard_distance All'!$A63,0,MATCH(X65,'Jaccard_distance All'!$A$1:$EH$1,0),,138-MATCH(X65,'Jaccard_distance All'!$A$1:$EH$1,0)),0))</f>
        <v>set_4034</v>
      </c>
      <c r="AB65" s="18">
        <f ca="1">HLOOKUP(AA65,'Jaccard_distance All'!$C$1:$EH$138,ROW()-2,FALSE)</f>
        <v>1</v>
      </c>
      <c r="AC65" s="21" t="str">
        <f ca="1">HLOOKUP(AA65,'Jaccard_distance All'!$C$1:$EH$138,2,FALSE)</f>
        <v>CCUS via mineralisation (CCM) is still under development</v>
      </c>
      <c r="AD65" s="18" t="str" cm="1">
        <f t="array" aca="1" ref="AD65" ca="1">INDEX('Jaccard_distance All'!$A$1:$EH$1,1,MATCH(AA65,'Jaccard_distance All'!$A$1:$EH$1,0)+MATCH(LARGE(OFFSET('Jaccard_distance All'!$A63,0,MATCH(AA65,'Jaccard_distance All'!$A$1:$EH$1,0),,138-MATCH(AA65,'Jaccard_distance All'!$A$1:$EH$1,0)),1),OFFSET('Jaccard_distance All'!$A63,0,MATCH(AA65,'Jaccard_distance All'!$A$1:$EH$1,0),,138-MATCH(AA65,'Jaccard_distance All'!$A$1:$EH$1,0)),0))</f>
        <v>set_5005</v>
      </c>
      <c r="AE65" s="18">
        <f ca="1">HLOOKUP(AD65,'Jaccard_distance All'!$C$1:$EH$138,ROW()-2,FALSE)</f>
        <v>1</v>
      </c>
      <c r="AF65" s="21" t="str">
        <f ca="1">HLOOKUP(AD65,'Jaccard_distance All'!$C$1:$EH$138,2,FALSE)</f>
        <v>H₂ and CCUS may not address lack of diversity in the workforce</v>
      </c>
      <c r="AG65" s="18" t="str" cm="1">
        <f t="array" aca="1" ref="AG65" ca="1">INDEX('Jaccard_distance All'!$A$1:$EH$1,1,MATCH(AD65,'Jaccard_distance All'!$A$1:$EH$1,0)+MATCH(LARGE(OFFSET('Jaccard_distance All'!$A63,0,MATCH(AD65,'Jaccard_distance All'!$A$1:$EH$1,0),,138-MATCH(AD65,'Jaccard_distance All'!$A$1:$EH$1,0)),1),OFFSET('Jaccard_distance All'!$A63,0,MATCH(AD65,'Jaccard_distance All'!$A$1:$EH$1,0),,138-MATCH(AD65,'Jaccard_distance All'!$A$1:$EH$1,0)),0))</f>
        <v>set_5016</v>
      </c>
      <c r="AH65" s="18">
        <f ca="1">HLOOKUP(AG65,'Jaccard_distance All'!$C$1:$EH$138,ROW()-2,FALSE)</f>
        <v>0.97368421052631582</v>
      </c>
      <c r="AI65" s="21" t="str">
        <f ca="1">HLOOKUP(AG65,'Jaccard_distance All'!$C$1:$EH$138,2,FALSE)</f>
        <v>H₂ and CCUS projects may not address unemployment affecting local communities due to mismatch in job skills</v>
      </c>
      <c r="AK65" s="85">
        <f ca="1">1-SMALL('Jaccard_distance All'!$C63:$EH63,2)</f>
        <v>0.36842105263157898</v>
      </c>
      <c r="AL65" s="85">
        <f ca="1">1-AVERAGE('Jaccard_distance All'!$C63:$EH63)</f>
        <v>0.16007213542626797</v>
      </c>
      <c r="AM65" s="85">
        <f ca="1">1-MEDIAN('Jaccard_distance All'!$C63:$EH63)</f>
        <v>0.14495798319327724</v>
      </c>
    </row>
    <row r="66" spans="1:39" ht="39.4" x14ac:dyDescent="0.45">
      <c r="A66" s="19" t="s">
        <v>81</v>
      </c>
      <c r="B66" s="21" t="s">
        <v>350</v>
      </c>
      <c r="C66" s="18" cm="1">
        <f t="array" ref="C66">_xlfn.XLOOKUP(A66,'H2 risks'!$F$5:$AR$5,'H2 risks'!$F$2:$AR$2,check,0)</f>
        <v>20</v>
      </c>
      <c r="D66" s="34" t="str" cm="1">
        <f t="array" aca="1" ref="D66" ca="1">INDEX('Jaccard_distance All'!$C$1:$EH$1,,MATCH(SMALL('Jaccard_distance All'!$C64:$EH64,D$4+1),'Jaccard_distance All'!$C64:$EH64,0))</f>
        <v>set_3014</v>
      </c>
      <c r="E66" s="18">
        <f ca="1">SMALL('Jaccard_distance All'!$C64:$EH64,E$4+1)</f>
        <v>0.67647058823529416</v>
      </c>
      <c r="F66" s="21" t="str" cm="1">
        <f t="array" aca="1" ref="F66" ca="1">INDEX('Jaccard_distance All'!$C$2:$EH$2,,MATCH(SMALL('Jaccard_distance All'!$C64:$EH64,F$4+1),'Jaccard_distance All'!$C64:$EH64,0))</f>
        <v>H₂ may be opposed by end consumers as it is seen as allowing the O&amp;G industry to keep operating as usual</v>
      </c>
      <c r="G66" s="18" t="str" cm="1">
        <f t="array" aca="1" ref="G66" ca="1">INDEX('Jaccard_distance All'!$C$1:$EH$1,,MATCH(SMALL('Jaccard_distance All'!$C64:$EH64,G$4+1),'Jaccard_distance All'!$C64:$EH64,0))</f>
        <v>set_5003</v>
      </c>
      <c r="H66" s="18">
        <f ca="1">SMALL('Jaccard_distance All'!$C64:$EH64,H$4+1)</f>
        <v>0.72340425531914887</v>
      </c>
      <c r="I66" s="21" t="str" cm="1">
        <f t="array" aca="1" ref="I66" ca="1">INDEX('Jaccard_distance All'!$C$2:$EH$2,,MATCH(SMALL('Jaccard_distance All'!$C64:$EH64,I$4+1),'Jaccard_distance All'!$C64:$EH64,0))</f>
        <v>H₂ and CCUS adoption will result in higher energy costs for end consumers</v>
      </c>
      <c r="J66" s="18" t="str" cm="1">
        <f t="array" aca="1" ref="J66" ca="1">INDEX('Jaccard_distance All'!$C$1:$EH$1,,MATCH(SMALL('Jaccard_distance All'!$C64:$EH64,J$4+1),'Jaccard_distance All'!$C64:$EH64,0))</f>
        <v>set_4015</v>
      </c>
      <c r="K66" s="18">
        <f ca="1">SMALL('Jaccard_distance All'!$C64:$EH64,K$4+1)</f>
        <v>0.73684210526315796</v>
      </c>
      <c r="L66" s="21" t="str" cm="1">
        <f t="array" aca="1" ref="L66" ca="1">INDEX('Jaccard_distance All'!$C$2:$EH$2,,MATCH(SMALL('Jaccard_distance All'!$C64:$EH64,L$4+1),'Jaccard_distance All'!$C64:$EH64,0))</f>
        <v>CCUS projects may lack clear business models to justify investment</v>
      </c>
      <c r="M66" s="18" t="str" cm="1">
        <f t="array" aca="1" ref="M66" ca="1">INDEX('Jaccard_distance All'!$C$1:$EH$1,,MATCH(SMALL('Jaccard_distance All'!$C64:$EH64,M$4+1),'Jaccard_distance All'!$C64:$EH64,0))</f>
        <v>set_4016</v>
      </c>
      <c r="N66" s="18">
        <f ca="1">SMALL('Jaccard_distance All'!$C64:$EH64,N$4+1)</f>
        <v>0.74468085106382986</v>
      </c>
      <c r="O66" s="21" t="str" cm="1">
        <f t="array" aca="1" ref="O66" ca="1">INDEX('Jaccard_distance All'!$C$2:$EH$2,,MATCH(SMALL('Jaccard_distance All'!$C64:$EH64,O$4+1),'Jaccard_distance All'!$C64:$EH64,0))</f>
        <v>CCUS storage and transmission infrastructure must deal with leakage risks</v>
      </c>
      <c r="P66" s="18" t="str" cm="1">
        <f t="array" aca="1" ref="P66" ca="1">INDEX('Jaccard_distance All'!$C$1:$EH$1,,MATCH(SMALL('Jaccard_distance All'!$C64:$EH64,P$4+1),'Jaccard_distance All'!$C64:$EH64,0))</f>
        <v>set_5001</v>
      </c>
      <c r="Q66" s="18">
        <f ca="1">SMALL('Jaccard_distance All'!$C64:$EH64,Q$4+1)</f>
        <v>0.7567567567567568</v>
      </c>
      <c r="R66" s="35" t="str" cm="1">
        <f t="array" aca="1" ref="R66" ca="1">INDEX('Jaccard_distance All'!$C$2:$EH$2,,MATCH(SMALL('Jaccard_distance All'!$C64:$EH64,R$4+1),'Jaccard_distance All'!$C64:$EH64,0))</f>
        <v>H₂ and CCUS infrastructure costs will be partially borne by end users</v>
      </c>
      <c r="T66" s="61">
        <f ca="1">COUNTIF('Jaccard_distance All'!$C64:$EH64,1)</f>
        <v>9</v>
      </c>
      <c r="U66" s="34" t="str" cm="1">
        <f t="array" aca="1" ref="U66" ca="1">INDEX('Jaccard_distance All'!$C$1:$EH$1,,MATCH(LARGE('Jaccard_distance All'!$C64:$EH64,U$4),'Jaccard_distance All'!$C64:$EH64,0))</f>
        <v>set_1024</v>
      </c>
      <c r="V66" s="18">
        <f ca="1">LARGE('Jaccard_distance All'!$C64:$EH64,V$4+1)</f>
        <v>1</v>
      </c>
      <c r="W66" s="21" t="str" cm="1">
        <f t="array" aca="1" ref="W66" ca="1">INDEX('Jaccard_distance All'!$C$2:$EH$2,,MATCH(LARGE('Jaccard_distance All'!$C64:$EH64,W$4+1),'Jaccard_distance All'!$C64:$EH64,0))</f>
        <v>H₂ standards (e.g., classification as low-carbon H₂) can be used to enforce stringent CO₂ reduction targets</v>
      </c>
      <c r="X66" s="18" t="str" cm="1">
        <f t="array" aca="1" ref="X66" ca="1">INDEX('Jaccard_distance All'!$A$1:$EH$1,1,MATCH(U66,'Jaccard_distance All'!$A$1:$EH$1,0)+MATCH(LARGE(OFFSET('Jaccard_distance All'!$A64,0,MATCH(U66,'Jaccard_distance All'!$A$1:$EH$1,0),,138-MATCH(U66,'Jaccard_distance All'!$A$1:$EH$1,0)),1),OFFSET('Jaccard_distance All'!$A64,0,MATCH(U66,'Jaccard_distance All'!$A$1:$EH$1,0),,138-MATCH(U66,'Jaccard_distance All'!$A$1:$EH$1,0)),0))</f>
        <v>set_2021</v>
      </c>
      <c r="Y66" s="18">
        <f ca="1">HLOOKUP(X66,'Jaccard_distance All'!$C$1:$EH$138,ROW()-2,FALSE)</f>
        <v>1</v>
      </c>
      <c r="Z66" s="21" t="str">
        <f ca="1">HLOOKUP(X66,'Jaccard_distance All'!$C$1:$EH$138,2,FALSE)</f>
        <v>CCUS can mitigate other environmental problems, e.g., air pollution</v>
      </c>
      <c r="AA66" s="18" t="str" cm="1">
        <f t="array" aca="1" ref="AA66" ca="1">INDEX('Jaccard_distance All'!$A$1:$EH$1,1,MATCH(X66,'Jaccard_distance All'!$A$1:$EH$1,0)+MATCH(LARGE(OFFSET('Jaccard_distance All'!$A64,0,MATCH(X66,'Jaccard_distance All'!$A$1:$EH$1,0),,138-MATCH(X66,'Jaccard_distance All'!$A$1:$EH$1,0)),1),OFFSET('Jaccard_distance All'!$A64,0,MATCH(X66,'Jaccard_distance All'!$A$1:$EH$1,0),,138-MATCH(X66,'Jaccard_distance All'!$A$1:$EH$1,0)),0))</f>
        <v>set_3023</v>
      </c>
      <c r="AB66" s="18">
        <f ca="1">HLOOKUP(AA66,'Jaccard_distance All'!$C$1:$EH$138,ROW()-2,FALSE)</f>
        <v>1</v>
      </c>
      <c r="AC66" s="21" t="str">
        <f ca="1">HLOOKUP(AA66,'Jaccard_distance All'!$C$1:$EH$138,2,FALSE)</f>
        <v>H₂ production systems may lack sufficient flexibility to adjust to variable electricity supply and demand</v>
      </c>
      <c r="AD66" s="18" t="str" cm="1">
        <f t="array" aca="1" ref="AD66" ca="1">INDEX('Jaccard_distance All'!$A$1:$EH$1,1,MATCH(AA66,'Jaccard_distance All'!$A$1:$EH$1,0)+MATCH(LARGE(OFFSET('Jaccard_distance All'!$A64,0,MATCH(AA66,'Jaccard_distance All'!$A$1:$EH$1,0),,138-MATCH(AA66,'Jaccard_distance All'!$A$1:$EH$1,0)),1),OFFSET('Jaccard_distance All'!$A64,0,MATCH(AA66,'Jaccard_distance All'!$A$1:$EH$1,0),,138-MATCH(AA66,'Jaccard_distance All'!$A$1:$EH$1,0)),0))</f>
        <v>set_3030</v>
      </c>
      <c r="AE66" s="18">
        <f ca="1">HLOOKUP(AD66,'Jaccard_distance All'!$C$1:$EH$138,ROW()-2,FALSE)</f>
        <v>1</v>
      </c>
      <c r="AF66" s="21" t="str">
        <f ca="1">HLOOKUP(AD66,'Jaccard_distance All'!$C$1:$EH$138,2,FALSE)</f>
        <v>H₂ may face lack of sufficient workforce (e.g., construction) to develop projects</v>
      </c>
      <c r="AG66" s="18" t="str" cm="1">
        <f t="array" aca="1" ref="AG66" ca="1">INDEX('Jaccard_distance All'!$A$1:$EH$1,1,MATCH(AD66,'Jaccard_distance All'!$A$1:$EH$1,0)+MATCH(LARGE(OFFSET('Jaccard_distance All'!$A64,0,MATCH(AD66,'Jaccard_distance All'!$A$1:$EH$1,0),,138-MATCH(AD66,'Jaccard_distance All'!$A$1:$EH$1,0)),1),OFFSET('Jaccard_distance All'!$A64,0,MATCH(AD66,'Jaccard_distance All'!$A$1:$EH$1,0),,138-MATCH(AD66,'Jaccard_distance All'!$A$1:$EH$1,0)),0))</f>
        <v>set_4023</v>
      </c>
      <c r="AH66" s="18">
        <f ca="1">HLOOKUP(AG66,'Jaccard_distance All'!$C$1:$EH$138,ROW()-2,FALSE)</f>
        <v>1</v>
      </c>
      <c r="AI66" s="21" t="str">
        <f ca="1">HLOOKUP(AG66,'Jaccard_distance All'!$C$1:$EH$138,2,FALSE)</f>
        <v>CCUS may face lack of sufficient workforce to develop projects</v>
      </c>
      <c r="AK66" s="85">
        <f ca="1">1-SMALL('Jaccard_distance All'!$C64:$EH64,2)</f>
        <v>0.32352941176470584</v>
      </c>
      <c r="AL66" s="85">
        <f ca="1">1-AVERAGE('Jaccard_distance All'!$C64:$EH64)</f>
        <v>0.13677800455171063</v>
      </c>
      <c r="AM66" s="85">
        <f ca="1">1-MEDIAN('Jaccard_distance All'!$C64:$EH64)</f>
        <v>0.13245614035087716</v>
      </c>
    </row>
    <row r="67" spans="1:39" ht="39.4" x14ac:dyDescent="0.45">
      <c r="A67" s="19" t="s">
        <v>82</v>
      </c>
      <c r="B67" s="21" t="s">
        <v>351</v>
      </c>
      <c r="C67" s="18" cm="1">
        <f t="array" ref="C67">_xlfn.XLOOKUP(A67,'H2 risks'!$F$5:$AR$5,'H2 risks'!$F$2:$AR$2,check,0)</f>
        <v>9</v>
      </c>
      <c r="D67" s="34" t="str" cm="1">
        <f t="array" aca="1" ref="D67" ca="1">INDEX('Jaccard_distance All'!$C$1:$EH$1,,MATCH(SMALL('Jaccard_distance All'!$C65:$EH65,D$4+1),'Jaccard_distance All'!$C65:$EH65,0))</f>
        <v>set_3020</v>
      </c>
      <c r="E67" s="18">
        <f ca="1">SMALL('Jaccard_distance All'!$C65:$EH65,E$4+1)</f>
        <v>0.70588235294117641</v>
      </c>
      <c r="F67" s="21" t="str" cm="1">
        <f t="array" aca="1" ref="F67" ca="1">INDEX('Jaccard_distance All'!$C$2:$EH$2,,MATCH(SMALL('Jaccard_distance All'!$C65:$EH65,F$4+1),'Jaccard_distance All'!$C65:$EH65,0))</f>
        <v>H₂ technologies may not be sufficiently proven at commercial scale</v>
      </c>
      <c r="G67" s="18" t="str" cm="1">
        <f t="array" aca="1" ref="G67" ca="1">INDEX('Jaccard_distance All'!$C$1:$EH$1,,MATCH(SMALL('Jaccard_distance All'!$C65:$EH65,G$4+1),'Jaccard_distance All'!$C65:$EH65,0))</f>
        <v>set_2013</v>
      </c>
      <c r="H67" s="18">
        <f ca="1">SMALL('Jaccard_distance All'!$C65:$EH65,H$4+1)</f>
        <v>0.77777777777777779</v>
      </c>
      <c r="I67" s="21" t="str" cm="1">
        <f t="array" aca="1" ref="I67" ca="1">INDEX('Jaccard_distance All'!$C$2:$EH$2,,MATCH(SMALL('Jaccard_distance All'!$C65:$EH65,I$4+1),'Jaccard_distance All'!$C65:$EH65,0))</f>
        <v>CCUS can enhance energy security and energy independence of nations</v>
      </c>
      <c r="J67" s="18" t="str" cm="1">
        <f t="array" aca="1" ref="J67" ca="1">INDEX('Jaccard_distance All'!$C$1:$EH$1,,MATCH(SMALL('Jaccard_distance All'!$C65:$EH65,J$4+1),'Jaccard_distance All'!$C65:$EH65,0))</f>
        <v>set_2013</v>
      </c>
      <c r="K67" s="18">
        <f ca="1">SMALL('Jaccard_distance All'!$C65:$EH65,K$4+1)</f>
        <v>0.77777777777777779</v>
      </c>
      <c r="L67" s="21" t="str" cm="1">
        <f t="array" aca="1" ref="L67" ca="1">INDEX('Jaccard_distance All'!$C$2:$EH$2,,MATCH(SMALL('Jaccard_distance All'!$C65:$EH65,L$4+1),'Jaccard_distance All'!$C65:$EH65,0))</f>
        <v>CCUS can enhance energy security and energy independence of nations</v>
      </c>
      <c r="M67" s="18" t="str" cm="1">
        <f t="array" aca="1" ref="M67" ca="1">INDEX('Jaccard_distance All'!$C$1:$EH$1,,MATCH(SMALL('Jaccard_distance All'!$C65:$EH65,M$4+1),'Jaccard_distance All'!$C65:$EH65,0))</f>
        <v>set_3014</v>
      </c>
      <c r="N67" s="18">
        <f ca="1">SMALL('Jaccard_distance All'!$C65:$EH65,N$4+1)</f>
        <v>0.7857142857142857</v>
      </c>
      <c r="O67" s="21" t="str" cm="1">
        <f t="array" aca="1" ref="O67" ca="1">INDEX('Jaccard_distance All'!$C$2:$EH$2,,MATCH(SMALL('Jaccard_distance All'!$C65:$EH65,O$4+1),'Jaccard_distance All'!$C65:$EH65,0))</f>
        <v>H₂ may be opposed by end consumers as it is seen as allowing the O&amp;G industry to keep operating as usual</v>
      </c>
      <c r="P67" s="18" t="str" cm="1">
        <f t="array" aca="1" ref="P67" ca="1">INDEX('Jaccard_distance All'!$C$1:$EH$1,,MATCH(SMALL('Jaccard_distance All'!$C65:$EH65,P$4+1),'Jaccard_distance All'!$C65:$EH65,0))</f>
        <v>set_3014</v>
      </c>
      <c r="Q67" s="18">
        <f ca="1">SMALL('Jaccard_distance All'!$C65:$EH65,Q$4+1)</f>
        <v>0.7857142857142857</v>
      </c>
      <c r="R67" s="35" t="str" cm="1">
        <f t="array" aca="1" ref="R67" ca="1">INDEX('Jaccard_distance All'!$C$2:$EH$2,,MATCH(SMALL('Jaccard_distance All'!$C65:$EH65,R$4+1),'Jaccard_distance All'!$C65:$EH65,0))</f>
        <v>H₂ may be opposed by end consumers as it is seen as allowing the O&amp;G industry to keep operating as usual</v>
      </c>
      <c r="T67" s="61">
        <f ca="1">COUNTIF('Jaccard_distance All'!$C65:$EH65,1)</f>
        <v>21</v>
      </c>
      <c r="U67" s="34" t="str" cm="1">
        <f t="array" aca="1" ref="U67" ca="1">INDEX('Jaccard_distance All'!$C$1:$EH$1,,MATCH(LARGE('Jaccard_distance All'!$C65:$EH65,U$4),'Jaccard_distance All'!$C65:$EH65,0))</f>
        <v>set_1021</v>
      </c>
      <c r="V67" s="18">
        <f ca="1">LARGE('Jaccard_distance All'!$C65:$EH65,V$4+1)</f>
        <v>1</v>
      </c>
      <c r="W67" s="21" t="str" cm="1">
        <f t="array" aca="1" ref="W67" ca="1">INDEX('Jaccard_distance All'!$C$2:$EH$2,,MATCH(LARGE('Jaccard_distance All'!$C65:$EH65,W$4+1),'Jaccard_distance All'!$C65:$EH65,0))</f>
        <v>H₂ can result in cheaper energy prices for end-use consumers</v>
      </c>
      <c r="X67" s="18" t="str" cm="1">
        <f t="array" aca="1" ref="X67" ca="1">INDEX('Jaccard_distance All'!$A$1:$EH$1,1,MATCH(U67,'Jaccard_distance All'!$A$1:$EH$1,0)+MATCH(LARGE(OFFSET('Jaccard_distance All'!$A65,0,MATCH(U67,'Jaccard_distance All'!$A$1:$EH$1,0),,138-MATCH(U67,'Jaccard_distance All'!$A$1:$EH$1,0)),1),OFFSET('Jaccard_distance All'!$A65,0,MATCH(U67,'Jaccard_distance All'!$A$1:$EH$1,0),,138-MATCH(U67,'Jaccard_distance All'!$A$1:$EH$1,0)),0))</f>
        <v>set_2014</v>
      </c>
      <c r="Y67" s="18">
        <f ca="1">HLOOKUP(X67,'Jaccard_distance All'!$C$1:$EH$138,ROW()-2,FALSE)</f>
        <v>1</v>
      </c>
      <c r="Z67" s="21" t="str">
        <f ca="1">HLOOKUP(X67,'Jaccard_distance All'!$C$1:$EH$138,2,FALSE)</f>
        <v>CCUS can leverage public consultations and engagements to elicit public support and participation</v>
      </c>
      <c r="AA67" s="18" t="str" cm="1">
        <f t="array" aca="1" ref="AA67" ca="1">INDEX('Jaccard_distance All'!$A$1:$EH$1,1,MATCH(X67,'Jaccard_distance All'!$A$1:$EH$1,0)+MATCH(LARGE(OFFSET('Jaccard_distance All'!$A65,0,MATCH(X67,'Jaccard_distance All'!$A$1:$EH$1,0),,138-MATCH(X67,'Jaccard_distance All'!$A$1:$EH$1,0)),1),OFFSET('Jaccard_distance All'!$A65,0,MATCH(X67,'Jaccard_distance All'!$A$1:$EH$1,0),,138-MATCH(X67,'Jaccard_distance All'!$A$1:$EH$1,0)),0))</f>
        <v>set_2015</v>
      </c>
      <c r="AB67" s="18">
        <f ca="1">HLOOKUP(AA67,'Jaccard_distance All'!$C$1:$EH$138,ROW()-2,FALSE)</f>
        <v>1</v>
      </c>
      <c r="AC67" s="21" t="str">
        <f ca="1">HLOOKUP(AA67,'Jaccard_distance All'!$C$1:$EH$138,2,FALSE)</f>
        <v>CCUS enables negative emissions technologies</v>
      </c>
      <c r="AD67" s="18" t="str" cm="1">
        <f t="array" aca="1" ref="AD67" ca="1">INDEX('Jaccard_distance All'!$A$1:$EH$1,1,MATCH(AA67,'Jaccard_distance All'!$A$1:$EH$1,0)+MATCH(LARGE(OFFSET('Jaccard_distance All'!$A65,0,MATCH(AA67,'Jaccard_distance All'!$A$1:$EH$1,0),,138-MATCH(AA67,'Jaccard_distance All'!$A$1:$EH$1,0)),1),OFFSET('Jaccard_distance All'!$A65,0,MATCH(AA67,'Jaccard_distance All'!$A$1:$EH$1,0),,138-MATCH(AA67,'Jaccard_distance All'!$A$1:$EH$1,0)),0))</f>
        <v>set_2016</v>
      </c>
      <c r="AE67" s="18">
        <f ca="1">HLOOKUP(AD67,'Jaccard_distance All'!$C$1:$EH$138,ROW()-2,FALSE)</f>
        <v>1</v>
      </c>
      <c r="AF67" s="21" t="str">
        <f ca="1">HLOOKUP(AD67,'Jaccard_distance All'!$C$1:$EH$138,2,FALSE)</f>
        <v>CCUS will be a long-term business and can extend the operational lifetime of current industries (e.g., refining)</v>
      </c>
      <c r="AG67" s="18" t="str" cm="1">
        <f t="array" aca="1" ref="AG67" ca="1">INDEX('Jaccard_distance All'!$A$1:$EH$1,1,MATCH(AD67,'Jaccard_distance All'!$A$1:$EH$1,0)+MATCH(LARGE(OFFSET('Jaccard_distance All'!$A65,0,MATCH(AD67,'Jaccard_distance All'!$A$1:$EH$1,0),,138-MATCH(AD67,'Jaccard_distance All'!$A$1:$EH$1,0)),1),OFFSET('Jaccard_distance All'!$A65,0,MATCH(AD67,'Jaccard_distance All'!$A$1:$EH$1,0),,138-MATCH(AD67,'Jaccard_distance All'!$A$1:$EH$1,0)),0))</f>
        <v>set_2017</v>
      </c>
      <c r="AH67" s="18">
        <f ca="1">HLOOKUP(AG67,'Jaccard_distance All'!$C$1:$EH$138,ROW()-2,FALSE)</f>
        <v>1</v>
      </c>
      <c r="AI67" s="21" t="str">
        <f ca="1">HLOOKUP(AG67,'Jaccard_distance All'!$C$1:$EH$138,2,FALSE)</f>
        <v>CCUS enables the adoption of DAC technologies</v>
      </c>
      <c r="AK67" s="85">
        <f ca="1">1-SMALL('Jaccard_distance All'!$C65:$EH65,2)</f>
        <v>0.29411764705882359</v>
      </c>
      <c r="AL67" s="85">
        <f ca="1">1-AVERAGE('Jaccard_distance All'!$C65:$EH65)</f>
        <v>8.150106015232006E-2</v>
      </c>
      <c r="AM67" s="85">
        <f ca="1">1-MEDIAN('Jaccard_distance All'!$C65:$EH65)</f>
        <v>6.25E-2</v>
      </c>
    </row>
    <row r="68" spans="1:39" ht="39.4" x14ac:dyDescent="0.45">
      <c r="A68" s="19" t="s">
        <v>83</v>
      </c>
      <c r="B68" s="21" t="s">
        <v>352</v>
      </c>
      <c r="C68" s="18" cm="1">
        <f t="array" ref="C68">_xlfn.XLOOKUP(A68,'H2 risks'!$F$5:$AR$5,'H2 risks'!$F$2:$AR$2,check,0)</f>
        <v>8</v>
      </c>
      <c r="D68" s="34" t="str" cm="1">
        <f t="array" aca="1" ref="D68" ca="1">INDEX('Jaccard_distance All'!$C$1:$EH$1,,MATCH(SMALL('Jaccard_distance All'!$C66:$EH66,D$4+1),'Jaccard_distance All'!$C66:$EH66,0))</f>
        <v>set_3020</v>
      </c>
      <c r="E68" s="18">
        <f ca="1">SMALL('Jaccard_distance All'!$C66:$EH66,E$4+1)</f>
        <v>0.5</v>
      </c>
      <c r="F68" s="21" t="str" cm="1">
        <f t="array" aca="1" ref="F68" ca="1">INDEX('Jaccard_distance All'!$C$2:$EH$2,,MATCH(SMALL('Jaccard_distance All'!$C66:$EH66,F$4+1),'Jaccard_distance All'!$C66:$EH66,0))</f>
        <v>H₂ technologies may not be sufficiently proven at commercial scale</v>
      </c>
      <c r="G68" s="18" t="str" cm="1">
        <f t="array" aca="1" ref="G68" ca="1">INDEX('Jaccard_distance All'!$C$1:$EH$1,,MATCH(SMALL('Jaccard_distance All'!$C66:$EH66,G$4+1),'Jaccard_distance All'!$C66:$EH66,0))</f>
        <v>set_3012</v>
      </c>
      <c r="H68" s="18">
        <f ca="1">SMALL('Jaccard_distance All'!$C66:$EH66,H$4+1)</f>
        <v>0.78260869565217395</v>
      </c>
      <c r="I68" s="21" t="str" cm="1">
        <f t="array" aca="1" ref="I68" ca="1">INDEX('Jaccard_distance All'!$C$2:$EH$2,,MATCH(SMALL('Jaccard_distance All'!$C66:$EH66,I$4+1),'Jaccard_distance All'!$C66:$EH66,0))</f>
        <v>H₂ projects may suffer from "spillover" lack of trust in O&amp;G industry from end consumers</v>
      </c>
      <c r="J68" s="18" t="str" cm="1">
        <f t="array" aca="1" ref="J68" ca="1">INDEX('Jaccard_distance All'!$C$1:$EH$1,,MATCH(SMALL('Jaccard_distance All'!$C66:$EH66,J$4+1),'Jaccard_distance All'!$C66:$EH66,0))</f>
        <v>set_3003</v>
      </c>
      <c r="K68" s="18">
        <f ca="1">SMALL('Jaccard_distance All'!$C66:$EH66,K$4+1)</f>
        <v>0.78378378378378377</v>
      </c>
      <c r="L68" s="21" t="str" cm="1">
        <f t="array" aca="1" ref="L68" ca="1">INDEX('Jaccard_distance All'!$C$2:$EH$2,,MATCH(SMALL('Jaccard_distance All'!$C66:$EH66,L$4+1),'Jaccard_distance All'!$C66:$EH66,0))</f>
        <v>H₂ deployment can result in high implementation costs</v>
      </c>
      <c r="M68" s="18" t="str" cm="1">
        <f t="array" aca="1" ref="M68" ca="1">INDEX('Jaccard_distance All'!$C$1:$EH$1,,MATCH(SMALL('Jaccard_distance All'!$C66:$EH66,M$4+1),'Jaccard_distance All'!$C66:$EH66,0))</f>
        <v>set_3016</v>
      </c>
      <c r="N68" s="18">
        <f ca="1">SMALL('Jaccard_distance All'!$C66:$EH66,N$4+1)</f>
        <v>0.7857142857142857</v>
      </c>
      <c r="O68" s="21" t="str" cm="1">
        <f t="array" aca="1" ref="O68" ca="1">INDEX('Jaccard_distance All'!$C$2:$EH$2,,MATCH(SMALL('Jaccard_distance All'!$C66:$EH66,O$4+1),'Jaccard_distance All'!$C66:$EH66,0))</f>
        <v>H₂ production and use may be less energy efficient than direct electrification</v>
      </c>
      <c r="P68" s="18" t="str" cm="1">
        <f t="array" aca="1" ref="P68" ca="1">INDEX('Jaccard_distance All'!$C$1:$EH$1,,MATCH(SMALL('Jaccard_distance All'!$C66:$EH66,P$4+1),'Jaccard_distance All'!$C66:$EH66,0))</f>
        <v>set_3016</v>
      </c>
      <c r="Q68" s="18">
        <f ca="1">SMALL('Jaccard_distance All'!$C66:$EH66,Q$4+1)</f>
        <v>0.7857142857142857</v>
      </c>
      <c r="R68" s="35" t="str" cm="1">
        <f t="array" aca="1" ref="R68" ca="1">INDEX('Jaccard_distance All'!$C$2:$EH$2,,MATCH(SMALL('Jaccard_distance All'!$C66:$EH66,R$4+1),'Jaccard_distance All'!$C66:$EH66,0))</f>
        <v>H₂ production and use may be less energy efficient than direct electrification</v>
      </c>
      <c r="T68" s="61">
        <f ca="1">COUNTIF('Jaccard_distance All'!$C66:$EH66,1)</f>
        <v>29</v>
      </c>
      <c r="U68" s="34" t="str" cm="1">
        <f t="array" aca="1" ref="U68" ca="1">INDEX('Jaccard_distance All'!$C$1:$EH$1,,MATCH(LARGE('Jaccard_distance All'!$C66:$EH66,U$4),'Jaccard_distance All'!$C66:$EH66,0))</f>
        <v>set_1009</v>
      </c>
      <c r="V68" s="18">
        <f ca="1">LARGE('Jaccard_distance All'!$C66:$EH66,V$4+1)</f>
        <v>1</v>
      </c>
      <c r="W68" s="21" t="str" cm="1">
        <f t="array" aca="1" ref="W68" ca="1">INDEX('Jaccard_distance All'!$C$2:$EH$2,,MATCH(LARGE('Jaccard_distance All'!$C66:$EH66,W$4+1),'Jaccard_distance All'!$C66:$EH66,0))</f>
        <v>H₂ requirements for trained/skilled staff can be met by existing industries and initiatives</v>
      </c>
      <c r="X68" s="18" t="str" cm="1">
        <f t="array" aca="1" ref="X68" ca="1">INDEX('Jaccard_distance All'!$A$1:$EH$1,1,MATCH(U68,'Jaccard_distance All'!$A$1:$EH$1,0)+MATCH(LARGE(OFFSET('Jaccard_distance All'!$A66,0,MATCH(U68,'Jaccard_distance All'!$A$1:$EH$1,0),,138-MATCH(U68,'Jaccard_distance All'!$A$1:$EH$1,0)),1),OFFSET('Jaccard_distance All'!$A66,0,MATCH(U68,'Jaccard_distance All'!$A$1:$EH$1,0),,138-MATCH(U68,'Jaccard_distance All'!$A$1:$EH$1,0)),0))</f>
        <v>set_1016</v>
      </c>
      <c r="Y68" s="18">
        <f ca="1">HLOOKUP(X68,'Jaccard_distance All'!$C$1:$EH$138,ROW()-2,FALSE)</f>
        <v>1</v>
      </c>
      <c r="Z68" s="21" t="str">
        <f ca="1">HLOOKUP(X68,'Jaccard_distance All'!$C$1:$EH$138,2,FALSE)</f>
        <v>H₂ can help avoid stranded assets</v>
      </c>
      <c r="AA68" s="18" t="str" cm="1">
        <f t="array" aca="1" ref="AA68" ca="1">INDEX('Jaccard_distance All'!$A$1:$EH$1,1,MATCH(X68,'Jaccard_distance All'!$A$1:$EH$1,0)+MATCH(LARGE(OFFSET('Jaccard_distance All'!$A66,0,MATCH(X68,'Jaccard_distance All'!$A$1:$EH$1,0),,138-MATCH(X68,'Jaccard_distance All'!$A$1:$EH$1,0)),1),OFFSET('Jaccard_distance All'!$A66,0,MATCH(X68,'Jaccard_distance All'!$A$1:$EH$1,0),,138-MATCH(X68,'Jaccard_distance All'!$A$1:$EH$1,0)),0))</f>
        <v>set_1021</v>
      </c>
      <c r="AB68" s="18">
        <f ca="1">HLOOKUP(AA68,'Jaccard_distance All'!$C$1:$EH$138,ROW()-2,FALSE)</f>
        <v>1</v>
      </c>
      <c r="AC68" s="21" t="str">
        <f ca="1">HLOOKUP(AA68,'Jaccard_distance All'!$C$1:$EH$138,2,FALSE)</f>
        <v>H₂ can result in cheaper energy prices for end-use consumers</v>
      </c>
      <c r="AD68" s="18" t="str" cm="1">
        <f t="array" aca="1" ref="AD68" ca="1">INDEX('Jaccard_distance All'!$A$1:$EH$1,1,MATCH(AA68,'Jaccard_distance All'!$A$1:$EH$1,0)+MATCH(LARGE(OFFSET('Jaccard_distance All'!$A66,0,MATCH(AA68,'Jaccard_distance All'!$A$1:$EH$1,0),,138-MATCH(AA68,'Jaccard_distance All'!$A$1:$EH$1,0)),1),OFFSET('Jaccard_distance All'!$A66,0,MATCH(AA68,'Jaccard_distance All'!$A$1:$EH$1,0),,138-MATCH(AA68,'Jaccard_distance All'!$A$1:$EH$1,0)),0))</f>
        <v>set_1024</v>
      </c>
      <c r="AE68" s="18">
        <f ca="1">HLOOKUP(AD68,'Jaccard_distance All'!$C$1:$EH$138,ROW()-2,FALSE)</f>
        <v>1</v>
      </c>
      <c r="AF68" s="21" t="str">
        <f ca="1">HLOOKUP(AD68,'Jaccard_distance All'!$C$1:$EH$138,2,FALSE)</f>
        <v>H₂ standards (e.g., classification as low-carbon H₂) can be used to enforce stringent CO₂ reduction targets</v>
      </c>
      <c r="AG68" s="18" t="str" cm="1">
        <f t="array" aca="1" ref="AG68" ca="1">INDEX('Jaccard_distance All'!$A$1:$EH$1,1,MATCH(AD68,'Jaccard_distance All'!$A$1:$EH$1,0)+MATCH(LARGE(OFFSET('Jaccard_distance All'!$A66,0,MATCH(AD68,'Jaccard_distance All'!$A$1:$EH$1,0),,138-MATCH(AD68,'Jaccard_distance All'!$A$1:$EH$1,0)),1),OFFSET('Jaccard_distance All'!$A66,0,MATCH(AD68,'Jaccard_distance All'!$A$1:$EH$1,0),,138-MATCH(AD68,'Jaccard_distance All'!$A$1:$EH$1,0)),0))</f>
        <v>set_2014</v>
      </c>
      <c r="AH68" s="18">
        <f ca="1">HLOOKUP(AG68,'Jaccard_distance All'!$C$1:$EH$138,ROW()-2,FALSE)</f>
        <v>1</v>
      </c>
      <c r="AI68" s="21" t="str">
        <f ca="1">HLOOKUP(AG68,'Jaccard_distance All'!$C$1:$EH$138,2,FALSE)</f>
        <v>CCUS can leverage public consultations and engagements to elicit public support and participation</v>
      </c>
      <c r="AK68" s="85">
        <f ca="1">1-SMALL('Jaccard_distance All'!$C66:$EH66,2)</f>
        <v>0.5</v>
      </c>
      <c r="AL68" s="85">
        <f ca="1">1-AVERAGE('Jaccard_distance All'!$C66:$EH66)</f>
        <v>7.7341117613549892E-2</v>
      </c>
      <c r="AM68" s="85">
        <f ca="1">1-MEDIAN('Jaccard_distance All'!$C66:$EH66)</f>
        <v>6.1862244897959107E-2</v>
      </c>
    </row>
    <row r="69" spans="1:39" ht="39.4" x14ac:dyDescent="0.45">
      <c r="A69" s="19" t="s">
        <v>84</v>
      </c>
      <c r="B69" s="21" t="s">
        <v>353</v>
      </c>
      <c r="C69" s="18" cm="1">
        <f t="array" ref="C69">_xlfn.XLOOKUP(A69,'H2 risks'!$F$5:$AR$5,'H2 risks'!$F$2:$AR$2,check,0)</f>
        <v>29</v>
      </c>
      <c r="D69" s="34" t="str" cm="1">
        <f t="array" aca="1" ref="D69" ca="1">INDEX('Jaccard_distance All'!$C$1:$EH$1,,MATCH(SMALL('Jaccard_distance All'!$C67:$EH67,D$4+1),'Jaccard_distance All'!$C67:$EH67,0))</f>
        <v>set_3024</v>
      </c>
      <c r="E69" s="18">
        <f ca="1">SMALL('Jaccard_distance All'!$C67:$EH67,E$4+1)</f>
        <v>0.44117647058823528</v>
      </c>
      <c r="F69" s="21" t="str" cm="1">
        <f t="array" aca="1" ref="F69" ca="1">INDEX('Jaccard_distance All'!$C$2:$EH$2,,MATCH(SMALL('Jaccard_distance All'!$C67:$EH67,F$4+1),'Jaccard_distance All'!$C67:$EH67,0))</f>
        <v>H₂ may be hindered by lack of continuity in political action and of harmonization in policy strategies</v>
      </c>
      <c r="G69" s="18" t="str" cm="1">
        <f t="array" aca="1" ref="G69" ca="1">INDEX('Jaccard_distance All'!$C$1:$EH$1,,MATCH(SMALL('Jaccard_distance All'!$C67:$EH67,G$4+1),'Jaccard_distance All'!$C67:$EH67,0))</f>
        <v>set_3011</v>
      </c>
      <c r="H69" s="18">
        <f ca="1">SMALL('Jaccard_distance All'!$C67:$EH67,H$4+1)</f>
        <v>0.59523809523809523</v>
      </c>
      <c r="I69" s="21" t="str" cm="1">
        <f t="array" aca="1" ref="I69" ca="1">INDEX('Jaccard_distance All'!$C$2:$EH$2,,MATCH(SMALL('Jaccard_distance All'!$C67:$EH67,I$4+1),'Jaccard_distance All'!$C67:$EH67,0))</f>
        <v>H₂ projects may face tensions due to competition among companies for funding and resources</v>
      </c>
      <c r="J69" s="18" t="str" cm="1">
        <f t="array" aca="1" ref="J69" ca="1">INDEX('Jaccard_distance All'!$C$1:$EH$1,,MATCH(SMALL('Jaccard_distance All'!$C67:$EH67,J$4+1),'Jaccard_distance All'!$C67:$EH67,0))</f>
        <v>set_5002</v>
      </c>
      <c r="K69" s="18">
        <f ca="1">SMALL('Jaccard_distance All'!$C67:$EH67,K$4+1)</f>
        <v>0.60416666666666674</v>
      </c>
      <c r="L69" s="21" t="str" cm="1">
        <f t="array" aca="1" ref="L69" ca="1">INDEX('Jaccard_distance All'!$C$2:$EH$2,,MATCH(SMALL('Jaccard_distance All'!$C67:$EH67,L$4+1),'Jaccard_distance All'!$C67:$EH67,0))</f>
        <v>H₂ and CCUS may largely favour big companies and corporations capable of sizable investments</v>
      </c>
      <c r="M69" s="18" t="str" cm="1">
        <f t="array" aca="1" ref="M69" ca="1">INDEX('Jaccard_distance All'!$C$1:$EH$1,,MATCH(SMALL('Jaccard_distance All'!$C67:$EH67,M$4+1),'Jaccard_distance All'!$C67:$EH67,0))</f>
        <v>set_3008</v>
      </c>
      <c r="N69" s="18">
        <f ca="1">SMALL('Jaccard_distance All'!$C67:$EH67,N$4+1)</f>
        <v>0.62790697674418605</v>
      </c>
      <c r="O69" s="21" t="str" cm="1">
        <f t="array" aca="1" ref="O69" ca="1">INDEX('Jaccard_distance All'!$C$2:$EH$2,,MATCH(SMALL('Jaccard_distance All'!$C67:$EH67,O$4+1),'Jaccard_distance All'!$C67:$EH67,0))</f>
        <v>H₂ investment may be delayed due to future market uncertainties</v>
      </c>
      <c r="P69" s="18" t="str" cm="1">
        <f t="array" aca="1" ref="P69" ca="1">INDEX('Jaccard_distance All'!$C$1:$EH$1,,MATCH(SMALL('Jaccard_distance All'!$C67:$EH67,P$4+1),'Jaccard_distance All'!$C67:$EH67,0))</f>
        <v>set_1002</v>
      </c>
      <c r="Q69" s="18">
        <f ca="1">SMALL('Jaccard_distance All'!$C67:$EH67,Q$4+1)</f>
        <v>0.64179104477611948</v>
      </c>
      <c r="R69" s="35" t="str" cm="1">
        <f t="array" aca="1" ref="R69" ca="1">INDEX('Jaccard_distance All'!$C$2:$EH$2,,MATCH(SMALL('Jaccard_distance All'!$C67:$EH67,R$4+1),'Jaccard_distance All'!$C67:$EH67,0))</f>
        <v>H₂ facilitates industries and society to reach net zero goals</v>
      </c>
      <c r="T69" s="61">
        <f ca="1">COUNTIF('Jaccard_distance All'!$C67:$EH67,1)</f>
        <v>3</v>
      </c>
      <c r="U69" s="34" t="str" cm="1">
        <f t="array" aca="1" ref="U69" ca="1">INDEX('Jaccard_distance All'!$C$1:$EH$1,,MATCH(LARGE('Jaccard_distance All'!$C67:$EH67,U$4),'Jaccard_distance All'!$C67:$EH67,0))</f>
        <v>set_2016</v>
      </c>
      <c r="V69" s="18">
        <f ca="1">LARGE('Jaccard_distance All'!$C67:$EH67,V$4+1)</f>
        <v>1</v>
      </c>
      <c r="W69" s="21" t="str" cm="1">
        <f t="array" aca="1" ref="W69" ca="1">INDEX('Jaccard_distance All'!$C$2:$EH$2,,MATCH(LARGE('Jaccard_distance All'!$C67:$EH67,W$4+1),'Jaccard_distance All'!$C67:$EH67,0))</f>
        <v>CCUS will be a long-term business and can extend the operational lifetime of current industries (e.g., refining)</v>
      </c>
      <c r="X69" s="18" t="str" cm="1">
        <f t="array" aca="1" ref="X69" ca="1">INDEX('Jaccard_distance All'!$A$1:$EH$1,1,MATCH(U69,'Jaccard_distance All'!$A$1:$EH$1,0)+MATCH(LARGE(OFFSET('Jaccard_distance All'!$A67,0,MATCH(U69,'Jaccard_distance All'!$A$1:$EH$1,0),,138-MATCH(U69,'Jaccard_distance All'!$A$1:$EH$1,0)),1),OFFSET('Jaccard_distance All'!$A67,0,MATCH(U69,'Jaccard_distance All'!$A$1:$EH$1,0),,138-MATCH(U69,'Jaccard_distance All'!$A$1:$EH$1,0)),0))</f>
        <v>set_4034</v>
      </c>
      <c r="Y69" s="18">
        <f ca="1">HLOOKUP(X69,'Jaccard_distance All'!$C$1:$EH$138,ROW()-2,FALSE)</f>
        <v>1</v>
      </c>
      <c r="Z69" s="21" t="str">
        <f ca="1">HLOOKUP(X69,'Jaccard_distance All'!$C$1:$EH$138,2,FALSE)</f>
        <v>CCUS via mineralisation (CCM) is still under development</v>
      </c>
      <c r="AA69" s="18" t="str" cm="1">
        <f t="array" aca="1" ref="AA69" ca="1">INDEX('Jaccard_distance All'!$A$1:$EH$1,1,MATCH(X69,'Jaccard_distance All'!$A$1:$EH$1,0)+MATCH(LARGE(OFFSET('Jaccard_distance All'!$A67,0,MATCH(X69,'Jaccard_distance All'!$A$1:$EH$1,0),,138-MATCH(X69,'Jaccard_distance All'!$A$1:$EH$1,0)),1),OFFSET('Jaccard_distance All'!$A67,0,MATCH(X69,'Jaccard_distance All'!$A$1:$EH$1,0),,138-MATCH(X69,'Jaccard_distance All'!$A$1:$EH$1,0)),0))</f>
        <v>set_5005</v>
      </c>
      <c r="AB69" s="18">
        <f ca="1">HLOOKUP(AA69,'Jaccard_distance All'!$C$1:$EH$138,ROW()-2,FALSE)</f>
        <v>1</v>
      </c>
      <c r="AC69" s="21" t="str">
        <f ca="1">HLOOKUP(AA69,'Jaccard_distance All'!$C$1:$EH$138,2,FALSE)</f>
        <v>H₂ and CCUS may not address lack of diversity in the workforce</v>
      </c>
      <c r="AD69" s="18" t="str" cm="1">
        <f t="array" aca="1" ref="AD69" ca="1">INDEX('Jaccard_distance All'!$A$1:$EH$1,1,MATCH(AA69,'Jaccard_distance All'!$A$1:$EH$1,0)+MATCH(LARGE(OFFSET('Jaccard_distance All'!$A67,0,MATCH(AA69,'Jaccard_distance All'!$A$1:$EH$1,0),,138-MATCH(AA69,'Jaccard_distance All'!$A$1:$EH$1,0)),1),OFFSET('Jaccard_distance All'!$A67,0,MATCH(AA69,'Jaccard_distance All'!$A$1:$EH$1,0),,138-MATCH(AA69,'Jaccard_distance All'!$A$1:$EH$1,0)),0))</f>
        <v>set_5015</v>
      </c>
      <c r="AE69" s="18">
        <f ca="1">HLOOKUP(AD69,'Jaccard_distance All'!$C$1:$EH$138,ROW()-2,FALSE)</f>
        <v>0.90322580645161288</v>
      </c>
      <c r="AF69" s="21" t="str">
        <f ca="1">HLOOKUP(AD69,'Jaccard_distance All'!$C$1:$EH$138,2,FALSE)</f>
        <v>H₂ and CCUS adoption may be distorted by state protectionism towards O&amp;G industry</v>
      </c>
      <c r="AG69" s="18" t="str" cm="1">
        <f t="array" aca="1" ref="AG69" ca="1">INDEX('Jaccard_distance All'!$A$1:$EH$1,1,MATCH(AD69,'Jaccard_distance All'!$A$1:$EH$1,0)+MATCH(LARGE(OFFSET('Jaccard_distance All'!$A67,0,MATCH(AD69,'Jaccard_distance All'!$A$1:$EH$1,0),,138-MATCH(AD69,'Jaccard_distance All'!$A$1:$EH$1,0)),1),OFFSET('Jaccard_distance All'!$A67,0,MATCH(AD69,'Jaccard_distance All'!$A$1:$EH$1,0),,138-MATCH(AD69,'Jaccard_distance All'!$A$1:$EH$1,0)),0))</f>
        <v>set_5016</v>
      </c>
      <c r="AH69" s="18">
        <f ca="1">HLOOKUP(AG69,'Jaccard_distance All'!$C$1:$EH$138,ROW()-2,FALSE)</f>
        <v>0.89743589743589747</v>
      </c>
      <c r="AI69" s="21" t="str">
        <f ca="1">HLOOKUP(AG69,'Jaccard_distance All'!$C$1:$EH$138,2,FALSE)</f>
        <v>H₂ and CCUS projects may not address unemployment affecting local communities due to mismatch in job skills</v>
      </c>
      <c r="AK69" s="85">
        <f ca="1">1-SMALL('Jaccard_distance All'!$C67:$EH67,2)</f>
        <v>0.55882352941176472</v>
      </c>
      <c r="AL69" s="85">
        <f ca="1">1-AVERAGE('Jaccard_distance All'!$C67:$EH67)</f>
        <v>0.17593140811668084</v>
      </c>
      <c r="AM69" s="85">
        <f ca="1">1-MEDIAN('Jaccard_distance All'!$C67:$EH67)</f>
        <v>0.1610810810810811</v>
      </c>
    </row>
    <row r="70" spans="1:39" ht="39.4" x14ac:dyDescent="0.45">
      <c r="A70" s="19" t="s">
        <v>85</v>
      </c>
      <c r="B70" s="21" t="s">
        <v>354</v>
      </c>
      <c r="C70" s="18" cm="1">
        <f t="array" ref="C70">_xlfn.XLOOKUP(A70,'H2 risks'!$F$5:$AR$5,'H2 risks'!$F$2:$AR$2,check,0)</f>
        <v>16</v>
      </c>
      <c r="D70" s="34" t="str" cm="1">
        <f t="array" aca="1" ref="D70" ca="1">INDEX('Jaccard_distance All'!$C$1:$EH$1,,MATCH(SMALL('Jaccard_distance All'!$C68:$EH68,D$4+1),'Jaccard_distance All'!$C68:$EH68,0))</f>
        <v>set_3009</v>
      </c>
      <c r="E70" s="18">
        <f ca="1">SMALL('Jaccard_distance All'!$C68:$EH68,E$4+1)</f>
        <v>0.72727272727272729</v>
      </c>
      <c r="F70" s="21" t="str" cm="1">
        <f t="array" aca="1" ref="F70" ca="1">INDEX('Jaccard_distance All'!$C$2:$EH$2,,MATCH(SMALL('Jaccard_distance All'!$C68:$EH68,F$4+1),'Jaccard_distance All'!$C68:$EH68,0))</f>
        <v>H₂ adoption may be hindered due to lack of incentives to deployment</v>
      </c>
      <c r="G70" s="18" t="str" cm="1">
        <f t="array" aca="1" ref="G70" ca="1">INDEX('Jaccard_distance All'!$C$1:$EH$1,,MATCH(SMALL('Jaccard_distance All'!$C68:$EH68,G$4+1),'Jaccard_distance All'!$C68:$EH68,0))</f>
        <v>set_3037</v>
      </c>
      <c r="H70" s="18">
        <f ca="1">SMALL('Jaccard_distance All'!$C68:$EH68,H$4+1)</f>
        <v>0.76</v>
      </c>
      <c r="I70" s="21" t="str" cm="1">
        <f t="array" aca="1" ref="I70" ca="1">INDEX('Jaccard_distance All'!$C$2:$EH$2,,MATCH(SMALL('Jaccard_distance All'!$C68:$EH68,I$4+1),'Jaccard_distance All'!$C68:$EH68,0))</f>
        <v>H₂ storage does not have specific policy frameworks to support it</v>
      </c>
      <c r="J70" s="18" t="str" cm="1">
        <f t="array" aca="1" ref="J70" ca="1">INDEX('Jaccard_distance All'!$C$1:$EH$1,,MATCH(SMALL('Jaccard_distance All'!$C68:$EH68,J$4+1),'Jaccard_distance All'!$C68:$EH68,0))</f>
        <v>set_3022</v>
      </c>
      <c r="K70" s="18">
        <f ca="1">SMALL('Jaccard_distance All'!$C68:$EH68,K$4+1)</f>
        <v>0.77419354838709675</v>
      </c>
      <c r="L70" s="21" t="str" cm="1">
        <f t="array" aca="1" ref="L70" ca="1">INDEX('Jaccard_distance All'!$C$2:$EH$2,,MATCH(SMALL('Jaccard_distance All'!$C68:$EH68,L$4+1),'Jaccard_distance All'!$C68:$EH68,0))</f>
        <v>H₂ technologies are still in the early stages of development (low TRL)</v>
      </c>
      <c r="M70" s="18" t="str" cm="1">
        <f t="array" aca="1" ref="M70" ca="1">INDEX('Jaccard_distance All'!$C$1:$EH$1,,MATCH(SMALL('Jaccard_distance All'!$C68:$EH68,M$4+1),'Jaccard_distance All'!$C68:$EH68,0))</f>
        <v>set_3026</v>
      </c>
      <c r="N70" s="18">
        <f ca="1">SMALL('Jaccard_distance All'!$C68:$EH68,N$4+1)</f>
        <v>0.77777777777777779</v>
      </c>
      <c r="O70" s="21" t="str" cm="1">
        <f t="array" aca="1" ref="O70" ca="1">INDEX('Jaccard_distance All'!$C$2:$EH$2,,MATCH(SMALL('Jaccard_distance All'!$C68:$EH68,O$4+1),'Jaccard_distance All'!$C68:$EH68,0))</f>
        <v>H₂ may be hindered by mixed signals and wrong messaging resulting from misaligned policy action</v>
      </c>
      <c r="P70" s="18" t="str" cm="1">
        <f t="array" aca="1" ref="P70" ca="1">INDEX('Jaccard_distance All'!$C$1:$EH$1,,MATCH(SMALL('Jaccard_distance All'!$C68:$EH68,P$4+1),'Jaccard_distance All'!$C68:$EH68,0))</f>
        <v>set_3021</v>
      </c>
      <c r="Q70" s="18">
        <f ca="1">SMALL('Jaccard_distance All'!$C68:$EH68,Q$4+1)</f>
        <v>0.7857142857142857</v>
      </c>
      <c r="R70" s="35" t="str" cm="1">
        <f t="array" aca="1" ref="R70" ca="1">INDEX('Jaccard_distance All'!$C$2:$EH$2,,MATCH(SMALL('Jaccard_distance All'!$C68:$EH68,R$4+1),'Jaccard_distance All'!$C68:$EH68,0))</f>
        <v>H₂ projects may lack clear business models to justify investment</v>
      </c>
      <c r="T70" s="61">
        <f ca="1">COUNTIF('Jaccard_distance All'!$C68:$EH68,1)</f>
        <v>9</v>
      </c>
      <c r="U70" s="34" t="str" cm="1">
        <f t="array" aca="1" ref="U70" ca="1">INDEX('Jaccard_distance All'!$C$1:$EH$1,,MATCH(LARGE('Jaccard_distance All'!$C68:$EH68,U$4),'Jaccard_distance All'!$C68:$EH68,0))</f>
        <v>set_1010</v>
      </c>
      <c r="V70" s="18">
        <f ca="1">LARGE('Jaccard_distance All'!$C68:$EH68,V$4+1)</f>
        <v>1</v>
      </c>
      <c r="W70" s="21" t="str" cm="1">
        <f t="array" aca="1" ref="W70" ca="1">INDEX('Jaccard_distance All'!$C$2:$EH$2,,MATCH(LARGE('Jaccard_distance All'!$C68:$EH68,W$4+1),'Jaccard_distance All'!$C68:$EH68,0))</f>
        <v>H₂ can mitigate other environmental problems, e.g., air pollution</v>
      </c>
      <c r="X70" s="18" t="str" cm="1">
        <f t="array" aca="1" ref="X70" ca="1">INDEX('Jaccard_distance All'!$A$1:$EH$1,1,MATCH(U70,'Jaccard_distance All'!$A$1:$EH$1,0)+MATCH(LARGE(OFFSET('Jaccard_distance All'!$A68,0,MATCH(U70,'Jaccard_distance All'!$A$1:$EH$1,0),,138-MATCH(U70,'Jaccard_distance All'!$A$1:$EH$1,0)),1),OFFSET('Jaccard_distance All'!$A68,0,MATCH(U70,'Jaccard_distance All'!$A$1:$EH$1,0),,138-MATCH(U70,'Jaccard_distance All'!$A$1:$EH$1,0)),0))</f>
        <v>set_1016</v>
      </c>
      <c r="Y70" s="18">
        <f ca="1">HLOOKUP(X70,'Jaccard_distance All'!$C$1:$EH$138,ROW()-2,FALSE)</f>
        <v>1</v>
      </c>
      <c r="Z70" s="21" t="str">
        <f ca="1">HLOOKUP(X70,'Jaccard_distance All'!$C$1:$EH$138,2,FALSE)</f>
        <v>H₂ can help avoid stranded assets</v>
      </c>
      <c r="AA70" s="18" t="str" cm="1">
        <f t="array" aca="1" ref="AA70" ca="1">INDEX('Jaccard_distance All'!$A$1:$EH$1,1,MATCH(X70,'Jaccard_distance All'!$A$1:$EH$1,0)+MATCH(LARGE(OFFSET('Jaccard_distance All'!$A68,0,MATCH(X70,'Jaccard_distance All'!$A$1:$EH$1,0),,138-MATCH(X70,'Jaccard_distance All'!$A$1:$EH$1,0)),1),OFFSET('Jaccard_distance All'!$A68,0,MATCH(X70,'Jaccard_distance All'!$A$1:$EH$1,0),,138-MATCH(X70,'Jaccard_distance All'!$A$1:$EH$1,0)),0))</f>
        <v>set_2020</v>
      </c>
      <c r="AB70" s="18">
        <f ca="1">HLOOKUP(AA70,'Jaccard_distance All'!$C$1:$EH$138,ROW()-2,FALSE)</f>
        <v>1</v>
      </c>
      <c r="AC70" s="21" t="str">
        <f ca="1">HLOOKUP(AA70,'Jaccard_distance All'!$C$1:$EH$138,2,FALSE)</f>
        <v>CCUS can support the integration of small and medium enterprises (SMEs) in industrial value chains</v>
      </c>
      <c r="AD70" s="18" t="str" cm="1">
        <f t="array" aca="1" ref="AD70" ca="1">INDEX('Jaccard_distance All'!$A$1:$EH$1,1,MATCH(AA70,'Jaccard_distance All'!$A$1:$EH$1,0)+MATCH(LARGE(OFFSET('Jaccard_distance All'!$A68,0,MATCH(AA70,'Jaccard_distance All'!$A$1:$EH$1,0),,138-MATCH(AA70,'Jaccard_distance All'!$A$1:$EH$1,0)),1),OFFSET('Jaccard_distance All'!$A68,0,MATCH(AA70,'Jaccard_distance All'!$A$1:$EH$1,0),,138-MATCH(AA70,'Jaccard_distance All'!$A$1:$EH$1,0)),0))</f>
        <v>set_2022</v>
      </c>
      <c r="AE70" s="18">
        <f ca="1">HLOOKUP(AD70,'Jaccard_distance All'!$C$1:$EH$138,ROW()-2,FALSE)</f>
        <v>1</v>
      </c>
      <c r="AF70" s="21" t="str">
        <f ca="1">HLOOKUP(AD70,'Jaccard_distance All'!$C$1:$EH$138,2,FALSE)</f>
        <v>CCUS can increase the competitiveness of industries both nationally and internationally</v>
      </c>
      <c r="AG70" s="18" t="str" cm="1">
        <f t="array" aca="1" ref="AG70" ca="1">INDEX('Jaccard_distance All'!$A$1:$EH$1,1,MATCH(AD70,'Jaccard_distance All'!$A$1:$EH$1,0)+MATCH(LARGE(OFFSET('Jaccard_distance All'!$A68,0,MATCH(AD70,'Jaccard_distance All'!$A$1:$EH$1,0),,138-MATCH(AD70,'Jaccard_distance All'!$A$1:$EH$1,0)),1),OFFSET('Jaccard_distance All'!$A68,0,MATCH(AD70,'Jaccard_distance All'!$A$1:$EH$1,0),,138-MATCH(AD70,'Jaccard_distance All'!$A$1:$EH$1,0)),0))</f>
        <v>set_3013</v>
      </c>
      <c r="AH70" s="18">
        <f ca="1">HLOOKUP(AG70,'Jaccard_distance All'!$C$1:$EH$138,ROW()-2,FALSE)</f>
        <v>1</v>
      </c>
      <c r="AI70" s="21" t="str">
        <f ca="1">HLOOKUP(AG70,'Jaccard_distance All'!$C$1:$EH$138,2,FALSE)</f>
        <v>H₂ may face lack of sufficiently trained workforce</v>
      </c>
      <c r="AK70" s="85">
        <f ca="1">1-SMALL('Jaccard_distance All'!$C68:$EH68,2)</f>
        <v>0.27272727272727271</v>
      </c>
      <c r="AL70" s="85">
        <f ca="1">1-AVERAGE('Jaccard_distance All'!$C68:$EH68)</f>
        <v>0.10752296241329473</v>
      </c>
      <c r="AM70" s="85">
        <f ca="1">1-MEDIAN('Jaccard_distance All'!$C68:$EH68)</f>
        <v>9.5262096774193505E-2</v>
      </c>
    </row>
    <row r="71" spans="1:39" ht="39.4" x14ac:dyDescent="0.45">
      <c r="A71" s="19" t="s">
        <v>86</v>
      </c>
      <c r="B71" s="21" t="s">
        <v>355</v>
      </c>
      <c r="C71" s="18" cm="1">
        <f t="array" ref="C71">_xlfn.XLOOKUP(A71,'H2 risks'!$F$5:$AR$5,'H2 risks'!$F$2:$AR$2,check,0)</f>
        <v>13</v>
      </c>
      <c r="D71" s="34" t="str" cm="1">
        <f t="array" aca="1" ref="D71" ca="1">INDEX('Jaccard_distance All'!$C$1:$EH$1,,MATCH(SMALL('Jaccard_distance All'!$C69:$EH69,D$4+1),'Jaccard_distance All'!$C69:$EH69,0))</f>
        <v>set_3017</v>
      </c>
      <c r="E71" s="18">
        <f ca="1">SMALL('Jaccard_distance All'!$C69:$EH69,E$4+1)</f>
        <v>0.5</v>
      </c>
      <c r="F71" s="21" t="str" cm="1">
        <f t="array" aca="1" ref="F71" ca="1">INDEX('Jaccard_distance All'!$C$2:$EH$2,,MATCH(SMALL('Jaccard_distance All'!$C69:$EH69,F$4+1),'Jaccard_distance All'!$C69:$EH69,0))</f>
        <v>H₂ storage in geological formations may not be reliable and result in leakage</v>
      </c>
      <c r="G71" s="18" t="str" cm="1">
        <f t="array" aca="1" ref="G71" ca="1">INDEX('Jaccard_distance All'!$C$1:$EH$1,,MATCH(SMALL('Jaccard_distance All'!$C69:$EH69,G$4+1),'Jaccard_distance All'!$C69:$EH69,0))</f>
        <v>set_3016</v>
      </c>
      <c r="H71" s="18">
        <f ca="1">SMALL('Jaccard_distance All'!$C69:$EH69,H$4+1)</f>
        <v>0.70588235294117641</v>
      </c>
      <c r="I71" s="21" t="str" cm="1">
        <f t="array" aca="1" ref="I71" ca="1">INDEX('Jaccard_distance All'!$C$2:$EH$2,,MATCH(SMALL('Jaccard_distance All'!$C69:$EH69,I$4+1),'Jaccard_distance All'!$C69:$EH69,0))</f>
        <v>H₂ production and use may be less energy efficient than direct electrification</v>
      </c>
      <c r="J71" s="18" t="str" cm="1">
        <f t="array" aca="1" ref="J71" ca="1">INDEX('Jaccard_distance All'!$C$1:$EH$1,,MATCH(SMALL('Jaccard_distance All'!$C69:$EH69,J$4+1),'Jaccard_distance All'!$C69:$EH69,0))</f>
        <v>set_3008</v>
      </c>
      <c r="K71" s="18">
        <f ca="1">SMALL('Jaccard_distance All'!$C69:$EH69,K$4+1)</f>
        <v>0.77142857142857146</v>
      </c>
      <c r="L71" s="21" t="str" cm="1">
        <f t="array" aca="1" ref="L71" ca="1">INDEX('Jaccard_distance All'!$C$2:$EH$2,,MATCH(SMALL('Jaccard_distance All'!$C69:$EH69,L$4+1),'Jaccard_distance All'!$C69:$EH69,0))</f>
        <v>H₂ investment may be delayed due to future market uncertainties</v>
      </c>
      <c r="M71" s="18" t="str" cm="1">
        <f t="array" aca="1" ref="M71" ca="1">INDEX('Jaccard_distance All'!$C$1:$EH$1,,MATCH(SMALL('Jaccard_distance All'!$C69:$EH69,M$4+1),'Jaccard_distance All'!$C69:$EH69,0))</f>
        <v>set_3003</v>
      </c>
      <c r="N71" s="18">
        <f ca="1">SMALL('Jaccard_distance All'!$C69:$EH69,N$4+1)</f>
        <v>0.78048780487804881</v>
      </c>
      <c r="O71" s="21" t="str" cm="1">
        <f t="array" aca="1" ref="O71" ca="1">INDEX('Jaccard_distance All'!$C$2:$EH$2,,MATCH(SMALL('Jaccard_distance All'!$C69:$EH69,O$4+1),'Jaccard_distance All'!$C69:$EH69,0))</f>
        <v>H₂ deployment can result in high implementation costs</v>
      </c>
      <c r="P71" s="18" t="str" cm="1">
        <f t="array" aca="1" ref="P71" ca="1">INDEX('Jaccard_distance All'!$C$1:$EH$1,,MATCH(SMALL('Jaccard_distance All'!$C69:$EH69,P$4+1),'Jaccard_distance All'!$C69:$EH69,0))</f>
        <v>set_4020</v>
      </c>
      <c r="Q71" s="18">
        <f ca="1">SMALL('Jaccard_distance All'!$C69:$EH69,Q$4+1)</f>
        <v>0.78125</v>
      </c>
      <c r="R71" s="35" t="str" cm="1">
        <f t="array" aca="1" ref="R71" ca="1">INDEX('Jaccard_distance All'!$C$2:$EH$2,,MATCH(SMALL('Jaccard_distance All'!$C69:$EH69,R$4+1),'Jaccard_distance All'!$C69:$EH69,0))</f>
        <v>CCUS technologies may not be sufficiently proven at commercial scale</v>
      </c>
      <c r="T71" s="61">
        <f ca="1">COUNTIF('Jaccard_distance All'!$C69:$EH69,1)</f>
        <v>13</v>
      </c>
      <c r="U71" s="34" t="str" cm="1">
        <f t="array" aca="1" ref="U71" ca="1">INDEX('Jaccard_distance All'!$C$1:$EH$1,,MATCH(LARGE('Jaccard_distance All'!$C69:$EH69,U$4),'Jaccard_distance All'!$C69:$EH69,0))</f>
        <v>set_1009</v>
      </c>
      <c r="V71" s="18">
        <f ca="1">LARGE('Jaccard_distance All'!$C69:$EH69,V$4+1)</f>
        <v>1</v>
      </c>
      <c r="W71" s="21" t="str" cm="1">
        <f t="array" aca="1" ref="W71" ca="1">INDEX('Jaccard_distance All'!$C$2:$EH$2,,MATCH(LARGE('Jaccard_distance All'!$C69:$EH69,W$4+1),'Jaccard_distance All'!$C69:$EH69,0))</f>
        <v>H₂ requirements for trained/skilled staff can be met by existing industries and initiatives</v>
      </c>
      <c r="X71" s="18" t="str" cm="1">
        <f t="array" aca="1" ref="X71" ca="1">INDEX('Jaccard_distance All'!$A$1:$EH$1,1,MATCH(U71,'Jaccard_distance All'!$A$1:$EH$1,0)+MATCH(LARGE(OFFSET('Jaccard_distance All'!$A69,0,MATCH(U71,'Jaccard_distance All'!$A$1:$EH$1,0),,138-MATCH(U71,'Jaccard_distance All'!$A$1:$EH$1,0)),1),OFFSET('Jaccard_distance All'!$A69,0,MATCH(U71,'Jaccard_distance All'!$A$1:$EH$1,0),,138-MATCH(U71,'Jaccard_distance All'!$A$1:$EH$1,0)),0))</f>
        <v>set_1021</v>
      </c>
      <c r="Y71" s="18">
        <f ca="1">HLOOKUP(X71,'Jaccard_distance All'!$C$1:$EH$138,ROW()-2,FALSE)</f>
        <v>1</v>
      </c>
      <c r="Z71" s="21" t="str">
        <f ca="1">HLOOKUP(X71,'Jaccard_distance All'!$C$1:$EH$138,2,FALSE)</f>
        <v>H₂ can result in cheaper energy prices for end-use consumers</v>
      </c>
      <c r="AA71" s="18" t="str" cm="1">
        <f t="array" aca="1" ref="AA71" ca="1">INDEX('Jaccard_distance All'!$A$1:$EH$1,1,MATCH(X71,'Jaccard_distance All'!$A$1:$EH$1,0)+MATCH(LARGE(OFFSET('Jaccard_distance All'!$A69,0,MATCH(X71,'Jaccard_distance All'!$A$1:$EH$1,0),,138-MATCH(X71,'Jaccard_distance All'!$A$1:$EH$1,0)),1),OFFSET('Jaccard_distance All'!$A69,0,MATCH(X71,'Jaccard_distance All'!$A$1:$EH$1,0),,138-MATCH(X71,'Jaccard_distance All'!$A$1:$EH$1,0)),0))</f>
        <v>set_2014</v>
      </c>
      <c r="AB71" s="18">
        <f ca="1">HLOOKUP(AA71,'Jaccard_distance All'!$C$1:$EH$138,ROW()-2,FALSE)</f>
        <v>1</v>
      </c>
      <c r="AC71" s="21" t="str">
        <f ca="1">HLOOKUP(AA71,'Jaccard_distance All'!$C$1:$EH$138,2,FALSE)</f>
        <v>CCUS can leverage public consultations and engagements to elicit public support and participation</v>
      </c>
      <c r="AD71" s="18" t="str" cm="1">
        <f t="array" aca="1" ref="AD71" ca="1">INDEX('Jaccard_distance All'!$A$1:$EH$1,1,MATCH(AA71,'Jaccard_distance All'!$A$1:$EH$1,0)+MATCH(LARGE(OFFSET('Jaccard_distance All'!$A69,0,MATCH(AA71,'Jaccard_distance All'!$A$1:$EH$1,0),,138-MATCH(AA71,'Jaccard_distance All'!$A$1:$EH$1,0)),1),OFFSET('Jaccard_distance All'!$A69,0,MATCH(AA71,'Jaccard_distance All'!$A$1:$EH$1,0),,138-MATCH(AA71,'Jaccard_distance All'!$A$1:$EH$1,0)),0))</f>
        <v>set_2017</v>
      </c>
      <c r="AE71" s="18">
        <f ca="1">HLOOKUP(AD71,'Jaccard_distance All'!$C$1:$EH$138,ROW()-2,FALSE)</f>
        <v>1</v>
      </c>
      <c r="AF71" s="21" t="str">
        <f ca="1">HLOOKUP(AD71,'Jaccard_distance All'!$C$1:$EH$138,2,FALSE)</f>
        <v>CCUS enables the adoption of DAC technologies</v>
      </c>
      <c r="AG71" s="18" t="str" cm="1">
        <f t="array" aca="1" ref="AG71" ca="1">INDEX('Jaccard_distance All'!$A$1:$EH$1,1,MATCH(AD71,'Jaccard_distance All'!$A$1:$EH$1,0)+MATCH(LARGE(OFFSET('Jaccard_distance All'!$A69,0,MATCH(AD71,'Jaccard_distance All'!$A$1:$EH$1,0),,138-MATCH(AD71,'Jaccard_distance All'!$A$1:$EH$1,0)),1),OFFSET('Jaccard_distance All'!$A69,0,MATCH(AD71,'Jaccard_distance All'!$A$1:$EH$1,0),,138-MATCH(AD71,'Jaccard_distance All'!$A$1:$EH$1,0)),0))</f>
        <v>set_3023</v>
      </c>
      <c r="AH71" s="18">
        <f ca="1">HLOOKUP(AG71,'Jaccard_distance All'!$C$1:$EH$138,ROW()-2,FALSE)</f>
        <v>1</v>
      </c>
      <c r="AI71" s="21" t="str">
        <f ca="1">HLOOKUP(AG71,'Jaccard_distance All'!$C$1:$EH$138,2,FALSE)</f>
        <v>H₂ production systems may lack sufficient flexibility to adjust to variable electricity supply and demand</v>
      </c>
      <c r="AK71" s="85">
        <f ca="1">1-SMALL('Jaccard_distance All'!$C69:$EH69,2)</f>
        <v>0.5</v>
      </c>
      <c r="AL71" s="85">
        <f ca="1">1-AVERAGE('Jaccard_distance All'!$C69:$EH69)</f>
        <v>0.10398080846547852</v>
      </c>
      <c r="AM71" s="85">
        <f ca="1">1-MEDIAN('Jaccard_distance All'!$C69:$EH69)</f>
        <v>8.5714285714285743E-2</v>
      </c>
    </row>
    <row r="72" spans="1:39" ht="39.4" x14ac:dyDescent="0.45">
      <c r="A72" s="19" t="s">
        <v>87</v>
      </c>
      <c r="B72" s="21" t="s">
        <v>356</v>
      </c>
      <c r="C72" s="18" cm="1">
        <f t="array" ref="C72">_xlfn.XLOOKUP(A72,'H2 risks'!$F$5:$AR$5,'H2 risks'!$F$2:$AR$2,check,0)</f>
        <v>35</v>
      </c>
      <c r="D72" s="34" t="str" cm="1">
        <f t="array" aca="1" ref="D72" ca="1">INDEX('Jaccard_distance All'!$C$1:$EH$1,,MATCH(SMALL('Jaccard_distance All'!$C70:$EH70,D$4+1),'Jaccard_distance All'!$C70:$EH70,0))</f>
        <v>set_3008</v>
      </c>
      <c r="E72" s="18">
        <f ca="1">SMALL('Jaccard_distance All'!$C70:$EH70,E$4+1)</f>
        <v>0.58695652173913038</v>
      </c>
      <c r="F72" s="21" t="str" cm="1">
        <f t="array" aca="1" ref="F72" ca="1">INDEX('Jaccard_distance All'!$C$2:$EH$2,,MATCH(SMALL('Jaccard_distance All'!$C70:$EH70,F$4+1),'Jaccard_distance All'!$C70:$EH70,0))</f>
        <v>H₂ investment may be delayed due to future market uncertainties</v>
      </c>
      <c r="G72" s="18" t="str" cm="1">
        <f t="array" aca="1" ref="G72" ca="1">INDEX('Jaccard_distance All'!$C$1:$EH$1,,MATCH(SMALL('Jaccard_distance All'!$C70:$EH70,G$4+1),'Jaccard_distance All'!$C70:$EH70,0))</f>
        <v>set_1002</v>
      </c>
      <c r="H72" s="18">
        <f ca="1">SMALL('Jaccard_distance All'!$C70:$EH70,H$4+1)</f>
        <v>0.59420289855072461</v>
      </c>
      <c r="I72" s="21" t="str" cm="1">
        <f t="array" aca="1" ref="I72" ca="1">INDEX('Jaccard_distance All'!$C$2:$EH$2,,MATCH(SMALL('Jaccard_distance All'!$C70:$EH70,I$4+1),'Jaccard_distance All'!$C70:$EH70,0))</f>
        <v>H₂ facilitates industries and society to reach net zero goals</v>
      </c>
      <c r="J72" s="18" t="str" cm="1">
        <f t="array" aca="1" ref="J72" ca="1">INDEX('Jaccard_distance All'!$C$1:$EH$1,,MATCH(SMALL('Jaccard_distance All'!$C70:$EH70,J$4+1),'Jaccard_distance All'!$C70:$EH70,0))</f>
        <v>set_4013</v>
      </c>
      <c r="K72" s="18">
        <f ca="1">SMALL('Jaccard_distance All'!$C70:$EH70,K$4+1)</f>
        <v>0.63265306122448983</v>
      </c>
      <c r="L72" s="21" t="str" cm="1">
        <f t="array" aca="1" ref="L72" ca="1">INDEX('Jaccard_distance All'!$C$2:$EH$2,,MATCH(SMALL('Jaccard_distance All'!$C70:$EH70,L$4+1),'Jaccard_distance All'!$C70:$EH70,0))</f>
        <v>CCUS investment may be delayed due to future market uncertainties</v>
      </c>
      <c r="M72" s="18" t="str" cm="1">
        <f t="array" aca="1" ref="M72" ca="1">INDEX('Jaccard_distance All'!$C$1:$EH$1,,MATCH(SMALL('Jaccard_distance All'!$C70:$EH70,M$4+1),'Jaccard_distance All'!$C70:$EH70,0))</f>
        <v>set_5003</v>
      </c>
      <c r="N72" s="18">
        <f ca="1">SMALL('Jaccard_distance All'!$C70:$EH70,N$4+1)</f>
        <v>0.6607142857142857</v>
      </c>
      <c r="O72" s="21" t="str" cm="1">
        <f t="array" aca="1" ref="O72" ca="1">INDEX('Jaccard_distance All'!$C$2:$EH$2,,MATCH(SMALL('Jaccard_distance All'!$C70:$EH70,O$4+1),'Jaccard_distance All'!$C70:$EH70,0))</f>
        <v>H₂ and CCUS adoption will result in higher energy costs for end consumers</v>
      </c>
      <c r="P72" s="18" t="str" cm="1">
        <f t="array" aca="1" ref="P72" ca="1">INDEX('Jaccard_distance All'!$C$1:$EH$1,,MATCH(SMALL('Jaccard_distance All'!$C70:$EH70,P$4+1),'Jaccard_distance All'!$C70:$EH70,0))</f>
        <v>set_2001</v>
      </c>
      <c r="Q72" s="18">
        <f ca="1">SMALL('Jaccard_distance All'!$C70:$EH70,Q$4+1)</f>
        <v>0.66153846153846152</v>
      </c>
      <c r="R72" s="35" t="str" cm="1">
        <f t="array" aca="1" ref="R72" ca="1">INDEX('Jaccard_distance All'!$C$2:$EH$2,,MATCH(SMALL('Jaccard_distance All'!$C70:$EH70,R$4+1),'Jaccard_distance All'!$C70:$EH70,0))</f>
        <v>CCUS is an enabler of industry clusters</v>
      </c>
      <c r="T72" s="61">
        <f ca="1">COUNTIF('Jaccard_distance All'!$C70:$EH70,1)</f>
        <v>3</v>
      </c>
      <c r="U72" s="34" t="str" cm="1">
        <f t="array" aca="1" ref="U72" ca="1">INDEX('Jaccard_distance All'!$C$1:$EH$1,,MATCH(LARGE('Jaccard_distance All'!$C70:$EH70,U$4),'Jaccard_distance All'!$C70:$EH70,0))</f>
        <v>set_3023</v>
      </c>
      <c r="V72" s="18">
        <f ca="1">LARGE('Jaccard_distance All'!$C70:$EH70,V$4+1)</f>
        <v>1</v>
      </c>
      <c r="W72" s="21" t="str" cm="1">
        <f t="array" aca="1" ref="W72" ca="1">INDEX('Jaccard_distance All'!$C$2:$EH$2,,MATCH(LARGE('Jaccard_distance All'!$C70:$EH70,W$4+1),'Jaccard_distance All'!$C70:$EH70,0))</f>
        <v>H₂ production systems may lack sufficient flexibility to adjust to variable electricity supply and demand</v>
      </c>
      <c r="X72" s="18" t="str" cm="1">
        <f t="array" aca="1" ref="X72" ca="1">INDEX('Jaccard_distance All'!$A$1:$EH$1,1,MATCH(U72,'Jaccard_distance All'!$A$1:$EH$1,0)+MATCH(LARGE(OFFSET('Jaccard_distance All'!$A70,0,MATCH(U72,'Jaccard_distance All'!$A$1:$EH$1,0),,138-MATCH(U72,'Jaccard_distance All'!$A$1:$EH$1,0)),1),OFFSET('Jaccard_distance All'!$A70,0,MATCH(U72,'Jaccard_distance All'!$A$1:$EH$1,0),,138-MATCH(U72,'Jaccard_distance All'!$A$1:$EH$1,0)),0))</f>
        <v>set_4034</v>
      </c>
      <c r="Y72" s="18">
        <f ca="1">HLOOKUP(X72,'Jaccard_distance All'!$C$1:$EH$138,ROW()-2,FALSE)</f>
        <v>1</v>
      </c>
      <c r="Z72" s="21" t="str">
        <f ca="1">HLOOKUP(X72,'Jaccard_distance All'!$C$1:$EH$138,2,FALSE)</f>
        <v>CCUS via mineralisation (CCM) is still under development</v>
      </c>
      <c r="AA72" s="18" t="str" cm="1">
        <f t="array" aca="1" ref="AA72" ca="1">INDEX('Jaccard_distance All'!$A$1:$EH$1,1,MATCH(X72,'Jaccard_distance All'!$A$1:$EH$1,0)+MATCH(LARGE(OFFSET('Jaccard_distance All'!$A70,0,MATCH(X72,'Jaccard_distance All'!$A$1:$EH$1,0),,138-MATCH(X72,'Jaccard_distance All'!$A$1:$EH$1,0)),1),OFFSET('Jaccard_distance All'!$A70,0,MATCH(X72,'Jaccard_distance All'!$A$1:$EH$1,0),,138-MATCH(X72,'Jaccard_distance All'!$A$1:$EH$1,0)),0))</f>
        <v>set_5005</v>
      </c>
      <c r="AB72" s="18">
        <f ca="1">HLOOKUP(AA72,'Jaccard_distance All'!$C$1:$EH$138,ROW()-2,FALSE)</f>
        <v>1</v>
      </c>
      <c r="AC72" s="21" t="str">
        <f ca="1">HLOOKUP(AA72,'Jaccard_distance All'!$C$1:$EH$138,2,FALSE)</f>
        <v>H₂ and CCUS may not address lack of diversity in the workforce</v>
      </c>
      <c r="AD72" s="18" t="str" cm="1">
        <f t="array" aca="1" ref="AD72" ca="1">INDEX('Jaccard_distance All'!$A$1:$EH$1,1,MATCH(AA72,'Jaccard_distance All'!$A$1:$EH$1,0)+MATCH(LARGE(OFFSET('Jaccard_distance All'!$A70,0,MATCH(AA72,'Jaccard_distance All'!$A$1:$EH$1,0),,138-MATCH(AA72,'Jaccard_distance All'!$A$1:$EH$1,0)),1),OFFSET('Jaccard_distance All'!$A70,0,MATCH(AA72,'Jaccard_distance All'!$A$1:$EH$1,0),,138-MATCH(AA72,'Jaccard_distance All'!$A$1:$EH$1,0)),0))</f>
        <v>set_5009</v>
      </c>
      <c r="AE72" s="18">
        <f ca="1">HLOOKUP(AD72,'Jaccard_distance All'!$C$1:$EH$138,ROW()-2,FALSE)</f>
        <v>0.97368421052631582</v>
      </c>
      <c r="AF72" s="21" t="str">
        <f ca="1">HLOOKUP(AD72,'Jaccard_distance All'!$C$1:$EH$138,2,FALSE)</f>
        <v>H₂ and CCUS may result in "offshoring" of emissions to developing and underdeveloped nations</v>
      </c>
      <c r="AG72" s="18" t="str" cm="1">
        <f t="array" aca="1" ref="AG72" ca="1">INDEX('Jaccard_distance All'!$A$1:$EH$1,1,MATCH(AD72,'Jaccard_distance All'!$A$1:$EH$1,0)+MATCH(LARGE(OFFSET('Jaccard_distance All'!$A70,0,MATCH(AD72,'Jaccard_distance All'!$A$1:$EH$1,0),,138-MATCH(AD72,'Jaccard_distance All'!$A$1:$EH$1,0)),1),OFFSET('Jaccard_distance All'!$A70,0,MATCH(AD72,'Jaccard_distance All'!$A$1:$EH$1,0),,138-MATCH(AD72,'Jaccard_distance All'!$A$1:$EH$1,0)),0))</f>
        <v>set_5010</v>
      </c>
      <c r="AH72" s="18">
        <f ca="1">HLOOKUP(AG72,'Jaccard_distance All'!$C$1:$EH$138,ROW()-2,FALSE)</f>
        <v>0.92500000000000004</v>
      </c>
      <c r="AI72" s="21" t="str">
        <f ca="1">HLOOKUP(AG72,'Jaccard_distance All'!$C$1:$EH$138,2,FALSE)</f>
        <v>H₂ and CCUS projects can distort local job markets and exacerbate income inequality in local communities</v>
      </c>
      <c r="AK72" s="85">
        <f ca="1">1-SMALL('Jaccard_distance All'!$C70:$EH70,2)</f>
        <v>0.41304347826086962</v>
      </c>
      <c r="AL72" s="85">
        <f ca="1">1-AVERAGE('Jaccard_distance All'!$C70:$EH70)</f>
        <v>0.17359583446201587</v>
      </c>
      <c r="AM72" s="85">
        <f ca="1">1-MEDIAN('Jaccard_distance All'!$C70:$EH70)</f>
        <v>0.15555555555555556</v>
      </c>
    </row>
    <row r="73" spans="1:39" ht="39.4" x14ac:dyDescent="0.45">
      <c r="A73" s="19" t="s">
        <v>88</v>
      </c>
      <c r="B73" s="21" t="s">
        <v>357</v>
      </c>
      <c r="C73" s="18" cm="1">
        <f t="array" ref="C73">_xlfn.XLOOKUP(A73,'H2 risks'!$F$5:$AR$5,'H2 risks'!$F$2:$AR$2,check,0)</f>
        <v>22</v>
      </c>
      <c r="D73" s="34" t="str" cm="1">
        <f t="array" aca="1" ref="D73" ca="1">INDEX('Jaccard_distance All'!$C$1:$EH$1,,MATCH(SMALL('Jaccard_distance All'!$C71:$EH71,D$4+1),'Jaccard_distance All'!$C71:$EH71,0))</f>
        <v>set_3027</v>
      </c>
      <c r="E73" s="18">
        <f ca="1">SMALL('Jaccard_distance All'!$C71:$EH71,E$4+1)</f>
        <v>0.59523809523809523</v>
      </c>
      <c r="F73" s="21" t="str" cm="1">
        <f t="array" aca="1" ref="F73" ca="1">INDEX('Jaccard_distance All'!$C$2:$EH$2,,MATCH(SMALL('Jaccard_distance All'!$C71:$EH71,F$4+1),'Jaccard_distance All'!$C71:$EH71,0))</f>
        <v>H₂ adoption will require wide-scale infrastructure changes</v>
      </c>
      <c r="G73" s="18" t="str" cm="1">
        <f t="array" aca="1" ref="G73" ca="1">INDEX('Jaccard_distance All'!$C$1:$EH$1,,MATCH(SMALL('Jaccard_distance All'!$C71:$EH71,G$4+1),'Jaccard_distance All'!$C71:$EH71,0))</f>
        <v>set_5004</v>
      </c>
      <c r="H73" s="18">
        <f ca="1">SMALL('Jaccard_distance All'!$C71:$EH71,H$4+1)</f>
        <v>0.62068965517241381</v>
      </c>
      <c r="I73" s="21" t="str" cm="1">
        <f t="array" aca="1" ref="I73" ca="1">INDEX('Jaccard_distance All'!$C$2:$EH$2,,MATCH(SMALL('Jaccard_distance All'!$C71:$EH71,I$4+1),'Jaccard_distance All'!$C71:$EH71,0))</f>
        <v>H₂ and CCUS additional costs may disproportionally impact low-income end consumers</v>
      </c>
      <c r="J73" s="18" t="str" cm="1">
        <f t="array" aca="1" ref="J73" ca="1">INDEX('Jaccard_distance All'!$C$1:$EH$1,,MATCH(SMALL('Jaccard_distance All'!$C71:$EH71,J$4+1),'Jaccard_distance All'!$C71:$EH71,0))</f>
        <v>set_3037</v>
      </c>
      <c r="K73" s="18">
        <f ca="1">SMALL('Jaccard_distance All'!$C71:$EH71,K$4+1)</f>
        <v>0.6785714285714286</v>
      </c>
      <c r="L73" s="21" t="str" cm="1">
        <f t="array" aca="1" ref="L73" ca="1">INDEX('Jaccard_distance All'!$C$2:$EH$2,,MATCH(SMALL('Jaccard_distance All'!$C71:$EH71,L$4+1),'Jaccard_distance All'!$C71:$EH71,0))</f>
        <v>H₂ storage does not have specific policy frameworks to support it</v>
      </c>
      <c r="M73" s="18" t="str" cm="1">
        <f t="array" aca="1" ref="M73" ca="1">INDEX('Jaccard_distance All'!$C$1:$EH$1,,MATCH(SMALL('Jaccard_distance All'!$C71:$EH71,M$4+1),'Jaccard_distance All'!$C71:$EH71,0))</f>
        <v>set_5003</v>
      </c>
      <c r="N73" s="18">
        <f ca="1">SMALL('Jaccard_distance All'!$C71:$EH71,N$4+1)</f>
        <v>0.68085106382978722</v>
      </c>
      <c r="O73" s="21" t="str" cm="1">
        <f t="array" aca="1" ref="O73" ca="1">INDEX('Jaccard_distance All'!$C$2:$EH$2,,MATCH(SMALL('Jaccard_distance All'!$C71:$EH71,O$4+1),'Jaccard_distance All'!$C71:$EH71,0))</f>
        <v>H₂ and CCUS adoption will result in higher energy costs for end consumers</v>
      </c>
      <c r="P73" s="18" t="str" cm="1">
        <f t="array" aca="1" ref="P73" ca="1">INDEX('Jaccard_distance All'!$C$1:$EH$1,,MATCH(SMALL('Jaccard_distance All'!$C71:$EH71,P$4+1),'Jaccard_distance All'!$C71:$EH71,0))</f>
        <v>set_3010</v>
      </c>
      <c r="Q73" s="18">
        <f ca="1">SMALL('Jaccard_distance All'!$C71:$EH71,Q$4+1)</f>
        <v>0.68181818181818188</v>
      </c>
      <c r="R73" s="35" t="str" cm="1">
        <f t="array" aca="1" ref="R73" ca="1">INDEX('Jaccard_distance All'!$C$2:$EH$2,,MATCH(SMALL('Jaccard_distance All'!$C71:$EH71,R$4+1),'Jaccard_distance All'!$C71:$EH71,0))</f>
        <v>H₂ storage and transmission infrastructure must deal with leakage risks</v>
      </c>
      <c r="T73" s="61">
        <f ca="1">COUNTIF('Jaccard_distance All'!$C71:$EH71,1)</f>
        <v>4</v>
      </c>
      <c r="U73" s="34" t="str" cm="1">
        <f t="array" aca="1" ref="U73" ca="1">INDEX('Jaccard_distance All'!$C$1:$EH$1,,MATCH(LARGE('Jaccard_distance All'!$C71:$EH71,U$4),'Jaccard_distance All'!$C71:$EH71,0))</f>
        <v>set_2020</v>
      </c>
      <c r="V73" s="18">
        <f ca="1">LARGE('Jaccard_distance All'!$C71:$EH71,V$4+1)</f>
        <v>1</v>
      </c>
      <c r="W73" s="21" t="str" cm="1">
        <f t="array" aca="1" ref="W73" ca="1">INDEX('Jaccard_distance All'!$C$2:$EH$2,,MATCH(LARGE('Jaccard_distance All'!$C71:$EH71,W$4+1),'Jaccard_distance All'!$C71:$EH71,0))</f>
        <v>CCUS can support the integration of small and medium enterprises (SMEs) in industrial value chains</v>
      </c>
      <c r="X73" s="18" t="str" cm="1">
        <f t="array" aca="1" ref="X73" ca="1">INDEX('Jaccard_distance All'!$A$1:$EH$1,1,MATCH(U73,'Jaccard_distance All'!$A$1:$EH$1,0)+MATCH(LARGE(OFFSET('Jaccard_distance All'!$A71,0,MATCH(U73,'Jaccard_distance All'!$A$1:$EH$1,0),,138-MATCH(U73,'Jaccard_distance All'!$A$1:$EH$1,0)),1),OFFSET('Jaccard_distance All'!$A71,0,MATCH(U73,'Jaccard_distance All'!$A$1:$EH$1,0),,138-MATCH(U73,'Jaccard_distance All'!$A$1:$EH$1,0)),0))</f>
        <v>set_3023</v>
      </c>
      <c r="Y73" s="18">
        <f ca="1">HLOOKUP(X73,'Jaccard_distance All'!$C$1:$EH$138,ROW()-2,FALSE)</f>
        <v>1</v>
      </c>
      <c r="Z73" s="21" t="str">
        <f ca="1">HLOOKUP(X73,'Jaccard_distance All'!$C$1:$EH$138,2,FALSE)</f>
        <v>H₂ production systems may lack sufficient flexibility to adjust to variable electricity supply and demand</v>
      </c>
      <c r="AA73" s="18" t="str" cm="1">
        <f t="array" aca="1" ref="AA73" ca="1">INDEX('Jaccard_distance All'!$A$1:$EH$1,1,MATCH(X73,'Jaccard_distance All'!$A$1:$EH$1,0)+MATCH(LARGE(OFFSET('Jaccard_distance All'!$A71,0,MATCH(X73,'Jaccard_distance All'!$A$1:$EH$1,0),,138-MATCH(X73,'Jaccard_distance All'!$A$1:$EH$1,0)),1),OFFSET('Jaccard_distance All'!$A71,0,MATCH(X73,'Jaccard_distance All'!$A$1:$EH$1,0),,138-MATCH(X73,'Jaccard_distance All'!$A$1:$EH$1,0)),0))</f>
        <v>set_4023</v>
      </c>
      <c r="AB73" s="18">
        <f ca="1">HLOOKUP(AA73,'Jaccard_distance All'!$C$1:$EH$138,ROW()-2,FALSE)</f>
        <v>1</v>
      </c>
      <c r="AC73" s="21" t="str">
        <f ca="1">HLOOKUP(AA73,'Jaccard_distance All'!$C$1:$EH$138,2,FALSE)</f>
        <v>CCUS may face lack of sufficient workforce to develop projects</v>
      </c>
      <c r="AD73" s="18" t="str" cm="1">
        <f t="array" aca="1" ref="AD73" ca="1">INDEX('Jaccard_distance All'!$A$1:$EH$1,1,MATCH(AA73,'Jaccard_distance All'!$A$1:$EH$1,0)+MATCH(LARGE(OFFSET('Jaccard_distance All'!$A71,0,MATCH(AA73,'Jaccard_distance All'!$A$1:$EH$1,0),,138-MATCH(AA73,'Jaccard_distance All'!$A$1:$EH$1,0)),1),OFFSET('Jaccard_distance All'!$A71,0,MATCH(AA73,'Jaccard_distance All'!$A$1:$EH$1,0),,138-MATCH(AA73,'Jaccard_distance All'!$A$1:$EH$1,0)),0))</f>
        <v>set_5005</v>
      </c>
      <c r="AE73" s="18">
        <f ca="1">HLOOKUP(AD73,'Jaccard_distance All'!$C$1:$EH$138,ROW()-2,FALSE)</f>
        <v>1</v>
      </c>
      <c r="AF73" s="21" t="str">
        <f ca="1">HLOOKUP(AD73,'Jaccard_distance All'!$C$1:$EH$138,2,FALSE)</f>
        <v>H₂ and CCUS may not address lack of diversity in the workforce</v>
      </c>
      <c r="AG73" s="18" t="str" cm="1">
        <f t="array" aca="1" ref="AG73" ca="1">INDEX('Jaccard_distance All'!$A$1:$EH$1,1,MATCH(AD73,'Jaccard_distance All'!$A$1:$EH$1,0)+MATCH(LARGE(OFFSET('Jaccard_distance All'!$A71,0,MATCH(AD73,'Jaccard_distance All'!$A$1:$EH$1,0),,138-MATCH(AD73,'Jaccard_distance All'!$A$1:$EH$1,0)),1),OFFSET('Jaccard_distance All'!$A71,0,MATCH(AD73,'Jaccard_distance All'!$A$1:$EH$1,0),,138-MATCH(AD73,'Jaccard_distance All'!$A$1:$EH$1,0)),0))</f>
        <v>set_5016</v>
      </c>
      <c r="AH73" s="18">
        <f ca="1">HLOOKUP(AG73,'Jaccard_distance All'!$C$1:$EH$138,ROW()-2,FALSE)</f>
        <v>0.94117647058823528</v>
      </c>
      <c r="AI73" s="21" t="str">
        <f ca="1">HLOOKUP(AG73,'Jaccard_distance All'!$C$1:$EH$138,2,FALSE)</f>
        <v>H₂ and CCUS projects may not address unemployment affecting local communities due to mismatch in job skills</v>
      </c>
      <c r="AK73" s="85">
        <f ca="1">1-SMALL('Jaccard_distance All'!$C71:$EH71,2)</f>
        <v>0.40476190476190477</v>
      </c>
      <c r="AL73" s="85">
        <f ca="1">1-AVERAGE('Jaccard_distance All'!$C71:$EH71)</f>
        <v>0.1418542576922277</v>
      </c>
      <c r="AM73" s="85">
        <f ca="1">1-MEDIAN('Jaccard_distance All'!$C71:$EH71)</f>
        <v>0.12701612903225801</v>
      </c>
    </row>
    <row r="74" spans="1:39" ht="39.4" x14ac:dyDescent="0.45">
      <c r="A74" s="19" t="s">
        <v>89</v>
      </c>
      <c r="B74" s="21" t="s">
        <v>358</v>
      </c>
      <c r="C74" s="18" cm="1">
        <f t="array" ref="C74">_xlfn.XLOOKUP(A74,'H2 risks'!$F$5:$AR$5,'H2 risks'!$F$2:$AR$2,check,0)</f>
        <v>1</v>
      </c>
      <c r="D74" s="34" t="str" cm="1">
        <f t="array" aca="1" ref="D74" ca="1">INDEX('Jaccard_distance All'!$C$1:$EH$1,,MATCH(SMALL('Jaccard_distance All'!$C72:$EH72,D$4+1),'Jaccard_distance All'!$C72:$EH72,0))</f>
        <v>set_1016</v>
      </c>
      <c r="E74" s="18">
        <f ca="1">SMALL('Jaccard_distance All'!$C72:$EH72,E$4+1)</f>
        <v>0.88888888888888884</v>
      </c>
      <c r="F74" s="21" t="str" cm="1">
        <f t="array" aca="1" ref="F74" ca="1">INDEX('Jaccard_distance All'!$C$2:$EH$2,,MATCH(SMALL('Jaccard_distance All'!$C72:$EH72,F$4+1),'Jaccard_distance All'!$C72:$EH72,0))</f>
        <v>H₂ can help avoid stranded assets</v>
      </c>
      <c r="G74" s="18" t="str" cm="1">
        <f t="array" aca="1" ref="G74" ca="1">INDEX('Jaccard_distance All'!$C$1:$EH$1,,MATCH(SMALL('Jaccard_distance All'!$C72:$EH72,G$4+1),'Jaccard_distance All'!$C72:$EH72,0))</f>
        <v>set_1010</v>
      </c>
      <c r="H74" s="18">
        <f ca="1">SMALL('Jaccard_distance All'!$C72:$EH72,H$4+1)</f>
        <v>0.9</v>
      </c>
      <c r="I74" s="21" t="str" cm="1">
        <f t="array" aca="1" ref="I74" ca="1">INDEX('Jaccard_distance All'!$C$2:$EH$2,,MATCH(SMALL('Jaccard_distance All'!$C72:$EH72,I$4+1),'Jaccard_distance All'!$C72:$EH72,0))</f>
        <v>H₂ can mitigate other environmental problems, e.g., air pollution</v>
      </c>
      <c r="J74" s="18" t="str" cm="1">
        <f t="array" aca="1" ref="J74" ca="1">INDEX('Jaccard_distance All'!$C$1:$EH$1,,MATCH(SMALL('Jaccard_distance All'!$C72:$EH72,J$4+1),'Jaccard_distance All'!$C72:$EH72,0))</f>
        <v>set_2014</v>
      </c>
      <c r="K74" s="18">
        <f ca="1">SMALL('Jaccard_distance All'!$C72:$EH72,K$4+1)</f>
        <v>0.90909090909090906</v>
      </c>
      <c r="L74" s="21" t="str" cm="1">
        <f t="array" aca="1" ref="L74" ca="1">INDEX('Jaccard_distance All'!$C$2:$EH$2,,MATCH(SMALL('Jaccard_distance All'!$C72:$EH72,L$4+1),'Jaccard_distance All'!$C72:$EH72,0))</f>
        <v>CCUS can leverage public consultations and engagements to elicit public support and participation</v>
      </c>
      <c r="M74" s="18" t="str" cm="1">
        <f t="array" aca="1" ref="M74" ca="1">INDEX('Jaccard_distance All'!$C$1:$EH$1,,MATCH(SMALL('Jaccard_distance All'!$C72:$EH72,M$4+1),'Jaccard_distance All'!$C72:$EH72,0))</f>
        <v>set_3004</v>
      </c>
      <c r="N74" s="18">
        <f ca="1">SMALL('Jaccard_distance All'!$C72:$EH72,N$4+1)</f>
        <v>0.91666666666666663</v>
      </c>
      <c r="O74" s="21" t="str" cm="1">
        <f t="array" aca="1" ref="O74" ca="1">INDEX('Jaccard_distance All'!$C$2:$EH$2,,MATCH(SMALL('Jaccard_distance All'!$C72:$EH72,O$4+1),'Jaccard_distance All'!$C72:$EH72,0))</f>
        <v>H₂ adoption will require replacement of boilers</v>
      </c>
      <c r="P74" s="18" t="str" cm="1">
        <f t="array" aca="1" ref="P74" ca="1">INDEX('Jaccard_distance All'!$C$1:$EH$1,,MATCH(SMALL('Jaccard_distance All'!$C72:$EH72,P$4+1),'Jaccard_distance All'!$C72:$EH72,0))</f>
        <v>set_3004</v>
      </c>
      <c r="Q74" s="18">
        <f ca="1">SMALL('Jaccard_distance All'!$C72:$EH72,Q$4+1)</f>
        <v>0.91666666666666663</v>
      </c>
      <c r="R74" s="35" t="str" cm="1">
        <f t="array" aca="1" ref="R74" ca="1">INDEX('Jaccard_distance All'!$C$2:$EH$2,,MATCH(SMALL('Jaccard_distance All'!$C72:$EH72,R$4+1),'Jaccard_distance All'!$C72:$EH72,0))</f>
        <v>H₂ adoption will require replacement of boilers</v>
      </c>
      <c r="T74" s="61">
        <f ca="1">COUNTIF('Jaccard_distance All'!$C72:$EH72,1)</f>
        <v>97</v>
      </c>
      <c r="U74" s="34" t="str" cm="1">
        <f t="array" aca="1" ref="U74" ca="1">INDEX('Jaccard_distance All'!$C$1:$EH$1,,MATCH(LARGE('Jaccard_distance All'!$C72:$EH72,U$4),'Jaccard_distance All'!$C72:$EH72,0))</f>
        <v>set_1001</v>
      </c>
      <c r="V74" s="18">
        <f ca="1">LARGE('Jaccard_distance All'!$C72:$EH72,V$4+1)</f>
        <v>1</v>
      </c>
      <c r="W74" s="21" t="str" cm="1">
        <f t="array" aca="1" ref="W74" ca="1">INDEX('Jaccard_distance All'!$C$2:$EH$2,,MATCH(LARGE('Jaccard_distance All'!$C72:$EH72,W$4+1),'Jaccard_distance All'!$C72:$EH72,0))</f>
        <v>H₂ is an enabler of industry clusters</v>
      </c>
      <c r="X74" s="18" t="str" cm="1">
        <f t="array" aca="1" ref="X74" ca="1">INDEX('Jaccard_distance All'!$A$1:$EH$1,1,MATCH(U74,'Jaccard_distance All'!$A$1:$EH$1,0)+MATCH(LARGE(OFFSET('Jaccard_distance All'!$A72,0,MATCH(U74,'Jaccard_distance All'!$A$1:$EH$1,0),,138-MATCH(U74,'Jaccard_distance All'!$A$1:$EH$1,0)),1),OFFSET('Jaccard_distance All'!$A72,0,MATCH(U74,'Jaccard_distance All'!$A$1:$EH$1,0),,138-MATCH(U74,'Jaccard_distance All'!$A$1:$EH$1,0)),0))</f>
        <v>set_1002</v>
      </c>
      <c r="Y74" s="18">
        <f ca="1">HLOOKUP(X74,'Jaccard_distance All'!$C$1:$EH$138,ROW()-2,FALSE)</f>
        <v>1</v>
      </c>
      <c r="Z74" s="21" t="str">
        <f ca="1">HLOOKUP(X74,'Jaccard_distance All'!$C$1:$EH$138,2,FALSE)</f>
        <v>H₂ facilitates industries and society to reach net zero goals</v>
      </c>
      <c r="AA74" s="18" t="str" cm="1">
        <f t="array" aca="1" ref="AA74" ca="1">INDEX('Jaccard_distance All'!$A$1:$EH$1,1,MATCH(X74,'Jaccard_distance All'!$A$1:$EH$1,0)+MATCH(LARGE(OFFSET('Jaccard_distance All'!$A72,0,MATCH(X74,'Jaccard_distance All'!$A$1:$EH$1,0),,138-MATCH(X74,'Jaccard_distance All'!$A$1:$EH$1,0)),1),OFFSET('Jaccard_distance All'!$A72,0,MATCH(X74,'Jaccard_distance All'!$A$1:$EH$1,0),,138-MATCH(X74,'Jaccard_distance All'!$A$1:$EH$1,0)),0))</f>
        <v>set_1003</v>
      </c>
      <c r="AB74" s="18">
        <f ca="1">HLOOKUP(AA74,'Jaccard_distance All'!$C$1:$EH$138,ROW()-2,FALSE)</f>
        <v>1</v>
      </c>
      <c r="AC74" s="21" t="str">
        <f ca="1">HLOOKUP(AA74,'Jaccard_distance All'!$C$1:$EH$138,2,FALSE)</f>
        <v>H₂ can be produced via multiple technology value chains</v>
      </c>
      <c r="AD74" s="18" t="str" cm="1">
        <f t="array" aca="1" ref="AD74" ca="1">INDEX('Jaccard_distance All'!$A$1:$EH$1,1,MATCH(AA74,'Jaccard_distance All'!$A$1:$EH$1,0)+MATCH(LARGE(OFFSET('Jaccard_distance All'!$A72,0,MATCH(AA74,'Jaccard_distance All'!$A$1:$EH$1,0),,138-MATCH(AA74,'Jaccard_distance All'!$A$1:$EH$1,0)),1),OFFSET('Jaccard_distance All'!$A72,0,MATCH(AA74,'Jaccard_distance All'!$A$1:$EH$1,0),,138-MATCH(AA74,'Jaccard_distance All'!$A$1:$EH$1,0)),0))</f>
        <v>set_1006</v>
      </c>
      <c r="AE74" s="18">
        <f ca="1">HLOOKUP(AD74,'Jaccard_distance All'!$C$1:$EH$138,ROW()-2,FALSE)</f>
        <v>1</v>
      </c>
      <c r="AF74" s="21" t="str">
        <f ca="1">HLOOKUP(AD74,'Jaccard_distance All'!$C$1:$EH$138,2,FALSE)</f>
        <v>H₂ production enjoys political and policy support</v>
      </c>
      <c r="AG74" s="18" t="str" cm="1">
        <f t="array" aca="1" ref="AG74" ca="1">INDEX('Jaccard_distance All'!$A$1:$EH$1,1,MATCH(AD74,'Jaccard_distance All'!$A$1:$EH$1,0)+MATCH(LARGE(OFFSET('Jaccard_distance All'!$A72,0,MATCH(AD74,'Jaccard_distance All'!$A$1:$EH$1,0),,138-MATCH(AD74,'Jaccard_distance All'!$A$1:$EH$1,0)),1),OFFSET('Jaccard_distance All'!$A72,0,MATCH(AD74,'Jaccard_distance All'!$A$1:$EH$1,0),,138-MATCH(AD74,'Jaccard_distance All'!$A$1:$EH$1,0)),0))</f>
        <v>set_1007</v>
      </c>
      <c r="AH74" s="18">
        <f ca="1">HLOOKUP(AG74,'Jaccard_distance All'!$C$1:$EH$138,ROW()-2,FALSE)</f>
        <v>1</v>
      </c>
      <c r="AI74" s="21" t="str">
        <f ca="1">HLOOKUP(AG74,'Jaccard_distance All'!$C$1:$EH$138,2,FALSE)</f>
        <v>H₂ stimulates and supports cooperation and consensus among actors (industry, government, local authorities)</v>
      </c>
      <c r="AK74" s="85">
        <f ca="1">1-SMALL('Jaccard_distance All'!$C72:$EH72,2)</f>
        <v>0.11111111111111116</v>
      </c>
      <c r="AL74" s="85">
        <f ca="1">1-AVERAGE('Jaccard_distance All'!$C72:$EH72)</f>
        <v>2.0792350605303045E-2</v>
      </c>
      <c r="AM74" s="85">
        <f ca="1">1-MEDIAN('Jaccard_distance All'!$C72:$EH72)</f>
        <v>0</v>
      </c>
    </row>
    <row r="75" spans="1:39" ht="39.4" x14ac:dyDescent="0.45">
      <c r="A75" s="19" t="s">
        <v>90</v>
      </c>
      <c r="B75" s="21" t="s">
        <v>359</v>
      </c>
      <c r="C75" s="18" cm="1">
        <f t="array" ref="C75">_xlfn.XLOOKUP(A75,'H2 risks'!$F$5:$AR$5,'H2 risks'!$F$2:$AR$2,check,0)</f>
        <v>24</v>
      </c>
      <c r="D75" s="34" t="str" cm="1">
        <f t="array" aca="1" ref="D75" ca="1">INDEX('Jaccard_distance All'!$C$1:$EH$1,,MATCH(SMALL('Jaccard_distance All'!$C73:$EH73,D$4+1),'Jaccard_distance All'!$C73:$EH73,0))</f>
        <v>set_3018</v>
      </c>
      <c r="E75" s="18">
        <f ca="1">SMALL('Jaccard_distance All'!$C73:$EH73,E$4+1)</f>
        <v>0.44117647058823528</v>
      </c>
      <c r="F75" s="21" t="str" cm="1">
        <f t="array" aca="1" ref="F75" ca="1">INDEX('Jaccard_distance All'!$C$2:$EH$2,,MATCH(SMALL('Jaccard_distance All'!$C73:$EH73,F$4+1),'Jaccard_distance All'!$C73:$EH73,0))</f>
        <v>H₂ may be delayed due to bureaucracy and lack of political action</v>
      </c>
      <c r="G75" s="18" t="str" cm="1">
        <f t="array" aca="1" ref="G75" ca="1">INDEX('Jaccard_distance All'!$C$1:$EH$1,,MATCH(SMALL('Jaccard_distance All'!$C73:$EH73,G$4+1),'Jaccard_distance All'!$C73:$EH73,0))</f>
        <v>set_3011</v>
      </c>
      <c r="H75" s="18">
        <f ca="1">SMALL('Jaccard_distance All'!$C73:$EH73,H$4+1)</f>
        <v>0.65</v>
      </c>
      <c r="I75" s="21" t="str" cm="1">
        <f t="array" aca="1" ref="I75" ca="1">INDEX('Jaccard_distance All'!$C$2:$EH$2,,MATCH(SMALL('Jaccard_distance All'!$C73:$EH73,I$4+1),'Jaccard_distance All'!$C73:$EH73,0))</f>
        <v>H₂ projects may face tensions due to competition among companies for funding and resources</v>
      </c>
      <c r="J75" s="18" t="str" cm="1">
        <f t="array" aca="1" ref="J75" ca="1">INDEX('Jaccard_distance All'!$C$1:$EH$1,,MATCH(SMALL('Jaccard_distance All'!$C73:$EH73,J$4+1),'Jaccard_distance All'!$C73:$EH73,0))</f>
        <v>set_1002</v>
      </c>
      <c r="K75" s="18">
        <f ca="1">SMALL('Jaccard_distance All'!$C73:$EH73,K$4+1)</f>
        <v>0.65625</v>
      </c>
      <c r="L75" s="21" t="str" cm="1">
        <f t="array" aca="1" ref="L75" ca="1">INDEX('Jaccard_distance All'!$C$2:$EH$2,,MATCH(SMALL('Jaccard_distance All'!$C73:$EH73,L$4+1),'Jaccard_distance All'!$C73:$EH73,0))</f>
        <v>H₂ facilitates industries and society to reach net zero goals</v>
      </c>
      <c r="M75" s="18" t="str" cm="1">
        <f t="array" aca="1" ref="M75" ca="1">INDEX('Jaccard_distance All'!$C$1:$EH$1,,MATCH(SMALL('Jaccard_distance All'!$C73:$EH73,M$4+1),'Jaccard_distance All'!$C73:$EH73,0))</f>
        <v>set_3028</v>
      </c>
      <c r="N75" s="18">
        <f ca="1">SMALL('Jaccard_distance All'!$C73:$EH73,N$4+1)</f>
        <v>0.66037735849056611</v>
      </c>
      <c r="O75" s="21" t="str" cm="1">
        <f t="array" aca="1" ref="O75" ca="1">INDEX('Jaccard_distance All'!$C$2:$EH$2,,MATCH(SMALL('Jaccard_distance All'!$C73:$EH73,O$4+1),'Jaccard_distance All'!$C73:$EH73,0))</f>
        <v>H₂ may not be "colour"-agnostic and result in predilection for certain technology options (e.g., blue H₂ over green H₂)</v>
      </c>
      <c r="P75" s="18" t="str" cm="1">
        <f t="array" aca="1" ref="P75" ca="1">INDEX('Jaccard_distance All'!$C$1:$EH$1,,MATCH(SMALL('Jaccard_distance All'!$C73:$EH73,P$4+1),'Jaccard_distance All'!$C73:$EH73,0))</f>
        <v>set_5002</v>
      </c>
      <c r="Q75" s="18">
        <f ca="1">SMALL('Jaccard_distance All'!$C73:$EH73,Q$4+1)</f>
        <v>0.68085106382978722</v>
      </c>
      <c r="R75" s="35" t="str" cm="1">
        <f t="array" aca="1" ref="R75" ca="1">INDEX('Jaccard_distance All'!$C$2:$EH$2,,MATCH(SMALL('Jaccard_distance All'!$C73:$EH73,R$4+1),'Jaccard_distance All'!$C73:$EH73,0))</f>
        <v>H₂ and CCUS may largely favour big companies and corporations capable of sizable investments</v>
      </c>
      <c r="T75" s="61">
        <f ca="1">COUNTIF('Jaccard_distance All'!$C73:$EH73,1)</f>
        <v>3</v>
      </c>
      <c r="U75" s="34" t="str" cm="1">
        <f t="array" aca="1" ref="U75" ca="1">INDEX('Jaccard_distance All'!$C$1:$EH$1,,MATCH(LARGE('Jaccard_distance All'!$C73:$EH73,U$4),'Jaccard_distance All'!$C73:$EH73,0))</f>
        <v>set_3039</v>
      </c>
      <c r="V75" s="18">
        <f ca="1">LARGE('Jaccard_distance All'!$C73:$EH73,V$4+1)</f>
        <v>1</v>
      </c>
      <c r="W75" s="21" t="str" cm="1">
        <f t="array" aca="1" ref="W75" ca="1">INDEX('Jaccard_distance All'!$C$2:$EH$2,,MATCH(LARGE('Jaccard_distance All'!$C73:$EH73,W$4+1),'Jaccard_distance All'!$C73:$EH73,0))</f>
        <v xml:space="preserve">H₂ infrastructure may face technical challenges due to embrittlement </v>
      </c>
      <c r="X75" s="18" t="str" cm="1">
        <f t="array" aca="1" ref="X75" ca="1">INDEX('Jaccard_distance All'!$A$1:$EH$1,1,MATCH(U75,'Jaccard_distance All'!$A$1:$EH$1,0)+MATCH(LARGE(OFFSET('Jaccard_distance All'!$A73,0,MATCH(U75,'Jaccard_distance All'!$A$1:$EH$1,0),,138-MATCH(U75,'Jaccard_distance All'!$A$1:$EH$1,0)),1),OFFSET('Jaccard_distance All'!$A73,0,MATCH(U75,'Jaccard_distance All'!$A$1:$EH$1,0),,138-MATCH(U75,'Jaccard_distance All'!$A$1:$EH$1,0)),0))</f>
        <v>set_4034</v>
      </c>
      <c r="Y75" s="18">
        <f ca="1">HLOOKUP(X75,'Jaccard_distance All'!$C$1:$EH$138,ROW()-2,FALSE)</f>
        <v>1</v>
      </c>
      <c r="Z75" s="21" t="str">
        <f ca="1">HLOOKUP(X75,'Jaccard_distance All'!$C$1:$EH$138,2,FALSE)</f>
        <v>CCUS via mineralisation (CCM) is still under development</v>
      </c>
      <c r="AA75" s="18" t="str" cm="1">
        <f t="array" aca="1" ref="AA75" ca="1">INDEX('Jaccard_distance All'!$A$1:$EH$1,1,MATCH(X75,'Jaccard_distance All'!$A$1:$EH$1,0)+MATCH(LARGE(OFFSET('Jaccard_distance All'!$A73,0,MATCH(X75,'Jaccard_distance All'!$A$1:$EH$1,0),,138-MATCH(X75,'Jaccard_distance All'!$A$1:$EH$1,0)),1),OFFSET('Jaccard_distance All'!$A73,0,MATCH(X75,'Jaccard_distance All'!$A$1:$EH$1,0),,138-MATCH(X75,'Jaccard_distance All'!$A$1:$EH$1,0)),0))</f>
        <v>set_5005</v>
      </c>
      <c r="AB75" s="18">
        <f ca="1">HLOOKUP(AA75,'Jaccard_distance All'!$C$1:$EH$138,ROW()-2,FALSE)</f>
        <v>1</v>
      </c>
      <c r="AC75" s="21" t="str">
        <f ca="1">HLOOKUP(AA75,'Jaccard_distance All'!$C$1:$EH$138,2,FALSE)</f>
        <v>H₂ and CCUS may not address lack of diversity in the workforce</v>
      </c>
      <c r="AD75" s="18" t="str" cm="1">
        <f t="array" aca="1" ref="AD75" ca="1">INDEX('Jaccard_distance All'!$A$1:$EH$1,1,MATCH(AA75,'Jaccard_distance All'!$A$1:$EH$1,0)+MATCH(LARGE(OFFSET('Jaccard_distance All'!$A73,0,MATCH(AA75,'Jaccard_distance All'!$A$1:$EH$1,0),,138-MATCH(AA75,'Jaccard_distance All'!$A$1:$EH$1,0)),1),OFFSET('Jaccard_distance All'!$A73,0,MATCH(AA75,'Jaccard_distance All'!$A$1:$EH$1,0),,138-MATCH(AA75,'Jaccard_distance All'!$A$1:$EH$1,0)),0))</f>
        <v>set_5015</v>
      </c>
      <c r="AE75" s="18">
        <f ca="1">HLOOKUP(AD75,'Jaccard_distance All'!$C$1:$EH$138,ROW()-2,FALSE)</f>
        <v>0.88461538461538458</v>
      </c>
      <c r="AF75" s="21" t="str">
        <f ca="1">HLOOKUP(AD75,'Jaccard_distance All'!$C$1:$EH$138,2,FALSE)</f>
        <v>H₂ and CCUS adoption may be distorted by state protectionism towards O&amp;G industry</v>
      </c>
      <c r="AG75" s="18" t="str" cm="1">
        <f t="array" aca="1" ref="AG75" ca="1">INDEX('Jaccard_distance All'!$A$1:$EH$1,1,MATCH(AD75,'Jaccard_distance All'!$A$1:$EH$1,0)+MATCH(LARGE(OFFSET('Jaccard_distance All'!$A73,0,MATCH(AD75,'Jaccard_distance All'!$A$1:$EH$1,0),,138-MATCH(AD75,'Jaccard_distance All'!$A$1:$EH$1,0)),1),OFFSET('Jaccard_distance All'!$A73,0,MATCH(AD75,'Jaccard_distance All'!$A$1:$EH$1,0),,138-MATCH(AD75,'Jaccard_distance All'!$A$1:$EH$1,0)),0))</f>
        <v>set_5016</v>
      </c>
      <c r="AH75" s="18">
        <f ca="1">HLOOKUP(AG75,'Jaccard_distance All'!$C$1:$EH$138,ROW()-2,FALSE)</f>
        <v>0.88235294117647056</v>
      </c>
      <c r="AI75" s="21" t="str">
        <f ca="1">HLOOKUP(AG75,'Jaccard_distance All'!$C$1:$EH$138,2,FALSE)</f>
        <v>H₂ and CCUS projects may not address unemployment affecting local communities due to mismatch in job skills</v>
      </c>
      <c r="AK75" s="85">
        <f ca="1">1-SMALL('Jaccard_distance All'!$C73:$EH73,2)</f>
        <v>0.55882352941176472</v>
      </c>
      <c r="AL75" s="85">
        <f ca="1">1-AVERAGE('Jaccard_distance All'!$C73:$EH73)</f>
        <v>0.159392566359292</v>
      </c>
      <c r="AM75" s="85">
        <f ca="1">1-MEDIAN('Jaccard_distance All'!$C73:$EH73)</f>
        <v>0.14285714285714279</v>
      </c>
    </row>
    <row r="76" spans="1:39" ht="39.4" x14ac:dyDescent="0.45">
      <c r="A76" s="19" t="s">
        <v>91</v>
      </c>
      <c r="B76" s="21" t="s">
        <v>360</v>
      </c>
      <c r="C76" s="18" cm="1">
        <f t="array" ref="C76">_xlfn.XLOOKUP(A76,'H2 risks'!$F$5:$AR$5,'H2 risks'!$F$2:$AR$2,check,0)</f>
        <v>25</v>
      </c>
      <c r="D76" s="34" t="str" cm="1">
        <f t="array" aca="1" ref="D76" ca="1">INDEX('Jaccard_distance All'!$C$1:$EH$1,,MATCH(SMALL('Jaccard_distance All'!$C74:$EH74,D$4+1),'Jaccard_distance All'!$C74:$EH74,0))</f>
        <v>set_3011</v>
      </c>
      <c r="E76" s="18">
        <f ca="1">SMALL('Jaccard_distance All'!$C74:$EH74,E$4+1)</f>
        <v>0.65853658536585358</v>
      </c>
      <c r="F76" s="21" t="str" cm="1">
        <f t="array" aca="1" ref="F76" ca="1">INDEX('Jaccard_distance All'!$C$2:$EH$2,,MATCH(SMALL('Jaccard_distance All'!$C74:$EH74,F$4+1),'Jaccard_distance All'!$C74:$EH74,0))</f>
        <v>H₂ projects may face tensions due to competition among companies for funding and resources</v>
      </c>
      <c r="G76" s="18" t="str" cm="1">
        <f t="array" aca="1" ref="G76" ca="1">INDEX('Jaccard_distance All'!$C$1:$EH$1,,MATCH(SMALL('Jaccard_distance All'!$C74:$EH74,G$4+1),'Jaccard_distance All'!$C74:$EH74,0))</f>
        <v>set_3037</v>
      </c>
      <c r="H76" s="18">
        <f ca="1">SMALL('Jaccard_distance All'!$C74:$EH74,H$4+1)</f>
        <v>0.66666666666666674</v>
      </c>
      <c r="I76" s="21" t="str" cm="1">
        <f t="array" aca="1" ref="I76" ca="1">INDEX('Jaccard_distance All'!$C$2:$EH$2,,MATCH(SMALL('Jaccard_distance All'!$C74:$EH74,I$4+1),'Jaccard_distance All'!$C74:$EH74,0))</f>
        <v>H₂ storage does not have specific policy frameworks to support it</v>
      </c>
      <c r="J76" s="18" t="str" cm="1">
        <f t="array" aca="1" ref="J76" ca="1">INDEX('Jaccard_distance All'!$C$1:$EH$1,,MATCH(SMALL('Jaccard_distance All'!$C74:$EH74,J$4+1),'Jaccard_distance All'!$C74:$EH74,0))</f>
        <v>set_3022</v>
      </c>
      <c r="K76" s="18">
        <f ca="1">SMALL('Jaccard_distance All'!$C74:$EH74,K$4+1)</f>
        <v>0.69444444444444442</v>
      </c>
      <c r="L76" s="21" t="str" cm="1">
        <f t="array" aca="1" ref="L76" ca="1">INDEX('Jaccard_distance All'!$C$2:$EH$2,,MATCH(SMALL('Jaccard_distance All'!$C74:$EH74,L$4+1),'Jaccard_distance All'!$C74:$EH74,0))</f>
        <v>H₂ technologies are still in the early stages of development (low TRL)</v>
      </c>
      <c r="M76" s="18" t="str" cm="1">
        <f t="array" aca="1" ref="M76" ca="1">INDEX('Jaccard_distance All'!$C$1:$EH$1,,MATCH(SMALL('Jaccard_distance All'!$C74:$EH74,M$4+1),'Jaccard_distance All'!$C74:$EH74,0))</f>
        <v>set_3003</v>
      </c>
      <c r="N76" s="18">
        <f ca="1">SMALL('Jaccard_distance All'!$C74:$EH74,N$4+1)</f>
        <v>0.70833333333333326</v>
      </c>
      <c r="O76" s="21" t="str" cm="1">
        <f t="array" aca="1" ref="O76" ca="1">INDEX('Jaccard_distance All'!$C$2:$EH$2,,MATCH(SMALL('Jaccard_distance All'!$C74:$EH74,O$4+1),'Jaccard_distance All'!$C74:$EH74,0))</f>
        <v>H₂ deployment can result in high implementation costs</v>
      </c>
      <c r="P76" s="18" t="str" cm="1">
        <f t="array" aca="1" ref="P76" ca="1">INDEX('Jaccard_distance All'!$C$1:$EH$1,,MATCH(SMALL('Jaccard_distance All'!$C74:$EH74,P$4+1),'Jaccard_distance All'!$C74:$EH74,0))</f>
        <v>set_3003</v>
      </c>
      <c r="Q76" s="18">
        <f ca="1">SMALL('Jaccard_distance All'!$C74:$EH74,Q$4+1)</f>
        <v>0.70833333333333326</v>
      </c>
      <c r="R76" s="35" t="str" cm="1">
        <f t="array" aca="1" ref="R76" ca="1">INDEX('Jaccard_distance All'!$C$2:$EH$2,,MATCH(SMALL('Jaccard_distance All'!$C74:$EH74,R$4+1),'Jaccard_distance All'!$C74:$EH74,0))</f>
        <v>H₂ deployment can result in high implementation costs</v>
      </c>
      <c r="T76" s="61">
        <f ca="1">COUNTIF('Jaccard_distance All'!$C74:$EH74,1)</f>
        <v>1</v>
      </c>
      <c r="U76" s="34" t="str" cm="1">
        <f t="array" aca="1" ref="U76" ca="1">INDEX('Jaccard_distance All'!$C$1:$EH$1,,MATCH(LARGE('Jaccard_distance All'!$C74:$EH74,U$4),'Jaccard_distance All'!$C74:$EH74,0))</f>
        <v>set_4011</v>
      </c>
      <c r="V76" s="18">
        <f ca="1">LARGE('Jaccard_distance All'!$C74:$EH74,V$4+1)</f>
        <v>0.98039215686274506</v>
      </c>
      <c r="W76" s="21" t="str" cm="1">
        <f t="array" aca="1" ref="W76" ca="1">INDEX('Jaccard_distance All'!$C$2:$EH$2,,MATCH(LARGE('Jaccard_distance All'!$C74:$EH74,W$4+1),'Jaccard_distance All'!$C74:$EH74,0))</f>
        <v>CCUS projects may unable to forecast profitability of operations due to uncertainties in demand markets</v>
      </c>
      <c r="X76" s="18" t="str" cm="1">
        <f t="array" aca="1" ref="X76" ca="1">INDEX('Jaccard_distance All'!$A$1:$EH$1,1,MATCH(U76,'Jaccard_distance All'!$A$1:$EH$1,0)+MATCH(LARGE(OFFSET('Jaccard_distance All'!$A74,0,MATCH(U76,'Jaccard_distance All'!$A$1:$EH$1,0),,138-MATCH(U76,'Jaccard_distance All'!$A$1:$EH$1,0)),1),OFFSET('Jaccard_distance All'!$A74,0,MATCH(U76,'Jaccard_distance All'!$A$1:$EH$1,0),,138-MATCH(U76,'Jaccard_distance All'!$A$1:$EH$1,0)),0))</f>
        <v>set_4022</v>
      </c>
      <c r="Y76" s="18">
        <f ca="1">HLOOKUP(X76,'Jaccard_distance All'!$C$1:$EH$138,ROW()-2,FALSE)</f>
        <v>0.98039215686274506</v>
      </c>
      <c r="Z76" s="21" t="str">
        <f ca="1">HLOOKUP(X76,'Jaccard_distance All'!$C$1:$EH$138,2,FALSE)</f>
        <v>CCUS projects may unable to forecast profitability of operations due to uncertainties in demand markets</v>
      </c>
      <c r="AA76" s="18" t="str" cm="1">
        <f t="array" aca="1" ref="AA76" ca="1">INDEX('Jaccard_distance All'!$A$1:$EH$1,1,MATCH(X76,'Jaccard_distance All'!$A$1:$EH$1,0)+MATCH(LARGE(OFFSET('Jaccard_distance All'!$A74,0,MATCH(X76,'Jaccard_distance All'!$A$1:$EH$1,0),,138-MATCH(X76,'Jaccard_distance All'!$A$1:$EH$1,0)),1),OFFSET('Jaccard_distance All'!$A74,0,MATCH(X76,'Jaccard_distance All'!$A$1:$EH$1,0),,138-MATCH(X76,'Jaccard_distance All'!$A$1:$EH$1,0)),0))</f>
        <v>set_4031</v>
      </c>
      <c r="AB76" s="18">
        <f ca="1">HLOOKUP(AA76,'Jaccard_distance All'!$C$1:$EH$138,ROW()-2,FALSE)</f>
        <v>0.97435897435897434</v>
      </c>
      <c r="AC76" s="21" t="str">
        <f ca="1">HLOOKUP(AA76,'Jaccard_distance All'!$C$1:$EH$138,2,FALSE)</f>
        <v>CCUS is hindered by a lack of clear markets for high-quality GHG removal credits</v>
      </c>
      <c r="AD76" s="18" t="str" cm="1">
        <f t="array" aca="1" ref="AD76" ca="1">INDEX('Jaccard_distance All'!$A$1:$EH$1,1,MATCH(AA76,'Jaccard_distance All'!$A$1:$EH$1,0)+MATCH(LARGE(OFFSET('Jaccard_distance All'!$A74,0,MATCH(AA76,'Jaccard_distance All'!$A$1:$EH$1,0),,138-MATCH(AA76,'Jaccard_distance All'!$A$1:$EH$1,0)),1),OFFSET('Jaccard_distance All'!$A74,0,MATCH(AA76,'Jaccard_distance All'!$A$1:$EH$1,0),,138-MATCH(AA76,'Jaccard_distance All'!$A$1:$EH$1,0)),0))</f>
        <v>set_4034</v>
      </c>
      <c r="AE76" s="18">
        <f ca="1">HLOOKUP(AD76,'Jaccard_distance All'!$C$1:$EH$138,ROW()-2,FALSE)</f>
        <v>0.96296296296296302</v>
      </c>
      <c r="AF76" s="21" t="str">
        <f ca="1">HLOOKUP(AD76,'Jaccard_distance All'!$C$1:$EH$138,2,FALSE)</f>
        <v>CCUS via mineralisation (CCM) is still under development</v>
      </c>
      <c r="AG76" s="18" t="str" cm="1">
        <f t="array" aca="1" ref="AG76" ca="1">INDEX('Jaccard_distance All'!$A$1:$EH$1,1,MATCH(AD76,'Jaccard_distance All'!$A$1:$EH$1,0)+MATCH(LARGE(OFFSET('Jaccard_distance All'!$A74,0,MATCH(AD76,'Jaccard_distance All'!$A$1:$EH$1,0),,138-MATCH(AD76,'Jaccard_distance All'!$A$1:$EH$1,0)),1),OFFSET('Jaccard_distance All'!$A74,0,MATCH(AD76,'Jaccard_distance All'!$A$1:$EH$1,0),,138-MATCH(AD76,'Jaccard_distance All'!$A$1:$EH$1,0)),0))</f>
        <v>set_5005</v>
      </c>
      <c r="AH76" s="18">
        <f ca="1">HLOOKUP(AG76,'Jaccard_distance All'!$C$1:$EH$138,ROW()-2,FALSE)</f>
        <v>0.96</v>
      </c>
      <c r="AI76" s="21" t="str">
        <f ca="1">HLOOKUP(AG76,'Jaccard_distance All'!$C$1:$EH$138,2,FALSE)</f>
        <v>H₂ and CCUS may not address lack of diversity in the workforce</v>
      </c>
      <c r="AK76" s="85">
        <f ca="1">1-SMALL('Jaccard_distance All'!$C74:$EH74,2)</f>
        <v>0.34146341463414642</v>
      </c>
      <c r="AL76" s="85">
        <f ca="1">1-AVERAGE('Jaccard_distance All'!$C74:$EH74)</f>
        <v>0.14460217153431898</v>
      </c>
      <c r="AM76" s="85">
        <f ca="1">1-MEDIAN('Jaccard_distance All'!$C74:$EH74)</f>
        <v>0.13161150634085983</v>
      </c>
    </row>
    <row r="77" spans="1:39" ht="39.4" x14ac:dyDescent="0.45">
      <c r="A77" s="19" t="s">
        <v>92</v>
      </c>
      <c r="B77" s="21" t="s">
        <v>361</v>
      </c>
      <c r="C77" s="18" cm="1">
        <f t="array" ref="C77">_xlfn.XLOOKUP(A77,'H2 risks'!$F$5:$AR$5,'H2 risks'!$F$2:$AR$2,check,0)</f>
        <v>17</v>
      </c>
      <c r="D77" s="34" t="str" cm="1">
        <f t="array" aca="1" ref="D77" ca="1">INDEX('Jaccard_distance All'!$C$1:$EH$1,,MATCH(SMALL('Jaccard_distance All'!$C75:$EH75,D$4+1),'Jaccard_distance All'!$C75:$EH75,0))</f>
        <v>set_1006</v>
      </c>
      <c r="E77" s="18">
        <f ca="1">SMALL('Jaccard_distance All'!$C75:$EH75,E$4+1)</f>
        <v>0.6875</v>
      </c>
      <c r="F77" s="21" t="str" cm="1">
        <f t="array" aca="1" ref="F77" ca="1">INDEX('Jaccard_distance All'!$C$2:$EH$2,,MATCH(SMALL('Jaccard_distance All'!$C75:$EH75,F$4+1),'Jaccard_distance All'!$C75:$EH75,0))</f>
        <v>H₂ production enjoys political and policy support</v>
      </c>
      <c r="G77" s="18" t="str" cm="1">
        <f t="array" aca="1" ref="G77" ca="1">INDEX('Jaccard_distance All'!$C$1:$EH$1,,MATCH(SMALL('Jaccard_distance All'!$C75:$EH75,G$4+1),'Jaccard_distance All'!$C75:$EH75,0))</f>
        <v>set_1020</v>
      </c>
      <c r="H77" s="18">
        <f ca="1">SMALL('Jaccard_distance All'!$C75:$EH75,H$4+1)</f>
        <v>0.7</v>
      </c>
      <c r="I77" s="21" t="str" cm="1">
        <f t="array" aca="1" ref="I77" ca="1">INDEX('Jaccard_distance All'!$C$2:$EH$2,,MATCH(SMALL('Jaccard_distance All'!$C75:$EH75,I$4+1),'Jaccard_distance All'!$C75:$EH75,0))</f>
        <v>H₂ can help decarbonise other sectors, e.g., domestic heating</v>
      </c>
      <c r="J77" s="18" t="str" cm="1">
        <f t="array" aca="1" ref="J77" ca="1">INDEX('Jaccard_distance All'!$C$1:$EH$1,,MATCH(SMALL('Jaccard_distance All'!$C75:$EH75,J$4+1),'Jaccard_distance All'!$C75:$EH75,0))</f>
        <v>set_3024</v>
      </c>
      <c r="K77" s="18">
        <f ca="1">SMALL('Jaccard_distance All'!$C75:$EH75,K$4+1)</f>
        <v>0.71875</v>
      </c>
      <c r="L77" s="21" t="str" cm="1">
        <f t="array" aca="1" ref="L77" ca="1">INDEX('Jaccard_distance All'!$C$2:$EH$2,,MATCH(SMALL('Jaccard_distance All'!$C75:$EH75,L$4+1),'Jaccard_distance All'!$C75:$EH75,0))</f>
        <v>H₂ may be hindered by lack of continuity in political action and of harmonization in policy strategies</v>
      </c>
      <c r="M77" s="18" t="str" cm="1">
        <f t="array" aca="1" ref="M77" ca="1">INDEX('Jaccard_distance All'!$C$1:$EH$1,,MATCH(SMALL('Jaccard_distance All'!$C75:$EH75,M$4+1),'Jaccard_distance All'!$C75:$EH75,0))</f>
        <v>set_3018</v>
      </c>
      <c r="N77" s="18">
        <f ca="1">SMALL('Jaccard_distance All'!$C75:$EH75,N$4+1)</f>
        <v>0.72222222222222221</v>
      </c>
      <c r="O77" s="21" t="str" cm="1">
        <f t="array" aca="1" ref="O77" ca="1">INDEX('Jaccard_distance All'!$C$2:$EH$2,,MATCH(SMALL('Jaccard_distance All'!$C75:$EH75,O$4+1),'Jaccard_distance All'!$C75:$EH75,0))</f>
        <v>H₂ may be delayed due to bureaucracy and lack of political action</v>
      </c>
      <c r="P77" s="18" t="str" cm="1">
        <f t="array" aca="1" ref="P77" ca="1">INDEX('Jaccard_distance All'!$C$1:$EH$1,,MATCH(SMALL('Jaccard_distance All'!$C75:$EH75,P$4+1),'Jaccard_distance All'!$C75:$EH75,0))</f>
        <v>set_3014</v>
      </c>
      <c r="Q77" s="18">
        <f ca="1">SMALL('Jaccard_distance All'!$C75:$EH75,Q$4+1)</f>
        <v>0.72727272727272729</v>
      </c>
      <c r="R77" s="35" t="str" cm="1">
        <f t="array" aca="1" ref="R77" ca="1">INDEX('Jaccard_distance All'!$C$2:$EH$2,,MATCH(SMALL('Jaccard_distance All'!$C75:$EH75,R$4+1),'Jaccard_distance All'!$C75:$EH75,0))</f>
        <v>H₂ may be opposed by end consumers as it is seen as allowing the O&amp;G industry to keep operating as usual</v>
      </c>
      <c r="T77" s="61">
        <f ca="1">COUNTIF('Jaccard_distance All'!$C75:$EH75,1)</f>
        <v>8</v>
      </c>
      <c r="U77" s="34" t="str" cm="1">
        <f t="array" aca="1" ref="U77" ca="1">INDEX('Jaccard_distance All'!$C$1:$EH$1,,MATCH(LARGE('Jaccard_distance All'!$C75:$EH75,U$4),'Jaccard_distance All'!$C75:$EH75,0))</f>
        <v>set_1010</v>
      </c>
      <c r="V77" s="18">
        <f ca="1">LARGE('Jaccard_distance All'!$C75:$EH75,V$4+1)</f>
        <v>1</v>
      </c>
      <c r="W77" s="21" t="str" cm="1">
        <f t="array" aca="1" ref="W77" ca="1">INDEX('Jaccard_distance All'!$C$2:$EH$2,,MATCH(LARGE('Jaccard_distance All'!$C75:$EH75,W$4+1),'Jaccard_distance All'!$C75:$EH75,0))</f>
        <v>H₂ can mitigate other environmental problems, e.g., air pollution</v>
      </c>
      <c r="X77" s="18" t="str" cm="1">
        <f t="array" aca="1" ref="X77" ca="1">INDEX('Jaccard_distance All'!$A$1:$EH$1,1,MATCH(U77,'Jaccard_distance All'!$A$1:$EH$1,0)+MATCH(LARGE(OFFSET('Jaccard_distance All'!$A75,0,MATCH(U77,'Jaccard_distance All'!$A$1:$EH$1,0),,138-MATCH(U77,'Jaccard_distance All'!$A$1:$EH$1,0)),1),OFFSET('Jaccard_distance All'!$A75,0,MATCH(U77,'Jaccard_distance All'!$A$1:$EH$1,0),,138-MATCH(U77,'Jaccard_distance All'!$A$1:$EH$1,0)),0))</f>
        <v>set_2010</v>
      </c>
      <c r="Y77" s="18">
        <f ca="1">HLOOKUP(X77,'Jaccard_distance All'!$C$1:$EH$138,ROW()-2,FALSE)</f>
        <v>1</v>
      </c>
      <c r="Z77" s="21" t="str">
        <f ca="1">HLOOKUP(X77,'Jaccard_distance All'!$C$1:$EH$138,2,FALSE)</f>
        <v>CCUS actors can instilled confidence and trust in institutional support</v>
      </c>
      <c r="AA77" s="18" t="str" cm="1">
        <f t="array" aca="1" ref="AA77" ca="1">INDEX('Jaccard_distance All'!$A$1:$EH$1,1,MATCH(X77,'Jaccard_distance All'!$A$1:$EH$1,0)+MATCH(LARGE(OFFSET('Jaccard_distance All'!$A75,0,MATCH(X77,'Jaccard_distance All'!$A$1:$EH$1,0),,138-MATCH(X77,'Jaccard_distance All'!$A$1:$EH$1,0)),1),OFFSET('Jaccard_distance All'!$A75,0,MATCH(X77,'Jaccard_distance All'!$A$1:$EH$1,0),,138-MATCH(X77,'Jaccard_distance All'!$A$1:$EH$1,0)),0))</f>
        <v>set_2018</v>
      </c>
      <c r="AB77" s="18">
        <f ca="1">HLOOKUP(AA77,'Jaccard_distance All'!$C$1:$EH$138,ROW()-2,FALSE)</f>
        <v>1</v>
      </c>
      <c r="AC77" s="21" t="str">
        <f ca="1">HLOOKUP(AA77,'Jaccard_distance All'!$C$1:$EH$138,2,FALSE)</f>
        <v>CCUS can support the integration of renewable energy sources</v>
      </c>
      <c r="AD77" s="18" t="str" cm="1">
        <f t="array" aca="1" ref="AD77" ca="1">INDEX('Jaccard_distance All'!$A$1:$EH$1,1,MATCH(AA77,'Jaccard_distance All'!$A$1:$EH$1,0)+MATCH(LARGE(OFFSET('Jaccard_distance All'!$A75,0,MATCH(AA77,'Jaccard_distance All'!$A$1:$EH$1,0),,138-MATCH(AA77,'Jaccard_distance All'!$A$1:$EH$1,0)),1),OFFSET('Jaccard_distance All'!$A75,0,MATCH(AA77,'Jaccard_distance All'!$A$1:$EH$1,0),,138-MATCH(AA77,'Jaccard_distance All'!$A$1:$EH$1,0)),0))</f>
        <v>set_2020</v>
      </c>
      <c r="AE77" s="18">
        <f ca="1">HLOOKUP(AD77,'Jaccard_distance All'!$C$1:$EH$138,ROW()-2,FALSE)</f>
        <v>1</v>
      </c>
      <c r="AF77" s="21" t="str">
        <f ca="1">HLOOKUP(AD77,'Jaccard_distance All'!$C$1:$EH$138,2,FALSE)</f>
        <v>CCUS can support the integration of small and medium enterprises (SMEs) in industrial value chains</v>
      </c>
      <c r="AG77" s="18" t="str" cm="1">
        <f t="array" aca="1" ref="AG77" ca="1">INDEX('Jaccard_distance All'!$A$1:$EH$1,1,MATCH(AD77,'Jaccard_distance All'!$A$1:$EH$1,0)+MATCH(LARGE(OFFSET('Jaccard_distance All'!$A75,0,MATCH(AD77,'Jaccard_distance All'!$A$1:$EH$1,0),,138-MATCH(AD77,'Jaccard_distance All'!$A$1:$EH$1,0)),1),OFFSET('Jaccard_distance All'!$A75,0,MATCH(AD77,'Jaccard_distance All'!$A$1:$EH$1,0),,138-MATCH(AD77,'Jaccard_distance All'!$A$1:$EH$1,0)),0))</f>
        <v>set_3023</v>
      </c>
      <c r="AH77" s="18">
        <f ca="1">HLOOKUP(AG77,'Jaccard_distance All'!$C$1:$EH$138,ROW()-2,FALSE)</f>
        <v>1</v>
      </c>
      <c r="AI77" s="21" t="str">
        <f ca="1">HLOOKUP(AG77,'Jaccard_distance All'!$C$1:$EH$138,2,FALSE)</f>
        <v>H₂ production systems may lack sufficient flexibility to adjust to variable electricity supply and demand</v>
      </c>
      <c r="AK77" s="85">
        <f ca="1">1-SMALL('Jaccard_distance All'!$C75:$EH75,2)</f>
        <v>0.3125</v>
      </c>
      <c r="AL77" s="85">
        <f ca="1">1-AVERAGE('Jaccard_distance All'!$C75:$EH75)</f>
        <v>0.12533283918406302</v>
      </c>
      <c r="AM77" s="85">
        <f ca="1">1-MEDIAN('Jaccard_distance All'!$C75:$EH75)</f>
        <v>0.1071428571428571</v>
      </c>
    </row>
    <row r="78" spans="1:39" ht="39.4" x14ac:dyDescent="0.45">
      <c r="A78" s="19" t="s">
        <v>93</v>
      </c>
      <c r="B78" s="21" t="s">
        <v>362</v>
      </c>
      <c r="C78" s="18" cm="1">
        <f t="array" ref="C78">_xlfn.XLOOKUP(A78,'H2 risks'!$F$5:$AR$5,'H2 risks'!$F$2:$AR$2,check,0)</f>
        <v>37</v>
      </c>
      <c r="D78" s="34" t="str" cm="1">
        <f t="array" aca="1" ref="D78" ca="1">INDEX('Jaccard_distance All'!$C$1:$EH$1,,MATCH(SMALL('Jaccard_distance All'!$C76:$EH76,D$4+1),'Jaccard_distance All'!$C76:$EH76,0))</f>
        <v>set_3028</v>
      </c>
      <c r="E78" s="18">
        <f ca="1">SMALL('Jaccard_distance All'!$C76:$EH76,E$4+1)</f>
        <v>0.47272727272727277</v>
      </c>
      <c r="F78" s="21" t="str" cm="1">
        <f t="array" aca="1" ref="F78" ca="1">INDEX('Jaccard_distance All'!$C$2:$EH$2,,MATCH(SMALL('Jaccard_distance All'!$C76:$EH76,F$4+1),'Jaccard_distance All'!$C76:$EH76,0))</f>
        <v>H₂ may not be "colour"-agnostic and result in predilection for certain technology options (e.g., blue H₂ over green H₂)</v>
      </c>
      <c r="G78" s="18" t="str" cm="1">
        <f t="array" aca="1" ref="G78" ca="1">INDEX('Jaccard_distance All'!$C$1:$EH$1,,MATCH(SMALL('Jaccard_distance All'!$C76:$EH76,G$4+1),'Jaccard_distance All'!$C76:$EH76,0))</f>
        <v>set_3010</v>
      </c>
      <c r="H78" s="18">
        <f ca="1">SMALL('Jaccard_distance All'!$C76:$EH76,H$4+1)</f>
        <v>0.54</v>
      </c>
      <c r="I78" s="21" t="str" cm="1">
        <f t="array" aca="1" ref="I78" ca="1">INDEX('Jaccard_distance All'!$C$2:$EH$2,,MATCH(SMALL('Jaccard_distance All'!$C76:$EH76,I$4+1),'Jaccard_distance All'!$C76:$EH76,0))</f>
        <v>H₂ storage and transmission infrastructure must deal with leakage risks</v>
      </c>
      <c r="J78" s="18" t="str" cm="1">
        <f t="array" aca="1" ref="J78" ca="1">INDEX('Jaccard_distance All'!$C$1:$EH$1,,MATCH(SMALL('Jaccard_distance All'!$C76:$EH76,J$4+1),'Jaccard_distance All'!$C76:$EH76,0))</f>
        <v>set_5003</v>
      </c>
      <c r="K78" s="18">
        <f ca="1">SMALL('Jaccard_distance All'!$C76:$EH76,K$4+1)</f>
        <v>0.54716981132075471</v>
      </c>
      <c r="L78" s="21" t="str" cm="1">
        <f t="array" aca="1" ref="L78" ca="1">INDEX('Jaccard_distance All'!$C$2:$EH$2,,MATCH(SMALL('Jaccard_distance All'!$C76:$EH76,L$4+1),'Jaccard_distance All'!$C76:$EH76,0))</f>
        <v>H₂ and CCUS adoption will result in higher energy costs for end consumers</v>
      </c>
      <c r="M78" s="18" t="str" cm="1">
        <f t="array" aca="1" ref="M78" ca="1">INDEX('Jaccard_distance All'!$C$1:$EH$1,,MATCH(SMALL('Jaccard_distance All'!$C76:$EH76,M$4+1),'Jaccard_distance All'!$C76:$EH76,0))</f>
        <v>set_1002</v>
      </c>
      <c r="N78" s="18">
        <f ca="1">SMALL('Jaccard_distance All'!$C76:$EH76,N$4+1)</f>
        <v>0.58571428571428563</v>
      </c>
      <c r="O78" s="21" t="str" cm="1">
        <f t="array" aca="1" ref="O78" ca="1">INDEX('Jaccard_distance All'!$C$2:$EH$2,,MATCH(SMALL('Jaccard_distance All'!$C76:$EH76,O$4+1),'Jaccard_distance All'!$C76:$EH76,0))</f>
        <v>H₂ facilitates industries and society to reach net zero goals</v>
      </c>
      <c r="P78" s="18" t="str" cm="1">
        <f t="array" aca="1" ref="P78" ca="1">INDEX('Jaccard_distance All'!$C$1:$EH$1,,MATCH(SMALL('Jaccard_distance All'!$C76:$EH76,P$4+1),'Jaccard_distance All'!$C76:$EH76,0))</f>
        <v>set_3022</v>
      </c>
      <c r="Q78" s="18">
        <f ca="1">SMALL('Jaccard_distance All'!$C76:$EH76,Q$4+1)</f>
        <v>0.59523809523809523</v>
      </c>
      <c r="R78" s="35" t="str" cm="1">
        <f t="array" aca="1" ref="R78" ca="1">INDEX('Jaccard_distance All'!$C$2:$EH$2,,MATCH(SMALL('Jaccard_distance All'!$C76:$EH76,R$4+1),'Jaccard_distance All'!$C76:$EH76,0))</f>
        <v>H₂ technologies are still in the early stages of development (low TRL)</v>
      </c>
      <c r="T78" s="61">
        <f ca="1">COUNTIF('Jaccard_distance All'!$C76:$EH76,1)</f>
        <v>2</v>
      </c>
      <c r="U78" s="34" t="str" cm="1">
        <f t="array" aca="1" ref="U78" ca="1">INDEX('Jaccard_distance All'!$C$1:$EH$1,,MATCH(LARGE('Jaccard_distance All'!$C76:$EH76,U$4),'Jaccard_distance All'!$C76:$EH76,0))</f>
        <v>set_3023</v>
      </c>
      <c r="V78" s="18">
        <f ca="1">LARGE('Jaccard_distance All'!$C76:$EH76,V$4+1)</f>
        <v>1</v>
      </c>
      <c r="W78" s="21" t="str" cm="1">
        <f t="array" aca="1" ref="W78" ca="1">INDEX('Jaccard_distance All'!$C$2:$EH$2,,MATCH(LARGE('Jaccard_distance All'!$C76:$EH76,W$4+1),'Jaccard_distance All'!$C76:$EH76,0))</f>
        <v>H₂ production systems may lack sufficient flexibility to adjust to variable electricity supply and demand</v>
      </c>
      <c r="X78" s="18" t="str" cm="1">
        <f t="array" aca="1" ref="X78" ca="1">INDEX('Jaccard_distance All'!$A$1:$EH$1,1,MATCH(U78,'Jaccard_distance All'!$A$1:$EH$1,0)+MATCH(LARGE(OFFSET('Jaccard_distance All'!$A76,0,MATCH(U78,'Jaccard_distance All'!$A$1:$EH$1,0),,138-MATCH(U78,'Jaccard_distance All'!$A$1:$EH$1,0)),1),OFFSET('Jaccard_distance All'!$A76,0,MATCH(U78,'Jaccard_distance All'!$A$1:$EH$1,0),,138-MATCH(U78,'Jaccard_distance All'!$A$1:$EH$1,0)),0))</f>
        <v>set_5005</v>
      </c>
      <c r="Y78" s="18">
        <f ca="1">HLOOKUP(X78,'Jaccard_distance All'!$C$1:$EH$138,ROW()-2,FALSE)</f>
        <v>1</v>
      </c>
      <c r="Z78" s="21" t="str">
        <f ca="1">HLOOKUP(X78,'Jaccard_distance All'!$C$1:$EH$138,2,FALSE)</f>
        <v>H₂ and CCUS may not address lack of diversity in the workforce</v>
      </c>
      <c r="AA78" s="18" t="str" cm="1">
        <f t="array" aca="1" ref="AA78" ca="1">INDEX('Jaccard_distance All'!$A$1:$EH$1,1,MATCH(X78,'Jaccard_distance All'!$A$1:$EH$1,0)+MATCH(LARGE(OFFSET('Jaccard_distance All'!$A76,0,MATCH(X78,'Jaccard_distance All'!$A$1:$EH$1,0),,138-MATCH(X78,'Jaccard_distance All'!$A$1:$EH$1,0)),1),OFFSET('Jaccard_distance All'!$A76,0,MATCH(X78,'Jaccard_distance All'!$A$1:$EH$1,0),,138-MATCH(X78,'Jaccard_distance All'!$A$1:$EH$1,0)),0))</f>
        <v>set_5010</v>
      </c>
      <c r="AB78" s="18">
        <f ca="1">HLOOKUP(AA78,'Jaccard_distance All'!$C$1:$EH$138,ROW()-2,FALSE)</f>
        <v>0.95348837209302328</v>
      </c>
      <c r="AC78" s="21" t="str">
        <f ca="1">HLOOKUP(AA78,'Jaccard_distance All'!$C$1:$EH$138,2,FALSE)</f>
        <v>H₂ and CCUS projects can distort local job markets and exacerbate income inequality in local communities</v>
      </c>
      <c r="AD78" s="18" t="str" cm="1">
        <f t="array" aca="1" ref="AD78" ca="1">INDEX('Jaccard_distance All'!$A$1:$EH$1,1,MATCH(AA78,'Jaccard_distance All'!$A$1:$EH$1,0)+MATCH(LARGE(OFFSET('Jaccard_distance All'!$A76,0,MATCH(AA78,'Jaccard_distance All'!$A$1:$EH$1,0),,138-MATCH(AA78,'Jaccard_distance All'!$A$1:$EH$1,0)),1),OFFSET('Jaccard_distance All'!$A76,0,MATCH(AA78,'Jaccard_distance All'!$A$1:$EH$1,0),,138-MATCH(AA78,'Jaccard_distance All'!$A$1:$EH$1,0)),0))</f>
        <v>set_5014</v>
      </c>
      <c r="AE78" s="18">
        <f ca="1">HLOOKUP(AD78,'Jaccard_distance All'!$C$1:$EH$138,ROW()-2,FALSE)</f>
        <v>0.90909090909090906</v>
      </c>
      <c r="AF78" s="21" t="str">
        <f ca="1">HLOOKUP(AD78,'Jaccard_distance All'!$C$1:$EH$138,2,FALSE)</f>
        <v>H₂ and CCUS are not supported by heavy industries to the same extent that profit-generating activtities are</v>
      </c>
      <c r="AG78" s="18" t="str" cm="1">
        <f t="array" aca="1" ref="AG78" ca="1">INDEX('Jaccard_distance All'!$A$1:$EH$1,1,MATCH(AD78,'Jaccard_distance All'!$A$1:$EH$1,0)+MATCH(LARGE(OFFSET('Jaccard_distance All'!$A76,0,MATCH(AD78,'Jaccard_distance All'!$A$1:$EH$1,0),,138-MATCH(AD78,'Jaccard_distance All'!$A$1:$EH$1,0)),1),OFFSET('Jaccard_distance All'!$A76,0,MATCH(AD78,'Jaccard_distance All'!$A$1:$EH$1,0),,138-MATCH(AD78,'Jaccard_distance All'!$A$1:$EH$1,0)),0))</f>
        <v>set_5015</v>
      </c>
      <c r="AH78" s="18">
        <f ca="1">HLOOKUP(AG78,'Jaccard_distance All'!$C$1:$EH$138,ROW()-2,FALSE)</f>
        <v>0.89473684210526316</v>
      </c>
      <c r="AI78" s="21" t="str">
        <f ca="1">HLOOKUP(AG78,'Jaccard_distance All'!$C$1:$EH$138,2,FALSE)</f>
        <v>H₂ and CCUS adoption may be distorted by state protectionism towards O&amp;G industry</v>
      </c>
      <c r="AK78" s="85">
        <f ca="1">1-SMALL('Jaccard_distance All'!$C76:$EH76,2)</f>
        <v>0.52727272727272723</v>
      </c>
      <c r="AL78" s="85">
        <f ca="1">1-AVERAGE('Jaccard_distance All'!$C76:$EH76)</f>
        <v>0.18802862050775571</v>
      </c>
      <c r="AM78" s="85">
        <f ca="1">1-MEDIAN('Jaccard_distance All'!$C76:$EH76)</f>
        <v>0.16666666666666663</v>
      </c>
    </row>
    <row r="79" spans="1:39" ht="39.4" x14ac:dyDescent="0.45">
      <c r="A79" s="19" t="s">
        <v>94</v>
      </c>
      <c r="B79" s="21" t="s">
        <v>363</v>
      </c>
      <c r="C79" s="18" cm="1">
        <f t="array" ref="C79">_xlfn.XLOOKUP(A79,'H2 risks'!$F$5:$AR$5,'H2 risks'!$F$2:$AR$2,check,0)</f>
        <v>47</v>
      </c>
      <c r="D79" s="34" t="str" cm="1">
        <f t="array" aca="1" ref="D79" ca="1">INDEX('Jaccard_distance All'!$C$1:$EH$1,,MATCH(SMALL('Jaccard_distance All'!$C77:$EH77,D$4+1),'Jaccard_distance All'!$C77:$EH77,0))</f>
        <v>set_3027</v>
      </c>
      <c r="E79" s="18">
        <f ca="1">SMALL('Jaccard_distance All'!$C77:$EH77,E$4+1)</f>
        <v>0.47272727272727277</v>
      </c>
      <c r="F79" s="21" t="str" cm="1">
        <f t="array" aca="1" ref="F79" ca="1">INDEX('Jaccard_distance All'!$C$2:$EH$2,,MATCH(SMALL('Jaccard_distance All'!$C77:$EH77,F$4+1),'Jaccard_distance All'!$C77:$EH77,0))</f>
        <v>H₂ adoption will require wide-scale infrastructure changes</v>
      </c>
      <c r="G79" s="18" t="str" cm="1">
        <f t="array" aca="1" ref="G79" ca="1">INDEX('Jaccard_distance All'!$C$1:$EH$1,,MATCH(SMALL('Jaccard_distance All'!$C77:$EH77,G$4+1),'Jaccard_distance All'!$C77:$EH77,0))</f>
        <v>set_1002</v>
      </c>
      <c r="H79" s="18">
        <f ca="1">SMALL('Jaccard_distance All'!$C77:$EH77,H$4+1)</f>
        <v>0.48611111111111116</v>
      </c>
      <c r="I79" s="21" t="str" cm="1">
        <f t="array" aca="1" ref="I79" ca="1">INDEX('Jaccard_distance All'!$C$2:$EH$2,,MATCH(SMALL('Jaccard_distance All'!$C77:$EH77,I$4+1),'Jaccard_distance All'!$C77:$EH77,0))</f>
        <v>H₂ facilitates industries and society to reach net zero goals</v>
      </c>
      <c r="J79" s="18" t="str" cm="1">
        <f t="array" aca="1" ref="J79" ca="1">INDEX('Jaccard_distance All'!$C$1:$EH$1,,MATCH(SMALL('Jaccard_distance All'!$C77:$EH77,J$4+1),'Jaccard_distance All'!$C77:$EH77,0))</f>
        <v>set_1003</v>
      </c>
      <c r="K79" s="18">
        <f ca="1">SMALL('Jaccard_distance All'!$C77:$EH77,K$4+1)</f>
        <v>0.50819672131147542</v>
      </c>
      <c r="L79" s="21" t="str" cm="1">
        <f t="array" aca="1" ref="L79" ca="1">INDEX('Jaccard_distance All'!$C$2:$EH$2,,MATCH(SMALL('Jaccard_distance All'!$C77:$EH77,L$4+1),'Jaccard_distance All'!$C77:$EH77,0))</f>
        <v>H₂ can be produced via multiple technology value chains</v>
      </c>
      <c r="M79" s="18" t="str" cm="1">
        <f t="array" aca="1" ref="M79" ca="1">INDEX('Jaccard_distance All'!$C$1:$EH$1,,MATCH(SMALL('Jaccard_distance All'!$C77:$EH77,M$4+1),'Jaccard_distance All'!$C77:$EH77,0))</f>
        <v>set_1011</v>
      </c>
      <c r="N79" s="18">
        <f ca="1">SMALL('Jaccard_distance All'!$C77:$EH77,N$4+1)</f>
        <v>0.61403508771929827</v>
      </c>
      <c r="O79" s="21" t="str" cm="1">
        <f t="array" aca="1" ref="O79" ca="1">INDEX('Jaccard_distance All'!$C$2:$EH$2,,MATCH(SMALL('Jaccard_distance All'!$C77:$EH77,O$4+1),'Jaccard_distance All'!$C77:$EH77,0))</f>
        <v>H₂ can be used in multiple markets via chemical energy carriers (e.g., ammonia, methanol)</v>
      </c>
      <c r="P79" s="18" t="str" cm="1">
        <f t="array" aca="1" ref="P79" ca="1">INDEX('Jaccard_distance All'!$C$1:$EH$1,,MATCH(SMALL('Jaccard_distance All'!$C77:$EH77,P$4+1),'Jaccard_distance All'!$C77:$EH77,0))</f>
        <v>set_1006</v>
      </c>
      <c r="Q79" s="18">
        <f ca="1">SMALL('Jaccard_distance All'!$C77:$EH77,Q$4+1)</f>
        <v>0.61538461538461542</v>
      </c>
      <c r="R79" s="35" t="str" cm="1">
        <f t="array" aca="1" ref="R79" ca="1">INDEX('Jaccard_distance All'!$C$2:$EH$2,,MATCH(SMALL('Jaccard_distance All'!$C77:$EH77,R$4+1),'Jaccard_distance All'!$C77:$EH77,0))</f>
        <v>H₂ production enjoys political and policy support</v>
      </c>
      <c r="T79" s="61">
        <f ca="1">COUNTIF('Jaccard_distance All'!$C77:$EH77,1)</f>
        <v>2</v>
      </c>
      <c r="U79" s="34" t="str" cm="1">
        <f t="array" aca="1" ref="U79" ca="1">INDEX('Jaccard_distance All'!$C$1:$EH$1,,MATCH(LARGE('Jaccard_distance All'!$C77:$EH77,U$4),'Jaccard_distance All'!$C77:$EH77,0))</f>
        <v>set_3023</v>
      </c>
      <c r="V79" s="18">
        <f ca="1">LARGE('Jaccard_distance All'!$C77:$EH77,V$4+1)</f>
        <v>1</v>
      </c>
      <c r="W79" s="21" t="str" cm="1">
        <f t="array" aca="1" ref="W79" ca="1">INDEX('Jaccard_distance All'!$C$2:$EH$2,,MATCH(LARGE('Jaccard_distance All'!$C77:$EH77,W$4+1),'Jaccard_distance All'!$C77:$EH77,0))</f>
        <v>H₂ production systems may lack sufficient flexibility to adjust to variable electricity supply and demand</v>
      </c>
      <c r="X79" s="18" t="str" cm="1">
        <f t="array" aca="1" ref="X79" ca="1">INDEX('Jaccard_distance All'!$A$1:$EH$1,1,MATCH(U79,'Jaccard_distance All'!$A$1:$EH$1,0)+MATCH(LARGE(OFFSET('Jaccard_distance All'!$A77,0,MATCH(U79,'Jaccard_distance All'!$A$1:$EH$1,0),,138-MATCH(U79,'Jaccard_distance All'!$A$1:$EH$1,0)),1),OFFSET('Jaccard_distance All'!$A77,0,MATCH(U79,'Jaccard_distance All'!$A$1:$EH$1,0),,138-MATCH(U79,'Jaccard_distance All'!$A$1:$EH$1,0)),0))</f>
        <v>set_5005</v>
      </c>
      <c r="Y79" s="18">
        <f ca="1">HLOOKUP(X79,'Jaccard_distance All'!$C$1:$EH$138,ROW()-2,FALSE)</f>
        <v>1</v>
      </c>
      <c r="Z79" s="21" t="str">
        <f ca="1">HLOOKUP(X79,'Jaccard_distance All'!$C$1:$EH$138,2,FALSE)</f>
        <v>H₂ and CCUS may not address lack of diversity in the workforce</v>
      </c>
      <c r="AA79" s="18" t="str" cm="1">
        <f t="array" aca="1" ref="AA79" ca="1">INDEX('Jaccard_distance All'!$A$1:$EH$1,1,MATCH(X79,'Jaccard_distance All'!$A$1:$EH$1,0)+MATCH(LARGE(OFFSET('Jaccard_distance All'!$A77,0,MATCH(X79,'Jaccard_distance All'!$A$1:$EH$1,0),,138-MATCH(X79,'Jaccard_distance All'!$A$1:$EH$1,0)),1),OFFSET('Jaccard_distance All'!$A77,0,MATCH(X79,'Jaccard_distance All'!$A$1:$EH$1,0),,138-MATCH(X79,'Jaccard_distance All'!$A$1:$EH$1,0)),0))</f>
        <v>set_5014</v>
      </c>
      <c r="AB79" s="18">
        <f ca="1">HLOOKUP(AA79,'Jaccard_distance All'!$C$1:$EH$138,ROW()-2,FALSE)</f>
        <v>0.94545454545454544</v>
      </c>
      <c r="AC79" s="21" t="str">
        <f ca="1">HLOOKUP(AA79,'Jaccard_distance All'!$C$1:$EH$138,2,FALSE)</f>
        <v>H₂ and CCUS are not supported by heavy industries to the same extent that profit-generating activtities are</v>
      </c>
      <c r="AD79" s="18" t="str" cm="1">
        <f t="array" aca="1" ref="AD79" ca="1">INDEX('Jaccard_distance All'!$A$1:$EH$1,1,MATCH(AA79,'Jaccard_distance All'!$A$1:$EH$1,0)+MATCH(LARGE(OFFSET('Jaccard_distance All'!$A77,0,MATCH(AA79,'Jaccard_distance All'!$A$1:$EH$1,0),,138-MATCH(AA79,'Jaccard_distance All'!$A$1:$EH$1,0)),1),OFFSET('Jaccard_distance All'!$A77,0,MATCH(AA79,'Jaccard_distance All'!$A$1:$EH$1,0),,138-MATCH(AA79,'Jaccard_distance All'!$A$1:$EH$1,0)),0))</f>
        <v>set_5016</v>
      </c>
      <c r="AE79" s="18">
        <f ca="1">HLOOKUP(AD79,'Jaccard_distance All'!$C$1:$EH$138,ROW()-2,FALSE)</f>
        <v>0.92982456140350878</v>
      </c>
      <c r="AF79" s="21" t="str">
        <f ca="1">HLOOKUP(AD79,'Jaccard_distance All'!$C$1:$EH$138,2,FALSE)</f>
        <v>H₂ and CCUS projects may not address unemployment affecting local communities due to mismatch in job skills</v>
      </c>
      <c r="AG79" s="18" t="e" cm="1">
        <f t="array" aca="1" ref="AG79" ca="1">INDEX('Jaccard_distance All'!$A$1:$EH$1,1,MATCH(AD79,'Jaccard_distance All'!$A$1:$EH$1,0)+MATCH(LARGE(OFFSET('Jaccard_distance All'!$A77,0,MATCH(AD79,'Jaccard_distance All'!$A$1:$EH$1,0),,138-MATCH(AD79,'Jaccard_distance All'!$A$1:$EH$1,0)),1),OFFSET('Jaccard_distance All'!$A77,0,MATCH(AD79,'Jaccard_distance All'!$A$1:$EH$1,0),,138-MATCH(AD79,'Jaccard_distance All'!$A$1:$EH$1,0)),0))</f>
        <v>#REF!</v>
      </c>
      <c r="AH79" s="18" t="e">
        <f ca="1">HLOOKUP(AG79,'Jaccard_distance All'!$C$1:$EH$138,ROW()-2,FALSE)</f>
        <v>#REF!</v>
      </c>
      <c r="AI79" s="21" t="e">
        <f ca="1">HLOOKUP(AG79,'Jaccard_distance All'!$C$1:$EH$138,2,FALSE)</f>
        <v>#REF!</v>
      </c>
      <c r="AK79" s="85">
        <f ca="1">1-SMALL('Jaccard_distance All'!$C77:$EH77,2)</f>
        <v>0.52727272727272723</v>
      </c>
      <c r="AL79" s="85">
        <f ca="1">1-AVERAGE('Jaccard_distance All'!$C77:$EH77)</f>
        <v>0.19854437411289627</v>
      </c>
      <c r="AM79" s="85">
        <f ca="1">1-MEDIAN('Jaccard_distance All'!$C77:$EH77)</f>
        <v>0.18518518518518512</v>
      </c>
    </row>
    <row r="80" spans="1:39" ht="39.4" x14ac:dyDescent="0.45">
      <c r="A80" s="19" t="s">
        <v>95</v>
      </c>
      <c r="B80" s="21" t="s">
        <v>364</v>
      </c>
      <c r="C80" s="18" cm="1">
        <f t="array" ref="C80">_xlfn.XLOOKUP(A80,'H2 risks'!$F$5:$AR$5,'H2 risks'!$F$2:$AR$2,check,0)</f>
        <v>13</v>
      </c>
      <c r="D80" s="34" t="str" cm="1">
        <f t="array" aca="1" ref="D80" ca="1">INDEX('Jaccard_distance All'!$C$1:$EH$1,,MATCH(SMALL('Jaccard_distance All'!$C78:$EH78,D$4+1),'Jaccard_distance All'!$C78:$EH78,0))</f>
        <v>set_1012</v>
      </c>
      <c r="E80" s="18">
        <f ca="1">SMALL('Jaccard_distance All'!$C78:$EH78,E$4+1)</f>
        <v>0.69565217391304346</v>
      </c>
      <c r="F80" s="21" t="str" cm="1">
        <f t="array" aca="1" ref="F80" ca="1">INDEX('Jaccard_distance All'!$C$2:$EH$2,,MATCH(SMALL('Jaccard_distance All'!$C78:$EH78,F$4+1),'Jaccard_distance All'!$C78:$EH78,0))</f>
        <v>H₂ can leverage public consultations and engagements to elicit public support and participation</v>
      </c>
      <c r="G80" s="18" t="str" cm="1">
        <f t="array" aca="1" ref="G80" ca="1">INDEX('Jaccard_distance All'!$C$1:$EH$1,,MATCH(SMALL('Jaccard_distance All'!$C78:$EH78,G$4+1),'Jaccard_distance All'!$C78:$EH78,0))</f>
        <v>set_1012</v>
      </c>
      <c r="H80" s="18">
        <f ca="1">SMALL('Jaccard_distance All'!$C78:$EH78,H$4+1)</f>
        <v>0.69565217391304346</v>
      </c>
      <c r="I80" s="21" t="str" cm="1">
        <f t="array" aca="1" ref="I80" ca="1">INDEX('Jaccard_distance All'!$C$2:$EH$2,,MATCH(SMALL('Jaccard_distance All'!$C78:$EH78,I$4+1),'Jaccard_distance All'!$C78:$EH78,0))</f>
        <v>H₂ can leverage public consultations and engagements to elicit public support and participation</v>
      </c>
      <c r="J80" s="18" t="str" cm="1">
        <f t="array" aca="1" ref="J80" ca="1">INDEX('Jaccard_distance All'!$C$1:$EH$1,,MATCH(SMALL('Jaccard_distance All'!$C78:$EH78,J$4+1),'Jaccard_distance All'!$C78:$EH78,0))</f>
        <v>set_5007</v>
      </c>
      <c r="K80" s="18">
        <f ca="1">SMALL('Jaccard_distance All'!$C78:$EH78,K$4+1)</f>
        <v>0.72</v>
      </c>
      <c r="L80" s="21" t="str" cm="1">
        <f t="array" aca="1" ref="L80" ca="1">INDEX('Jaccard_distance All'!$C$2:$EH$2,,MATCH(SMALL('Jaccard_distance All'!$C78:$EH78,L$4+1),'Jaccard_distance All'!$C78:$EH78,0))</f>
        <v>H₂ and CCUS projects may promote enfironmental injustices</v>
      </c>
      <c r="M80" s="18" t="str" cm="1">
        <f t="array" aca="1" ref="M80" ca="1">INDEX('Jaccard_distance All'!$C$1:$EH$1,,MATCH(SMALL('Jaccard_distance All'!$C78:$EH78,M$4+1),'Jaccard_distance All'!$C78:$EH78,0))</f>
        <v>set_3012</v>
      </c>
      <c r="N80" s="18">
        <f ca="1">SMALL('Jaccard_distance All'!$C78:$EH78,N$4+1)</f>
        <v>0.73076923076923084</v>
      </c>
      <c r="O80" s="21" t="str" cm="1">
        <f t="array" aca="1" ref="O80" ca="1">INDEX('Jaccard_distance All'!$C$2:$EH$2,,MATCH(SMALL('Jaccard_distance All'!$C78:$EH78,O$4+1),'Jaccard_distance All'!$C78:$EH78,0))</f>
        <v>H₂ projects may suffer from "spillover" lack of trust in O&amp;G industry from end consumers</v>
      </c>
      <c r="P80" s="18" t="str" cm="1">
        <f t="array" aca="1" ref="P80" ca="1">INDEX('Jaccard_distance All'!$C$1:$EH$1,,MATCH(SMALL('Jaccard_distance All'!$C78:$EH78,P$4+1),'Jaccard_distance All'!$C78:$EH78,0))</f>
        <v>set_3012</v>
      </c>
      <c r="Q80" s="18">
        <f ca="1">SMALL('Jaccard_distance All'!$C78:$EH78,Q$4+1)</f>
        <v>0.73076923076923084</v>
      </c>
      <c r="R80" s="35" t="str" cm="1">
        <f t="array" aca="1" ref="R80" ca="1">INDEX('Jaccard_distance All'!$C$2:$EH$2,,MATCH(SMALL('Jaccard_distance All'!$C78:$EH78,R$4+1),'Jaccard_distance All'!$C78:$EH78,0))</f>
        <v>H₂ projects may suffer from "spillover" lack of trust in O&amp;G industry from end consumers</v>
      </c>
      <c r="T80" s="61">
        <f ca="1">COUNTIF('Jaccard_distance All'!$C78:$EH78,1)</f>
        <v>21</v>
      </c>
      <c r="U80" s="34" t="str" cm="1">
        <f t="array" aca="1" ref="U80" ca="1">INDEX('Jaccard_distance All'!$C$1:$EH$1,,MATCH(LARGE('Jaccard_distance All'!$C78:$EH78,U$4),'Jaccard_distance All'!$C78:$EH78,0))</f>
        <v>set_1004</v>
      </c>
      <c r="V80" s="18">
        <f ca="1">LARGE('Jaccard_distance All'!$C78:$EH78,V$4+1)</f>
        <v>1</v>
      </c>
      <c r="W80" s="21" t="str" cm="1">
        <f t="array" aca="1" ref="W80" ca="1">INDEX('Jaccard_distance All'!$C$2:$EH$2,,MATCH(LARGE('Jaccard_distance All'!$C78:$EH78,W$4+1),'Jaccard_distance All'!$C78:$EH78,0))</f>
        <v>H₂ production via conventional technologies is at high TRL</v>
      </c>
      <c r="X80" s="18" t="str" cm="1">
        <f t="array" aca="1" ref="X80" ca="1">INDEX('Jaccard_distance All'!$A$1:$EH$1,1,MATCH(U80,'Jaccard_distance All'!$A$1:$EH$1,0)+MATCH(LARGE(OFFSET('Jaccard_distance All'!$A78,0,MATCH(U80,'Jaccard_distance All'!$A$1:$EH$1,0),,138-MATCH(U80,'Jaccard_distance All'!$A$1:$EH$1,0)),1),OFFSET('Jaccard_distance All'!$A78,0,MATCH(U80,'Jaccard_distance All'!$A$1:$EH$1,0),,138-MATCH(U80,'Jaccard_distance All'!$A$1:$EH$1,0)),0))</f>
        <v>set_1009</v>
      </c>
      <c r="Y80" s="18">
        <f ca="1">HLOOKUP(X80,'Jaccard_distance All'!$C$1:$EH$138,ROW()-2,FALSE)</f>
        <v>1</v>
      </c>
      <c r="Z80" s="21" t="str">
        <f ca="1">HLOOKUP(X80,'Jaccard_distance All'!$C$1:$EH$138,2,FALSE)</f>
        <v>H₂ requirements for trained/skilled staff can be met by existing industries and initiatives</v>
      </c>
      <c r="AA80" s="18" t="str" cm="1">
        <f t="array" aca="1" ref="AA80" ca="1">INDEX('Jaccard_distance All'!$A$1:$EH$1,1,MATCH(X80,'Jaccard_distance All'!$A$1:$EH$1,0)+MATCH(LARGE(OFFSET('Jaccard_distance All'!$A78,0,MATCH(X80,'Jaccard_distance All'!$A$1:$EH$1,0),,138-MATCH(X80,'Jaccard_distance All'!$A$1:$EH$1,0)),1),OFFSET('Jaccard_distance All'!$A78,0,MATCH(X80,'Jaccard_distance All'!$A$1:$EH$1,0),,138-MATCH(X80,'Jaccard_distance All'!$A$1:$EH$1,0)),0))</f>
        <v>set_2007</v>
      </c>
      <c r="AB80" s="18">
        <f ca="1">HLOOKUP(AA80,'Jaccard_distance All'!$C$1:$EH$138,ROW()-2,FALSE)</f>
        <v>1</v>
      </c>
      <c r="AC80" s="21" t="str">
        <f ca="1">HLOOKUP(AA80,'Jaccard_distance All'!$C$1:$EH$138,2,FALSE)</f>
        <v>CCUS adoption can be economically self-sufficient or cost-effective</v>
      </c>
      <c r="AD80" s="18" t="str" cm="1">
        <f t="array" aca="1" ref="AD80" ca="1">INDEX('Jaccard_distance All'!$A$1:$EH$1,1,MATCH(AA80,'Jaccard_distance All'!$A$1:$EH$1,0)+MATCH(LARGE(OFFSET('Jaccard_distance All'!$A78,0,MATCH(AA80,'Jaccard_distance All'!$A$1:$EH$1,0),,138-MATCH(AA80,'Jaccard_distance All'!$A$1:$EH$1,0)),1),OFFSET('Jaccard_distance All'!$A78,0,MATCH(AA80,'Jaccard_distance All'!$A$1:$EH$1,0),,138-MATCH(AA80,'Jaccard_distance All'!$A$1:$EH$1,0)),0))</f>
        <v>set_2009</v>
      </c>
      <c r="AE80" s="18">
        <f ca="1">HLOOKUP(AD80,'Jaccard_distance All'!$C$1:$EH$138,ROW()-2,FALSE)</f>
        <v>1</v>
      </c>
      <c r="AF80" s="21" t="str">
        <f ca="1">HLOOKUP(AD80,'Jaccard_distance All'!$C$1:$EH$138,2,FALSE)</f>
        <v>CCUS requirements for trained/skilled staff can be met by existing industries and initiatives</v>
      </c>
      <c r="AG80" s="18" t="str" cm="1">
        <f t="array" aca="1" ref="AG80" ca="1">INDEX('Jaccard_distance All'!$A$1:$EH$1,1,MATCH(AD80,'Jaccard_distance All'!$A$1:$EH$1,0)+MATCH(LARGE(OFFSET('Jaccard_distance All'!$A78,0,MATCH(AD80,'Jaccard_distance All'!$A$1:$EH$1,0),,138-MATCH(AD80,'Jaccard_distance All'!$A$1:$EH$1,0)),1),OFFSET('Jaccard_distance All'!$A78,0,MATCH(AD80,'Jaccard_distance All'!$A$1:$EH$1,0),,138-MATCH(AD80,'Jaccard_distance All'!$A$1:$EH$1,0)),0))</f>
        <v>set_2010</v>
      </c>
      <c r="AH80" s="18">
        <f ca="1">HLOOKUP(AG80,'Jaccard_distance All'!$C$1:$EH$138,ROW()-2,FALSE)</f>
        <v>1</v>
      </c>
      <c r="AI80" s="21" t="str">
        <f ca="1">HLOOKUP(AG80,'Jaccard_distance All'!$C$1:$EH$138,2,FALSE)</f>
        <v>CCUS actors can instilled confidence and trust in institutional support</v>
      </c>
      <c r="AK80" s="85">
        <f ca="1">1-SMALL('Jaccard_distance All'!$C78:$EH78,2)</f>
        <v>0.30434782608695654</v>
      </c>
      <c r="AL80" s="85">
        <f ca="1">1-AVERAGE('Jaccard_distance All'!$C78:$EH78)</f>
        <v>0.11111730590776903</v>
      </c>
      <c r="AM80" s="85">
        <f ca="1">1-MEDIAN('Jaccard_distance All'!$C78:$EH78)</f>
        <v>0.10263157894736841</v>
      </c>
    </row>
    <row r="81" spans="1:39" ht="39.4" x14ac:dyDescent="0.45">
      <c r="A81" s="19" t="s">
        <v>96</v>
      </c>
      <c r="B81" s="21" t="s">
        <v>365</v>
      </c>
      <c r="C81" s="18" cm="1">
        <f t="array" ref="C81">_xlfn.XLOOKUP(A81,'H2 risks'!$F$5:$AR$5,'H2 risks'!$F$2:$AR$2,check,0)</f>
        <v>12</v>
      </c>
      <c r="D81" s="34" t="str" cm="1">
        <f t="array" aca="1" ref="D81" ca="1">INDEX('Jaccard_distance All'!$C$1:$EH$1,,MATCH(SMALL('Jaccard_distance All'!$C79:$EH79,D$4+1),'Jaccard_distance All'!$C79:$EH79,0))</f>
        <v>set_3013</v>
      </c>
      <c r="E81" s="18">
        <f ca="1">SMALL('Jaccard_distance All'!$C79:$EH79,E$4+1)</f>
        <v>0.70588235294117641</v>
      </c>
      <c r="F81" s="21" t="str" cm="1">
        <f t="array" aca="1" ref="F81" ca="1">INDEX('Jaccard_distance All'!$C$2:$EH$2,,MATCH(SMALL('Jaccard_distance All'!$C79:$EH79,F$4+1),'Jaccard_distance All'!$C79:$EH79,0))</f>
        <v>H₂ may face lack of sufficiently trained workforce</v>
      </c>
      <c r="G81" s="18" t="str" cm="1">
        <f t="array" aca="1" ref="G81" ca="1">INDEX('Jaccard_distance All'!$C$1:$EH$1,,MATCH(SMALL('Jaccard_distance All'!$C79:$EH79,G$4+1),'Jaccard_distance All'!$C79:$EH79,0))</f>
        <v>set_3018</v>
      </c>
      <c r="H81" s="18">
        <f ca="1">SMALL('Jaccard_distance All'!$C79:$EH79,H$4+1)</f>
        <v>0.75757575757575757</v>
      </c>
      <c r="I81" s="21" t="str" cm="1">
        <f t="array" aca="1" ref="I81" ca="1">INDEX('Jaccard_distance All'!$C$2:$EH$2,,MATCH(SMALL('Jaccard_distance All'!$C79:$EH79,I$4+1),'Jaccard_distance All'!$C79:$EH79,0))</f>
        <v>H₂ may be delayed due to bureaucracy and lack of political action</v>
      </c>
      <c r="J81" s="18" t="str" cm="1">
        <f t="array" aca="1" ref="J81" ca="1">INDEX('Jaccard_distance All'!$C$1:$EH$1,,MATCH(SMALL('Jaccard_distance All'!$C79:$EH79,J$4+1),'Jaccard_distance All'!$C79:$EH79,0))</f>
        <v>set_3024</v>
      </c>
      <c r="K81" s="18">
        <f ca="1">SMALL('Jaccard_distance All'!$C79:$EH79,K$4+1)</f>
        <v>0.75862068965517238</v>
      </c>
      <c r="L81" s="21" t="str" cm="1">
        <f t="array" aca="1" ref="L81" ca="1">INDEX('Jaccard_distance All'!$C$2:$EH$2,,MATCH(SMALL('Jaccard_distance All'!$C79:$EH79,L$4+1),'Jaccard_distance All'!$C79:$EH79,0))</f>
        <v>H₂ may be hindered by lack of continuity in political action and of harmonization in policy strategies</v>
      </c>
      <c r="M81" s="18" t="str" cm="1">
        <f t="array" aca="1" ref="M81" ca="1">INDEX('Jaccard_distance All'!$C$1:$EH$1,,MATCH(SMALL('Jaccard_distance All'!$C79:$EH79,M$4+1),'Jaccard_distance All'!$C79:$EH79,0))</f>
        <v>set_3025</v>
      </c>
      <c r="N81" s="18">
        <f ca="1">SMALL('Jaccard_distance All'!$C79:$EH79,N$4+1)</f>
        <v>0.76666666666666661</v>
      </c>
      <c r="O81" s="21" t="str" cm="1">
        <f t="array" aca="1" ref="O81" ca="1">INDEX('Jaccard_distance All'!$C$2:$EH$2,,MATCH(SMALL('Jaccard_distance All'!$C79:$EH79,O$4+1),'Jaccard_distance All'!$C79:$EH79,0))</f>
        <v>H₂ may lead to safety risks</v>
      </c>
      <c r="P81" s="18" t="str" cm="1">
        <f t="array" aca="1" ref="P81" ca="1">INDEX('Jaccard_distance All'!$C$1:$EH$1,,MATCH(SMALL('Jaccard_distance All'!$C79:$EH79,P$4+1),'Jaccard_distance All'!$C79:$EH79,0))</f>
        <v>set_1007</v>
      </c>
      <c r="Q81" s="18">
        <f ca="1">SMALL('Jaccard_distance All'!$C79:$EH79,Q$4+1)</f>
        <v>0.77500000000000002</v>
      </c>
      <c r="R81" s="35" t="str" cm="1">
        <f t="array" aca="1" ref="R81" ca="1">INDEX('Jaccard_distance All'!$C$2:$EH$2,,MATCH(SMALL('Jaccard_distance All'!$C79:$EH79,R$4+1),'Jaccard_distance All'!$C79:$EH79,0))</f>
        <v>H₂ stimulates and supports cooperation and consensus among actors (industry, government, local authorities)</v>
      </c>
      <c r="T81" s="61">
        <f ca="1">COUNTIF('Jaccard_distance All'!$C79:$EH79,1)</f>
        <v>11</v>
      </c>
      <c r="U81" s="34" t="str" cm="1">
        <f t="array" aca="1" ref="U81" ca="1">INDEX('Jaccard_distance All'!$C$1:$EH$1,,MATCH(LARGE('Jaccard_distance All'!$C79:$EH79,U$4),'Jaccard_distance All'!$C79:$EH79,0))</f>
        <v>set_1016</v>
      </c>
      <c r="V81" s="18">
        <f ca="1">LARGE('Jaccard_distance All'!$C79:$EH79,V$4+1)</f>
        <v>1</v>
      </c>
      <c r="W81" s="21" t="str" cm="1">
        <f t="array" aca="1" ref="W81" ca="1">INDEX('Jaccard_distance All'!$C$2:$EH$2,,MATCH(LARGE('Jaccard_distance All'!$C79:$EH79,W$4+1),'Jaccard_distance All'!$C79:$EH79,0))</f>
        <v>H₂ can help avoid stranded assets</v>
      </c>
      <c r="X81" s="18" t="str" cm="1">
        <f t="array" aca="1" ref="X81" ca="1">INDEX('Jaccard_distance All'!$A$1:$EH$1,1,MATCH(U81,'Jaccard_distance All'!$A$1:$EH$1,0)+MATCH(LARGE(OFFSET('Jaccard_distance All'!$A79,0,MATCH(U81,'Jaccard_distance All'!$A$1:$EH$1,0),,138-MATCH(U81,'Jaccard_distance All'!$A$1:$EH$1,0)),1),OFFSET('Jaccard_distance All'!$A79,0,MATCH(U81,'Jaccard_distance All'!$A$1:$EH$1,0),,138-MATCH(U81,'Jaccard_distance All'!$A$1:$EH$1,0)),0))</f>
        <v>set_2013</v>
      </c>
      <c r="Y81" s="18">
        <f ca="1">HLOOKUP(X81,'Jaccard_distance All'!$C$1:$EH$138,ROW()-2,FALSE)</f>
        <v>1</v>
      </c>
      <c r="Z81" s="21" t="str">
        <f ca="1">HLOOKUP(X81,'Jaccard_distance All'!$C$1:$EH$138,2,FALSE)</f>
        <v>CCUS can enhance energy security and energy independence of nations</v>
      </c>
      <c r="AA81" s="18" t="str" cm="1">
        <f t="array" aca="1" ref="AA81" ca="1">INDEX('Jaccard_distance All'!$A$1:$EH$1,1,MATCH(X81,'Jaccard_distance All'!$A$1:$EH$1,0)+MATCH(LARGE(OFFSET('Jaccard_distance All'!$A79,0,MATCH(X81,'Jaccard_distance All'!$A$1:$EH$1,0),,138-MATCH(X81,'Jaccard_distance All'!$A$1:$EH$1,0)),1),OFFSET('Jaccard_distance All'!$A79,0,MATCH(X81,'Jaccard_distance All'!$A$1:$EH$1,0),,138-MATCH(X81,'Jaccard_distance All'!$A$1:$EH$1,0)),0))</f>
        <v>set_3015</v>
      </c>
      <c r="AB81" s="18">
        <f ca="1">HLOOKUP(AA81,'Jaccard_distance All'!$C$1:$EH$138,ROW()-2,FALSE)</f>
        <v>1</v>
      </c>
      <c r="AC81" s="21" t="str">
        <f ca="1">HLOOKUP(AA81,'Jaccard_distance All'!$C$1:$EH$138,2,FALSE)</f>
        <v>H₂ may not address process emissions from certain industries and activities</v>
      </c>
      <c r="AD81" s="18" t="str" cm="1">
        <f t="array" aca="1" ref="AD81" ca="1">INDEX('Jaccard_distance All'!$A$1:$EH$1,1,MATCH(AA81,'Jaccard_distance All'!$A$1:$EH$1,0)+MATCH(LARGE(OFFSET('Jaccard_distance All'!$A79,0,MATCH(AA81,'Jaccard_distance All'!$A$1:$EH$1,0),,138-MATCH(AA81,'Jaccard_distance All'!$A$1:$EH$1,0)),1),OFFSET('Jaccard_distance All'!$A79,0,MATCH(AA81,'Jaccard_distance All'!$A$1:$EH$1,0),,138-MATCH(AA81,'Jaccard_distance All'!$A$1:$EH$1,0)),0))</f>
        <v>set_3023</v>
      </c>
      <c r="AE81" s="18">
        <f ca="1">HLOOKUP(AD81,'Jaccard_distance All'!$C$1:$EH$138,ROW()-2,FALSE)</f>
        <v>1</v>
      </c>
      <c r="AF81" s="21" t="str">
        <f ca="1">HLOOKUP(AD81,'Jaccard_distance All'!$C$1:$EH$138,2,FALSE)</f>
        <v>H₂ production systems may lack sufficient flexibility to adjust to variable electricity supply and demand</v>
      </c>
      <c r="AG81" s="18" t="str" cm="1">
        <f t="array" aca="1" ref="AG81" ca="1">INDEX('Jaccard_distance All'!$A$1:$EH$1,1,MATCH(AD81,'Jaccard_distance All'!$A$1:$EH$1,0)+MATCH(LARGE(OFFSET('Jaccard_distance All'!$A79,0,MATCH(AD81,'Jaccard_distance All'!$A$1:$EH$1,0),,138-MATCH(AD81,'Jaccard_distance All'!$A$1:$EH$1,0)),1),OFFSET('Jaccard_distance All'!$A79,0,MATCH(AD81,'Jaccard_distance All'!$A$1:$EH$1,0),,138-MATCH(AD81,'Jaccard_distance All'!$A$1:$EH$1,0)),0))</f>
        <v>set_3039</v>
      </c>
      <c r="AH81" s="18">
        <f ca="1">HLOOKUP(AG81,'Jaccard_distance All'!$C$1:$EH$138,ROW()-2,FALSE)</f>
        <v>1</v>
      </c>
      <c r="AI81" s="21" t="str">
        <f ca="1">HLOOKUP(AG81,'Jaccard_distance All'!$C$1:$EH$138,2,FALSE)</f>
        <v xml:space="preserve">H₂ infrastructure may face technical challenges due to embrittlement </v>
      </c>
      <c r="AK81" s="85">
        <f ca="1">1-SMALL('Jaccard_distance All'!$C79:$EH79,2)</f>
        <v>0.29411764705882359</v>
      </c>
      <c r="AL81" s="85">
        <f ca="1">1-AVERAGE('Jaccard_distance All'!$C79:$EH79)</f>
        <v>0.10942608720416491</v>
      </c>
      <c r="AM81" s="85">
        <f ca="1">1-MEDIAN('Jaccard_distance All'!$C79:$EH79)</f>
        <v>9.4494047619047672E-2</v>
      </c>
    </row>
    <row r="82" spans="1:39" ht="39.4" x14ac:dyDescent="0.45">
      <c r="A82" s="19" t="s">
        <v>97</v>
      </c>
      <c r="B82" s="21" t="s">
        <v>366</v>
      </c>
      <c r="C82" s="18" cm="1">
        <f t="array" ref="C82">_xlfn.XLOOKUP(A82,'H2 risks'!$F$5:$AR$5,'H2 risks'!$F$2:$AR$2,check,0)</f>
        <v>10</v>
      </c>
      <c r="D82" s="34" t="str" cm="1">
        <f t="array" aca="1" ref="D82" ca="1">INDEX('Jaccard_distance All'!$C$1:$EH$1,,MATCH(SMALL('Jaccard_distance All'!$C80:$EH80,D$4+1),'Jaccard_distance All'!$C80:$EH80,0))</f>
        <v>set_5004</v>
      </c>
      <c r="E82" s="18">
        <f ca="1">SMALL('Jaccard_distance All'!$C80:$EH80,E$4+1)</f>
        <v>0.78260869565217395</v>
      </c>
      <c r="F82" s="21" t="str" cm="1">
        <f t="array" aca="1" ref="F82" ca="1">INDEX('Jaccard_distance All'!$C$2:$EH$2,,MATCH(SMALL('Jaccard_distance All'!$C80:$EH80,F$4+1),'Jaccard_distance All'!$C80:$EH80,0))</f>
        <v>H₂ and CCUS additional costs may disproportionally impact low-income end consumers</v>
      </c>
      <c r="G82" s="18" t="str" cm="1">
        <f t="array" aca="1" ref="G82" ca="1">INDEX('Jaccard_distance All'!$C$1:$EH$1,,MATCH(SMALL('Jaccard_distance All'!$C80:$EH80,G$4+1),'Jaccard_distance All'!$C80:$EH80,0))</f>
        <v>set_3020</v>
      </c>
      <c r="H82" s="18">
        <f ca="1">SMALL('Jaccard_distance All'!$C80:$EH80,H$4+1)</f>
        <v>0.78947368421052633</v>
      </c>
      <c r="I82" s="21" t="str" cm="1">
        <f t="array" aca="1" ref="I82" ca="1">INDEX('Jaccard_distance All'!$C$2:$EH$2,,MATCH(SMALL('Jaccard_distance All'!$C80:$EH80,I$4+1),'Jaccard_distance All'!$C80:$EH80,0))</f>
        <v>H₂ technologies may not be sufficiently proven at commercial scale</v>
      </c>
      <c r="J82" s="18" t="str" cm="1">
        <f t="array" aca="1" ref="J82" ca="1">INDEX('Jaccard_distance All'!$C$1:$EH$1,,MATCH(SMALL('Jaccard_distance All'!$C80:$EH80,J$4+1),'Jaccard_distance All'!$C80:$EH80,0))</f>
        <v>set_1008</v>
      </c>
      <c r="K82" s="18">
        <f ca="1">SMALL('Jaccard_distance All'!$C80:$EH80,K$4+1)</f>
        <v>0.79411764705882359</v>
      </c>
      <c r="L82" s="21" t="str" cm="1">
        <f t="array" aca="1" ref="L82" ca="1">INDEX('Jaccard_distance All'!$C$2:$EH$2,,MATCH(SMALL('Jaccard_distance All'!$C80:$EH80,L$4+1),'Jaccard_distance All'!$C80:$EH80,0))</f>
        <v xml:space="preserve">H₂ can reuse infrastructure that is already available  </v>
      </c>
      <c r="M82" s="18" t="str" cm="1">
        <f t="array" aca="1" ref="M82" ca="1">INDEX('Jaccard_distance All'!$C$1:$EH$1,,MATCH(SMALL('Jaccard_distance All'!$C80:$EH80,M$4+1),'Jaccard_distance All'!$C80:$EH80,0))</f>
        <v>set_3015</v>
      </c>
      <c r="N82" s="18">
        <f ca="1">SMALL('Jaccard_distance All'!$C80:$EH80,N$4+1)</f>
        <v>0.8</v>
      </c>
      <c r="O82" s="21" t="str" cm="1">
        <f t="array" aca="1" ref="O82" ca="1">INDEX('Jaccard_distance All'!$C$2:$EH$2,,MATCH(SMALL('Jaccard_distance All'!$C80:$EH80,O$4+1),'Jaccard_distance All'!$C80:$EH80,0))</f>
        <v>H₂ may not address process emissions from certain industries and activities</v>
      </c>
      <c r="P82" s="18" t="str" cm="1">
        <f t="array" aca="1" ref="P82" ca="1">INDEX('Jaccard_distance All'!$C$1:$EH$1,,MATCH(SMALL('Jaccard_distance All'!$C80:$EH80,P$4+1),'Jaccard_distance All'!$C80:$EH80,0))</f>
        <v>set_3032</v>
      </c>
      <c r="Q82" s="18">
        <f ca="1">SMALL('Jaccard_distance All'!$C80:$EH80,Q$4+1)</f>
        <v>0.80952380952380953</v>
      </c>
      <c r="R82" s="35" t="str" cm="1">
        <f t="array" aca="1" ref="R82" ca="1">INDEX('Jaccard_distance All'!$C$2:$EH$2,,MATCH(SMALL('Jaccard_distance All'!$C80:$EH80,R$4+1),'Jaccard_distance All'!$C80:$EH80,0))</f>
        <v>H₂ development may not be developed in a timely manner and face project delays</v>
      </c>
      <c r="T82" s="61">
        <f ca="1">COUNTIF('Jaccard_distance All'!$C80:$EH80,1)</f>
        <v>23</v>
      </c>
      <c r="U82" s="34" t="str" cm="1">
        <f t="array" aca="1" ref="U82" ca="1">INDEX('Jaccard_distance All'!$C$1:$EH$1,,MATCH(LARGE('Jaccard_distance All'!$C80:$EH80,U$4),'Jaccard_distance All'!$C80:$EH80,0))</f>
        <v>set_2009</v>
      </c>
      <c r="V82" s="18">
        <f ca="1">LARGE('Jaccard_distance All'!$C80:$EH80,V$4+1)</f>
        <v>1</v>
      </c>
      <c r="W82" s="21" t="str" cm="1">
        <f t="array" aca="1" ref="W82" ca="1">INDEX('Jaccard_distance All'!$C$2:$EH$2,,MATCH(LARGE('Jaccard_distance All'!$C80:$EH80,W$4+1),'Jaccard_distance All'!$C80:$EH80,0))</f>
        <v>CCUS requirements for trained/skilled staff can be met by existing industries and initiatives</v>
      </c>
      <c r="X82" s="18" t="str" cm="1">
        <f t="array" aca="1" ref="X82" ca="1">INDEX('Jaccard_distance All'!$A$1:$EH$1,1,MATCH(U82,'Jaccard_distance All'!$A$1:$EH$1,0)+MATCH(LARGE(OFFSET('Jaccard_distance All'!$A80,0,MATCH(U82,'Jaccard_distance All'!$A$1:$EH$1,0),,138-MATCH(U82,'Jaccard_distance All'!$A$1:$EH$1,0)),1),OFFSET('Jaccard_distance All'!$A80,0,MATCH(U82,'Jaccard_distance All'!$A$1:$EH$1,0),,138-MATCH(U82,'Jaccard_distance All'!$A$1:$EH$1,0)),0))</f>
        <v>set_2014</v>
      </c>
      <c r="Y82" s="18">
        <f ca="1">HLOOKUP(X82,'Jaccard_distance All'!$C$1:$EH$138,ROW()-2,FALSE)</f>
        <v>1</v>
      </c>
      <c r="Z82" s="21" t="str">
        <f ca="1">HLOOKUP(X82,'Jaccard_distance All'!$C$1:$EH$138,2,FALSE)</f>
        <v>CCUS can leverage public consultations and engagements to elicit public support and participation</v>
      </c>
      <c r="AA82" s="18" t="str" cm="1">
        <f t="array" aca="1" ref="AA82" ca="1">INDEX('Jaccard_distance All'!$A$1:$EH$1,1,MATCH(X82,'Jaccard_distance All'!$A$1:$EH$1,0)+MATCH(LARGE(OFFSET('Jaccard_distance All'!$A80,0,MATCH(X82,'Jaccard_distance All'!$A$1:$EH$1,0),,138-MATCH(X82,'Jaccard_distance All'!$A$1:$EH$1,0)),1),OFFSET('Jaccard_distance All'!$A80,0,MATCH(X82,'Jaccard_distance All'!$A$1:$EH$1,0),,138-MATCH(X82,'Jaccard_distance All'!$A$1:$EH$1,0)),0))</f>
        <v>set_2018</v>
      </c>
      <c r="AB82" s="18">
        <f ca="1">HLOOKUP(AA82,'Jaccard_distance All'!$C$1:$EH$138,ROW()-2,FALSE)</f>
        <v>1</v>
      </c>
      <c r="AC82" s="21" t="str">
        <f ca="1">HLOOKUP(AA82,'Jaccard_distance All'!$C$1:$EH$138,2,FALSE)</f>
        <v>CCUS can support the integration of renewable energy sources</v>
      </c>
      <c r="AD82" s="18" t="str" cm="1">
        <f t="array" aca="1" ref="AD82" ca="1">INDEX('Jaccard_distance All'!$A$1:$EH$1,1,MATCH(AA82,'Jaccard_distance All'!$A$1:$EH$1,0)+MATCH(LARGE(OFFSET('Jaccard_distance All'!$A80,0,MATCH(AA82,'Jaccard_distance All'!$A$1:$EH$1,0),,138-MATCH(AA82,'Jaccard_distance All'!$A$1:$EH$1,0)),1),OFFSET('Jaccard_distance All'!$A80,0,MATCH(AA82,'Jaccard_distance All'!$A$1:$EH$1,0),,138-MATCH(AA82,'Jaccard_distance All'!$A$1:$EH$1,0)),0))</f>
        <v>set_2019</v>
      </c>
      <c r="AE82" s="18">
        <f ca="1">HLOOKUP(AD82,'Jaccard_distance All'!$C$1:$EH$138,ROW()-2,FALSE)</f>
        <v>1</v>
      </c>
      <c r="AF82" s="21" t="str">
        <f ca="1">HLOOKUP(AD82,'Jaccard_distance All'!$C$1:$EH$138,2,FALSE)</f>
        <v>CCUS adoption encourages broad innovation (technologies, practices and business models)</v>
      </c>
      <c r="AG82" s="18" t="str" cm="1">
        <f t="array" aca="1" ref="AG82" ca="1">INDEX('Jaccard_distance All'!$A$1:$EH$1,1,MATCH(AD82,'Jaccard_distance All'!$A$1:$EH$1,0)+MATCH(LARGE(OFFSET('Jaccard_distance All'!$A80,0,MATCH(AD82,'Jaccard_distance All'!$A$1:$EH$1,0),,138-MATCH(AD82,'Jaccard_distance All'!$A$1:$EH$1,0)),1),OFFSET('Jaccard_distance All'!$A80,0,MATCH(AD82,'Jaccard_distance All'!$A$1:$EH$1,0),,138-MATCH(AD82,'Jaccard_distance All'!$A$1:$EH$1,0)),0))</f>
        <v>set_2020</v>
      </c>
      <c r="AH82" s="18">
        <f ca="1">HLOOKUP(AG82,'Jaccard_distance All'!$C$1:$EH$138,ROW()-2,FALSE)</f>
        <v>1</v>
      </c>
      <c r="AI82" s="21" t="str">
        <f ca="1">HLOOKUP(AG82,'Jaccard_distance All'!$C$1:$EH$138,2,FALSE)</f>
        <v>CCUS can support the integration of small and medium enterprises (SMEs) in industrial value chains</v>
      </c>
      <c r="AK82" s="85">
        <f ca="1">1-SMALL('Jaccard_distance All'!$C80:$EH80,2)</f>
        <v>0.21739130434782605</v>
      </c>
      <c r="AL82" s="85">
        <f ca="1">1-AVERAGE('Jaccard_distance All'!$C80:$EH80)</f>
        <v>8.3232480786634144E-2</v>
      </c>
      <c r="AM82" s="85">
        <f ca="1">1-MEDIAN('Jaccard_distance All'!$C80:$EH80)</f>
        <v>6.4516129032258007E-2</v>
      </c>
    </row>
    <row r="83" spans="1:39" ht="39.4" x14ac:dyDescent="0.45">
      <c r="A83" s="19" t="s">
        <v>98</v>
      </c>
      <c r="B83" s="21" t="s">
        <v>367</v>
      </c>
      <c r="C83" s="18" cm="1">
        <f t="array" ref="C83">_xlfn.XLOOKUP(A83,'H2 risks'!$F$5:$AR$5,'H2 risks'!$F$2:$AR$2,check,0)</f>
        <v>15</v>
      </c>
      <c r="D83" s="34" t="str" cm="1">
        <f t="array" aca="1" ref="D83" ca="1">INDEX('Jaccard_distance All'!$C$1:$EH$1,,MATCH(SMALL('Jaccard_distance All'!$C81:$EH81,D$4+1),'Jaccard_distance All'!$C81:$EH81,0))</f>
        <v>set_1012</v>
      </c>
      <c r="E83" s="18">
        <f ca="1">SMALL('Jaccard_distance All'!$C81:$EH81,E$4+1)</f>
        <v>0.72</v>
      </c>
      <c r="F83" s="21" t="str" cm="1">
        <f t="array" aca="1" ref="F83" ca="1">INDEX('Jaccard_distance All'!$C$2:$EH$2,,MATCH(SMALL('Jaccard_distance All'!$C81:$EH81,F$4+1),'Jaccard_distance All'!$C81:$EH81,0))</f>
        <v>H₂ can leverage public consultations and engagements to elicit public support and participation</v>
      </c>
      <c r="G83" s="18" t="str" cm="1">
        <f t="array" aca="1" ref="G83" ca="1">INDEX('Jaccard_distance All'!$C$1:$EH$1,,MATCH(SMALL('Jaccard_distance All'!$C81:$EH81,G$4+1),'Jaccard_distance All'!$C81:$EH81,0))</f>
        <v>set_3003</v>
      </c>
      <c r="H83" s="18">
        <f ca="1">SMALL('Jaccard_distance All'!$C81:$EH81,H$4+1)</f>
        <v>0.76190476190476186</v>
      </c>
      <c r="I83" s="21" t="str" cm="1">
        <f t="array" aca="1" ref="I83" ca="1">INDEX('Jaccard_distance All'!$C$2:$EH$2,,MATCH(SMALL('Jaccard_distance All'!$C81:$EH81,I$4+1),'Jaccard_distance All'!$C81:$EH81,0))</f>
        <v>H₂ deployment can result in high implementation costs</v>
      </c>
      <c r="J83" s="18" t="str" cm="1">
        <f t="array" aca="1" ref="J83" ca="1">INDEX('Jaccard_distance All'!$C$1:$EH$1,,MATCH(SMALL('Jaccard_distance All'!$C81:$EH81,J$4+1),'Jaccard_distance All'!$C81:$EH81,0))</f>
        <v>set_3022</v>
      </c>
      <c r="K83" s="18">
        <f ca="1">SMALL('Jaccard_distance All'!$C81:$EH81,K$4+1)</f>
        <v>0.76666666666666661</v>
      </c>
      <c r="L83" s="21" t="str" cm="1">
        <f t="array" aca="1" ref="L83" ca="1">INDEX('Jaccard_distance All'!$C$2:$EH$2,,MATCH(SMALL('Jaccard_distance All'!$C81:$EH81,L$4+1),'Jaccard_distance All'!$C81:$EH81,0))</f>
        <v>H₂ technologies are still in the early stages of development (low TRL)</v>
      </c>
      <c r="M83" s="18" t="str" cm="1">
        <f t="array" aca="1" ref="M83" ca="1">INDEX('Jaccard_distance All'!$C$1:$EH$1,,MATCH(SMALL('Jaccard_distance All'!$C81:$EH81,M$4+1),'Jaccard_distance All'!$C81:$EH81,0))</f>
        <v>set_1013</v>
      </c>
      <c r="N83" s="18">
        <f ca="1">SMALL('Jaccard_distance All'!$C81:$EH81,N$4+1)</f>
        <v>0.77777777777777779</v>
      </c>
      <c r="O83" s="21" t="str" cm="1">
        <f t="array" aca="1" ref="O83" ca="1">INDEX('Jaccard_distance All'!$C$2:$EH$2,,MATCH(SMALL('Jaccard_distance All'!$C81:$EH81,O$4+1),'Jaccard_distance All'!$C81:$EH81,0))</f>
        <v>H₂ can leverage geographical proximity of industries and demand centers to expedite adoption</v>
      </c>
      <c r="P83" s="18" t="str" cm="1">
        <f t="array" aca="1" ref="P83" ca="1">INDEX('Jaccard_distance All'!$C$1:$EH$1,,MATCH(SMALL('Jaccard_distance All'!$C81:$EH81,P$4+1),'Jaccard_distance All'!$C81:$EH81,0))</f>
        <v>set_3024</v>
      </c>
      <c r="Q83" s="18">
        <f ca="1">SMALL('Jaccard_distance All'!$C81:$EH81,Q$4+1)</f>
        <v>0.78125</v>
      </c>
      <c r="R83" s="35" t="str" cm="1">
        <f t="array" aca="1" ref="R83" ca="1">INDEX('Jaccard_distance All'!$C$2:$EH$2,,MATCH(SMALL('Jaccard_distance All'!$C81:$EH81,R$4+1),'Jaccard_distance All'!$C81:$EH81,0))</f>
        <v>H₂ may be hindered by lack of continuity in political action and of harmonization in policy strategies</v>
      </c>
      <c r="T83" s="61">
        <f ca="1">COUNTIF('Jaccard_distance All'!$C81:$EH81,1)</f>
        <v>12</v>
      </c>
      <c r="U83" s="34" t="str" cm="1">
        <f t="array" aca="1" ref="U83" ca="1">INDEX('Jaccard_distance All'!$C$1:$EH$1,,MATCH(LARGE('Jaccard_distance All'!$C81:$EH81,U$4),'Jaccard_distance All'!$C81:$EH81,0))</f>
        <v>set_2004</v>
      </c>
      <c r="V83" s="18">
        <f ca="1">LARGE('Jaccard_distance All'!$C81:$EH81,V$4+1)</f>
        <v>1</v>
      </c>
      <c r="W83" s="21" t="str" cm="1">
        <f t="array" aca="1" ref="W83" ca="1">INDEX('Jaccard_distance All'!$C$2:$EH$2,,MATCH(LARGE('Jaccard_distance All'!$C81:$EH81,W$4+1),'Jaccard_distance All'!$C81:$EH81,0))</f>
        <v>CCUS enjoys political and policy support</v>
      </c>
      <c r="X83" s="18" t="str" cm="1">
        <f t="array" aca="1" ref="X83" ca="1">INDEX('Jaccard_distance All'!$A$1:$EH$1,1,MATCH(U83,'Jaccard_distance All'!$A$1:$EH$1,0)+MATCH(LARGE(OFFSET('Jaccard_distance All'!$A81,0,MATCH(U83,'Jaccard_distance All'!$A$1:$EH$1,0),,138-MATCH(U83,'Jaccard_distance All'!$A$1:$EH$1,0)),1),OFFSET('Jaccard_distance All'!$A81,0,MATCH(U83,'Jaccard_distance All'!$A$1:$EH$1,0),,138-MATCH(U83,'Jaccard_distance All'!$A$1:$EH$1,0)),0))</f>
        <v>set_2007</v>
      </c>
      <c r="Y83" s="18">
        <f ca="1">HLOOKUP(X83,'Jaccard_distance All'!$C$1:$EH$138,ROW()-2,FALSE)</f>
        <v>1</v>
      </c>
      <c r="Z83" s="21" t="str">
        <f ca="1">HLOOKUP(X83,'Jaccard_distance All'!$C$1:$EH$138,2,FALSE)</f>
        <v>CCUS adoption can be economically self-sufficient or cost-effective</v>
      </c>
      <c r="AA83" s="18" t="str" cm="1">
        <f t="array" aca="1" ref="AA83" ca="1">INDEX('Jaccard_distance All'!$A$1:$EH$1,1,MATCH(X83,'Jaccard_distance All'!$A$1:$EH$1,0)+MATCH(LARGE(OFFSET('Jaccard_distance All'!$A81,0,MATCH(X83,'Jaccard_distance All'!$A$1:$EH$1,0),,138-MATCH(X83,'Jaccard_distance All'!$A$1:$EH$1,0)),1),OFFSET('Jaccard_distance All'!$A81,0,MATCH(X83,'Jaccard_distance All'!$A$1:$EH$1,0),,138-MATCH(X83,'Jaccard_distance All'!$A$1:$EH$1,0)),0))</f>
        <v>set_2010</v>
      </c>
      <c r="AB83" s="18">
        <f ca="1">HLOOKUP(AA83,'Jaccard_distance All'!$C$1:$EH$138,ROW()-2,FALSE)</f>
        <v>1</v>
      </c>
      <c r="AC83" s="21" t="str">
        <f ca="1">HLOOKUP(AA83,'Jaccard_distance All'!$C$1:$EH$138,2,FALSE)</f>
        <v>CCUS actors can instilled confidence and trust in institutional support</v>
      </c>
      <c r="AD83" s="18" t="str" cm="1">
        <f t="array" aca="1" ref="AD83" ca="1">INDEX('Jaccard_distance All'!$A$1:$EH$1,1,MATCH(AA83,'Jaccard_distance All'!$A$1:$EH$1,0)+MATCH(LARGE(OFFSET('Jaccard_distance All'!$A81,0,MATCH(AA83,'Jaccard_distance All'!$A$1:$EH$1,0),,138-MATCH(AA83,'Jaccard_distance All'!$A$1:$EH$1,0)),1),OFFSET('Jaccard_distance All'!$A81,0,MATCH(AA83,'Jaccard_distance All'!$A$1:$EH$1,0),,138-MATCH(AA83,'Jaccard_distance All'!$A$1:$EH$1,0)),0))</f>
        <v>set_2014</v>
      </c>
      <c r="AE83" s="18">
        <f ca="1">HLOOKUP(AD83,'Jaccard_distance All'!$C$1:$EH$138,ROW()-2,FALSE)</f>
        <v>1</v>
      </c>
      <c r="AF83" s="21" t="str">
        <f ca="1">HLOOKUP(AD83,'Jaccard_distance All'!$C$1:$EH$138,2,FALSE)</f>
        <v>CCUS can leverage public consultations and engagements to elicit public support and participation</v>
      </c>
      <c r="AG83" s="18" t="str" cm="1">
        <f t="array" aca="1" ref="AG83" ca="1">INDEX('Jaccard_distance All'!$A$1:$EH$1,1,MATCH(AD83,'Jaccard_distance All'!$A$1:$EH$1,0)+MATCH(LARGE(OFFSET('Jaccard_distance All'!$A81,0,MATCH(AD83,'Jaccard_distance All'!$A$1:$EH$1,0),,138-MATCH(AD83,'Jaccard_distance All'!$A$1:$EH$1,0)),1),OFFSET('Jaccard_distance All'!$A81,0,MATCH(AD83,'Jaccard_distance All'!$A$1:$EH$1,0),,138-MATCH(AD83,'Jaccard_distance All'!$A$1:$EH$1,0)),0))</f>
        <v>set_3023</v>
      </c>
      <c r="AH83" s="18">
        <f ca="1">HLOOKUP(AG83,'Jaccard_distance All'!$C$1:$EH$138,ROW()-2,FALSE)</f>
        <v>1</v>
      </c>
      <c r="AI83" s="21" t="str">
        <f ca="1">HLOOKUP(AG83,'Jaccard_distance All'!$C$1:$EH$138,2,FALSE)</f>
        <v>H₂ production systems may lack sufficient flexibility to adjust to variable electricity supply and demand</v>
      </c>
      <c r="AK83" s="85">
        <f ca="1">1-SMALL('Jaccard_distance All'!$C81:$EH81,2)</f>
        <v>0.28000000000000003</v>
      </c>
      <c r="AL83" s="85">
        <f ca="1">1-AVERAGE('Jaccard_distance All'!$C81:$EH81)</f>
        <v>0.10749929655556756</v>
      </c>
      <c r="AM83" s="85">
        <f ca="1">1-MEDIAN('Jaccard_distance All'!$C81:$EH81)</f>
        <v>9.0629274965800199E-2</v>
      </c>
    </row>
    <row r="84" spans="1:39" ht="39.4" x14ac:dyDescent="0.45">
      <c r="A84" s="19" t="s">
        <v>99</v>
      </c>
      <c r="B84" s="21" t="s">
        <v>368</v>
      </c>
      <c r="C84" s="18" cm="1">
        <f t="array" ref="C84">_xlfn.XLOOKUP(A84,'H2 risks'!$F$5:$AR$5,'H2 risks'!$F$2:$AR$2,check,0)</f>
        <v>20</v>
      </c>
      <c r="D84" s="34" t="str" cm="1">
        <f t="array" aca="1" ref="D84" ca="1">INDEX('Jaccard_distance All'!$C$1:$EH$1,,MATCH(SMALL('Jaccard_distance All'!$C82:$EH82,D$4+1),'Jaccard_distance All'!$C82:$EH82,0))</f>
        <v>set_3036</v>
      </c>
      <c r="E84" s="18">
        <f ca="1">SMALL('Jaccard_distance All'!$C82:$EH82,E$4+1)</f>
        <v>0.47826086956521741</v>
      </c>
      <c r="F84" s="21" t="str" cm="1">
        <f t="array" aca="1" ref="F84" ca="1">INDEX('Jaccard_distance All'!$C$2:$EH$2,,MATCH(SMALL('Jaccard_distance All'!$C82:$EH82,F$4+1),'Jaccard_distance All'!$C82:$EH82,0))</f>
        <v>H₂ projects may face governability challenges from lack of clear govenrmental guidelines</v>
      </c>
      <c r="G84" s="18" t="str" cm="1">
        <f t="array" aca="1" ref="G84" ca="1">INDEX('Jaccard_distance All'!$C$1:$EH$1,,MATCH(SMALL('Jaccard_distance All'!$C82:$EH82,G$4+1),'Jaccard_distance All'!$C82:$EH82,0))</f>
        <v>set_3038</v>
      </c>
      <c r="H84" s="18">
        <f ca="1">SMALL('Jaccard_distance All'!$C82:$EH82,H$4+1)</f>
        <v>0.57692307692307687</v>
      </c>
      <c r="I84" s="21" t="str" cm="1">
        <f t="array" aca="1" ref="I84" ca="1">INDEX('Jaccard_distance All'!$C$2:$EH$2,,MATCH(SMALL('Jaccard_distance All'!$C82:$EH82,I$4+1),'Jaccard_distance All'!$C82:$EH82,0))</f>
        <v>H₂ investment decisions may be delayed by lack of political stability at the national government level</v>
      </c>
      <c r="J84" s="18" t="str" cm="1">
        <f t="array" aca="1" ref="J84" ca="1">INDEX('Jaccard_distance All'!$C$1:$EH$1,,MATCH(SMALL('Jaccard_distance All'!$C82:$EH82,J$4+1),'Jaccard_distance All'!$C82:$EH82,0))</f>
        <v>set_3027</v>
      </c>
      <c r="K84" s="18">
        <f ca="1">SMALL('Jaccard_distance All'!$C82:$EH82,K$4+1)</f>
        <v>0.64285714285714279</v>
      </c>
      <c r="L84" s="21" t="str" cm="1">
        <f t="array" aca="1" ref="L84" ca="1">INDEX('Jaccard_distance All'!$C$2:$EH$2,,MATCH(SMALL('Jaccard_distance All'!$C82:$EH82,L$4+1),'Jaccard_distance All'!$C82:$EH82,0))</f>
        <v>H₂ adoption will require wide-scale infrastructure changes</v>
      </c>
      <c r="M84" s="18" t="str" cm="1">
        <f t="array" aca="1" ref="M84" ca="1">INDEX('Jaccard_distance All'!$C$1:$EH$1,,MATCH(SMALL('Jaccard_distance All'!$C82:$EH82,M$4+1),'Jaccard_distance All'!$C82:$EH82,0))</f>
        <v>set_5011</v>
      </c>
      <c r="N84" s="18">
        <f ca="1">SMALL('Jaccard_distance All'!$C82:$EH82,N$4+1)</f>
        <v>0.69565217391304346</v>
      </c>
      <c r="O84" s="21" t="str" cm="1">
        <f t="array" aca="1" ref="O84" ca="1">INDEX('Jaccard_distance All'!$C$2:$EH$2,,MATCH(SMALL('Jaccard_distance All'!$C82:$EH82,O$4+1),'Jaccard_distance All'!$C82:$EH82,0))</f>
        <v>H₂ and CCUS adoption to replace natural gas will burden end users with costs associated with equipment changes</v>
      </c>
      <c r="P84" s="18" t="str" cm="1">
        <f t="array" aca="1" ref="P84" ca="1">INDEX('Jaccard_distance All'!$C$1:$EH$1,,MATCH(SMALL('Jaccard_distance All'!$C82:$EH82,P$4+1),'Jaccard_distance All'!$C82:$EH82,0))</f>
        <v>set_4027</v>
      </c>
      <c r="Q84" s="18">
        <f ca="1">SMALL('Jaccard_distance All'!$C82:$EH82,Q$4+1)</f>
        <v>0.70588235294117641</v>
      </c>
      <c r="R84" s="35" t="str" cm="1">
        <f t="array" aca="1" ref="R84" ca="1">INDEX('Jaccard_distance All'!$C$2:$EH$2,,MATCH(SMALL('Jaccard_distance All'!$C82:$EH82,R$4+1),'Jaccard_distance All'!$C82:$EH82,0))</f>
        <v>CCUS may be hindered by uncertainties in geological storage sites</v>
      </c>
      <c r="T84" s="61">
        <f ca="1">COUNTIF('Jaccard_distance All'!$C82:$EH82,1)</f>
        <v>11</v>
      </c>
      <c r="U84" s="34" t="str" cm="1">
        <f t="array" aca="1" ref="U84" ca="1">INDEX('Jaccard_distance All'!$C$1:$EH$1,,MATCH(LARGE('Jaccard_distance All'!$C82:$EH82,U$4),'Jaccard_distance All'!$C82:$EH82,0))</f>
        <v>set_1010</v>
      </c>
      <c r="V84" s="18">
        <f ca="1">LARGE('Jaccard_distance All'!$C82:$EH82,V$4+1)</f>
        <v>1</v>
      </c>
      <c r="W84" s="21" t="str" cm="1">
        <f t="array" aca="1" ref="W84" ca="1">INDEX('Jaccard_distance All'!$C$2:$EH$2,,MATCH(LARGE('Jaccard_distance All'!$C82:$EH82,W$4+1),'Jaccard_distance All'!$C82:$EH82,0))</f>
        <v>H₂ can mitigate other environmental problems, e.g., air pollution</v>
      </c>
      <c r="X84" s="18" t="str" cm="1">
        <f t="array" aca="1" ref="X84" ca="1">INDEX('Jaccard_distance All'!$A$1:$EH$1,1,MATCH(U84,'Jaccard_distance All'!$A$1:$EH$1,0)+MATCH(LARGE(OFFSET('Jaccard_distance All'!$A82,0,MATCH(U84,'Jaccard_distance All'!$A$1:$EH$1,0),,138-MATCH(U84,'Jaccard_distance All'!$A$1:$EH$1,0)),1),OFFSET('Jaccard_distance All'!$A82,0,MATCH(U84,'Jaccard_distance All'!$A$1:$EH$1,0),,138-MATCH(U84,'Jaccard_distance All'!$A$1:$EH$1,0)),0))</f>
        <v>set_1023</v>
      </c>
      <c r="Y84" s="18">
        <f ca="1">HLOOKUP(X84,'Jaccard_distance All'!$C$1:$EH$138,ROW()-2,FALSE)</f>
        <v>1</v>
      </c>
      <c r="Z84" s="21" t="str">
        <f ca="1">HLOOKUP(X84,'Jaccard_distance All'!$C$1:$EH$138,2,FALSE)</f>
        <v>H₂ adoption is a relatively low-cost option for existing natural-gas based furnaces</v>
      </c>
      <c r="AA84" s="18" t="str" cm="1">
        <f t="array" aca="1" ref="AA84" ca="1">INDEX('Jaccard_distance All'!$A$1:$EH$1,1,MATCH(X84,'Jaccard_distance All'!$A$1:$EH$1,0)+MATCH(LARGE(OFFSET('Jaccard_distance All'!$A82,0,MATCH(X84,'Jaccard_distance All'!$A$1:$EH$1,0),,138-MATCH(X84,'Jaccard_distance All'!$A$1:$EH$1,0)),1),OFFSET('Jaccard_distance All'!$A82,0,MATCH(X84,'Jaccard_distance All'!$A$1:$EH$1,0),,138-MATCH(X84,'Jaccard_distance All'!$A$1:$EH$1,0)),0))</f>
        <v>set_2009</v>
      </c>
      <c r="AB84" s="18">
        <f ca="1">HLOOKUP(AA84,'Jaccard_distance All'!$C$1:$EH$138,ROW()-2,FALSE)</f>
        <v>1</v>
      </c>
      <c r="AC84" s="21" t="str">
        <f ca="1">HLOOKUP(AA84,'Jaccard_distance All'!$C$1:$EH$138,2,FALSE)</f>
        <v>CCUS requirements for trained/skilled staff can be met by existing industries and initiatives</v>
      </c>
      <c r="AD84" s="18" t="str" cm="1">
        <f t="array" aca="1" ref="AD84" ca="1">INDEX('Jaccard_distance All'!$A$1:$EH$1,1,MATCH(AA84,'Jaccard_distance All'!$A$1:$EH$1,0)+MATCH(LARGE(OFFSET('Jaccard_distance All'!$A82,0,MATCH(AA84,'Jaccard_distance All'!$A$1:$EH$1,0),,138-MATCH(AA84,'Jaccard_distance All'!$A$1:$EH$1,0)),1),OFFSET('Jaccard_distance All'!$A82,0,MATCH(AA84,'Jaccard_distance All'!$A$1:$EH$1,0),,138-MATCH(AA84,'Jaccard_distance All'!$A$1:$EH$1,0)),0))</f>
        <v>set_2010</v>
      </c>
      <c r="AE84" s="18">
        <f ca="1">HLOOKUP(AD84,'Jaccard_distance All'!$C$1:$EH$138,ROW()-2,FALSE)</f>
        <v>1</v>
      </c>
      <c r="AF84" s="21" t="str">
        <f ca="1">HLOOKUP(AD84,'Jaccard_distance All'!$C$1:$EH$138,2,FALSE)</f>
        <v>CCUS actors can instilled confidence and trust in institutional support</v>
      </c>
      <c r="AG84" s="18" t="str" cm="1">
        <f t="array" aca="1" ref="AG84" ca="1">INDEX('Jaccard_distance All'!$A$1:$EH$1,1,MATCH(AD84,'Jaccard_distance All'!$A$1:$EH$1,0)+MATCH(LARGE(OFFSET('Jaccard_distance All'!$A82,0,MATCH(AD84,'Jaccard_distance All'!$A$1:$EH$1,0),,138-MATCH(AD84,'Jaccard_distance All'!$A$1:$EH$1,0)),1),OFFSET('Jaccard_distance All'!$A82,0,MATCH(AD84,'Jaccard_distance All'!$A$1:$EH$1,0),,138-MATCH(AD84,'Jaccard_distance All'!$A$1:$EH$1,0)),0))</f>
        <v>set_2013</v>
      </c>
      <c r="AH84" s="18">
        <f ca="1">HLOOKUP(AG84,'Jaccard_distance All'!$C$1:$EH$138,ROW()-2,FALSE)</f>
        <v>1</v>
      </c>
      <c r="AI84" s="21" t="str">
        <f ca="1">HLOOKUP(AG84,'Jaccard_distance All'!$C$1:$EH$138,2,FALSE)</f>
        <v>CCUS can enhance energy security and energy independence of nations</v>
      </c>
      <c r="AK84" s="85">
        <f ca="1">1-SMALL('Jaccard_distance All'!$C82:$EH82,2)</f>
        <v>0.52173913043478259</v>
      </c>
      <c r="AL84" s="85">
        <f ca="1">1-AVERAGE('Jaccard_distance All'!$C82:$EH82)</f>
        <v>0.14254090737167058</v>
      </c>
      <c r="AM84" s="85">
        <f ca="1">1-MEDIAN('Jaccard_distance All'!$C82:$EH82)</f>
        <v>0.13157894736842102</v>
      </c>
    </row>
    <row r="85" spans="1:39" ht="39.4" x14ac:dyDescent="0.45">
      <c r="A85" s="19" t="s">
        <v>100</v>
      </c>
      <c r="B85" s="21" t="s">
        <v>369</v>
      </c>
      <c r="C85" s="18" cm="1">
        <f t="array" ref="C85">_xlfn.XLOOKUP(A85,'H2 risks'!$F$5:$AR$5,'H2 risks'!$F$2:$AR$2,check,0)</f>
        <v>14</v>
      </c>
      <c r="D85" s="34" t="str" cm="1">
        <f t="array" aca="1" ref="D85" ca="1">INDEX('Jaccard_distance All'!$C$1:$EH$1,,MATCH(SMALL('Jaccard_distance All'!$C83:$EH83,D$4+1),'Jaccard_distance All'!$C83:$EH83,0))</f>
        <v>set_1006</v>
      </c>
      <c r="E85" s="18">
        <f ca="1">SMALL('Jaccard_distance All'!$C83:$EH83,E$4+1)</f>
        <v>0.7</v>
      </c>
      <c r="F85" s="21" t="str" cm="1">
        <f t="array" aca="1" ref="F85" ca="1">INDEX('Jaccard_distance All'!$C$2:$EH$2,,MATCH(SMALL('Jaccard_distance All'!$C83:$EH83,F$4+1),'Jaccard_distance All'!$C83:$EH83,0))</f>
        <v>H₂ production enjoys political and policy support</v>
      </c>
      <c r="G85" s="18" t="str" cm="1">
        <f t="array" aca="1" ref="G85" ca="1">INDEX('Jaccard_distance All'!$C$1:$EH$1,,MATCH(SMALL('Jaccard_distance All'!$C83:$EH83,G$4+1),'Jaccard_distance All'!$C83:$EH83,0))</f>
        <v>set_3036</v>
      </c>
      <c r="H85" s="18">
        <f ca="1">SMALL('Jaccard_distance All'!$C83:$EH83,H$4+1)</f>
        <v>0.73913043478260865</v>
      </c>
      <c r="I85" s="21" t="str" cm="1">
        <f t="array" aca="1" ref="I85" ca="1">INDEX('Jaccard_distance All'!$C$2:$EH$2,,MATCH(SMALL('Jaccard_distance All'!$C83:$EH83,I$4+1),'Jaccard_distance All'!$C83:$EH83,0))</f>
        <v>H₂ projects may face governability challenges from lack of clear govenrmental guidelines</v>
      </c>
      <c r="J85" s="18" t="str" cm="1">
        <f t="array" aca="1" ref="J85" ca="1">INDEX('Jaccard_distance All'!$C$1:$EH$1,,MATCH(SMALL('Jaccard_distance All'!$C83:$EH83,J$4+1),'Jaccard_distance All'!$C83:$EH83,0))</f>
        <v>set_3033</v>
      </c>
      <c r="K85" s="18">
        <f ca="1">SMALL('Jaccard_distance All'!$C83:$EH83,K$4+1)</f>
        <v>0.7407407407407407</v>
      </c>
      <c r="L85" s="21" t="str" cm="1">
        <f t="array" aca="1" ref="L85" ca="1">INDEX('Jaccard_distance All'!$C$2:$EH$2,,MATCH(SMALL('Jaccard_distance All'!$C83:$EH83,L$4+1),'Jaccard_distance All'!$C83:$EH83,0))</f>
        <v>H₂ projects may face collateral effects from geopolitical tensions</v>
      </c>
      <c r="M85" s="18" t="str" cm="1">
        <f t="array" aca="1" ref="M85" ca="1">INDEX('Jaccard_distance All'!$C$1:$EH$1,,MATCH(SMALL('Jaccard_distance All'!$C83:$EH83,M$4+1),'Jaccard_distance All'!$C83:$EH83,0))</f>
        <v>set_3021</v>
      </c>
      <c r="N85" s="18">
        <f ca="1">SMALL('Jaccard_distance All'!$C83:$EH83,N$4+1)</f>
        <v>0.74358974358974361</v>
      </c>
      <c r="O85" s="21" t="str" cm="1">
        <f t="array" aca="1" ref="O85" ca="1">INDEX('Jaccard_distance All'!$C$2:$EH$2,,MATCH(SMALL('Jaccard_distance All'!$C83:$EH83,O$4+1),'Jaccard_distance All'!$C83:$EH83,0))</f>
        <v>H₂ projects may lack clear business models to justify investment</v>
      </c>
      <c r="P85" s="18" t="str" cm="1">
        <f t="array" aca="1" ref="P85" ca="1">INDEX('Jaccard_distance All'!$C$1:$EH$1,,MATCH(SMALL('Jaccard_distance All'!$C83:$EH83,P$4+1),'Jaccard_distance All'!$C83:$EH83,0))</f>
        <v>set_5001</v>
      </c>
      <c r="Q85" s="18">
        <f ca="1">SMALL('Jaccard_distance All'!$C83:$EH83,Q$4+1)</f>
        <v>0.75</v>
      </c>
      <c r="R85" s="35" t="str" cm="1">
        <f t="array" aca="1" ref="R85" ca="1">INDEX('Jaccard_distance All'!$C$2:$EH$2,,MATCH(SMALL('Jaccard_distance All'!$C83:$EH83,R$4+1),'Jaccard_distance All'!$C83:$EH83,0))</f>
        <v>H₂ and CCUS infrastructure costs will be partially borne by end users</v>
      </c>
      <c r="T85" s="61">
        <f ca="1">COUNTIF('Jaccard_distance All'!$C83:$EH83,1)</f>
        <v>12</v>
      </c>
      <c r="U85" s="34" t="str" cm="1">
        <f t="array" aca="1" ref="U85" ca="1">INDEX('Jaccard_distance All'!$C$1:$EH$1,,MATCH(LARGE('Jaccard_distance All'!$C83:$EH83,U$4),'Jaccard_distance All'!$C83:$EH83,0))</f>
        <v>set_2007</v>
      </c>
      <c r="V85" s="18">
        <f ca="1">LARGE('Jaccard_distance All'!$C83:$EH83,V$4+1)</f>
        <v>1</v>
      </c>
      <c r="W85" s="21" t="str" cm="1">
        <f t="array" aca="1" ref="W85" ca="1">INDEX('Jaccard_distance All'!$C$2:$EH$2,,MATCH(LARGE('Jaccard_distance All'!$C83:$EH83,W$4+1),'Jaccard_distance All'!$C83:$EH83,0))</f>
        <v>CCUS adoption can be economically self-sufficient or cost-effective</v>
      </c>
      <c r="X85" s="18" t="str" cm="1">
        <f t="array" aca="1" ref="X85" ca="1">INDEX('Jaccard_distance All'!$A$1:$EH$1,1,MATCH(U85,'Jaccard_distance All'!$A$1:$EH$1,0)+MATCH(LARGE(OFFSET('Jaccard_distance All'!$A83,0,MATCH(U85,'Jaccard_distance All'!$A$1:$EH$1,0),,138-MATCH(U85,'Jaccard_distance All'!$A$1:$EH$1,0)),1),OFFSET('Jaccard_distance All'!$A83,0,MATCH(U85,'Jaccard_distance All'!$A$1:$EH$1,0),,138-MATCH(U85,'Jaccard_distance All'!$A$1:$EH$1,0)),0))</f>
        <v>set_2010</v>
      </c>
      <c r="Y85" s="18">
        <f ca="1">HLOOKUP(X85,'Jaccard_distance All'!$C$1:$EH$138,ROW()-2,FALSE)</f>
        <v>1</v>
      </c>
      <c r="Z85" s="21" t="str">
        <f ca="1">HLOOKUP(X85,'Jaccard_distance All'!$C$1:$EH$138,2,FALSE)</f>
        <v>CCUS actors can instilled confidence and trust in institutional support</v>
      </c>
      <c r="AA85" s="18" t="str" cm="1">
        <f t="array" aca="1" ref="AA85" ca="1">INDEX('Jaccard_distance All'!$A$1:$EH$1,1,MATCH(X85,'Jaccard_distance All'!$A$1:$EH$1,0)+MATCH(LARGE(OFFSET('Jaccard_distance All'!$A83,0,MATCH(X85,'Jaccard_distance All'!$A$1:$EH$1,0),,138-MATCH(X85,'Jaccard_distance All'!$A$1:$EH$1,0)),1),OFFSET('Jaccard_distance All'!$A83,0,MATCH(X85,'Jaccard_distance All'!$A$1:$EH$1,0),,138-MATCH(X85,'Jaccard_distance All'!$A$1:$EH$1,0)),0))</f>
        <v>set_2016</v>
      </c>
      <c r="AB85" s="18">
        <f ca="1">HLOOKUP(AA85,'Jaccard_distance All'!$C$1:$EH$138,ROW()-2,FALSE)</f>
        <v>1</v>
      </c>
      <c r="AC85" s="21" t="str">
        <f ca="1">HLOOKUP(AA85,'Jaccard_distance All'!$C$1:$EH$138,2,FALSE)</f>
        <v>CCUS will be a long-term business and can extend the operational lifetime of current industries (e.g., refining)</v>
      </c>
      <c r="AD85" s="18" t="str" cm="1">
        <f t="array" aca="1" ref="AD85" ca="1">INDEX('Jaccard_distance All'!$A$1:$EH$1,1,MATCH(AA85,'Jaccard_distance All'!$A$1:$EH$1,0)+MATCH(LARGE(OFFSET('Jaccard_distance All'!$A83,0,MATCH(AA85,'Jaccard_distance All'!$A$1:$EH$1,0),,138-MATCH(AA85,'Jaccard_distance All'!$A$1:$EH$1,0)),1),OFFSET('Jaccard_distance All'!$A83,0,MATCH(AA85,'Jaccard_distance All'!$A$1:$EH$1,0),,138-MATCH(AA85,'Jaccard_distance All'!$A$1:$EH$1,0)),0))</f>
        <v>set_2018</v>
      </c>
      <c r="AE85" s="18">
        <f ca="1">HLOOKUP(AD85,'Jaccard_distance All'!$C$1:$EH$138,ROW()-2,FALSE)</f>
        <v>1</v>
      </c>
      <c r="AF85" s="21" t="str">
        <f ca="1">HLOOKUP(AD85,'Jaccard_distance All'!$C$1:$EH$138,2,FALSE)</f>
        <v>CCUS can support the integration of renewable energy sources</v>
      </c>
      <c r="AG85" s="18" t="str" cm="1">
        <f t="array" aca="1" ref="AG85" ca="1">INDEX('Jaccard_distance All'!$A$1:$EH$1,1,MATCH(AD85,'Jaccard_distance All'!$A$1:$EH$1,0)+MATCH(LARGE(OFFSET('Jaccard_distance All'!$A83,0,MATCH(AD85,'Jaccard_distance All'!$A$1:$EH$1,0),,138-MATCH(AD85,'Jaccard_distance All'!$A$1:$EH$1,0)),1),OFFSET('Jaccard_distance All'!$A83,0,MATCH(AD85,'Jaccard_distance All'!$A$1:$EH$1,0),,138-MATCH(AD85,'Jaccard_distance All'!$A$1:$EH$1,0)),0))</f>
        <v>set_2020</v>
      </c>
      <c r="AH85" s="18">
        <f ca="1">HLOOKUP(AG85,'Jaccard_distance All'!$C$1:$EH$138,ROW()-2,FALSE)</f>
        <v>1</v>
      </c>
      <c r="AI85" s="21" t="str">
        <f ca="1">HLOOKUP(AG85,'Jaccard_distance All'!$C$1:$EH$138,2,FALSE)</f>
        <v>CCUS can support the integration of small and medium enterprises (SMEs) in industrial value chains</v>
      </c>
      <c r="AK85" s="85">
        <f ca="1">1-SMALL('Jaccard_distance All'!$C83:$EH83,2)</f>
        <v>0.30000000000000004</v>
      </c>
      <c r="AL85" s="85">
        <f ca="1">1-AVERAGE('Jaccard_distance All'!$C83:$EH83)</f>
        <v>0.11976051835259849</v>
      </c>
      <c r="AM85" s="85">
        <f ca="1">1-MEDIAN('Jaccard_distance All'!$C83:$EH83)</f>
        <v>0.11111111111111116</v>
      </c>
    </row>
    <row r="86" spans="1:39" ht="39.4" x14ac:dyDescent="0.45">
      <c r="A86" s="19" t="s">
        <v>101</v>
      </c>
      <c r="B86" s="21" t="s">
        <v>370</v>
      </c>
      <c r="C86" s="18" cm="1">
        <f t="array" ref="C86">_xlfn.XLOOKUP(A86,'H2 risks'!$F$5:$AR$5,'H2 risks'!$F$2:$AR$2,check,0)</f>
        <v>6</v>
      </c>
      <c r="D86" s="34" t="str" cm="1">
        <f t="array" aca="1" ref="D86" ca="1">INDEX('Jaccard_distance All'!$C$1:$EH$1,,MATCH(SMALL('Jaccard_distance All'!$C84:$EH84,D$4+1),'Jaccard_distance All'!$C84:$EH84,0))</f>
        <v>set_1021</v>
      </c>
      <c r="E86" s="18">
        <f ca="1">SMALL('Jaccard_distance All'!$C84:$EH84,E$4+1)</f>
        <v>0.7</v>
      </c>
      <c r="F86" s="21" t="str" cm="1">
        <f t="array" aca="1" ref="F86" ca="1">INDEX('Jaccard_distance All'!$C$2:$EH$2,,MATCH(SMALL('Jaccard_distance All'!$C84:$EH84,F$4+1),'Jaccard_distance All'!$C84:$EH84,0))</f>
        <v>H₂ can result in cheaper energy prices for end-use consumers</v>
      </c>
      <c r="G86" s="18" t="str" cm="1">
        <f t="array" aca="1" ref="G86" ca="1">INDEX('Jaccard_distance All'!$C$1:$EH$1,,MATCH(SMALL('Jaccard_distance All'!$C84:$EH84,G$4+1),'Jaccard_distance All'!$C84:$EH84,0))</f>
        <v>set_3037</v>
      </c>
      <c r="H86" s="18">
        <f ca="1">SMALL('Jaccard_distance All'!$C84:$EH84,H$4+1)</f>
        <v>0.83333333333333337</v>
      </c>
      <c r="I86" s="21" t="str" cm="1">
        <f t="array" aca="1" ref="I86" ca="1">INDEX('Jaccard_distance All'!$C$2:$EH$2,,MATCH(SMALL('Jaccard_distance All'!$C84:$EH84,I$4+1),'Jaccard_distance All'!$C84:$EH84,0))</f>
        <v>H₂ storage does not have specific policy frameworks to support it</v>
      </c>
      <c r="J86" s="18" t="str" cm="1">
        <f t="array" aca="1" ref="J86" ca="1">INDEX('Jaccard_distance All'!$C$1:$EH$1,,MATCH(SMALL('Jaccard_distance All'!$C84:$EH84,J$4+1),'Jaccard_distance All'!$C84:$EH84,0))</f>
        <v>set_3025</v>
      </c>
      <c r="K86" s="18">
        <f ca="1">SMALL('Jaccard_distance All'!$C84:$EH84,K$4+1)</f>
        <v>0.85185185185185186</v>
      </c>
      <c r="L86" s="21" t="str" cm="1">
        <f t="array" aca="1" ref="L86" ca="1">INDEX('Jaccard_distance All'!$C$2:$EH$2,,MATCH(SMALL('Jaccard_distance All'!$C84:$EH84,L$4+1),'Jaccard_distance All'!$C84:$EH84,0))</f>
        <v>H₂ may lead to safety risks</v>
      </c>
      <c r="M86" s="18" t="str" cm="1">
        <f t="array" aca="1" ref="M86" ca="1">INDEX('Jaccard_distance All'!$C$1:$EH$1,,MATCH(SMALL('Jaccard_distance All'!$C84:$EH84,M$4+1),'Jaccard_distance All'!$C84:$EH84,0))</f>
        <v>set_1024</v>
      </c>
      <c r="N86" s="18">
        <f ca="1">SMALL('Jaccard_distance All'!$C84:$EH84,N$4+1)</f>
        <v>0.85714285714285721</v>
      </c>
      <c r="O86" s="21" t="str" cm="1">
        <f t="array" aca="1" ref="O86" ca="1">INDEX('Jaccard_distance All'!$C$2:$EH$2,,MATCH(SMALL('Jaccard_distance All'!$C84:$EH84,O$4+1),'Jaccard_distance All'!$C84:$EH84,0))</f>
        <v>H₂ standards (e.g., classification as low-carbon H₂) can be used to enforce stringent CO₂ reduction targets</v>
      </c>
      <c r="P86" s="18" t="str" cm="1">
        <f t="array" aca="1" ref="P86" ca="1">INDEX('Jaccard_distance All'!$C$1:$EH$1,,MATCH(SMALL('Jaccard_distance All'!$C84:$EH84,P$4+1),'Jaccard_distance All'!$C84:$EH84,0))</f>
        <v>set_1024</v>
      </c>
      <c r="Q86" s="18">
        <f ca="1">SMALL('Jaccard_distance All'!$C84:$EH84,Q$4+1)</f>
        <v>0.85714285714285721</v>
      </c>
      <c r="R86" s="35" t="str" cm="1">
        <f t="array" aca="1" ref="R86" ca="1">INDEX('Jaccard_distance All'!$C$2:$EH$2,,MATCH(SMALL('Jaccard_distance All'!$C84:$EH84,R$4+1),'Jaccard_distance All'!$C84:$EH84,0))</f>
        <v>H₂ standards (e.g., classification as low-carbon H₂) can be used to enforce stringent CO₂ reduction targets</v>
      </c>
      <c r="T86" s="61">
        <f ca="1">COUNTIF('Jaccard_distance All'!$C84:$EH84,1)</f>
        <v>26</v>
      </c>
      <c r="U86" s="34" t="str" cm="1">
        <f t="array" aca="1" ref="U86" ca="1">INDEX('Jaccard_distance All'!$C$1:$EH$1,,MATCH(LARGE('Jaccard_distance All'!$C84:$EH84,U$4),'Jaccard_distance All'!$C84:$EH84,0))</f>
        <v>set_1010</v>
      </c>
      <c r="V86" s="18">
        <f ca="1">LARGE('Jaccard_distance All'!$C84:$EH84,V$4+1)</f>
        <v>1</v>
      </c>
      <c r="W86" s="21" t="str" cm="1">
        <f t="array" aca="1" ref="W86" ca="1">INDEX('Jaccard_distance All'!$C$2:$EH$2,,MATCH(LARGE('Jaccard_distance All'!$C84:$EH84,W$4+1),'Jaccard_distance All'!$C84:$EH84,0))</f>
        <v>H₂ can mitigate other environmental problems, e.g., air pollution</v>
      </c>
      <c r="X86" s="18" t="str" cm="1">
        <f t="array" aca="1" ref="X86" ca="1">INDEX('Jaccard_distance All'!$A$1:$EH$1,1,MATCH(U86,'Jaccard_distance All'!$A$1:$EH$1,0)+MATCH(LARGE(OFFSET('Jaccard_distance All'!$A84,0,MATCH(U86,'Jaccard_distance All'!$A$1:$EH$1,0),,138-MATCH(U86,'Jaccard_distance All'!$A$1:$EH$1,0)),1),OFFSET('Jaccard_distance All'!$A84,0,MATCH(U86,'Jaccard_distance All'!$A$1:$EH$1,0),,138-MATCH(U86,'Jaccard_distance All'!$A$1:$EH$1,0)),0))</f>
        <v>set_2004</v>
      </c>
      <c r="Y86" s="18">
        <f ca="1">HLOOKUP(X86,'Jaccard_distance All'!$C$1:$EH$138,ROW()-2,FALSE)</f>
        <v>1</v>
      </c>
      <c r="Z86" s="21" t="str">
        <f ca="1">HLOOKUP(X86,'Jaccard_distance All'!$C$1:$EH$138,2,FALSE)</f>
        <v>CCUS enjoys political and policy support</v>
      </c>
      <c r="AA86" s="18" t="str" cm="1">
        <f t="array" aca="1" ref="AA86" ca="1">INDEX('Jaccard_distance All'!$A$1:$EH$1,1,MATCH(X86,'Jaccard_distance All'!$A$1:$EH$1,0)+MATCH(LARGE(OFFSET('Jaccard_distance All'!$A84,0,MATCH(X86,'Jaccard_distance All'!$A$1:$EH$1,0),,138-MATCH(X86,'Jaccard_distance All'!$A$1:$EH$1,0)),1),OFFSET('Jaccard_distance All'!$A84,0,MATCH(X86,'Jaccard_distance All'!$A$1:$EH$1,0),,138-MATCH(X86,'Jaccard_distance All'!$A$1:$EH$1,0)),0))</f>
        <v>set_2007</v>
      </c>
      <c r="AB86" s="18">
        <f ca="1">HLOOKUP(AA86,'Jaccard_distance All'!$C$1:$EH$138,ROW()-2,FALSE)</f>
        <v>1</v>
      </c>
      <c r="AC86" s="21" t="str">
        <f ca="1">HLOOKUP(AA86,'Jaccard_distance All'!$C$1:$EH$138,2,FALSE)</f>
        <v>CCUS adoption can be economically self-sufficient or cost-effective</v>
      </c>
      <c r="AD86" s="18" t="str" cm="1">
        <f t="array" aca="1" ref="AD86" ca="1">INDEX('Jaccard_distance All'!$A$1:$EH$1,1,MATCH(AA86,'Jaccard_distance All'!$A$1:$EH$1,0)+MATCH(LARGE(OFFSET('Jaccard_distance All'!$A84,0,MATCH(AA86,'Jaccard_distance All'!$A$1:$EH$1,0),,138-MATCH(AA86,'Jaccard_distance All'!$A$1:$EH$1,0)),1),OFFSET('Jaccard_distance All'!$A84,0,MATCH(AA86,'Jaccard_distance All'!$A$1:$EH$1,0),,138-MATCH(AA86,'Jaccard_distance All'!$A$1:$EH$1,0)),0))</f>
        <v>set_2008</v>
      </c>
      <c r="AE86" s="18">
        <f ca="1">HLOOKUP(AD86,'Jaccard_distance All'!$C$1:$EH$138,ROW()-2,FALSE)</f>
        <v>1</v>
      </c>
      <c r="AF86" s="21" t="str">
        <f ca="1">HLOOKUP(AD86,'Jaccard_distance All'!$C$1:$EH$138,2,FALSE)</f>
        <v xml:space="preserve">CCUS can reuse infrastructure that is already available  </v>
      </c>
      <c r="AG86" s="18" t="str" cm="1">
        <f t="array" aca="1" ref="AG86" ca="1">INDEX('Jaccard_distance All'!$A$1:$EH$1,1,MATCH(AD86,'Jaccard_distance All'!$A$1:$EH$1,0)+MATCH(LARGE(OFFSET('Jaccard_distance All'!$A84,0,MATCH(AD86,'Jaccard_distance All'!$A$1:$EH$1,0),,138-MATCH(AD86,'Jaccard_distance All'!$A$1:$EH$1,0)),1),OFFSET('Jaccard_distance All'!$A84,0,MATCH(AD86,'Jaccard_distance All'!$A$1:$EH$1,0),,138-MATCH(AD86,'Jaccard_distance All'!$A$1:$EH$1,0)),0))</f>
        <v>set_2009</v>
      </c>
      <c r="AH86" s="18">
        <f ca="1">HLOOKUP(AG86,'Jaccard_distance All'!$C$1:$EH$138,ROW()-2,FALSE)</f>
        <v>1</v>
      </c>
      <c r="AI86" s="21" t="str">
        <f ca="1">HLOOKUP(AG86,'Jaccard_distance All'!$C$1:$EH$138,2,FALSE)</f>
        <v>CCUS requirements for trained/skilled staff can be met by existing industries and initiatives</v>
      </c>
      <c r="AK86" s="85">
        <f ca="1">1-SMALL('Jaccard_distance All'!$C84:$EH84,2)</f>
        <v>0.30000000000000004</v>
      </c>
      <c r="AL86" s="85">
        <f ca="1">1-AVERAGE('Jaccard_distance All'!$C84:$EH84)</f>
        <v>6.636280219147761E-2</v>
      </c>
      <c r="AM86" s="85">
        <f ca="1">1-MEDIAN('Jaccard_distance All'!$C84:$EH84)</f>
        <v>5.2631578947368363E-2</v>
      </c>
    </row>
    <row r="87" spans="1:39" ht="39.4" x14ac:dyDescent="0.45">
      <c r="A87" s="19" t="s">
        <v>102</v>
      </c>
      <c r="B87" s="21" t="s">
        <v>371</v>
      </c>
      <c r="C87" s="18" cm="1">
        <f t="array" ref="C87">_xlfn.XLOOKUP(A87,'H2 risks'!$F$5:$AR$5,'H2 risks'!$F$2:$AR$2,check,0)</f>
        <v>15</v>
      </c>
      <c r="D87" s="34" t="str" cm="1">
        <f t="array" aca="1" ref="D87" ca="1">INDEX('Jaccard_distance All'!$C$1:$EH$1,,MATCH(SMALL('Jaccard_distance All'!$C85:$EH85,D$4+1),'Jaccard_distance All'!$C85:$EH85,0))</f>
        <v>set_3033</v>
      </c>
      <c r="E87" s="18">
        <f ca="1">SMALL('Jaccard_distance All'!$C85:$EH85,E$4+1)</f>
        <v>0.47826086956521741</v>
      </c>
      <c r="F87" s="21" t="str" cm="1">
        <f t="array" aca="1" ref="F87" ca="1">INDEX('Jaccard_distance All'!$C$2:$EH$2,,MATCH(SMALL('Jaccard_distance All'!$C85:$EH85,F$4+1),'Jaccard_distance All'!$C85:$EH85,0))</f>
        <v>H₂ projects may face collateral effects from geopolitical tensions</v>
      </c>
      <c r="G87" s="18" t="str" cm="1">
        <f t="array" aca="1" ref="G87" ca="1">INDEX('Jaccard_distance All'!$C$1:$EH$1,,MATCH(SMALL('Jaccard_distance All'!$C85:$EH85,G$4+1),'Jaccard_distance All'!$C85:$EH85,0))</f>
        <v>set_3038</v>
      </c>
      <c r="H87" s="18">
        <f ca="1">SMALL('Jaccard_distance All'!$C85:$EH85,H$4+1)</f>
        <v>0.66666666666666674</v>
      </c>
      <c r="I87" s="21" t="str" cm="1">
        <f t="array" aca="1" ref="I87" ca="1">INDEX('Jaccard_distance All'!$C$2:$EH$2,,MATCH(SMALL('Jaccard_distance All'!$C85:$EH85,I$4+1),'Jaccard_distance All'!$C85:$EH85,0))</f>
        <v>H₂ investment decisions may be delayed by lack of political stability at the national government level</v>
      </c>
      <c r="J87" s="18" t="str" cm="1">
        <f t="array" aca="1" ref="J87" ca="1">INDEX('Jaccard_distance All'!$C$1:$EH$1,,MATCH(SMALL('Jaccard_distance All'!$C85:$EH85,J$4+1),'Jaccard_distance All'!$C85:$EH85,0))</f>
        <v>set_3037</v>
      </c>
      <c r="K87" s="18">
        <f ca="1">SMALL('Jaccard_distance All'!$C85:$EH85,K$4+1)</f>
        <v>0.69565217391304346</v>
      </c>
      <c r="L87" s="21" t="str" cm="1">
        <f t="array" aca="1" ref="L87" ca="1">INDEX('Jaccard_distance All'!$C$2:$EH$2,,MATCH(SMALL('Jaccard_distance All'!$C85:$EH85,L$4+1),'Jaccard_distance All'!$C85:$EH85,0))</f>
        <v>H₂ storage does not have specific policy frameworks to support it</v>
      </c>
      <c r="M87" s="18" t="str" cm="1">
        <f t="array" aca="1" ref="M87" ca="1">INDEX('Jaccard_distance All'!$C$1:$EH$1,,MATCH(SMALL('Jaccard_distance All'!$C85:$EH85,M$4+1),'Jaccard_distance All'!$C85:$EH85,0))</f>
        <v>set_5004</v>
      </c>
      <c r="N87" s="18">
        <f ca="1">SMALL('Jaccard_distance All'!$C85:$EH85,N$4+1)</f>
        <v>0.73076923076923084</v>
      </c>
      <c r="O87" s="21" t="str" cm="1">
        <f t="array" aca="1" ref="O87" ca="1">INDEX('Jaccard_distance All'!$C$2:$EH$2,,MATCH(SMALL('Jaccard_distance All'!$C85:$EH85,O$4+1),'Jaccard_distance All'!$C85:$EH85,0))</f>
        <v>H₂ and CCUS additional costs may disproportionally impact low-income end consumers</v>
      </c>
      <c r="P87" s="18" t="str" cm="1">
        <f t="array" aca="1" ref="P87" ca="1">INDEX('Jaccard_distance All'!$C$1:$EH$1,,MATCH(SMALL('Jaccard_distance All'!$C85:$EH85,P$4+1),'Jaccard_distance All'!$C85:$EH85,0))</f>
        <v>set_3027</v>
      </c>
      <c r="Q87" s="18">
        <f ca="1">SMALL('Jaccard_distance All'!$C85:$EH85,Q$4+1)</f>
        <v>0.73170731707317072</v>
      </c>
      <c r="R87" s="35" t="str" cm="1">
        <f t="array" aca="1" ref="R87" ca="1">INDEX('Jaccard_distance All'!$C$2:$EH$2,,MATCH(SMALL('Jaccard_distance All'!$C85:$EH85,R$4+1),'Jaccard_distance All'!$C85:$EH85,0))</f>
        <v>H₂ adoption will require wide-scale infrastructure changes</v>
      </c>
      <c r="T87" s="61">
        <f ca="1">COUNTIF('Jaccard_distance All'!$C85:$EH85,1)</f>
        <v>11</v>
      </c>
      <c r="U87" s="34" t="str" cm="1">
        <f t="array" aca="1" ref="U87" ca="1">INDEX('Jaccard_distance All'!$C$1:$EH$1,,MATCH(LARGE('Jaccard_distance All'!$C85:$EH85,U$4),'Jaccard_distance All'!$C85:$EH85,0))</f>
        <v>set_1023</v>
      </c>
      <c r="V87" s="18">
        <f ca="1">LARGE('Jaccard_distance All'!$C85:$EH85,V$4+1)</f>
        <v>1</v>
      </c>
      <c r="W87" s="21" t="str" cm="1">
        <f t="array" aca="1" ref="W87" ca="1">INDEX('Jaccard_distance All'!$C$2:$EH$2,,MATCH(LARGE('Jaccard_distance All'!$C85:$EH85,W$4+1),'Jaccard_distance All'!$C85:$EH85,0))</f>
        <v>H₂ adoption is a relatively low-cost option for existing natural-gas based furnaces</v>
      </c>
      <c r="X87" s="18" t="str" cm="1">
        <f t="array" aca="1" ref="X87" ca="1">INDEX('Jaccard_distance All'!$A$1:$EH$1,1,MATCH(U87,'Jaccard_distance All'!$A$1:$EH$1,0)+MATCH(LARGE(OFFSET('Jaccard_distance All'!$A85,0,MATCH(U87,'Jaccard_distance All'!$A$1:$EH$1,0),,138-MATCH(U87,'Jaccard_distance All'!$A$1:$EH$1,0)),1),OFFSET('Jaccard_distance All'!$A85,0,MATCH(U87,'Jaccard_distance All'!$A$1:$EH$1,0),,138-MATCH(U87,'Jaccard_distance All'!$A$1:$EH$1,0)),0))</f>
        <v>set_2009</v>
      </c>
      <c r="Y87" s="18">
        <f ca="1">HLOOKUP(X87,'Jaccard_distance All'!$C$1:$EH$138,ROW()-2,FALSE)</f>
        <v>1</v>
      </c>
      <c r="Z87" s="21" t="str">
        <f ca="1">HLOOKUP(X87,'Jaccard_distance All'!$C$1:$EH$138,2,FALSE)</f>
        <v>CCUS requirements for trained/skilled staff can be met by existing industries and initiatives</v>
      </c>
      <c r="AA87" s="18" t="str" cm="1">
        <f t="array" aca="1" ref="AA87" ca="1">INDEX('Jaccard_distance All'!$A$1:$EH$1,1,MATCH(X87,'Jaccard_distance All'!$A$1:$EH$1,0)+MATCH(LARGE(OFFSET('Jaccard_distance All'!$A85,0,MATCH(X87,'Jaccard_distance All'!$A$1:$EH$1,0),,138-MATCH(X87,'Jaccard_distance All'!$A$1:$EH$1,0)),1),OFFSET('Jaccard_distance All'!$A85,0,MATCH(X87,'Jaccard_distance All'!$A$1:$EH$1,0),,138-MATCH(X87,'Jaccard_distance All'!$A$1:$EH$1,0)),0))</f>
        <v>set_2013</v>
      </c>
      <c r="AB87" s="18">
        <f ca="1">HLOOKUP(AA87,'Jaccard_distance All'!$C$1:$EH$138,ROW()-2,FALSE)</f>
        <v>1</v>
      </c>
      <c r="AC87" s="21" t="str">
        <f ca="1">HLOOKUP(AA87,'Jaccard_distance All'!$C$1:$EH$138,2,FALSE)</f>
        <v>CCUS can enhance energy security and energy independence of nations</v>
      </c>
      <c r="AD87" s="18" t="str" cm="1">
        <f t="array" aca="1" ref="AD87" ca="1">INDEX('Jaccard_distance All'!$A$1:$EH$1,1,MATCH(AA87,'Jaccard_distance All'!$A$1:$EH$1,0)+MATCH(LARGE(OFFSET('Jaccard_distance All'!$A85,0,MATCH(AA87,'Jaccard_distance All'!$A$1:$EH$1,0),,138-MATCH(AA87,'Jaccard_distance All'!$A$1:$EH$1,0)),1),OFFSET('Jaccard_distance All'!$A85,0,MATCH(AA87,'Jaccard_distance All'!$A$1:$EH$1,0),,138-MATCH(AA87,'Jaccard_distance All'!$A$1:$EH$1,0)),0))</f>
        <v>set_3016</v>
      </c>
      <c r="AE87" s="18">
        <f ca="1">HLOOKUP(AD87,'Jaccard_distance All'!$C$1:$EH$138,ROW()-2,FALSE)</f>
        <v>1</v>
      </c>
      <c r="AF87" s="21" t="str">
        <f ca="1">HLOOKUP(AD87,'Jaccard_distance All'!$C$1:$EH$138,2,FALSE)</f>
        <v>H₂ production and use may be less energy efficient than direct electrification</v>
      </c>
      <c r="AG87" s="18" t="str" cm="1">
        <f t="array" aca="1" ref="AG87" ca="1">INDEX('Jaccard_distance All'!$A$1:$EH$1,1,MATCH(AD87,'Jaccard_distance All'!$A$1:$EH$1,0)+MATCH(LARGE(OFFSET('Jaccard_distance All'!$A85,0,MATCH(AD87,'Jaccard_distance All'!$A$1:$EH$1,0),,138-MATCH(AD87,'Jaccard_distance All'!$A$1:$EH$1,0)),1),OFFSET('Jaccard_distance All'!$A85,0,MATCH(AD87,'Jaccard_distance All'!$A$1:$EH$1,0),,138-MATCH(AD87,'Jaccard_distance All'!$A$1:$EH$1,0)),0))</f>
        <v>set_3017</v>
      </c>
      <c r="AH87" s="18">
        <f ca="1">HLOOKUP(AG87,'Jaccard_distance All'!$C$1:$EH$138,ROW()-2,FALSE)</f>
        <v>1</v>
      </c>
      <c r="AI87" s="21" t="str">
        <f ca="1">HLOOKUP(AG87,'Jaccard_distance All'!$C$1:$EH$138,2,FALSE)</f>
        <v>H₂ storage in geological formations may not be reliable and result in leakage</v>
      </c>
      <c r="AK87" s="85">
        <f ca="1">1-SMALL('Jaccard_distance All'!$C85:$EH85,2)</f>
        <v>0.52173913043478259</v>
      </c>
      <c r="AL87" s="85">
        <f ca="1">1-AVERAGE('Jaccard_distance All'!$C85:$EH85)</f>
        <v>0.12543751015852123</v>
      </c>
      <c r="AM87" s="85">
        <f ca="1">1-MEDIAN('Jaccard_distance All'!$C85:$EH85)</f>
        <v>0.11111111111111116</v>
      </c>
    </row>
    <row r="88" spans="1:39" ht="39.4" x14ac:dyDescent="0.45">
      <c r="A88" s="19" t="s">
        <v>164</v>
      </c>
      <c r="B88" s="21" t="s">
        <v>372</v>
      </c>
      <c r="C88" s="18" cm="1">
        <f t="array" ref="C88">_xlfn.XLOOKUP(A88,'H2 risks'!$F$5:$AR$5,'H2 risks'!$F$2:$AR$2,check,0)</f>
        <v>15</v>
      </c>
      <c r="D88" s="34" t="str" cm="1">
        <f t="array" aca="1" ref="D88" ca="1">INDEX('Jaccard_distance All'!$C$1:$EH$1,,MATCH(SMALL('Jaccard_distance All'!$C86:$EH86,D$4+1),'Jaccard_distance All'!$C86:$EH86,0))</f>
        <v>set_3025</v>
      </c>
      <c r="E88" s="18">
        <f ca="1">SMALL('Jaccard_distance All'!$C86:$EH86,E$4+1)</f>
        <v>0.66666666666666674</v>
      </c>
      <c r="F88" s="21" t="str" cm="1">
        <f t="array" aca="1" ref="F88" ca="1">INDEX('Jaccard_distance All'!$C$2:$EH$2,,MATCH(SMALL('Jaccard_distance All'!$C86:$EH86,F$4+1),'Jaccard_distance All'!$C86:$EH86,0))</f>
        <v>H₂ may lead to safety risks</v>
      </c>
      <c r="G88" s="18" t="str" cm="1">
        <f t="array" aca="1" ref="G88" ca="1">INDEX('Jaccard_distance All'!$C$1:$EH$1,,MATCH(SMALL('Jaccard_distance All'!$C86:$EH86,G$4+1),'Jaccard_distance All'!$C86:$EH86,0))</f>
        <v>set_3022</v>
      </c>
      <c r="H88" s="18">
        <f ca="1">SMALL('Jaccard_distance All'!$C86:$EH86,H$4+1)</f>
        <v>0.6785714285714286</v>
      </c>
      <c r="I88" s="21" t="str" cm="1">
        <f t="array" aca="1" ref="I88" ca="1">INDEX('Jaccard_distance All'!$C$2:$EH$2,,MATCH(SMALL('Jaccard_distance All'!$C86:$EH86,I$4+1),'Jaccard_distance All'!$C86:$EH86,0))</f>
        <v>H₂ technologies are still in the early stages of development (low TRL)</v>
      </c>
      <c r="J88" s="18" t="str" cm="1">
        <f t="array" aca="1" ref="J88" ca="1">INDEX('Jaccard_distance All'!$C$1:$EH$1,,MATCH(SMALL('Jaccard_distance All'!$C86:$EH86,J$4+1),'Jaccard_distance All'!$C86:$EH86,0))</f>
        <v>set_5004</v>
      </c>
      <c r="K88" s="18">
        <f ca="1">SMALL('Jaccard_distance All'!$C86:$EH86,K$4+1)</f>
        <v>0.67999999999999994</v>
      </c>
      <c r="L88" s="21" t="str" cm="1">
        <f t="array" aca="1" ref="L88" ca="1">INDEX('Jaccard_distance All'!$C$2:$EH$2,,MATCH(SMALL('Jaccard_distance All'!$C86:$EH86,L$4+1),'Jaccard_distance All'!$C86:$EH86,0))</f>
        <v>H₂ and CCUS additional costs may disproportionally impact low-income end consumers</v>
      </c>
      <c r="M88" s="18" t="str" cm="1">
        <f t="array" aca="1" ref="M88" ca="1">INDEX('Jaccard_distance All'!$C$1:$EH$1,,MATCH(SMALL('Jaccard_distance All'!$C86:$EH86,M$4+1),'Jaccard_distance All'!$C86:$EH86,0))</f>
        <v>set_3036</v>
      </c>
      <c r="N88" s="18">
        <f ca="1">SMALL('Jaccard_distance All'!$C86:$EH86,N$4+1)</f>
        <v>0.69565217391304346</v>
      </c>
      <c r="O88" s="21" t="str" cm="1">
        <f t="array" aca="1" ref="O88" ca="1">INDEX('Jaccard_distance All'!$C$2:$EH$2,,MATCH(SMALL('Jaccard_distance All'!$C86:$EH86,O$4+1),'Jaccard_distance All'!$C86:$EH86,0))</f>
        <v>H₂ projects may face governability challenges from lack of clear govenrmental guidelines</v>
      </c>
      <c r="P88" s="18" t="str" cm="1">
        <f t="array" aca="1" ref="P88" ca="1">INDEX('Jaccard_distance All'!$C$1:$EH$1,,MATCH(SMALL('Jaccard_distance All'!$C86:$EH86,P$4+1),'Jaccard_distance All'!$C86:$EH86,0))</f>
        <v>set_3027</v>
      </c>
      <c r="Q88" s="18">
        <f ca="1">SMALL('Jaccard_distance All'!$C86:$EH86,Q$4+1)</f>
        <v>0.7</v>
      </c>
      <c r="R88" s="35" t="str" cm="1">
        <f t="array" aca="1" ref="R88" ca="1">INDEX('Jaccard_distance All'!$C$2:$EH$2,,MATCH(SMALL('Jaccard_distance All'!$C86:$EH86,R$4+1),'Jaccard_distance All'!$C86:$EH86,0))</f>
        <v>H₂ adoption will require wide-scale infrastructure changes</v>
      </c>
      <c r="T88" s="61">
        <f ca="1">COUNTIF('Jaccard_distance All'!$C86:$EH86,1)</f>
        <v>8</v>
      </c>
      <c r="U88" s="34" t="str" cm="1">
        <f t="array" aca="1" ref="U88" ca="1">INDEX('Jaccard_distance All'!$C$1:$EH$1,,MATCH(LARGE('Jaccard_distance All'!$C86:$EH86,U$4),'Jaccard_distance All'!$C86:$EH86,0))</f>
        <v>set_2017</v>
      </c>
      <c r="V88" s="18">
        <f ca="1">LARGE('Jaccard_distance All'!$C86:$EH86,V$4+1)</f>
        <v>1</v>
      </c>
      <c r="W88" s="21" t="str" cm="1">
        <f t="array" aca="1" ref="W88" ca="1">INDEX('Jaccard_distance All'!$C$2:$EH$2,,MATCH(LARGE('Jaccard_distance All'!$C86:$EH86,W$4+1),'Jaccard_distance All'!$C86:$EH86,0))</f>
        <v>CCUS enables the adoption of DAC technologies</v>
      </c>
      <c r="X88" s="18" t="str" cm="1">
        <f t="array" aca="1" ref="X88" ca="1">INDEX('Jaccard_distance All'!$A$1:$EH$1,1,MATCH(U88,'Jaccard_distance All'!$A$1:$EH$1,0)+MATCH(LARGE(OFFSET('Jaccard_distance All'!$A86,0,MATCH(U88,'Jaccard_distance All'!$A$1:$EH$1,0),,138-MATCH(U88,'Jaccard_distance All'!$A$1:$EH$1,0)),1),OFFSET('Jaccard_distance All'!$A86,0,MATCH(U88,'Jaccard_distance All'!$A$1:$EH$1,0),,138-MATCH(U88,'Jaccard_distance All'!$A$1:$EH$1,0)),0))</f>
        <v>set_3023</v>
      </c>
      <c r="Y88" s="18">
        <f ca="1">HLOOKUP(X88,'Jaccard_distance All'!$C$1:$EH$138,ROW()-2,FALSE)</f>
        <v>1</v>
      </c>
      <c r="Z88" s="21" t="str">
        <f ca="1">HLOOKUP(X88,'Jaccard_distance All'!$C$1:$EH$138,2,FALSE)</f>
        <v>H₂ production systems may lack sufficient flexibility to adjust to variable electricity supply and demand</v>
      </c>
      <c r="AA88" s="18" t="str" cm="1">
        <f t="array" aca="1" ref="AA88" ca="1">INDEX('Jaccard_distance All'!$A$1:$EH$1,1,MATCH(X88,'Jaccard_distance All'!$A$1:$EH$1,0)+MATCH(LARGE(OFFSET('Jaccard_distance All'!$A86,0,MATCH(X88,'Jaccard_distance All'!$A$1:$EH$1,0),,138-MATCH(X88,'Jaccard_distance All'!$A$1:$EH$1,0)),1),OFFSET('Jaccard_distance All'!$A86,0,MATCH(X88,'Jaccard_distance All'!$A$1:$EH$1,0),,138-MATCH(X88,'Jaccard_distance All'!$A$1:$EH$1,0)),0))</f>
        <v>set_4011</v>
      </c>
      <c r="AB88" s="18">
        <f ca="1">HLOOKUP(AA88,'Jaccard_distance All'!$C$1:$EH$138,ROW()-2,FALSE)</f>
        <v>1</v>
      </c>
      <c r="AC88" s="21" t="str">
        <f ca="1">HLOOKUP(AA88,'Jaccard_distance All'!$C$1:$EH$138,2,FALSE)</f>
        <v>CCUS may be hindered by lack of continuity in political action and of harmonization in policy strategies</v>
      </c>
      <c r="AD88" s="18" t="str" cm="1">
        <f t="array" aca="1" ref="AD88" ca="1">INDEX('Jaccard_distance All'!$A$1:$EH$1,1,MATCH(AA88,'Jaccard_distance All'!$A$1:$EH$1,0)+MATCH(LARGE(OFFSET('Jaccard_distance All'!$A86,0,MATCH(AA88,'Jaccard_distance All'!$A$1:$EH$1,0),,138-MATCH(AA88,'Jaccard_distance All'!$A$1:$EH$1,0)),1),OFFSET('Jaccard_distance All'!$A86,0,MATCH(AA88,'Jaccard_distance All'!$A$1:$EH$1,0),,138-MATCH(AA88,'Jaccard_distance All'!$A$1:$EH$1,0)),0))</f>
        <v>set_4013</v>
      </c>
      <c r="AE88" s="18">
        <f ca="1">HLOOKUP(AD88,'Jaccard_distance All'!$C$1:$EH$138,ROW()-2,FALSE)</f>
        <v>1</v>
      </c>
      <c r="AF88" s="21" t="str">
        <f ca="1">HLOOKUP(AD88,'Jaccard_distance All'!$C$1:$EH$138,2,FALSE)</f>
        <v>CCUS investment may be delayed due to future market uncertainties</v>
      </c>
      <c r="AG88" s="18" t="str" cm="1">
        <f t="array" aca="1" ref="AG88" ca="1">INDEX('Jaccard_distance All'!$A$1:$EH$1,1,MATCH(AD88,'Jaccard_distance All'!$A$1:$EH$1,0)+MATCH(LARGE(OFFSET('Jaccard_distance All'!$A86,0,MATCH(AD88,'Jaccard_distance All'!$A$1:$EH$1,0),,138-MATCH(AD88,'Jaccard_distance All'!$A$1:$EH$1,0)),1),OFFSET('Jaccard_distance All'!$A86,0,MATCH(AD88,'Jaccard_distance All'!$A$1:$EH$1,0),,138-MATCH(AD88,'Jaccard_distance All'!$A$1:$EH$1,0)),0))</f>
        <v>set_4018</v>
      </c>
      <c r="AH88" s="18">
        <f ca="1">HLOOKUP(AG88,'Jaccard_distance All'!$C$1:$EH$138,ROW()-2,FALSE)</f>
        <v>1</v>
      </c>
      <c r="AI88" s="21" t="str">
        <f ca="1">HLOOKUP(AG88,'Jaccard_distance All'!$C$1:$EH$138,2,FALSE)</f>
        <v>CCUS may face lack of sufficiently trained workforce</v>
      </c>
      <c r="AK88" s="85">
        <f ca="1">1-SMALL('Jaccard_distance All'!$C86:$EH86,2)</f>
        <v>0.33333333333333326</v>
      </c>
      <c r="AL88" s="85">
        <f ca="1">1-AVERAGE('Jaccard_distance All'!$C86:$EH86)</f>
        <v>0.11699061902502539</v>
      </c>
      <c r="AM88" s="85">
        <f ca="1">1-MEDIAN('Jaccard_distance All'!$C86:$EH86)</f>
        <v>0.10274454609429973</v>
      </c>
    </row>
    <row r="89" spans="1:39" ht="39.4" x14ac:dyDescent="0.45">
      <c r="A89" s="19" t="s">
        <v>165</v>
      </c>
      <c r="B89" s="21" t="s">
        <v>373</v>
      </c>
      <c r="C89" s="18" cm="1">
        <f t="array" ref="C89">_xlfn.XLOOKUP(A89,'H2 risks'!$F$5:$AR$5,'H2 risks'!$F$2:$AR$2,check,0)</f>
        <v>17</v>
      </c>
      <c r="D89" s="34" t="str" cm="1">
        <f t="array" aca="1" ref="D89" ca="1">INDEX('Jaccard_distance All'!$C$1:$EH$1,,MATCH(SMALL('Jaccard_distance All'!$C87:$EH87,D$4+1),'Jaccard_distance All'!$C87:$EH87,0))</f>
        <v>set_3033</v>
      </c>
      <c r="E89" s="18">
        <f ca="1">SMALL('Jaccard_distance All'!$C87:$EH87,E$4+1)</f>
        <v>0.57692307692307687</v>
      </c>
      <c r="F89" s="21" t="str" cm="1">
        <f t="array" aca="1" ref="F89" ca="1">INDEX('Jaccard_distance All'!$C$2:$EH$2,,MATCH(SMALL('Jaccard_distance All'!$C87:$EH87,F$4+1),'Jaccard_distance All'!$C87:$EH87,0))</f>
        <v>H₂ projects may face collateral effects from geopolitical tensions</v>
      </c>
      <c r="G89" s="18" t="str" cm="1">
        <f t="array" aca="1" ref="G89" ca="1">INDEX('Jaccard_distance All'!$C$1:$EH$1,,MATCH(SMALL('Jaccard_distance All'!$C87:$EH87,G$4+1),'Jaccard_distance All'!$C87:$EH87,0))</f>
        <v>set_3036</v>
      </c>
      <c r="H89" s="18">
        <f ca="1">SMALL('Jaccard_distance All'!$C87:$EH87,H$4+1)</f>
        <v>0.66666666666666674</v>
      </c>
      <c r="I89" s="21" t="str" cm="1">
        <f t="array" aca="1" ref="I89" ca="1">INDEX('Jaccard_distance All'!$C$2:$EH$2,,MATCH(SMALL('Jaccard_distance All'!$C87:$EH87,I$4+1),'Jaccard_distance All'!$C87:$EH87,0))</f>
        <v>H₂ projects may face governability challenges from lack of clear govenrmental guidelines</v>
      </c>
      <c r="J89" s="18" t="str" cm="1">
        <f t="array" aca="1" ref="J89" ca="1">INDEX('Jaccard_distance All'!$C$1:$EH$1,,MATCH(SMALL('Jaccard_distance All'!$C87:$EH87,J$4+1),'Jaccard_distance All'!$C87:$EH87,0))</f>
        <v>set_3029</v>
      </c>
      <c r="K89" s="18">
        <f ca="1">SMALL('Jaccard_distance All'!$C87:$EH87,K$4+1)</f>
        <v>0.69565217391304346</v>
      </c>
      <c r="L89" s="21" t="str" cm="1">
        <f t="array" aca="1" ref="L89" ca="1">INDEX('Jaccard_distance All'!$C$2:$EH$2,,MATCH(SMALL('Jaccard_distance All'!$C87:$EH87,L$4+1),'Jaccard_distance All'!$C87:$EH87,0))</f>
        <v>H₂ may face opposition from local stakeholders (i.e., "not-in-my-backyard" phenomenon, or NIMBY)</v>
      </c>
      <c r="M89" s="18" t="str" cm="1">
        <f t="array" aca="1" ref="M89" ca="1">INDEX('Jaccard_distance All'!$C$1:$EH$1,,MATCH(SMALL('Jaccard_distance All'!$C87:$EH87,M$4+1),'Jaccard_distance All'!$C87:$EH87,0))</f>
        <v>set_1005</v>
      </c>
      <c r="N89" s="18">
        <f ca="1">SMALL('Jaccard_distance All'!$C87:$EH87,N$4+1)</f>
        <v>0.71111111111111114</v>
      </c>
      <c r="O89" s="21" t="str" cm="1">
        <f t="array" aca="1" ref="O89" ca="1">INDEX('Jaccard_distance All'!$C$2:$EH$2,,MATCH(SMALL('Jaccard_distance All'!$C87:$EH87,O$4+1),'Jaccard_distance All'!$C87:$EH87,0))</f>
        <v>H₂ adoption can lead to benefits to the wider economy (e.g., job creation and retainment)</v>
      </c>
      <c r="P89" s="18" t="str" cm="1">
        <f t="array" aca="1" ref="P89" ca="1">INDEX('Jaccard_distance All'!$C$1:$EH$1,,MATCH(SMALL('Jaccard_distance All'!$C87:$EH87,P$4+1),'Jaccard_distance All'!$C87:$EH87,0))</f>
        <v>set_3018</v>
      </c>
      <c r="Q89" s="18">
        <f ca="1">SMALL('Jaccard_distance All'!$C87:$EH87,Q$4+1)</f>
        <v>0.72222222222222221</v>
      </c>
      <c r="R89" s="35" t="str" cm="1">
        <f t="array" aca="1" ref="R89" ca="1">INDEX('Jaccard_distance All'!$C$2:$EH$2,,MATCH(SMALL('Jaccard_distance All'!$C87:$EH87,R$4+1),'Jaccard_distance All'!$C87:$EH87,0))</f>
        <v>H₂ may be delayed due to bureaucracy and lack of political action</v>
      </c>
      <c r="T89" s="61">
        <f ca="1">COUNTIF('Jaccard_distance All'!$C87:$EH87,1)</f>
        <v>14</v>
      </c>
      <c r="U89" s="34" t="str" cm="1">
        <f t="array" aca="1" ref="U89" ca="1">INDEX('Jaccard_distance All'!$C$1:$EH$1,,MATCH(LARGE('Jaccard_distance All'!$C87:$EH87,U$4),'Jaccard_distance All'!$C87:$EH87,0))</f>
        <v>set_1023</v>
      </c>
      <c r="V89" s="18">
        <f ca="1">LARGE('Jaccard_distance All'!$C87:$EH87,V$4+1)</f>
        <v>1</v>
      </c>
      <c r="W89" s="21" t="str" cm="1">
        <f t="array" aca="1" ref="W89" ca="1">INDEX('Jaccard_distance All'!$C$2:$EH$2,,MATCH(LARGE('Jaccard_distance All'!$C87:$EH87,W$4+1),'Jaccard_distance All'!$C87:$EH87,0))</f>
        <v>H₂ adoption is a relatively low-cost option for existing natural-gas based furnaces</v>
      </c>
      <c r="X89" s="18" t="str" cm="1">
        <f t="array" aca="1" ref="X89" ca="1">INDEX('Jaccard_distance All'!$A$1:$EH$1,1,MATCH(U89,'Jaccard_distance All'!$A$1:$EH$1,0)+MATCH(LARGE(OFFSET('Jaccard_distance All'!$A87,0,MATCH(U89,'Jaccard_distance All'!$A$1:$EH$1,0),,138-MATCH(U89,'Jaccard_distance All'!$A$1:$EH$1,0)),1),OFFSET('Jaccard_distance All'!$A87,0,MATCH(U89,'Jaccard_distance All'!$A$1:$EH$1,0),,138-MATCH(U89,'Jaccard_distance All'!$A$1:$EH$1,0)),0))</f>
        <v>set_2017</v>
      </c>
      <c r="Y89" s="18">
        <f ca="1">HLOOKUP(X89,'Jaccard_distance All'!$C$1:$EH$138,ROW()-2,FALSE)</f>
        <v>1</v>
      </c>
      <c r="Z89" s="21" t="str">
        <f ca="1">HLOOKUP(X89,'Jaccard_distance All'!$C$1:$EH$138,2,FALSE)</f>
        <v>CCUS enables the adoption of DAC technologies</v>
      </c>
      <c r="AA89" s="18" t="str" cm="1">
        <f t="array" aca="1" ref="AA89" ca="1">INDEX('Jaccard_distance All'!$A$1:$EH$1,1,MATCH(X89,'Jaccard_distance All'!$A$1:$EH$1,0)+MATCH(LARGE(OFFSET('Jaccard_distance All'!$A87,0,MATCH(X89,'Jaccard_distance All'!$A$1:$EH$1,0),,138-MATCH(X89,'Jaccard_distance All'!$A$1:$EH$1,0)),1),OFFSET('Jaccard_distance All'!$A87,0,MATCH(X89,'Jaccard_distance All'!$A$1:$EH$1,0),,138-MATCH(X89,'Jaccard_distance All'!$A$1:$EH$1,0)),0))</f>
        <v>set_2018</v>
      </c>
      <c r="AB89" s="18">
        <f ca="1">HLOOKUP(AA89,'Jaccard_distance All'!$C$1:$EH$138,ROW()-2,FALSE)</f>
        <v>1</v>
      </c>
      <c r="AC89" s="21" t="str">
        <f ca="1">HLOOKUP(AA89,'Jaccard_distance All'!$C$1:$EH$138,2,FALSE)</f>
        <v>CCUS can support the integration of renewable energy sources</v>
      </c>
      <c r="AD89" s="18" t="str" cm="1">
        <f t="array" aca="1" ref="AD89" ca="1">INDEX('Jaccard_distance All'!$A$1:$EH$1,1,MATCH(AA89,'Jaccard_distance All'!$A$1:$EH$1,0)+MATCH(LARGE(OFFSET('Jaccard_distance All'!$A87,0,MATCH(AA89,'Jaccard_distance All'!$A$1:$EH$1,0),,138-MATCH(AA89,'Jaccard_distance All'!$A$1:$EH$1,0)),1),OFFSET('Jaccard_distance All'!$A87,0,MATCH(AA89,'Jaccard_distance All'!$A$1:$EH$1,0),,138-MATCH(AA89,'Jaccard_distance All'!$A$1:$EH$1,0)),0))</f>
        <v>set_2021</v>
      </c>
      <c r="AE89" s="18">
        <f ca="1">HLOOKUP(AD89,'Jaccard_distance All'!$C$1:$EH$138,ROW()-2,FALSE)</f>
        <v>1</v>
      </c>
      <c r="AF89" s="21" t="str">
        <f ca="1">HLOOKUP(AD89,'Jaccard_distance All'!$C$1:$EH$138,2,FALSE)</f>
        <v>CCUS can mitigate other environmental problems, e.g., air pollution</v>
      </c>
      <c r="AG89" s="18" t="str" cm="1">
        <f t="array" aca="1" ref="AG89" ca="1">INDEX('Jaccard_distance All'!$A$1:$EH$1,1,MATCH(AD89,'Jaccard_distance All'!$A$1:$EH$1,0)+MATCH(LARGE(OFFSET('Jaccard_distance All'!$A87,0,MATCH(AD89,'Jaccard_distance All'!$A$1:$EH$1,0),,138-MATCH(AD89,'Jaccard_distance All'!$A$1:$EH$1,0)),1),OFFSET('Jaccard_distance All'!$A87,0,MATCH(AD89,'Jaccard_distance All'!$A$1:$EH$1,0),,138-MATCH(AD89,'Jaccard_distance All'!$A$1:$EH$1,0)),0))</f>
        <v>set_3017</v>
      </c>
      <c r="AH89" s="18">
        <f ca="1">HLOOKUP(AG89,'Jaccard_distance All'!$C$1:$EH$138,ROW()-2,FALSE)</f>
        <v>1</v>
      </c>
      <c r="AI89" s="21" t="str">
        <f ca="1">HLOOKUP(AG89,'Jaccard_distance All'!$C$1:$EH$138,2,FALSE)</f>
        <v>H₂ storage in geological formations may not be reliable and result in leakage</v>
      </c>
      <c r="AK89" s="85">
        <f ca="1">1-SMALL('Jaccard_distance All'!$C87:$EH87,2)</f>
        <v>0.42307692307692313</v>
      </c>
      <c r="AL89" s="85">
        <f ca="1">1-AVERAGE('Jaccard_distance All'!$C87:$EH87)</f>
        <v>0.11380431151900583</v>
      </c>
      <c r="AM89" s="85">
        <f ca="1">1-MEDIAN('Jaccard_distance All'!$C87:$EH87)</f>
        <v>0.10256410256410253</v>
      </c>
    </row>
    <row r="90" spans="1:39" ht="39.4" x14ac:dyDescent="0.45">
      <c r="A90" s="19" t="s">
        <v>166</v>
      </c>
      <c r="B90" s="21" t="s">
        <v>374</v>
      </c>
      <c r="C90" s="18" cm="1">
        <f t="array" ref="C90">_xlfn.XLOOKUP(A90,'H2 risks'!$F$5:$AR$5,'H2 risks'!$F$2:$AR$2,check,0)</f>
        <v>4</v>
      </c>
      <c r="D90" s="34" t="str" cm="1">
        <f t="array" aca="1" ref="D90" ca="1">INDEX('Jaccard_distance All'!$C$1:$EH$1,,MATCH(SMALL('Jaccard_distance All'!$C88:$EH88,D$4+1),'Jaccard_distance All'!$C88:$EH88,0))</f>
        <v>set_5011</v>
      </c>
      <c r="E90" s="18">
        <f ca="1">SMALL('Jaccard_distance All'!$C88:$EH88,E$4+1)</f>
        <v>0.72727272727272729</v>
      </c>
      <c r="F90" s="21" t="str" cm="1">
        <f t="array" aca="1" ref="F90" ca="1">INDEX('Jaccard_distance All'!$C$2:$EH$2,,MATCH(SMALL('Jaccard_distance All'!$C88:$EH88,F$4+1),'Jaccard_distance All'!$C88:$EH88,0))</f>
        <v>H₂ and CCUS adoption to replace natural gas will burden end users with costs associated with equipment changes</v>
      </c>
      <c r="G90" s="18" t="str" cm="1">
        <f t="array" aca="1" ref="G90" ca="1">INDEX('Jaccard_distance All'!$C$1:$EH$1,,MATCH(SMALL('Jaccard_distance All'!$C88:$EH88,G$4+1),'Jaccard_distance All'!$C88:$EH88,0))</f>
        <v>set_3004</v>
      </c>
      <c r="H90" s="18">
        <f ca="1">SMALL('Jaccard_distance All'!$C88:$EH88,H$4+1)</f>
        <v>0.76923076923076916</v>
      </c>
      <c r="I90" s="21" t="str" cm="1">
        <f t="array" aca="1" ref="I90" ca="1">INDEX('Jaccard_distance All'!$C$2:$EH$2,,MATCH(SMALL('Jaccard_distance All'!$C88:$EH88,I$4+1),'Jaccard_distance All'!$C88:$EH88,0))</f>
        <v>H₂ adoption will require replacement of boilers</v>
      </c>
      <c r="J90" s="18" t="str" cm="1">
        <f t="array" aca="1" ref="J90" ca="1">INDEX('Jaccard_distance All'!$C$1:$EH$1,,MATCH(SMALL('Jaccard_distance All'!$C88:$EH88,J$4+1),'Jaccard_distance All'!$C88:$EH88,0))</f>
        <v>set_3037</v>
      </c>
      <c r="K90" s="18">
        <f ca="1">SMALL('Jaccard_distance All'!$C88:$EH88,K$4+1)</f>
        <v>0.8125</v>
      </c>
      <c r="L90" s="21" t="str" cm="1">
        <f t="array" aca="1" ref="L90" ca="1">INDEX('Jaccard_distance All'!$C$2:$EH$2,,MATCH(SMALL('Jaccard_distance All'!$C88:$EH88,L$4+1),'Jaccard_distance All'!$C88:$EH88,0))</f>
        <v>H₂ storage does not have specific policy frameworks to support it</v>
      </c>
      <c r="M90" s="18" t="str" cm="1">
        <f t="array" aca="1" ref="M90" ca="1">INDEX('Jaccard_distance All'!$C$1:$EH$1,,MATCH(SMALL('Jaccard_distance All'!$C88:$EH88,M$4+1),'Jaccard_distance All'!$C88:$EH88,0))</f>
        <v>set_3019</v>
      </c>
      <c r="N90" s="18">
        <f ca="1">SMALL('Jaccard_distance All'!$C88:$EH88,N$4+1)</f>
        <v>0.82352941176470584</v>
      </c>
      <c r="O90" s="21" t="str" cm="1">
        <f t="array" aca="1" ref="O90" ca="1">INDEX('Jaccard_distance All'!$C$2:$EH$2,,MATCH(SMALL('Jaccard_distance All'!$C88:$EH88,O$4+1),'Jaccard_distance All'!$C88:$EH88,0))</f>
        <v>H₂ may not have clear end users and market demand to stimulate investments from potential producers</v>
      </c>
      <c r="P90" s="18" t="str" cm="1">
        <f t="array" aca="1" ref="P90" ca="1">INDEX('Jaccard_distance All'!$C$1:$EH$1,,MATCH(SMALL('Jaccard_distance All'!$C88:$EH88,P$4+1),'Jaccard_distance All'!$C88:$EH88,0))</f>
        <v>set_4034</v>
      </c>
      <c r="Q90" s="18">
        <f ca="1">SMALL('Jaccard_distance All'!$C88:$EH88,Q$4+1)</f>
        <v>0.83333333333333337</v>
      </c>
      <c r="R90" s="35" t="str" cm="1">
        <f t="array" aca="1" ref="R90" ca="1">INDEX('Jaccard_distance All'!$C$2:$EH$2,,MATCH(SMALL('Jaccard_distance All'!$C88:$EH88,R$4+1),'Jaccard_distance All'!$C88:$EH88,0))</f>
        <v>CCUS via mineralisation (CCM) is still under development</v>
      </c>
      <c r="T90" s="61">
        <f ca="1">COUNTIF('Jaccard_distance All'!$C88:$EH88,1)</f>
        <v>66</v>
      </c>
      <c r="U90" s="34" t="str" cm="1">
        <f t="array" aca="1" ref="U90" ca="1">INDEX('Jaccard_distance All'!$C$1:$EH$1,,MATCH(LARGE('Jaccard_distance All'!$C88:$EH88,U$4),'Jaccard_distance All'!$C88:$EH88,0))</f>
        <v>set_1001</v>
      </c>
      <c r="V90" s="18">
        <f ca="1">LARGE('Jaccard_distance All'!$C88:$EH88,V$4+1)</f>
        <v>1</v>
      </c>
      <c r="W90" s="21" t="str" cm="1">
        <f t="array" aca="1" ref="W90" ca="1">INDEX('Jaccard_distance All'!$C$2:$EH$2,,MATCH(LARGE('Jaccard_distance All'!$C88:$EH88,W$4+1),'Jaccard_distance All'!$C88:$EH88,0))</f>
        <v>H₂ is an enabler of industry clusters</v>
      </c>
      <c r="X90" s="18" t="str" cm="1">
        <f t="array" aca="1" ref="X90" ca="1">INDEX('Jaccard_distance All'!$A$1:$EH$1,1,MATCH(U90,'Jaccard_distance All'!$A$1:$EH$1,0)+MATCH(LARGE(OFFSET('Jaccard_distance All'!$A88,0,MATCH(U90,'Jaccard_distance All'!$A$1:$EH$1,0),,138-MATCH(U90,'Jaccard_distance All'!$A$1:$EH$1,0)),1),OFFSET('Jaccard_distance All'!$A88,0,MATCH(U90,'Jaccard_distance All'!$A$1:$EH$1,0),,138-MATCH(U90,'Jaccard_distance All'!$A$1:$EH$1,0)),0))</f>
        <v>set_1004</v>
      </c>
      <c r="Y90" s="18">
        <f ca="1">HLOOKUP(X90,'Jaccard_distance All'!$C$1:$EH$138,ROW()-2,FALSE)</f>
        <v>1</v>
      </c>
      <c r="Z90" s="21" t="str">
        <f ca="1">HLOOKUP(X90,'Jaccard_distance All'!$C$1:$EH$138,2,FALSE)</f>
        <v>H₂ production via conventional technologies is at high TRL</v>
      </c>
      <c r="AA90" s="18" t="str" cm="1">
        <f t="array" aca="1" ref="AA90" ca="1">INDEX('Jaccard_distance All'!$A$1:$EH$1,1,MATCH(X90,'Jaccard_distance All'!$A$1:$EH$1,0)+MATCH(LARGE(OFFSET('Jaccard_distance All'!$A88,0,MATCH(X90,'Jaccard_distance All'!$A$1:$EH$1,0),,138-MATCH(X90,'Jaccard_distance All'!$A$1:$EH$1,0)),1),OFFSET('Jaccard_distance All'!$A88,0,MATCH(X90,'Jaccard_distance All'!$A$1:$EH$1,0),,138-MATCH(X90,'Jaccard_distance All'!$A$1:$EH$1,0)),0))</f>
        <v>set_1009</v>
      </c>
      <c r="AB90" s="18">
        <f ca="1">HLOOKUP(AA90,'Jaccard_distance All'!$C$1:$EH$138,ROW()-2,FALSE)</f>
        <v>1</v>
      </c>
      <c r="AC90" s="21" t="str">
        <f ca="1">HLOOKUP(AA90,'Jaccard_distance All'!$C$1:$EH$138,2,FALSE)</f>
        <v>H₂ requirements for trained/skilled staff can be met by existing industries and initiatives</v>
      </c>
      <c r="AD90" s="18" t="str" cm="1">
        <f t="array" aca="1" ref="AD90" ca="1">INDEX('Jaccard_distance All'!$A$1:$EH$1,1,MATCH(AA90,'Jaccard_distance All'!$A$1:$EH$1,0)+MATCH(LARGE(OFFSET('Jaccard_distance All'!$A88,0,MATCH(AA90,'Jaccard_distance All'!$A$1:$EH$1,0),,138-MATCH(AA90,'Jaccard_distance All'!$A$1:$EH$1,0)),1),OFFSET('Jaccard_distance All'!$A88,0,MATCH(AA90,'Jaccard_distance All'!$A$1:$EH$1,0),,138-MATCH(AA90,'Jaccard_distance All'!$A$1:$EH$1,0)),0))</f>
        <v>set_1010</v>
      </c>
      <c r="AE90" s="18">
        <f ca="1">HLOOKUP(AD90,'Jaccard_distance All'!$C$1:$EH$138,ROW()-2,FALSE)</f>
        <v>1</v>
      </c>
      <c r="AF90" s="21" t="str">
        <f ca="1">HLOOKUP(AD90,'Jaccard_distance All'!$C$1:$EH$138,2,FALSE)</f>
        <v>H₂ can mitigate other environmental problems, e.g., air pollution</v>
      </c>
      <c r="AG90" s="18" t="str" cm="1">
        <f t="array" aca="1" ref="AG90" ca="1">INDEX('Jaccard_distance All'!$A$1:$EH$1,1,MATCH(AD90,'Jaccard_distance All'!$A$1:$EH$1,0)+MATCH(LARGE(OFFSET('Jaccard_distance All'!$A88,0,MATCH(AD90,'Jaccard_distance All'!$A$1:$EH$1,0),,138-MATCH(AD90,'Jaccard_distance All'!$A$1:$EH$1,0)),1),OFFSET('Jaccard_distance All'!$A88,0,MATCH(AD90,'Jaccard_distance All'!$A$1:$EH$1,0),,138-MATCH(AD90,'Jaccard_distance All'!$A$1:$EH$1,0)),0))</f>
        <v>set_1012</v>
      </c>
      <c r="AH90" s="18">
        <f ca="1">HLOOKUP(AG90,'Jaccard_distance All'!$C$1:$EH$138,ROW()-2,FALSE)</f>
        <v>1</v>
      </c>
      <c r="AI90" s="21" t="str">
        <f ca="1">HLOOKUP(AG90,'Jaccard_distance All'!$C$1:$EH$138,2,FALSE)</f>
        <v>H₂ can leverage public consultations and engagements to elicit public support and participation</v>
      </c>
      <c r="AK90" s="85">
        <f ca="1">1-SMALL('Jaccard_distance All'!$C88:$EH88,2)</f>
        <v>0.27272727272727271</v>
      </c>
      <c r="AL90" s="85">
        <f ca="1">1-AVERAGE('Jaccard_distance All'!$C88:$EH88)</f>
        <v>4.2544382334502751E-2</v>
      </c>
      <c r="AM90" s="85">
        <f ca="1">1-MEDIAN('Jaccard_distance All'!$C88:$EH88)</f>
        <v>2.3532668881506069E-2</v>
      </c>
    </row>
    <row r="91" spans="1:39" ht="39.4" x14ac:dyDescent="0.45">
      <c r="A91" s="19" t="s">
        <v>103</v>
      </c>
      <c r="B91" s="21" t="s">
        <v>376</v>
      </c>
      <c r="C91" s="18" cm="1">
        <f t="array" ref="C91">_xlfn.XLOOKUP(A91,'CCUS risks'!$F$5:$AR$5,'CCUS risks'!$F$2:$AR$2,check,0)</f>
        <v>29</v>
      </c>
      <c r="D91" s="34" t="str" cm="1">
        <f t="array" aca="1" ref="D91" ca="1">INDEX('Jaccard_distance All'!$C$1:$EH$1,,MATCH(SMALL('Jaccard_distance All'!$C89:$EH89,D$4+1),'Jaccard_distance All'!$C89:$EH89,0))</f>
        <v>set_2003</v>
      </c>
      <c r="E91" s="18">
        <f ca="1">SMALL('Jaccard_distance All'!$C89:$EH89,E$4+1)</f>
        <v>0.625</v>
      </c>
      <c r="F91" s="21" t="str" cm="1">
        <f t="array" aca="1" ref="F91" ca="1">INDEX('Jaccard_distance All'!$C$2:$EH$2,,MATCH(SMALL('Jaccard_distance All'!$C89:$EH89,F$4+1),'Jaccard_distance All'!$C89:$EH89,0))</f>
        <v>CCUS technologies are at high TRL</v>
      </c>
      <c r="G91" s="18" t="str" cm="1">
        <f t="array" aca="1" ref="G91" ca="1">INDEX('Jaccard_distance All'!$C$1:$EH$1,,MATCH(SMALL('Jaccard_distance All'!$C89:$EH89,G$4+1),'Jaccard_distance All'!$C89:$EH89,0))</f>
        <v>set_2001</v>
      </c>
      <c r="H91" s="18">
        <f ca="1">SMALL('Jaccard_distance All'!$C89:$EH89,H$4+1)</f>
        <v>0.65</v>
      </c>
      <c r="I91" s="21" t="str" cm="1">
        <f t="array" aca="1" ref="I91" ca="1">INDEX('Jaccard_distance All'!$C$2:$EH$2,,MATCH(SMALL('Jaccard_distance All'!$C89:$EH89,I$4+1),'Jaccard_distance All'!$C89:$EH89,0))</f>
        <v>CCUS is an enabler of industry clusters</v>
      </c>
      <c r="J91" s="18" t="str" cm="1">
        <f t="array" aca="1" ref="J91" ca="1">INDEX('Jaccard_distance All'!$C$1:$EH$1,,MATCH(SMALL('Jaccard_distance All'!$C89:$EH89,J$4+1),'Jaccard_distance All'!$C89:$EH89,0))</f>
        <v>set_4014</v>
      </c>
      <c r="K91" s="18">
        <f ca="1">SMALL('Jaccard_distance All'!$C89:$EH89,K$4+1)</f>
        <v>0.65853658536585358</v>
      </c>
      <c r="L91" s="21" t="str" cm="1">
        <f t="array" aca="1" ref="L91" ca="1">INDEX('Jaccard_distance All'!$C$2:$EH$2,,MATCH(SMALL('Jaccard_distance All'!$C89:$EH89,L$4+1),'Jaccard_distance All'!$C89:$EH89,0))</f>
        <v>CCUS stakeholders may be unaligned and communicating poorly</v>
      </c>
      <c r="M91" s="18" t="str" cm="1">
        <f t="array" aca="1" ref="M91" ca="1">INDEX('Jaccard_distance All'!$C$1:$EH$1,,MATCH(SMALL('Jaccard_distance All'!$C89:$EH89,M$4+1),'Jaccard_distance All'!$C89:$EH89,0))</f>
        <v>set_2002</v>
      </c>
      <c r="N91" s="18">
        <f ca="1">SMALL('Jaccard_distance All'!$C89:$EH89,N$4+1)</f>
        <v>0.66666666666666674</v>
      </c>
      <c r="O91" s="21" t="str" cm="1">
        <f t="array" aca="1" ref="O91" ca="1">INDEX('Jaccard_distance All'!$C$2:$EH$2,,MATCH(SMALL('Jaccard_distance All'!$C89:$EH89,O$4+1),'Jaccard_distance All'!$C89:$EH89,0))</f>
        <v>CCUS facilitates industries and society to reach net zero goals</v>
      </c>
      <c r="P91" s="18" t="str" cm="1">
        <f t="array" aca="1" ref="P91" ca="1">INDEX('Jaccard_distance All'!$C$1:$EH$1,,MATCH(SMALL('Jaccard_distance All'!$C89:$EH89,P$4+1),'Jaccard_distance All'!$C89:$EH89,0))</f>
        <v>set_4003</v>
      </c>
      <c r="Q91" s="18">
        <f ca="1">SMALL('Jaccard_distance All'!$C89:$EH89,Q$4+1)</f>
        <v>0.67307692307692313</v>
      </c>
      <c r="R91" s="35" t="str" cm="1">
        <f t="array" aca="1" ref="R91" ca="1">INDEX('Jaccard_distance All'!$C$2:$EH$2,,MATCH(SMALL('Jaccard_distance All'!$C89:$EH89,R$4+1),'Jaccard_distance All'!$C89:$EH89,0))</f>
        <v>CCUS deployment can result in high implementation costs</v>
      </c>
      <c r="T91" s="61">
        <f ca="1">COUNTIF('Jaccard_distance All'!$C89:$EH89,1)</f>
        <v>5</v>
      </c>
      <c r="U91" s="34" t="str" cm="1">
        <f t="array" aca="1" ref="U91" ca="1">INDEX('Jaccard_distance All'!$C$1:$EH$1,,MATCH(LARGE('Jaccard_distance All'!$C89:$EH89,U$4),'Jaccard_distance All'!$C89:$EH89,0))</f>
        <v>set_1012</v>
      </c>
      <c r="V91" s="18">
        <f ca="1">LARGE('Jaccard_distance All'!$C89:$EH89,V$4+1)</f>
        <v>1</v>
      </c>
      <c r="W91" s="21" t="str" cm="1">
        <f t="array" aca="1" ref="W91" ca="1">INDEX('Jaccard_distance All'!$C$2:$EH$2,,MATCH(LARGE('Jaccard_distance All'!$C89:$EH89,W$4+1),'Jaccard_distance All'!$C89:$EH89,0))</f>
        <v>H₂ can leverage public consultations and engagements to elicit public support and participation</v>
      </c>
      <c r="X91" s="18" t="str" cm="1">
        <f t="array" aca="1" ref="X91" ca="1">INDEX('Jaccard_distance All'!$A$1:$EH$1,1,MATCH(U91,'Jaccard_distance All'!$A$1:$EH$1,0)+MATCH(LARGE(OFFSET('Jaccard_distance All'!$A89,0,MATCH(U91,'Jaccard_distance All'!$A$1:$EH$1,0),,138-MATCH(U91,'Jaccard_distance All'!$A$1:$EH$1,0)),1),OFFSET('Jaccard_distance All'!$A89,0,MATCH(U91,'Jaccard_distance All'!$A$1:$EH$1,0),,138-MATCH(U91,'Jaccard_distance All'!$A$1:$EH$1,0)),0))</f>
        <v>set_1023</v>
      </c>
      <c r="Y91" s="18">
        <f ca="1">HLOOKUP(X91,'Jaccard_distance All'!$C$1:$EH$138,ROW()-2,FALSE)</f>
        <v>1</v>
      </c>
      <c r="Z91" s="21" t="str">
        <f ca="1">HLOOKUP(X91,'Jaccard_distance All'!$C$1:$EH$138,2,FALSE)</f>
        <v>H₂ adoption is a relatively low-cost option for existing natural-gas based furnaces</v>
      </c>
      <c r="AA91" s="18" t="str" cm="1">
        <f t="array" aca="1" ref="AA91" ca="1">INDEX('Jaccard_distance All'!$A$1:$EH$1,1,MATCH(X91,'Jaccard_distance All'!$A$1:$EH$1,0)+MATCH(LARGE(OFFSET('Jaccard_distance All'!$A89,0,MATCH(X91,'Jaccard_distance All'!$A$1:$EH$1,0),,138-MATCH(X91,'Jaccard_distance All'!$A$1:$EH$1,0)),1),OFFSET('Jaccard_distance All'!$A89,0,MATCH(X91,'Jaccard_distance All'!$A$1:$EH$1,0),,138-MATCH(X91,'Jaccard_distance All'!$A$1:$EH$1,0)),0))</f>
        <v>set_3023</v>
      </c>
      <c r="AB91" s="18">
        <f ca="1">HLOOKUP(AA91,'Jaccard_distance All'!$C$1:$EH$138,ROW()-2,FALSE)</f>
        <v>1</v>
      </c>
      <c r="AC91" s="21" t="str">
        <f ca="1">HLOOKUP(AA91,'Jaccard_distance All'!$C$1:$EH$138,2,FALSE)</f>
        <v>H₂ production systems may lack sufficient flexibility to adjust to variable electricity supply and demand</v>
      </c>
      <c r="AD91" s="18" t="str" cm="1">
        <f t="array" aca="1" ref="AD91" ca="1">INDEX('Jaccard_distance All'!$A$1:$EH$1,1,MATCH(AA91,'Jaccard_distance All'!$A$1:$EH$1,0)+MATCH(LARGE(OFFSET('Jaccard_distance All'!$A89,0,MATCH(AA91,'Jaccard_distance All'!$A$1:$EH$1,0),,138-MATCH(AA91,'Jaccard_distance All'!$A$1:$EH$1,0)),1),OFFSET('Jaccard_distance All'!$A89,0,MATCH(AA91,'Jaccard_distance All'!$A$1:$EH$1,0),,138-MATCH(AA91,'Jaccard_distance All'!$A$1:$EH$1,0)),0))</f>
        <v>set_5005</v>
      </c>
      <c r="AE91" s="18">
        <f ca="1">HLOOKUP(AD91,'Jaccard_distance All'!$C$1:$EH$138,ROW()-2,FALSE)</f>
        <v>1</v>
      </c>
      <c r="AF91" s="21" t="str">
        <f ca="1">HLOOKUP(AD91,'Jaccard_distance All'!$C$1:$EH$138,2,FALSE)</f>
        <v>H₂ and CCUS may not address lack of diversity in the workforce</v>
      </c>
      <c r="AG91" s="18" t="str" cm="1">
        <f t="array" aca="1" ref="AG91" ca="1">INDEX('Jaccard_distance All'!$A$1:$EH$1,1,MATCH(AD91,'Jaccard_distance All'!$A$1:$EH$1,0)+MATCH(LARGE(OFFSET('Jaccard_distance All'!$A89,0,MATCH(AD91,'Jaccard_distance All'!$A$1:$EH$1,0),,138-MATCH(AD91,'Jaccard_distance All'!$A$1:$EH$1,0)),1),OFFSET('Jaccard_distance All'!$A89,0,MATCH(AD91,'Jaccard_distance All'!$A$1:$EH$1,0),,138-MATCH(AD91,'Jaccard_distance All'!$A$1:$EH$1,0)),0))</f>
        <v>set_5015</v>
      </c>
      <c r="AH91" s="18">
        <f ca="1">HLOOKUP(AG91,'Jaccard_distance All'!$C$1:$EH$138,ROW()-2,FALSE)</f>
        <v>1</v>
      </c>
      <c r="AI91" s="21" t="str">
        <f ca="1">HLOOKUP(AG91,'Jaccard_distance All'!$C$1:$EH$138,2,FALSE)</f>
        <v>H₂ and CCUS adoption may be distorted by state protectionism towards O&amp;G industry</v>
      </c>
      <c r="AK91" s="85">
        <f ca="1">1-SMALL('Jaccard_distance All'!$C89:$EH89,2)</f>
        <v>0.375</v>
      </c>
      <c r="AL91" s="85">
        <f ca="1">1-AVERAGE('Jaccard_distance All'!$C89:$EH89)</f>
        <v>0.15696296978996171</v>
      </c>
      <c r="AM91" s="85">
        <f ca="1">1-MEDIAN('Jaccard_distance All'!$C89:$EH89)</f>
        <v>0.13840996168582376</v>
      </c>
    </row>
    <row r="92" spans="1:39" ht="39.4" x14ac:dyDescent="0.45">
      <c r="A92" s="19" t="s">
        <v>104</v>
      </c>
      <c r="B92" s="21" t="s">
        <v>377</v>
      </c>
      <c r="C92" s="18" cm="1">
        <f t="array" ref="C92">_xlfn.XLOOKUP(A92,'CCUS risks'!$F$5:$AR$5,'CCUS risks'!$F$2:$AR$2,check,0)</f>
        <v>16</v>
      </c>
      <c r="D92" s="34" t="str" cm="1">
        <f t="array" aca="1" ref="D92" ca="1">INDEX('Jaccard_distance All'!$C$1:$EH$1,,MATCH(SMALL('Jaccard_distance All'!$C90:$EH90,D$4+1),'Jaccard_distance All'!$C90:$EH90,0))</f>
        <v>set_4009</v>
      </c>
      <c r="E92" s="18">
        <f ca="1">SMALL('Jaccard_distance All'!$C90:$EH90,E$4+1)</f>
        <v>0.65517241379310343</v>
      </c>
      <c r="F92" s="21" t="str" cm="1">
        <f t="array" aca="1" ref="F92" ca="1">INDEX('Jaccard_distance All'!$C$2:$EH$2,,MATCH(SMALL('Jaccard_distance All'!$C90:$EH90,F$4+1),'Jaccard_distance All'!$C90:$EH90,0))</f>
        <v>CCUS will require massive infrastructure for transmission and transport of expected CO₂ volumes</v>
      </c>
      <c r="G92" s="18" t="str" cm="1">
        <f t="array" aca="1" ref="G92" ca="1">INDEX('Jaccard_distance All'!$C$1:$EH$1,,MATCH(SMALL('Jaccard_distance All'!$C90:$EH90,G$4+1),'Jaccard_distance All'!$C90:$EH90,0))</f>
        <v>set_4001</v>
      </c>
      <c r="H92" s="18">
        <f ca="1">SMALL('Jaccard_distance All'!$C90:$EH90,H$4+1)</f>
        <v>0.67647058823529416</v>
      </c>
      <c r="I92" s="21" t="str" cm="1">
        <f t="array" aca="1" ref="I92" ca="1">INDEX('Jaccard_distance All'!$C$2:$EH$2,,MATCH(SMALL('Jaccard_distance All'!$C90:$EH90,I$4+1),'Jaccard_distance All'!$C90:$EH90,0))</f>
        <v>CCUS deployment may be limited by physical constraints on CO₂ storage (e.g., geological)</v>
      </c>
      <c r="J92" s="18" t="str" cm="1">
        <f t="array" aca="1" ref="J92" ca="1">INDEX('Jaccard_distance All'!$C$1:$EH$1,,MATCH(SMALL('Jaccard_distance All'!$C90:$EH90,J$4+1),'Jaccard_distance All'!$C90:$EH90,0))</f>
        <v>set_4016</v>
      </c>
      <c r="K92" s="18">
        <f ca="1">SMALL('Jaccard_distance All'!$C90:$EH90,K$4+1)</f>
        <v>0.69047619047619047</v>
      </c>
      <c r="L92" s="21" t="str" cm="1">
        <f t="array" aca="1" ref="L92" ca="1">INDEX('Jaccard_distance All'!$C$2:$EH$2,,MATCH(SMALL('Jaccard_distance All'!$C90:$EH90,L$4+1),'Jaccard_distance All'!$C90:$EH90,0))</f>
        <v>CCUS storage and transmission infrastructure must deal with leakage risks</v>
      </c>
      <c r="M92" s="18" t="str" cm="1">
        <f t="array" aca="1" ref="M92" ca="1">INDEX('Jaccard_distance All'!$C$1:$EH$1,,MATCH(SMALL('Jaccard_distance All'!$C90:$EH90,M$4+1),'Jaccard_distance All'!$C90:$EH90,0))</f>
        <v>set_4012</v>
      </c>
      <c r="N92" s="18">
        <f ca="1">SMALL('Jaccard_distance All'!$C90:$EH90,N$4+1)</f>
        <v>0.69230769230769229</v>
      </c>
      <c r="O92" s="21" t="str" cm="1">
        <f t="array" aca="1" ref="O92" ca="1">INDEX('Jaccard_distance All'!$C$2:$EH$2,,MATCH(SMALL('Jaccard_distance All'!$C90:$EH90,O$4+1),'Jaccard_distance All'!$C90:$EH90,0))</f>
        <v>CCUS projects may fail to meet climate targets</v>
      </c>
      <c r="P92" s="18" t="str" cm="1">
        <f t="array" aca="1" ref="P92" ca="1">INDEX('Jaccard_distance All'!$C$1:$EH$1,,MATCH(SMALL('Jaccard_distance All'!$C90:$EH90,P$4+1),'Jaccard_distance All'!$C90:$EH90,0))</f>
        <v>set_4004</v>
      </c>
      <c r="Q92" s="18">
        <f ca="1">SMALL('Jaccard_distance All'!$C90:$EH90,Q$4+1)</f>
        <v>0.70833333333333326</v>
      </c>
      <c r="R92" s="35" t="str" cm="1">
        <f t="array" aca="1" ref="R92" ca="1">INDEX('Jaccard_distance All'!$C$2:$EH$2,,MATCH(SMALL('Jaccard_distance All'!$C90:$EH90,R$4+1),'Jaccard_distance All'!$C90:$EH90,0))</f>
        <v>CCUS may suffer from lacking regulatory frameworks</v>
      </c>
      <c r="T92" s="61">
        <f ca="1">COUNTIF('Jaccard_distance All'!$C90:$EH90,1)</f>
        <v>8</v>
      </c>
      <c r="U92" s="34" t="str" cm="1">
        <f t="array" aca="1" ref="U92" ca="1">INDEX('Jaccard_distance All'!$C$1:$EH$1,,MATCH(LARGE('Jaccard_distance All'!$C90:$EH90,U$4),'Jaccard_distance All'!$C90:$EH90,0))</f>
        <v>set_1023</v>
      </c>
      <c r="V92" s="18">
        <f ca="1">LARGE('Jaccard_distance All'!$C90:$EH90,V$4+1)</f>
        <v>1</v>
      </c>
      <c r="W92" s="21" t="str" cm="1">
        <f t="array" aca="1" ref="W92" ca="1">INDEX('Jaccard_distance All'!$C$2:$EH$2,,MATCH(LARGE('Jaccard_distance All'!$C90:$EH90,W$4+1),'Jaccard_distance All'!$C90:$EH90,0))</f>
        <v>H₂ adoption is a relatively low-cost option for existing natural-gas based furnaces</v>
      </c>
      <c r="X92" s="18" t="str" cm="1">
        <f t="array" aca="1" ref="X92" ca="1">INDEX('Jaccard_distance All'!$A$1:$EH$1,1,MATCH(U92,'Jaccard_distance All'!$A$1:$EH$1,0)+MATCH(LARGE(OFFSET('Jaccard_distance All'!$A90,0,MATCH(U92,'Jaccard_distance All'!$A$1:$EH$1,0),,138-MATCH(U92,'Jaccard_distance All'!$A$1:$EH$1,0)),1),OFFSET('Jaccard_distance All'!$A90,0,MATCH(U92,'Jaccard_distance All'!$A$1:$EH$1,0),,138-MATCH(U92,'Jaccard_distance All'!$A$1:$EH$1,0)),0))</f>
        <v>set_2016</v>
      </c>
      <c r="Y92" s="18">
        <f ca="1">HLOOKUP(X92,'Jaccard_distance All'!$C$1:$EH$138,ROW()-2,FALSE)</f>
        <v>1</v>
      </c>
      <c r="Z92" s="21" t="str">
        <f ca="1">HLOOKUP(X92,'Jaccard_distance All'!$C$1:$EH$138,2,FALSE)</f>
        <v>CCUS will be a long-term business and can extend the operational lifetime of current industries (e.g., refining)</v>
      </c>
      <c r="AA92" s="18" t="str" cm="1">
        <f t="array" aca="1" ref="AA92" ca="1">INDEX('Jaccard_distance All'!$A$1:$EH$1,1,MATCH(X92,'Jaccard_distance All'!$A$1:$EH$1,0)+MATCH(LARGE(OFFSET('Jaccard_distance All'!$A90,0,MATCH(X92,'Jaccard_distance All'!$A$1:$EH$1,0),,138-MATCH(X92,'Jaccard_distance All'!$A$1:$EH$1,0)),1),OFFSET('Jaccard_distance All'!$A90,0,MATCH(X92,'Jaccard_distance All'!$A$1:$EH$1,0),,138-MATCH(X92,'Jaccard_distance All'!$A$1:$EH$1,0)),0))</f>
        <v>set_2021</v>
      </c>
      <c r="AB92" s="18">
        <f ca="1">HLOOKUP(AA92,'Jaccard_distance All'!$C$1:$EH$138,ROW()-2,FALSE)</f>
        <v>1</v>
      </c>
      <c r="AC92" s="21" t="str">
        <f ca="1">HLOOKUP(AA92,'Jaccard_distance All'!$C$1:$EH$138,2,FALSE)</f>
        <v>CCUS can mitigate other environmental problems, e.g., air pollution</v>
      </c>
      <c r="AD92" s="18" t="str" cm="1">
        <f t="array" aca="1" ref="AD92" ca="1">INDEX('Jaccard_distance All'!$A$1:$EH$1,1,MATCH(AA92,'Jaccard_distance All'!$A$1:$EH$1,0)+MATCH(LARGE(OFFSET('Jaccard_distance All'!$A90,0,MATCH(AA92,'Jaccard_distance All'!$A$1:$EH$1,0),,138-MATCH(AA92,'Jaccard_distance All'!$A$1:$EH$1,0)),1),OFFSET('Jaccard_distance All'!$A90,0,MATCH(AA92,'Jaccard_distance All'!$A$1:$EH$1,0),,138-MATCH(AA92,'Jaccard_distance All'!$A$1:$EH$1,0)),0))</f>
        <v>set_3023</v>
      </c>
      <c r="AE92" s="18">
        <f ca="1">HLOOKUP(AD92,'Jaccard_distance All'!$C$1:$EH$138,ROW()-2,FALSE)</f>
        <v>1</v>
      </c>
      <c r="AF92" s="21" t="str">
        <f ca="1">HLOOKUP(AD92,'Jaccard_distance All'!$C$1:$EH$138,2,FALSE)</f>
        <v>H₂ production systems may lack sufficient flexibility to adjust to variable electricity supply and demand</v>
      </c>
      <c r="AG92" s="18" t="str" cm="1">
        <f t="array" aca="1" ref="AG92" ca="1">INDEX('Jaccard_distance All'!$A$1:$EH$1,1,MATCH(AD92,'Jaccard_distance All'!$A$1:$EH$1,0)+MATCH(LARGE(OFFSET('Jaccard_distance All'!$A90,0,MATCH(AD92,'Jaccard_distance All'!$A$1:$EH$1,0),,138-MATCH(AD92,'Jaccard_distance All'!$A$1:$EH$1,0)),1),OFFSET('Jaccard_distance All'!$A90,0,MATCH(AD92,'Jaccard_distance All'!$A$1:$EH$1,0),,138-MATCH(AD92,'Jaccard_distance All'!$A$1:$EH$1,0)),0))</f>
        <v>set_4029</v>
      </c>
      <c r="AH92" s="18">
        <f ca="1">HLOOKUP(AG92,'Jaccard_distance All'!$C$1:$EH$138,ROW()-2,FALSE)</f>
        <v>1</v>
      </c>
      <c r="AI92" s="21" t="str">
        <f ca="1">HLOOKUP(AG92,'Jaccard_distance All'!$C$1:$EH$138,2,FALSE)</f>
        <v>CCUS projects may face lack of cooperation among stakeholders from different clusters</v>
      </c>
      <c r="AK92" s="85">
        <f ca="1">1-SMALL('Jaccard_distance All'!$C90:$EH90,2)</f>
        <v>0.34482758620689657</v>
      </c>
      <c r="AL92" s="85">
        <f ca="1">1-AVERAGE('Jaccard_distance All'!$C90:$EH90)</f>
        <v>0.12331925105760622</v>
      </c>
      <c r="AM92" s="85">
        <f ca="1">1-MEDIAN('Jaccard_distance All'!$C90:$EH90)</f>
        <v>0.10762548262548255</v>
      </c>
    </row>
    <row r="93" spans="1:39" ht="39.4" x14ac:dyDescent="0.45">
      <c r="A93" s="19" t="s">
        <v>105</v>
      </c>
      <c r="B93" s="21" t="s">
        <v>378</v>
      </c>
      <c r="C93" s="18" cm="1">
        <f t="array" ref="C93">_xlfn.XLOOKUP(A93,'CCUS risks'!$F$5:$AR$5,'CCUS risks'!$F$2:$AR$2,check,0)</f>
        <v>40</v>
      </c>
      <c r="D93" s="34" t="str" cm="1">
        <f t="array" aca="1" ref="D93" ca="1">INDEX('Jaccard_distance All'!$C$1:$EH$1,,MATCH(SMALL('Jaccard_distance All'!$C91:$EH91,D$4+1),'Jaccard_distance All'!$C91:$EH91,0))</f>
        <v>set_2002</v>
      </c>
      <c r="E93" s="18">
        <f ca="1">SMALL('Jaccard_distance All'!$C91:$EH91,E$4+1)</f>
        <v>0.54929577464788726</v>
      </c>
      <c r="F93" s="21" t="str" cm="1">
        <f t="array" aca="1" ref="F93" ca="1">INDEX('Jaccard_distance All'!$C$2:$EH$2,,MATCH(SMALL('Jaccard_distance All'!$C91:$EH91,F$4+1),'Jaccard_distance All'!$C91:$EH91,0))</f>
        <v>CCUS facilitates industries and society to reach net zero goals</v>
      </c>
      <c r="G93" s="18" t="str" cm="1">
        <f t="array" aca="1" ref="G93" ca="1">INDEX('Jaccard_distance All'!$C$1:$EH$1,,MATCH(SMALL('Jaccard_distance All'!$C91:$EH91,G$4+1),'Jaccard_distance All'!$C91:$EH91,0))</f>
        <v>set_2005</v>
      </c>
      <c r="H93" s="18">
        <f ca="1">SMALL('Jaccard_distance All'!$C91:$EH91,H$4+1)</f>
        <v>0.5535714285714286</v>
      </c>
      <c r="I93" s="21" t="str" cm="1">
        <f t="array" aca="1" ref="I93" ca="1">INDEX('Jaccard_distance All'!$C$2:$EH$2,,MATCH(SMALL('Jaccard_distance All'!$C91:$EH91,I$4+1),'Jaccard_distance All'!$C91:$EH91,0))</f>
        <v>CCUS stimulates and supports cooperation and consensus among actors (industry, government, local authorities)</v>
      </c>
      <c r="J93" s="18" t="str" cm="1">
        <f t="array" aca="1" ref="J93" ca="1">INDEX('Jaccard_distance All'!$C$1:$EH$1,,MATCH(SMALL('Jaccard_distance All'!$C91:$EH91,J$4+1),'Jaccard_distance All'!$C91:$EH91,0))</f>
        <v>set_2003</v>
      </c>
      <c r="K93" s="18">
        <f ca="1">SMALL('Jaccard_distance All'!$C91:$EH91,K$4+1)</f>
        <v>0.65306122448979598</v>
      </c>
      <c r="L93" s="21" t="str" cm="1">
        <f t="array" aca="1" ref="L93" ca="1">INDEX('Jaccard_distance All'!$C$2:$EH$2,,MATCH(SMALL('Jaccard_distance All'!$C91:$EH91,L$4+1),'Jaccard_distance All'!$C91:$EH91,0))</f>
        <v>CCUS technologies are at high TRL</v>
      </c>
      <c r="M93" s="18" t="str" cm="1">
        <f t="array" aca="1" ref="M93" ca="1">INDEX('Jaccard_distance All'!$C$1:$EH$1,,MATCH(SMALL('Jaccard_distance All'!$C91:$EH91,M$4+1),'Jaccard_distance All'!$C91:$EH91,0))</f>
        <v>set_2001</v>
      </c>
      <c r="N93" s="18">
        <f ca="1">SMALL('Jaccard_distance All'!$C91:$EH91,N$4+1)</f>
        <v>0.66666666666666674</v>
      </c>
      <c r="O93" s="21" t="str" cm="1">
        <f t="array" aca="1" ref="O93" ca="1">INDEX('Jaccard_distance All'!$C$2:$EH$2,,MATCH(SMALL('Jaccard_distance All'!$C91:$EH91,O$4+1),'Jaccard_distance All'!$C91:$EH91,0))</f>
        <v>CCUS is an enabler of industry clusters</v>
      </c>
      <c r="P93" s="18" t="str" cm="1">
        <f t="array" aca="1" ref="P93" ca="1">INDEX('Jaccard_distance All'!$C$1:$EH$1,,MATCH(SMALL('Jaccard_distance All'!$C91:$EH91,P$4+1),'Jaccard_distance All'!$C91:$EH91,0))</f>
        <v>set_2001</v>
      </c>
      <c r="Q93" s="18">
        <f ca="1">SMALL('Jaccard_distance All'!$C91:$EH91,Q$4+1)</f>
        <v>0.66666666666666674</v>
      </c>
      <c r="R93" s="35" t="str" cm="1">
        <f t="array" aca="1" ref="R93" ca="1">INDEX('Jaccard_distance All'!$C$2:$EH$2,,MATCH(SMALL('Jaccard_distance All'!$C91:$EH91,R$4+1),'Jaccard_distance All'!$C91:$EH91,0))</f>
        <v>CCUS is an enabler of industry clusters</v>
      </c>
      <c r="T93" s="61">
        <f ca="1">COUNTIF('Jaccard_distance All'!$C91:$EH91,1)</f>
        <v>1</v>
      </c>
      <c r="U93" s="34" t="str" cm="1">
        <f t="array" aca="1" ref="U93" ca="1">INDEX('Jaccard_distance All'!$C$1:$EH$1,,MATCH(LARGE('Jaccard_distance All'!$C91:$EH91,U$4),'Jaccard_distance All'!$C91:$EH91,0))</f>
        <v>set_5005</v>
      </c>
      <c r="V93" s="18">
        <f ca="1">LARGE('Jaccard_distance All'!$C91:$EH91,V$4+1)</f>
        <v>0.97826086956521741</v>
      </c>
      <c r="W93" s="21" t="str" cm="1">
        <f t="array" aca="1" ref="W93" ca="1">INDEX('Jaccard_distance All'!$C$2:$EH$2,,MATCH(LARGE('Jaccard_distance All'!$C91:$EH91,W$4+1),'Jaccard_distance All'!$C91:$EH91,0))</f>
        <v>H₂ can result in cheaper energy prices for end-use consumers</v>
      </c>
      <c r="X93" s="18" t="str" cm="1">
        <f t="array" aca="1" ref="X93" ca="1">INDEX('Jaccard_distance All'!$A$1:$EH$1,1,MATCH(U93,'Jaccard_distance All'!$A$1:$EH$1,0)+MATCH(LARGE(OFFSET('Jaccard_distance All'!$A91,0,MATCH(U93,'Jaccard_distance All'!$A$1:$EH$1,0),,138-MATCH(U93,'Jaccard_distance All'!$A$1:$EH$1,0)),1),OFFSET('Jaccard_distance All'!$A91,0,MATCH(U93,'Jaccard_distance All'!$A$1:$EH$1,0),,138-MATCH(U93,'Jaccard_distance All'!$A$1:$EH$1,0)),0))</f>
        <v>set_5015</v>
      </c>
      <c r="Y93" s="18">
        <f ca="1">HLOOKUP(X93,'Jaccard_distance All'!$C$1:$EH$138,ROW()-2,FALSE)</f>
        <v>0.97727272727272729</v>
      </c>
      <c r="Z93" s="21" t="str">
        <f ca="1">HLOOKUP(X93,'Jaccard_distance All'!$C$1:$EH$138,2,FALSE)</f>
        <v>H₂ and CCUS adoption may be distorted by state protectionism towards O&amp;G industry</v>
      </c>
      <c r="AA93" s="18" t="str" cm="1">
        <f t="array" aca="1" ref="AA93" ca="1">INDEX('Jaccard_distance All'!$A$1:$EH$1,1,MATCH(X93,'Jaccard_distance All'!$A$1:$EH$1,0)+MATCH(LARGE(OFFSET('Jaccard_distance All'!$A91,0,MATCH(X93,'Jaccard_distance All'!$A$1:$EH$1,0),,138-MATCH(X93,'Jaccard_distance All'!$A$1:$EH$1,0)),1),OFFSET('Jaccard_distance All'!$A91,0,MATCH(X93,'Jaccard_distance All'!$A$1:$EH$1,0),,138-MATCH(X93,'Jaccard_distance All'!$A$1:$EH$1,0)),0))</f>
        <v>set_5016</v>
      </c>
      <c r="AB93" s="18">
        <f ca="1">HLOOKUP(AA93,'Jaccard_distance All'!$C$1:$EH$138,ROW()-2,FALSE)</f>
        <v>0.875</v>
      </c>
      <c r="AC93" s="21" t="str">
        <f ca="1">HLOOKUP(AA93,'Jaccard_distance All'!$C$1:$EH$138,2,FALSE)</f>
        <v>H₂ and CCUS projects may not address unemployment affecting local communities due to mismatch in job skills</v>
      </c>
      <c r="AD93" s="18" t="e" cm="1">
        <f t="array" aca="1" ref="AD93" ca="1">INDEX('Jaccard_distance All'!$A$1:$EH$1,1,MATCH(AA93,'Jaccard_distance All'!$A$1:$EH$1,0)+MATCH(LARGE(OFFSET('Jaccard_distance All'!$A91,0,MATCH(AA93,'Jaccard_distance All'!$A$1:$EH$1,0),,138-MATCH(AA93,'Jaccard_distance All'!$A$1:$EH$1,0)),1),OFFSET('Jaccard_distance All'!$A91,0,MATCH(AA93,'Jaccard_distance All'!$A$1:$EH$1,0),,138-MATCH(AA93,'Jaccard_distance All'!$A$1:$EH$1,0)),0))</f>
        <v>#REF!</v>
      </c>
      <c r="AE93" s="18" t="e">
        <f ca="1">HLOOKUP(AD93,'Jaccard_distance All'!$C$1:$EH$138,ROW()-2,FALSE)</f>
        <v>#REF!</v>
      </c>
      <c r="AF93" s="21" t="e">
        <f ca="1">HLOOKUP(AD93,'Jaccard_distance All'!$C$1:$EH$138,2,FALSE)</f>
        <v>#REF!</v>
      </c>
      <c r="AG93" s="18" t="e" cm="1">
        <f t="array" aca="1" ref="AG93" ca="1">INDEX('Jaccard_distance All'!$A$1:$EH$1,1,MATCH(AD93,'Jaccard_distance All'!$A$1:$EH$1,0)+MATCH(LARGE(OFFSET('Jaccard_distance All'!$A91,0,MATCH(AD93,'Jaccard_distance All'!$A$1:$EH$1,0),,138-MATCH(AD93,'Jaccard_distance All'!$A$1:$EH$1,0)),1),OFFSET('Jaccard_distance All'!$A91,0,MATCH(AD93,'Jaccard_distance All'!$A$1:$EH$1,0),,138-MATCH(AD93,'Jaccard_distance All'!$A$1:$EH$1,0)),0))</f>
        <v>#REF!</v>
      </c>
      <c r="AH93" s="18" t="e">
        <f ca="1">HLOOKUP(AG93,'Jaccard_distance All'!$C$1:$EH$138,ROW()-2,FALSE)</f>
        <v>#REF!</v>
      </c>
      <c r="AI93" s="21" t="e">
        <f ca="1">HLOOKUP(AG93,'Jaccard_distance All'!$C$1:$EH$138,2,FALSE)</f>
        <v>#REF!</v>
      </c>
      <c r="AK93" s="85">
        <f ca="1">1-SMALL('Jaccard_distance All'!$C91:$EH91,2)</f>
        <v>0.45070422535211274</v>
      </c>
      <c r="AL93" s="85">
        <f ca="1">1-AVERAGE('Jaccard_distance All'!$C91:$EH91)</f>
        <v>0.16018216616141689</v>
      </c>
      <c r="AM93" s="85">
        <f ca="1">1-MEDIAN('Jaccard_distance All'!$C91:$EH91)</f>
        <v>0.14017543859649129</v>
      </c>
    </row>
    <row r="94" spans="1:39" ht="39.4" x14ac:dyDescent="0.45">
      <c r="A94" s="19" t="s">
        <v>106</v>
      </c>
      <c r="B94" s="21" t="s">
        <v>379</v>
      </c>
      <c r="C94" s="18" cm="1">
        <f t="array" ref="C94">_xlfn.XLOOKUP(A94,'CCUS risks'!$F$5:$AR$5,'CCUS risks'!$F$2:$AR$2,check,0)</f>
        <v>15</v>
      </c>
      <c r="D94" s="34" t="str" cm="1">
        <f t="array" aca="1" ref="D94" ca="1">INDEX('Jaccard_distance All'!$C$1:$EH$1,,MATCH(SMALL('Jaccard_distance All'!$C92:$EH92,D$4+1),'Jaccard_distance All'!$C92:$EH92,0))</f>
        <v>set_4002</v>
      </c>
      <c r="E94" s="18">
        <f ca="1">SMALL('Jaccard_distance All'!$C92:$EH92,E$4+1)</f>
        <v>0.70833333333333326</v>
      </c>
      <c r="F94" s="21" t="str" cm="1">
        <f t="array" aca="1" ref="F94" ca="1">INDEX('Jaccard_distance All'!$C$2:$EH$2,,MATCH(SMALL('Jaccard_distance All'!$C92:$EH92,F$4+1),'Jaccard_distance All'!$C92:$EH92,0))</f>
        <v>CCUS may face uncertainties concerning the true scale and magnitude of feasible projects</v>
      </c>
      <c r="G94" s="18" t="str" cm="1">
        <f t="array" aca="1" ref="G94" ca="1">INDEX('Jaccard_distance All'!$C$1:$EH$1,,MATCH(SMALL('Jaccard_distance All'!$C92:$EH92,G$4+1),'Jaccard_distance All'!$C92:$EH92,0))</f>
        <v>set_4013</v>
      </c>
      <c r="H94" s="18">
        <f ca="1">SMALL('Jaccard_distance All'!$C92:$EH92,H$4+1)</f>
        <v>0.76315789473684215</v>
      </c>
      <c r="I94" s="21" t="str" cm="1">
        <f t="array" aca="1" ref="I94" ca="1">INDEX('Jaccard_distance All'!$C$2:$EH$2,,MATCH(SMALL('Jaccard_distance All'!$C92:$EH92,I$4+1),'Jaccard_distance All'!$C92:$EH92,0))</f>
        <v>CCUS investment may be delayed due to future market uncertainties</v>
      </c>
      <c r="J94" s="18" t="str" cm="1">
        <f t="array" aca="1" ref="J94" ca="1">INDEX('Jaccard_distance All'!$C$1:$EH$1,,MATCH(SMALL('Jaccard_distance All'!$C92:$EH92,J$4+1),'Jaccard_distance All'!$C92:$EH92,0))</f>
        <v>set_4006</v>
      </c>
      <c r="K94" s="18">
        <f ca="1">SMALL('Jaccard_distance All'!$C92:$EH92,K$4+1)</f>
        <v>0.77142857142857146</v>
      </c>
      <c r="L94" s="21" t="str" cm="1">
        <f t="array" aca="1" ref="L94" ca="1">INDEX('Jaccard_distance All'!$C$2:$EH$2,,MATCH(SMALL('Jaccard_distance All'!$C92:$EH92,L$4+1),'Jaccard_distance All'!$C92:$EH92,0))</f>
        <v>CCUS projects may suffer from "spillover" lack of trust in O&amp;G industry from end consumers</v>
      </c>
      <c r="M94" s="18" t="str" cm="1">
        <f t="array" aca="1" ref="M94" ca="1">INDEX('Jaccard_distance All'!$C$1:$EH$1,,MATCH(SMALL('Jaccard_distance All'!$C92:$EH92,M$4+1),'Jaccard_distance All'!$C92:$EH92,0))</f>
        <v>set_4006</v>
      </c>
      <c r="N94" s="18">
        <f ca="1">SMALL('Jaccard_distance All'!$C92:$EH92,N$4+1)</f>
        <v>0.77142857142857146</v>
      </c>
      <c r="O94" s="21" t="str" cm="1">
        <f t="array" aca="1" ref="O94" ca="1">INDEX('Jaccard_distance All'!$C$2:$EH$2,,MATCH(SMALL('Jaccard_distance All'!$C92:$EH92,O$4+1),'Jaccard_distance All'!$C92:$EH92,0))</f>
        <v>CCUS projects may suffer from "spillover" lack of trust in O&amp;G industry from end consumers</v>
      </c>
      <c r="P94" s="18" t="str" cm="1">
        <f t="array" aca="1" ref="P94" ca="1">INDEX('Jaccard_distance All'!$C$1:$EH$1,,MATCH(SMALL('Jaccard_distance All'!$C92:$EH92,P$4+1),'Jaccard_distance All'!$C92:$EH92,0))</f>
        <v>set_4026</v>
      </c>
      <c r="Q94" s="18">
        <f ca="1">SMALL('Jaccard_distance All'!$C92:$EH92,Q$4+1)</f>
        <v>0.77777777777777779</v>
      </c>
      <c r="R94" s="35" t="str" cm="1">
        <f t="array" aca="1" ref="R94" ca="1">INDEX('Jaccard_distance All'!$C$2:$EH$2,,MATCH(SMALL('Jaccard_distance All'!$C92:$EH92,R$4+1),'Jaccard_distance All'!$C92:$EH92,0))</f>
        <v>CCUS may not have clear application opportunities for CO₂ emissions, limiting CCU deployment</v>
      </c>
      <c r="T94" s="61">
        <f ca="1">COUNTIF('Jaccard_distance All'!$C92:$EH92,1)</f>
        <v>14</v>
      </c>
      <c r="U94" s="34" t="str" cm="1">
        <f t="array" aca="1" ref="U94" ca="1">INDEX('Jaccard_distance All'!$C$1:$EH$1,,MATCH(LARGE('Jaccard_distance All'!$C92:$EH92,U$4),'Jaccard_distance All'!$C92:$EH92,0))</f>
        <v>set_1009</v>
      </c>
      <c r="V94" s="18">
        <f ca="1">LARGE('Jaccard_distance All'!$C92:$EH92,V$4+1)</f>
        <v>1</v>
      </c>
      <c r="W94" s="21" t="str" cm="1">
        <f t="array" aca="1" ref="W94" ca="1">INDEX('Jaccard_distance All'!$C$2:$EH$2,,MATCH(LARGE('Jaccard_distance All'!$C92:$EH92,W$4+1),'Jaccard_distance All'!$C92:$EH92,0))</f>
        <v>H₂ requirements for trained/skilled staff can be met by existing industries and initiatives</v>
      </c>
      <c r="X94" s="18" t="str" cm="1">
        <f t="array" aca="1" ref="X94" ca="1">INDEX('Jaccard_distance All'!$A$1:$EH$1,1,MATCH(U94,'Jaccard_distance All'!$A$1:$EH$1,0)+MATCH(LARGE(OFFSET('Jaccard_distance All'!$A92,0,MATCH(U94,'Jaccard_distance All'!$A$1:$EH$1,0),,138-MATCH(U94,'Jaccard_distance All'!$A$1:$EH$1,0)),1),OFFSET('Jaccard_distance All'!$A92,0,MATCH(U94,'Jaccard_distance All'!$A$1:$EH$1,0),,138-MATCH(U94,'Jaccard_distance All'!$A$1:$EH$1,0)),0))</f>
        <v>set_1010</v>
      </c>
      <c r="Y94" s="18">
        <f ca="1">HLOOKUP(X94,'Jaccard_distance All'!$C$1:$EH$138,ROW()-2,FALSE)</f>
        <v>1</v>
      </c>
      <c r="Z94" s="21" t="str">
        <f ca="1">HLOOKUP(X94,'Jaccard_distance All'!$C$1:$EH$138,2,FALSE)</f>
        <v>H₂ can mitigate other environmental problems, e.g., air pollution</v>
      </c>
      <c r="AA94" s="18" t="str" cm="1">
        <f t="array" aca="1" ref="AA94" ca="1">INDEX('Jaccard_distance All'!$A$1:$EH$1,1,MATCH(X94,'Jaccard_distance All'!$A$1:$EH$1,0)+MATCH(LARGE(OFFSET('Jaccard_distance All'!$A92,0,MATCH(X94,'Jaccard_distance All'!$A$1:$EH$1,0),,138-MATCH(X94,'Jaccard_distance All'!$A$1:$EH$1,0)),1),OFFSET('Jaccard_distance All'!$A92,0,MATCH(X94,'Jaccard_distance All'!$A$1:$EH$1,0),,138-MATCH(X94,'Jaccard_distance All'!$A$1:$EH$1,0)),0))</f>
        <v>set_1023</v>
      </c>
      <c r="AB94" s="18">
        <f ca="1">HLOOKUP(AA94,'Jaccard_distance All'!$C$1:$EH$138,ROW()-2,FALSE)</f>
        <v>1</v>
      </c>
      <c r="AC94" s="21" t="str">
        <f ca="1">HLOOKUP(AA94,'Jaccard_distance All'!$C$1:$EH$138,2,FALSE)</f>
        <v>H₂ adoption is a relatively low-cost option for existing natural-gas based furnaces</v>
      </c>
      <c r="AD94" s="18" t="str" cm="1">
        <f t="array" aca="1" ref="AD94" ca="1">INDEX('Jaccard_distance All'!$A$1:$EH$1,1,MATCH(AA94,'Jaccard_distance All'!$A$1:$EH$1,0)+MATCH(LARGE(OFFSET('Jaccard_distance All'!$A92,0,MATCH(AA94,'Jaccard_distance All'!$A$1:$EH$1,0),,138-MATCH(AA94,'Jaccard_distance All'!$A$1:$EH$1,0)),1),OFFSET('Jaccard_distance All'!$A92,0,MATCH(AA94,'Jaccard_distance All'!$A$1:$EH$1,0),,138-MATCH(AA94,'Jaccard_distance All'!$A$1:$EH$1,0)),0))</f>
        <v>set_2021</v>
      </c>
      <c r="AE94" s="18">
        <f ca="1">HLOOKUP(AD94,'Jaccard_distance All'!$C$1:$EH$138,ROW()-2,FALSE)</f>
        <v>1</v>
      </c>
      <c r="AF94" s="21" t="str">
        <f ca="1">HLOOKUP(AD94,'Jaccard_distance All'!$C$1:$EH$138,2,FALSE)</f>
        <v>CCUS can mitigate other environmental problems, e.g., air pollution</v>
      </c>
      <c r="AG94" s="18" t="str" cm="1">
        <f t="array" aca="1" ref="AG94" ca="1">INDEX('Jaccard_distance All'!$A$1:$EH$1,1,MATCH(AD94,'Jaccard_distance All'!$A$1:$EH$1,0)+MATCH(LARGE(OFFSET('Jaccard_distance All'!$A92,0,MATCH(AD94,'Jaccard_distance All'!$A$1:$EH$1,0),,138-MATCH(AD94,'Jaccard_distance All'!$A$1:$EH$1,0)),1),OFFSET('Jaccard_distance All'!$A92,0,MATCH(AD94,'Jaccard_distance All'!$A$1:$EH$1,0),,138-MATCH(AD94,'Jaccard_distance All'!$A$1:$EH$1,0)),0))</f>
        <v>set_3023</v>
      </c>
      <c r="AH94" s="18">
        <f ca="1">HLOOKUP(AG94,'Jaccard_distance All'!$C$1:$EH$138,ROW()-2,FALSE)</f>
        <v>1</v>
      </c>
      <c r="AI94" s="21" t="str">
        <f ca="1">HLOOKUP(AG94,'Jaccard_distance All'!$C$1:$EH$138,2,FALSE)</f>
        <v>H₂ production systems may lack sufficient flexibility to adjust to variable electricity supply and demand</v>
      </c>
      <c r="AK94" s="85">
        <f ca="1">1-SMALL('Jaccard_distance All'!$C92:$EH92,2)</f>
        <v>0.29166666666666674</v>
      </c>
      <c r="AL94" s="85">
        <f ca="1">1-AVERAGE('Jaccard_distance All'!$C92:$EH92)</f>
        <v>9.7386828508941314E-2</v>
      </c>
      <c r="AM94" s="85">
        <f ca="1">1-MEDIAN('Jaccard_distance All'!$C92:$EH92)</f>
        <v>8.4219858156028393E-2</v>
      </c>
    </row>
    <row r="95" spans="1:39" ht="39.4" x14ac:dyDescent="0.45">
      <c r="A95" s="19" t="s">
        <v>107</v>
      </c>
      <c r="B95" s="21" t="s">
        <v>380</v>
      </c>
      <c r="C95" s="18" cm="1">
        <f t="array" ref="C95">_xlfn.XLOOKUP(A95,'CCUS risks'!$F$5:$AR$5,'CCUS risks'!$F$2:$AR$2,check,0)</f>
        <v>25</v>
      </c>
      <c r="D95" s="34" t="str" cm="1">
        <f t="array" aca="1" ref="D95" ca="1">INDEX('Jaccard_distance All'!$C$1:$EH$1,,MATCH(SMALL('Jaccard_distance All'!$C93:$EH93,D$4+1),'Jaccard_distance All'!$C93:$EH93,0))</f>
        <v>set_4006</v>
      </c>
      <c r="E95" s="18">
        <f ca="1">SMALL('Jaccard_distance All'!$C93:$EH93,E$4+1)</f>
        <v>0.64102564102564097</v>
      </c>
      <c r="F95" s="21" t="str" cm="1">
        <f t="array" aca="1" ref="F95" ca="1">INDEX('Jaccard_distance All'!$C$2:$EH$2,,MATCH(SMALL('Jaccard_distance All'!$C93:$EH93,F$4+1),'Jaccard_distance All'!$C93:$EH93,0))</f>
        <v>CCUS projects may suffer from "spillover" lack of trust in O&amp;G industry from end consumers</v>
      </c>
      <c r="G95" s="18" t="str" cm="1">
        <f t="array" aca="1" ref="G95" ca="1">INDEX('Jaccard_distance All'!$C$1:$EH$1,,MATCH(SMALL('Jaccard_distance All'!$C93:$EH93,G$4+1),'Jaccard_distance All'!$C93:$EH93,0))</f>
        <v>set_4001</v>
      </c>
      <c r="H95" s="18">
        <f ca="1">SMALL('Jaccard_distance All'!$C93:$EH93,H$4+1)</f>
        <v>0.68292682926829262</v>
      </c>
      <c r="I95" s="21" t="str" cm="1">
        <f t="array" aca="1" ref="I95" ca="1">INDEX('Jaccard_distance All'!$C$2:$EH$2,,MATCH(SMALL('Jaccard_distance All'!$C93:$EH93,I$4+1),'Jaccard_distance All'!$C93:$EH93,0))</f>
        <v>CCUS deployment may be limited by physical constraints on CO₂ storage (e.g., geological)</v>
      </c>
      <c r="J95" s="18" t="str" cm="1">
        <f t="array" aca="1" ref="J95" ca="1">INDEX('Jaccard_distance All'!$C$1:$EH$1,,MATCH(SMALL('Jaccard_distance All'!$C93:$EH93,J$4+1),'Jaccard_distance All'!$C93:$EH93,0))</f>
        <v>set_2019</v>
      </c>
      <c r="K95" s="18">
        <f ca="1">SMALL('Jaccard_distance All'!$C93:$EH93,K$4+1)</f>
        <v>0.7</v>
      </c>
      <c r="L95" s="21" t="str" cm="1">
        <f t="array" aca="1" ref="L95" ca="1">INDEX('Jaccard_distance All'!$C$2:$EH$2,,MATCH(SMALL('Jaccard_distance All'!$C93:$EH93,L$4+1),'Jaccard_distance All'!$C93:$EH93,0))</f>
        <v>CCUS adoption encourages broad innovation (technologies, practices and business models)</v>
      </c>
      <c r="M95" s="18" t="str" cm="1">
        <f t="array" aca="1" ref="M95" ca="1">INDEX('Jaccard_distance All'!$C$1:$EH$1,,MATCH(SMALL('Jaccard_distance All'!$C93:$EH93,M$4+1),'Jaccard_distance All'!$C93:$EH93,0))</f>
        <v>set_4015</v>
      </c>
      <c r="N95" s="18">
        <f ca="1">SMALL('Jaccard_distance All'!$C93:$EH93,N$4+1)</f>
        <v>0.70731707317073167</v>
      </c>
      <c r="O95" s="21" t="str" cm="1">
        <f t="array" aca="1" ref="O95" ca="1">INDEX('Jaccard_distance All'!$C$2:$EH$2,,MATCH(SMALL('Jaccard_distance All'!$C93:$EH93,O$4+1),'Jaccard_distance All'!$C93:$EH93,0))</f>
        <v>CCUS projects may lack clear business models to justify investment</v>
      </c>
      <c r="P95" s="18" t="str" cm="1">
        <f t="array" aca="1" ref="P95" ca="1">INDEX('Jaccard_distance All'!$C$1:$EH$1,,MATCH(SMALL('Jaccard_distance All'!$C93:$EH93,P$4+1),'Jaccard_distance All'!$C93:$EH93,0))</f>
        <v>set_3006</v>
      </c>
      <c r="Q95" s="18">
        <f ca="1">SMALL('Jaccard_distance All'!$C93:$EH93,Q$4+1)</f>
        <v>0.71052631578947367</v>
      </c>
      <c r="R95" s="35" t="str" cm="1">
        <f t="array" aca="1" ref="R95" ca="1">INDEX('Jaccard_distance All'!$C$2:$EH$2,,MATCH(SMALL('Jaccard_distance All'!$C93:$EH93,R$4+1),'Jaccard_distance All'!$C93:$EH93,0))</f>
        <v>H₂ may not receive sufficient government support</v>
      </c>
      <c r="T95" s="61">
        <f ca="1">COUNTIF('Jaccard_distance All'!$C93:$EH93,1)</f>
        <v>7</v>
      </c>
      <c r="U95" s="34" t="str" cm="1">
        <f t="array" aca="1" ref="U95" ca="1">INDEX('Jaccard_distance All'!$C$1:$EH$1,,MATCH(LARGE('Jaccard_distance All'!$C93:$EH93,U$4),'Jaccard_distance All'!$C93:$EH93,0))</f>
        <v>set_1019</v>
      </c>
      <c r="V95" s="18">
        <f ca="1">LARGE('Jaccard_distance All'!$C93:$EH93,V$4+1)</f>
        <v>1</v>
      </c>
      <c r="W95" s="21" t="str" cm="1">
        <f t="array" aca="1" ref="W95" ca="1">INDEX('Jaccard_distance All'!$C$2:$EH$2,,MATCH(LARGE('Jaccard_distance All'!$C93:$EH93,W$4+1),'Jaccard_distance All'!$C93:$EH93,0))</f>
        <v>H₂ can create opportunities across economic sectors ("hydrogen economy")</v>
      </c>
      <c r="X95" s="18" t="str" cm="1">
        <f t="array" aca="1" ref="X95" ca="1">INDEX('Jaccard_distance All'!$A$1:$EH$1,1,MATCH(U95,'Jaccard_distance All'!$A$1:$EH$1,0)+MATCH(LARGE(OFFSET('Jaccard_distance All'!$A93,0,MATCH(U95,'Jaccard_distance All'!$A$1:$EH$1,0),,138-MATCH(U95,'Jaccard_distance All'!$A$1:$EH$1,0)),1),OFFSET('Jaccard_distance All'!$A93,0,MATCH(U95,'Jaccard_distance All'!$A$1:$EH$1,0),,138-MATCH(U95,'Jaccard_distance All'!$A$1:$EH$1,0)),0))</f>
        <v>set_1023</v>
      </c>
      <c r="Y95" s="18">
        <f ca="1">HLOOKUP(X95,'Jaccard_distance All'!$C$1:$EH$138,ROW()-2,FALSE)</f>
        <v>1</v>
      </c>
      <c r="Z95" s="21" t="str">
        <f ca="1">HLOOKUP(X95,'Jaccard_distance All'!$C$1:$EH$138,2,FALSE)</f>
        <v>H₂ adoption is a relatively low-cost option for existing natural-gas based furnaces</v>
      </c>
      <c r="AA95" s="18" t="str" cm="1">
        <f t="array" aca="1" ref="AA95" ca="1">INDEX('Jaccard_distance All'!$A$1:$EH$1,1,MATCH(X95,'Jaccard_distance All'!$A$1:$EH$1,0)+MATCH(LARGE(OFFSET('Jaccard_distance All'!$A93,0,MATCH(X95,'Jaccard_distance All'!$A$1:$EH$1,0),,138-MATCH(X95,'Jaccard_distance All'!$A$1:$EH$1,0)),1),OFFSET('Jaccard_distance All'!$A93,0,MATCH(X95,'Jaccard_distance All'!$A$1:$EH$1,0),,138-MATCH(X95,'Jaccard_distance All'!$A$1:$EH$1,0)),0))</f>
        <v>set_1024</v>
      </c>
      <c r="AB95" s="18">
        <f ca="1">HLOOKUP(AA95,'Jaccard_distance All'!$C$1:$EH$138,ROW()-2,FALSE)</f>
        <v>1</v>
      </c>
      <c r="AC95" s="21" t="str">
        <f ca="1">HLOOKUP(AA95,'Jaccard_distance All'!$C$1:$EH$138,2,FALSE)</f>
        <v>H₂ standards (e.g., classification as low-carbon H₂) can be used to enforce stringent CO₂ reduction targets</v>
      </c>
      <c r="AD95" s="18" t="str" cm="1">
        <f t="array" aca="1" ref="AD95" ca="1">INDEX('Jaccard_distance All'!$A$1:$EH$1,1,MATCH(AA95,'Jaccard_distance All'!$A$1:$EH$1,0)+MATCH(LARGE(OFFSET('Jaccard_distance All'!$A93,0,MATCH(AA95,'Jaccard_distance All'!$A$1:$EH$1,0),,138-MATCH(AA95,'Jaccard_distance All'!$A$1:$EH$1,0)),1),OFFSET('Jaccard_distance All'!$A93,0,MATCH(AA95,'Jaccard_distance All'!$A$1:$EH$1,0),,138-MATCH(AA95,'Jaccard_distance All'!$A$1:$EH$1,0)),0))</f>
        <v>set_3023</v>
      </c>
      <c r="AE95" s="18">
        <f ca="1">HLOOKUP(AD95,'Jaccard_distance All'!$C$1:$EH$138,ROW()-2,FALSE)</f>
        <v>1</v>
      </c>
      <c r="AF95" s="21" t="str">
        <f ca="1">HLOOKUP(AD95,'Jaccard_distance All'!$C$1:$EH$138,2,FALSE)</f>
        <v>H₂ production systems may lack sufficient flexibility to adjust to variable electricity supply and demand</v>
      </c>
      <c r="AG95" s="18" t="str" cm="1">
        <f t="array" aca="1" ref="AG95" ca="1">INDEX('Jaccard_distance All'!$A$1:$EH$1,1,MATCH(AD95,'Jaccard_distance All'!$A$1:$EH$1,0)+MATCH(LARGE(OFFSET('Jaccard_distance All'!$A93,0,MATCH(AD95,'Jaccard_distance All'!$A$1:$EH$1,0),,138-MATCH(AD95,'Jaccard_distance All'!$A$1:$EH$1,0)),1),OFFSET('Jaccard_distance All'!$A93,0,MATCH(AD95,'Jaccard_distance All'!$A$1:$EH$1,0),,138-MATCH(AD95,'Jaccard_distance All'!$A$1:$EH$1,0)),0))</f>
        <v>set_5005</v>
      </c>
      <c r="AH95" s="18">
        <f ca="1">HLOOKUP(AG95,'Jaccard_distance All'!$C$1:$EH$138,ROW()-2,FALSE)</f>
        <v>1</v>
      </c>
      <c r="AI95" s="21" t="str">
        <f ca="1">HLOOKUP(AG95,'Jaccard_distance All'!$C$1:$EH$138,2,FALSE)</f>
        <v>H₂ and CCUS may not address lack of diversity in the workforce</v>
      </c>
      <c r="AK95" s="85">
        <f ca="1">1-SMALL('Jaccard_distance All'!$C93:$EH93,2)</f>
        <v>0.35897435897435903</v>
      </c>
      <c r="AL95" s="85">
        <f ca="1">1-AVERAGE('Jaccard_distance All'!$C93:$EH93)</f>
        <v>0.14337993675239691</v>
      </c>
      <c r="AM95" s="85">
        <f ca="1">1-MEDIAN('Jaccard_distance All'!$C93:$EH93)</f>
        <v>0.1266025641025641</v>
      </c>
    </row>
    <row r="96" spans="1:39" ht="39.4" x14ac:dyDescent="0.45">
      <c r="A96" s="19" t="s">
        <v>108</v>
      </c>
      <c r="B96" s="21" t="s">
        <v>381</v>
      </c>
      <c r="C96" s="18" cm="1">
        <f t="array" ref="C96">_xlfn.XLOOKUP(A96,'CCUS risks'!$F$5:$AR$5,'CCUS risks'!$F$2:$AR$2,check,0)</f>
        <v>28</v>
      </c>
      <c r="D96" s="34" t="str" cm="1">
        <f t="array" aca="1" ref="D96" ca="1">INDEX('Jaccard_distance All'!$C$1:$EH$1,,MATCH(SMALL('Jaccard_distance All'!$C94:$EH94,D$4+1),'Jaccard_distance All'!$C94:$EH94,0))</f>
        <v>set_4007</v>
      </c>
      <c r="E96" s="18">
        <f ca="1">SMALL('Jaccard_distance All'!$C94:$EH94,E$4+1)</f>
        <v>0.5357142857142857</v>
      </c>
      <c r="F96" s="21" t="str" cm="1">
        <f t="array" aca="1" ref="F96" ca="1">INDEX('Jaccard_distance All'!$C$2:$EH$2,,MATCH(SMALL('Jaccard_distance All'!$C94:$EH94,F$4+1),'Jaccard_distance All'!$C94:$EH94,0))</f>
        <v>CCUS may face opposition from local stakeholders (i.e., "not-in-my-backyard" phenomenon, or NIMBY)</v>
      </c>
      <c r="G96" s="18" t="str" cm="1">
        <f t="array" aca="1" ref="G96" ca="1">INDEX('Jaccard_distance All'!$C$1:$EH$1,,MATCH(SMALL('Jaccard_distance All'!$C94:$EH94,G$4+1),'Jaccard_distance All'!$C94:$EH94,0))</f>
        <v>set_4005</v>
      </c>
      <c r="H96" s="18">
        <f ca="1">SMALL('Jaccard_distance All'!$C94:$EH94,H$4+1)</f>
        <v>0.64102564102564097</v>
      </c>
      <c r="I96" s="21" t="str" cm="1">
        <f t="array" aca="1" ref="I96" ca="1">INDEX('Jaccard_distance All'!$C$2:$EH$2,,MATCH(SMALL('Jaccard_distance All'!$C94:$EH94,I$4+1),'Jaccard_distance All'!$C94:$EH94,0))</f>
        <v>CCUS may not receive sufficient government support</v>
      </c>
      <c r="J96" s="18" t="str" cm="1">
        <f t="array" aca="1" ref="J96" ca="1">INDEX('Jaccard_distance All'!$C$1:$EH$1,,MATCH(SMALL('Jaccard_distance All'!$C94:$EH94,J$4+1),'Jaccard_distance All'!$C94:$EH94,0))</f>
        <v>set_4017</v>
      </c>
      <c r="K96" s="18">
        <f ca="1">SMALL('Jaccard_distance All'!$C94:$EH94,K$4+1)</f>
        <v>0.67567567567567566</v>
      </c>
      <c r="L96" s="21" t="str" cm="1">
        <f t="array" aca="1" ref="L96" ca="1">INDEX('Jaccard_distance All'!$C$2:$EH$2,,MATCH(SMALL('Jaccard_distance All'!$C94:$EH94,L$4+1),'Jaccard_distance All'!$C94:$EH94,0))</f>
        <v>CCUS may be hindered by lack of continuity in political action and of harmonization in policy strategies</v>
      </c>
      <c r="M96" s="18" t="str" cm="1">
        <f t="array" aca="1" ref="M96" ca="1">INDEX('Jaccard_distance All'!$C$1:$EH$1,,MATCH(SMALL('Jaccard_distance All'!$C94:$EH94,M$4+1),'Jaccard_distance All'!$C94:$EH94,0))</f>
        <v>set_2002</v>
      </c>
      <c r="N96" s="18">
        <f ca="1">SMALL('Jaccard_distance All'!$C94:$EH94,N$4+1)</f>
        <v>0.6811594202898551</v>
      </c>
      <c r="O96" s="21" t="str" cm="1">
        <f t="array" aca="1" ref="O96" ca="1">INDEX('Jaccard_distance All'!$C$2:$EH$2,,MATCH(SMALL('Jaccard_distance All'!$C94:$EH94,O$4+1),'Jaccard_distance All'!$C94:$EH94,0))</f>
        <v>CCUS facilitates industries and society to reach net zero goals</v>
      </c>
      <c r="P96" s="18" t="str" cm="1">
        <f t="array" aca="1" ref="P96" ca="1">INDEX('Jaccard_distance All'!$C$1:$EH$1,,MATCH(SMALL('Jaccard_distance All'!$C94:$EH94,P$4+1),'Jaccard_distance All'!$C94:$EH94,0))</f>
        <v>set_4014</v>
      </c>
      <c r="Q96" s="18">
        <f ca="1">SMALL('Jaccard_distance All'!$C94:$EH94,Q$4+1)</f>
        <v>0.68292682926829262</v>
      </c>
      <c r="R96" s="35" t="str" cm="1">
        <f t="array" aca="1" ref="R96" ca="1">INDEX('Jaccard_distance All'!$C$2:$EH$2,,MATCH(SMALL('Jaccard_distance All'!$C94:$EH94,R$4+1),'Jaccard_distance All'!$C94:$EH94,0))</f>
        <v>CCUS stakeholders may be unaligned and communicating poorly</v>
      </c>
      <c r="T96" s="61">
        <f ca="1">COUNTIF('Jaccard_distance All'!$C94:$EH94,1)</f>
        <v>7</v>
      </c>
      <c r="U96" s="34" t="str" cm="1">
        <f t="array" aca="1" ref="U96" ca="1">INDEX('Jaccard_distance All'!$C$1:$EH$1,,MATCH(LARGE('Jaccard_distance All'!$C94:$EH94,U$4),'Jaccard_distance All'!$C94:$EH94,0))</f>
        <v>set_1019</v>
      </c>
      <c r="V96" s="18">
        <f ca="1">LARGE('Jaccard_distance All'!$C94:$EH94,V$4+1)</f>
        <v>1</v>
      </c>
      <c r="W96" s="21" t="str" cm="1">
        <f t="array" aca="1" ref="W96" ca="1">INDEX('Jaccard_distance All'!$C$2:$EH$2,,MATCH(LARGE('Jaccard_distance All'!$C94:$EH94,W$4+1),'Jaccard_distance All'!$C94:$EH94,0))</f>
        <v>H₂ can create opportunities across economic sectors ("hydrogen economy")</v>
      </c>
      <c r="X96" s="18" t="str" cm="1">
        <f t="array" aca="1" ref="X96" ca="1">INDEX('Jaccard_distance All'!$A$1:$EH$1,1,MATCH(U96,'Jaccard_distance All'!$A$1:$EH$1,0)+MATCH(LARGE(OFFSET('Jaccard_distance All'!$A94,0,MATCH(U96,'Jaccard_distance All'!$A$1:$EH$1,0),,138-MATCH(U96,'Jaccard_distance All'!$A$1:$EH$1,0)),1),OFFSET('Jaccard_distance All'!$A94,0,MATCH(U96,'Jaccard_distance All'!$A$1:$EH$1,0),,138-MATCH(U96,'Jaccard_distance All'!$A$1:$EH$1,0)),0))</f>
        <v>set_1023</v>
      </c>
      <c r="Y96" s="18">
        <f ca="1">HLOOKUP(X96,'Jaccard_distance All'!$C$1:$EH$138,ROW()-2,FALSE)</f>
        <v>1</v>
      </c>
      <c r="Z96" s="21" t="str">
        <f ca="1">HLOOKUP(X96,'Jaccard_distance All'!$C$1:$EH$138,2,FALSE)</f>
        <v>H₂ adoption is a relatively low-cost option for existing natural-gas based furnaces</v>
      </c>
      <c r="AA96" s="18" t="str" cm="1">
        <f t="array" aca="1" ref="AA96" ca="1">INDEX('Jaccard_distance All'!$A$1:$EH$1,1,MATCH(X96,'Jaccard_distance All'!$A$1:$EH$1,0)+MATCH(LARGE(OFFSET('Jaccard_distance All'!$A94,0,MATCH(X96,'Jaccard_distance All'!$A$1:$EH$1,0),,138-MATCH(X96,'Jaccard_distance All'!$A$1:$EH$1,0)),1),OFFSET('Jaccard_distance All'!$A94,0,MATCH(X96,'Jaccard_distance All'!$A$1:$EH$1,0),,138-MATCH(X96,'Jaccard_distance All'!$A$1:$EH$1,0)),0))</f>
        <v>set_3023</v>
      </c>
      <c r="AB96" s="18">
        <f ca="1">HLOOKUP(AA96,'Jaccard_distance All'!$C$1:$EH$138,ROW()-2,FALSE)</f>
        <v>1</v>
      </c>
      <c r="AC96" s="21" t="str">
        <f ca="1">HLOOKUP(AA96,'Jaccard_distance All'!$C$1:$EH$138,2,FALSE)</f>
        <v>H₂ production systems may lack sufficient flexibility to adjust to variable electricity supply and demand</v>
      </c>
      <c r="AD96" s="18" t="str" cm="1">
        <f t="array" aca="1" ref="AD96" ca="1">INDEX('Jaccard_distance All'!$A$1:$EH$1,1,MATCH(AA96,'Jaccard_distance All'!$A$1:$EH$1,0)+MATCH(LARGE(OFFSET('Jaccard_distance All'!$A94,0,MATCH(AA96,'Jaccard_distance All'!$A$1:$EH$1,0),,138-MATCH(AA96,'Jaccard_distance All'!$A$1:$EH$1,0)),1),OFFSET('Jaccard_distance All'!$A94,0,MATCH(AA96,'Jaccard_distance All'!$A$1:$EH$1,0),,138-MATCH(AA96,'Jaccard_distance All'!$A$1:$EH$1,0)),0))</f>
        <v>set_3030</v>
      </c>
      <c r="AE96" s="18">
        <f ca="1">HLOOKUP(AD96,'Jaccard_distance All'!$C$1:$EH$138,ROW()-2,FALSE)</f>
        <v>1</v>
      </c>
      <c r="AF96" s="21" t="str">
        <f ca="1">HLOOKUP(AD96,'Jaccard_distance All'!$C$1:$EH$138,2,FALSE)</f>
        <v>H₂ may face lack of sufficient workforce (e.g., construction) to develop projects</v>
      </c>
      <c r="AG96" s="18" t="str" cm="1">
        <f t="array" aca="1" ref="AG96" ca="1">INDEX('Jaccard_distance All'!$A$1:$EH$1,1,MATCH(AD96,'Jaccard_distance All'!$A$1:$EH$1,0)+MATCH(LARGE(OFFSET('Jaccard_distance All'!$A94,0,MATCH(AD96,'Jaccard_distance All'!$A$1:$EH$1,0),,138-MATCH(AD96,'Jaccard_distance All'!$A$1:$EH$1,0)),1),OFFSET('Jaccard_distance All'!$A94,0,MATCH(AD96,'Jaccard_distance All'!$A$1:$EH$1,0),,138-MATCH(AD96,'Jaccard_distance All'!$A$1:$EH$1,0)),0))</f>
        <v>set_3039</v>
      </c>
      <c r="AH96" s="18">
        <f ca="1">HLOOKUP(AG96,'Jaccard_distance All'!$C$1:$EH$138,ROW()-2,FALSE)</f>
        <v>1</v>
      </c>
      <c r="AI96" s="21" t="str">
        <f ca="1">HLOOKUP(AG96,'Jaccard_distance All'!$C$1:$EH$138,2,FALSE)</f>
        <v xml:space="preserve">H₂ infrastructure may face technical challenges due to embrittlement </v>
      </c>
      <c r="AK96" s="85">
        <f ca="1">1-SMALL('Jaccard_distance All'!$C94:$EH94,2)</f>
        <v>0.4642857142857143</v>
      </c>
      <c r="AL96" s="85">
        <f ca="1">1-AVERAGE('Jaccard_distance All'!$C94:$EH94)</f>
        <v>0.1526952029925126</v>
      </c>
      <c r="AM96" s="85">
        <f ca="1">1-MEDIAN('Jaccard_distance All'!$C94:$EH94)</f>
        <v>0.13840996168582376</v>
      </c>
    </row>
    <row r="97" spans="1:39" ht="39.4" x14ac:dyDescent="0.45">
      <c r="A97" s="19" t="s">
        <v>109</v>
      </c>
      <c r="B97" s="21" t="s">
        <v>382</v>
      </c>
      <c r="C97" s="18" cm="1">
        <f t="array" ref="C97">_xlfn.XLOOKUP(A97,'CCUS risks'!$F$5:$AR$5,'CCUS risks'!$F$2:$AR$2,check,0)</f>
        <v>13</v>
      </c>
      <c r="D97" s="34" t="str" cm="1">
        <f t="array" aca="1" ref="D97" ca="1">INDEX('Jaccard_distance All'!$C$1:$EH$1,,MATCH(SMALL('Jaccard_distance All'!$C95:$EH95,D$4+1),'Jaccard_distance All'!$C95:$EH95,0))</f>
        <v>set_4006</v>
      </c>
      <c r="E97" s="18">
        <f ca="1">SMALL('Jaccard_distance All'!$C95:$EH95,E$4+1)</f>
        <v>0.5357142857142857</v>
      </c>
      <c r="F97" s="21" t="str" cm="1">
        <f t="array" aca="1" ref="F97" ca="1">INDEX('Jaccard_distance All'!$C$2:$EH$2,,MATCH(SMALL('Jaccard_distance All'!$C95:$EH95,F$4+1),'Jaccard_distance All'!$C95:$EH95,0))</f>
        <v>CCUS projects may suffer from "spillover" lack of trust in O&amp;G industry from end consumers</v>
      </c>
      <c r="G97" s="18" t="str" cm="1">
        <f t="array" aca="1" ref="G97" ca="1">INDEX('Jaccard_distance All'!$C$1:$EH$1,,MATCH(SMALL('Jaccard_distance All'!$C95:$EH95,G$4+1),'Jaccard_distance All'!$C95:$EH95,0))</f>
        <v>set_4014</v>
      </c>
      <c r="H97" s="18">
        <f ca="1">SMALL('Jaccard_distance All'!$C95:$EH95,H$4+1)</f>
        <v>0.7</v>
      </c>
      <c r="I97" s="21" t="str" cm="1">
        <f t="array" aca="1" ref="I97" ca="1">INDEX('Jaccard_distance All'!$C$2:$EH$2,,MATCH(SMALL('Jaccard_distance All'!$C95:$EH95,I$4+1),'Jaccard_distance All'!$C95:$EH95,0))</f>
        <v>CCUS stakeholders may be unaligned and communicating poorly</v>
      </c>
      <c r="J97" s="18" t="str" cm="1">
        <f t="array" aca="1" ref="J97" ca="1">INDEX('Jaccard_distance All'!$C$1:$EH$1,,MATCH(SMALL('Jaccard_distance All'!$C95:$EH95,J$4+1),'Jaccard_distance All'!$C95:$EH95,0))</f>
        <v>set_4015</v>
      </c>
      <c r="K97" s="18">
        <f ca="1">SMALL('Jaccard_distance All'!$C95:$EH95,K$4+1)</f>
        <v>0.71875</v>
      </c>
      <c r="L97" s="21" t="str" cm="1">
        <f t="array" aca="1" ref="L97" ca="1">INDEX('Jaccard_distance All'!$C$2:$EH$2,,MATCH(SMALL('Jaccard_distance All'!$C95:$EH95,L$4+1),'Jaccard_distance All'!$C95:$EH95,0))</f>
        <v>CCUS projects may lack clear business models to justify investment</v>
      </c>
      <c r="M97" s="18" t="str" cm="1">
        <f t="array" aca="1" ref="M97" ca="1">INDEX('Jaccard_distance All'!$C$1:$EH$1,,MATCH(SMALL('Jaccard_distance All'!$C95:$EH95,M$4+1),'Jaccard_distance All'!$C95:$EH95,0))</f>
        <v>set_4008</v>
      </c>
      <c r="N97" s="18">
        <f ca="1">SMALL('Jaccard_distance All'!$C95:$EH95,N$4+1)</f>
        <v>0.73333333333333339</v>
      </c>
      <c r="O97" s="21" t="str" cm="1">
        <f t="array" aca="1" ref="O97" ca="1">INDEX('Jaccard_distance All'!$C$2:$EH$2,,MATCH(SMALL('Jaccard_distance All'!$C95:$EH95,O$4+1),'Jaccard_distance All'!$C95:$EH95,0))</f>
        <v>CCUS projects may face tensions due to competition among companies for funding and resources</v>
      </c>
      <c r="P97" s="18" t="str" cm="1">
        <f t="array" aca="1" ref="P97" ca="1">INDEX('Jaccard_distance All'!$C$1:$EH$1,,MATCH(SMALL('Jaccard_distance All'!$C95:$EH95,P$4+1),'Jaccard_distance All'!$C95:$EH95,0))</f>
        <v>set_4017</v>
      </c>
      <c r="Q97" s="18">
        <f ca="1">SMALL('Jaccard_distance All'!$C95:$EH95,Q$4+1)</f>
        <v>0.7407407407407407</v>
      </c>
      <c r="R97" s="35" t="str" cm="1">
        <f t="array" aca="1" ref="R97" ca="1">INDEX('Jaccard_distance All'!$C$2:$EH$2,,MATCH(SMALL('Jaccard_distance All'!$C95:$EH95,R$4+1),'Jaccard_distance All'!$C95:$EH95,0))</f>
        <v>CCUS may be hindered by lack of continuity in political action and of harmonization in policy strategies</v>
      </c>
      <c r="T97" s="61">
        <f ca="1">COUNTIF('Jaccard_distance All'!$C95:$EH95,1)</f>
        <v>15</v>
      </c>
      <c r="U97" s="34" t="str" cm="1">
        <f t="array" aca="1" ref="U97" ca="1">INDEX('Jaccard_distance All'!$C$1:$EH$1,,MATCH(LARGE('Jaccard_distance All'!$C95:$EH95,U$4),'Jaccard_distance All'!$C95:$EH95,0))</f>
        <v>set_1019</v>
      </c>
      <c r="V97" s="18">
        <f ca="1">LARGE('Jaccard_distance All'!$C95:$EH95,V$4+1)</f>
        <v>1</v>
      </c>
      <c r="W97" s="21" t="str" cm="1">
        <f t="array" aca="1" ref="W97" ca="1">INDEX('Jaccard_distance All'!$C$2:$EH$2,,MATCH(LARGE('Jaccard_distance All'!$C95:$EH95,W$4+1),'Jaccard_distance All'!$C95:$EH95,0))</f>
        <v>H₂ can create opportunities across economic sectors ("hydrogen economy")</v>
      </c>
      <c r="X97" s="18" t="str" cm="1">
        <f t="array" aca="1" ref="X97" ca="1">INDEX('Jaccard_distance All'!$A$1:$EH$1,1,MATCH(U97,'Jaccard_distance All'!$A$1:$EH$1,0)+MATCH(LARGE(OFFSET('Jaccard_distance All'!$A95,0,MATCH(U97,'Jaccard_distance All'!$A$1:$EH$1,0),,138-MATCH(U97,'Jaccard_distance All'!$A$1:$EH$1,0)),1),OFFSET('Jaccard_distance All'!$A95,0,MATCH(U97,'Jaccard_distance All'!$A$1:$EH$1,0),,138-MATCH(U97,'Jaccard_distance All'!$A$1:$EH$1,0)),0))</f>
        <v>set_1023</v>
      </c>
      <c r="Y97" s="18">
        <f ca="1">HLOOKUP(X97,'Jaccard_distance All'!$C$1:$EH$138,ROW()-2,FALSE)</f>
        <v>1</v>
      </c>
      <c r="Z97" s="21" t="str">
        <f ca="1">HLOOKUP(X97,'Jaccard_distance All'!$C$1:$EH$138,2,FALSE)</f>
        <v>H₂ adoption is a relatively low-cost option for existing natural-gas based furnaces</v>
      </c>
      <c r="AA97" s="18" t="str" cm="1">
        <f t="array" aca="1" ref="AA97" ca="1">INDEX('Jaccard_distance All'!$A$1:$EH$1,1,MATCH(X97,'Jaccard_distance All'!$A$1:$EH$1,0)+MATCH(LARGE(OFFSET('Jaccard_distance All'!$A95,0,MATCH(X97,'Jaccard_distance All'!$A$1:$EH$1,0),,138-MATCH(X97,'Jaccard_distance All'!$A$1:$EH$1,0)),1),OFFSET('Jaccard_distance All'!$A95,0,MATCH(X97,'Jaccard_distance All'!$A$1:$EH$1,0),,138-MATCH(X97,'Jaccard_distance All'!$A$1:$EH$1,0)),0))</f>
        <v>set_2021</v>
      </c>
      <c r="AB97" s="18">
        <f ca="1">HLOOKUP(AA97,'Jaccard_distance All'!$C$1:$EH$138,ROW()-2,FALSE)</f>
        <v>1</v>
      </c>
      <c r="AC97" s="21" t="str">
        <f ca="1">HLOOKUP(AA97,'Jaccard_distance All'!$C$1:$EH$138,2,FALSE)</f>
        <v>CCUS can mitigate other environmental problems, e.g., air pollution</v>
      </c>
      <c r="AD97" s="18" t="str" cm="1">
        <f t="array" aca="1" ref="AD97" ca="1">INDEX('Jaccard_distance All'!$A$1:$EH$1,1,MATCH(AA97,'Jaccard_distance All'!$A$1:$EH$1,0)+MATCH(LARGE(OFFSET('Jaccard_distance All'!$A95,0,MATCH(AA97,'Jaccard_distance All'!$A$1:$EH$1,0),,138-MATCH(AA97,'Jaccard_distance All'!$A$1:$EH$1,0)),1),OFFSET('Jaccard_distance All'!$A95,0,MATCH(AA97,'Jaccard_distance All'!$A$1:$EH$1,0),,138-MATCH(AA97,'Jaccard_distance All'!$A$1:$EH$1,0)),0))</f>
        <v>set_3004</v>
      </c>
      <c r="AE97" s="18">
        <f ca="1">HLOOKUP(AD97,'Jaccard_distance All'!$C$1:$EH$138,ROW()-2,FALSE)</f>
        <v>1</v>
      </c>
      <c r="AF97" s="21" t="str">
        <f ca="1">HLOOKUP(AD97,'Jaccard_distance All'!$C$1:$EH$138,2,FALSE)</f>
        <v>H₂ adoption will require replacement of boilers</v>
      </c>
      <c r="AG97" s="18" t="str" cm="1">
        <f t="array" aca="1" ref="AG97" ca="1">INDEX('Jaccard_distance All'!$A$1:$EH$1,1,MATCH(AD97,'Jaccard_distance All'!$A$1:$EH$1,0)+MATCH(LARGE(OFFSET('Jaccard_distance All'!$A95,0,MATCH(AD97,'Jaccard_distance All'!$A$1:$EH$1,0),,138-MATCH(AD97,'Jaccard_distance All'!$A$1:$EH$1,0)),1),OFFSET('Jaccard_distance All'!$A95,0,MATCH(AD97,'Jaccard_distance All'!$A$1:$EH$1,0),,138-MATCH(AD97,'Jaccard_distance All'!$A$1:$EH$1,0)),0))</f>
        <v>set_3005</v>
      </c>
      <c r="AH97" s="18">
        <f ca="1">HLOOKUP(AG97,'Jaccard_distance All'!$C$1:$EH$138,ROW()-2,FALSE)</f>
        <v>1</v>
      </c>
      <c r="AI97" s="21" t="str">
        <f ca="1">HLOOKUP(AG97,'Jaccard_distance All'!$C$1:$EH$138,2,FALSE)</f>
        <v>H₂ fuel switching opportunities may be limited depending on the industry</v>
      </c>
      <c r="AK97" s="85">
        <f ca="1">1-SMALL('Jaccard_distance All'!$C95:$EH95,2)</f>
        <v>0.4642857142857143</v>
      </c>
      <c r="AL97" s="85">
        <f ca="1">1-AVERAGE('Jaccard_distance All'!$C95:$EH95)</f>
        <v>0.11703040058206826</v>
      </c>
      <c r="AM97" s="85">
        <f ca="1">1-MEDIAN('Jaccard_distance All'!$C95:$EH95)</f>
        <v>0.10912698412698418</v>
      </c>
    </row>
    <row r="98" spans="1:39" ht="39.4" x14ac:dyDescent="0.45">
      <c r="A98" s="19" t="s">
        <v>110</v>
      </c>
      <c r="B98" s="21" t="s">
        <v>383</v>
      </c>
      <c r="C98" s="18" cm="1">
        <f t="array" ref="C98">_xlfn.XLOOKUP(A98,'CCUS risks'!$F$5:$AR$5,'CCUS risks'!$F$2:$AR$2,check,0)</f>
        <v>25</v>
      </c>
      <c r="D98" s="34" t="str" cm="1">
        <f t="array" aca="1" ref="D98" ca="1">INDEX('Jaccard_distance All'!$C$1:$EH$1,,MATCH(SMALL('Jaccard_distance All'!$C96:$EH96,D$4+1),'Jaccard_distance All'!$C96:$EH96,0))</f>
        <v>set_2001</v>
      </c>
      <c r="E98" s="18">
        <f ca="1">SMALL('Jaccard_distance All'!$C96:$EH96,E$4+1)</f>
        <v>0.64912280701754388</v>
      </c>
      <c r="F98" s="21" t="str" cm="1">
        <f t="array" aca="1" ref="F98" ca="1">INDEX('Jaccard_distance All'!$C$2:$EH$2,,MATCH(SMALL('Jaccard_distance All'!$C96:$EH96,F$4+1),'Jaccard_distance All'!$C96:$EH96,0))</f>
        <v>CCUS is an enabler of industry clusters</v>
      </c>
      <c r="G98" s="18" t="str" cm="1">
        <f t="array" aca="1" ref="G98" ca="1">INDEX('Jaccard_distance All'!$C$1:$EH$1,,MATCH(SMALL('Jaccard_distance All'!$C96:$EH96,G$4+1),'Jaccard_distance All'!$C96:$EH96,0))</f>
        <v>set_2005</v>
      </c>
      <c r="H98" s="18">
        <f ca="1">SMALL('Jaccard_distance All'!$C96:$EH96,H$4+1)</f>
        <v>0.65306122448979598</v>
      </c>
      <c r="I98" s="21" t="str" cm="1">
        <f t="array" aca="1" ref="I98" ca="1">INDEX('Jaccard_distance All'!$C$2:$EH$2,,MATCH(SMALL('Jaccard_distance All'!$C96:$EH96,I$4+1),'Jaccard_distance All'!$C96:$EH96,0))</f>
        <v>CCUS stimulates and supports cooperation and consensus among actors (industry, government, local authorities)</v>
      </c>
      <c r="J98" s="18" t="str" cm="1">
        <f t="array" aca="1" ref="J98" ca="1">INDEX('Jaccard_distance All'!$C$1:$EH$1,,MATCH(SMALL('Jaccard_distance All'!$C96:$EH96,J$4+1),'Jaccard_distance All'!$C96:$EH96,0))</f>
        <v>set_4014</v>
      </c>
      <c r="K98" s="18">
        <f ca="1">SMALL('Jaccard_distance All'!$C96:$EH96,K$4+1)</f>
        <v>0.65789473684210531</v>
      </c>
      <c r="L98" s="21" t="str" cm="1">
        <f t="array" aca="1" ref="L98" ca="1">INDEX('Jaccard_distance All'!$C$2:$EH$2,,MATCH(SMALL('Jaccard_distance All'!$C96:$EH96,L$4+1),'Jaccard_distance All'!$C96:$EH96,0))</f>
        <v>CCUS stakeholders may be unaligned and communicating poorly</v>
      </c>
      <c r="M98" s="18" t="str" cm="1">
        <f t="array" aca="1" ref="M98" ca="1">INDEX('Jaccard_distance All'!$C$1:$EH$1,,MATCH(SMALL('Jaccard_distance All'!$C96:$EH96,M$4+1),'Jaccard_distance All'!$C96:$EH96,0))</f>
        <v>set_3011</v>
      </c>
      <c r="N98" s="18">
        <f ca="1">SMALL('Jaccard_distance All'!$C96:$EH96,N$4+1)</f>
        <v>0.69047619047619047</v>
      </c>
      <c r="O98" s="21" t="str" cm="1">
        <f t="array" aca="1" ref="O98" ca="1">INDEX('Jaccard_distance All'!$C$2:$EH$2,,MATCH(SMALL('Jaccard_distance All'!$C96:$EH96,O$4+1),'Jaccard_distance All'!$C96:$EH96,0))</f>
        <v>H₂ projects may face tensions due to competition among companies for funding and resources</v>
      </c>
      <c r="P98" s="18" t="str" cm="1">
        <f t="array" aca="1" ref="P98" ca="1">INDEX('Jaccard_distance All'!$C$1:$EH$1,,MATCH(SMALL('Jaccard_distance All'!$C96:$EH96,P$4+1),'Jaccard_distance All'!$C96:$EH96,0))</f>
        <v>set_4011</v>
      </c>
      <c r="Q98" s="18">
        <f ca="1">SMALL('Jaccard_distance All'!$C96:$EH96,Q$4+1)</f>
        <v>0.7</v>
      </c>
      <c r="R98" s="35" t="str" cm="1">
        <f t="array" aca="1" ref="R98" ca="1">INDEX('Jaccard_distance All'!$C$2:$EH$2,,MATCH(SMALL('Jaccard_distance All'!$C96:$EH96,R$4+1),'Jaccard_distance All'!$C96:$EH96,0))</f>
        <v>CCUS may be hindered by lack of continuity in political action and of harmonization in policy strategies</v>
      </c>
      <c r="T98" s="61">
        <f ca="1">COUNTIF('Jaccard_distance All'!$C96:$EH96,1)</f>
        <v>9</v>
      </c>
      <c r="U98" s="34" t="str" cm="1">
        <f t="array" aca="1" ref="U98" ca="1">INDEX('Jaccard_distance All'!$C$1:$EH$1,,MATCH(LARGE('Jaccard_distance All'!$C96:$EH96,U$4),'Jaccard_distance All'!$C96:$EH96,0))</f>
        <v>set_1017</v>
      </c>
      <c r="V98" s="18">
        <f ca="1">LARGE('Jaccard_distance All'!$C96:$EH96,V$4+1)</f>
        <v>1</v>
      </c>
      <c r="W98" s="21" t="str" cm="1">
        <f t="array" aca="1" ref="W98" ca="1">INDEX('Jaccard_distance All'!$C$2:$EH$2,,MATCH(LARGE('Jaccard_distance All'!$C96:$EH96,W$4+1),'Jaccard_distance All'!$C96:$EH96,0))</f>
        <v>H₂ can support fuel switching in industry</v>
      </c>
      <c r="X98" s="18" t="str" cm="1">
        <f t="array" aca="1" ref="X98" ca="1">INDEX('Jaccard_distance All'!$A$1:$EH$1,1,MATCH(U98,'Jaccard_distance All'!$A$1:$EH$1,0)+MATCH(LARGE(OFFSET('Jaccard_distance All'!$A96,0,MATCH(U98,'Jaccard_distance All'!$A$1:$EH$1,0),,138-MATCH(U98,'Jaccard_distance All'!$A$1:$EH$1,0)),1),OFFSET('Jaccard_distance All'!$A96,0,MATCH(U98,'Jaccard_distance All'!$A$1:$EH$1,0),,138-MATCH(U98,'Jaccard_distance All'!$A$1:$EH$1,0)),0))</f>
        <v>set_1021</v>
      </c>
      <c r="Y98" s="18">
        <f ca="1">HLOOKUP(X98,'Jaccard_distance All'!$C$1:$EH$138,ROW()-2,FALSE)</f>
        <v>1</v>
      </c>
      <c r="Z98" s="21" t="str">
        <f ca="1">HLOOKUP(X98,'Jaccard_distance All'!$C$1:$EH$138,2,FALSE)</f>
        <v>H₂ can result in cheaper energy prices for end-use consumers</v>
      </c>
      <c r="AA98" s="18" t="str" cm="1">
        <f t="array" aca="1" ref="AA98" ca="1">INDEX('Jaccard_distance All'!$A$1:$EH$1,1,MATCH(X98,'Jaccard_distance All'!$A$1:$EH$1,0)+MATCH(LARGE(OFFSET('Jaccard_distance All'!$A96,0,MATCH(X98,'Jaccard_distance All'!$A$1:$EH$1,0),,138-MATCH(X98,'Jaccard_distance All'!$A$1:$EH$1,0)),1),OFFSET('Jaccard_distance All'!$A96,0,MATCH(X98,'Jaccard_distance All'!$A$1:$EH$1,0),,138-MATCH(X98,'Jaccard_distance All'!$A$1:$EH$1,0)),0))</f>
        <v>set_1023</v>
      </c>
      <c r="AB98" s="18">
        <f ca="1">HLOOKUP(AA98,'Jaccard_distance All'!$C$1:$EH$138,ROW()-2,FALSE)</f>
        <v>1</v>
      </c>
      <c r="AC98" s="21" t="str">
        <f ca="1">HLOOKUP(AA98,'Jaccard_distance All'!$C$1:$EH$138,2,FALSE)</f>
        <v>H₂ adoption is a relatively low-cost option for existing natural-gas based furnaces</v>
      </c>
      <c r="AD98" s="18" t="str" cm="1">
        <f t="array" aca="1" ref="AD98" ca="1">INDEX('Jaccard_distance All'!$A$1:$EH$1,1,MATCH(AA98,'Jaccard_distance All'!$A$1:$EH$1,0)+MATCH(LARGE(OFFSET('Jaccard_distance All'!$A96,0,MATCH(AA98,'Jaccard_distance All'!$A$1:$EH$1,0),,138-MATCH(AA98,'Jaccard_distance All'!$A$1:$EH$1,0)),1),OFFSET('Jaccard_distance All'!$A96,0,MATCH(AA98,'Jaccard_distance All'!$A$1:$EH$1,0),,138-MATCH(AA98,'Jaccard_distance All'!$A$1:$EH$1,0)),0))</f>
        <v>set_2020</v>
      </c>
      <c r="AE98" s="18">
        <f ca="1">HLOOKUP(AD98,'Jaccard_distance All'!$C$1:$EH$138,ROW()-2,FALSE)</f>
        <v>1</v>
      </c>
      <c r="AF98" s="21" t="str">
        <f ca="1">HLOOKUP(AD98,'Jaccard_distance All'!$C$1:$EH$138,2,FALSE)</f>
        <v>CCUS can support the integration of small and medium enterprises (SMEs) in industrial value chains</v>
      </c>
      <c r="AG98" s="18" t="str" cm="1">
        <f t="array" aca="1" ref="AG98" ca="1">INDEX('Jaccard_distance All'!$A$1:$EH$1,1,MATCH(AD98,'Jaccard_distance All'!$A$1:$EH$1,0)+MATCH(LARGE(OFFSET('Jaccard_distance All'!$A96,0,MATCH(AD98,'Jaccard_distance All'!$A$1:$EH$1,0),,138-MATCH(AD98,'Jaccard_distance All'!$A$1:$EH$1,0)),1),OFFSET('Jaccard_distance All'!$A96,0,MATCH(AD98,'Jaccard_distance All'!$A$1:$EH$1,0),,138-MATCH(AD98,'Jaccard_distance All'!$A$1:$EH$1,0)),0))</f>
        <v>set_2021</v>
      </c>
      <c r="AH98" s="18">
        <f ca="1">HLOOKUP(AG98,'Jaccard_distance All'!$C$1:$EH$138,ROW()-2,FALSE)</f>
        <v>1</v>
      </c>
      <c r="AI98" s="21" t="str">
        <f ca="1">HLOOKUP(AG98,'Jaccard_distance All'!$C$1:$EH$138,2,FALSE)</f>
        <v>CCUS can mitigate other environmental problems, e.g., air pollution</v>
      </c>
      <c r="AK98" s="85">
        <f ca="1">1-SMALL('Jaccard_distance All'!$C96:$EH96,2)</f>
        <v>0.35087719298245612</v>
      </c>
      <c r="AL98" s="85">
        <f ca="1">1-AVERAGE('Jaccard_distance All'!$C96:$EH96)</f>
        <v>0.14192641001437634</v>
      </c>
      <c r="AM98" s="85">
        <f ca="1">1-MEDIAN('Jaccard_distance All'!$C96:$EH96)</f>
        <v>0.1297335203366059</v>
      </c>
    </row>
    <row r="99" spans="1:39" ht="39.4" x14ac:dyDescent="0.45">
      <c r="A99" s="19" t="s">
        <v>111</v>
      </c>
      <c r="B99" s="21" t="s">
        <v>384</v>
      </c>
      <c r="C99" s="18" cm="1">
        <f t="array" ref="C99">_xlfn.XLOOKUP(A99,'CCUS risks'!$F$5:$AR$5,'CCUS risks'!$F$2:$AR$2,check,0)</f>
        <v>23</v>
      </c>
      <c r="D99" s="34" t="str" cm="1">
        <f t="array" aca="1" ref="D99" ca="1">INDEX('Jaccard_distance All'!$C$1:$EH$1,,MATCH(SMALL('Jaccard_distance All'!$C97:$EH97,D$4+1),'Jaccard_distance All'!$C97:$EH97,0))</f>
        <v>set_4016</v>
      </c>
      <c r="E99" s="18">
        <f ca="1">SMALL('Jaccard_distance All'!$C97:$EH97,E$4+1)</f>
        <v>0.59090909090909083</v>
      </c>
      <c r="F99" s="21" t="str" cm="1">
        <f t="array" aca="1" ref="F99" ca="1">INDEX('Jaccard_distance All'!$C$2:$EH$2,,MATCH(SMALL('Jaccard_distance All'!$C97:$EH97,F$4+1),'Jaccard_distance All'!$C97:$EH97,0))</f>
        <v>CCUS storage and transmission infrastructure must deal with leakage risks</v>
      </c>
      <c r="G99" s="18" t="str" cm="1">
        <f t="array" aca="1" ref="G99" ca="1">INDEX('Jaccard_distance All'!$C$1:$EH$1,,MATCH(SMALL('Jaccard_distance All'!$C97:$EH97,G$4+1),'Jaccard_distance All'!$C97:$EH97,0))</f>
        <v>set_4012</v>
      </c>
      <c r="H99" s="18">
        <f ca="1">SMALL('Jaccard_distance All'!$C97:$EH97,H$4+1)</f>
        <v>0.6333333333333333</v>
      </c>
      <c r="I99" s="21" t="str" cm="1">
        <f t="array" aca="1" ref="I99" ca="1">INDEX('Jaccard_distance All'!$C$2:$EH$2,,MATCH(SMALL('Jaccard_distance All'!$C97:$EH97,I$4+1),'Jaccard_distance All'!$C97:$EH97,0))</f>
        <v>CCUS projects may fail to meet climate targets</v>
      </c>
      <c r="J99" s="18" t="str" cm="1">
        <f t="array" aca="1" ref="J99" ca="1">INDEX('Jaccard_distance All'!$C$1:$EH$1,,MATCH(SMALL('Jaccard_distance All'!$C97:$EH97,J$4+1),'Jaccard_distance All'!$C97:$EH97,0))</f>
        <v>set_4002</v>
      </c>
      <c r="K99" s="18">
        <f ca="1">SMALL('Jaccard_distance All'!$C97:$EH97,K$4+1)</f>
        <v>0.65517241379310343</v>
      </c>
      <c r="L99" s="21" t="str" cm="1">
        <f t="array" aca="1" ref="L99" ca="1">INDEX('Jaccard_distance All'!$C$2:$EH$2,,MATCH(SMALL('Jaccard_distance All'!$C97:$EH97,L$4+1),'Jaccard_distance All'!$C97:$EH97,0))</f>
        <v>CCUS may face uncertainties concerning the true scale and magnitude of feasible projects</v>
      </c>
      <c r="M99" s="18" t="str" cm="1">
        <f t="array" aca="1" ref="M99" ca="1">INDEX('Jaccard_distance All'!$C$1:$EH$1,,MATCH(SMALL('Jaccard_distance All'!$C97:$EH97,M$4+1),'Jaccard_distance All'!$C97:$EH97,0))</f>
        <v>set_4017</v>
      </c>
      <c r="N99" s="18">
        <f ca="1">SMALL('Jaccard_distance All'!$C97:$EH97,N$4+1)</f>
        <v>0.70588235294117641</v>
      </c>
      <c r="O99" s="21" t="str" cm="1">
        <f t="array" aca="1" ref="O99" ca="1">INDEX('Jaccard_distance All'!$C$2:$EH$2,,MATCH(SMALL('Jaccard_distance All'!$C97:$EH97,O$4+1),'Jaccard_distance All'!$C97:$EH97,0))</f>
        <v>CCUS may be hindered by lack of continuity in political action and of harmonization in policy strategies</v>
      </c>
      <c r="P99" s="18" t="str" cm="1">
        <f t="array" aca="1" ref="P99" ca="1">INDEX('Jaccard_distance All'!$C$1:$EH$1,,MATCH(SMALL('Jaccard_distance All'!$C97:$EH97,P$4+1),'Jaccard_distance All'!$C97:$EH97,0))</f>
        <v>set_5001</v>
      </c>
      <c r="Q99" s="18">
        <f ca="1">SMALL('Jaccard_distance All'!$C97:$EH97,Q$4+1)</f>
        <v>0.71052631578947367</v>
      </c>
      <c r="R99" s="35" t="str" cm="1">
        <f t="array" aca="1" ref="R99" ca="1">INDEX('Jaccard_distance All'!$C$2:$EH$2,,MATCH(SMALL('Jaccard_distance All'!$C97:$EH97,R$4+1),'Jaccard_distance All'!$C97:$EH97,0))</f>
        <v>H₂ and CCUS infrastructure costs will be partially borne by end users</v>
      </c>
      <c r="T99" s="61">
        <f ca="1">COUNTIF('Jaccard_distance All'!$C97:$EH97,1)</f>
        <v>7</v>
      </c>
      <c r="U99" s="34" t="str" cm="1">
        <f t="array" aca="1" ref="U99" ca="1">INDEX('Jaccard_distance All'!$C$1:$EH$1,,MATCH(LARGE('Jaccard_distance All'!$C97:$EH97,U$4),'Jaccard_distance All'!$C97:$EH97,0))</f>
        <v>set_1023</v>
      </c>
      <c r="V99" s="18">
        <f ca="1">LARGE('Jaccard_distance All'!$C97:$EH97,V$4+1)</f>
        <v>1</v>
      </c>
      <c r="W99" s="21" t="str" cm="1">
        <f t="array" aca="1" ref="W99" ca="1">INDEX('Jaccard_distance All'!$C$2:$EH$2,,MATCH(LARGE('Jaccard_distance All'!$C97:$EH97,W$4+1),'Jaccard_distance All'!$C97:$EH97,0))</f>
        <v>H₂ adoption is a relatively low-cost option for existing natural-gas based furnaces</v>
      </c>
      <c r="X99" s="18" t="str" cm="1">
        <f t="array" aca="1" ref="X99" ca="1">INDEX('Jaccard_distance All'!$A$1:$EH$1,1,MATCH(U99,'Jaccard_distance All'!$A$1:$EH$1,0)+MATCH(LARGE(OFFSET('Jaccard_distance All'!$A97,0,MATCH(U99,'Jaccard_distance All'!$A$1:$EH$1,0),,138-MATCH(U99,'Jaccard_distance All'!$A$1:$EH$1,0)),1),OFFSET('Jaccard_distance All'!$A97,0,MATCH(U99,'Jaccard_distance All'!$A$1:$EH$1,0),,138-MATCH(U99,'Jaccard_distance All'!$A$1:$EH$1,0)),0))</f>
        <v>set_2021</v>
      </c>
      <c r="Y99" s="18">
        <f ca="1">HLOOKUP(X99,'Jaccard_distance All'!$C$1:$EH$138,ROW()-2,FALSE)</f>
        <v>1</v>
      </c>
      <c r="Z99" s="21" t="str">
        <f ca="1">HLOOKUP(X99,'Jaccard_distance All'!$C$1:$EH$138,2,FALSE)</f>
        <v>CCUS can mitigate other environmental problems, e.g., air pollution</v>
      </c>
      <c r="AA99" s="18" t="str" cm="1">
        <f t="array" aca="1" ref="AA99" ca="1">INDEX('Jaccard_distance All'!$A$1:$EH$1,1,MATCH(X99,'Jaccard_distance All'!$A$1:$EH$1,0)+MATCH(LARGE(OFFSET('Jaccard_distance All'!$A97,0,MATCH(X99,'Jaccard_distance All'!$A$1:$EH$1,0),,138-MATCH(X99,'Jaccard_distance All'!$A$1:$EH$1,0)),1),OFFSET('Jaccard_distance All'!$A97,0,MATCH(X99,'Jaccard_distance All'!$A$1:$EH$1,0),,138-MATCH(X99,'Jaccard_distance All'!$A$1:$EH$1,0)),0))</f>
        <v>set_3013</v>
      </c>
      <c r="AB99" s="18">
        <f ca="1">HLOOKUP(AA99,'Jaccard_distance All'!$C$1:$EH$138,ROW()-2,FALSE)</f>
        <v>1</v>
      </c>
      <c r="AC99" s="21" t="str">
        <f ca="1">HLOOKUP(AA99,'Jaccard_distance All'!$C$1:$EH$138,2,FALSE)</f>
        <v>H₂ may face lack of sufficiently trained workforce</v>
      </c>
      <c r="AD99" s="18" t="str" cm="1">
        <f t="array" aca="1" ref="AD99" ca="1">INDEX('Jaccard_distance All'!$A$1:$EH$1,1,MATCH(AA99,'Jaccard_distance All'!$A$1:$EH$1,0)+MATCH(LARGE(OFFSET('Jaccard_distance All'!$A97,0,MATCH(AA99,'Jaccard_distance All'!$A$1:$EH$1,0),,138-MATCH(AA99,'Jaccard_distance All'!$A$1:$EH$1,0)),1),OFFSET('Jaccard_distance All'!$A97,0,MATCH(AA99,'Jaccard_distance All'!$A$1:$EH$1,0),,138-MATCH(AA99,'Jaccard_distance All'!$A$1:$EH$1,0)),0))</f>
        <v>set_3023</v>
      </c>
      <c r="AE99" s="18">
        <f ca="1">HLOOKUP(AD99,'Jaccard_distance All'!$C$1:$EH$138,ROW()-2,FALSE)</f>
        <v>1</v>
      </c>
      <c r="AF99" s="21" t="str">
        <f ca="1">HLOOKUP(AD99,'Jaccard_distance All'!$C$1:$EH$138,2,FALSE)</f>
        <v>H₂ production systems may lack sufficient flexibility to adjust to variable electricity supply and demand</v>
      </c>
      <c r="AG99" s="18" t="str" cm="1">
        <f t="array" aca="1" ref="AG99" ca="1">INDEX('Jaccard_distance All'!$A$1:$EH$1,1,MATCH(AD99,'Jaccard_distance All'!$A$1:$EH$1,0)+MATCH(LARGE(OFFSET('Jaccard_distance All'!$A97,0,MATCH(AD99,'Jaccard_distance All'!$A$1:$EH$1,0),,138-MATCH(AD99,'Jaccard_distance All'!$A$1:$EH$1,0)),1),OFFSET('Jaccard_distance All'!$A97,0,MATCH(AD99,'Jaccard_distance All'!$A$1:$EH$1,0),,138-MATCH(AD99,'Jaccard_distance All'!$A$1:$EH$1,0)),0))</f>
        <v>set_4029</v>
      </c>
      <c r="AH99" s="18">
        <f ca="1">HLOOKUP(AG99,'Jaccard_distance All'!$C$1:$EH$138,ROW()-2,FALSE)</f>
        <v>1</v>
      </c>
      <c r="AI99" s="21" t="str">
        <f ca="1">HLOOKUP(AG99,'Jaccard_distance All'!$C$1:$EH$138,2,FALSE)</f>
        <v>CCUS projects may face lack of cooperation among stakeholders from different clusters</v>
      </c>
      <c r="AK99" s="85">
        <f ca="1">1-SMALL('Jaccard_distance All'!$C97:$EH97,2)</f>
        <v>0.40909090909090917</v>
      </c>
      <c r="AL99" s="85">
        <f ca="1">1-AVERAGE('Jaccard_distance All'!$C97:$EH97)</f>
        <v>0.14670711019183214</v>
      </c>
      <c r="AM99" s="85">
        <f ca="1">1-MEDIAN('Jaccard_distance All'!$C97:$EH97)</f>
        <v>0.14142857142857146</v>
      </c>
    </row>
    <row r="100" spans="1:39" ht="39.4" x14ac:dyDescent="0.45">
      <c r="A100" s="19" t="s">
        <v>112</v>
      </c>
      <c r="B100" s="21" t="s">
        <v>385</v>
      </c>
      <c r="C100" s="18" cm="1">
        <f t="array" ref="C100">_xlfn.XLOOKUP(A100,'CCUS risks'!$F$5:$AR$5,'CCUS risks'!$F$2:$AR$2,check,0)</f>
        <v>19</v>
      </c>
      <c r="D100" s="34" t="str" cm="1">
        <f t="array" aca="1" ref="D100" ca="1">INDEX('Jaccard_distance All'!$C$1:$EH$1,,MATCH(SMALL('Jaccard_distance All'!$C98:$EH98,D$4+1),'Jaccard_distance All'!$C98:$EH98,0))</f>
        <v>set_4020</v>
      </c>
      <c r="E100" s="18">
        <f ca="1">SMALL('Jaccard_distance All'!$C98:$EH98,E$4+1)</f>
        <v>0.63636363636363635</v>
      </c>
      <c r="F100" s="21" t="str" cm="1">
        <f t="array" aca="1" ref="F100" ca="1">INDEX('Jaccard_distance All'!$C$2:$EH$2,,MATCH(SMALL('Jaccard_distance All'!$C98:$EH98,F$4+1),'Jaccard_distance All'!$C98:$EH98,0))</f>
        <v>CCUS technologies may not be sufficiently proven at commercial scale</v>
      </c>
      <c r="G100" s="18" t="str" cm="1">
        <f t="array" aca="1" ref="G100" ca="1">INDEX('Jaccard_distance All'!$C$1:$EH$1,,MATCH(SMALL('Jaccard_distance All'!$C98:$EH98,G$4+1),'Jaccard_distance All'!$C98:$EH98,0))</f>
        <v>set_4013</v>
      </c>
      <c r="H100" s="18">
        <f ca="1">SMALL('Jaccard_distance All'!$C98:$EH98,H$4+1)</f>
        <v>0.69230769230769229</v>
      </c>
      <c r="I100" s="21" t="str" cm="1">
        <f t="array" aca="1" ref="I100" ca="1">INDEX('Jaccard_distance All'!$C$2:$EH$2,,MATCH(SMALL('Jaccard_distance All'!$C98:$EH98,I$4+1),'Jaccard_distance All'!$C98:$EH98,0))</f>
        <v>CCUS investment may be delayed due to future market uncertainties</v>
      </c>
      <c r="J100" s="18" t="str" cm="1">
        <f t="array" aca="1" ref="J100" ca="1">INDEX('Jaccard_distance All'!$C$1:$EH$1,,MATCH(SMALL('Jaccard_distance All'!$C98:$EH98,J$4+1),'Jaccard_distance All'!$C98:$EH98,0))</f>
        <v>set_2002</v>
      </c>
      <c r="K100" s="18">
        <f ca="1">SMALL('Jaccard_distance All'!$C98:$EH98,K$4+1)</f>
        <v>0.71875</v>
      </c>
      <c r="L100" s="21" t="str" cm="1">
        <f t="array" aca="1" ref="L100" ca="1">INDEX('Jaccard_distance All'!$C$2:$EH$2,,MATCH(SMALL('Jaccard_distance All'!$C98:$EH98,L$4+1),'Jaccard_distance All'!$C98:$EH98,0))</f>
        <v>CCUS facilitates industries and society to reach net zero goals</v>
      </c>
      <c r="M100" s="18" t="str" cm="1">
        <f t="array" aca="1" ref="M100" ca="1">INDEX('Jaccard_distance All'!$C$1:$EH$1,,MATCH(SMALL('Jaccard_distance All'!$C98:$EH98,M$4+1),'Jaccard_distance All'!$C98:$EH98,0))</f>
        <v>set_4027</v>
      </c>
      <c r="N100" s="18">
        <f ca="1">SMALL('Jaccard_distance All'!$C98:$EH98,N$4+1)</f>
        <v>0.77142857142857146</v>
      </c>
      <c r="O100" s="21" t="str" cm="1">
        <f t="array" aca="1" ref="O100" ca="1">INDEX('Jaccard_distance All'!$C$2:$EH$2,,MATCH(SMALL('Jaccard_distance All'!$C98:$EH98,O$4+1),'Jaccard_distance All'!$C98:$EH98,0))</f>
        <v>CCUS may be hindered by uncertainties in geological storage sites</v>
      </c>
      <c r="P100" s="18" t="str" cm="1">
        <f t="array" aca="1" ref="P100" ca="1">INDEX('Jaccard_distance All'!$C$1:$EH$1,,MATCH(SMALL('Jaccard_distance All'!$C98:$EH98,P$4+1),'Jaccard_distance All'!$C98:$EH98,0))</f>
        <v>set_4027</v>
      </c>
      <c r="Q100" s="18">
        <f ca="1">SMALL('Jaccard_distance All'!$C98:$EH98,Q$4+1)</f>
        <v>0.77142857142857146</v>
      </c>
      <c r="R100" s="35" t="str" cm="1">
        <f t="array" aca="1" ref="R100" ca="1">INDEX('Jaccard_distance All'!$C$2:$EH$2,,MATCH(SMALL('Jaccard_distance All'!$C98:$EH98,R$4+1),'Jaccard_distance All'!$C98:$EH98,0))</f>
        <v>CCUS may be hindered by uncertainties in geological storage sites</v>
      </c>
      <c r="T100" s="61">
        <f ca="1">COUNTIF('Jaccard_distance All'!$C98:$EH98,1)</f>
        <v>12</v>
      </c>
      <c r="U100" s="34" t="str" cm="1">
        <f t="array" aca="1" ref="U100" ca="1">INDEX('Jaccard_distance All'!$C$1:$EH$1,,MATCH(LARGE('Jaccard_distance All'!$C98:$EH98,U$4),'Jaccard_distance All'!$C98:$EH98,0))</f>
        <v>set_1021</v>
      </c>
      <c r="V100" s="18">
        <f ca="1">LARGE('Jaccard_distance All'!$C98:$EH98,V$4+1)</f>
        <v>1</v>
      </c>
      <c r="W100" s="21" t="str" cm="1">
        <f t="array" aca="1" ref="W100" ca="1">INDEX('Jaccard_distance All'!$C$2:$EH$2,,MATCH(LARGE('Jaccard_distance All'!$C98:$EH98,W$4+1),'Jaccard_distance All'!$C98:$EH98,0))</f>
        <v>H₂ can result in cheaper energy prices for end-use consumers</v>
      </c>
      <c r="X100" s="18" t="str" cm="1">
        <f t="array" aca="1" ref="X100" ca="1">INDEX('Jaccard_distance All'!$A$1:$EH$1,1,MATCH(U100,'Jaccard_distance All'!$A$1:$EH$1,0)+MATCH(LARGE(OFFSET('Jaccard_distance All'!$A98,0,MATCH(U100,'Jaccard_distance All'!$A$1:$EH$1,0),,138-MATCH(U100,'Jaccard_distance All'!$A$1:$EH$1,0)),1),OFFSET('Jaccard_distance All'!$A98,0,MATCH(U100,'Jaccard_distance All'!$A$1:$EH$1,0),,138-MATCH(U100,'Jaccard_distance All'!$A$1:$EH$1,0)),0))</f>
        <v>set_1023</v>
      </c>
      <c r="Y100" s="18">
        <f ca="1">HLOOKUP(X100,'Jaccard_distance All'!$C$1:$EH$138,ROW()-2,FALSE)</f>
        <v>1</v>
      </c>
      <c r="Z100" s="21" t="str">
        <f ca="1">HLOOKUP(X100,'Jaccard_distance All'!$C$1:$EH$138,2,FALSE)</f>
        <v>H₂ adoption is a relatively low-cost option for existing natural-gas based furnaces</v>
      </c>
      <c r="AA100" s="18" t="str" cm="1">
        <f t="array" aca="1" ref="AA100" ca="1">INDEX('Jaccard_distance All'!$A$1:$EH$1,1,MATCH(X100,'Jaccard_distance All'!$A$1:$EH$1,0)+MATCH(LARGE(OFFSET('Jaccard_distance All'!$A98,0,MATCH(X100,'Jaccard_distance All'!$A$1:$EH$1,0),,138-MATCH(X100,'Jaccard_distance All'!$A$1:$EH$1,0)),1),OFFSET('Jaccard_distance All'!$A98,0,MATCH(X100,'Jaccard_distance All'!$A$1:$EH$1,0),,138-MATCH(X100,'Jaccard_distance All'!$A$1:$EH$1,0)),0))</f>
        <v>set_3004</v>
      </c>
      <c r="AB100" s="18">
        <f ca="1">HLOOKUP(AA100,'Jaccard_distance All'!$C$1:$EH$138,ROW()-2,FALSE)</f>
        <v>1</v>
      </c>
      <c r="AC100" s="21" t="str">
        <f ca="1">HLOOKUP(AA100,'Jaccard_distance All'!$C$1:$EH$138,2,FALSE)</f>
        <v>H₂ adoption will require replacement of boilers</v>
      </c>
      <c r="AD100" s="18" t="str" cm="1">
        <f t="array" aca="1" ref="AD100" ca="1">INDEX('Jaccard_distance All'!$A$1:$EH$1,1,MATCH(AA100,'Jaccard_distance All'!$A$1:$EH$1,0)+MATCH(LARGE(OFFSET('Jaccard_distance All'!$A98,0,MATCH(AA100,'Jaccard_distance All'!$A$1:$EH$1,0),,138-MATCH(AA100,'Jaccard_distance All'!$A$1:$EH$1,0)),1),OFFSET('Jaccard_distance All'!$A98,0,MATCH(AA100,'Jaccard_distance All'!$A$1:$EH$1,0),,138-MATCH(AA100,'Jaccard_distance All'!$A$1:$EH$1,0)),0))</f>
        <v>set_3005</v>
      </c>
      <c r="AE100" s="18">
        <f ca="1">HLOOKUP(AD100,'Jaccard_distance All'!$C$1:$EH$138,ROW()-2,FALSE)</f>
        <v>1</v>
      </c>
      <c r="AF100" s="21" t="str">
        <f ca="1">HLOOKUP(AD100,'Jaccard_distance All'!$C$1:$EH$138,2,FALSE)</f>
        <v>H₂ fuel switching opportunities may be limited depending on the industry</v>
      </c>
      <c r="AG100" s="18" t="str" cm="1">
        <f t="array" aca="1" ref="AG100" ca="1">INDEX('Jaccard_distance All'!$A$1:$EH$1,1,MATCH(AD100,'Jaccard_distance All'!$A$1:$EH$1,0)+MATCH(LARGE(OFFSET('Jaccard_distance All'!$A98,0,MATCH(AD100,'Jaccard_distance All'!$A$1:$EH$1,0),,138-MATCH(AD100,'Jaccard_distance All'!$A$1:$EH$1,0)),1),OFFSET('Jaccard_distance All'!$A98,0,MATCH(AD100,'Jaccard_distance All'!$A$1:$EH$1,0),,138-MATCH(AD100,'Jaccard_distance All'!$A$1:$EH$1,0)),0))</f>
        <v>set_3013</v>
      </c>
      <c r="AH100" s="18">
        <f ca="1">HLOOKUP(AG100,'Jaccard_distance All'!$C$1:$EH$138,ROW()-2,FALSE)</f>
        <v>1</v>
      </c>
      <c r="AI100" s="21" t="str">
        <f ca="1">HLOOKUP(AG100,'Jaccard_distance All'!$C$1:$EH$138,2,FALSE)</f>
        <v>H₂ may face lack of sufficiently trained workforce</v>
      </c>
      <c r="AK100" s="85">
        <f ca="1">1-SMALL('Jaccard_distance All'!$C98:$EH98,2)</f>
        <v>0.36363636363636365</v>
      </c>
      <c r="AL100" s="85">
        <f ca="1">1-AVERAGE('Jaccard_distance All'!$C98:$EH98)</f>
        <v>0.10963340669898414</v>
      </c>
      <c r="AM100" s="85">
        <f ca="1">1-MEDIAN('Jaccard_distance All'!$C98:$EH98)</f>
        <v>8.5144927536231929E-2</v>
      </c>
    </row>
    <row r="101" spans="1:39" ht="39.4" x14ac:dyDescent="0.45">
      <c r="A101" s="19" t="s">
        <v>113</v>
      </c>
      <c r="B101" s="21" t="s">
        <v>386</v>
      </c>
      <c r="C101" s="18" cm="1">
        <f t="array" ref="C101">_xlfn.XLOOKUP(A101,'CCUS risks'!$F$5:$AR$5,'CCUS risks'!$F$2:$AR$2,check,0)</f>
        <v>14</v>
      </c>
      <c r="D101" s="34" t="str" cm="1">
        <f t="array" aca="1" ref="D101" ca="1">INDEX('Jaccard_distance All'!$C$1:$EH$1,,MATCH(SMALL('Jaccard_distance All'!$C99:$EH99,D$4+1),'Jaccard_distance All'!$C99:$EH99,0))</f>
        <v>set_4013</v>
      </c>
      <c r="E101" s="18">
        <f ca="1">SMALL('Jaccard_distance All'!$C99:$EH99,E$4+1)</f>
        <v>0.68571428571428572</v>
      </c>
      <c r="F101" s="21" t="str" cm="1">
        <f t="array" aca="1" ref="F101" ca="1">INDEX('Jaccard_distance All'!$C$2:$EH$2,,MATCH(SMALL('Jaccard_distance All'!$C99:$EH99,F$4+1),'Jaccard_distance All'!$C99:$EH99,0))</f>
        <v>CCUS investment may be delayed due to future market uncertainties</v>
      </c>
      <c r="G101" s="18" t="str" cm="1">
        <f t="array" aca="1" ref="G101" ca="1">INDEX('Jaccard_distance All'!$C$1:$EH$1,,MATCH(SMALL('Jaccard_distance All'!$C99:$EH99,G$4+1),'Jaccard_distance All'!$C99:$EH99,0))</f>
        <v>set_4008</v>
      </c>
      <c r="H101" s="18">
        <f ca="1">SMALL('Jaccard_distance All'!$C99:$EH99,H$4+1)</f>
        <v>0.7</v>
      </c>
      <c r="I101" s="21" t="str" cm="1">
        <f t="array" aca="1" ref="I101" ca="1">INDEX('Jaccard_distance All'!$C$2:$EH$2,,MATCH(SMALL('Jaccard_distance All'!$C99:$EH99,I$4+1),'Jaccard_distance All'!$C99:$EH99,0))</f>
        <v>CCUS projects may face tensions due to competition among companies for funding and resources</v>
      </c>
      <c r="J101" s="18" t="str" cm="1">
        <f t="array" aca="1" ref="J101" ca="1">INDEX('Jaccard_distance All'!$C$1:$EH$1,,MATCH(SMALL('Jaccard_distance All'!$C99:$EH99,J$4+1),'Jaccard_distance All'!$C99:$EH99,0))</f>
        <v>set_4019</v>
      </c>
      <c r="K101" s="18">
        <f ca="1">SMALL('Jaccard_distance All'!$C99:$EH99,K$4+1)</f>
        <v>0.71875</v>
      </c>
      <c r="L101" s="21" t="str" cm="1">
        <f t="array" aca="1" ref="L101" ca="1">INDEX('Jaccard_distance All'!$C$2:$EH$2,,MATCH(SMALL('Jaccard_distance All'!$C99:$EH99,L$4+1),'Jaccard_distance All'!$C99:$EH99,0))</f>
        <v>CCUS may be opposed by end consumers as it is seen as allowing the O&amp;G industry to keep operating as usual</v>
      </c>
      <c r="M101" s="18" t="str" cm="1">
        <f t="array" aca="1" ref="M101" ca="1">INDEX('Jaccard_distance All'!$C$1:$EH$1,,MATCH(SMALL('Jaccard_distance All'!$C99:$EH99,M$4+1),'Jaccard_distance All'!$C99:$EH99,0))</f>
        <v>set_4015</v>
      </c>
      <c r="N101" s="18">
        <f ca="1">SMALL('Jaccard_distance All'!$C99:$EH99,N$4+1)</f>
        <v>0.72727272727272729</v>
      </c>
      <c r="O101" s="21" t="str" cm="1">
        <f t="array" aca="1" ref="O101" ca="1">INDEX('Jaccard_distance All'!$C$2:$EH$2,,MATCH(SMALL('Jaccard_distance All'!$C99:$EH99,O$4+1),'Jaccard_distance All'!$C99:$EH99,0))</f>
        <v>CCUS projects may lack clear business models to justify investment</v>
      </c>
      <c r="P101" s="18" t="str" cm="1">
        <f t="array" aca="1" ref="P101" ca="1">INDEX('Jaccard_distance All'!$C$1:$EH$1,,MATCH(SMALL('Jaccard_distance All'!$C99:$EH99,P$4+1),'Jaccard_distance All'!$C99:$EH99,0))</f>
        <v>set_2004</v>
      </c>
      <c r="Q101" s="18">
        <f ca="1">SMALL('Jaccard_distance All'!$C99:$EH99,Q$4+1)</f>
        <v>0.75</v>
      </c>
      <c r="R101" s="35" t="str" cm="1">
        <f t="array" aca="1" ref="R101" ca="1">INDEX('Jaccard_distance All'!$C$2:$EH$2,,MATCH(SMALL('Jaccard_distance All'!$C99:$EH99,R$4+1),'Jaccard_distance All'!$C99:$EH99,0))</f>
        <v>CCUS enjoys political and policy support</v>
      </c>
      <c r="T101" s="61">
        <f ca="1">COUNTIF('Jaccard_distance All'!$C99:$EH99,1)</f>
        <v>20</v>
      </c>
      <c r="U101" s="34" t="str" cm="1">
        <f t="array" aca="1" ref="U101" ca="1">INDEX('Jaccard_distance All'!$C$1:$EH$1,,MATCH(LARGE('Jaccard_distance All'!$C99:$EH99,U$4),'Jaccard_distance All'!$C99:$EH99,0))</f>
        <v>set_1004</v>
      </c>
      <c r="V101" s="18">
        <f ca="1">LARGE('Jaccard_distance All'!$C99:$EH99,V$4+1)</f>
        <v>1</v>
      </c>
      <c r="W101" s="21" t="str" cm="1">
        <f t="array" aca="1" ref="W101" ca="1">INDEX('Jaccard_distance All'!$C$2:$EH$2,,MATCH(LARGE('Jaccard_distance All'!$C99:$EH99,W$4+1),'Jaccard_distance All'!$C99:$EH99,0))</f>
        <v>H₂ production via conventional technologies is at high TRL</v>
      </c>
      <c r="X101" s="18" t="str" cm="1">
        <f t="array" aca="1" ref="X101" ca="1">INDEX('Jaccard_distance All'!$A$1:$EH$1,1,MATCH(U101,'Jaccard_distance All'!$A$1:$EH$1,0)+MATCH(LARGE(OFFSET('Jaccard_distance All'!$A99,0,MATCH(U101,'Jaccard_distance All'!$A$1:$EH$1,0),,138-MATCH(U101,'Jaccard_distance All'!$A$1:$EH$1,0)),1),OFFSET('Jaccard_distance All'!$A99,0,MATCH(U101,'Jaccard_distance All'!$A$1:$EH$1,0),,138-MATCH(U101,'Jaccard_distance All'!$A$1:$EH$1,0)),0))</f>
        <v>set_1010</v>
      </c>
      <c r="Y101" s="18">
        <f ca="1">HLOOKUP(X101,'Jaccard_distance All'!$C$1:$EH$138,ROW()-2,FALSE)</f>
        <v>1</v>
      </c>
      <c r="Z101" s="21" t="str">
        <f ca="1">HLOOKUP(X101,'Jaccard_distance All'!$C$1:$EH$138,2,FALSE)</f>
        <v>H₂ can mitigate other environmental problems, e.g., air pollution</v>
      </c>
      <c r="AA101" s="18" t="str" cm="1">
        <f t="array" aca="1" ref="AA101" ca="1">INDEX('Jaccard_distance All'!$A$1:$EH$1,1,MATCH(X101,'Jaccard_distance All'!$A$1:$EH$1,0)+MATCH(LARGE(OFFSET('Jaccard_distance All'!$A99,0,MATCH(X101,'Jaccard_distance All'!$A$1:$EH$1,0),,138-MATCH(X101,'Jaccard_distance All'!$A$1:$EH$1,0)),1),OFFSET('Jaccard_distance All'!$A99,0,MATCH(X101,'Jaccard_distance All'!$A$1:$EH$1,0),,138-MATCH(X101,'Jaccard_distance All'!$A$1:$EH$1,0)),0))</f>
        <v>set_1016</v>
      </c>
      <c r="AB101" s="18">
        <f ca="1">HLOOKUP(AA101,'Jaccard_distance All'!$C$1:$EH$138,ROW()-2,FALSE)</f>
        <v>1</v>
      </c>
      <c r="AC101" s="21" t="str">
        <f ca="1">HLOOKUP(AA101,'Jaccard_distance All'!$C$1:$EH$138,2,FALSE)</f>
        <v>H₂ can help avoid stranded assets</v>
      </c>
      <c r="AD101" s="18" t="str" cm="1">
        <f t="array" aca="1" ref="AD101" ca="1">INDEX('Jaccard_distance All'!$A$1:$EH$1,1,MATCH(AA101,'Jaccard_distance All'!$A$1:$EH$1,0)+MATCH(LARGE(OFFSET('Jaccard_distance All'!$A99,0,MATCH(AA101,'Jaccard_distance All'!$A$1:$EH$1,0),,138-MATCH(AA101,'Jaccard_distance All'!$A$1:$EH$1,0)),1),OFFSET('Jaccard_distance All'!$A99,0,MATCH(AA101,'Jaccard_distance All'!$A$1:$EH$1,0),,138-MATCH(AA101,'Jaccard_distance All'!$A$1:$EH$1,0)),0))</f>
        <v>set_1018</v>
      </c>
      <c r="AE101" s="18">
        <f ca="1">HLOOKUP(AD101,'Jaccard_distance All'!$C$1:$EH$138,ROW()-2,FALSE)</f>
        <v>1</v>
      </c>
      <c r="AF101" s="21" t="str">
        <f ca="1">HLOOKUP(AD101,'Jaccard_distance All'!$C$1:$EH$138,2,FALSE)</f>
        <v>H₂ will be a long-term business and can extend the operational lifetime of current industries (e.g., refining)</v>
      </c>
      <c r="AG101" s="18" t="str" cm="1">
        <f t="array" aca="1" ref="AG101" ca="1">INDEX('Jaccard_distance All'!$A$1:$EH$1,1,MATCH(AD101,'Jaccard_distance All'!$A$1:$EH$1,0)+MATCH(LARGE(OFFSET('Jaccard_distance All'!$A99,0,MATCH(AD101,'Jaccard_distance All'!$A$1:$EH$1,0),,138-MATCH(AD101,'Jaccard_distance All'!$A$1:$EH$1,0)),1),OFFSET('Jaccard_distance All'!$A99,0,MATCH(AD101,'Jaccard_distance All'!$A$1:$EH$1,0),,138-MATCH(AD101,'Jaccard_distance All'!$A$1:$EH$1,0)),0))</f>
        <v>set_1019</v>
      </c>
      <c r="AH101" s="18">
        <f ca="1">HLOOKUP(AG101,'Jaccard_distance All'!$C$1:$EH$138,ROW()-2,FALSE)</f>
        <v>1</v>
      </c>
      <c r="AI101" s="21" t="str">
        <f ca="1">HLOOKUP(AG101,'Jaccard_distance All'!$C$1:$EH$138,2,FALSE)</f>
        <v>H₂ can create opportunities across economic sectors ("hydrogen economy")</v>
      </c>
      <c r="AK101" s="85">
        <f ca="1">1-SMALL('Jaccard_distance All'!$C99:$EH99,2)</f>
        <v>0.31428571428571428</v>
      </c>
      <c r="AL101" s="85">
        <f ca="1">1-AVERAGE('Jaccard_distance All'!$C99:$EH99)</f>
        <v>0.1134465202982351</v>
      </c>
      <c r="AM101" s="85">
        <f ca="1">1-MEDIAN('Jaccard_distance All'!$C99:$EH99)</f>
        <v>0.1010204081632653</v>
      </c>
    </row>
    <row r="102" spans="1:39" ht="39.4" x14ac:dyDescent="0.45">
      <c r="A102" s="19" t="s">
        <v>114</v>
      </c>
      <c r="B102" s="21" t="s">
        <v>387</v>
      </c>
      <c r="C102" s="18" cm="1">
        <f t="array" ref="C102">_xlfn.XLOOKUP(A102,'CCUS risks'!$F$5:$AR$5,'CCUS risks'!$F$2:$AR$2,check,0)</f>
        <v>18</v>
      </c>
      <c r="D102" s="34" t="str" cm="1">
        <f t="array" aca="1" ref="D102" ca="1">INDEX('Jaccard_distance All'!$C$1:$EH$1,,MATCH(SMALL('Jaccard_distance All'!$C100:$EH100,D$4+1),'Jaccard_distance All'!$C100:$EH100,0))</f>
        <v>set_4009</v>
      </c>
      <c r="E102" s="18">
        <f ca="1">SMALL('Jaccard_distance All'!$C100:$EH100,E$4+1)</f>
        <v>0.6333333333333333</v>
      </c>
      <c r="F102" s="21" t="str" cm="1">
        <f t="array" aca="1" ref="F102" ca="1">INDEX('Jaccard_distance All'!$C$2:$EH$2,,MATCH(SMALL('Jaccard_distance All'!$C100:$EH100,F$4+1),'Jaccard_distance All'!$C100:$EH100,0))</f>
        <v>CCUS will require massive infrastructure for transmission and transport of expected CO₂ volumes</v>
      </c>
      <c r="G102" s="18" t="str" cm="1">
        <f t="array" aca="1" ref="G102" ca="1">INDEX('Jaccard_distance All'!$C$1:$EH$1,,MATCH(SMALL('Jaccard_distance All'!$C100:$EH100,G$4+1),'Jaccard_distance All'!$C100:$EH100,0))</f>
        <v>set_4017</v>
      </c>
      <c r="H102" s="18">
        <f ca="1">SMALL('Jaccard_distance All'!$C100:$EH100,H$4+1)</f>
        <v>0.65517241379310343</v>
      </c>
      <c r="I102" s="21" t="str" cm="1">
        <f t="array" aca="1" ref="I102" ca="1">INDEX('Jaccard_distance All'!$C$2:$EH$2,,MATCH(SMALL('Jaccard_distance All'!$C100:$EH100,I$4+1),'Jaccard_distance All'!$C100:$EH100,0))</f>
        <v>CCUS may be hindered by lack of continuity in political action and of harmonization in policy strategies</v>
      </c>
      <c r="J102" s="18" t="str" cm="1">
        <f t="array" aca="1" ref="J102" ca="1">INDEX('Jaccard_distance All'!$C$1:$EH$1,,MATCH(SMALL('Jaccard_distance All'!$C100:$EH100,J$4+1),'Jaccard_distance All'!$C100:$EH100,0))</f>
        <v>set_4002</v>
      </c>
      <c r="K102" s="18">
        <f ca="1">SMALL('Jaccard_distance All'!$C100:$EH100,K$4+1)</f>
        <v>0.69230769230769229</v>
      </c>
      <c r="L102" s="21" t="str" cm="1">
        <f t="array" aca="1" ref="L102" ca="1">INDEX('Jaccard_distance All'!$C$2:$EH$2,,MATCH(SMALL('Jaccard_distance All'!$C100:$EH100,L$4+1),'Jaccard_distance All'!$C100:$EH100,0))</f>
        <v>CCUS may face uncertainties concerning the true scale and magnitude of feasible projects</v>
      </c>
      <c r="M102" s="18" t="str" cm="1">
        <f t="array" aca="1" ref="M102" ca="1">INDEX('Jaccard_distance All'!$C$1:$EH$1,,MATCH(SMALL('Jaccard_distance All'!$C100:$EH100,M$4+1),'Jaccard_distance All'!$C100:$EH100,0))</f>
        <v>set_4016</v>
      </c>
      <c r="N102" s="18">
        <f ca="1">SMALL('Jaccard_distance All'!$C100:$EH100,N$4+1)</f>
        <v>0.70454545454545459</v>
      </c>
      <c r="O102" s="21" t="str" cm="1">
        <f t="array" aca="1" ref="O102" ca="1">INDEX('Jaccard_distance All'!$C$2:$EH$2,,MATCH(SMALL('Jaccard_distance All'!$C100:$EH100,O$4+1),'Jaccard_distance All'!$C100:$EH100,0))</f>
        <v>CCUS storage and transmission infrastructure must deal with leakage risks</v>
      </c>
      <c r="P102" s="18" t="str" cm="1">
        <f t="array" aca="1" ref="P102" ca="1">INDEX('Jaccard_distance All'!$C$1:$EH$1,,MATCH(SMALL('Jaccard_distance All'!$C100:$EH100,P$4+1),'Jaccard_distance All'!$C100:$EH100,0))</f>
        <v>set_4022</v>
      </c>
      <c r="Q102" s="18">
        <f ca="1">SMALL('Jaccard_distance All'!$C100:$EH100,Q$4+1)</f>
        <v>0.7142857142857143</v>
      </c>
      <c r="R102" s="35" t="str" cm="1">
        <f t="array" aca="1" ref="R102" ca="1">INDEX('Jaccard_distance All'!$C$2:$EH$2,,MATCH(SMALL('Jaccard_distance All'!$C100:$EH100,R$4+1),'Jaccard_distance All'!$C100:$EH100,0))</f>
        <v>CCUS projects may unable to forecast profitability of operations due to uncertainties in demand markets</v>
      </c>
      <c r="T102" s="61">
        <f ca="1">COUNTIF('Jaccard_distance All'!$C100:$EH100,1)</f>
        <v>9</v>
      </c>
      <c r="U102" s="34" t="str" cm="1">
        <f t="array" aca="1" ref="U102" ca="1">INDEX('Jaccard_distance All'!$C$1:$EH$1,,MATCH(LARGE('Jaccard_distance All'!$C100:$EH100,U$4),'Jaccard_distance All'!$C100:$EH100,0))</f>
        <v>set_1023</v>
      </c>
      <c r="V102" s="18">
        <f ca="1">LARGE('Jaccard_distance All'!$C100:$EH100,V$4+1)</f>
        <v>1</v>
      </c>
      <c r="W102" s="21" t="str" cm="1">
        <f t="array" aca="1" ref="W102" ca="1">INDEX('Jaccard_distance All'!$C$2:$EH$2,,MATCH(LARGE('Jaccard_distance All'!$C100:$EH100,W$4+1),'Jaccard_distance All'!$C100:$EH100,0))</f>
        <v>H₂ adoption is a relatively low-cost option for existing natural-gas based furnaces</v>
      </c>
      <c r="X102" s="18" t="str" cm="1">
        <f t="array" aca="1" ref="X102" ca="1">INDEX('Jaccard_distance All'!$A$1:$EH$1,1,MATCH(U102,'Jaccard_distance All'!$A$1:$EH$1,0)+MATCH(LARGE(OFFSET('Jaccard_distance All'!$A100,0,MATCH(U102,'Jaccard_distance All'!$A$1:$EH$1,0),,138-MATCH(U102,'Jaccard_distance All'!$A$1:$EH$1,0)),1),OFFSET('Jaccard_distance All'!$A100,0,MATCH(U102,'Jaccard_distance All'!$A$1:$EH$1,0),,138-MATCH(U102,'Jaccard_distance All'!$A$1:$EH$1,0)),0))</f>
        <v>set_3004</v>
      </c>
      <c r="Y102" s="18">
        <f ca="1">HLOOKUP(X102,'Jaccard_distance All'!$C$1:$EH$138,ROW()-2,FALSE)</f>
        <v>1</v>
      </c>
      <c r="Z102" s="21" t="str">
        <f ca="1">HLOOKUP(X102,'Jaccard_distance All'!$C$1:$EH$138,2,FALSE)</f>
        <v>H₂ adoption will require replacement of boilers</v>
      </c>
      <c r="AA102" s="18" t="str" cm="1">
        <f t="array" aca="1" ref="AA102" ca="1">INDEX('Jaccard_distance All'!$A$1:$EH$1,1,MATCH(X102,'Jaccard_distance All'!$A$1:$EH$1,0)+MATCH(LARGE(OFFSET('Jaccard_distance All'!$A100,0,MATCH(X102,'Jaccard_distance All'!$A$1:$EH$1,0),,138-MATCH(X102,'Jaccard_distance All'!$A$1:$EH$1,0)),1),OFFSET('Jaccard_distance All'!$A100,0,MATCH(X102,'Jaccard_distance All'!$A$1:$EH$1,0),,138-MATCH(X102,'Jaccard_distance All'!$A$1:$EH$1,0)),0))</f>
        <v>set_3009</v>
      </c>
      <c r="AB102" s="18">
        <f ca="1">HLOOKUP(AA102,'Jaccard_distance All'!$C$1:$EH$138,ROW()-2,FALSE)</f>
        <v>1</v>
      </c>
      <c r="AC102" s="21" t="str">
        <f ca="1">HLOOKUP(AA102,'Jaccard_distance All'!$C$1:$EH$138,2,FALSE)</f>
        <v>H₂ adoption may be hindered due to lack of incentives to deployment</v>
      </c>
      <c r="AD102" s="18" t="str" cm="1">
        <f t="array" aca="1" ref="AD102" ca="1">INDEX('Jaccard_distance All'!$A$1:$EH$1,1,MATCH(AA102,'Jaccard_distance All'!$A$1:$EH$1,0)+MATCH(LARGE(OFFSET('Jaccard_distance All'!$A100,0,MATCH(AA102,'Jaccard_distance All'!$A$1:$EH$1,0),,138-MATCH(AA102,'Jaccard_distance All'!$A$1:$EH$1,0)),1),OFFSET('Jaccard_distance All'!$A100,0,MATCH(AA102,'Jaccard_distance All'!$A$1:$EH$1,0),,138-MATCH(AA102,'Jaccard_distance All'!$A$1:$EH$1,0)),0))</f>
        <v>set_3023</v>
      </c>
      <c r="AE102" s="18">
        <f ca="1">HLOOKUP(AD102,'Jaccard_distance All'!$C$1:$EH$138,ROW()-2,FALSE)</f>
        <v>1</v>
      </c>
      <c r="AF102" s="21" t="str">
        <f ca="1">HLOOKUP(AD102,'Jaccard_distance All'!$C$1:$EH$138,2,FALSE)</f>
        <v>H₂ production systems may lack sufficient flexibility to adjust to variable electricity supply and demand</v>
      </c>
      <c r="AG102" s="18" t="str" cm="1">
        <f t="array" aca="1" ref="AG102" ca="1">INDEX('Jaccard_distance All'!$A$1:$EH$1,1,MATCH(AD102,'Jaccard_distance All'!$A$1:$EH$1,0)+MATCH(LARGE(OFFSET('Jaccard_distance All'!$A100,0,MATCH(AD102,'Jaccard_distance All'!$A$1:$EH$1,0),,138-MATCH(AD102,'Jaccard_distance All'!$A$1:$EH$1,0)),1),OFFSET('Jaccard_distance All'!$A100,0,MATCH(AD102,'Jaccard_distance All'!$A$1:$EH$1,0),,138-MATCH(AD102,'Jaccard_distance All'!$A$1:$EH$1,0)),0))</f>
        <v>set_3039</v>
      </c>
      <c r="AH102" s="18">
        <f ca="1">HLOOKUP(AG102,'Jaccard_distance All'!$C$1:$EH$138,ROW()-2,FALSE)</f>
        <v>1</v>
      </c>
      <c r="AI102" s="21" t="str">
        <f ca="1">HLOOKUP(AG102,'Jaccard_distance All'!$C$1:$EH$138,2,FALSE)</f>
        <v xml:space="preserve">H₂ infrastructure may face technical challenges due to embrittlement </v>
      </c>
      <c r="AK102" s="85">
        <f ca="1">1-SMALL('Jaccard_distance All'!$C100:$EH100,2)</f>
        <v>0.3666666666666667</v>
      </c>
      <c r="AL102" s="85">
        <f ca="1">1-AVERAGE('Jaccard_distance All'!$C100:$EH100)</f>
        <v>0.12912873670274161</v>
      </c>
      <c r="AM102" s="85">
        <f ca="1">1-MEDIAN('Jaccard_distance All'!$C100:$EH100)</f>
        <v>0.12588028169014087</v>
      </c>
    </row>
    <row r="103" spans="1:39" ht="39.4" x14ac:dyDescent="0.45">
      <c r="A103" s="19" t="s">
        <v>115</v>
      </c>
      <c r="B103" s="21" t="s">
        <v>388</v>
      </c>
      <c r="C103" s="18" cm="1">
        <f t="array" ref="C103">_xlfn.XLOOKUP(A103,'CCUS risks'!$F$5:$AR$5,'CCUS risks'!$F$2:$AR$2,check,0)</f>
        <v>32</v>
      </c>
      <c r="D103" s="34" t="str" cm="1">
        <f t="array" aca="1" ref="D103" ca="1">INDEX('Jaccard_distance All'!$C$1:$EH$1,,MATCH(SMALL('Jaccard_distance All'!$C101:$EH101,D$4+1),'Jaccard_distance All'!$C101:$EH101,0))</f>
        <v>set_2001</v>
      </c>
      <c r="E103" s="18">
        <f ca="1">SMALL('Jaccard_distance All'!$C101:$EH101,E$4+1)</f>
        <v>0.57627118644067798</v>
      </c>
      <c r="F103" s="21" t="str" cm="1">
        <f t="array" aca="1" ref="F103" ca="1">INDEX('Jaccard_distance All'!$C$2:$EH$2,,MATCH(SMALL('Jaccard_distance All'!$C101:$EH101,F$4+1),'Jaccard_distance All'!$C101:$EH101,0))</f>
        <v>CCUS is an enabler of industry clusters</v>
      </c>
      <c r="G103" s="18" t="str" cm="1">
        <f t="array" aca="1" ref="G103" ca="1">INDEX('Jaccard_distance All'!$C$1:$EH$1,,MATCH(SMALL('Jaccard_distance All'!$C101:$EH101,G$4+1),'Jaccard_distance All'!$C101:$EH101,0))</f>
        <v>set_4015</v>
      </c>
      <c r="H103" s="18">
        <f ca="1">SMALL('Jaccard_distance All'!$C101:$EH101,H$4+1)</f>
        <v>0.60465116279069764</v>
      </c>
      <c r="I103" s="21" t="str" cm="1">
        <f t="array" aca="1" ref="I103" ca="1">INDEX('Jaccard_distance All'!$C$2:$EH$2,,MATCH(SMALL('Jaccard_distance All'!$C101:$EH101,I$4+1),'Jaccard_distance All'!$C101:$EH101,0))</f>
        <v>CCUS projects may lack clear business models to justify investment</v>
      </c>
      <c r="J103" s="18" t="str" cm="1">
        <f t="array" aca="1" ref="J103" ca="1">INDEX('Jaccard_distance All'!$C$1:$EH$1,,MATCH(SMALL('Jaccard_distance All'!$C101:$EH101,J$4+1),'Jaccard_distance All'!$C101:$EH101,0))</f>
        <v>set_3021</v>
      </c>
      <c r="K103" s="18">
        <f ca="1">SMALL('Jaccard_distance All'!$C101:$EH101,K$4+1)</f>
        <v>0.63265306122448983</v>
      </c>
      <c r="L103" s="21" t="str" cm="1">
        <f t="array" aca="1" ref="L103" ca="1">INDEX('Jaccard_distance All'!$C$2:$EH$2,,MATCH(SMALL('Jaccard_distance All'!$C101:$EH101,L$4+1),'Jaccard_distance All'!$C101:$EH101,0))</f>
        <v>H₂ projects may lack clear business models to justify investment</v>
      </c>
      <c r="M103" s="18" t="str" cm="1">
        <f t="array" aca="1" ref="M103" ca="1">INDEX('Jaccard_distance All'!$C$1:$EH$1,,MATCH(SMALL('Jaccard_distance All'!$C101:$EH101,M$4+1),'Jaccard_distance All'!$C101:$EH101,0))</f>
        <v>set_4017</v>
      </c>
      <c r="N103" s="18">
        <f ca="1">SMALL('Jaccard_distance All'!$C101:$EH101,N$4+1)</f>
        <v>0.64102564102564097</v>
      </c>
      <c r="O103" s="21" t="str" cm="1">
        <f t="array" aca="1" ref="O103" ca="1">INDEX('Jaccard_distance All'!$C$2:$EH$2,,MATCH(SMALL('Jaccard_distance All'!$C101:$EH101,O$4+1),'Jaccard_distance All'!$C101:$EH101,0))</f>
        <v>CCUS may be hindered by lack of continuity in political action and of harmonization in policy strategies</v>
      </c>
      <c r="P103" s="18" t="str" cm="1">
        <f t="array" aca="1" ref="P103" ca="1">INDEX('Jaccard_distance All'!$C$1:$EH$1,,MATCH(SMALL('Jaccard_distance All'!$C101:$EH101,P$4+1),'Jaccard_distance All'!$C101:$EH101,0))</f>
        <v>set_2002</v>
      </c>
      <c r="Q103" s="18">
        <f ca="1">SMALL('Jaccard_distance All'!$C101:$EH101,Q$4+1)</f>
        <v>0.64285714285714279</v>
      </c>
      <c r="R103" s="35" t="str" cm="1">
        <f t="array" aca="1" ref="R103" ca="1">INDEX('Jaccard_distance All'!$C$2:$EH$2,,MATCH(SMALL('Jaccard_distance All'!$C101:$EH101,R$4+1),'Jaccard_distance All'!$C101:$EH101,0))</f>
        <v>CCUS facilitates industries and society to reach net zero goals</v>
      </c>
      <c r="T103" s="61">
        <f ca="1">COUNTIF('Jaccard_distance All'!$C101:$EH101,1)</f>
        <v>6</v>
      </c>
      <c r="U103" s="34" t="str" cm="1">
        <f t="array" aca="1" ref="U103" ca="1">INDEX('Jaccard_distance All'!$C$1:$EH$1,,MATCH(LARGE('Jaccard_distance All'!$C101:$EH101,U$4),'Jaccard_distance All'!$C101:$EH101,0))</f>
        <v>set_1019</v>
      </c>
      <c r="V103" s="18">
        <f ca="1">LARGE('Jaccard_distance All'!$C101:$EH101,V$4+1)</f>
        <v>1</v>
      </c>
      <c r="W103" s="21" t="str" cm="1">
        <f t="array" aca="1" ref="W103" ca="1">INDEX('Jaccard_distance All'!$C$2:$EH$2,,MATCH(LARGE('Jaccard_distance All'!$C101:$EH101,W$4+1),'Jaccard_distance All'!$C101:$EH101,0))</f>
        <v>H₂ can create opportunities across economic sectors ("hydrogen economy")</v>
      </c>
      <c r="X103" s="18" t="str" cm="1">
        <f t="array" aca="1" ref="X103" ca="1">INDEX('Jaccard_distance All'!$A$1:$EH$1,1,MATCH(U103,'Jaccard_distance All'!$A$1:$EH$1,0)+MATCH(LARGE(OFFSET('Jaccard_distance All'!$A101,0,MATCH(U103,'Jaccard_distance All'!$A$1:$EH$1,0),,138-MATCH(U103,'Jaccard_distance All'!$A$1:$EH$1,0)),1),OFFSET('Jaccard_distance All'!$A101,0,MATCH(U103,'Jaccard_distance All'!$A$1:$EH$1,0),,138-MATCH(U103,'Jaccard_distance All'!$A$1:$EH$1,0)),0))</f>
        <v>set_3023</v>
      </c>
      <c r="Y103" s="18">
        <f ca="1">HLOOKUP(X103,'Jaccard_distance All'!$C$1:$EH$138,ROW()-2,FALSE)</f>
        <v>1</v>
      </c>
      <c r="Z103" s="21" t="str">
        <f ca="1">HLOOKUP(X103,'Jaccard_distance All'!$C$1:$EH$138,2,FALSE)</f>
        <v>H₂ production systems may lack sufficient flexibility to adjust to variable electricity supply and demand</v>
      </c>
      <c r="AA103" s="18" t="str" cm="1">
        <f t="array" aca="1" ref="AA103" ca="1">INDEX('Jaccard_distance All'!$A$1:$EH$1,1,MATCH(X103,'Jaccard_distance All'!$A$1:$EH$1,0)+MATCH(LARGE(OFFSET('Jaccard_distance All'!$A101,0,MATCH(X103,'Jaccard_distance All'!$A$1:$EH$1,0),,138-MATCH(X103,'Jaccard_distance All'!$A$1:$EH$1,0)),1),OFFSET('Jaccard_distance All'!$A101,0,MATCH(X103,'Jaccard_distance All'!$A$1:$EH$1,0),,138-MATCH(X103,'Jaccard_distance All'!$A$1:$EH$1,0)),0))</f>
        <v>set_3037</v>
      </c>
      <c r="AB103" s="18">
        <f ca="1">HLOOKUP(AA103,'Jaccard_distance All'!$C$1:$EH$138,ROW()-2,FALSE)</f>
        <v>1</v>
      </c>
      <c r="AC103" s="21" t="str">
        <f ca="1">HLOOKUP(AA103,'Jaccard_distance All'!$C$1:$EH$138,2,FALSE)</f>
        <v>H₂ storage does not have specific policy frameworks to support it</v>
      </c>
      <c r="AD103" s="18" t="str" cm="1">
        <f t="array" aca="1" ref="AD103" ca="1">INDEX('Jaccard_distance All'!$A$1:$EH$1,1,MATCH(AA103,'Jaccard_distance All'!$A$1:$EH$1,0)+MATCH(LARGE(OFFSET('Jaccard_distance All'!$A101,0,MATCH(AA103,'Jaccard_distance All'!$A$1:$EH$1,0),,138-MATCH(AA103,'Jaccard_distance All'!$A$1:$EH$1,0)),1),OFFSET('Jaccard_distance All'!$A101,0,MATCH(AA103,'Jaccard_distance All'!$A$1:$EH$1,0),,138-MATCH(AA103,'Jaccard_distance All'!$A$1:$EH$1,0)),0))</f>
        <v>set_3039</v>
      </c>
      <c r="AE103" s="18">
        <f ca="1">HLOOKUP(AD103,'Jaccard_distance All'!$C$1:$EH$138,ROW()-2,FALSE)</f>
        <v>1</v>
      </c>
      <c r="AF103" s="21" t="str">
        <f ca="1">HLOOKUP(AD103,'Jaccard_distance All'!$C$1:$EH$138,2,FALSE)</f>
        <v xml:space="preserve">H₂ infrastructure may face technical challenges due to embrittlement </v>
      </c>
      <c r="AG103" s="18" t="str" cm="1">
        <f t="array" aca="1" ref="AG103" ca="1">INDEX('Jaccard_distance All'!$A$1:$EH$1,1,MATCH(AD103,'Jaccard_distance All'!$A$1:$EH$1,0)+MATCH(LARGE(OFFSET('Jaccard_distance All'!$A101,0,MATCH(AD103,'Jaccard_distance All'!$A$1:$EH$1,0),,138-MATCH(AD103,'Jaccard_distance All'!$A$1:$EH$1,0)),1),OFFSET('Jaccard_distance All'!$A101,0,MATCH(AD103,'Jaccard_distance All'!$A$1:$EH$1,0),,138-MATCH(AD103,'Jaccard_distance All'!$A$1:$EH$1,0)),0))</f>
        <v>set_4034</v>
      </c>
      <c r="AH103" s="18">
        <f ca="1">HLOOKUP(AG103,'Jaccard_distance All'!$C$1:$EH$138,ROW()-2,FALSE)</f>
        <v>1</v>
      </c>
      <c r="AI103" s="21" t="str">
        <f ca="1">HLOOKUP(AG103,'Jaccard_distance All'!$C$1:$EH$138,2,FALSE)</f>
        <v>CCUS via mineralisation (CCM) is still under development</v>
      </c>
      <c r="AK103" s="85">
        <f ca="1">1-SMALL('Jaccard_distance All'!$C101:$EH101,2)</f>
        <v>0.42372881355932202</v>
      </c>
      <c r="AL103" s="85">
        <f ca="1">1-AVERAGE('Jaccard_distance All'!$C101:$EH101)</f>
        <v>0.16162621355614082</v>
      </c>
      <c r="AM103" s="85">
        <f ca="1">1-MEDIAN('Jaccard_distance All'!$C101:$EH101)</f>
        <v>0.14763881681370006</v>
      </c>
    </row>
    <row r="104" spans="1:39" ht="39.4" x14ac:dyDescent="0.45">
      <c r="A104" s="19" t="s">
        <v>116</v>
      </c>
      <c r="B104" s="21" t="s">
        <v>389</v>
      </c>
      <c r="C104" s="18" cm="1">
        <f t="array" ref="C104">_xlfn.XLOOKUP(A104,'CCUS risks'!$F$5:$AR$5,'CCUS risks'!$F$2:$AR$2,check,0)</f>
        <v>26</v>
      </c>
      <c r="D104" s="34" t="str" cm="1">
        <f t="array" aca="1" ref="D104" ca="1">INDEX('Jaccard_distance All'!$C$1:$EH$1,,MATCH(SMALL('Jaccard_distance All'!$C102:$EH102,D$4+1),'Jaccard_distance All'!$C102:$EH102,0))</f>
        <v>set_4030</v>
      </c>
      <c r="E104" s="18">
        <f ca="1">SMALL('Jaccard_distance All'!$C102:$EH102,E$4+1)</f>
        <v>0.61111111111111116</v>
      </c>
      <c r="F104" s="21" t="str" cm="1">
        <f t="array" aca="1" ref="F104" ca="1">INDEX('Jaccard_distance All'!$C$2:$EH$2,,MATCH(SMALL('Jaccard_distance All'!$C102:$EH102,F$4+1),'Jaccard_distance All'!$C102:$EH102,0))</f>
        <v>CCUS may be delayed due to bureaucracy and lack of political action</v>
      </c>
      <c r="G104" s="18" t="str" cm="1">
        <f t="array" aca="1" ref="G104" ca="1">INDEX('Jaccard_distance All'!$C$1:$EH$1,,MATCH(SMALL('Jaccard_distance All'!$C102:$EH102,G$4+1),'Jaccard_distance All'!$C102:$EH102,0))</f>
        <v>set_4015</v>
      </c>
      <c r="H104" s="18">
        <f ca="1">SMALL('Jaccard_distance All'!$C102:$EH102,H$4+1)</f>
        <v>0.61538461538461542</v>
      </c>
      <c r="I104" s="21" t="str" cm="1">
        <f t="array" aca="1" ref="I104" ca="1">INDEX('Jaccard_distance All'!$C$2:$EH$2,,MATCH(SMALL('Jaccard_distance All'!$C102:$EH102,I$4+1),'Jaccard_distance All'!$C102:$EH102,0))</f>
        <v>CCUS projects may lack clear business models to justify investment</v>
      </c>
      <c r="J104" s="18" t="str" cm="1">
        <f t="array" aca="1" ref="J104" ca="1">INDEX('Jaccard_distance All'!$C$1:$EH$1,,MATCH(SMALL('Jaccard_distance All'!$C102:$EH102,J$4+1),'Jaccard_distance All'!$C102:$EH102,0))</f>
        <v>set_4017</v>
      </c>
      <c r="K104" s="18">
        <f ca="1">SMALL('Jaccard_distance All'!$C102:$EH102,K$4+1)</f>
        <v>0.61764705882352944</v>
      </c>
      <c r="L104" s="21" t="str" cm="1">
        <f t="array" aca="1" ref="L104" ca="1">INDEX('Jaccard_distance All'!$C$2:$EH$2,,MATCH(SMALL('Jaccard_distance All'!$C102:$EH102,L$4+1),'Jaccard_distance All'!$C102:$EH102,0))</f>
        <v>CCUS may be hindered by lack of continuity in political action and of harmonization in policy strategies</v>
      </c>
      <c r="M104" s="18" t="str" cm="1">
        <f t="array" aca="1" ref="M104" ca="1">INDEX('Jaccard_distance All'!$C$1:$EH$1,,MATCH(SMALL('Jaccard_distance All'!$C102:$EH102,M$4+1),'Jaccard_distance All'!$C102:$EH102,0))</f>
        <v>set_2001</v>
      </c>
      <c r="N104" s="18">
        <f ca="1">SMALL('Jaccard_distance All'!$C102:$EH102,N$4+1)</f>
        <v>0.63157894736842102</v>
      </c>
      <c r="O104" s="21" t="str" cm="1">
        <f t="array" aca="1" ref="O104" ca="1">INDEX('Jaccard_distance All'!$C$2:$EH$2,,MATCH(SMALL('Jaccard_distance All'!$C102:$EH102,O$4+1),'Jaccard_distance All'!$C102:$EH102,0))</f>
        <v>CCUS is an enabler of industry clusters</v>
      </c>
      <c r="P104" s="18" t="str" cm="1">
        <f t="array" aca="1" ref="P104" ca="1">INDEX('Jaccard_distance All'!$C$1:$EH$1,,MATCH(SMALL('Jaccard_distance All'!$C102:$EH102,P$4+1),'Jaccard_distance All'!$C102:$EH102,0))</f>
        <v>set_4013</v>
      </c>
      <c r="Q104" s="18">
        <f ca="1">SMALL('Jaccard_distance All'!$C102:$EH102,Q$4+1)</f>
        <v>0.65116279069767447</v>
      </c>
      <c r="R104" s="35" t="str" cm="1">
        <f t="array" aca="1" ref="R104" ca="1">INDEX('Jaccard_distance All'!$C$2:$EH$2,,MATCH(SMALL('Jaccard_distance All'!$C102:$EH102,R$4+1),'Jaccard_distance All'!$C102:$EH102,0))</f>
        <v>CCUS investment may be delayed due to future market uncertainties</v>
      </c>
      <c r="T104" s="61">
        <f ca="1">COUNTIF('Jaccard_distance All'!$C102:$EH102,1)</f>
        <v>6</v>
      </c>
      <c r="U104" s="34" t="str" cm="1">
        <f t="array" aca="1" ref="U104" ca="1">INDEX('Jaccard_distance All'!$C$1:$EH$1,,MATCH(LARGE('Jaccard_distance All'!$C102:$EH102,U$4),'Jaccard_distance All'!$C102:$EH102,0))</f>
        <v>set_1023</v>
      </c>
      <c r="V104" s="18">
        <f ca="1">LARGE('Jaccard_distance All'!$C102:$EH102,V$4+1)</f>
        <v>1</v>
      </c>
      <c r="W104" s="21" t="str" cm="1">
        <f t="array" aca="1" ref="W104" ca="1">INDEX('Jaccard_distance All'!$C$2:$EH$2,,MATCH(LARGE('Jaccard_distance All'!$C102:$EH102,W$4+1),'Jaccard_distance All'!$C102:$EH102,0))</f>
        <v>H₂ adoption is a relatively low-cost option for existing natural-gas based furnaces</v>
      </c>
      <c r="X104" s="18" t="str" cm="1">
        <f t="array" aca="1" ref="X104" ca="1">INDEX('Jaccard_distance All'!$A$1:$EH$1,1,MATCH(U104,'Jaccard_distance All'!$A$1:$EH$1,0)+MATCH(LARGE(OFFSET('Jaccard_distance All'!$A102,0,MATCH(U104,'Jaccard_distance All'!$A$1:$EH$1,0),,138-MATCH(U104,'Jaccard_distance All'!$A$1:$EH$1,0)),1),OFFSET('Jaccard_distance All'!$A102,0,MATCH(U104,'Jaccard_distance All'!$A$1:$EH$1,0),,138-MATCH(U104,'Jaccard_distance All'!$A$1:$EH$1,0)),0))</f>
        <v>set_3023</v>
      </c>
      <c r="Y104" s="18">
        <f ca="1">HLOOKUP(X104,'Jaccard_distance All'!$C$1:$EH$138,ROW()-2,FALSE)</f>
        <v>1</v>
      </c>
      <c r="Z104" s="21" t="str">
        <f ca="1">HLOOKUP(X104,'Jaccard_distance All'!$C$1:$EH$138,2,FALSE)</f>
        <v>H₂ production systems may lack sufficient flexibility to adjust to variable electricity supply and demand</v>
      </c>
      <c r="AA104" s="18" t="str" cm="1">
        <f t="array" aca="1" ref="AA104" ca="1">INDEX('Jaccard_distance All'!$A$1:$EH$1,1,MATCH(X104,'Jaccard_distance All'!$A$1:$EH$1,0)+MATCH(LARGE(OFFSET('Jaccard_distance All'!$A102,0,MATCH(X104,'Jaccard_distance All'!$A$1:$EH$1,0),,138-MATCH(X104,'Jaccard_distance All'!$A$1:$EH$1,0)),1),OFFSET('Jaccard_distance All'!$A102,0,MATCH(X104,'Jaccard_distance All'!$A$1:$EH$1,0),,138-MATCH(X104,'Jaccard_distance All'!$A$1:$EH$1,0)),0))</f>
        <v>set_3039</v>
      </c>
      <c r="AB104" s="18">
        <f ca="1">HLOOKUP(AA104,'Jaccard_distance All'!$C$1:$EH$138,ROW()-2,FALSE)</f>
        <v>1</v>
      </c>
      <c r="AC104" s="21" t="str">
        <f ca="1">HLOOKUP(AA104,'Jaccard_distance All'!$C$1:$EH$138,2,FALSE)</f>
        <v xml:space="preserve">H₂ infrastructure may face technical challenges due to embrittlement </v>
      </c>
      <c r="AD104" s="18" t="str" cm="1">
        <f t="array" aca="1" ref="AD104" ca="1">INDEX('Jaccard_distance All'!$A$1:$EH$1,1,MATCH(AA104,'Jaccard_distance All'!$A$1:$EH$1,0)+MATCH(LARGE(OFFSET('Jaccard_distance All'!$A102,0,MATCH(AA104,'Jaccard_distance All'!$A$1:$EH$1,0),,138-MATCH(AA104,'Jaccard_distance All'!$A$1:$EH$1,0)),1),OFFSET('Jaccard_distance All'!$A102,0,MATCH(AA104,'Jaccard_distance All'!$A$1:$EH$1,0),,138-MATCH(AA104,'Jaccard_distance All'!$A$1:$EH$1,0)),0))</f>
        <v>set_4034</v>
      </c>
      <c r="AE104" s="18">
        <f ca="1">HLOOKUP(AD104,'Jaccard_distance All'!$C$1:$EH$138,ROW()-2,FALSE)</f>
        <v>1</v>
      </c>
      <c r="AF104" s="21" t="str">
        <f ca="1">HLOOKUP(AD104,'Jaccard_distance All'!$C$1:$EH$138,2,FALSE)</f>
        <v>CCUS via mineralisation (CCM) is still under development</v>
      </c>
      <c r="AG104" s="18" t="str" cm="1">
        <f t="array" aca="1" ref="AG104" ca="1">INDEX('Jaccard_distance All'!$A$1:$EH$1,1,MATCH(AD104,'Jaccard_distance All'!$A$1:$EH$1,0)+MATCH(LARGE(OFFSET('Jaccard_distance All'!$A102,0,MATCH(AD104,'Jaccard_distance All'!$A$1:$EH$1,0),,138-MATCH(AD104,'Jaccard_distance All'!$A$1:$EH$1,0)),1),OFFSET('Jaccard_distance All'!$A102,0,MATCH(AD104,'Jaccard_distance All'!$A$1:$EH$1,0),,138-MATCH(AD104,'Jaccard_distance All'!$A$1:$EH$1,0)),0))</f>
        <v>set_5005</v>
      </c>
      <c r="AH104" s="18">
        <f ca="1">HLOOKUP(AG104,'Jaccard_distance All'!$C$1:$EH$138,ROW()-2,FALSE)</f>
        <v>1</v>
      </c>
      <c r="AI104" s="21" t="str">
        <f ca="1">HLOOKUP(AG104,'Jaccard_distance All'!$C$1:$EH$138,2,FALSE)</f>
        <v>H₂ and CCUS may not address lack of diversity in the workforce</v>
      </c>
      <c r="AK104" s="85">
        <f ca="1">1-SMALL('Jaccard_distance All'!$C102:$EH102,2)</f>
        <v>0.38888888888888884</v>
      </c>
      <c r="AL104" s="85">
        <f ca="1">1-AVERAGE('Jaccard_distance All'!$C102:$EH102)</f>
        <v>0.15085044959432281</v>
      </c>
      <c r="AM104" s="85">
        <f ca="1">1-MEDIAN('Jaccard_distance All'!$C102:$EH102)</f>
        <v>0.13888888888888884</v>
      </c>
    </row>
    <row r="105" spans="1:39" ht="39.4" x14ac:dyDescent="0.45">
      <c r="A105" s="19" t="s">
        <v>117</v>
      </c>
      <c r="B105" s="21" t="s">
        <v>390</v>
      </c>
      <c r="C105" s="18" cm="1">
        <f t="array" ref="C105">_xlfn.XLOOKUP(A105,'CCUS risks'!$F$5:$AR$5,'CCUS risks'!$F$2:$AR$2,check,0)</f>
        <v>28</v>
      </c>
      <c r="D105" s="34" t="str" cm="1">
        <f t="array" aca="1" ref="D105" ca="1">INDEX('Jaccard_distance All'!$C$1:$EH$1,,MATCH(SMALL('Jaccard_distance All'!$C103:$EH103,D$4+1),'Jaccard_distance All'!$C103:$EH103,0))</f>
        <v>set_4017</v>
      </c>
      <c r="E105" s="18">
        <f ca="1">SMALL('Jaccard_distance All'!$C103:$EH103,E$4+1)</f>
        <v>0.6</v>
      </c>
      <c r="F105" s="21" t="str" cm="1">
        <f t="array" aca="1" ref="F105" ca="1">INDEX('Jaccard_distance All'!$C$2:$EH$2,,MATCH(SMALL('Jaccard_distance All'!$C103:$EH103,F$4+1),'Jaccard_distance All'!$C103:$EH103,0))</f>
        <v>CCUS may be hindered by lack of continuity in political action and of harmonization in policy strategies</v>
      </c>
      <c r="G105" s="18" t="str" cm="1">
        <f t="array" aca="1" ref="G105" ca="1">INDEX('Jaccard_distance All'!$C$1:$EH$1,,MATCH(SMALL('Jaccard_distance All'!$C103:$EH103,G$4+1),'Jaccard_distance All'!$C103:$EH103,0))</f>
        <v>set_4013</v>
      </c>
      <c r="H105" s="18">
        <f ca="1">SMALL('Jaccard_distance All'!$C103:$EH103,H$4+1)</f>
        <v>0.60465116279069764</v>
      </c>
      <c r="I105" s="21" t="str" cm="1">
        <f t="array" aca="1" ref="I105" ca="1">INDEX('Jaccard_distance All'!$C$2:$EH$2,,MATCH(SMALL('Jaccard_distance All'!$C103:$EH103,I$4+1),'Jaccard_distance All'!$C103:$EH103,0))</f>
        <v>CCUS investment may be delayed due to future market uncertainties</v>
      </c>
      <c r="J105" s="18" t="str" cm="1">
        <f t="array" aca="1" ref="J105" ca="1">INDEX('Jaccard_distance All'!$C$1:$EH$1,,MATCH(SMALL('Jaccard_distance All'!$C103:$EH103,J$4+1),'Jaccard_distance All'!$C103:$EH103,0))</f>
        <v>set_4014</v>
      </c>
      <c r="K105" s="18">
        <f ca="1">SMALL('Jaccard_distance All'!$C103:$EH103,K$4+1)</f>
        <v>0.61538461538461542</v>
      </c>
      <c r="L105" s="21" t="str" cm="1">
        <f t="array" aca="1" ref="L105" ca="1">INDEX('Jaccard_distance All'!$C$2:$EH$2,,MATCH(SMALL('Jaccard_distance All'!$C103:$EH103,L$4+1),'Jaccard_distance All'!$C103:$EH103,0))</f>
        <v>CCUS stakeholders may be unaligned and communicating poorly</v>
      </c>
      <c r="M105" s="18" t="str" cm="1">
        <f t="array" aca="1" ref="M105" ca="1">INDEX('Jaccard_distance All'!$C$1:$EH$1,,MATCH(SMALL('Jaccard_distance All'!$C103:$EH103,M$4+1),'Jaccard_distance All'!$C103:$EH103,0))</f>
        <v>set_4022</v>
      </c>
      <c r="N105" s="18">
        <f ca="1">SMALL('Jaccard_distance All'!$C103:$EH103,N$4+1)</f>
        <v>0.625</v>
      </c>
      <c r="O105" s="21" t="str" cm="1">
        <f t="array" aca="1" ref="O105" ca="1">INDEX('Jaccard_distance All'!$C$2:$EH$2,,MATCH(SMALL('Jaccard_distance All'!$C103:$EH103,O$4+1),'Jaccard_distance All'!$C103:$EH103,0))</f>
        <v>CCUS projects may unable to forecast profitability of operations due to uncertainties in demand markets</v>
      </c>
      <c r="P105" s="18" t="str" cm="1">
        <f t="array" aca="1" ref="P105" ca="1">INDEX('Jaccard_distance All'!$C$1:$EH$1,,MATCH(SMALL('Jaccard_distance All'!$C103:$EH103,P$4+1),'Jaccard_distance All'!$C103:$EH103,0))</f>
        <v>set_2002</v>
      </c>
      <c r="Q105" s="18">
        <f ca="1">SMALL('Jaccard_distance All'!$C103:$EH103,Q$4+1)</f>
        <v>0.64179104477611948</v>
      </c>
      <c r="R105" s="35" t="str" cm="1">
        <f t="array" aca="1" ref="R105" ca="1">INDEX('Jaccard_distance All'!$C$2:$EH$2,,MATCH(SMALL('Jaccard_distance All'!$C103:$EH103,R$4+1),'Jaccard_distance All'!$C103:$EH103,0))</f>
        <v>CCUS facilitates industries and society to reach net zero goals</v>
      </c>
      <c r="T105" s="61">
        <f ca="1">COUNTIF('Jaccard_distance All'!$C103:$EH103,1)</f>
        <v>6</v>
      </c>
      <c r="U105" s="34" t="str" cm="1">
        <f t="array" aca="1" ref="U105" ca="1">INDEX('Jaccard_distance All'!$C$1:$EH$1,,MATCH(LARGE('Jaccard_distance All'!$C103:$EH103,U$4),'Jaccard_distance All'!$C103:$EH103,0))</f>
        <v>set_1019</v>
      </c>
      <c r="V105" s="18">
        <f ca="1">LARGE('Jaccard_distance All'!$C103:$EH103,V$4+1)</f>
        <v>1</v>
      </c>
      <c r="W105" s="21" t="str" cm="1">
        <f t="array" aca="1" ref="W105" ca="1">INDEX('Jaccard_distance All'!$C$2:$EH$2,,MATCH(LARGE('Jaccard_distance All'!$C103:$EH103,W$4+1),'Jaccard_distance All'!$C103:$EH103,0))</f>
        <v>H₂ can create opportunities across economic sectors ("hydrogen economy")</v>
      </c>
      <c r="X105" s="18" t="str" cm="1">
        <f t="array" aca="1" ref="X105" ca="1">INDEX('Jaccard_distance All'!$A$1:$EH$1,1,MATCH(U105,'Jaccard_distance All'!$A$1:$EH$1,0)+MATCH(LARGE(OFFSET('Jaccard_distance All'!$A103,0,MATCH(U105,'Jaccard_distance All'!$A$1:$EH$1,0),,138-MATCH(U105,'Jaccard_distance All'!$A$1:$EH$1,0)),1),OFFSET('Jaccard_distance All'!$A103,0,MATCH(U105,'Jaccard_distance All'!$A$1:$EH$1,0),,138-MATCH(U105,'Jaccard_distance All'!$A$1:$EH$1,0)),0))</f>
        <v>set_3023</v>
      </c>
      <c r="Y105" s="18">
        <f ca="1">HLOOKUP(X105,'Jaccard_distance All'!$C$1:$EH$138,ROW()-2,FALSE)</f>
        <v>1</v>
      </c>
      <c r="Z105" s="21" t="str">
        <f ca="1">HLOOKUP(X105,'Jaccard_distance All'!$C$1:$EH$138,2,FALSE)</f>
        <v>H₂ production systems may lack sufficient flexibility to adjust to variable electricity supply and demand</v>
      </c>
      <c r="AA105" s="18" t="str" cm="1">
        <f t="array" aca="1" ref="AA105" ca="1">INDEX('Jaccard_distance All'!$A$1:$EH$1,1,MATCH(X105,'Jaccard_distance All'!$A$1:$EH$1,0)+MATCH(LARGE(OFFSET('Jaccard_distance All'!$A103,0,MATCH(X105,'Jaccard_distance All'!$A$1:$EH$1,0),,138-MATCH(X105,'Jaccard_distance All'!$A$1:$EH$1,0)),1),OFFSET('Jaccard_distance All'!$A103,0,MATCH(X105,'Jaccard_distance All'!$A$1:$EH$1,0),,138-MATCH(X105,'Jaccard_distance All'!$A$1:$EH$1,0)),0))</f>
        <v>set_3030</v>
      </c>
      <c r="AB105" s="18">
        <f ca="1">HLOOKUP(AA105,'Jaccard_distance All'!$C$1:$EH$138,ROW()-2,FALSE)</f>
        <v>1</v>
      </c>
      <c r="AC105" s="21" t="str">
        <f ca="1">HLOOKUP(AA105,'Jaccard_distance All'!$C$1:$EH$138,2,FALSE)</f>
        <v>H₂ may face lack of sufficient workforce (e.g., construction) to develop projects</v>
      </c>
      <c r="AD105" s="18" t="str" cm="1">
        <f t="array" aca="1" ref="AD105" ca="1">INDEX('Jaccard_distance All'!$A$1:$EH$1,1,MATCH(AA105,'Jaccard_distance All'!$A$1:$EH$1,0)+MATCH(LARGE(OFFSET('Jaccard_distance All'!$A103,0,MATCH(AA105,'Jaccard_distance All'!$A$1:$EH$1,0),,138-MATCH(AA105,'Jaccard_distance All'!$A$1:$EH$1,0)),1),OFFSET('Jaccard_distance All'!$A103,0,MATCH(AA105,'Jaccard_distance All'!$A$1:$EH$1,0),,138-MATCH(AA105,'Jaccard_distance All'!$A$1:$EH$1,0)),0))</f>
        <v>set_3039</v>
      </c>
      <c r="AE105" s="18">
        <f ca="1">HLOOKUP(AD105,'Jaccard_distance All'!$C$1:$EH$138,ROW()-2,FALSE)</f>
        <v>1</v>
      </c>
      <c r="AF105" s="21" t="str">
        <f ca="1">HLOOKUP(AD105,'Jaccard_distance All'!$C$1:$EH$138,2,FALSE)</f>
        <v xml:space="preserve">H₂ infrastructure may face technical challenges due to embrittlement </v>
      </c>
      <c r="AG105" s="18" t="str" cm="1">
        <f t="array" aca="1" ref="AG105" ca="1">INDEX('Jaccard_distance All'!$A$1:$EH$1,1,MATCH(AD105,'Jaccard_distance All'!$A$1:$EH$1,0)+MATCH(LARGE(OFFSET('Jaccard_distance All'!$A103,0,MATCH(AD105,'Jaccard_distance All'!$A$1:$EH$1,0),,138-MATCH(AD105,'Jaccard_distance All'!$A$1:$EH$1,0)),1),OFFSET('Jaccard_distance All'!$A103,0,MATCH(AD105,'Jaccard_distance All'!$A$1:$EH$1,0),,138-MATCH(AD105,'Jaccard_distance All'!$A$1:$EH$1,0)),0))</f>
        <v>set_5005</v>
      </c>
      <c r="AH105" s="18">
        <f ca="1">HLOOKUP(AG105,'Jaccard_distance All'!$C$1:$EH$138,ROW()-2,FALSE)</f>
        <v>1</v>
      </c>
      <c r="AI105" s="21" t="str">
        <f ca="1">HLOOKUP(AG105,'Jaccard_distance All'!$C$1:$EH$138,2,FALSE)</f>
        <v>H₂ and CCUS may not address lack of diversity in the workforce</v>
      </c>
      <c r="AK105" s="85">
        <f ca="1">1-SMALL('Jaccard_distance All'!$C103:$EH103,2)</f>
        <v>0.4</v>
      </c>
      <c r="AL105" s="85">
        <f ca="1">1-AVERAGE('Jaccard_distance All'!$C103:$EH103)</f>
        <v>0.16241398842990851</v>
      </c>
      <c r="AM105" s="85">
        <f ca="1">1-MEDIAN('Jaccard_distance All'!$C103:$EH103)</f>
        <v>0.14142857142857146</v>
      </c>
    </row>
    <row r="106" spans="1:39" ht="39.4" x14ac:dyDescent="0.45">
      <c r="A106" s="19" t="s">
        <v>118</v>
      </c>
      <c r="B106" s="21" t="s">
        <v>391</v>
      </c>
      <c r="C106" s="18" cm="1">
        <f t="array" ref="C106">_xlfn.XLOOKUP(A106,'CCUS risks'!$F$5:$AR$5,'CCUS risks'!$F$2:$AR$2,check,0)</f>
        <v>39</v>
      </c>
      <c r="D106" s="34" t="str" cm="1">
        <f t="array" aca="1" ref="D106" ca="1">INDEX('Jaccard_distance All'!$C$1:$EH$1,,MATCH(SMALL('Jaccard_distance All'!$C104:$EH104,D$4+1),'Jaccard_distance All'!$C104:$EH104,0))</f>
        <v>set_2002</v>
      </c>
      <c r="E106" s="18">
        <f ca="1">SMALL('Jaccard_distance All'!$C104:$EH104,E$4+1)</f>
        <v>0.56338028169014087</v>
      </c>
      <c r="F106" s="21" t="str" cm="1">
        <f t="array" aca="1" ref="F106" ca="1">INDEX('Jaccard_distance All'!$C$2:$EH$2,,MATCH(SMALL('Jaccard_distance All'!$C104:$EH104,F$4+1),'Jaccard_distance All'!$C104:$EH104,0))</f>
        <v>CCUS facilitates industries and society to reach net zero goals</v>
      </c>
      <c r="G106" s="18" t="str" cm="1">
        <f t="array" aca="1" ref="G106" ca="1">INDEX('Jaccard_distance All'!$C$1:$EH$1,,MATCH(SMALL('Jaccard_distance All'!$C104:$EH104,G$4+1),'Jaccard_distance All'!$C104:$EH104,0))</f>
        <v>set_4033</v>
      </c>
      <c r="H106" s="18">
        <f ca="1">SMALL('Jaccard_distance All'!$C104:$EH104,H$4+1)</f>
        <v>0.56818181818181812</v>
      </c>
      <c r="I106" s="21" t="str" cm="1">
        <f t="array" aca="1" ref="I106" ca="1">INDEX('Jaccard_distance All'!$C$2:$EH$2,,MATCH(SMALL('Jaccard_distance All'!$C104:$EH104,I$4+1),'Jaccard_distance All'!$C104:$EH104,0))</f>
        <v xml:space="preserve">CCUS does not address other non-carbon emissions, e.g., NOx and SOx </v>
      </c>
      <c r="J106" s="18" t="str" cm="1">
        <f t="array" aca="1" ref="J106" ca="1">INDEX('Jaccard_distance All'!$C$1:$EH$1,,MATCH(SMALL('Jaccard_distance All'!$C104:$EH104,J$4+1),'Jaccard_distance All'!$C104:$EH104,0))</f>
        <v>set_2001</v>
      </c>
      <c r="K106" s="18">
        <f ca="1">SMALL('Jaccard_distance All'!$C104:$EH104,K$4+1)</f>
        <v>0.578125</v>
      </c>
      <c r="L106" s="21" t="str" cm="1">
        <f t="array" aca="1" ref="L106" ca="1">INDEX('Jaccard_distance All'!$C$2:$EH$2,,MATCH(SMALL('Jaccard_distance All'!$C104:$EH104,L$4+1),'Jaccard_distance All'!$C104:$EH104,0))</f>
        <v>CCUS is an enabler of industry clusters</v>
      </c>
      <c r="M106" s="18" t="str" cm="1">
        <f t="array" aca="1" ref="M106" ca="1">INDEX('Jaccard_distance All'!$C$1:$EH$1,,MATCH(SMALL('Jaccard_distance All'!$C104:$EH104,M$4+1),'Jaccard_distance All'!$C104:$EH104,0))</f>
        <v>set_4009</v>
      </c>
      <c r="N106" s="18">
        <f ca="1">SMALL('Jaccard_distance All'!$C104:$EH104,N$4+1)</f>
        <v>0.59090909090909083</v>
      </c>
      <c r="O106" s="21" t="str" cm="1">
        <f t="array" aca="1" ref="O106" ca="1">INDEX('Jaccard_distance All'!$C$2:$EH$2,,MATCH(SMALL('Jaccard_distance All'!$C104:$EH104,O$4+1),'Jaccard_distance All'!$C104:$EH104,0))</f>
        <v>CCUS will require massive infrastructure for transmission and transport of expected CO₂ volumes</v>
      </c>
      <c r="P106" s="18" t="str" cm="1">
        <f t="array" aca="1" ref="P106" ca="1">INDEX('Jaccard_distance All'!$C$1:$EH$1,,MATCH(SMALL('Jaccard_distance All'!$C104:$EH104,P$4+1),'Jaccard_distance All'!$C104:$EH104,0))</f>
        <v>set_2015</v>
      </c>
      <c r="Q106" s="18">
        <f ca="1">SMALL('Jaccard_distance All'!$C104:$EH104,Q$4+1)</f>
        <v>0.62222222222222223</v>
      </c>
      <c r="R106" s="35" t="str" cm="1">
        <f t="array" aca="1" ref="R106" ca="1">INDEX('Jaccard_distance All'!$C$2:$EH$2,,MATCH(SMALL('Jaccard_distance All'!$C104:$EH104,R$4+1),'Jaccard_distance All'!$C104:$EH104,0))</f>
        <v>CCUS enables negative emissions technologies</v>
      </c>
      <c r="T106" s="61">
        <f ca="1">COUNTIF('Jaccard_distance All'!$C104:$EH104,1)</f>
        <v>3</v>
      </c>
      <c r="U106" s="34" t="str" cm="1">
        <f t="array" aca="1" ref="U106" ca="1">INDEX('Jaccard_distance All'!$C$1:$EH$1,,MATCH(LARGE('Jaccard_distance All'!$C104:$EH104,U$4),'Jaccard_distance All'!$C104:$EH104,0))</f>
        <v>set_1023</v>
      </c>
      <c r="V106" s="18">
        <f ca="1">LARGE('Jaccard_distance All'!$C104:$EH104,V$4+1)</f>
        <v>1</v>
      </c>
      <c r="W106" s="21" t="str" cm="1">
        <f t="array" aca="1" ref="W106" ca="1">INDEX('Jaccard_distance All'!$C$2:$EH$2,,MATCH(LARGE('Jaccard_distance All'!$C104:$EH104,W$4+1),'Jaccard_distance All'!$C104:$EH104,0))</f>
        <v>H₂ adoption is a relatively low-cost option for existing natural-gas based furnaces</v>
      </c>
      <c r="X106" s="18" t="str" cm="1">
        <f t="array" aca="1" ref="X106" ca="1">INDEX('Jaccard_distance All'!$A$1:$EH$1,1,MATCH(U106,'Jaccard_distance All'!$A$1:$EH$1,0)+MATCH(LARGE(OFFSET('Jaccard_distance All'!$A104,0,MATCH(U106,'Jaccard_distance All'!$A$1:$EH$1,0),,138-MATCH(U106,'Jaccard_distance All'!$A$1:$EH$1,0)),1),OFFSET('Jaccard_distance All'!$A104,0,MATCH(U106,'Jaccard_distance All'!$A$1:$EH$1,0),,138-MATCH(U106,'Jaccard_distance All'!$A$1:$EH$1,0)),0))</f>
        <v>set_5005</v>
      </c>
      <c r="Y106" s="18">
        <f ca="1">HLOOKUP(X106,'Jaccard_distance All'!$C$1:$EH$138,ROW()-2,FALSE)</f>
        <v>1</v>
      </c>
      <c r="Z106" s="21" t="str">
        <f ca="1">HLOOKUP(X106,'Jaccard_distance All'!$C$1:$EH$138,2,FALSE)</f>
        <v>H₂ and CCUS may not address lack of diversity in the workforce</v>
      </c>
      <c r="AA106" s="18" t="str" cm="1">
        <f t="array" aca="1" ref="AA106" ca="1">INDEX('Jaccard_distance All'!$A$1:$EH$1,1,MATCH(X106,'Jaccard_distance All'!$A$1:$EH$1,0)+MATCH(LARGE(OFFSET('Jaccard_distance All'!$A104,0,MATCH(X106,'Jaccard_distance All'!$A$1:$EH$1,0),,138-MATCH(X106,'Jaccard_distance All'!$A$1:$EH$1,0)),1),OFFSET('Jaccard_distance All'!$A104,0,MATCH(X106,'Jaccard_distance All'!$A$1:$EH$1,0),,138-MATCH(X106,'Jaccard_distance All'!$A$1:$EH$1,0)),0))</f>
        <v>set_5015</v>
      </c>
      <c r="AB106" s="18">
        <f ca="1">HLOOKUP(AA106,'Jaccard_distance All'!$C$1:$EH$138,ROW()-2,FALSE)</f>
        <v>1</v>
      </c>
      <c r="AC106" s="21" t="str">
        <f ca="1">HLOOKUP(AA106,'Jaccard_distance All'!$C$1:$EH$138,2,FALSE)</f>
        <v>H₂ and CCUS adoption may be distorted by state protectionism towards O&amp;G industry</v>
      </c>
      <c r="AD106" s="18" t="str" cm="1">
        <f t="array" aca="1" ref="AD106" ca="1">INDEX('Jaccard_distance All'!$A$1:$EH$1,1,MATCH(AA106,'Jaccard_distance All'!$A$1:$EH$1,0)+MATCH(LARGE(OFFSET('Jaccard_distance All'!$A104,0,MATCH(AA106,'Jaccard_distance All'!$A$1:$EH$1,0),,138-MATCH(AA106,'Jaccard_distance All'!$A$1:$EH$1,0)),1),OFFSET('Jaccard_distance All'!$A104,0,MATCH(AA106,'Jaccard_distance All'!$A$1:$EH$1,0),,138-MATCH(AA106,'Jaccard_distance All'!$A$1:$EH$1,0)),0))</f>
        <v>set_5016</v>
      </c>
      <c r="AE106" s="18">
        <f ca="1">HLOOKUP(AD106,'Jaccard_distance All'!$C$1:$EH$138,ROW()-2,FALSE)</f>
        <v>0.89583333333333337</v>
      </c>
      <c r="AF106" s="21" t="str">
        <f ca="1">HLOOKUP(AD106,'Jaccard_distance All'!$C$1:$EH$138,2,FALSE)</f>
        <v>H₂ and CCUS projects may not address unemployment affecting local communities due to mismatch in job skills</v>
      </c>
      <c r="AG106" s="18" t="e" cm="1">
        <f t="array" aca="1" ref="AG106" ca="1">INDEX('Jaccard_distance All'!$A$1:$EH$1,1,MATCH(AD106,'Jaccard_distance All'!$A$1:$EH$1,0)+MATCH(LARGE(OFFSET('Jaccard_distance All'!$A104,0,MATCH(AD106,'Jaccard_distance All'!$A$1:$EH$1,0),,138-MATCH(AD106,'Jaccard_distance All'!$A$1:$EH$1,0)),1),OFFSET('Jaccard_distance All'!$A104,0,MATCH(AD106,'Jaccard_distance All'!$A$1:$EH$1,0),,138-MATCH(AD106,'Jaccard_distance All'!$A$1:$EH$1,0)),0))</f>
        <v>#REF!</v>
      </c>
      <c r="AH106" s="18" t="e">
        <f ca="1">HLOOKUP(AG106,'Jaccard_distance All'!$C$1:$EH$138,ROW()-2,FALSE)</f>
        <v>#REF!</v>
      </c>
      <c r="AI106" s="21" t="e">
        <f ca="1">HLOOKUP(AG106,'Jaccard_distance All'!$C$1:$EH$138,2,FALSE)</f>
        <v>#REF!</v>
      </c>
      <c r="AK106" s="85">
        <f ca="1">1-SMALL('Jaccard_distance All'!$C104:$EH104,2)</f>
        <v>0.43661971830985913</v>
      </c>
      <c r="AL106" s="85">
        <f ca="1">1-AVERAGE('Jaccard_distance All'!$C104:$EH104)</f>
        <v>0.18747974590997973</v>
      </c>
      <c r="AM106" s="85">
        <f ca="1">1-MEDIAN('Jaccard_distance All'!$C104:$EH104)</f>
        <v>0.18285714285714283</v>
      </c>
    </row>
    <row r="107" spans="1:39" ht="39.4" x14ac:dyDescent="0.45">
      <c r="A107" s="19" t="s">
        <v>119</v>
      </c>
      <c r="B107" s="21" t="s">
        <v>386</v>
      </c>
      <c r="C107" s="18" cm="1">
        <f t="array" ref="C107">_xlfn.XLOOKUP(A107,'CCUS risks'!$F$5:$AR$5,'CCUS risks'!$F$2:$AR$2,check,0)</f>
        <v>21</v>
      </c>
      <c r="D107" s="34" t="str" cm="1">
        <f t="array" aca="1" ref="D107" ca="1">INDEX('Jaccard_distance All'!$C$1:$EH$1,,MATCH(SMALL('Jaccard_distance All'!$C105:$EH105,D$4+1),'Jaccard_distance All'!$C105:$EH105,0))</f>
        <v>set_4015</v>
      </c>
      <c r="E107" s="18">
        <f ca="1">SMALL('Jaccard_distance All'!$C105:$EH105,E$4+1)</f>
        <v>0.6</v>
      </c>
      <c r="F107" s="21" t="str" cm="1">
        <f t="array" aca="1" ref="F107" ca="1">INDEX('Jaccard_distance All'!$C$2:$EH$2,,MATCH(SMALL('Jaccard_distance All'!$C105:$EH105,F$4+1),'Jaccard_distance All'!$C105:$EH105,0))</f>
        <v>CCUS projects may lack clear business models to justify investment</v>
      </c>
      <c r="G107" s="18" t="str" cm="1">
        <f t="array" aca="1" ref="G107" ca="1">INDEX('Jaccard_distance All'!$C$1:$EH$1,,MATCH(SMALL('Jaccard_distance All'!$C105:$EH105,G$4+1),'Jaccard_distance All'!$C105:$EH105,0))</f>
        <v>set_4014</v>
      </c>
      <c r="H107" s="18">
        <f ca="1">SMALL('Jaccard_distance All'!$C105:$EH105,H$4+1)</f>
        <v>0.61764705882352944</v>
      </c>
      <c r="I107" s="21" t="str" cm="1">
        <f t="array" aca="1" ref="I107" ca="1">INDEX('Jaccard_distance All'!$C$2:$EH$2,,MATCH(SMALL('Jaccard_distance All'!$C105:$EH105,I$4+1),'Jaccard_distance All'!$C105:$EH105,0))</f>
        <v>CCUS stakeholders may be unaligned and communicating poorly</v>
      </c>
      <c r="J107" s="18" t="str" cm="1">
        <f t="array" aca="1" ref="J107" ca="1">INDEX('Jaccard_distance All'!$C$1:$EH$1,,MATCH(SMALL('Jaccard_distance All'!$C105:$EH105,J$4+1),'Jaccard_distance All'!$C105:$EH105,0))</f>
        <v>set_4013</v>
      </c>
      <c r="K107" s="18">
        <f ca="1">SMALL('Jaccard_distance All'!$C105:$EH105,K$4+1)</f>
        <v>0.64102564102564097</v>
      </c>
      <c r="L107" s="21" t="str" cm="1">
        <f t="array" aca="1" ref="L107" ca="1">INDEX('Jaccard_distance All'!$C$2:$EH$2,,MATCH(SMALL('Jaccard_distance All'!$C105:$EH105,L$4+1),'Jaccard_distance All'!$C105:$EH105,0))</f>
        <v>CCUS investment may be delayed due to future market uncertainties</v>
      </c>
      <c r="M107" s="18" t="str" cm="1">
        <f t="array" aca="1" ref="M107" ca="1">INDEX('Jaccard_distance All'!$C$1:$EH$1,,MATCH(SMALL('Jaccard_distance All'!$C105:$EH105,M$4+1),'Jaccard_distance All'!$C105:$EH105,0))</f>
        <v>set_4012</v>
      </c>
      <c r="N107" s="18">
        <f ca="1">SMALL('Jaccard_distance All'!$C105:$EH105,N$4+1)</f>
        <v>0.65517241379310343</v>
      </c>
      <c r="O107" s="21" t="str" cm="1">
        <f t="array" aca="1" ref="O107" ca="1">INDEX('Jaccard_distance All'!$C$2:$EH$2,,MATCH(SMALL('Jaccard_distance All'!$C105:$EH105,O$4+1),'Jaccard_distance All'!$C105:$EH105,0))</f>
        <v>CCUS projects may fail to meet climate targets</v>
      </c>
      <c r="P107" s="18" t="str" cm="1">
        <f t="array" aca="1" ref="P107" ca="1">INDEX('Jaccard_distance All'!$C$1:$EH$1,,MATCH(SMALL('Jaccard_distance All'!$C105:$EH105,P$4+1),'Jaccard_distance All'!$C105:$EH105,0))</f>
        <v>set_4006</v>
      </c>
      <c r="Q107" s="18">
        <f ca="1">SMALL('Jaccard_distance All'!$C105:$EH105,Q$4+1)</f>
        <v>0.67567567567567566</v>
      </c>
      <c r="R107" s="35" t="str" cm="1">
        <f t="array" aca="1" ref="R107" ca="1">INDEX('Jaccard_distance All'!$C$2:$EH$2,,MATCH(SMALL('Jaccard_distance All'!$C105:$EH105,R$4+1),'Jaccard_distance All'!$C105:$EH105,0))</f>
        <v>CCUS projects may suffer from "spillover" lack of trust in O&amp;G industry from end consumers</v>
      </c>
      <c r="T107" s="61">
        <f ca="1">COUNTIF('Jaccard_distance All'!$C105:$EH105,1)</f>
        <v>6</v>
      </c>
      <c r="U107" s="34" t="str" cm="1">
        <f t="array" aca="1" ref="U107" ca="1">INDEX('Jaccard_distance All'!$C$1:$EH$1,,MATCH(LARGE('Jaccard_distance All'!$C105:$EH105,U$4),'Jaccard_distance All'!$C105:$EH105,0))</f>
        <v>set_1019</v>
      </c>
      <c r="V107" s="18">
        <f ca="1">LARGE('Jaccard_distance All'!$C105:$EH105,V$4+1)</f>
        <v>1</v>
      </c>
      <c r="W107" s="21" t="str" cm="1">
        <f t="array" aca="1" ref="W107" ca="1">INDEX('Jaccard_distance All'!$C$2:$EH$2,,MATCH(LARGE('Jaccard_distance All'!$C105:$EH105,W$4+1),'Jaccard_distance All'!$C105:$EH105,0))</f>
        <v>H₂ can create opportunities across economic sectors ("hydrogen economy")</v>
      </c>
      <c r="X107" s="18" t="str" cm="1">
        <f t="array" aca="1" ref="X107" ca="1">INDEX('Jaccard_distance All'!$A$1:$EH$1,1,MATCH(U107,'Jaccard_distance All'!$A$1:$EH$1,0)+MATCH(LARGE(OFFSET('Jaccard_distance All'!$A105,0,MATCH(U107,'Jaccard_distance All'!$A$1:$EH$1,0),,138-MATCH(U107,'Jaccard_distance All'!$A$1:$EH$1,0)),1),OFFSET('Jaccard_distance All'!$A105,0,MATCH(U107,'Jaccard_distance All'!$A$1:$EH$1,0),,138-MATCH(U107,'Jaccard_distance All'!$A$1:$EH$1,0)),0))</f>
        <v>set_1023</v>
      </c>
      <c r="Y107" s="18">
        <f ca="1">HLOOKUP(X107,'Jaccard_distance All'!$C$1:$EH$138,ROW()-2,FALSE)</f>
        <v>1</v>
      </c>
      <c r="Z107" s="21" t="str">
        <f ca="1">HLOOKUP(X107,'Jaccard_distance All'!$C$1:$EH$138,2,FALSE)</f>
        <v>H₂ adoption is a relatively low-cost option for existing natural-gas based furnaces</v>
      </c>
      <c r="AA107" s="18" t="str" cm="1">
        <f t="array" aca="1" ref="AA107" ca="1">INDEX('Jaccard_distance All'!$A$1:$EH$1,1,MATCH(X107,'Jaccard_distance All'!$A$1:$EH$1,0)+MATCH(LARGE(OFFSET('Jaccard_distance All'!$A105,0,MATCH(X107,'Jaccard_distance All'!$A$1:$EH$1,0),,138-MATCH(X107,'Jaccard_distance All'!$A$1:$EH$1,0)),1),OFFSET('Jaccard_distance All'!$A105,0,MATCH(X107,'Jaccard_distance All'!$A$1:$EH$1,0),,138-MATCH(X107,'Jaccard_distance All'!$A$1:$EH$1,0)),0))</f>
        <v>set_3023</v>
      </c>
      <c r="AB107" s="18">
        <f ca="1">HLOOKUP(AA107,'Jaccard_distance All'!$C$1:$EH$138,ROW()-2,FALSE)</f>
        <v>1</v>
      </c>
      <c r="AC107" s="21" t="str">
        <f ca="1">HLOOKUP(AA107,'Jaccard_distance All'!$C$1:$EH$138,2,FALSE)</f>
        <v>H₂ production systems may lack sufficient flexibility to adjust to variable electricity supply and demand</v>
      </c>
      <c r="AD107" s="18" t="str" cm="1">
        <f t="array" aca="1" ref="AD107" ca="1">INDEX('Jaccard_distance All'!$A$1:$EH$1,1,MATCH(AA107,'Jaccard_distance All'!$A$1:$EH$1,0)+MATCH(LARGE(OFFSET('Jaccard_distance All'!$A105,0,MATCH(AA107,'Jaccard_distance All'!$A$1:$EH$1,0),,138-MATCH(AA107,'Jaccard_distance All'!$A$1:$EH$1,0)),1),OFFSET('Jaccard_distance All'!$A105,0,MATCH(AA107,'Jaccard_distance All'!$A$1:$EH$1,0),,138-MATCH(AA107,'Jaccard_distance All'!$A$1:$EH$1,0)),0))</f>
        <v>set_3039</v>
      </c>
      <c r="AE107" s="18">
        <f ca="1">HLOOKUP(AD107,'Jaccard_distance All'!$C$1:$EH$138,ROW()-2,FALSE)</f>
        <v>1</v>
      </c>
      <c r="AF107" s="21" t="str">
        <f ca="1">HLOOKUP(AD107,'Jaccard_distance All'!$C$1:$EH$138,2,FALSE)</f>
        <v xml:space="preserve">H₂ infrastructure may face technical challenges due to embrittlement </v>
      </c>
      <c r="AG107" s="18" t="str" cm="1">
        <f t="array" aca="1" ref="AG107" ca="1">INDEX('Jaccard_distance All'!$A$1:$EH$1,1,MATCH(AD107,'Jaccard_distance All'!$A$1:$EH$1,0)+MATCH(LARGE(OFFSET('Jaccard_distance All'!$A105,0,MATCH(AD107,'Jaccard_distance All'!$A$1:$EH$1,0),,138-MATCH(AD107,'Jaccard_distance All'!$A$1:$EH$1,0)),1),OFFSET('Jaccard_distance All'!$A105,0,MATCH(AD107,'Jaccard_distance All'!$A$1:$EH$1,0),,138-MATCH(AD107,'Jaccard_distance All'!$A$1:$EH$1,0)),0))</f>
        <v>set_5005</v>
      </c>
      <c r="AH107" s="18">
        <f ca="1">HLOOKUP(AG107,'Jaccard_distance All'!$C$1:$EH$138,ROW()-2,FALSE)</f>
        <v>1</v>
      </c>
      <c r="AI107" s="21" t="str">
        <f ca="1">HLOOKUP(AG107,'Jaccard_distance All'!$C$1:$EH$138,2,FALSE)</f>
        <v>H₂ and CCUS may not address lack of diversity in the workforce</v>
      </c>
      <c r="AK107" s="85">
        <f ca="1">1-SMALL('Jaccard_distance All'!$C105:$EH105,2)</f>
        <v>0.4</v>
      </c>
      <c r="AL107" s="85">
        <f ca="1">1-AVERAGE('Jaccard_distance All'!$C105:$EH105)</f>
        <v>0.15333578619643984</v>
      </c>
      <c r="AM107" s="85">
        <f ca="1">1-MEDIAN('Jaccard_distance All'!$C105:$EH105)</f>
        <v>0.1333333333333333</v>
      </c>
    </row>
    <row r="108" spans="1:39" ht="39.4" x14ac:dyDescent="0.45">
      <c r="A108" s="19" t="s">
        <v>120</v>
      </c>
      <c r="B108" s="21" t="s">
        <v>392</v>
      </c>
      <c r="C108" s="18" cm="1">
        <f t="array" ref="C108">_xlfn.XLOOKUP(A108,'CCUS risks'!$F$5:$AR$5,'CCUS risks'!$F$2:$AR$2,check,0)</f>
        <v>13</v>
      </c>
      <c r="D108" s="34" t="str" cm="1">
        <f t="array" aca="1" ref="D108" ca="1">INDEX('Jaccard_distance All'!$C$1:$EH$1,,MATCH(SMALL('Jaccard_distance All'!$C106:$EH106,D$4+1),'Jaccard_distance All'!$C106:$EH106,0))</f>
        <v>set_3013</v>
      </c>
      <c r="E108" s="18">
        <f ca="1">SMALL('Jaccard_distance All'!$C106:$EH106,E$4+1)</f>
        <v>0.64705882352941169</v>
      </c>
      <c r="F108" s="21" t="str" cm="1">
        <f t="array" aca="1" ref="F108" ca="1">INDEX('Jaccard_distance All'!$C$2:$EH$2,,MATCH(SMALL('Jaccard_distance All'!$C106:$EH106,F$4+1),'Jaccard_distance All'!$C106:$EH106,0))</f>
        <v>H₂ may face lack of sufficiently trained workforce</v>
      </c>
      <c r="G108" s="18" t="str" cm="1">
        <f t="array" aca="1" ref="G108" ca="1">INDEX('Jaccard_distance All'!$C$1:$EH$1,,MATCH(SMALL('Jaccard_distance All'!$C106:$EH106,G$4+1),'Jaccard_distance All'!$C106:$EH106,0))</f>
        <v>set_4019</v>
      </c>
      <c r="H108" s="18">
        <f ca="1">SMALL('Jaccard_distance All'!$C106:$EH106,H$4+1)</f>
        <v>0.75</v>
      </c>
      <c r="I108" s="21" t="str" cm="1">
        <f t="array" aca="1" ref="I108" ca="1">INDEX('Jaccard_distance All'!$C$2:$EH$2,,MATCH(SMALL('Jaccard_distance All'!$C106:$EH106,I$4+1),'Jaccard_distance All'!$C106:$EH106,0))</f>
        <v>CCUS may be opposed by end consumers as it is seen as allowing the O&amp;G industry to keep operating as usual</v>
      </c>
      <c r="J108" s="18" t="str" cm="1">
        <f t="array" aca="1" ref="J108" ca="1">INDEX('Jaccard_distance All'!$C$1:$EH$1,,MATCH(SMALL('Jaccard_distance All'!$C106:$EH106,J$4+1),'Jaccard_distance All'!$C106:$EH106,0))</f>
        <v>set_4014</v>
      </c>
      <c r="K108" s="18">
        <f ca="1">SMALL('Jaccard_distance All'!$C106:$EH106,K$4+1)</f>
        <v>0.78125</v>
      </c>
      <c r="L108" s="21" t="str" cm="1">
        <f t="array" aca="1" ref="L108" ca="1">INDEX('Jaccard_distance All'!$C$2:$EH$2,,MATCH(SMALL('Jaccard_distance All'!$C106:$EH106,L$4+1),'Jaccard_distance All'!$C106:$EH106,0))</f>
        <v>CCUS stakeholders may be unaligned and communicating poorly</v>
      </c>
      <c r="M108" s="18" t="str" cm="1">
        <f t="array" aca="1" ref="M108" ca="1">INDEX('Jaccard_distance All'!$C$1:$EH$1,,MATCH(SMALL('Jaccard_distance All'!$C106:$EH106,M$4+1),'Jaccard_distance All'!$C106:$EH106,0))</f>
        <v>set_2006</v>
      </c>
      <c r="N108" s="18">
        <f ca="1">SMALL('Jaccard_distance All'!$C106:$EH106,N$4+1)</f>
        <v>0.78723404255319152</v>
      </c>
      <c r="O108" s="21" t="str" cm="1">
        <f t="array" aca="1" ref="O108" ca="1">INDEX('Jaccard_distance All'!$C$2:$EH$2,,MATCH(SMALL('Jaccard_distance All'!$C106:$EH106,O$4+1),'Jaccard_distance All'!$C106:$EH106,0))</f>
        <v>CCUS adoption can lead to benefits to the wider economy (e.g., job creation and retainment)</v>
      </c>
      <c r="P108" s="18" t="str" cm="1">
        <f t="array" aca="1" ref="P108" ca="1">INDEX('Jaccard_distance All'!$C$1:$EH$1,,MATCH(SMALL('Jaccard_distance All'!$C106:$EH106,P$4+1),'Jaccard_distance All'!$C106:$EH106,0))</f>
        <v>set_1010</v>
      </c>
      <c r="Q108" s="18">
        <f ca="1">SMALL('Jaccard_distance All'!$C106:$EH106,Q$4+1)</f>
        <v>0.78947368421052633</v>
      </c>
      <c r="R108" s="35" t="str" cm="1">
        <f t="array" aca="1" ref="R108" ca="1">INDEX('Jaccard_distance All'!$C$2:$EH$2,,MATCH(SMALL('Jaccard_distance All'!$C106:$EH106,R$4+1),'Jaccard_distance All'!$C106:$EH106,0))</f>
        <v>H₂ can mitigate other environmental problems, e.g., air pollution</v>
      </c>
      <c r="T108" s="61">
        <f ca="1">COUNTIF('Jaccard_distance All'!$C106:$EH106,1)</f>
        <v>18</v>
      </c>
      <c r="U108" s="34" t="str" cm="1">
        <f t="array" aca="1" ref="U108" ca="1">INDEX('Jaccard_distance All'!$C$1:$EH$1,,MATCH(LARGE('Jaccard_distance All'!$C106:$EH106,U$4),'Jaccard_distance All'!$C106:$EH106,0))</f>
        <v>set_1014</v>
      </c>
      <c r="V108" s="18">
        <f ca="1">LARGE('Jaccard_distance All'!$C106:$EH106,V$4+1)</f>
        <v>1</v>
      </c>
      <c r="W108" s="21" t="str" cm="1">
        <f t="array" aca="1" ref="W108" ca="1">INDEX('Jaccard_distance All'!$C$2:$EH$2,,MATCH(LARGE('Jaccard_distance All'!$C106:$EH106,W$4+1),'Jaccard_distance All'!$C106:$EH106,0))</f>
        <v>H₂ can provide flexibility to electricity and power systems as an energy storage medium</v>
      </c>
      <c r="X108" s="18" t="str" cm="1">
        <f t="array" aca="1" ref="X108" ca="1">INDEX('Jaccard_distance All'!$A$1:$EH$1,1,MATCH(U108,'Jaccard_distance All'!$A$1:$EH$1,0)+MATCH(LARGE(OFFSET('Jaccard_distance All'!$A106,0,MATCH(U108,'Jaccard_distance All'!$A$1:$EH$1,0),,138-MATCH(U108,'Jaccard_distance All'!$A$1:$EH$1,0)),1),OFFSET('Jaccard_distance All'!$A106,0,MATCH(U108,'Jaccard_distance All'!$A$1:$EH$1,0),,138-MATCH(U108,'Jaccard_distance All'!$A$1:$EH$1,0)),0))</f>
        <v>set_1024</v>
      </c>
      <c r="Y108" s="18">
        <f ca="1">HLOOKUP(X108,'Jaccard_distance All'!$C$1:$EH$138,ROW()-2,FALSE)</f>
        <v>1</v>
      </c>
      <c r="Z108" s="21" t="str">
        <f ca="1">HLOOKUP(X108,'Jaccard_distance All'!$C$1:$EH$138,2,FALSE)</f>
        <v>H₂ standards (e.g., classification as low-carbon H₂) can be used to enforce stringent CO₂ reduction targets</v>
      </c>
      <c r="AA108" s="18" t="str" cm="1">
        <f t="array" aca="1" ref="AA108" ca="1">INDEX('Jaccard_distance All'!$A$1:$EH$1,1,MATCH(X108,'Jaccard_distance All'!$A$1:$EH$1,0)+MATCH(LARGE(OFFSET('Jaccard_distance All'!$A106,0,MATCH(X108,'Jaccard_distance All'!$A$1:$EH$1,0),,138-MATCH(X108,'Jaccard_distance All'!$A$1:$EH$1,0)),1),OFFSET('Jaccard_distance All'!$A106,0,MATCH(X108,'Jaccard_distance All'!$A$1:$EH$1,0),,138-MATCH(X108,'Jaccard_distance All'!$A$1:$EH$1,0)),0))</f>
        <v>set_3004</v>
      </c>
      <c r="AB108" s="18">
        <f ca="1">HLOOKUP(AA108,'Jaccard_distance All'!$C$1:$EH$138,ROW()-2,FALSE)</f>
        <v>1</v>
      </c>
      <c r="AC108" s="21" t="str">
        <f ca="1">HLOOKUP(AA108,'Jaccard_distance All'!$C$1:$EH$138,2,FALSE)</f>
        <v>H₂ adoption will require replacement of boilers</v>
      </c>
      <c r="AD108" s="18" t="str" cm="1">
        <f t="array" aca="1" ref="AD108" ca="1">INDEX('Jaccard_distance All'!$A$1:$EH$1,1,MATCH(AA108,'Jaccard_distance All'!$A$1:$EH$1,0)+MATCH(LARGE(OFFSET('Jaccard_distance All'!$A106,0,MATCH(AA108,'Jaccard_distance All'!$A$1:$EH$1,0),,138-MATCH(AA108,'Jaccard_distance All'!$A$1:$EH$1,0)),1),OFFSET('Jaccard_distance All'!$A106,0,MATCH(AA108,'Jaccard_distance All'!$A$1:$EH$1,0),,138-MATCH(AA108,'Jaccard_distance All'!$A$1:$EH$1,0)),0))</f>
        <v>set_3009</v>
      </c>
      <c r="AE108" s="18">
        <f ca="1">HLOOKUP(AD108,'Jaccard_distance All'!$C$1:$EH$138,ROW()-2,FALSE)</f>
        <v>1</v>
      </c>
      <c r="AF108" s="21" t="str">
        <f ca="1">HLOOKUP(AD108,'Jaccard_distance All'!$C$1:$EH$138,2,FALSE)</f>
        <v>H₂ adoption may be hindered due to lack of incentives to deployment</v>
      </c>
      <c r="AG108" s="18" t="str" cm="1">
        <f t="array" aca="1" ref="AG108" ca="1">INDEX('Jaccard_distance All'!$A$1:$EH$1,1,MATCH(AD108,'Jaccard_distance All'!$A$1:$EH$1,0)+MATCH(LARGE(OFFSET('Jaccard_distance All'!$A106,0,MATCH(AD108,'Jaccard_distance All'!$A$1:$EH$1,0),,138-MATCH(AD108,'Jaccard_distance All'!$A$1:$EH$1,0)),1),OFFSET('Jaccard_distance All'!$A106,0,MATCH(AD108,'Jaccard_distance All'!$A$1:$EH$1,0),,138-MATCH(AD108,'Jaccard_distance All'!$A$1:$EH$1,0)),0))</f>
        <v>set_3023</v>
      </c>
      <c r="AH108" s="18">
        <f ca="1">HLOOKUP(AG108,'Jaccard_distance All'!$C$1:$EH$138,ROW()-2,FALSE)</f>
        <v>1</v>
      </c>
      <c r="AI108" s="21" t="str">
        <f ca="1">HLOOKUP(AG108,'Jaccard_distance All'!$C$1:$EH$138,2,FALSE)</f>
        <v>H₂ production systems may lack sufficient flexibility to adjust to variable electricity supply and demand</v>
      </c>
      <c r="AK108" s="85">
        <f ca="1">1-SMALL('Jaccard_distance All'!$C106:$EH106,2)</f>
        <v>0.35294117647058831</v>
      </c>
      <c r="AL108" s="85">
        <f ca="1">1-AVERAGE('Jaccard_distance All'!$C106:$EH106)</f>
        <v>9.5096926143072302E-2</v>
      </c>
      <c r="AM108" s="85">
        <f ca="1">1-MEDIAN('Jaccard_distance All'!$C106:$EH106)</f>
        <v>8.5410334346504579E-2</v>
      </c>
    </row>
    <row r="109" spans="1:39" ht="39.4" x14ac:dyDescent="0.45">
      <c r="A109" s="19" t="s">
        <v>121</v>
      </c>
      <c r="B109" s="21" t="s">
        <v>393</v>
      </c>
      <c r="C109" s="18" cm="1">
        <f t="array" ref="C109">_xlfn.XLOOKUP(A109,'CCUS risks'!$F$5:$AR$5,'CCUS risks'!$F$2:$AR$2,check,0)</f>
        <v>27</v>
      </c>
      <c r="D109" s="34" t="str" cm="1">
        <f t="array" aca="1" ref="D109" ca="1">INDEX('Jaccard_distance All'!$C$1:$EH$1,,MATCH(SMALL('Jaccard_distance All'!$C107:$EH107,D$4+1),'Jaccard_distance All'!$C107:$EH107,0))</f>
        <v>set_3014</v>
      </c>
      <c r="E109" s="18">
        <f ca="1">SMALL('Jaccard_distance All'!$C107:$EH107,E$4+1)</f>
        <v>0.63157894736842102</v>
      </c>
      <c r="F109" s="21" t="str" cm="1">
        <f t="array" aca="1" ref="F109" ca="1">INDEX('Jaccard_distance All'!$C$2:$EH$2,,MATCH(SMALL('Jaccard_distance All'!$C107:$EH107,F$4+1),'Jaccard_distance All'!$C107:$EH107,0))</f>
        <v>H₂ may be opposed by end consumers as it is seen as allowing the O&amp;G industry to keep operating as usual</v>
      </c>
      <c r="G109" s="18" t="str" cm="1">
        <f t="array" aca="1" ref="G109" ca="1">INDEX('Jaccard_distance All'!$C$1:$EH$1,,MATCH(SMALL('Jaccard_distance All'!$C107:$EH107,G$4+1),'Jaccard_distance All'!$C107:$EH107,0))</f>
        <v>set_2008</v>
      </c>
      <c r="H109" s="18">
        <f ca="1">SMALL('Jaccard_distance All'!$C107:$EH107,H$4+1)</f>
        <v>0.64102564102564097</v>
      </c>
      <c r="I109" s="21" t="str" cm="1">
        <f t="array" aca="1" ref="I109" ca="1">INDEX('Jaccard_distance All'!$C$2:$EH$2,,MATCH(SMALL('Jaccard_distance All'!$C107:$EH107,I$4+1),'Jaccard_distance All'!$C107:$EH107,0))</f>
        <v xml:space="preserve">CCUS can reuse infrastructure that is already available  </v>
      </c>
      <c r="J109" s="18" t="str" cm="1">
        <f t="array" aca="1" ref="J109" ca="1">INDEX('Jaccard_distance All'!$C$1:$EH$1,,MATCH(SMALL('Jaccard_distance All'!$C107:$EH107,J$4+1),'Jaccard_distance All'!$C107:$EH107,0))</f>
        <v>set_4016</v>
      </c>
      <c r="K109" s="18">
        <f ca="1">SMALL('Jaccard_distance All'!$C107:$EH107,K$4+1)</f>
        <v>0.65306122448979598</v>
      </c>
      <c r="L109" s="21" t="str" cm="1">
        <f t="array" aca="1" ref="L109" ca="1">INDEX('Jaccard_distance All'!$C$2:$EH$2,,MATCH(SMALL('Jaccard_distance All'!$C107:$EH107,L$4+1),'Jaccard_distance All'!$C107:$EH107,0))</f>
        <v>CCUS storage and transmission infrastructure must deal with leakage risks</v>
      </c>
      <c r="M109" s="18" t="str" cm="1">
        <f t="array" aca="1" ref="M109" ca="1">INDEX('Jaccard_distance All'!$C$1:$EH$1,,MATCH(SMALL('Jaccard_distance All'!$C107:$EH107,M$4+1),'Jaccard_distance All'!$C107:$EH107,0))</f>
        <v>set_2006</v>
      </c>
      <c r="N109" s="18">
        <f ca="1">SMALL('Jaccard_distance All'!$C107:$EH107,N$4+1)</f>
        <v>0.68518518518518512</v>
      </c>
      <c r="O109" s="21" t="str" cm="1">
        <f t="array" aca="1" ref="O109" ca="1">INDEX('Jaccard_distance All'!$C$2:$EH$2,,MATCH(SMALL('Jaccard_distance All'!$C107:$EH107,O$4+1),'Jaccard_distance All'!$C107:$EH107,0))</f>
        <v>CCUS adoption can lead to benefits to the wider economy (e.g., job creation and retainment)</v>
      </c>
      <c r="P109" s="18" t="str" cm="1">
        <f t="array" aca="1" ref="P109" ca="1">INDEX('Jaccard_distance All'!$C$1:$EH$1,,MATCH(SMALL('Jaccard_distance All'!$C107:$EH107,P$4+1),'Jaccard_distance All'!$C107:$EH107,0))</f>
        <v>set_4022</v>
      </c>
      <c r="Q109" s="18">
        <f ca="1">SMALL('Jaccard_distance All'!$C107:$EH107,Q$4+1)</f>
        <v>0.7142857142857143</v>
      </c>
      <c r="R109" s="35" t="str" cm="1">
        <f t="array" aca="1" ref="R109" ca="1">INDEX('Jaccard_distance All'!$C$2:$EH$2,,MATCH(SMALL('Jaccard_distance All'!$C107:$EH107,R$4+1),'Jaccard_distance All'!$C107:$EH107,0))</f>
        <v>CCUS projects may unable to forecast profitability of operations due to uncertainties in demand markets</v>
      </c>
      <c r="T109" s="61">
        <f ca="1">COUNTIF('Jaccard_distance All'!$C107:$EH107,1)</f>
        <v>9</v>
      </c>
      <c r="U109" s="34" t="str" cm="1">
        <f t="array" aca="1" ref="U109" ca="1">INDEX('Jaccard_distance All'!$C$1:$EH$1,,MATCH(LARGE('Jaccard_distance All'!$C107:$EH107,U$4),'Jaccard_distance All'!$C107:$EH107,0))</f>
        <v>set_1023</v>
      </c>
      <c r="V109" s="18">
        <f ca="1">LARGE('Jaccard_distance All'!$C107:$EH107,V$4+1)</f>
        <v>1</v>
      </c>
      <c r="W109" s="21" t="str" cm="1">
        <f t="array" aca="1" ref="W109" ca="1">INDEX('Jaccard_distance All'!$C$2:$EH$2,,MATCH(LARGE('Jaccard_distance All'!$C107:$EH107,W$4+1),'Jaccard_distance All'!$C107:$EH107,0))</f>
        <v>H₂ adoption is a relatively low-cost option for existing natural-gas based furnaces</v>
      </c>
      <c r="X109" s="18" t="str" cm="1">
        <f t="array" aca="1" ref="X109" ca="1">INDEX('Jaccard_distance All'!$A$1:$EH$1,1,MATCH(U109,'Jaccard_distance All'!$A$1:$EH$1,0)+MATCH(LARGE(OFFSET('Jaccard_distance All'!$A107,0,MATCH(U109,'Jaccard_distance All'!$A$1:$EH$1,0),,138-MATCH(U109,'Jaccard_distance All'!$A$1:$EH$1,0)),1),OFFSET('Jaccard_distance All'!$A107,0,MATCH(U109,'Jaccard_distance All'!$A$1:$EH$1,0),,138-MATCH(U109,'Jaccard_distance All'!$A$1:$EH$1,0)),0))</f>
        <v>set_1024</v>
      </c>
      <c r="Y109" s="18">
        <f ca="1">HLOOKUP(X109,'Jaccard_distance All'!$C$1:$EH$138,ROW()-2,FALSE)</f>
        <v>1</v>
      </c>
      <c r="Z109" s="21" t="str">
        <f ca="1">HLOOKUP(X109,'Jaccard_distance All'!$C$1:$EH$138,2,FALSE)</f>
        <v>H₂ standards (e.g., classification as low-carbon H₂) can be used to enforce stringent CO₂ reduction targets</v>
      </c>
      <c r="AA109" s="18" t="str" cm="1">
        <f t="array" aca="1" ref="AA109" ca="1">INDEX('Jaccard_distance All'!$A$1:$EH$1,1,MATCH(X109,'Jaccard_distance All'!$A$1:$EH$1,0)+MATCH(LARGE(OFFSET('Jaccard_distance All'!$A107,0,MATCH(X109,'Jaccard_distance All'!$A$1:$EH$1,0),,138-MATCH(X109,'Jaccard_distance All'!$A$1:$EH$1,0)),1),OFFSET('Jaccard_distance All'!$A107,0,MATCH(X109,'Jaccard_distance All'!$A$1:$EH$1,0),,138-MATCH(X109,'Jaccard_distance All'!$A$1:$EH$1,0)),0))</f>
        <v>set_3004</v>
      </c>
      <c r="AB109" s="18">
        <f ca="1">HLOOKUP(AA109,'Jaccard_distance All'!$C$1:$EH$138,ROW()-2,FALSE)</f>
        <v>1</v>
      </c>
      <c r="AC109" s="21" t="str">
        <f ca="1">HLOOKUP(AA109,'Jaccard_distance All'!$C$1:$EH$138,2,FALSE)</f>
        <v>H₂ adoption will require replacement of boilers</v>
      </c>
      <c r="AD109" s="18" t="str" cm="1">
        <f t="array" aca="1" ref="AD109" ca="1">INDEX('Jaccard_distance All'!$A$1:$EH$1,1,MATCH(AA109,'Jaccard_distance All'!$A$1:$EH$1,0)+MATCH(LARGE(OFFSET('Jaccard_distance All'!$A107,0,MATCH(AA109,'Jaccard_distance All'!$A$1:$EH$1,0),,138-MATCH(AA109,'Jaccard_distance All'!$A$1:$EH$1,0)),1),OFFSET('Jaccard_distance All'!$A107,0,MATCH(AA109,'Jaccard_distance All'!$A$1:$EH$1,0),,138-MATCH(AA109,'Jaccard_distance All'!$A$1:$EH$1,0)),0))</f>
        <v>set_3023</v>
      </c>
      <c r="AE109" s="18">
        <f ca="1">HLOOKUP(AD109,'Jaccard_distance All'!$C$1:$EH$138,ROW()-2,FALSE)</f>
        <v>1</v>
      </c>
      <c r="AF109" s="21" t="str">
        <f ca="1">HLOOKUP(AD109,'Jaccard_distance All'!$C$1:$EH$138,2,FALSE)</f>
        <v>H₂ production systems may lack sufficient flexibility to adjust to variable electricity supply and demand</v>
      </c>
      <c r="AG109" s="18" t="str" cm="1">
        <f t="array" aca="1" ref="AG109" ca="1">INDEX('Jaccard_distance All'!$A$1:$EH$1,1,MATCH(AD109,'Jaccard_distance All'!$A$1:$EH$1,0)+MATCH(LARGE(OFFSET('Jaccard_distance All'!$A107,0,MATCH(AD109,'Jaccard_distance All'!$A$1:$EH$1,0),,138-MATCH(AD109,'Jaccard_distance All'!$A$1:$EH$1,0)),1),OFFSET('Jaccard_distance All'!$A107,0,MATCH(AD109,'Jaccard_distance All'!$A$1:$EH$1,0),,138-MATCH(AD109,'Jaccard_distance All'!$A$1:$EH$1,0)),0))</f>
        <v>set_3037</v>
      </c>
      <c r="AH109" s="18">
        <f ca="1">HLOOKUP(AG109,'Jaccard_distance All'!$C$1:$EH$138,ROW()-2,FALSE)</f>
        <v>1</v>
      </c>
      <c r="AI109" s="21" t="str">
        <f ca="1">HLOOKUP(AG109,'Jaccard_distance All'!$C$1:$EH$138,2,FALSE)</f>
        <v>H₂ storage does not have specific policy frameworks to support it</v>
      </c>
      <c r="AK109" s="85">
        <f ca="1">1-SMALL('Jaccard_distance All'!$C107:$EH107,2)</f>
        <v>0.36842105263157898</v>
      </c>
      <c r="AL109" s="85">
        <f ca="1">1-AVERAGE('Jaccard_distance All'!$C107:$EH107)</f>
        <v>0.1499252290924421</v>
      </c>
      <c r="AM109" s="85">
        <f ca="1">1-MEDIAN('Jaccard_distance All'!$C107:$EH107)</f>
        <v>0.14611005692599621</v>
      </c>
    </row>
    <row r="110" spans="1:39" ht="39.4" x14ac:dyDescent="0.45">
      <c r="A110" s="19" t="s">
        <v>122</v>
      </c>
      <c r="B110" s="21" t="s">
        <v>394</v>
      </c>
      <c r="C110" s="18" cm="1">
        <f t="array" ref="C110">_xlfn.XLOOKUP(A110,'CCUS risks'!$F$5:$AR$5,'CCUS risks'!$F$2:$AR$2,check,0)</f>
        <v>26</v>
      </c>
      <c r="D110" s="34" t="str" cm="1">
        <f t="array" aca="1" ref="D110" ca="1">INDEX('Jaccard_distance All'!$C$1:$EH$1,,MATCH(SMALL('Jaccard_distance All'!$C108:$EH108,D$4+1),'Jaccard_distance All'!$C108:$EH108,0))</f>
        <v>set_4010</v>
      </c>
      <c r="E110" s="18">
        <f ca="1">SMALL('Jaccard_distance All'!$C108:$EH108,E$4+1)</f>
        <v>0.63636363636363635</v>
      </c>
      <c r="F110" s="21" t="str" cm="1">
        <f t="array" aca="1" ref="F110" ca="1">INDEX('Jaccard_distance All'!$C$2:$EH$2,,MATCH(SMALL('Jaccard_distance All'!$C108:$EH108,F$4+1),'Jaccard_distance All'!$C108:$EH108,0))</f>
        <v>CCUS projects may be unreliable or inefficient depending on the type of industrial emissions</v>
      </c>
      <c r="G110" s="18" t="str" cm="1">
        <f t="array" aca="1" ref="G110" ca="1">INDEX('Jaccard_distance All'!$C$1:$EH$1,,MATCH(SMALL('Jaccard_distance All'!$C108:$EH108,G$4+1),'Jaccard_distance All'!$C108:$EH108,0))</f>
        <v>set_4016</v>
      </c>
      <c r="H110" s="18">
        <f ca="1">SMALL('Jaccard_distance All'!$C108:$EH108,H$4+1)</f>
        <v>0.67346938775510212</v>
      </c>
      <c r="I110" s="21" t="str" cm="1">
        <f t="array" aca="1" ref="I110" ca="1">INDEX('Jaccard_distance All'!$C$2:$EH$2,,MATCH(SMALL('Jaccard_distance All'!$C108:$EH108,I$4+1),'Jaccard_distance All'!$C108:$EH108,0))</f>
        <v>CCUS storage and transmission infrastructure must deal with leakage risks</v>
      </c>
      <c r="J110" s="18" t="str" cm="1">
        <f t="array" aca="1" ref="J110" ca="1">INDEX('Jaccard_distance All'!$C$1:$EH$1,,MATCH(SMALL('Jaccard_distance All'!$C108:$EH108,J$4+1),'Jaccard_distance All'!$C108:$EH108,0))</f>
        <v>set_2005</v>
      </c>
      <c r="K110" s="18">
        <f ca="1">SMALL('Jaccard_distance All'!$C108:$EH108,K$4+1)</f>
        <v>0.71153846153846156</v>
      </c>
      <c r="L110" s="21" t="str" cm="1">
        <f t="array" aca="1" ref="L110" ca="1">INDEX('Jaccard_distance All'!$C$2:$EH$2,,MATCH(SMALL('Jaccard_distance All'!$C108:$EH108,L$4+1),'Jaccard_distance All'!$C108:$EH108,0))</f>
        <v>CCUS stimulates and supports cooperation and consensus among actors (industry, government, local authorities)</v>
      </c>
      <c r="M110" s="18" t="str" cm="1">
        <f t="array" aca="1" ref="M110" ca="1">INDEX('Jaccard_distance All'!$C$1:$EH$1,,MATCH(SMALL('Jaccard_distance All'!$C108:$EH108,M$4+1),'Jaccard_distance All'!$C108:$EH108,0))</f>
        <v>set_4027</v>
      </c>
      <c r="N110" s="18">
        <f ca="1">SMALL('Jaccard_distance All'!$C108:$EH108,N$4+1)</f>
        <v>0.71794871794871795</v>
      </c>
      <c r="O110" s="21" t="str" cm="1">
        <f t="array" aca="1" ref="O110" ca="1">INDEX('Jaccard_distance All'!$C$2:$EH$2,,MATCH(SMALL('Jaccard_distance All'!$C108:$EH108,O$4+1),'Jaccard_distance All'!$C108:$EH108,0))</f>
        <v>CCUS may be hindered by uncertainties in geological storage sites</v>
      </c>
      <c r="P110" s="18" t="str" cm="1">
        <f t="array" aca="1" ref="P110" ca="1">INDEX('Jaccard_distance All'!$C$1:$EH$1,,MATCH(SMALL('Jaccard_distance All'!$C108:$EH108,P$4+1),'Jaccard_distance All'!$C108:$EH108,0))</f>
        <v>set_2002</v>
      </c>
      <c r="Q110" s="18">
        <f ca="1">SMALL('Jaccard_distance All'!$C108:$EH108,Q$4+1)</f>
        <v>0.72857142857142865</v>
      </c>
      <c r="R110" s="35" t="str" cm="1">
        <f t="array" aca="1" ref="R110" ca="1">INDEX('Jaccard_distance All'!$C$2:$EH$2,,MATCH(SMALL('Jaccard_distance All'!$C108:$EH108,R$4+1),'Jaccard_distance All'!$C108:$EH108,0))</f>
        <v>CCUS facilitates industries and society to reach net zero goals</v>
      </c>
      <c r="T110" s="61">
        <f ca="1">COUNTIF('Jaccard_distance All'!$C108:$EH108,1)</f>
        <v>5</v>
      </c>
      <c r="U110" s="34" t="str" cm="1">
        <f t="array" aca="1" ref="U110" ca="1">INDEX('Jaccard_distance All'!$C$1:$EH$1,,MATCH(LARGE('Jaccard_distance All'!$C108:$EH108,U$4),'Jaccard_distance All'!$C108:$EH108,0))</f>
        <v>set_1021</v>
      </c>
      <c r="V110" s="18">
        <f ca="1">LARGE('Jaccard_distance All'!$C108:$EH108,V$4+1)</f>
        <v>1</v>
      </c>
      <c r="W110" s="21" t="str" cm="1">
        <f t="array" aca="1" ref="W110" ca="1">INDEX('Jaccard_distance All'!$C$2:$EH$2,,MATCH(LARGE('Jaccard_distance All'!$C108:$EH108,W$4+1),'Jaccard_distance All'!$C108:$EH108,0))</f>
        <v>H₂ can result in cheaper energy prices for end-use consumers</v>
      </c>
      <c r="X110" s="18" t="str" cm="1">
        <f t="array" aca="1" ref="X110" ca="1">INDEX('Jaccard_distance All'!$A$1:$EH$1,1,MATCH(U110,'Jaccard_distance All'!$A$1:$EH$1,0)+MATCH(LARGE(OFFSET('Jaccard_distance All'!$A108,0,MATCH(U110,'Jaccard_distance All'!$A$1:$EH$1,0),,138-MATCH(U110,'Jaccard_distance All'!$A$1:$EH$1,0)),1),OFFSET('Jaccard_distance All'!$A108,0,MATCH(U110,'Jaccard_distance All'!$A$1:$EH$1,0),,138-MATCH(U110,'Jaccard_distance All'!$A$1:$EH$1,0)),0))</f>
        <v>set_3019</v>
      </c>
      <c r="Y110" s="18">
        <f ca="1">HLOOKUP(X110,'Jaccard_distance All'!$C$1:$EH$138,ROW()-2,FALSE)</f>
        <v>1</v>
      </c>
      <c r="Z110" s="21" t="str">
        <f ca="1">HLOOKUP(X110,'Jaccard_distance All'!$C$1:$EH$138,2,FALSE)</f>
        <v>H₂ may not have clear end users and market demand to stimulate investments from potential producers</v>
      </c>
      <c r="AA110" s="18" t="str" cm="1">
        <f t="array" aca="1" ref="AA110" ca="1">INDEX('Jaccard_distance All'!$A$1:$EH$1,1,MATCH(X110,'Jaccard_distance All'!$A$1:$EH$1,0)+MATCH(LARGE(OFFSET('Jaccard_distance All'!$A108,0,MATCH(X110,'Jaccard_distance All'!$A$1:$EH$1,0),,138-MATCH(X110,'Jaccard_distance All'!$A$1:$EH$1,0)),1),OFFSET('Jaccard_distance All'!$A108,0,MATCH(X110,'Jaccard_distance All'!$A$1:$EH$1,0),,138-MATCH(X110,'Jaccard_distance All'!$A$1:$EH$1,0)),0))</f>
        <v>set_3023</v>
      </c>
      <c r="AB110" s="18">
        <f ca="1">HLOOKUP(AA110,'Jaccard_distance All'!$C$1:$EH$138,ROW()-2,FALSE)</f>
        <v>1</v>
      </c>
      <c r="AC110" s="21" t="str">
        <f ca="1">HLOOKUP(AA110,'Jaccard_distance All'!$C$1:$EH$138,2,FALSE)</f>
        <v>H₂ production systems may lack sufficient flexibility to adjust to variable electricity supply and demand</v>
      </c>
      <c r="AD110" s="18" t="str" cm="1">
        <f t="array" aca="1" ref="AD110" ca="1">INDEX('Jaccard_distance All'!$A$1:$EH$1,1,MATCH(AA110,'Jaccard_distance All'!$A$1:$EH$1,0)+MATCH(LARGE(OFFSET('Jaccard_distance All'!$A108,0,MATCH(AA110,'Jaccard_distance All'!$A$1:$EH$1,0),,138-MATCH(AA110,'Jaccard_distance All'!$A$1:$EH$1,0)),1),OFFSET('Jaccard_distance All'!$A108,0,MATCH(AA110,'Jaccard_distance All'!$A$1:$EH$1,0),,138-MATCH(AA110,'Jaccard_distance All'!$A$1:$EH$1,0)),0))</f>
        <v>set_3039</v>
      </c>
      <c r="AE110" s="18">
        <f ca="1">HLOOKUP(AD110,'Jaccard_distance All'!$C$1:$EH$138,ROW()-2,FALSE)</f>
        <v>1</v>
      </c>
      <c r="AF110" s="21" t="str">
        <f ca="1">HLOOKUP(AD110,'Jaccard_distance All'!$C$1:$EH$138,2,FALSE)</f>
        <v xml:space="preserve">H₂ infrastructure may face technical challenges due to embrittlement </v>
      </c>
      <c r="AG110" s="18" t="str" cm="1">
        <f t="array" aca="1" ref="AG110" ca="1">INDEX('Jaccard_distance All'!$A$1:$EH$1,1,MATCH(AD110,'Jaccard_distance All'!$A$1:$EH$1,0)+MATCH(LARGE(OFFSET('Jaccard_distance All'!$A108,0,MATCH(AD110,'Jaccard_distance All'!$A$1:$EH$1,0),,138-MATCH(AD110,'Jaccard_distance All'!$A$1:$EH$1,0)),1),OFFSET('Jaccard_distance All'!$A108,0,MATCH(AD110,'Jaccard_distance All'!$A$1:$EH$1,0),,138-MATCH(AD110,'Jaccard_distance All'!$A$1:$EH$1,0)),0))</f>
        <v>set_4034</v>
      </c>
      <c r="AH110" s="18">
        <f ca="1">HLOOKUP(AG110,'Jaccard_distance All'!$C$1:$EH$138,ROW()-2,FALSE)</f>
        <v>1</v>
      </c>
      <c r="AI110" s="21" t="str">
        <f ca="1">HLOOKUP(AG110,'Jaccard_distance All'!$C$1:$EH$138,2,FALSE)</f>
        <v>CCUS via mineralisation (CCM) is still under development</v>
      </c>
      <c r="AK110" s="85">
        <f ca="1">1-SMALL('Jaccard_distance All'!$C108:$EH108,2)</f>
        <v>0.36363636363636365</v>
      </c>
      <c r="AL110" s="85">
        <f ca="1">1-AVERAGE('Jaccard_distance All'!$C108:$EH108)</f>
        <v>0.13190911701718555</v>
      </c>
      <c r="AM110" s="85">
        <f ca="1">1-MEDIAN('Jaccard_distance All'!$C108:$EH108)</f>
        <v>0.11627906976744184</v>
      </c>
    </row>
    <row r="111" spans="1:39" ht="39.4" x14ac:dyDescent="0.45">
      <c r="A111" s="19" t="s">
        <v>123</v>
      </c>
      <c r="B111" s="21" t="s">
        <v>395</v>
      </c>
      <c r="C111" s="18" cm="1">
        <f t="array" ref="C111">_xlfn.XLOOKUP(A111,'CCUS risks'!$F$5:$AR$5,'CCUS risks'!$F$2:$AR$2,check,0)</f>
        <v>25</v>
      </c>
      <c r="D111" s="34" t="str" cm="1">
        <f t="array" aca="1" ref="D111" ca="1">INDEX('Jaccard_distance All'!$C$1:$EH$1,,MATCH(SMALL('Jaccard_distance All'!$C109:$EH109,D$4+1),'Jaccard_distance All'!$C109:$EH109,0))</f>
        <v>set_4016</v>
      </c>
      <c r="E111" s="18">
        <f ca="1">SMALL('Jaccard_distance All'!$C109:$EH109,E$4+1)</f>
        <v>0.63829787234042556</v>
      </c>
      <c r="F111" s="21" t="str" cm="1">
        <f t="array" aca="1" ref="F111" ca="1">INDEX('Jaccard_distance All'!$C$2:$EH$2,,MATCH(SMALL('Jaccard_distance All'!$C109:$EH109,F$4+1),'Jaccard_distance All'!$C109:$EH109,0))</f>
        <v>CCUS storage and transmission infrastructure must deal with leakage risks</v>
      </c>
      <c r="G111" s="18" t="str" cm="1">
        <f t="array" aca="1" ref="G111" ca="1">INDEX('Jaccard_distance All'!$C$1:$EH$1,,MATCH(SMALL('Jaccard_distance All'!$C109:$EH109,G$4+1),'Jaccard_distance All'!$C109:$EH109,0))</f>
        <v>set_2006</v>
      </c>
      <c r="H111" s="18">
        <f ca="1">SMALL('Jaccard_distance All'!$C109:$EH109,H$4+1)</f>
        <v>0.67307692307692313</v>
      </c>
      <c r="I111" s="21" t="str" cm="1">
        <f t="array" aca="1" ref="I111" ca="1">INDEX('Jaccard_distance All'!$C$2:$EH$2,,MATCH(SMALL('Jaccard_distance All'!$C109:$EH109,I$4+1),'Jaccard_distance All'!$C109:$EH109,0))</f>
        <v>CCUS adoption can lead to benefits to the wider economy (e.g., job creation and retainment)</v>
      </c>
      <c r="J111" s="18" t="str" cm="1">
        <f t="array" aca="1" ref="J111" ca="1">INDEX('Jaccard_distance All'!$C$1:$EH$1,,MATCH(SMALL('Jaccard_distance All'!$C109:$EH109,J$4+1),'Jaccard_distance All'!$C109:$EH109,0))</f>
        <v>set_4027</v>
      </c>
      <c r="K111" s="18">
        <f ca="1">SMALL('Jaccard_distance All'!$C109:$EH109,K$4+1)</f>
        <v>0.67567567567567566</v>
      </c>
      <c r="L111" s="21" t="str" cm="1">
        <f t="array" aca="1" ref="L111" ca="1">INDEX('Jaccard_distance All'!$C$2:$EH$2,,MATCH(SMALL('Jaccard_distance All'!$C109:$EH109,L$4+1),'Jaccard_distance All'!$C109:$EH109,0))</f>
        <v>CCUS may be hindered by uncertainties in geological storage sites</v>
      </c>
      <c r="M111" s="18" t="str" cm="1">
        <f t="array" aca="1" ref="M111" ca="1">INDEX('Jaccard_distance All'!$C$1:$EH$1,,MATCH(SMALL('Jaccard_distance All'!$C109:$EH109,M$4+1),'Jaccard_distance All'!$C109:$EH109,0))</f>
        <v>set_4027</v>
      </c>
      <c r="N111" s="18">
        <f ca="1">SMALL('Jaccard_distance All'!$C109:$EH109,N$4+1)</f>
        <v>0.67567567567567566</v>
      </c>
      <c r="O111" s="21" t="str" cm="1">
        <f t="array" aca="1" ref="O111" ca="1">INDEX('Jaccard_distance All'!$C$2:$EH$2,,MATCH(SMALL('Jaccard_distance All'!$C109:$EH109,O$4+1),'Jaccard_distance All'!$C109:$EH109,0))</f>
        <v>CCUS may be hindered by uncertainties in geological storage sites</v>
      </c>
      <c r="P111" s="18" t="str" cm="1">
        <f t="array" aca="1" ref="P111" ca="1">INDEX('Jaccard_distance All'!$C$1:$EH$1,,MATCH(SMALL('Jaccard_distance All'!$C109:$EH109,P$4+1),'Jaccard_distance All'!$C109:$EH109,0))</f>
        <v>set_2011</v>
      </c>
      <c r="Q111" s="18">
        <f ca="1">SMALL('Jaccard_distance All'!$C109:$EH109,Q$4+1)</f>
        <v>0.68085106382978722</v>
      </c>
      <c r="R111" s="35" t="str" cm="1">
        <f t="array" aca="1" ref="R111" ca="1">INDEX('Jaccard_distance All'!$C$2:$EH$2,,MATCH(SMALL('Jaccard_distance All'!$C109:$EH109,R$4+1),'Jaccard_distance All'!$C109:$EH109,0))</f>
        <v>CCUS can leverage geographical proximity of industries and demand centers to expedite adoption</v>
      </c>
      <c r="T111" s="61">
        <f ca="1">COUNTIF('Jaccard_distance All'!$C109:$EH109,1)</f>
        <v>7</v>
      </c>
      <c r="U111" s="34" t="str" cm="1">
        <f t="array" aca="1" ref="U111" ca="1">INDEX('Jaccard_distance All'!$C$1:$EH$1,,MATCH(LARGE('Jaccard_distance All'!$C109:$EH109,U$4),'Jaccard_distance All'!$C109:$EH109,0))</f>
        <v>set_1019</v>
      </c>
      <c r="V111" s="18">
        <f ca="1">LARGE('Jaccard_distance All'!$C109:$EH109,V$4+1)</f>
        <v>1</v>
      </c>
      <c r="W111" s="21" t="str" cm="1">
        <f t="array" aca="1" ref="W111" ca="1">INDEX('Jaccard_distance All'!$C$2:$EH$2,,MATCH(LARGE('Jaccard_distance All'!$C109:$EH109,W$4+1),'Jaccard_distance All'!$C109:$EH109,0))</f>
        <v>H₂ can create opportunities across economic sectors ("hydrogen economy")</v>
      </c>
      <c r="X111" s="18" t="str" cm="1">
        <f t="array" aca="1" ref="X111" ca="1">INDEX('Jaccard_distance All'!$A$1:$EH$1,1,MATCH(U111,'Jaccard_distance All'!$A$1:$EH$1,0)+MATCH(LARGE(OFFSET('Jaccard_distance All'!$A109,0,MATCH(U111,'Jaccard_distance All'!$A$1:$EH$1,0),,138-MATCH(U111,'Jaccard_distance All'!$A$1:$EH$1,0)),1),OFFSET('Jaccard_distance All'!$A109,0,MATCH(U111,'Jaccard_distance All'!$A$1:$EH$1,0),,138-MATCH(U111,'Jaccard_distance All'!$A$1:$EH$1,0)),0))</f>
        <v>set_1021</v>
      </c>
      <c r="Y111" s="18">
        <f ca="1">HLOOKUP(X111,'Jaccard_distance All'!$C$1:$EH$138,ROW()-2,FALSE)</f>
        <v>1</v>
      </c>
      <c r="Z111" s="21" t="str">
        <f ca="1">HLOOKUP(X111,'Jaccard_distance All'!$C$1:$EH$138,2,FALSE)</f>
        <v>H₂ can result in cheaper energy prices for end-use consumers</v>
      </c>
      <c r="AA111" s="18" t="str" cm="1">
        <f t="array" aca="1" ref="AA111" ca="1">INDEX('Jaccard_distance All'!$A$1:$EH$1,1,MATCH(X111,'Jaccard_distance All'!$A$1:$EH$1,0)+MATCH(LARGE(OFFSET('Jaccard_distance All'!$A109,0,MATCH(X111,'Jaccard_distance All'!$A$1:$EH$1,0),,138-MATCH(X111,'Jaccard_distance All'!$A$1:$EH$1,0)),1),OFFSET('Jaccard_distance All'!$A109,0,MATCH(X111,'Jaccard_distance All'!$A$1:$EH$1,0),,138-MATCH(X111,'Jaccard_distance All'!$A$1:$EH$1,0)),0))</f>
        <v>set_1023</v>
      </c>
      <c r="AB111" s="18">
        <f ca="1">HLOOKUP(AA111,'Jaccard_distance All'!$C$1:$EH$138,ROW()-2,FALSE)</f>
        <v>1</v>
      </c>
      <c r="AC111" s="21" t="str">
        <f ca="1">HLOOKUP(AA111,'Jaccard_distance All'!$C$1:$EH$138,2,FALSE)</f>
        <v>H₂ adoption is a relatively low-cost option for existing natural-gas based furnaces</v>
      </c>
      <c r="AD111" s="18" t="str" cm="1">
        <f t="array" aca="1" ref="AD111" ca="1">INDEX('Jaccard_distance All'!$A$1:$EH$1,1,MATCH(AA111,'Jaccard_distance All'!$A$1:$EH$1,0)+MATCH(LARGE(OFFSET('Jaccard_distance All'!$A109,0,MATCH(AA111,'Jaccard_distance All'!$A$1:$EH$1,0),,138-MATCH(AA111,'Jaccard_distance All'!$A$1:$EH$1,0)),1),OFFSET('Jaccard_distance All'!$A109,0,MATCH(AA111,'Jaccard_distance All'!$A$1:$EH$1,0),,138-MATCH(AA111,'Jaccard_distance All'!$A$1:$EH$1,0)),0))</f>
        <v>set_3031</v>
      </c>
      <c r="AE111" s="18">
        <f ca="1">HLOOKUP(AD111,'Jaccard_distance All'!$C$1:$EH$138,ROW()-2,FALSE)</f>
        <v>1</v>
      </c>
      <c r="AF111" s="21" t="str">
        <f ca="1">HLOOKUP(AD111,'Jaccard_distance All'!$C$1:$EH$138,2,FALSE)</f>
        <v>H₂ has different chemical properties (e.g., flame velocity, calorific value) from other gaseous fuels</v>
      </c>
      <c r="AG111" s="18" t="str" cm="1">
        <f t="array" aca="1" ref="AG111" ca="1">INDEX('Jaccard_distance All'!$A$1:$EH$1,1,MATCH(AD111,'Jaccard_distance All'!$A$1:$EH$1,0)+MATCH(LARGE(OFFSET('Jaccard_distance All'!$A109,0,MATCH(AD111,'Jaccard_distance All'!$A$1:$EH$1,0),,138-MATCH(AD111,'Jaccard_distance All'!$A$1:$EH$1,0)),1),OFFSET('Jaccard_distance All'!$A109,0,MATCH(AD111,'Jaccard_distance All'!$A$1:$EH$1,0),,138-MATCH(AD111,'Jaccard_distance All'!$A$1:$EH$1,0)),0))</f>
        <v>set_4029</v>
      </c>
      <c r="AH111" s="18">
        <f ca="1">HLOOKUP(AG111,'Jaccard_distance All'!$C$1:$EH$138,ROW()-2,FALSE)</f>
        <v>1</v>
      </c>
      <c r="AI111" s="21" t="str">
        <f ca="1">HLOOKUP(AG111,'Jaccard_distance All'!$C$1:$EH$138,2,FALSE)</f>
        <v>CCUS projects may face lack of cooperation among stakeholders from different clusters</v>
      </c>
      <c r="AK111" s="85">
        <f ca="1">1-SMALL('Jaccard_distance All'!$C109:$EH109,2)</f>
        <v>0.36170212765957444</v>
      </c>
      <c r="AL111" s="85">
        <f ca="1">1-AVERAGE('Jaccard_distance All'!$C109:$EH109)</f>
        <v>0.15111529186330941</v>
      </c>
      <c r="AM111" s="85">
        <f ca="1">1-MEDIAN('Jaccard_distance All'!$C109:$EH109)</f>
        <v>0.13701201201201196</v>
      </c>
    </row>
    <row r="112" spans="1:39" ht="39.4" x14ac:dyDescent="0.45">
      <c r="A112" s="19" t="s">
        <v>124</v>
      </c>
      <c r="B112" s="21" t="s">
        <v>396</v>
      </c>
      <c r="C112" s="18" cm="1">
        <f t="array" ref="C112">_xlfn.XLOOKUP(A112,'CCUS risks'!$F$5:$AR$5,'CCUS risks'!$F$2:$AR$2,check,0)</f>
        <v>27</v>
      </c>
      <c r="D112" s="34" t="str" cm="1">
        <f t="array" aca="1" ref="D112" ca="1">INDEX('Jaccard_distance All'!$C$1:$EH$1,,MATCH(SMALL('Jaccard_distance All'!$C110:$EH110,D$4+1),'Jaccard_distance All'!$C110:$EH110,0))</f>
        <v>set_4015</v>
      </c>
      <c r="E112" s="18">
        <f ca="1">SMALL('Jaccard_distance All'!$C110:$EH110,E$4+1)</f>
        <v>0.625</v>
      </c>
      <c r="F112" s="21" t="str" cm="1">
        <f t="array" aca="1" ref="F112" ca="1">INDEX('Jaccard_distance All'!$C$2:$EH$2,,MATCH(SMALL('Jaccard_distance All'!$C110:$EH110,F$4+1),'Jaccard_distance All'!$C110:$EH110,0))</f>
        <v>CCUS projects may lack clear business models to justify investment</v>
      </c>
      <c r="G112" s="18" t="str" cm="1">
        <f t="array" aca="1" ref="G112" ca="1">INDEX('Jaccard_distance All'!$C$1:$EH$1,,MATCH(SMALL('Jaccard_distance All'!$C110:$EH110,G$4+1),'Jaccard_distance All'!$C110:$EH110,0))</f>
        <v>set_4024</v>
      </c>
      <c r="H112" s="18">
        <f ca="1">SMALL('Jaccard_distance All'!$C110:$EH110,H$4+1)</f>
        <v>0.64864864864864868</v>
      </c>
      <c r="I112" s="21" t="str" cm="1">
        <f t="array" aca="1" ref="I112" ca="1">INDEX('Jaccard_distance All'!$C$2:$EH$2,,MATCH(SMALL('Jaccard_distance All'!$C110:$EH110,I$4+1),'Jaccard_distance All'!$C110:$EH110,0))</f>
        <v>CCUS may no tbe viable without appropriate carbon pricing mechanism</v>
      </c>
      <c r="J112" s="18" t="str" cm="1">
        <f t="array" aca="1" ref="J112" ca="1">INDEX('Jaccard_distance All'!$C$1:$EH$1,,MATCH(SMALL('Jaccard_distance All'!$C110:$EH110,J$4+1),'Jaccard_distance All'!$C110:$EH110,0))</f>
        <v>set_4033</v>
      </c>
      <c r="K112" s="18">
        <f ca="1">SMALL('Jaccard_distance All'!$C110:$EH110,K$4+1)</f>
        <v>0.65789473684210531</v>
      </c>
      <c r="L112" s="21" t="str" cm="1">
        <f t="array" aca="1" ref="L112" ca="1">INDEX('Jaccard_distance All'!$C$2:$EH$2,,MATCH(SMALL('Jaccard_distance All'!$C110:$EH110,L$4+1),'Jaccard_distance All'!$C110:$EH110,0))</f>
        <v xml:space="preserve">CCUS does not address other non-carbon emissions, e.g., NOx and SOx </v>
      </c>
      <c r="M112" s="18" t="str" cm="1">
        <f t="array" aca="1" ref="M112" ca="1">INDEX('Jaccard_distance All'!$C$1:$EH$1,,MATCH(SMALL('Jaccard_distance All'!$C110:$EH110,M$4+1),'Jaccard_distance All'!$C110:$EH110,0))</f>
        <v>set_4013</v>
      </c>
      <c r="N112" s="18">
        <f ca="1">SMALL('Jaccard_distance All'!$C110:$EH110,N$4+1)</f>
        <v>0.65909090909090917</v>
      </c>
      <c r="O112" s="21" t="str" cm="1">
        <f t="array" aca="1" ref="O112" ca="1">INDEX('Jaccard_distance All'!$C$2:$EH$2,,MATCH(SMALL('Jaccard_distance All'!$C110:$EH110,O$4+1),'Jaccard_distance All'!$C110:$EH110,0))</f>
        <v>CCUS investment may be delayed due to future market uncertainties</v>
      </c>
      <c r="P112" s="18" t="str" cm="1">
        <f t="array" aca="1" ref="P112" ca="1">INDEX('Jaccard_distance All'!$C$1:$EH$1,,MATCH(SMALL('Jaccard_distance All'!$C110:$EH110,P$4+1),'Jaccard_distance All'!$C110:$EH110,0))</f>
        <v>set_2002</v>
      </c>
      <c r="Q112" s="18">
        <f ca="1">SMALL('Jaccard_distance All'!$C110:$EH110,Q$4+1)</f>
        <v>0.67647058823529416</v>
      </c>
      <c r="R112" s="35" t="str" cm="1">
        <f t="array" aca="1" ref="R112" ca="1">INDEX('Jaccard_distance All'!$C$2:$EH$2,,MATCH(SMALL('Jaccard_distance All'!$C110:$EH110,R$4+1),'Jaccard_distance All'!$C110:$EH110,0))</f>
        <v>CCUS facilitates industries and society to reach net zero goals</v>
      </c>
      <c r="T112" s="61">
        <f ca="1">COUNTIF('Jaccard_distance All'!$C110:$EH110,1)</f>
        <v>12</v>
      </c>
      <c r="U112" s="34" t="str" cm="1">
        <f t="array" aca="1" ref="U112" ca="1">INDEX('Jaccard_distance All'!$C$1:$EH$1,,MATCH(LARGE('Jaccard_distance All'!$C110:$EH110,U$4),'Jaccard_distance All'!$C110:$EH110,0))</f>
        <v>set_1019</v>
      </c>
      <c r="V112" s="18">
        <f ca="1">LARGE('Jaccard_distance All'!$C110:$EH110,V$4+1)</f>
        <v>1</v>
      </c>
      <c r="W112" s="21" t="str" cm="1">
        <f t="array" aca="1" ref="W112" ca="1">INDEX('Jaccard_distance All'!$C$2:$EH$2,,MATCH(LARGE('Jaccard_distance All'!$C110:$EH110,W$4+1),'Jaccard_distance All'!$C110:$EH110,0))</f>
        <v>H₂ can create opportunities across economic sectors ("hydrogen economy")</v>
      </c>
      <c r="X112" s="18" t="str" cm="1">
        <f t="array" aca="1" ref="X112" ca="1">INDEX('Jaccard_distance All'!$A$1:$EH$1,1,MATCH(U112,'Jaccard_distance All'!$A$1:$EH$1,0)+MATCH(LARGE(OFFSET('Jaccard_distance All'!$A110,0,MATCH(U112,'Jaccard_distance All'!$A$1:$EH$1,0),,138-MATCH(U112,'Jaccard_distance All'!$A$1:$EH$1,0)),1),OFFSET('Jaccard_distance All'!$A110,0,MATCH(U112,'Jaccard_distance All'!$A$1:$EH$1,0),,138-MATCH(U112,'Jaccard_distance All'!$A$1:$EH$1,0)),0))</f>
        <v>set_1023</v>
      </c>
      <c r="Y112" s="18">
        <f ca="1">HLOOKUP(X112,'Jaccard_distance All'!$C$1:$EH$138,ROW()-2,FALSE)</f>
        <v>1</v>
      </c>
      <c r="Z112" s="21" t="str">
        <f ca="1">HLOOKUP(X112,'Jaccard_distance All'!$C$1:$EH$138,2,FALSE)</f>
        <v>H₂ adoption is a relatively low-cost option for existing natural-gas based furnaces</v>
      </c>
      <c r="AA112" s="18" t="str" cm="1">
        <f t="array" aca="1" ref="AA112" ca="1">INDEX('Jaccard_distance All'!$A$1:$EH$1,1,MATCH(X112,'Jaccard_distance All'!$A$1:$EH$1,0)+MATCH(LARGE(OFFSET('Jaccard_distance All'!$A110,0,MATCH(X112,'Jaccard_distance All'!$A$1:$EH$1,0),,138-MATCH(X112,'Jaccard_distance All'!$A$1:$EH$1,0)),1),OFFSET('Jaccard_distance All'!$A110,0,MATCH(X112,'Jaccard_distance All'!$A$1:$EH$1,0),,138-MATCH(X112,'Jaccard_distance All'!$A$1:$EH$1,0)),0))</f>
        <v>set_3004</v>
      </c>
      <c r="AB112" s="18">
        <f ca="1">HLOOKUP(AA112,'Jaccard_distance All'!$C$1:$EH$138,ROW()-2,FALSE)</f>
        <v>1</v>
      </c>
      <c r="AC112" s="21" t="str">
        <f ca="1">HLOOKUP(AA112,'Jaccard_distance All'!$C$1:$EH$138,2,FALSE)</f>
        <v>H₂ adoption will require replacement of boilers</v>
      </c>
      <c r="AD112" s="18" t="str" cm="1">
        <f t="array" aca="1" ref="AD112" ca="1">INDEX('Jaccard_distance All'!$A$1:$EH$1,1,MATCH(AA112,'Jaccard_distance All'!$A$1:$EH$1,0)+MATCH(LARGE(OFFSET('Jaccard_distance All'!$A110,0,MATCH(AA112,'Jaccard_distance All'!$A$1:$EH$1,0),,138-MATCH(AA112,'Jaccard_distance All'!$A$1:$EH$1,0)),1),OFFSET('Jaccard_distance All'!$A110,0,MATCH(AA112,'Jaccard_distance All'!$A$1:$EH$1,0),,138-MATCH(AA112,'Jaccard_distance All'!$A$1:$EH$1,0)),0))</f>
        <v>set_3016</v>
      </c>
      <c r="AE112" s="18">
        <f ca="1">HLOOKUP(AD112,'Jaccard_distance All'!$C$1:$EH$138,ROW()-2,FALSE)</f>
        <v>1</v>
      </c>
      <c r="AF112" s="21" t="str">
        <f ca="1">HLOOKUP(AD112,'Jaccard_distance All'!$C$1:$EH$138,2,FALSE)</f>
        <v>H₂ production and use may be less energy efficient than direct electrification</v>
      </c>
      <c r="AG112" s="18" t="str" cm="1">
        <f t="array" aca="1" ref="AG112" ca="1">INDEX('Jaccard_distance All'!$A$1:$EH$1,1,MATCH(AD112,'Jaccard_distance All'!$A$1:$EH$1,0)+MATCH(LARGE(OFFSET('Jaccard_distance All'!$A110,0,MATCH(AD112,'Jaccard_distance All'!$A$1:$EH$1,0),,138-MATCH(AD112,'Jaccard_distance All'!$A$1:$EH$1,0)),1),OFFSET('Jaccard_distance All'!$A110,0,MATCH(AD112,'Jaccard_distance All'!$A$1:$EH$1,0),,138-MATCH(AD112,'Jaccard_distance All'!$A$1:$EH$1,0)),0))</f>
        <v>set_3017</v>
      </c>
      <c r="AH112" s="18">
        <f ca="1">HLOOKUP(AG112,'Jaccard_distance All'!$C$1:$EH$138,ROW()-2,FALSE)</f>
        <v>1</v>
      </c>
      <c r="AI112" s="21" t="str">
        <f ca="1">HLOOKUP(AG112,'Jaccard_distance All'!$C$1:$EH$138,2,FALSE)</f>
        <v>H₂ storage in geological formations may not be reliable and result in leakage</v>
      </c>
      <c r="AK112" s="85">
        <f ca="1">1-SMALL('Jaccard_distance All'!$C110:$EH110,2)</f>
        <v>0.375</v>
      </c>
      <c r="AL112" s="85">
        <f ca="1">1-AVERAGE('Jaccard_distance All'!$C110:$EH110)</f>
        <v>0.13742979222136575</v>
      </c>
      <c r="AM112" s="85">
        <f ca="1">1-MEDIAN('Jaccard_distance All'!$C110:$EH110)</f>
        <v>0.12</v>
      </c>
    </row>
    <row r="113" spans="1:39" ht="39.4" x14ac:dyDescent="0.45">
      <c r="A113" s="19" t="s">
        <v>125</v>
      </c>
      <c r="B113" s="21" t="s">
        <v>397</v>
      </c>
      <c r="C113" s="18" cm="1">
        <f t="array" ref="C113">_xlfn.XLOOKUP(A113,'CCUS risks'!$F$5:$AR$5,'CCUS risks'!$F$2:$AR$2,check,0)</f>
        <v>7</v>
      </c>
      <c r="D113" s="34" t="str" cm="1">
        <f t="array" aca="1" ref="D113" ca="1">INDEX('Jaccard_distance All'!$C$1:$EH$1,,MATCH(SMALL('Jaccard_distance All'!$C111:$EH111,D$4+1),'Jaccard_distance All'!$C111:$EH111,0))</f>
        <v>set_4012</v>
      </c>
      <c r="E113" s="18">
        <f ca="1">SMALL('Jaccard_distance All'!$C111:$EH111,E$4+1)</f>
        <v>0.80952380952380953</v>
      </c>
      <c r="F113" s="21" t="str" cm="1">
        <f t="array" aca="1" ref="F113" ca="1">INDEX('Jaccard_distance All'!$C$2:$EH$2,,MATCH(SMALL('Jaccard_distance All'!$C111:$EH111,F$4+1),'Jaccard_distance All'!$C111:$EH111,0))</f>
        <v>CCUS projects may fail to meet climate targets</v>
      </c>
      <c r="G113" s="18" t="str" cm="1">
        <f t="array" aca="1" ref="G113" ca="1">INDEX('Jaccard_distance All'!$C$1:$EH$1,,MATCH(SMALL('Jaccard_distance All'!$C111:$EH111,G$4+1),'Jaccard_distance All'!$C111:$EH111,0))</f>
        <v>set_3030</v>
      </c>
      <c r="H113" s="18">
        <f ca="1">SMALL('Jaccard_distance All'!$C111:$EH111,H$4+1)</f>
        <v>0.8125</v>
      </c>
      <c r="I113" s="21" t="str" cm="1">
        <f t="array" aca="1" ref="I113" ca="1">INDEX('Jaccard_distance All'!$C$2:$EH$2,,MATCH(SMALL('Jaccard_distance All'!$C111:$EH111,I$4+1),'Jaccard_distance All'!$C111:$EH111,0))</f>
        <v>H₂ may face lack of sufficient workforce (e.g., construction) to develop projects</v>
      </c>
      <c r="J113" s="18" t="str" cm="1">
        <f t="array" aca="1" ref="J113" ca="1">INDEX('Jaccard_distance All'!$C$1:$EH$1,,MATCH(SMALL('Jaccard_distance All'!$C111:$EH111,J$4+1),'Jaccard_distance All'!$C111:$EH111,0))</f>
        <v>set_4008</v>
      </c>
      <c r="K113" s="18">
        <f ca="1">SMALL('Jaccard_distance All'!$C111:$EH111,K$4+1)</f>
        <v>0.81481481481481488</v>
      </c>
      <c r="L113" s="21" t="str" cm="1">
        <f t="array" aca="1" ref="L113" ca="1">INDEX('Jaccard_distance All'!$C$2:$EH$2,,MATCH(SMALL('Jaccard_distance All'!$C111:$EH111,L$4+1),'Jaccard_distance All'!$C111:$EH111,0))</f>
        <v>CCUS projects may face tensions due to competition among companies for funding and resources</v>
      </c>
      <c r="M113" s="18" t="str" cm="1">
        <f t="array" aca="1" ref="M113" ca="1">INDEX('Jaccard_distance All'!$C$1:$EH$1,,MATCH(SMALL('Jaccard_distance All'!$C111:$EH111,M$4+1),'Jaccard_distance All'!$C111:$EH111,0))</f>
        <v>set_4008</v>
      </c>
      <c r="N113" s="18">
        <f ca="1">SMALL('Jaccard_distance All'!$C111:$EH111,N$4+1)</f>
        <v>0.81481481481481488</v>
      </c>
      <c r="O113" s="21" t="str" cm="1">
        <f t="array" aca="1" ref="O113" ca="1">INDEX('Jaccard_distance All'!$C$2:$EH$2,,MATCH(SMALL('Jaccard_distance All'!$C111:$EH111,O$4+1),'Jaccard_distance All'!$C111:$EH111,0))</f>
        <v>CCUS projects may face tensions due to competition among companies for funding and resources</v>
      </c>
      <c r="P113" s="18" t="str" cm="1">
        <f t="array" aca="1" ref="P113" ca="1">INDEX('Jaccard_distance All'!$C$1:$EH$1,,MATCH(SMALL('Jaccard_distance All'!$C111:$EH111,P$4+1),'Jaccard_distance All'!$C111:$EH111,0))</f>
        <v>set_4014</v>
      </c>
      <c r="Q113" s="18">
        <f ca="1">SMALL('Jaccard_distance All'!$C111:$EH111,Q$4+1)</f>
        <v>0.8214285714285714</v>
      </c>
      <c r="R113" s="35" t="str" cm="1">
        <f t="array" aca="1" ref="R113" ca="1">INDEX('Jaccard_distance All'!$C$2:$EH$2,,MATCH(SMALL('Jaccard_distance All'!$C111:$EH111,R$4+1),'Jaccard_distance All'!$C111:$EH111,0))</f>
        <v>CCUS stakeholders may be unaligned and communicating poorly</v>
      </c>
      <c r="T113" s="61">
        <f ca="1">COUNTIF('Jaccard_distance All'!$C111:$EH111,1)</f>
        <v>29</v>
      </c>
      <c r="U113" s="34" t="str" cm="1">
        <f t="array" aca="1" ref="U113" ca="1">INDEX('Jaccard_distance All'!$C$1:$EH$1,,MATCH(LARGE('Jaccard_distance All'!$C111:$EH111,U$4),'Jaccard_distance All'!$C111:$EH111,0))</f>
        <v>set_1019</v>
      </c>
      <c r="V113" s="18">
        <f ca="1">LARGE('Jaccard_distance All'!$C111:$EH111,V$4+1)</f>
        <v>1</v>
      </c>
      <c r="W113" s="21" t="str" cm="1">
        <f t="array" aca="1" ref="W113" ca="1">INDEX('Jaccard_distance All'!$C$2:$EH$2,,MATCH(LARGE('Jaccard_distance All'!$C111:$EH111,W$4+1),'Jaccard_distance All'!$C111:$EH111,0))</f>
        <v>H₂ can create opportunities across economic sectors ("hydrogen economy")</v>
      </c>
      <c r="X113" s="18" t="str" cm="1">
        <f t="array" aca="1" ref="X113" ca="1">INDEX('Jaccard_distance All'!$A$1:$EH$1,1,MATCH(U113,'Jaccard_distance All'!$A$1:$EH$1,0)+MATCH(LARGE(OFFSET('Jaccard_distance All'!$A111,0,MATCH(U113,'Jaccard_distance All'!$A$1:$EH$1,0),,138-MATCH(U113,'Jaccard_distance All'!$A$1:$EH$1,0)),1),OFFSET('Jaccard_distance All'!$A111,0,MATCH(U113,'Jaccard_distance All'!$A$1:$EH$1,0),,138-MATCH(U113,'Jaccard_distance All'!$A$1:$EH$1,0)),0))</f>
        <v>set_1021</v>
      </c>
      <c r="Y113" s="18">
        <f ca="1">HLOOKUP(X113,'Jaccard_distance All'!$C$1:$EH$138,ROW()-2,FALSE)</f>
        <v>1</v>
      </c>
      <c r="Z113" s="21" t="str">
        <f ca="1">HLOOKUP(X113,'Jaccard_distance All'!$C$1:$EH$138,2,FALSE)</f>
        <v>H₂ can result in cheaper energy prices for end-use consumers</v>
      </c>
      <c r="AA113" s="18" t="str" cm="1">
        <f t="array" aca="1" ref="AA113" ca="1">INDEX('Jaccard_distance All'!$A$1:$EH$1,1,MATCH(X113,'Jaccard_distance All'!$A$1:$EH$1,0)+MATCH(LARGE(OFFSET('Jaccard_distance All'!$A111,0,MATCH(X113,'Jaccard_distance All'!$A$1:$EH$1,0),,138-MATCH(X113,'Jaccard_distance All'!$A$1:$EH$1,0)),1),OFFSET('Jaccard_distance All'!$A111,0,MATCH(X113,'Jaccard_distance All'!$A$1:$EH$1,0),,138-MATCH(X113,'Jaccard_distance All'!$A$1:$EH$1,0)),0))</f>
        <v>set_1023</v>
      </c>
      <c r="AB113" s="18">
        <f ca="1">HLOOKUP(AA113,'Jaccard_distance All'!$C$1:$EH$138,ROW()-2,FALSE)</f>
        <v>1</v>
      </c>
      <c r="AC113" s="21" t="str">
        <f ca="1">HLOOKUP(AA113,'Jaccard_distance All'!$C$1:$EH$138,2,FALSE)</f>
        <v>H₂ adoption is a relatively low-cost option for existing natural-gas based furnaces</v>
      </c>
      <c r="AD113" s="18" t="str" cm="1">
        <f t="array" aca="1" ref="AD113" ca="1">INDEX('Jaccard_distance All'!$A$1:$EH$1,1,MATCH(AA113,'Jaccard_distance All'!$A$1:$EH$1,0)+MATCH(LARGE(OFFSET('Jaccard_distance All'!$A111,0,MATCH(AA113,'Jaccard_distance All'!$A$1:$EH$1,0),,138-MATCH(AA113,'Jaccard_distance All'!$A$1:$EH$1,0)),1),OFFSET('Jaccard_distance All'!$A111,0,MATCH(AA113,'Jaccard_distance All'!$A$1:$EH$1,0),,138-MATCH(AA113,'Jaccard_distance All'!$A$1:$EH$1,0)),0))</f>
        <v>set_1024</v>
      </c>
      <c r="AE113" s="18">
        <f ca="1">HLOOKUP(AD113,'Jaccard_distance All'!$C$1:$EH$138,ROW()-2,FALSE)</f>
        <v>1</v>
      </c>
      <c r="AF113" s="21" t="str">
        <f ca="1">HLOOKUP(AD113,'Jaccard_distance All'!$C$1:$EH$138,2,FALSE)</f>
        <v>H₂ standards (e.g., classification as low-carbon H₂) can be used to enforce stringent CO₂ reduction targets</v>
      </c>
      <c r="AG113" s="18" t="str" cm="1">
        <f t="array" aca="1" ref="AG113" ca="1">INDEX('Jaccard_distance All'!$A$1:$EH$1,1,MATCH(AD113,'Jaccard_distance All'!$A$1:$EH$1,0)+MATCH(LARGE(OFFSET('Jaccard_distance All'!$A111,0,MATCH(AD113,'Jaccard_distance All'!$A$1:$EH$1,0),,138-MATCH(AD113,'Jaccard_distance All'!$A$1:$EH$1,0)),1),OFFSET('Jaccard_distance All'!$A111,0,MATCH(AD113,'Jaccard_distance All'!$A$1:$EH$1,0),,138-MATCH(AD113,'Jaccard_distance All'!$A$1:$EH$1,0)),0))</f>
        <v>set_2016</v>
      </c>
      <c r="AH113" s="18">
        <f ca="1">HLOOKUP(AG113,'Jaccard_distance All'!$C$1:$EH$138,ROW()-2,FALSE)</f>
        <v>1</v>
      </c>
      <c r="AI113" s="21" t="str">
        <f ca="1">HLOOKUP(AG113,'Jaccard_distance All'!$C$1:$EH$138,2,FALSE)</f>
        <v>CCUS will be a long-term business and can extend the operational lifetime of current industries (e.g., refining)</v>
      </c>
      <c r="AK113" s="85">
        <f ca="1">1-SMALL('Jaccard_distance All'!$C111:$EH111,2)</f>
        <v>0.19047619047619047</v>
      </c>
      <c r="AL113" s="85">
        <f ca="1">1-AVERAGE('Jaccard_distance All'!$C111:$EH111)</f>
        <v>7.3057889082556393E-2</v>
      </c>
      <c r="AM113" s="85">
        <f ca="1">1-MEDIAN('Jaccard_distance All'!$C111:$EH111)</f>
        <v>6.25E-2</v>
      </c>
    </row>
    <row r="114" spans="1:39" ht="39.4" x14ac:dyDescent="0.45">
      <c r="A114" s="19" t="s">
        <v>126</v>
      </c>
      <c r="B114" s="21" t="s">
        <v>398</v>
      </c>
      <c r="C114" s="18" cm="1">
        <f t="array" ref="C114">_xlfn.XLOOKUP(A114,'CCUS risks'!$F$5:$AR$5,'CCUS risks'!$F$2:$AR$2,check,0)</f>
        <v>23</v>
      </c>
      <c r="D114" s="34" t="str" cm="1">
        <f t="array" aca="1" ref="D114" ca="1">INDEX('Jaccard_distance All'!$C$1:$EH$1,,MATCH(SMALL('Jaccard_distance All'!$C112:$EH112,D$4+1),'Jaccard_distance All'!$C112:$EH112,0))</f>
        <v>set_4022</v>
      </c>
      <c r="E114" s="18">
        <f ca="1">SMALL('Jaccard_distance All'!$C112:$EH112,E$4+1)</f>
        <v>0.64864864864864868</v>
      </c>
      <c r="F114" s="21" t="str" cm="1">
        <f t="array" aca="1" ref="F114" ca="1">INDEX('Jaccard_distance All'!$C$2:$EH$2,,MATCH(SMALL('Jaccard_distance All'!$C112:$EH112,F$4+1),'Jaccard_distance All'!$C112:$EH112,0))</f>
        <v>CCUS projects may unable to forecast profitability of operations due to uncertainties in demand markets</v>
      </c>
      <c r="G114" s="18" t="str" cm="1">
        <f t="array" aca="1" ref="G114" ca="1">INDEX('Jaccard_distance All'!$C$1:$EH$1,,MATCH(SMALL('Jaccard_distance All'!$C112:$EH112,G$4+1),'Jaccard_distance All'!$C112:$EH112,0))</f>
        <v>set_4031</v>
      </c>
      <c r="H114" s="18">
        <f ca="1">SMALL('Jaccard_distance All'!$C112:$EH112,H$4+1)</f>
        <v>0.68965517241379315</v>
      </c>
      <c r="I114" s="21" t="str" cm="1">
        <f t="array" aca="1" ref="I114" ca="1">INDEX('Jaccard_distance All'!$C$2:$EH$2,,MATCH(SMALL('Jaccard_distance All'!$C112:$EH112,I$4+1),'Jaccard_distance All'!$C112:$EH112,0))</f>
        <v>CCUS is hindered by a lack of clear markets for high-quality GHG removal credits</v>
      </c>
      <c r="J114" s="18" t="str" cm="1">
        <f t="array" aca="1" ref="J114" ca="1">INDEX('Jaccard_distance All'!$C$1:$EH$1,,MATCH(SMALL('Jaccard_distance All'!$C112:$EH112,J$4+1),'Jaccard_distance All'!$C112:$EH112,0))</f>
        <v>set_2002</v>
      </c>
      <c r="K114" s="18">
        <f ca="1">SMALL('Jaccard_distance All'!$C112:$EH112,K$4+1)</f>
        <v>0.71641791044776126</v>
      </c>
      <c r="L114" s="21" t="str" cm="1">
        <f t="array" aca="1" ref="L114" ca="1">INDEX('Jaccard_distance All'!$C$2:$EH$2,,MATCH(SMALL('Jaccard_distance All'!$C112:$EH112,L$4+1),'Jaccard_distance All'!$C112:$EH112,0))</f>
        <v>CCUS facilitates industries and society to reach net zero goals</v>
      </c>
      <c r="M114" s="18" t="str" cm="1">
        <f t="array" aca="1" ref="M114" ca="1">INDEX('Jaccard_distance All'!$C$1:$EH$1,,MATCH(SMALL('Jaccard_distance All'!$C112:$EH112,M$4+1),'Jaccard_distance All'!$C112:$EH112,0))</f>
        <v>set_4015</v>
      </c>
      <c r="N114" s="18">
        <f ca="1">SMALL('Jaccard_distance All'!$C112:$EH112,N$4+1)</f>
        <v>0.72499999999999998</v>
      </c>
      <c r="O114" s="21" t="str" cm="1">
        <f t="array" aca="1" ref="O114" ca="1">INDEX('Jaccard_distance All'!$C$2:$EH$2,,MATCH(SMALL('Jaccard_distance All'!$C112:$EH112,O$4+1),'Jaccard_distance All'!$C112:$EH112,0))</f>
        <v>CCUS projects may lack clear business models to justify investment</v>
      </c>
      <c r="P114" s="18" t="str" cm="1">
        <f t="array" aca="1" ref="P114" ca="1">INDEX('Jaccard_distance All'!$C$1:$EH$1,,MATCH(SMALL('Jaccard_distance All'!$C112:$EH112,P$4+1),'Jaccard_distance All'!$C112:$EH112,0))</f>
        <v>set_4030</v>
      </c>
      <c r="Q114" s="18">
        <f ca="1">SMALL('Jaccard_distance All'!$C112:$EH112,Q$4+1)</f>
        <v>0.72972972972972971</v>
      </c>
      <c r="R114" s="35" t="str" cm="1">
        <f t="array" aca="1" ref="R114" ca="1">INDEX('Jaccard_distance All'!$C$2:$EH$2,,MATCH(SMALL('Jaccard_distance All'!$C112:$EH112,R$4+1),'Jaccard_distance All'!$C112:$EH112,0))</f>
        <v>CCUS may be delayed due to bureaucracy and lack of political action</v>
      </c>
      <c r="T114" s="61">
        <f ca="1">COUNTIF('Jaccard_distance All'!$C112:$EH112,1)</f>
        <v>9</v>
      </c>
      <c r="U114" s="34" t="str" cm="1">
        <f t="array" aca="1" ref="U114" ca="1">INDEX('Jaccard_distance All'!$C$1:$EH$1,,MATCH(LARGE('Jaccard_distance All'!$C112:$EH112,U$4),'Jaccard_distance All'!$C112:$EH112,0))</f>
        <v>set_1023</v>
      </c>
      <c r="V114" s="18">
        <f ca="1">LARGE('Jaccard_distance All'!$C112:$EH112,V$4+1)</f>
        <v>1</v>
      </c>
      <c r="W114" s="21" t="str" cm="1">
        <f t="array" aca="1" ref="W114" ca="1">INDEX('Jaccard_distance All'!$C$2:$EH$2,,MATCH(LARGE('Jaccard_distance All'!$C112:$EH112,W$4+1),'Jaccard_distance All'!$C112:$EH112,0))</f>
        <v>H₂ adoption is a relatively low-cost option for existing natural-gas based furnaces</v>
      </c>
      <c r="X114" s="18" t="str" cm="1">
        <f t="array" aca="1" ref="X114" ca="1">INDEX('Jaccard_distance All'!$A$1:$EH$1,1,MATCH(U114,'Jaccard_distance All'!$A$1:$EH$1,0)+MATCH(LARGE(OFFSET('Jaccard_distance All'!$A112,0,MATCH(U114,'Jaccard_distance All'!$A$1:$EH$1,0),,138-MATCH(U114,'Jaccard_distance All'!$A$1:$EH$1,0)),1),OFFSET('Jaccard_distance All'!$A112,0,MATCH(U114,'Jaccard_distance All'!$A$1:$EH$1,0),,138-MATCH(U114,'Jaccard_distance All'!$A$1:$EH$1,0)),0))</f>
        <v>set_3004</v>
      </c>
      <c r="Y114" s="18">
        <f ca="1">HLOOKUP(X114,'Jaccard_distance All'!$C$1:$EH$138,ROW()-2,FALSE)</f>
        <v>1</v>
      </c>
      <c r="Z114" s="21" t="str">
        <f ca="1">HLOOKUP(X114,'Jaccard_distance All'!$C$1:$EH$138,2,FALSE)</f>
        <v>H₂ adoption will require replacement of boilers</v>
      </c>
      <c r="AA114" s="18" t="str" cm="1">
        <f t="array" aca="1" ref="AA114" ca="1">INDEX('Jaccard_distance All'!$A$1:$EH$1,1,MATCH(X114,'Jaccard_distance All'!$A$1:$EH$1,0)+MATCH(LARGE(OFFSET('Jaccard_distance All'!$A112,0,MATCH(X114,'Jaccard_distance All'!$A$1:$EH$1,0),,138-MATCH(X114,'Jaccard_distance All'!$A$1:$EH$1,0)),1),OFFSET('Jaccard_distance All'!$A112,0,MATCH(X114,'Jaccard_distance All'!$A$1:$EH$1,0),,138-MATCH(X114,'Jaccard_distance All'!$A$1:$EH$1,0)),0))</f>
        <v>set_3017</v>
      </c>
      <c r="AB114" s="18">
        <f ca="1">HLOOKUP(AA114,'Jaccard_distance All'!$C$1:$EH$138,ROW()-2,FALSE)</f>
        <v>1</v>
      </c>
      <c r="AC114" s="21" t="str">
        <f ca="1">HLOOKUP(AA114,'Jaccard_distance All'!$C$1:$EH$138,2,FALSE)</f>
        <v>H₂ storage in geological formations may not be reliable and result in leakage</v>
      </c>
      <c r="AD114" s="18" t="str" cm="1">
        <f t="array" aca="1" ref="AD114" ca="1">INDEX('Jaccard_distance All'!$A$1:$EH$1,1,MATCH(AA114,'Jaccard_distance All'!$A$1:$EH$1,0)+MATCH(LARGE(OFFSET('Jaccard_distance All'!$A112,0,MATCH(AA114,'Jaccard_distance All'!$A$1:$EH$1,0),,138-MATCH(AA114,'Jaccard_distance All'!$A$1:$EH$1,0)),1),OFFSET('Jaccard_distance All'!$A112,0,MATCH(AA114,'Jaccard_distance All'!$A$1:$EH$1,0),,138-MATCH(AA114,'Jaccard_distance All'!$A$1:$EH$1,0)),0))</f>
        <v>set_3023</v>
      </c>
      <c r="AE114" s="18">
        <f ca="1">HLOOKUP(AD114,'Jaccard_distance All'!$C$1:$EH$138,ROW()-2,FALSE)</f>
        <v>1</v>
      </c>
      <c r="AF114" s="21" t="str">
        <f ca="1">HLOOKUP(AD114,'Jaccard_distance All'!$C$1:$EH$138,2,FALSE)</f>
        <v>H₂ production systems may lack sufficient flexibility to adjust to variable electricity supply and demand</v>
      </c>
      <c r="AG114" s="18" t="str" cm="1">
        <f t="array" aca="1" ref="AG114" ca="1">INDEX('Jaccard_distance All'!$A$1:$EH$1,1,MATCH(AD114,'Jaccard_distance All'!$A$1:$EH$1,0)+MATCH(LARGE(OFFSET('Jaccard_distance All'!$A112,0,MATCH(AD114,'Jaccard_distance All'!$A$1:$EH$1,0),,138-MATCH(AD114,'Jaccard_distance All'!$A$1:$EH$1,0)),1),OFFSET('Jaccard_distance All'!$A112,0,MATCH(AD114,'Jaccard_distance All'!$A$1:$EH$1,0),,138-MATCH(AD114,'Jaccard_distance All'!$A$1:$EH$1,0)),0))</f>
        <v>set_3039</v>
      </c>
      <c r="AH114" s="18">
        <f ca="1">HLOOKUP(AG114,'Jaccard_distance All'!$C$1:$EH$138,ROW()-2,FALSE)</f>
        <v>1</v>
      </c>
      <c r="AI114" s="21" t="str">
        <f ca="1">HLOOKUP(AG114,'Jaccard_distance All'!$C$1:$EH$138,2,FALSE)</f>
        <v xml:space="preserve">H₂ infrastructure may face technical challenges due to embrittlement </v>
      </c>
      <c r="AK114" s="85">
        <f ca="1">1-SMALL('Jaccard_distance All'!$C112:$EH112,2)</f>
        <v>0.35135135135135132</v>
      </c>
      <c r="AL114" s="85">
        <f ca="1">1-AVERAGE('Jaccard_distance All'!$C112:$EH112)</f>
        <v>0.12633635507310603</v>
      </c>
      <c r="AM114" s="85">
        <f ca="1">1-MEDIAN('Jaccard_distance All'!$C112:$EH112)</f>
        <v>0.10172413793103452</v>
      </c>
    </row>
    <row r="115" spans="1:39" ht="39.4" x14ac:dyDescent="0.45">
      <c r="A115" s="19" t="s">
        <v>127</v>
      </c>
      <c r="B115" s="21" t="s">
        <v>399</v>
      </c>
      <c r="C115" s="18" cm="1">
        <f t="array" ref="C115">_xlfn.XLOOKUP(A115,'CCUS risks'!$F$5:$AR$5,'CCUS risks'!$F$2:$AR$2,check,0)</f>
        <v>10</v>
      </c>
      <c r="D115" s="34" t="str" cm="1">
        <f t="array" aca="1" ref="D115" ca="1">INDEX('Jaccard_distance All'!$C$1:$EH$1,,MATCH(SMALL('Jaccard_distance All'!$C113:$EH113,D$4+1),'Jaccard_distance All'!$C113:$EH113,0))</f>
        <v>set_4029</v>
      </c>
      <c r="E115" s="18">
        <f ca="1">SMALL('Jaccard_distance All'!$C113:$EH113,E$4+1)</f>
        <v>0.72727272727272729</v>
      </c>
      <c r="F115" s="21" t="str" cm="1">
        <f t="array" aca="1" ref="F115" ca="1">INDEX('Jaccard_distance All'!$C$2:$EH$2,,MATCH(SMALL('Jaccard_distance All'!$C113:$EH113,F$4+1),'Jaccard_distance All'!$C113:$EH113,0))</f>
        <v>CCUS projects may face lack of cooperation among stakeholders from different clusters</v>
      </c>
      <c r="G115" s="18" t="str" cm="1">
        <f t="array" aca="1" ref="G115" ca="1">INDEX('Jaccard_distance All'!$C$1:$EH$1,,MATCH(SMALL('Jaccard_distance All'!$C113:$EH113,G$4+1),'Jaccard_distance All'!$C113:$EH113,0))</f>
        <v>set_3025</v>
      </c>
      <c r="H115" s="18">
        <f ca="1">SMALL('Jaccard_distance All'!$C113:$EH113,H$4+1)</f>
        <v>0.75</v>
      </c>
      <c r="I115" s="21" t="str" cm="1">
        <f t="array" aca="1" ref="I115" ca="1">INDEX('Jaccard_distance All'!$C$2:$EH$2,,MATCH(SMALL('Jaccard_distance All'!$C113:$EH113,I$4+1),'Jaccard_distance All'!$C113:$EH113,0))</f>
        <v>H₂ may lead to safety risks</v>
      </c>
      <c r="J115" s="18" t="str" cm="1">
        <f t="array" aca="1" ref="J115" ca="1">INDEX('Jaccard_distance All'!$C$1:$EH$1,,MATCH(SMALL('Jaccard_distance All'!$C113:$EH113,J$4+1),'Jaccard_distance All'!$C113:$EH113,0))</f>
        <v>set_3015</v>
      </c>
      <c r="K115" s="18">
        <f ca="1">SMALL('Jaccard_distance All'!$C113:$EH113,K$4+1)</f>
        <v>0.8</v>
      </c>
      <c r="L115" s="21" t="str" cm="1">
        <f t="array" aca="1" ref="L115" ca="1">INDEX('Jaccard_distance All'!$C$2:$EH$2,,MATCH(SMALL('Jaccard_distance All'!$C113:$EH113,L$4+1),'Jaccard_distance All'!$C113:$EH113,0))</f>
        <v>H₂ may not address process emissions from certain industries and activities</v>
      </c>
      <c r="M115" s="18" t="str" cm="1">
        <f t="array" aca="1" ref="M115" ca="1">INDEX('Jaccard_distance All'!$C$1:$EH$1,,MATCH(SMALL('Jaccard_distance All'!$C113:$EH113,M$4+1),'Jaccard_distance All'!$C113:$EH113,0))</f>
        <v>set_3015</v>
      </c>
      <c r="N115" s="18">
        <f ca="1">SMALL('Jaccard_distance All'!$C113:$EH113,N$4+1)</f>
        <v>0.8</v>
      </c>
      <c r="O115" s="21" t="str" cm="1">
        <f t="array" aca="1" ref="O115" ca="1">INDEX('Jaccard_distance All'!$C$2:$EH$2,,MATCH(SMALL('Jaccard_distance All'!$C113:$EH113,O$4+1),'Jaccard_distance All'!$C113:$EH113,0))</f>
        <v>H₂ may not address process emissions from certain industries and activities</v>
      </c>
      <c r="P115" s="18" t="str" cm="1">
        <f t="array" aca="1" ref="P115" ca="1">INDEX('Jaccard_distance All'!$C$1:$EH$1,,MATCH(SMALL('Jaccard_distance All'!$C113:$EH113,P$4+1),'Jaccard_distance All'!$C113:$EH113,0))</f>
        <v>set_3022</v>
      </c>
      <c r="Q115" s="18">
        <f ca="1">SMALL('Jaccard_distance All'!$C113:$EH113,Q$4+1)</f>
        <v>0.81481481481481488</v>
      </c>
      <c r="R115" s="35" t="str" cm="1">
        <f t="array" aca="1" ref="R115" ca="1">INDEX('Jaccard_distance All'!$C$2:$EH$2,,MATCH(SMALL('Jaccard_distance All'!$C113:$EH113,R$4+1),'Jaccard_distance All'!$C113:$EH113,0))</f>
        <v>H₂ technologies are still in the early stages of development (low TRL)</v>
      </c>
      <c r="T115" s="61">
        <f ca="1">COUNTIF('Jaccard_distance All'!$C113:$EH113,1)</f>
        <v>20</v>
      </c>
      <c r="U115" s="34" t="str" cm="1">
        <f t="array" aca="1" ref="U115" ca="1">INDEX('Jaccard_distance All'!$C$1:$EH$1,,MATCH(LARGE('Jaccard_distance All'!$C113:$EH113,U$4),'Jaccard_distance All'!$C113:$EH113,0))</f>
        <v>set_1004</v>
      </c>
      <c r="V115" s="18">
        <f ca="1">LARGE('Jaccard_distance All'!$C113:$EH113,V$4+1)</f>
        <v>1</v>
      </c>
      <c r="W115" s="21" t="str" cm="1">
        <f t="array" aca="1" ref="W115" ca="1">INDEX('Jaccard_distance All'!$C$2:$EH$2,,MATCH(LARGE('Jaccard_distance All'!$C113:$EH113,W$4+1),'Jaccard_distance All'!$C113:$EH113,0))</f>
        <v>H₂ production via conventional technologies is at high TRL</v>
      </c>
      <c r="X115" s="18" t="str" cm="1">
        <f t="array" aca="1" ref="X115" ca="1">INDEX('Jaccard_distance All'!$A$1:$EH$1,1,MATCH(U115,'Jaccard_distance All'!$A$1:$EH$1,0)+MATCH(LARGE(OFFSET('Jaccard_distance All'!$A113,0,MATCH(U115,'Jaccard_distance All'!$A$1:$EH$1,0),,138-MATCH(U115,'Jaccard_distance All'!$A$1:$EH$1,0)),1),OFFSET('Jaccard_distance All'!$A113,0,MATCH(U115,'Jaccard_distance All'!$A$1:$EH$1,0),,138-MATCH(U115,'Jaccard_distance All'!$A$1:$EH$1,0)),0))</f>
        <v>set_1010</v>
      </c>
      <c r="Y115" s="18">
        <f ca="1">HLOOKUP(X115,'Jaccard_distance All'!$C$1:$EH$138,ROW()-2,FALSE)</f>
        <v>1</v>
      </c>
      <c r="Z115" s="21" t="str">
        <f ca="1">HLOOKUP(X115,'Jaccard_distance All'!$C$1:$EH$138,2,FALSE)</f>
        <v>H₂ can mitigate other environmental problems, e.g., air pollution</v>
      </c>
      <c r="AA115" s="18" t="str" cm="1">
        <f t="array" aca="1" ref="AA115" ca="1">INDEX('Jaccard_distance All'!$A$1:$EH$1,1,MATCH(X115,'Jaccard_distance All'!$A$1:$EH$1,0)+MATCH(LARGE(OFFSET('Jaccard_distance All'!$A113,0,MATCH(X115,'Jaccard_distance All'!$A$1:$EH$1,0),,138-MATCH(X115,'Jaccard_distance All'!$A$1:$EH$1,0)),1),OFFSET('Jaccard_distance All'!$A113,0,MATCH(X115,'Jaccard_distance All'!$A$1:$EH$1,0),,138-MATCH(X115,'Jaccard_distance All'!$A$1:$EH$1,0)),0))</f>
        <v>set_1012</v>
      </c>
      <c r="AB115" s="18">
        <f ca="1">HLOOKUP(AA115,'Jaccard_distance All'!$C$1:$EH$138,ROW()-2,FALSE)</f>
        <v>1</v>
      </c>
      <c r="AC115" s="21" t="str">
        <f ca="1">HLOOKUP(AA115,'Jaccard_distance All'!$C$1:$EH$138,2,FALSE)</f>
        <v>H₂ can leverage public consultations and engagements to elicit public support and participation</v>
      </c>
      <c r="AD115" s="18" t="str" cm="1">
        <f t="array" aca="1" ref="AD115" ca="1">INDEX('Jaccard_distance All'!$A$1:$EH$1,1,MATCH(AA115,'Jaccard_distance All'!$A$1:$EH$1,0)+MATCH(LARGE(OFFSET('Jaccard_distance All'!$A113,0,MATCH(AA115,'Jaccard_distance All'!$A$1:$EH$1,0),,138-MATCH(AA115,'Jaccard_distance All'!$A$1:$EH$1,0)),1),OFFSET('Jaccard_distance All'!$A113,0,MATCH(AA115,'Jaccard_distance All'!$A$1:$EH$1,0),,138-MATCH(AA115,'Jaccard_distance All'!$A$1:$EH$1,0)),0))</f>
        <v>set_1018</v>
      </c>
      <c r="AE115" s="18">
        <f ca="1">HLOOKUP(AD115,'Jaccard_distance All'!$C$1:$EH$138,ROW()-2,FALSE)</f>
        <v>1</v>
      </c>
      <c r="AF115" s="21" t="str">
        <f ca="1">HLOOKUP(AD115,'Jaccard_distance All'!$C$1:$EH$138,2,FALSE)</f>
        <v>H₂ will be a long-term business and can extend the operational lifetime of current industries (e.g., refining)</v>
      </c>
      <c r="AG115" s="18" t="str" cm="1">
        <f t="array" aca="1" ref="AG115" ca="1">INDEX('Jaccard_distance All'!$A$1:$EH$1,1,MATCH(AD115,'Jaccard_distance All'!$A$1:$EH$1,0)+MATCH(LARGE(OFFSET('Jaccard_distance All'!$A113,0,MATCH(AD115,'Jaccard_distance All'!$A$1:$EH$1,0),,138-MATCH(AD115,'Jaccard_distance All'!$A$1:$EH$1,0)),1),OFFSET('Jaccard_distance All'!$A113,0,MATCH(AD115,'Jaccard_distance All'!$A$1:$EH$1,0),,138-MATCH(AD115,'Jaccard_distance All'!$A$1:$EH$1,0)),0))</f>
        <v>set_1021</v>
      </c>
      <c r="AH115" s="18">
        <f ca="1">HLOOKUP(AG115,'Jaccard_distance All'!$C$1:$EH$138,ROW()-2,FALSE)</f>
        <v>1</v>
      </c>
      <c r="AI115" s="21" t="str">
        <f ca="1">HLOOKUP(AG115,'Jaccard_distance All'!$C$1:$EH$138,2,FALSE)</f>
        <v>H₂ can result in cheaper energy prices for end-use consumers</v>
      </c>
      <c r="AK115" s="85">
        <f ca="1">1-SMALL('Jaccard_distance All'!$C113:$EH113,2)</f>
        <v>0.27272727272727271</v>
      </c>
      <c r="AL115" s="85">
        <f ca="1">1-AVERAGE('Jaccard_distance All'!$C113:$EH113)</f>
        <v>8.4113022984642183E-2</v>
      </c>
      <c r="AM115" s="85">
        <f ca="1">1-MEDIAN('Jaccard_distance All'!$C113:$EH113)</f>
        <v>7.6923076923076872E-2</v>
      </c>
    </row>
    <row r="116" spans="1:39" ht="39.4" x14ac:dyDescent="0.45">
      <c r="A116" s="19" t="s">
        <v>128</v>
      </c>
      <c r="B116" s="21" t="s">
        <v>400</v>
      </c>
      <c r="C116" s="18" cm="1">
        <f t="array" ref="C116">_xlfn.XLOOKUP(A116,'CCUS risks'!$F$5:$AR$5,'CCUS risks'!$F$2:$AR$2,check,0)</f>
        <v>18</v>
      </c>
      <c r="D116" s="34" t="str" cm="1">
        <f t="array" aca="1" ref="D116" ca="1">INDEX('Jaccard_distance All'!$C$1:$EH$1,,MATCH(SMALL('Jaccard_distance All'!$C114:$EH114,D$4+1),'Jaccard_distance All'!$C114:$EH114,0))</f>
        <v>set_4027</v>
      </c>
      <c r="E116" s="18">
        <f ca="1">SMALL('Jaccard_distance All'!$C114:$EH114,E$4+1)</f>
        <v>0.6875</v>
      </c>
      <c r="F116" s="21" t="str" cm="1">
        <f t="array" aca="1" ref="F116" ca="1">INDEX('Jaccard_distance All'!$C$2:$EH$2,,MATCH(SMALL('Jaccard_distance All'!$C114:$EH114,F$4+1),'Jaccard_distance All'!$C114:$EH114,0))</f>
        <v>CCUS may be hindered by uncertainties in geological storage sites</v>
      </c>
      <c r="G116" s="18" t="str" cm="1">
        <f t="array" aca="1" ref="G116" ca="1">INDEX('Jaccard_distance All'!$C$1:$EH$1,,MATCH(SMALL('Jaccard_distance All'!$C114:$EH114,G$4+1),'Jaccard_distance All'!$C114:$EH114,0))</f>
        <v>set_4027</v>
      </c>
      <c r="H116" s="18">
        <f ca="1">SMALL('Jaccard_distance All'!$C114:$EH114,H$4+1)</f>
        <v>0.6875</v>
      </c>
      <c r="I116" s="21" t="str" cm="1">
        <f t="array" aca="1" ref="I116" ca="1">INDEX('Jaccard_distance All'!$C$2:$EH$2,,MATCH(SMALL('Jaccard_distance All'!$C114:$EH114,I$4+1),'Jaccard_distance All'!$C114:$EH114,0))</f>
        <v>CCUS may be hindered by uncertainties in geological storage sites</v>
      </c>
      <c r="J116" s="18" t="str" cm="1">
        <f t="array" aca="1" ref="J116" ca="1">INDEX('Jaccard_distance All'!$C$1:$EH$1,,MATCH(SMALL('Jaccard_distance All'!$C114:$EH114,J$4+1),'Jaccard_distance All'!$C114:$EH114,0))</f>
        <v>set_2011</v>
      </c>
      <c r="K116" s="18">
        <f ca="1">SMALL('Jaccard_distance All'!$C114:$EH114,K$4+1)</f>
        <v>0.72093023255813948</v>
      </c>
      <c r="L116" s="21" t="str" cm="1">
        <f t="array" aca="1" ref="L116" ca="1">INDEX('Jaccard_distance All'!$C$2:$EH$2,,MATCH(SMALL('Jaccard_distance All'!$C114:$EH114,L$4+1),'Jaccard_distance All'!$C114:$EH114,0))</f>
        <v>CCUS can leverage geographical proximity of industries and demand centers to expedite adoption</v>
      </c>
      <c r="M116" s="18" t="str" cm="1">
        <f t="array" aca="1" ref="M116" ca="1">INDEX('Jaccard_distance All'!$C$1:$EH$1,,MATCH(SMALL('Jaccard_distance All'!$C114:$EH114,M$4+1),'Jaccard_distance All'!$C114:$EH114,0))</f>
        <v>set_4031</v>
      </c>
      <c r="N116" s="18">
        <f ca="1">SMALL('Jaccard_distance All'!$C114:$EH114,N$4+1)</f>
        <v>0.73076923076923084</v>
      </c>
      <c r="O116" s="21" t="str" cm="1">
        <f t="array" aca="1" ref="O116" ca="1">INDEX('Jaccard_distance All'!$C$2:$EH$2,,MATCH(SMALL('Jaccard_distance All'!$C114:$EH114,O$4+1),'Jaccard_distance All'!$C114:$EH114,0))</f>
        <v>CCUS is hindered by a lack of clear markets for high-quality GHG removal credits</v>
      </c>
      <c r="P116" s="18" t="str" cm="1">
        <f t="array" aca="1" ref="P116" ca="1">INDEX('Jaccard_distance All'!$C$1:$EH$1,,MATCH(SMALL('Jaccard_distance All'!$C114:$EH114,P$4+1),'Jaccard_distance All'!$C114:$EH114,0))</f>
        <v>set_4016</v>
      </c>
      <c r="Q116" s="18">
        <f ca="1">SMALL('Jaccard_distance All'!$C114:$EH114,Q$4+1)</f>
        <v>0.73333333333333339</v>
      </c>
      <c r="R116" s="35" t="str" cm="1">
        <f t="array" aca="1" ref="R116" ca="1">INDEX('Jaccard_distance All'!$C$2:$EH$2,,MATCH(SMALL('Jaccard_distance All'!$C114:$EH114,R$4+1),'Jaccard_distance All'!$C114:$EH114,0))</f>
        <v>CCUS storage and transmission infrastructure must deal with leakage risks</v>
      </c>
      <c r="T116" s="61">
        <f ca="1">COUNTIF('Jaccard_distance All'!$C114:$EH114,1)</f>
        <v>12</v>
      </c>
      <c r="U116" s="34" t="str" cm="1">
        <f t="array" aca="1" ref="U116" ca="1">INDEX('Jaccard_distance All'!$C$1:$EH$1,,MATCH(LARGE('Jaccard_distance All'!$C114:$EH114,U$4),'Jaccard_distance All'!$C114:$EH114,0))</f>
        <v>set_1009</v>
      </c>
      <c r="V116" s="18">
        <f ca="1">LARGE('Jaccard_distance All'!$C114:$EH114,V$4+1)</f>
        <v>1</v>
      </c>
      <c r="W116" s="21" t="str" cm="1">
        <f t="array" aca="1" ref="W116" ca="1">INDEX('Jaccard_distance All'!$C$2:$EH$2,,MATCH(LARGE('Jaccard_distance All'!$C114:$EH114,W$4+1),'Jaccard_distance All'!$C114:$EH114,0))</f>
        <v>H₂ requirements for trained/skilled staff can be met by existing industries and initiatives</v>
      </c>
      <c r="X116" s="18" t="str" cm="1">
        <f t="array" aca="1" ref="X116" ca="1">INDEX('Jaccard_distance All'!$A$1:$EH$1,1,MATCH(U116,'Jaccard_distance All'!$A$1:$EH$1,0)+MATCH(LARGE(OFFSET('Jaccard_distance All'!$A114,0,MATCH(U116,'Jaccard_distance All'!$A$1:$EH$1,0),,138-MATCH(U116,'Jaccard_distance All'!$A$1:$EH$1,0)),1),OFFSET('Jaccard_distance All'!$A114,0,MATCH(U116,'Jaccard_distance All'!$A$1:$EH$1,0),,138-MATCH(U116,'Jaccard_distance All'!$A$1:$EH$1,0)),0))</f>
        <v>set_1016</v>
      </c>
      <c r="Y116" s="18">
        <f ca="1">HLOOKUP(X116,'Jaccard_distance All'!$C$1:$EH$138,ROW()-2,FALSE)</f>
        <v>1</v>
      </c>
      <c r="Z116" s="21" t="str">
        <f ca="1">HLOOKUP(X116,'Jaccard_distance All'!$C$1:$EH$138,2,FALSE)</f>
        <v>H₂ can help avoid stranded assets</v>
      </c>
      <c r="AA116" s="18" t="str" cm="1">
        <f t="array" aca="1" ref="AA116" ca="1">INDEX('Jaccard_distance All'!$A$1:$EH$1,1,MATCH(X116,'Jaccard_distance All'!$A$1:$EH$1,0)+MATCH(LARGE(OFFSET('Jaccard_distance All'!$A114,0,MATCH(X116,'Jaccard_distance All'!$A$1:$EH$1,0),,138-MATCH(X116,'Jaccard_distance All'!$A$1:$EH$1,0)),1),OFFSET('Jaccard_distance All'!$A114,0,MATCH(X116,'Jaccard_distance All'!$A$1:$EH$1,0),,138-MATCH(X116,'Jaccard_distance All'!$A$1:$EH$1,0)),0))</f>
        <v>set_1019</v>
      </c>
      <c r="AB116" s="18">
        <f ca="1">HLOOKUP(AA116,'Jaccard_distance All'!$C$1:$EH$138,ROW()-2,FALSE)</f>
        <v>1</v>
      </c>
      <c r="AC116" s="21" t="str">
        <f ca="1">HLOOKUP(AA116,'Jaccard_distance All'!$C$1:$EH$138,2,FALSE)</f>
        <v>H₂ can create opportunities across economic sectors ("hydrogen economy")</v>
      </c>
      <c r="AD116" s="18" t="str" cm="1">
        <f t="array" aca="1" ref="AD116" ca="1">INDEX('Jaccard_distance All'!$A$1:$EH$1,1,MATCH(AA116,'Jaccard_distance All'!$A$1:$EH$1,0)+MATCH(LARGE(OFFSET('Jaccard_distance All'!$A114,0,MATCH(AA116,'Jaccard_distance All'!$A$1:$EH$1,0),,138-MATCH(AA116,'Jaccard_distance All'!$A$1:$EH$1,0)),1),OFFSET('Jaccard_distance All'!$A114,0,MATCH(AA116,'Jaccard_distance All'!$A$1:$EH$1,0),,138-MATCH(AA116,'Jaccard_distance All'!$A$1:$EH$1,0)),0))</f>
        <v>set_1021</v>
      </c>
      <c r="AE116" s="18">
        <f ca="1">HLOOKUP(AD116,'Jaccard_distance All'!$C$1:$EH$138,ROW()-2,FALSE)</f>
        <v>1</v>
      </c>
      <c r="AF116" s="21" t="str">
        <f ca="1">HLOOKUP(AD116,'Jaccard_distance All'!$C$1:$EH$138,2,FALSE)</f>
        <v>H₂ can result in cheaper energy prices for end-use consumers</v>
      </c>
      <c r="AG116" s="18" t="str" cm="1">
        <f t="array" aca="1" ref="AG116" ca="1">INDEX('Jaccard_distance All'!$A$1:$EH$1,1,MATCH(AD116,'Jaccard_distance All'!$A$1:$EH$1,0)+MATCH(LARGE(OFFSET('Jaccard_distance All'!$A114,0,MATCH(AD116,'Jaccard_distance All'!$A$1:$EH$1,0),,138-MATCH(AD116,'Jaccard_distance All'!$A$1:$EH$1,0)),1),OFFSET('Jaccard_distance All'!$A114,0,MATCH(AD116,'Jaccard_distance All'!$A$1:$EH$1,0),,138-MATCH(AD116,'Jaccard_distance All'!$A$1:$EH$1,0)),0))</f>
        <v>set_1023</v>
      </c>
      <c r="AH116" s="18">
        <f ca="1">HLOOKUP(AG116,'Jaccard_distance All'!$C$1:$EH$138,ROW()-2,FALSE)</f>
        <v>1</v>
      </c>
      <c r="AI116" s="21" t="str">
        <f ca="1">HLOOKUP(AG116,'Jaccard_distance All'!$C$1:$EH$138,2,FALSE)</f>
        <v>H₂ adoption is a relatively low-cost option for existing natural-gas based furnaces</v>
      </c>
      <c r="AK116" s="85">
        <f ca="1">1-SMALL('Jaccard_distance All'!$C114:$EH114,2)</f>
        <v>0.3125</v>
      </c>
      <c r="AL116" s="85">
        <f ca="1">1-AVERAGE('Jaccard_distance All'!$C114:$EH114)</f>
        <v>0.12198132093521841</v>
      </c>
      <c r="AM116" s="85">
        <f ca="1">1-MEDIAN('Jaccard_distance All'!$C114:$EH114)</f>
        <v>0.10818713450292394</v>
      </c>
    </row>
    <row r="117" spans="1:39" ht="39.4" x14ac:dyDescent="0.45">
      <c r="A117" s="19" t="s">
        <v>129</v>
      </c>
      <c r="B117" s="21" t="s">
        <v>401</v>
      </c>
      <c r="C117" s="18" cm="1">
        <f t="array" ref="C117">_xlfn.XLOOKUP(A117,'CCUS risks'!$F$5:$AR$5,'CCUS risks'!$F$2:$AR$2,check,0)</f>
        <v>24</v>
      </c>
      <c r="D117" s="34" t="str" cm="1">
        <f t="array" aca="1" ref="D117" ca="1">INDEX('Jaccard_distance All'!$C$1:$EH$1,,MATCH(SMALL('Jaccard_distance All'!$C115:$EH115,D$4+1),'Jaccard_distance All'!$C115:$EH115,0))</f>
        <v>set_4033</v>
      </c>
      <c r="E117" s="18">
        <f ca="1">SMALL('Jaccard_distance All'!$C115:$EH115,E$4+1)</f>
        <v>0.62857142857142856</v>
      </c>
      <c r="F117" s="21" t="str" cm="1">
        <f t="array" aca="1" ref="F117" ca="1">INDEX('Jaccard_distance All'!$C$2:$EH$2,,MATCH(SMALL('Jaccard_distance All'!$C115:$EH115,F$4+1),'Jaccard_distance All'!$C115:$EH115,0))</f>
        <v xml:space="preserve">CCUS does not address other non-carbon emissions, e.g., NOx and SOx </v>
      </c>
      <c r="G117" s="18" t="str" cm="1">
        <f t="array" aca="1" ref="G117" ca="1">INDEX('Jaccard_distance All'!$C$1:$EH$1,,MATCH(SMALL('Jaccard_distance All'!$C115:$EH115,G$4+1),'Jaccard_distance All'!$C115:$EH115,0))</f>
        <v>set_4001</v>
      </c>
      <c r="H117" s="18">
        <f ca="1">SMALL('Jaccard_distance All'!$C115:$EH115,H$4+1)</f>
        <v>0.67500000000000004</v>
      </c>
      <c r="I117" s="21" t="str" cm="1">
        <f t="array" aca="1" ref="I117" ca="1">INDEX('Jaccard_distance All'!$C$2:$EH$2,,MATCH(SMALL('Jaccard_distance All'!$C115:$EH115,I$4+1),'Jaccard_distance All'!$C115:$EH115,0))</f>
        <v>CCUS deployment may be limited by physical constraints on CO₂ storage (e.g., geological)</v>
      </c>
      <c r="J117" s="18" t="str" cm="1">
        <f t="array" aca="1" ref="J117" ca="1">INDEX('Jaccard_distance All'!$C$1:$EH$1,,MATCH(SMALL('Jaccard_distance All'!$C115:$EH115,J$4+1),'Jaccard_distance All'!$C115:$EH115,0))</f>
        <v>set_4021</v>
      </c>
      <c r="K117" s="18">
        <f ca="1">SMALL('Jaccard_distance All'!$C115:$EH115,K$4+1)</f>
        <v>0.67567567567567566</v>
      </c>
      <c r="L117" s="21" t="str" cm="1">
        <f t="array" aca="1" ref="L117" ca="1">INDEX('Jaccard_distance All'!$C$2:$EH$2,,MATCH(SMALL('Jaccard_distance All'!$C115:$EH115,L$4+1),'Jaccard_distance All'!$C115:$EH115,0))</f>
        <v>CCUS with biomass (BECCS) may result in additional environmental impacts</v>
      </c>
      <c r="M117" s="18" t="str" cm="1">
        <f t="array" aca="1" ref="M117" ca="1">INDEX('Jaccard_distance All'!$C$1:$EH$1,,MATCH(SMALL('Jaccard_distance All'!$C115:$EH115,M$4+1),'Jaccard_distance All'!$C115:$EH115,0))</f>
        <v>set_2022</v>
      </c>
      <c r="N117" s="18">
        <f ca="1">SMALL('Jaccard_distance All'!$C115:$EH115,N$4+1)</f>
        <v>0.68571428571428572</v>
      </c>
      <c r="O117" s="21" t="str" cm="1">
        <f t="array" aca="1" ref="O117" ca="1">INDEX('Jaccard_distance All'!$C$2:$EH$2,,MATCH(SMALL('Jaccard_distance All'!$C115:$EH115,O$4+1),'Jaccard_distance All'!$C115:$EH115,0))</f>
        <v>CCUS can increase the competitiveness of industries both nationally and internationally</v>
      </c>
      <c r="P117" s="18" t="str" cm="1">
        <f t="array" aca="1" ref="P117" ca="1">INDEX('Jaccard_distance All'!$C$1:$EH$1,,MATCH(SMALL('Jaccard_distance All'!$C115:$EH115,P$4+1),'Jaccard_distance All'!$C115:$EH115,0))</f>
        <v>set_4016</v>
      </c>
      <c r="Q117" s="18">
        <f ca="1">SMALL('Jaccard_distance All'!$C115:$EH115,Q$4+1)</f>
        <v>0.6875</v>
      </c>
      <c r="R117" s="35" t="str" cm="1">
        <f t="array" aca="1" ref="R117" ca="1">INDEX('Jaccard_distance All'!$C$2:$EH$2,,MATCH(SMALL('Jaccard_distance All'!$C115:$EH115,R$4+1),'Jaccard_distance All'!$C115:$EH115,0))</f>
        <v>CCUS storage and transmission infrastructure must deal with leakage risks</v>
      </c>
      <c r="T117" s="61">
        <f ca="1">COUNTIF('Jaccard_distance All'!$C115:$EH115,1)</f>
        <v>6</v>
      </c>
      <c r="U117" s="34" t="str" cm="1">
        <f t="array" aca="1" ref="U117" ca="1">INDEX('Jaccard_distance All'!$C$1:$EH$1,,MATCH(LARGE('Jaccard_distance All'!$C115:$EH115,U$4),'Jaccard_distance All'!$C115:$EH115,0))</f>
        <v>set_1021</v>
      </c>
      <c r="V117" s="18">
        <f ca="1">LARGE('Jaccard_distance All'!$C115:$EH115,V$4+1)</f>
        <v>1</v>
      </c>
      <c r="W117" s="21" t="str" cm="1">
        <f t="array" aca="1" ref="W117" ca="1">INDEX('Jaccard_distance All'!$C$2:$EH$2,,MATCH(LARGE('Jaccard_distance All'!$C115:$EH115,W$4+1),'Jaccard_distance All'!$C115:$EH115,0))</f>
        <v>H₂ can result in cheaper energy prices for end-use consumers</v>
      </c>
      <c r="X117" s="18" t="str" cm="1">
        <f t="array" aca="1" ref="X117" ca="1">INDEX('Jaccard_distance All'!$A$1:$EH$1,1,MATCH(U117,'Jaccard_distance All'!$A$1:$EH$1,0)+MATCH(LARGE(OFFSET('Jaccard_distance All'!$A115,0,MATCH(U117,'Jaccard_distance All'!$A$1:$EH$1,0),,138-MATCH(U117,'Jaccard_distance All'!$A$1:$EH$1,0)),1),OFFSET('Jaccard_distance All'!$A115,0,MATCH(U117,'Jaccard_distance All'!$A$1:$EH$1,0),,138-MATCH(U117,'Jaccard_distance All'!$A$1:$EH$1,0)),0))</f>
        <v>set_1023</v>
      </c>
      <c r="Y117" s="18">
        <f ca="1">HLOOKUP(X117,'Jaccard_distance All'!$C$1:$EH$138,ROW()-2,FALSE)</f>
        <v>1</v>
      </c>
      <c r="Z117" s="21" t="str">
        <f ca="1">HLOOKUP(X117,'Jaccard_distance All'!$C$1:$EH$138,2,FALSE)</f>
        <v>H₂ adoption is a relatively low-cost option for existing natural-gas based furnaces</v>
      </c>
      <c r="AA117" s="18" t="str" cm="1">
        <f t="array" aca="1" ref="AA117" ca="1">INDEX('Jaccard_distance All'!$A$1:$EH$1,1,MATCH(X117,'Jaccard_distance All'!$A$1:$EH$1,0)+MATCH(LARGE(OFFSET('Jaccard_distance All'!$A115,0,MATCH(X117,'Jaccard_distance All'!$A$1:$EH$1,0),,138-MATCH(X117,'Jaccard_distance All'!$A$1:$EH$1,0)),1),OFFSET('Jaccard_distance All'!$A115,0,MATCH(X117,'Jaccard_distance All'!$A$1:$EH$1,0),,138-MATCH(X117,'Jaccard_distance All'!$A$1:$EH$1,0)),0))</f>
        <v>set_3013</v>
      </c>
      <c r="AB117" s="18">
        <f ca="1">HLOOKUP(AA117,'Jaccard_distance All'!$C$1:$EH$138,ROW()-2,FALSE)</f>
        <v>1</v>
      </c>
      <c r="AC117" s="21" t="str">
        <f ca="1">HLOOKUP(AA117,'Jaccard_distance All'!$C$1:$EH$138,2,FALSE)</f>
        <v>H₂ may face lack of sufficiently trained workforce</v>
      </c>
      <c r="AD117" s="18" t="str" cm="1">
        <f t="array" aca="1" ref="AD117" ca="1">INDEX('Jaccard_distance All'!$A$1:$EH$1,1,MATCH(AA117,'Jaccard_distance All'!$A$1:$EH$1,0)+MATCH(LARGE(OFFSET('Jaccard_distance All'!$A115,0,MATCH(AA117,'Jaccard_distance All'!$A$1:$EH$1,0),,138-MATCH(AA117,'Jaccard_distance All'!$A$1:$EH$1,0)),1),OFFSET('Jaccard_distance All'!$A115,0,MATCH(AA117,'Jaccard_distance All'!$A$1:$EH$1,0),,138-MATCH(AA117,'Jaccard_distance All'!$A$1:$EH$1,0)),0))</f>
        <v>set_3023</v>
      </c>
      <c r="AE117" s="18">
        <f ca="1">HLOOKUP(AD117,'Jaccard_distance All'!$C$1:$EH$138,ROW()-2,FALSE)</f>
        <v>1</v>
      </c>
      <c r="AF117" s="21" t="str">
        <f ca="1">HLOOKUP(AD117,'Jaccard_distance All'!$C$1:$EH$138,2,FALSE)</f>
        <v>H₂ production systems may lack sufficient flexibility to adjust to variable electricity supply and demand</v>
      </c>
      <c r="AG117" s="18" t="str" cm="1">
        <f t="array" aca="1" ref="AG117" ca="1">INDEX('Jaccard_distance All'!$A$1:$EH$1,1,MATCH(AD117,'Jaccard_distance All'!$A$1:$EH$1,0)+MATCH(LARGE(OFFSET('Jaccard_distance All'!$A115,0,MATCH(AD117,'Jaccard_distance All'!$A$1:$EH$1,0),,138-MATCH(AD117,'Jaccard_distance All'!$A$1:$EH$1,0)),1),OFFSET('Jaccard_distance All'!$A115,0,MATCH(AD117,'Jaccard_distance All'!$A$1:$EH$1,0),,138-MATCH(AD117,'Jaccard_distance All'!$A$1:$EH$1,0)),0))</f>
        <v>set_5005</v>
      </c>
      <c r="AH117" s="18">
        <f ca="1">HLOOKUP(AG117,'Jaccard_distance All'!$C$1:$EH$138,ROW()-2,FALSE)</f>
        <v>1</v>
      </c>
      <c r="AI117" s="21" t="str">
        <f ca="1">HLOOKUP(AG117,'Jaccard_distance All'!$C$1:$EH$138,2,FALSE)</f>
        <v>H₂ and CCUS may not address lack of diversity in the workforce</v>
      </c>
      <c r="AK117" s="85">
        <f ca="1">1-SMALL('Jaccard_distance All'!$C115:$EH115,2)</f>
        <v>0.37142857142857144</v>
      </c>
      <c r="AL117" s="85">
        <f ca="1">1-AVERAGE('Jaccard_distance All'!$C115:$EH115)</f>
        <v>0.15205177647038404</v>
      </c>
      <c r="AM117" s="85">
        <f ca="1">1-MEDIAN('Jaccard_distance All'!$C115:$EH115)</f>
        <v>0.13643410852713178</v>
      </c>
    </row>
    <row r="118" spans="1:39" ht="39.4" x14ac:dyDescent="0.45">
      <c r="A118" s="19" t="s">
        <v>167</v>
      </c>
      <c r="B118" s="21" t="s">
        <v>402</v>
      </c>
      <c r="C118" s="18" cm="1">
        <f t="array" ref="C118">_xlfn.XLOOKUP(A118,'CCUS risks'!$F$5:$AR$5,'CCUS risks'!$F$2:$AR$2,check,0)</f>
        <v>8</v>
      </c>
      <c r="D118" s="34" t="str" cm="1">
        <f t="array" aca="1" ref="D118" ca="1">INDEX('Jaccard_distance All'!$C$1:$EH$1,,MATCH(SMALL('Jaccard_distance All'!$C116:$EH116,D$4+1),'Jaccard_distance All'!$C116:$EH116,0))</f>
        <v>set_4031</v>
      </c>
      <c r="E118" s="18">
        <f ca="1">SMALL('Jaccard_distance All'!$C116:$EH116,E$4+1)</f>
        <v>0.72222222222222221</v>
      </c>
      <c r="F118" s="21" t="str" cm="1">
        <f t="array" aca="1" ref="F118" ca="1">INDEX('Jaccard_distance All'!$C$2:$EH$2,,MATCH(SMALL('Jaccard_distance All'!$C116:$EH116,F$4+1),'Jaccard_distance All'!$C116:$EH116,0))</f>
        <v>CCUS is hindered by a lack of clear markets for high-quality GHG removal credits</v>
      </c>
      <c r="G118" s="18" t="str" cm="1">
        <f t="array" aca="1" ref="G118" ca="1">INDEX('Jaccard_distance All'!$C$1:$EH$1,,MATCH(SMALL('Jaccard_distance All'!$C116:$EH116,G$4+1),'Jaccard_distance All'!$C116:$EH116,0))</f>
        <v>set_4034</v>
      </c>
      <c r="H118" s="18">
        <f ca="1">SMALL('Jaccard_distance All'!$C116:$EH116,H$4+1)</f>
        <v>0.77777777777777779</v>
      </c>
      <c r="I118" s="21" t="str" cm="1">
        <f t="array" aca="1" ref="I118" ca="1">INDEX('Jaccard_distance All'!$C$2:$EH$2,,MATCH(SMALL('Jaccard_distance All'!$C116:$EH116,I$4+1),'Jaccard_distance All'!$C116:$EH116,0))</f>
        <v>CCUS via mineralisation (CCM) is still under development</v>
      </c>
      <c r="J118" s="18" t="str" cm="1">
        <f t="array" aca="1" ref="J118" ca="1">INDEX('Jaccard_distance All'!$C$1:$EH$1,,MATCH(SMALL('Jaccard_distance All'!$C116:$EH116,J$4+1),'Jaccard_distance All'!$C116:$EH116,0))</f>
        <v>set_4015</v>
      </c>
      <c r="K118" s="18">
        <f ca="1">SMALL('Jaccard_distance All'!$C116:$EH116,K$4+1)</f>
        <v>0.8</v>
      </c>
      <c r="L118" s="21" t="str" cm="1">
        <f t="array" aca="1" ref="L118" ca="1">INDEX('Jaccard_distance All'!$C$2:$EH$2,,MATCH(SMALL('Jaccard_distance All'!$C116:$EH116,L$4+1),'Jaccard_distance All'!$C116:$EH116,0))</f>
        <v>CCUS projects may lack clear business models to justify investment</v>
      </c>
      <c r="M118" s="18" t="str" cm="1">
        <f t="array" aca="1" ref="M118" ca="1">INDEX('Jaccard_distance All'!$C$1:$EH$1,,MATCH(SMALL('Jaccard_distance All'!$C116:$EH116,M$4+1),'Jaccard_distance All'!$C116:$EH116,0))</f>
        <v>set_4024</v>
      </c>
      <c r="N118" s="18">
        <f ca="1">SMALL('Jaccard_distance All'!$C116:$EH116,N$4+1)</f>
        <v>0.80769230769230771</v>
      </c>
      <c r="O118" s="21" t="str" cm="1">
        <f t="array" aca="1" ref="O118" ca="1">INDEX('Jaccard_distance All'!$C$2:$EH$2,,MATCH(SMALL('Jaccard_distance All'!$C116:$EH116,O$4+1),'Jaccard_distance All'!$C116:$EH116,0))</f>
        <v>CCUS may no tbe viable without appropriate carbon pricing mechanism</v>
      </c>
      <c r="P118" s="18" t="str" cm="1">
        <f t="array" aca="1" ref="P118" ca="1">INDEX('Jaccard_distance All'!$C$1:$EH$1,,MATCH(SMALL('Jaccard_distance All'!$C116:$EH116,P$4+1),'Jaccard_distance All'!$C116:$EH116,0))</f>
        <v>set_4033</v>
      </c>
      <c r="Q118" s="18">
        <f ca="1">SMALL('Jaccard_distance All'!$C116:$EH116,Q$4+1)</f>
        <v>0.81481481481481488</v>
      </c>
      <c r="R118" s="35" t="str" cm="1">
        <f t="array" aca="1" ref="R118" ca="1">INDEX('Jaccard_distance All'!$C$2:$EH$2,,MATCH(SMALL('Jaccard_distance All'!$C116:$EH116,R$4+1),'Jaccard_distance All'!$C116:$EH116,0))</f>
        <v xml:space="preserve">CCUS does not address other non-carbon emissions, e.g., NOx and SOx </v>
      </c>
      <c r="T118" s="61">
        <f ca="1">COUNTIF('Jaccard_distance All'!$C116:$EH116,1)</f>
        <v>42</v>
      </c>
      <c r="U118" s="34" t="str" cm="1">
        <f t="array" aca="1" ref="U118" ca="1">INDEX('Jaccard_distance All'!$C$1:$EH$1,,MATCH(LARGE('Jaccard_distance All'!$C116:$EH116,U$4),'Jaccard_distance All'!$C116:$EH116,0))</f>
        <v>set_1003</v>
      </c>
      <c r="V118" s="18">
        <f ca="1">LARGE('Jaccard_distance All'!$C116:$EH116,V$4+1)</f>
        <v>1</v>
      </c>
      <c r="W118" s="21" t="str" cm="1">
        <f t="array" aca="1" ref="W118" ca="1">INDEX('Jaccard_distance All'!$C$2:$EH$2,,MATCH(LARGE('Jaccard_distance All'!$C116:$EH116,W$4+1),'Jaccard_distance All'!$C116:$EH116,0))</f>
        <v>H₂ can be produced via multiple technology value chains</v>
      </c>
      <c r="X118" s="18" t="str" cm="1">
        <f t="array" aca="1" ref="X118" ca="1">INDEX('Jaccard_distance All'!$A$1:$EH$1,1,MATCH(U118,'Jaccard_distance All'!$A$1:$EH$1,0)+MATCH(LARGE(OFFSET('Jaccard_distance All'!$A116,0,MATCH(U118,'Jaccard_distance All'!$A$1:$EH$1,0),,138-MATCH(U118,'Jaccard_distance All'!$A$1:$EH$1,0)),1),OFFSET('Jaccard_distance All'!$A116,0,MATCH(U118,'Jaccard_distance All'!$A$1:$EH$1,0),,138-MATCH(U118,'Jaccard_distance All'!$A$1:$EH$1,0)),0))</f>
        <v>set_1008</v>
      </c>
      <c r="Y118" s="18">
        <f ca="1">HLOOKUP(X118,'Jaccard_distance All'!$C$1:$EH$138,ROW()-2,FALSE)</f>
        <v>1</v>
      </c>
      <c r="Z118" s="21" t="str">
        <f ca="1">HLOOKUP(X118,'Jaccard_distance All'!$C$1:$EH$138,2,FALSE)</f>
        <v xml:space="preserve">H₂ can reuse infrastructure that is already available  </v>
      </c>
      <c r="AA118" s="18" t="str" cm="1">
        <f t="array" aca="1" ref="AA118" ca="1">INDEX('Jaccard_distance All'!$A$1:$EH$1,1,MATCH(X118,'Jaccard_distance All'!$A$1:$EH$1,0)+MATCH(LARGE(OFFSET('Jaccard_distance All'!$A116,0,MATCH(X118,'Jaccard_distance All'!$A$1:$EH$1,0),,138-MATCH(X118,'Jaccard_distance All'!$A$1:$EH$1,0)),1),OFFSET('Jaccard_distance All'!$A116,0,MATCH(X118,'Jaccard_distance All'!$A$1:$EH$1,0),,138-MATCH(X118,'Jaccard_distance All'!$A$1:$EH$1,0)),0))</f>
        <v>set_1010</v>
      </c>
      <c r="AB118" s="18">
        <f ca="1">HLOOKUP(AA118,'Jaccard_distance All'!$C$1:$EH$138,ROW()-2,FALSE)</f>
        <v>1</v>
      </c>
      <c r="AC118" s="21" t="str">
        <f ca="1">HLOOKUP(AA118,'Jaccard_distance All'!$C$1:$EH$138,2,FALSE)</f>
        <v>H₂ can mitigate other environmental problems, e.g., air pollution</v>
      </c>
      <c r="AD118" s="18" t="str" cm="1">
        <f t="array" aca="1" ref="AD118" ca="1">INDEX('Jaccard_distance All'!$A$1:$EH$1,1,MATCH(AA118,'Jaccard_distance All'!$A$1:$EH$1,0)+MATCH(LARGE(OFFSET('Jaccard_distance All'!$A116,0,MATCH(AA118,'Jaccard_distance All'!$A$1:$EH$1,0),,138-MATCH(AA118,'Jaccard_distance All'!$A$1:$EH$1,0)),1),OFFSET('Jaccard_distance All'!$A116,0,MATCH(AA118,'Jaccard_distance All'!$A$1:$EH$1,0),,138-MATCH(AA118,'Jaccard_distance All'!$A$1:$EH$1,0)),0))</f>
        <v>set_1011</v>
      </c>
      <c r="AE118" s="18">
        <f ca="1">HLOOKUP(AD118,'Jaccard_distance All'!$C$1:$EH$138,ROW()-2,FALSE)</f>
        <v>1</v>
      </c>
      <c r="AF118" s="21" t="str">
        <f ca="1">HLOOKUP(AD118,'Jaccard_distance All'!$C$1:$EH$138,2,FALSE)</f>
        <v>H₂ can be used in multiple markets via chemical energy carriers (e.g., ammonia, methanol)</v>
      </c>
      <c r="AG118" s="18" t="str" cm="1">
        <f t="array" aca="1" ref="AG118" ca="1">INDEX('Jaccard_distance All'!$A$1:$EH$1,1,MATCH(AD118,'Jaccard_distance All'!$A$1:$EH$1,0)+MATCH(LARGE(OFFSET('Jaccard_distance All'!$A116,0,MATCH(AD118,'Jaccard_distance All'!$A$1:$EH$1,0),,138-MATCH(AD118,'Jaccard_distance All'!$A$1:$EH$1,0)),1),OFFSET('Jaccard_distance All'!$A116,0,MATCH(AD118,'Jaccard_distance All'!$A$1:$EH$1,0),,138-MATCH(AD118,'Jaccard_distance All'!$A$1:$EH$1,0)),0))</f>
        <v>set_1012</v>
      </c>
      <c r="AH118" s="18">
        <f ca="1">HLOOKUP(AG118,'Jaccard_distance All'!$C$1:$EH$138,ROW()-2,FALSE)</f>
        <v>1</v>
      </c>
      <c r="AI118" s="21" t="str">
        <f ca="1">HLOOKUP(AG118,'Jaccard_distance All'!$C$1:$EH$138,2,FALSE)</f>
        <v>H₂ can leverage public consultations and engagements to elicit public support and participation</v>
      </c>
      <c r="AK118" s="85">
        <f ca="1">1-SMALL('Jaccard_distance All'!$C116:$EH116,2)</f>
        <v>0.27777777777777779</v>
      </c>
      <c r="AL118" s="85">
        <f ca="1">1-AVERAGE('Jaccard_distance All'!$C116:$EH116)</f>
        <v>6.4340701091322949E-2</v>
      </c>
      <c r="AM118" s="85">
        <f ca="1">1-MEDIAN('Jaccard_distance All'!$C116:$EH116)</f>
        <v>4.5454545454545414E-2</v>
      </c>
    </row>
    <row r="119" spans="1:39" ht="39.4" x14ac:dyDescent="0.45">
      <c r="A119" s="19" t="s">
        <v>168</v>
      </c>
      <c r="B119" s="21" t="s">
        <v>403</v>
      </c>
      <c r="C119" s="18" cm="1">
        <f t="array" ref="C119">_xlfn.XLOOKUP(A119,'CCUS risks'!$F$5:$AR$5,'CCUS risks'!$F$2:$AR$2,check,0)</f>
        <v>4</v>
      </c>
      <c r="D119" s="34" t="str" cm="1">
        <f t="array" aca="1" ref="D119" ca="1">INDEX('Jaccard_distance All'!$C$1:$EH$1,,MATCH(SMALL('Jaccard_distance All'!$C117:$EH117,D$4+1),'Jaccard_distance All'!$C117:$EH117,0))</f>
        <v>set_4025</v>
      </c>
      <c r="E119" s="18">
        <f ca="1">SMALL('Jaccard_distance All'!$C117:$EH117,E$4+1)</f>
        <v>0.72727272727272729</v>
      </c>
      <c r="F119" s="21" t="str" cm="1">
        <f t="array" aca="1" ref="F119" ca="1">INDEX('Jaccard_distance All'!$C$2:$EH$2,,MATCH(SMALL('Jaccard_distance All'!$C117:$EH117,F$4+1),'Jaccard_distance All'!$C117:$EH117,0))</f>
        <v>CCUS subsidies may hinder the development of other projects needed for clean energy transition</v>
      </c>
      <c r="G119" s="18" t="str" cm="1">
        <f t="array" aca="1" ref="G119" ca="1">INDEX('Jaccard_distance All'!$C$1:$EH$1,,MATCH(SMALL('Jaccard_distance All'!$C117:$EH117,G$4+1),'Jaccard_distance All'!$C117:$EH117,0))</f>
        <v>set_3037</v>
      </c>
      <c r="H119" s="18">
        <f ca="1">SMALL('Jaccard_distance All'!$C117:$EH117,H$4+1)</f>
        <v>0.8125</v>
      </c>
      <c r="I119" s="21" t="str" cm="1">
        <f t="array" aca="1" ref="I119" ca="1">INDEX('Jaccard_distance All'!$C$2:$EH$2,,MATCH(SMALL('Jaccard_distance All'!$C117:$EH117,I$4+1),'Jaccard_distance All'!$C117:$EH117,0))</f>
        <v>H₂ storage does not have specific policy frameworks to support it</v>
      </c>
      <c r="J119" s="18" t="str" cm="1">
        <f t="array" aca="1" ref="J119" ca="1">INDEX('Jaccard_distance All'!$C$1:$EH$1,,MATCH(SMALL('Jaccard_distance All'!$C117:$EH117,J$4+1),'Jaccard_distance All'!$C117:$EH117,0))</f>
        <v>set_1009</v>
      </c>
      <c r="K119" s="18">
        <f ca="1">SMALL('Jaccard_distance All'!$C117:$EH117,K$4+1)</f>
        <v>0.83333333333333337</v>
      </c>
      <c r="L119" s="21" t="str" cm="1">
        <f t="array" aca="1" ref="L119" ca="1">INDEX('Jaccard_distance All'!$C$2:$EH$2,,MATCH(SMALL('Jaccard_distance All'!$C117:$EH117,L$4+1),'Jaccard_distance All'!$C117:$EH117,0))</f>
        <v>H₂ requirements for trained/skilled staff can be met by existing industries and initiatives</v>
      </c>
      <c r="M119" s="18" t="str" cm="1">
        <f t="array" aca="1" ref="M119" ca="1">INDEX('Jaccard_distance All'!$C$1:$EH$1,,MATCH(SMALL('Jaccard_distance All'!$C117:$EH117,M$4+1),'Jaccard_distance All'!$C117:$EH117,0))</f>
        <v>set_1009</v>
      </c>
      <c r="N119" s="18">
        <f ca="1">SMALL('Jaccard_distance All'!$C117:$EH117,N$4+1)</f>
        <v>0.83333333333333337</v>
      </c>
      <c r="O119" s="21" t="str" cm="1">
        <f t="array" aca="1" ref="O119" ca="1">INDEX('Jaccard_distance All'!$C$2:$EH$2,,MATCH(SMALL('Jaccard_distance All'!$C117:$EH117,O$4+1),'Jaccard_distance All'!$C117:$EH117,0))</f>
        <v>H₂ requirements for trained/skilled staff can be met by existing industries and initiatives</v>
      </c>
      <c r="P119" s="18" t="str" cm="1">
        <f t="array" aca="1" ref="P119" ca="1">INDEX('Jaccard_distance All'!$C$1:$EH$1,,MATCH(SMALL('Jaccard_distance All'!$C117:$EH117,P$4+1),'Jaccard_distance All'!$C117:$EH117,0))</f>
        <v>set_4008</v>
      </c>
      <c r="Q119" s="18">
        <f ca="1">SMALL('Jaccard_distance All'!$C117:$EH117,Q$4+1)</f>
        <v>0.84</v>
      </c>
      <c r="R119" s="35" t="str" cm="1">
        <f t="array" aca="1" ref="R119" ca="1">INDEX('Jaccard_distance All'!$C$2:$EH$2,,MATCH(SMALL('Jaccard_distance All'!$C117:$EH117,R$4+1),'Jaccard_distance All'!$C117:$EH117,0))</f>
        <v>CCUS projects may face tensions due to competition among companies for funding and resources</v>
      </c>
      <c r="T119" s="61">
        <f ca="1">COUNTIF('Jaccard_distance All'!$C117:$EH117,1)</f>
        <v>55</v>
      </c>
      <c r="U119" s="34" t="str" cm="1">
        <f t="array" aca="1" ref="U119" ca="1">INDEX('Jaccard_distance All'!$C$1:$EH$1,,MATCH(LARGE('Jaccard_distance All'!$C117:$EH117,U$4),'Jaccard_distance All'!$C117:$EH117,0))</f>
        <v>set_1004</v>
      </c>
      <c r="V119" s="18">
        <f ca="1">LARGE('Jaccard_distance All'!$C117:$EH117,V$4+1)</f>
        <v>1</v>
      </c>
      <c r="W119" s="21" t="str" cm="1">
        <f t="array" aca="1" ref="W119" ca="1">INDEX('Jaccard_distance All'!$C$2:$EH$2,,MATCH(LARGE('Jaccard_distance All'!$C117:$EH117,W$4+1),'Jaccard_distance All'!$C117:$EH117,0))</f>
        <v>H₂ production via conventional technologies is at high TRL</v>
      </c>
      <c r="X119" s="18" t="str" cm="1">
        <f t="array" aca="1" ref="X119" ca="1">INDEX('Jaccard_distance All'!$A$1:$EH$1,1,MATCH(U119,'Jaccard_distance All'!$A$1:$EH$1,0)+MATCH(LARGE(OFFSET('Jaccard_distance All'!$A117,0,MATCH(U119,'Jaccard_distance All'!$A$1:$EH$1,0),,138-MATCH(U119,'Jaccard_distance All'!$A$1:$EH$1,0)),1),OFFSET('Jaccard_distance All'!$A117,0,MATCH(U119,'Jaccard_distance All'!$A$1:$EH$1,0),,138-MATCH(U119,'Jaccard_distance All'!$A$1:$EH$1,0)),0))</f>
        <v>set_1008</v>
      </c>
      <c r="Y119" s="18">
        <f ca="1">HLOOKUP(X119,'Jaccard_distance All'!$C$1:$EH$138,ROW()-2,FALSE)</f>
        <v>1</v>
      </c>
      <c r="Z119" s="21" t="str">
        <f ca="1">HLOOKUP(X119,'Jaccard_distance All'!$C$1:$EH$138,2,FALSE)</f>
        <v xml:space="preserve">H₂ can reuse infrastructure that is already available  </v>
      </c>
      <c r="AA119" s="18" t="str" cm="1">
        <f t="array" aca="1" ref="AA119" ca="1">INDEX('Jaccard_distance All'!$A$1:$EH$1,1,MATCH(X119,'Jaccard_distance All'!$A$1:$EH$1,0)+MATCH(LARGE(OFFSET('Jaccard_distance All'!$A117,0,MATCH(X119,'Jaccard_distance All'!$A$1:$EH$1,0),,138-MATCH(X119,'Jaccard_distance All'!$A$1:$EH$1,0)),1),OFFSET('Jaccard_distance All'!$A117,0,MATCH(X119,'Jaccard_distance All'!$A$1:$EH$1,0),,138-MATCH(X119,'Jaccard_distance All'!$A$1:$EH$1,0)),0))</f>
        <v>set_1010</v>
      </c>
      <c r="AB119" s="18">
        <f ca="1">HLOOKUP(AA119,'Jaccard_distance All'!$C$1:$EH$138,ROW()-2,FALSE)</f>
        <v>1</v>
      </c>
      <c r="AC119" s="21" t="str">
        <f ca="1">HLOOKUP(AA119,'Jaccard_distance All'!$C$1:$EH$138,2,FALSE)</f>
        <v>H₂ can mitigate other environmental problems, e.g., air pollution</v>
      </c>
      <c r="AD119" s="18" t="str" cm="1">
        <f t="array" aca="1" ref="AD119" ca="1">INDEX('Jaccard_distance All'!$A$1:$EH$1,1,MATCH(AA119,'Jaccard_distance All'!$A$1:$EH$1,0)+MATCH(LARGE(OFFSET('Jaccard_distance All'!$A117,0,MATCH(AA119,'Jaccard_distance All'!$A$1:$EH$1,0),,138-MATCH(AA119,'Jaccard_distance All'!$A$1:$EH$1,0)),1),OFFSET('Jaccard_distance All'!$A117,0,MATCH(AA119,'Jaccard_distance All'!$A$1:$EH$1,0),,138-MATCH(AA119,'Jaccard_distance All'!$A$1:$EH$1,0)),0))</f>
        <v>set_1011</v>
      </c>
      <c r="AE119" s="18">
        <f ca="1">HLOOKUP(AD119,'Jaccard_distance All'!$C$1:$EH$138,ROW()-2,FALSE)</f>
        <v>1</v>
      </c>
      <c r="AF119" s="21" t="str">
        <f ca="1">HLOOKUP(AD119,'Jaccard_distance All'!$C$1:$EH$138,2,FALSE)</f>
        <v>H₂ can be used in multiple markets via chemical energy carriers (e.g., ammonia, methanol)</v>
      </c>
      <c r="AG119" s="18" t="str" cm="1">
        <f t="array" aca="1" ref="AG119" ca="1">INDEX('Jaccard_distance All'!$A$1:$EH$1,1,MATCH(AD119,'Jaccard_distance All'!$A$1:$EH$1,0)+MATCH(LARGE(OFFSET('Jaccard_distance All'!$A117,0,MATCH(AD119,'Jaccard_distance All'!$A$1:$EH$1,0),,138-MATCH(AD119,'Jaccard_distance All'!$A$1:$EH$1,0)),1),OFFSET('Jaccard_distance All'!$A117,0,MATCH(AD119,'Jaccard_distance All'!$A$1:$EH$1,0),,138-MATCH(AD119,'Jaccard_distance All'!$A$1:$EH$1,0)),0))</f>
        <v>set_1012</v>
      </c>
      <c r="AH119" s="18">
        <f ca="1">HLOOKUP(AG119,'Jaccard_distance All'!$C$1:$EH$138,ROW()-2,FALSE)</f>
        <v>1</v>
      </c>
      <c r="AI119" s="21" t="str">
        <f ca="1">HLOOKUP(AG119,'Jaccard_distance All'!$C$1:$EH$138,2,FALSE)</f>
        <v>H₂ can leverage public consultations and engagements to elicit public support and participation</v>
      </c>
      <c r="AK119" s="85">
        <f ca="1">1-SMALL('Jaccard_distance All'!$C117:$EH117,2)</f>
        <v>0.27272727272727271</v>
      </c>
      <c r="AL119" s="85">
        <f ca="1">1-AVERAGE('Jaccard_distance All'!$C117:$EH117)</f>
        <v>5.0074057698444641E-2</v>
      </c>
      <c r="AM119" s="85">
        <f ca="1">1-MEDIAN('Jaccard_distance All'!$C117:$EH117)</f>
        <v>3.6375661375661394E-2</v>
      </c>
    </row>
    <row r="120" spans="1:39" ht="39.4" x14ac:dyDescent="0.45">
      <c r="A120" s="19" t="s">
        <v>169</v>
      </c>
      <c r="B120" s="21" t="s">
        <v>404</v>
      </c>
      <c r="C120" s="18" cm="1">
        <f t="array" ref="C120">_xlfn.XLOOKUP(A120,'CCUS risks'!$F$5:$AR$5,'CCUS risks'!$F$2:$AR$2,check,0)</f>
        <v>24</v>
      </c>
      <c r="D120" s="34" t="str" cm="1">
        <f t="array" aca="1" ref="D120" ca="1">INDEX('Jaccard_distance All'!$C$1:$EH$1,,MATCH(SMALL('Jaccard_distance All'!$C118:$EH118,D$4+1),'Jaccard_distance All'!$C118:$EH118,0))</f>
        <v>set_4014</v>
      </c>
      <c r="E120" s="18">
        <f ca="1">SMALL('Jaccard_distance All'!$C118:$EH118,E$4+1)</f>
        <v>0.61111111111111116</v>
      </c>
      <c r="F120" s="21" t="str" cm="1">
        <f t="array" aca="1" ref="F120" ca="1">INDEX('Jaccard_distance All'!$C$2:$EH$2,,MATCH(SMALL('Jaccard_distance All'!$C118:$EH118,F$4+1),'Jaccard_distance All'!$C118:$EH118,0))</f>
        <v>CCUS stakeholders may be unaligned and communicating poorly</v>
      </c>
      <c r="G120" s="18" t="str" cm="1">
        <f t="array" aca="1" ref="G120" ca="1">INDEX('Jaccard_distance All'!$C$1:$EH$1,,MATCH(SMALL('Jaccard_distance All'!$C118:$EH118,G$4+1),'Jaccard_distance All'!$C118:$EH118,0))</f>
        <v>set_4001</v>
      </c>
      <c r="H120" s="18">
        <f ca="1">SMALL('Jaccard_distance All'!$C118:$EH118,H$4+1)</f>
        <v>0.67500000000000004</v>
      </c>
      <c r="I120" s="21" t="str" cm="1">
        <f t="array" aca="1" ref="I120" ca="1">INDEX('Jaccard_distance All'!$C$2:$EH$2,,MATCH(SMALL('Jaccard_distance All'!$C118:$EH118,I$4+1),'Jaccard_distance All'!$C118:$EH118,0))</f>
        <v>CCUS deployment may be limited by physical constraints on CO₂ storage (e.g., geological)</v>
      </c>
      <c r="J120" s="18" t="str" cm="1">
        <f t="array" aca="1" ref="J120" ca="1">INDEX('Jaccard_distance All'!$C$1:$EH$1,,MATCH(SMALL('Jaccard_distance All'!$C118:$EH118,J$4+1),'Jaccard_distance All'!$C118:$EH118,0))</f>
        <v>set_4017</v>
      </c>
      <c r="K120" s="18">
        <f ca="1">SMALL('Jaccard_distance All'!$C118:$EH118,K$4+1)</f>
        <v>0.67647058823529416</v>
      </c>
      <c r="L120" s="21" t="str" cm="1">
        <f t="array" aca="1" ref="L120" ca="1">INDEX('Jaccard_distance All'!$C$2:$EH$2,,MATCH(SMALL('Jaccard_distance All'!$C118:$EH118,L$4+1),'Jaccard_distance All'!$C118:$EH118,0))</f>
        <v>CCUS may be hindered by lack of continuity in political action and of harmonization in policy strategies</v>
      </c>
      <c r="M120" s="18" t="str" cm="1">
        <f t="array" aca="1" ref="M120" ca="1">INDEX('Jaccard_distance All'!$C$1:$EH$1,,MATCH(SMALL('Jaccard_distance All'!$C118:$EH118,M$4+1),'Jaccard_distance All'!$C118:$EH118,0))</f>
        <v>set_4016</v>
      </c>
      <c r="N120" s="18">
        <f ca="1">SMALL('Jaccard_distance All'!$C118:$EH118,N$4+1)</f>
        <v>0.6875</v>
      </c>
      <c r="O120" s="21" t="str" cm="1">
        <f t="array" aca="1" ref="O120" ca="1">INDEX('Jaccard_distance All'!$C$2:$EH$2,,MATCH(SMALL('Jaccard_distance All'!$C118:$EH118,O$4+1),'Jaccard_distance All'!$C118:$EH118,0))</f>
        <v>CCUS storage and transmission infrastructure must deal with leakage risks</v>
      </c>
      <c r="P120" s="18" t="str" cm="1">
        <f t="array" aca="1" ref="P120" ca="1">INDEX('Jaccard_distance All'!$C$1:$EH$1,,MATCH(SMALL('Jaccard_distance All'!$C118:$EH118,P$4+1),'Jaccard_distance All'!$C118:$EH118,0))</f>
        <v>set_4015</v>
      </c>
      <c r="Q120" s="18">
        <f ca="1">SMALL('Jaccard_distance All'!$C118:$EH118,Q$4+1)</f>
        <v>0.7</v>
      </c>
      <c r="R120" s="35" t="str" cm="1">
        <f t="array" aca="1" ref="R120" ca="1">INDEX('Jaccard_distance All'!$C$2:$EH$2,,MATCH(SMALL('Jaccard_distance All'!$C118:$EH118,R$4+1),'Jaccard_distance All'!$C118:$EH118,0))</f>
        <v>CCUS projects may lack clear business models to justify investment</v>
      </c>
      <c r="T120" s="61">
        <f ca="1">COUNTIF('Jaccard_distance All'!$C118:$EH118,1)</f>
        <v>7</v>
      </c>
      <c r="U120" s="34" t="str" cm="1">
        <f t="array" aca="1" ref="U120" ca="1">INDEX('Jaccard_distance All'!$C$1:$EH$1,,MATCH(LARGE('Jaccard_distance All'!$C118:$EH118,U$4),'Jaccard_distance All'!$C118:$EH118,0))</f>
        <v>set_1023</v>
      </c>
      <c r="V120" s="18">
        <f ca="1">LARGE('Jaccard_distance All'!$C118:$EH118,V$4+1)</f>
        <v>1</v>
      </c>
      <c r="W120" s="21" t="str" cm="1">
        <f t="array" aca="1" ref="W120" ca="1">INDEX('Jaccard_distance All'!$C$2:$EH$2,,MATCH(LARGE('Jaccard_distance All'!$C118:$EH118,W$4+1),'Jaccard_distance All'!$C118:$EH118,0))</f>
        <v>H₂ adoption is a relatively low-cost option for existing natural-gas based furnaces</v>
      </c>
      <c r="X120" s="18" t="str" cm="1">
        <f t="array" aca="1" ref="X120" ca="1">INDEX('Jaccard_distance All'!$A$1:$EH$1,1,MATCH(U120,'Jaccard_distance All'!$A$1:$EH$1,0)+MATCH(LARGE(OFFSET('Jaccard_distance All'!$A118,0,MATCH(U120,'Jaccard_distance All'!$A$1:$EH$1,0),,138-MATCH(U120,'Jaccard_distance All'!$A$1:$EH$1,0)),1),OFFSET('Jaccard_distance All'!$A118,0,MATCH(U120,'Jaccard_distance All'!$A$1:$EH$1,0),,138-MATCH(U120,'Jaccard_distance All'!$A$1:$EH$1,0)),0))</f>
        <v>set_1024</v>
      </c>
      <c r="Y120" s="18">
        <f ca="1">HLOOKUP(X120,'Jaccard_distance All'!$C$1:$EH$138,ROW()-2,FALSE)</f>
        <v>1</v>
      </c>
      <c r="Z120" s="21" t="str">
        <f ca="1">HLOOKUP(X120,'Jaccard_distance All'!$C$1:$EH$138,2,FALSE)</f>
        <v>H₂ standards (e.g., classification as low-carbon H₂) can be used to enforce stringent CO₂ reduction targets</v>
      </c>
      <c r="AA120" s="18" t="str" cm="1">
        <f t="array" aca="1" ref="AA120" ca="1">INDEX('Jaccard_distance All'!$A$1:$EH$1,1,MATCH(X120,'Jaccard_distance All'!$A$1:$EH$1,0)+MATCH(LARGE(OFFSET('Jaccard_distance All'!$A118,0,MATCH(X120,'Jaccard_distance All'!$A$1:$EH$1,0),,138-MATCH(X120,'Jaccard_distance All'!$A$1:$EH$1,0)),1),OFFSET('Jaccard_distance All'!$A118,0,MATCH(X120,'Jaccard_distance All'!$A$1:$EH$1,0),,138-MATCH(X120,'Jaccard_distance All'!$A$1:$EH$1,0)),0))</f>
        <v>set_3023</v>
      </c>
      <c r="AB120" s="18">
        <f ca="1">HLOOKUP(AA120,'Jaccard_distance All'!$C$1:$EH$138,ROW()-2,FALSE)</f>
        <v>1</v>
      </c>
      <c r="AC120" s="21" t="str">
        <f ca="1">HLOOKUP(AA120,'Jaccard_distance All'!$C$1:$EH$138,2,FALSE)</f>
        <v>H₂ production systems may lack sufficient flexibility to adjust to variable electricity supply and demand</v>
      </c>
      <c r="AD120" s="18" t="str" cm="1">
        <f t="array" aca="1" ref="AD120" ca="1">INDEX('Jaccard_distance All'!$A$1:$EH$1,1,MATCH(AA120,'Jaccard_distance All'!$A$1:$EH$1,0)+MATCH(LARGE(OFFSET('Jaccard_distance All'!$A118,0,MATCH(AA120,'Jaccard_distance All'!$A$1:$EH$1,0),,138-MATCH(AA120,'Jaccard_distance All'!$A$1:$EH$1,0)),1),OFFSET('Jaccard_distance All'!$A118,0,MATCH(AA120,'Jaccard_distance All'!$A$1:$EH$1,0),,138-MATCH(AA120,'Jaccard_distance All'!$A$1:$EH$1,0)),0))</f>
        <v>set_3039</v>
      </c>
      <c r="AE120" s="18">
        <f ca="1">HLOOKUP(AD120,'Jaccard_distance All'!$C$1:$EH$138,ROW()-2,FALSE)</f>
        <v>1</v>
      </c>
      <c r="AF120" s="21" t="str">
        <f ca="1">HLOOKUP(AD120,'Jaccard_distance All'!$C$1:$EH$138,2,FALSE)</f>
        <v xml:space="preserve">H₂ infrastructure may face technical challenges due to embrittlement </v>
      </c>
      <c r="AG120" s="18" t="str" cm="1">
        <f t="array" aca="1" ref="AG120" ca="1">INDEX('Jaccard_distance All'!$A$1:$EH$1,1,MATCH(AD120,'Jaccard_distance All'!$A$1:$EH$1,0)+MATCH(LARGE(OFFSET('Jaccard_distance All'!$A118,0,MATCH(AD120,'Jaccard_distance All'!$A$1:$EH$1,0),,138-MATCH(AD120,'Jaccard_distance All'!$A$1:$EH$1,0)),1),OFFSET('Jaccard_distance All'!$A118,0,MATCH(AD120,'Jaccard_distance All'!$A$1:$EH$1,0),,138-MATCH(AD120,'Jaccard_distance All'!$A$1:$EH$1,0)),0))</f>
        <v>set_4034</v>
      </c>
      <c r="AH120" s="18">
        <f ca="1">HLOOKUP(AG120,'Jaccard_distance All'!$C$1:$EH$138,ROW()-2,FALSE)</f>
        <v>1</v>
      </c>
      <c r="AI120" s="21" t="str">
        <f ca="1">HLOOKUP(AG120,'Jaccard_distance All'!$C$1:$EH$138,2,FALSE)</f>
        <v>CCUS via mineralisation (CCM) is still under development</v>
      </c>
      <c r="AK120" s="85">
        <f ca="1">1-SMALL('Jaccard_distance All'!$C118:$EH118,2)</f>
        <v>0.38888888888888884</v>
      </c>
      <c r="AL120" s="85">
        <f ca="1">1-AVERAGE('Jaccard_distance All'!$C118:$EH118)</f>
        <v>0.14114252692394602</v>
      </c>
      <c r="AM120" s="85">
        <f ca="1">1-MEDIAN('Jaccard_distance All'!$C118:$EH118)</f>
        <v>0.1244676732481611</v>
      </c>
    </row>
    <row r="121" spans="1:39" ht="39.4" x14ac:dyDescent="0.45">
      <c r="A121" s="19" t="s">
        <v>170</v>
      </c>
      <c r="B121" s="21" t="s">
        <v>405</v>
      </c>
      <c r="C121" s="18" cm="1">
        <f t="array" ref="C121">_xlfn.XLOOKUP(A121,'CCUS risks'!$F$5:$AR$5,'CCUS risks'!$F$2:$AR$2,check,0)</f>
        <v>15</v>
      </c>
      <c r="D121" s="34" t="str" cm="1">
        <f t="array" aca="1" ref="D121" ca="1">INDEX('Jaccard_distance All'!$C$1:$EH$1,,MATCH(SMALL('Jaccard_distance All'!$C119:$EH119,D$4+1),'Jaccard_distance All'!$C119:$EH119,0))</f>
        <v>set_4024</v>
      </c>
      <c r="E121" s="18">
        <f ca="1">SMALL('Jaccard_distance All'!$C119:$EH119,E$4+1)</f>
        <v>0.68965517241379315</v>
      </c>
      <c r="F121" s="21" t="str" cm="1">
        <f t="array" aca="1" ref="F121" ca="1">INDEX('Jaccard_distance All'!$C$2:$EH$2,,MATCH(SMALL('Jaccard_distance All'!$C119:$EH119,F$4+1),'Jaccard_distance All'!$C119:$EH119,0))</f>
        <v>CCUS may no tbe viable without appropriate carbon pricing mechanism</v>
      </c>
      <c r="G121" s="18" t="str" cm="1">
        <f t="array" aca="1" ref="G121" ca="1">INDEX('Jaccard_distance All'!$C$1:$EH$1,,MATCH(SMALL('Jaccard_distance All'!$C119:$EH119,G$4+1),'Jaccard_distance All'!$C119:$EH119,0))</f>
        <v>set_4033</v>
      </c>
      <c r="H121" s="18">
        <f ca="1">SMALL('Jaccard_distance All'!$C119:$EH119,H$4+1)</f>
        <v>0.7</v>
      </c>
      <c r="I121" s="21" t="str" cm="1">
        <f t="array" aca="1" ref="I121" ca="1">INDEX('Jaccard_distance All'!$C$2:$EH$2,,MATCH(SMALL('Jaccard_distance All'!$C119:$EH119,I$4+1),'Jaccard_distance All'!$C119:$EH119,0))</f>
        <v xml:space="preserve">CCUS does not address other non-carbon emissions, e.g., NOx and SOx </v>
      </c>
      <c r="J121" s="18" t="str" cm="1">
        <f t="array" aca="1" ref="J121" ca="1">INDEX('Jaccard_distance All'!$C$1:$EH$1,,MATCH(SMALL('Jaccard_distance All'!$C119:$EH119,J$4+1),'Jaccard_distance All'!$C119:$EH119,0))</f>
        <v>set_2017</v>
      </c>
      <c r="K121" s="18">
        <f ca="1">SMALL('Jaccard_distance All'!$C119:$EH119,K$4+1)</f>
        <v>0.7142857142857143</v>
      </c>
      <c r="L121" s="21" t="str" cm="1">
        <f t="array" aca="1" ref="L121" ca="1">INDEX('Jaccard_distance All'!$C$2:$EH$2,,MATCH(SMALL('Jaccard_distance All'!$C119:$EH119,L$4+1),'Jaccard_distance All'!$C119:$EH119,0))</f>
        <v>CCUS enables the adoption of DAC technologies</v>
      </c>
      <c r="M121" s="18" t="str" cm="1">
        <f t="array" aca="1" ref="M121" ca="1">INDEX('Jaccard_distance All'!$C$1:$EH$1,,MATCH(SMALL('Jaccard_distance All'!$C119:$EH119,M$4+1),'Jaccard_distance All'!$C119:$EH119,0))</f>
        <v>set_2004</v>
      </c>
      <c r="N121" s="18">
        <f ca="1">SMALL('Jaccard_distance All'!$C119:$EH119,N$4+1)</f>
        <v>0.71875</v>
      </c>
      <c r="O121" s="21" t="str" cm="1">
        <f t="array" aca="1" ref="O121" ca="1">INDEX('Jaccard_distance All'!$C$2:$EH$2,,MATCH(SMALL('Jaccard_distance All'!$C119:$EH119,O$4+1),'Jaccard_distance All'!$C119:$EH119,0))</f>
        <v>CCUS enjoys political and policy support</v>
      </c>
      <c r="P121" s="18" t="str" cm="1">
        <f t="array" aca="1" ref="P121" ca="1">INDEX('Jaccard_distance All'!$C$1:$EH$1,,MATCH(SMALL('Jaccard_distance All'!$C119:$EH119,P$4+1),'Jaccard_distance All'!$C119:$EH119,0))</f>
        <v>set_4028</v>
      </c>
      <c r="Q121" s="18">
        <f ca="1">SMALL('Jaccard_distance All'!$C119:$EH119,Q$4+1)</f>
        <v>0.72222222222222221</v>
      </c>
      <c r="R121" s="35" t="str" cm="1">
        <f t="array" aca="1" ref="R121" ca="1">INDEX('Jaccard_distance All'!$C$2:$EH$2,,MATCH(SMALL('Jaccard_distance All'!$C119:$EH119,R$4+1),'Jaccard_distance All'!$C119:$EH119,0))</f>
        <v>CCUS may lack business models to financially support CO₂ permanent storage in geological sites</v>
      </c>
      <c r="T121" s="61">
        <f ca="1">COUNTIF('Jaccard_distance All'!$C119:$EH119,1)</f>
        <v>15</v>
      </c>
      <c r="U121" s="34" t="str" cm="1">
        <f t="array" aca="1" ref="U121" ca="1">INDEX('Jaccard_distance All'!$C$1:$EH$1,,MATCH(LARGE('Jaccard_distance All'!$C119:$EH119,U$4),'Jaccard_distance All'!$C119:$EH119,0))</f>
        <v>set_1011</v>
      </c>
      <c r="V121" s="18">
        <f ca="1">LARGE('Jaccard_distance All'!$C119:$EH119,V$4+1)</f>
        <v>1</v>
      </c>
      <c r="W121" s="21" t="str" cm="1">
        <f t="array" aca="1" ref="W121" ca="1">INDEX('Jaccard_distance All'!$C$2:$EH$2,,MATCH(LARGE('Jaccard_distance All'!$C119:$EH119,W$4+1),'Jaccard_distance All'!$C119:$EH119,0))</f>
        <v>H₂ can be used in multiple markets via chemical energy carriers (e.g., ammonia, methanol)</v>
      </c>
      <c r="X121" s="18" t="str" cm="1">
        <f t="array" aca="1" ref="X121" ca="1">INDEX('Jaccard_distance All'!$A$1:$EH$1,1,MATCH(U121,'Jaccard_distance All'!$A$1:$EH$1,0)+MATCH(LARGE(OFFSET('Jaccard_distance All'!$A119,0,MATCH(U121,'Jaccard_distance All'!$A$1:$EH$1,0),,138-MATCH(U121,'Jaccard_distance All'!$A$1:$EH$1,0)),1),OFFSET('Jaccard_distance All'!$A119,0,MATCH(U121,'Jaccard_distance All'!$A$1:$EH$1,0),,138-MATCH(U121,'Jaccard_distance All'!$A$1:$EH$1,0)),0))</f>
        <v>set_1018</v>
      </c>
      <c r="Y121" s="18">
        <f ca="1">HLOOKUP(X121,'Jaccard_distance All'!$C$1:$EH$138,ROW()-2,FALSE)</f>
        <v>1</v>
      </c>
      <c r="Z121" s="21" t="str">
        <f ca="1">HLOOKUP(X121,'Jaccard_distance All'!$C$1:$EH$138,2,FALSE)</f>
        <v>H₂ will be a long-term business and can extend the operational lifetime of current industries (e.g., refining)</v>
      </c>
      <c r="AA121" s="18" t="str" cm="1">
        <f t="array" aca="1" ref="AA121" ca="1">INDEX('Jaccard_distance All'!$A$1:$EH$1,1,MATCH(X121,'Jaccard_distance All'!$A$1:$EH$1,0)+MATCH(LARGE(OFFSET('Jaccard_distance All'!$A119,0,MATCH(X121,'Jaccard_distance All'!$A$1:$EH$1,0),,138-MATCH(X121,'Jaccard_distance All'!$A$1:$EH$1,0)),1),OFFSET('Jaccard_distance All'!$A119,0,MATCH(X121,'Jaccard_distance All'!$A$1:$EH$1,0),,138-MATCH(X121,'Jaccard_distance All'!$A$1:$EH$1,0)),0))</f>
        <v>set_1019</v>
      </c>
      <c r="AB121" s="18">
        <f ca="1">HLOOKUP(AA121,'Jaccard_distance All'!$C$1:$EH$138,ROW()-2,FALSE)</f>
        <v>1</v>
      </c>
      <c r="AC121" s="21" t="str">
        <f ca="1">HLOOKUP(AA121,'Jaccard_distance All'!$C$1:$EH$138,2,FALSE)</f>
        <v>H₂ can create opportunities across economic sectors ("hydrogen economy")</v>
      </c>
      <c r="AD121" s="18" t="str" cm="1">
        <f t="array" aca="1" ref="AD121" ca="1">INDEX('Jaccard_distance All'!$A$1:$EH$1,1,MATCH(AA121,'Jaccard_distance All'!$A$1:$EH$1,0)+MATCH(LARGE(OFFSET('Jaccard_distance All'!$A119,0,MATCH(AA121,'Jaccard_distance All'!$A$1:$EH$1,0),,138-MATCH(AA121,'Jaccard_distance All'!$A$1:$EH$1,0)),1),OFFSET('Jaccard_distance All'!$A119,0,MATCH(AA121,'Jaccard_distance All'!$A$1:$EH$1,0),,138-MATCH(AA121,'Jaccard_distance All'!$A$1:$EH$1,0)),0))</f>
        <v>set_1021</v>
      </c>
      <c r="AE121" s="18">
        <f ca="1">HLOOKUP(AD121,'Jaccard_distance All'!$C$1:$EH$138,ROW()-2,FALSE)</f>
        <v>1</v>
      </c>
      <c r="AF121" s="21" t="str">
        <f ca="1">HLOOKUP(AD121,'Jaccard_distance All'!$C$1:$EH$138,2,FALSE)</f>
        <v>H₂ can result in cheaper energy prices for end-use consumers</v>
      </c>
      <c r="AG121" s="18" t="str" cm="1">
        <f t="array" aca="1" ref="AG121" ca="1">INDEX('Jaccard_distance All'!$A$1:$EH$1,1,MATCH(AD121,'Jaccard_distance All'!$A$1:$EH$1,0)+MATCH(LARGE(OFFSET('Jaccard_distance All'!$A119,0,MATCH(AD121,'Jaccard_distance All'!$A$1:$EH$1,0),,138-MATCH(AD121,'Jaccard_distance All'!$A$1:$EH$1,0)),1),OFFSET('Jaccard_distance All'!$A119,0,MATCH(AD121,'Jaccard_distance All'!$A$1:$EH$1,0),,138-MATCH(AD121,'Jaccard_distance All'!$A$1:$EH$1,0)),0))</f>
        <v>set_1023</v>
      </c>
      <c r="AH121" s="18">
        <f ca="1">HLOOKUP(AG121,'Jaccard_distance All'!$C$1:$EH$138,ROW()-2,FALSE)</f>
        <v>1</v>
      </c>
      <c r="AI121" s="21" t="str">
        <f ca="1">HLOOKUP(AG121,'Jaccard_distance All'!$C$1:$EH$138,2,FALSE)</f>
        <v>H₂ adoption is a relatively low-cost option for existing natural-gas based furnaces</v>
      </c>
      <c r="AK121" s="85">
        <f ca="1">1-SMALL('Jaccard_distance All'!$C119:$EH119,2)</f>
        <v>0.31034482758620685</v>
      </c>
      <c r="AL121" s="85">
        <f ca="1">1-AVERAGE('Jaccard_distance All'!$C119:$EH119)</f>
        <v>0.10991193392985166</v>
      </c>
      <c r="AM121" s="85">
        <f ca="1">1-MEDIAN('Jaccard_distance All'!$C119:$EH119)</f>
        <v>8.333333333333337E-2</v>
      </c>
    </row>
    <row r="122" spans="1:39" ht="39.4" x14ac:dyDescent="0.45">
      <c r="A122" s="19" t="s">
        <v>171</v>
      </c>
      <c r="B122" s="21" t="s">
        <v>406</v>
      </c>
      <c r="C122" s="18" cm="1">
        <f t="array" ref="C122">_xlfn.XLOOKUP(A122,'CCUS risks'!$F$5:$AR$5,'CCUS risks'!$F$2:$AR$2,check,0)</f>
        <v>20</v>
      </c>
      <c r="D122" s="34" t="str" cm="1">
        <f t="array" aca="1" ref="D122" ca="1">INDEX('Jaccard_distance All'!$C$1:$EH$1,,MATCH(SMALL('Jaccard_distance All'!$C120:$EH120,D$4+1),'Jaccard_distance All'!$C120:$EH120,0))</f>
        <v>set_2006</v>
      </c>
      <c r="E122" s="18">
        <f ca="1">SMALL('Jaccard_distance All'!$C120:$EH120,E$4+1)</f>
        <v>0.66666666666666674</v>
      </c>
      <c r="F122" s="21" t="str" cm="1">
        <f t="array" aca="1" ref="F122" ca="1">INDEX('Jaccard_distance All'!$C$2:$EH$2,,MATCH(SMALL('Jaccard_distance All'!$C120:$EH120,F$4+1),'Jaccard_distance All'!$C120:$EH120,0))</f>
        <v>CCUS adoption can lead to benefits to the wider economy (e.g., job creation and retainment)</v>
      </c>
      <c r="G122" s="18" t="str" cm="1">
        <f t="array" aca="1" ref="G122" ca="1">INDEX('Jaccard_distance All'!$C$1:$EH$1,,MATCH(SMALL('Jaccard_distance All'!$C120:$EH120,G$4+1),'Jaccard_distance All'!$C120:$EH120,0))</f>
        <v>set_2006</v>
      </c>
      <c r="H122" s="18">
        <f ca="1">SMALL('Jaccard_distance All'!$C120:$EH120,H$4+1)</f>
        <v>0.66666666666666674</v>
      </c>
      <c r="I122" s="21" t="str" cm="1">
        <f t="array" aca="1" ref="I122" ca="1">INDEX('Jaccard_distance All'!$C$2:$EH$2,,MATCH(SMALL('Jaccard_distance All'!$C120:$EH120,I$4+1),'Jaccard_distance All'!$C120:$EH120,0))</f>
        <v>CCUS adoption can lead to benefits to the wider economy (e.g., job creation and retainment)</v>
      </c>
      <c r="J122" s="18" t="str" cm="1">
        <f t="array" aca="1" ref="J122" ca="1">INDEX('Jaccard_distance All'!$C$1:$EH$1,,MATCH(SMALL('Jaccard_distance All'!$C120:$EH120,J$4+1),'Jaccard_distance All'!$C120:$EH120,0))</f>
        <v>set_4033</v>
      </c>
      <c r="K122" s="18">
        <f ca="1">SMALL('Jaccard_distance All'!$C120:$EH120,K$4+1)</f>
        <v>0.70588235294117641</v>
      </c>
      <c r="L122" s="21" t="str" cm="1">
        <f t="array" aca="1" ref="L122" ca="1">INDEX('Jaccard_distance All'!$C$2:$EH$2,,MATCH(SMALL('Jaccard_distance All'!$C120:$EH120,L$4+1),'Jaccard_distance All'!$C120:$EH120,0))</f>
        <v xml:space="preserve">CCUS does not address other non-carbon emissions, e.g., NOx and SOx </v>
      </c>
      <c r="M122" s="18" t="str" cm="1">
        <f t="array" aca="1" ref="M122" ca="1">INDEX('Jaccard_distance All'!$C$1:$EH$1,,MATCH(SMALL('Jaccard_distance All'!$C120:$EH120,M$4+1),'Jaccard_distance All'!$C120:$EH120,0))</f>
        <v>set_4016</v>
      </c>
      <c r="N122" s="18">
        <f ca="1">SMALL('Jaccard_distance All'!$C120:$EH120,N$4+1)</f>
        <v>0.71739130434782616</v>
      </c>
      <c r="O122" s="21" t="str" cm="1">
        <f t="array" aca="1" ref="O122" ca="1">INDEX('Jaccard_distance All'!$C$2:$EH$2,,MATCH(SMALL('Jaccard_distance All'!$C120:$EH120,O$4+1),'Jaccard_distance All'!$C120:$EH120,0))</f>
        <v>CCUS storage and transmission infrastructure must deal with leakage risks</v>
      </c>
      <c r="P122" s="18" t="str" cm="1">
        <f t="array" aca="1" ref="P122" ca="1">INDEX('Jaccard_distance All'!$C$1:$EH$1,,MATCH(SMALL('Jaccard_distance All'!$C120:$EH120,P$4+1),'Jaccard_distance All'!$C120:$EH120,0))</f>
        <v>set_2022</v>
      </c>
      <c r="Q122" s="18">
        <f ca="1">SMALL('Jaccard_distance All'!$C120:$EH120,Q$4+1)</f>
        <v>0.72727272727272729</v>
      </c>
      <c r="R122" s="35" t="str" cm="1">
        <f t="array" aca="1" ref="R122" ca="1">INDEX('Jaccard_distance All'!$C$2:$EH$2,,MATCH(SMALL('Jaccard_distance All'!$C120:$EH120,R$4+1),'Jaccard_distance All'!$C120:$EH120,0))</f>
        <v>CCUS can increase the competitiveness of industries both nationally and internationally</v>
      </c>
      <c r="T122" s="61">
        <f ca="1">COUNTIF('Jaccard_distance All'!$C120:$EH120,1)</f>
        <v>13</v>
      </c>
      <c r="U122" s="34" t="str" cm="1">
        <f t="array" aca="1" ref="U122" ca="1">INDEX('Jaccard_distance All'!$C$1:$EH$1,,MATCH(LARGE('Jaccard_distance All'!$C120:$EH120,U$4),'Jaccard_distance All'!$C120:$EH120,0))</f>
        <v>set_1009</v>
      </c>
      <c r="V122" s="18">
        <f ca="1">LARGE('Jaccard_distance All'!$C120:$EH120,V$4+1)</f>
        <v>1</v>
      </c>
      <c r="W122" s="21" t="str" cm="1">
        <f t="array" aca="1" ref="W122" ca="1">INDEX('Jaccard_distance All'!$C$2:$EH$2,,MATCH(LARGE('Jaccard_distance All'!$C120:$EH120,W$4+1),'Jaccard_distance All'!$C120:$EH120,0))</f>
        <v>H₂ requirements for trained/skilled staff can be met by existing industries and initiatives</v>
      </c>
      <c r="X122" s="18" t="str" cm="1">
        <f t="array" aca="1" ref="X122" ca="1">INDEX('Jaccard_distance All'!$A$1:$EH$1,1,MATCH(U122,'Jaccard_distance All'!$A$1:$EH$1,0)+MATCH(LARGE(OFFSET('Jaccard_distance All'!$A120,0,MATCH(U122,'Jaccard_distance All'!$A$1:$EH$1,0),,138-MATCH(U122,'Jaccard_distance All'!$A$1:$EH$1,0)),1),OFFSET('Jaccard_distance All'!$A120,0,MATCH(U122,'Jaccard_distance All'!$A$1:$EH$1,0),,138-MATCH(U122,'Jaccard_distance All'!$A$1:$EH$1,0)),0))</f>
        <v>set_1019</v>
      </c>
      <c r="Y122" s="18">
        <f ca="1">HLOOKUP(X122,'Jaccard_distance All'!$C$1:$EH$138,ROW()-2,FALSE)</f>
        <v>1</v>
      </c>
      <c r="Z122" s="21" t="str">
        <f ca="1">HLOOKUP(X122,'Jaccard_distance All'!$C$1:$EH$138,2,FALSE)</f>
        <v>H₂ can create opportunities across economic sectors ("hydrogen economy")</v>
      </c>
      <c r="AA122" s="18" t="str" cm="1">
        <f t="array" aca="1" ref="AA122" ca="1">INDEX('Jaccard_distance All'!$A$1:$EH$1,1,MATCH(X122,'Jaccard_distance All'!$A$1:$EH$1,0)+MATCH(LARGE(OFFSET('Jaccard_distance All'!$A120,0,MATCH(X122,'Jaccard_distance All'!$A$1:$EH$1,0),,138-MATCH(X122,'Jaccard_distance All'!$A$1:$EH$1,0)),1),OFFSET('Jaccard_distance All'!$A120,0,MATCH(X122,'Jaccard_distance All'!$A$1:$EH$1,0),,138-MATCH(X122,'Jaccard_distance All'!$A$1:$EH$1,0)),0))</f>
        <v>set_1021</v>
      </c>
      <c r="AB122" s="18">
        <f ca="1">HLOOKUP(AA122,'Jaccard_distance All'!$C$1:$EH$138,ROW()-2,FALSE)</f>
        <v>1</v>
      </c>
      <c r="AC122" s="21" t="str">
        <f ca="1">HLOOKUP(AA122,'Jaccard_distance All'!$C$1:$EH$138,2,FALSE)</f>
        <v>H₂ can result in cheaper energy prices for end-use consumers</v>
      </c>
      <c r="AD122" s="18" t="str" cm="1">
        <f t="array" aca="1" ref="AD122" ca="1">INDEX('Jaccard_distance All'!$A$1:$EH$1,1,MATCH(AA122,'Jaccard_distance All'!$A$1:$EH$1,0)+MATCH(LARGE(OFFSET('Jaccard_distance All'!$A120,0,MATCH(AA122,'Jaccard_distance All'!$A$1:$EH$1,0),,138-MATCH(AA122,'Jaccard_distance All'!$A$1:$EH$1,0)),1),OFFSET('Jaccard_distance All'!$A120,0,MATCH(AA122,'Jaccard_distance All'!$A$1:$EH$1,0),,138-MATCH(AA122,'Jaccard_distance All'!$A$1:$EH$1,0)),0))</f>
        <v>set_3007</v>
      </c>
      <c r="AE122" s="18">
        <f ca="1">HLOOKUP(AD122,'Jaccard_distance All'!$C$1:$EH$138,ROW()-2,FALSE)</f>
        <v>1</v>
      </c>
      <c r="AF122" s="21" t="str">
        <f ca="1">HLOOKUP(AD122,'Jaccard_distance All'!$C$1:$EH$138,2,FALSE)</f>
        <v>H₂ may suffer from lacking regulatory frameworks</v>
      </c>
      <c r="AG122" s="18" t="str" cm="1">
        <f t="array" aca="1" ref="AG122" ca="1">INDEX('Jaccard_distance All'!$A$1:$EH$1,1,MATCH(AD122,'Jaccard_distance All'!$A$1:$EH$1,0)+MATCH(LARGE(OFFSET('Jaccard_distance All'!$A120,0,MATCH(AD122,'Jaccard_distance All'!$A$1:$EH$1,0),,138-MATCH(AD122,'Jaccard_distance All'!$A$1:$EH$1,0)),1),OFFSET('Jaccard_distance All'!$A120,0,MATCH(AD122,'Jaccard_distance All'!$A$1:$EH$1,0),,138-MATCH(AD122,'Jaccard_distance All'!$A$1:$EH$1,0)),0))</f>
        <v>set_3013</v>
      </c>
      <c r="AH122" s="18">
        <f ca="1">HLOOKUP(AG122,'Jaccard_distance All'!$C$1:$EH$138,ROW()-2,FALSE)</f>
        <v>1</v>
      </c>
      <c r="AI122" s="21" t="str">
        <f ca="1">HLOOKUP(AG122,'Jaccard_distance All'!$C$1:$EH$138,2,FALSE)</f>
        <v>H₂ may face lack of sufficiently trained workforce</v>
      </c>
      <c r="AK122" s="85">
        <f ca="1">1-SMALL('Jaccard_distance All'!$C120:$EH120,2)</f>
        <v>0.33333333333333326</v>
      </c>
      <c r="AL122" s="85">
        <f ca="1">1-AVERAGE('Jaccard_distance All'!$C120:$EH120)</f>
        <v>0.12997015294576553</v>
      </c>
      <c r="AM122" s="85">
        <f ca="1">1-MEDIAN('Jaccard_distance All'!$C120:$EH120)</f>
        <v>0.122619445372536</v>
      </c>
    </row>
    <row r="123" spans="1:39" ht="39.4" x14ac:dyDescent="0.45">
      <c r="A123" s="19" t="s">
        <v>172</v>
      </c>
      <c r="B123" s="21" t="s">
        <v>407</v>
      </c>
      <c r="C123" s="18" cm="1">
        <f t="array" ref="C123">_xlfn.XLOOKUP(A123,'CCUS risks'!$F$5:$AR$5,'CCUS risks'!$F$2:$AR$2,check,0)</f>
        <v>24</v>
      </c>
      <c r="D123" s="34" t="str" cm="1">
        <f t="array" aca="1" ref="D123" ca="1">INDEX('Jaccard_distance All'!$C$1:$EH$1,,MATCH(SMALL('Jaccard_distance All'!$C121:$EH121,D$4+1),'Jaccard_distance All'!$C121:$EH121,0))</f>
        <v>set_4016</v>
      </c>
      <c r="E123" s="18">
        <f ca="1">SMALL('Jaccard_distance All'!$C121:$EH121,E$4+1)</f>
        <v>0.56818181818181812</v>
      </c>
      <c r="F123" s="21" t="str" cm="1">
        <f t="array" aca="1" ref="F123" ca="1">INDEX('Jaccard_distance All'!$C$2:$EH$2,,MATCH(SMALL('Jaccard_distance All'!$C121:$EH121,F$4+1),'Jaccard_distance All'!$C121:$EH121,0))</f>
        <v>CCUS storage and transmission infrastructure must deal with leakage risks</v>
      </c>
      <c r="G123" s="18" t="str" cm="1">
        <f t="array" aca="1" ref="G123" ca="1">INDEX('Jaccard_distance All'!$C$1:$EH$1,,MATCH(SMALL('Jaccard_distance All'!$C121:$EH121,G$4+1),'Jaccard_distance All'!$C121:$EH121,0))</f>
        <v>set_4027</v>
      </c>
      <c r="H123" s="18">
        <f ca="1">SMALL('Jaccard_distance All'!$C121:$EH121,H$4+1)</f>
        <v>0.62857142857142856</v>
      </c>
      <c r="I123" s="21" t="str" cm="1">
        <f t="array" aca="1" ref="I123" ca="1">INDEX('Jaccard_distance All'!$C$2:$EH$2,,MATCH(SMALL('Jaccard_distance All'!$C121:$EH121,I$4+1),'Jaccard_distance All'!$C121:$EH121,0))</f>
        <v>CCUS may be hindered by uncertainties in geological storage sites</v>
      </c>
      <c r="J123" s="18" t="str" cm="1">
        <f t="array" aca="1" ref="J123" ca="1">INDEX('Jaccard_distance All'!$C$1:$EH$1,,MATCH(SMALL('Jaccard_distance All'!$C121:$EH121,J$4+1),'Jaccard_distance All'!$C121:$EH121,0))</f>
        <v>set_4022</v>
      </c>
      <c r="K123" s="18">
        <f ca="1">SMALL('Jaccard_distance All'!$C121:$EH121,K$4+1)</f>
        <v>0.65789473684210531</v>
      </c>
      <c r="L123" s="21" t="str" cm="1">
        <f t="array" aca="1" ref="L123" ca="1">INDEX('Jaccard_distance All'!$C$2:$EH$2,,MATCH(SMALL('Jaccard_distance All'!$C121:$EH121,L$4+1),'Jaccard_distance All'!$C121:$EH121,0))</f>
        <v>CCUS projects may unable to forecast profitability of operations due to uncertainties in demand markets</v>
      </c>
      <c r="M123" s="18" t="str" cm="1">
        <f t="array" aca="1" ref="M123" ca="1">INDEX('Jaccard_distance All'!$C$1:$EH$1,,MATCH(SMALL('Jaccard_distance All'!$C121:$EH121,M$4+1),'Jaccard_distance All'!$C121:$EH121,0))</f>
        <v>set_2006</v>
      </c>
      <c r="N123" s="18">
        <f ca="1">SMALL('Jaccard_distance All'!$C121:$EH121,N$4+1)</f>
        <v>0.66666666666666674</v>
      </c>
      <c r="O123" s="21" t="str" cm="1">
        <f t="array" aca="1" ref="O123" ca="1">INDEX('Jaccard_distance All'!$C$2:$EH$2,,MATCH(SMALL('Jaccard_distance All'!$C121:$EH121,O$4+1),'Jaccard_distance All'!$C121:$EH121,0))</f>
        <v>CCUS adoption can lead to benefits to the wider economy (e.g., job creation and retainment)</v>
      </c>
      <c r="P123" s="18" t="str" cm="1">
        <f t="array" aca="1" ref="P123" ca="1">INDEX('Jaccard_distance All'!$C$1:$EH$1,,MATCH(SMALL('Jaccard_distance All'!$C121:$EH121,P$4+1),'Jaccard_distance All'!$C121:$EH121,0))</f>
        <v>set_4021</v>
      </c>
      <c r="Q123" s="18">
        <f ca="1">SMALL('Jaccard_distance All'!$C121:$EH121,Q$4+1)</f>
        <v>0.67567567567567566</v>
      </c>
      <c r="R123" s="35" t="str" cm="1">
        <f t="array" aca="1" ref="R123" ca="1">INDEX('Jaccard_distance All'!$C$2:$EH$2,,MATCH(SMALL('Jaccard_distance All'!$C121:$EH121,R$4+1),'Jaccard_distance All'!$C121:$EH121,0))</f>
        <v>CCUS with biomass (BECCS) may result in additional environmental impacts</v>
      </c>
      <c r="T123" s="61">
        <f ca="1">COUNTIF('Jaccard_distance All'!$C121:$EH121,1)</f>
        <v>12</v>
      </c>
      <c r="U123" s="34" t="str" cm="1">
        <f t="array" aca="1" ref="U123" ca="1">INDEX('Jaccard_distance All'!$C$1:$EH$1,,MATCH(LARGE('Jaccard_distance All'!$C121:$EH121,U$4),'Jaccard_distance All'!$C121:$EH121,0))</f>
        <v>set_1019</v>
      </c>
      <c r="V123" s="18">
        <f ca="1">LARGE('Jaccard_distance All'!$C121:$EH121,V$4+1)</f>
        <v>1</v>
      </c>
      <c r="W123" s="21" t="str" cm="1">
        <f t="array" aca="1" ref="W123" ca="1">INDEX('Jaccard_distance All'!$C$2:$EH$2,,MATCH(LARGE('Jaccard_distance All'!$C121:$EH121,W$4+1),'Jaccard_distance All'!$C121:$EH121,0))</f>
        <v>H₂ can create opportunities across economic sectors ("hydrogen economy")</v>
      </c>
      <c r="X123" s="18" t="str" cm="1">
        <f t="array" aca="1" ref="X123" ca="1">INDEX('Jaccard_distance All'!$A$1:$EH$1,1,MATCH(U123,'Jaccard_distance All'!$A$1:$EH$1,0)+MATCH(LARGE(OFFSET('Jaccard_distance All'!$A121,0,MATCH(U123,'Jaccard_distance All'!$A$1:$EH$1,0),,138-MATCH(U123,'Jaccard_distance All'!$A$1:$EH$1,0)),1),OFFSET('Jaccard_distance All'!$A121,0,MATCH(U123,'Jaccard_distance All'!$A$1:$EH$1,0),,138-MATCH(U123,'Jaccard_distance All'!$A$1:$EH$1,0)),0))</f>
        <v>set_1021</v>
      </c>
      <c r="Y123" s="18">
        <f ca="1">HLOOKUP(X123,'Jaccard_distance All'!$C$1:$EH$138,ROW()-2,FALSE)</f>
        <v>1</v>
      </c>
      <c r="Z123" s="21" t="str">
        <f ca="1">HLOOKUP(X123,'Jaccard_distance All'!$C$1:$EH$138,2,FALSE)</f>
        <v>H₂ can result in cheaper energy prices for end-use consumers</v>
      </c>
      <c r="AA123" s="18" t="str" cm="1">
        <f t="array" aca="1" ref="AA123" ca="1">INDEX('Jaccard_distance All'!$A$1:$EH$1,1,MATCH(X123,'Jaccard_distance All'!$A$1:$EH$1,0)+MATCH(LARGE(OFFSET('Jaccard_distance All'!$A121,0,MATCH(X123,'Jaccard_distance All'!$A$1:$EH$1,0),,138-MATCH(X123,'Jaccard_distance All'!$A$1:$EH$1,0)),1),OFFSET('Jaccard_distance All'!$A121,0,MATCH(X123,'Jaccard_distance All'!$A$1:$EH$1,0),,138-MATCH(X123,'Jaccard_distance All'!$A$1:$EH$1,0)),0))</f>
        <v>set_1023</v>
      </c>
      <c r="AB123" s="18">
        <f ca="1">HLOOKUP(AA123,'Jaccard_distance All'!$C$1:$EH$138,ROW()-2,FALSE)</f>
        <v>1</v>
      </c>
      <c r="AC123" s="21" t="str">
        <f ca="1">HLOOKUP(AA123,'Jaccard_distance All'!$C$1:$EH$138,2,FALSE)</f>
        <v>H₂ adoption is a relatively low-cost option for existing natural-gas based furnaces</v>
      </c>
      <c r="AD123" s="18" t="str" cm="1">
        <f t="array" aca="1" ref="AD123" ca="1">INDEX('Jaccard_distance All'!$A$1:$EH$1,1,MATCH(AA123,'Jaccard_distance All'!$A$1:$EH$1,0)+MATCH(LARGE(OFFSET('Jaccard_distance All'!$A121,0,MATCH(AA123,'Jaccard_distance All'!$A$1:$EH$1,0),,138-MATCH(AA123,'Jaccard_distance All'!$A$1:$EH$1,0)),1),OFFSET('Jaccard_distance All'!$A121,0,MATCH(AA123,'Jaccard_distance All'!$A$1:$EH$1,0),,138-MATCH(AA123,'Jaccard_distance All'!$A$1:$EH$1,0)),0))</f>
        <v>set_1024</v>
      </c>
      <c r="AE123" s="18">
        <f ca="1">HLOOKUP(AD123,'Jaccard_distance All'!$C$1:$EH$138,ROW()-2,FALSE)</f>
        <v>1</v>
      </c>
      <c r="AF123" s="21" t="str">
        <f ca="1">HLOOKUP(AD123,'Jaccard_distance All'!$C$1:$EH$138,2,FALSE)</f>
        <v>H₂ standards (e.g., classification as low-carbon H₂) can be used to enforce stringent CO₂ reduction targets</v>
      </c>
      <c r="AG123" s="18" t="str" cm="1">
        <f t="array" aca="1" ref="AG123" ca="1">INDEX('Jaccard_distance All'!$A$1:$EH$1,1,MATCH(AD123,'Jaccard_distance All'!$A$1:$EH$1,0)+MATCH(LARGE(OFFSET('Jaccard_distance All'!$A121,0,MATCH(AD123,'Jaccard_distance All'!$A$1:$EH$1,0),,138-MATCH(AD123,'Jaccard_distance All'!$A$1:$EH$1,0)),1),OFFSET('Jaccard_distance All'!$A121,0,MATCH(AD123,'Jaccard_distance All'!$A$1:$EH$1,0),,138-MATCH(AD123,'Jaccard_distance All'!$A$1:$EH$1,0)),0))</f>
        <v>set_3007</v>
      </c>
      <c r="AH123" s="18">
        <f ca="1">HLOOKUP(AG123,'Jaccard_distance All'!$C$1:$EH$138,ROW()-2,FALSE)</f>
        <v>1</v>
      </c>
      <c r="AI123" s="21" t="str">
        <f ca="1">HLOOKUP(AG123,'Jaccard_distance All'!$C$1:$EH$138,2,FALSE)</f>
        <v>H₂ may suffer from lacking regulatory frameworks</v>
      </c>
      <c r="AK123" s="85">
        <f ca="1">1-SMALL('Jaccard_distance All'!$C121:$EH121,2)</f>
        <v>0.43181818181818188</v>
      </c>
      <c r="AL123" s="85">
        <f ca="1">1-AVERAGE('Jaccard_distance All'!$C121:$EH121)</f>
        <v>0.14263916828736678</v>
      </c>
      <c r="AM123" s="85">
        <f ca="1">1-MEDIAN('Jaccard_distance All'!$C121:$EH121)</f>
        <v>0.11451990632318498</v>
      </c>
    </row>
    <row r="124" spans="1:39" ht="39.4" x14ac:dyDescent="0.45">
      <c r="A124" s="19" t="s">
        <v>173</v>
      </c>
      <c r="B124" s="21" t="s">
        <v>408</v>
      </c>
      <c r="C124" s="18" cm="1">
        <f t="array" ref="C124">_xlfn.XLOOKUP(A124,'CCUS risks'!$F$5:$AR$5,'CCUS risks'!$F$2:$AR$2,check,0)</f>
        <v>3</v>
      </c>
      <c r="D124" s="34" t="str" cm="1">
        <f t="array" aca="1" ref="D124" ca="1">INDEX('Jaccard_distance All'!$C$1:$EH$1,,MATCH(SMALL('Jaccard_distance All'!$C122:$EH122,D$4+1),'Jaccard_distance All'!$C122:$EH122,0))</f>
        <v>set_4028</v>
      </c>
      <c r="E124" s="18">
        <f ca="1">SMALL('Jaccard_distance All'!$C122:$EH122,E$4+1)</f>
        <v>0.77777777777777779</v>
      </c>
      <c r="F124" s="21" t="str" cm="1">
        <f t="array" aca="1" ref="F124" ca="1">INDEX('Jaccard_distance All'!$C$2:$EH$2,,MATCH(SMALL('Jaccard_distance All'!$C122:$EH122,F$4+1),'Jaccard_distance All'!$C122:$EH122,0))</f>
        <v>CCUS may lack business models to financially support CO₂ permanent storage in geological sites</v>
      </c>
      <c r="G124" s="18" t="str" cm="1">
        <f t="array" aca="1" ref="G124" ca="1">INDEX('Jaccard_distance All'!$C$1:$EH$1,,MATCH(SMALL('Jaccard_distance All'!$C122:$EH122,G$4+1),'Jaccard_distance All'!$C122:$EH122,0))</f>
        <v>set_3039</v>
      </c>
      <c r="H124" s="18">
        <f ca="1">SMALL('Jaccard_distance All'!$C122:$EH122,H$4+1)</f>
        <v>0.83333333333333337</v>
      </c>
      <c r="I124" s="21" t="str" cm="1">
        <f t="array" aca="1" ref="I124" ca="1">INDEX('Jaccard_distance All'!$C$2:$EH$2,,MATCH(SMALL('Jaccard_distance All'!$C122:$EH122,I$4+1),'Jaccard_distance All'!$C122:$EH122,0))</f>
        <v xml:space="preserve">H₂ infrastructure may face technical challenges due to embrittlement </v>
      </c>
      <c r="J124" s="18" t="str" cm="1">
        <f t="array" aca="1" ref="J124" ca="1">INDEX('Jaccard_distance All'!$C$1:$EH$1,,MATCH(SMALL('Jaccard_distance All'!$C122:$EH122,J$4+1),'Jaccard_distance All'!$C122:$EH122,0))</f>
        <v>set_3039</v>
      </c>
      <c r="K124" s="18">
        <f ca="1">SMALL('Jaccard_distance All'!$C122:$EH122,K$4+1)</f>
        <v>0.83333333333333337</v>
      </c>
      <c r="L124" s="21" t="str" cm="1">
        <f t="array" aca="1" ref="L124" ca="1">INDEX('Jaccard_distance All'!$C$2:$EH$2,,MATCH(SMALL('Jaccard_distance All'!$C122:$EH122,L$4+1),'Jaccard_distance All'!$C122:$EH122,0))</f>
        <v xml:space="preserve">H₂ infrastructure may face technical challenges due to embrittlement </v>
      </c>
      <c r="M124" s="18" t="str" cm="1">
        <f t="array" aca="1" ref="M124" ca="1">INDEX('Jaccard_distance All'!$C$1:$EH$1,,MATCH(SMALL('Jaccard_distance All'!$C122:$EH122,M$4+1),'Jaccard_distance All'!$C122:$EH122,0))</f>
        <v>set_2017</v>
      </c>
      <c r="N124" s="18">
        <f ca="1">SMALL('Jaccard_distance All'!$C122:$EH122,N$4+1)</f>
        <v>0.84615384615384615</v>
      </c>
      <c r="O124" s="21" t="str" cm="1">
        <f t="array" aca="1" ref="O124" ca="1">INDEX('Jaccard_distance All'!$C$2:$EH$2,,MATCH(SMALL('Jaccard_distance All'!$C122:$EH122,O$4+1),'Jaccard_distance All'!$C122:$EH122,0))</f>
        <v>CCUS enables the adoption of DAC technologies</v>
      </c>
      <c r="P124" s="18" t="str" cm="1">
        <f t="array" aca="1" ref="P124" ca="1">INDEX('Jaccard_distance All'!$C$1:$EH$1,,MATCH(SMALL('Jaccard_distance All'!$C122:$EH122,P$4+1),'Jaccard_distance All'!$C122:$EH122,0))</f>
        <v>set_4031</v>
      </c>
      <c r="Q124" s="18">
        <f ca="1">SMALL('Jaccard_distance All'!$C122:$EH122,Q$4+1)</f>
        <v>0.875</v>
      </c>
      <c r="R124" s="35" t="str" cm="1">
        <f t="array" aca="1" ref="R124" ca="1">INDEX('Jaccard_distance All'!$C$2:$EH$2,,MATCH(SMALL('Jaccard_distance All'!$C122:$EH122,R$4+1),'Jaccard_distance All'!$C122:$EH122,0))</f>
        <v>CCUS is hindered by a lack of clear markets for high-quality GHG removal credits</v>
      </c>
      <c r="T124" s="61">
        <f ca="1">COUNTIF('Jaccard_distance All'!$C122:$EH122,1)</f>
        <v>83</v>
      </c>
      <c r="U124" s="34" t="str" cm="1">
        <f t="array" aca="1" ref="U124" ca="1">INDEX('Jaccard_distance All'!$C$1:$EH$1,,MATCH(LARGE('Jaccard_distance All'!$C122:$EH122,U$4),'Jaccard_distance All'!$C122:$EH122,0))</f>
        <v>set_1001</v>
      </c>
      <c r="V124" s="18">
        <f ca="1">LARGE('Jaccard_distance All'!$C122:$EH122,V$4+1)</f>
        <v>1</v>
      </c>
      <c r="W124" s="21" t="str" cm="1">
        <f t="array" aca="1" ref="W124" ca="1">INDEX('Jaccard_distance All'!$C$2:$EH$2,,MATCH(LARGE('Jaccard_distance All'!$C122:$EH122,W$4+1),'Jaccard_distance All'!$C122:$EH122,0))</f>
        <v>H₂ is an enabler of industry clusters</v>
      </c>
      <c r="X124" s="18" t="str" cm="1">
        <f t="array" aca="1" ref="X124" ca="1">INDEX('Jaccard_distance All'!$A$1:$EH$1,1,MATCH(U124,'Jaccard_distance All'!$A$1:$EH$1,0)+MATCH(LARGE(OFFSET('Jaccard_distance All'!$A122,0,MATCH(U124,'Jaccard_distance All'!$A$1:$EH$1,0),,138-MATCH(U124,'Jaccard_distance All'!$A$1:$EH$1,0)),1),OFFSET('Jaccard_distance All'!$A122,0,MATCH(U124,'Jaccard_distance All'!$A$1:$EH$1,0),,138-MATCH(U124,'Jaccard_distance All'!$A$1:$EH$1,0)),0))</f>
        <v>set_1003</v>
      </c>
      <c r="Y124" s="18">
        <f ca="1">HLOOKUP(X124,'Jaccard_distance All'!$C$1:$EH$138,ROW()-2,FALSE)</f>
        <v>1</v>
      </c>
      <c r="Z124" s="21" t="str">
        <f ca="1">HLOOKUP(X124,'Jaccard_distance All'!$C$1:$EH$138,2,FALSE)</f>
        <v>H₂ can be produced via multiple technology value chains</v>
      </c>
      <c r="AA124" s="18" t="str" cm="1">
        <f t="array" aca="1" ref="AA124" ca="1">INDEX('Jaccard_distance All'!$A$1:$EH$1,1,MATCH(X124,'Jaccard_distance All'!$A$1:$EH$1,0)+MATCH(LARGE(OFFSET('Jaccard_distance All'!$A122,0,MATCH(X124,'Jaccard_distance All'!$A$1:$EH$1,0),,138-MATCH(X124,'Jaccard_distance All'!$A$1:$EH$1,0)),1),OFFSET('Jaccard_distance All'!$A122,0,MATCH(X124,'Jaccard_distance All'!$A$1:$EH$1,0),,138-MATCH(X124,'Jaccard_distance All'!$A$1:$EH$1,0)),0))</f>
        <v>set_1004</v>
      </c>
      <c r="AB124" s="18">
        <f ca="1">HLOOKUP(AA124,'Jaccard_distance All'!$C$1:$EH$138,ROW()-2,FALSE)</f>
        <v>1</v>
      </c>
      <c r="AC124" s="21" t="str">
        <f ca="1">HLOOKUP(AA124,'Jaccard_distance All'!$C$1:$EH$138,2,FALSE)</f>
        <v>H₂ production via conventional technologies is at high TRL</v>
      </c>
      <c r="AD124" s="18" t="str" cm="1">
        <f t="array" aca="1" ref="AD124" ca="1">INDEX('Jaccard_distance All'!$A$1:$EH$1,1,MATCH(AA124,'Jaccard_distance All'!$A$1:$EH$1,0)+MATCH(LARGE(OFFSET('Jaccard_distance All'!$A122,0,MATCH(AA124,'Jaccard_distance All'!$A$1:$EH$1,0),,138-MATCH(AA124,'Jaccard_distance All'!$A$1:$EH$1,0)),1),OFFSET('Jaccard_distance All'!$A122,0,MATCH(AA124,'Jaccard_distance All'!$A$1:$EH$1,0),,138-MATCH(AA124,'Jaccard_distance All'!$A$1:$EH$1,0)),0))</f>
        <v>set_1006</v>
      </c>
      <c r="AE124" s="18">
        <f ca="1">HLOOKUP(AD124,'Jaccard_distance All'!$C$1:$EH$138,ROW()-2,FALSE)</f>
        <v>1</v>
      </c>
      <c r="AF124" s="21" t="str">
        <f ca="1">HLOOKUP(AD124,'Jaccard_distance All'!$C$1:$EH$138,2,FALSE)</f>
        <v>H₂ production enjoys political and policy support</v>
      </c>
      <c r="AG124" s="18" t="str" cm="1">
        <f t="array" aca="1" ref="AG124" ca="1">INDEX('Jaccard_distance All'!$A$1:$EH$1,1,MATCH(AD124,'Jaccard_distance All'!$A$1:$EH$1,0)+MATCH(LARGE(OFFSET('Jaccard_distance All'!$A122,0,MATCH(AD124,'Jaccard_distance All'!$A$1:$EH$1,0),,138-MATCH(AD124,'Jaccard_distance All'!$A$1:$EH$1,0)),1),OFFSET('Jaccard_distance All'!$A122,0,MATCH(AD124,'Jaccard_distance All'!$A$1:$EH$1,0),,138-MATCH(AD124,'Jaccard_distance All'!$A$1:$EH$1,0)),0))</f>
        <v>set_1007</v>
      </c>
      <c r="AH124" s="18">
        <f ca="1">HLOOKUP(AG124,'Jaccard_distance All'!$C$1:$EH$138,ROW()-2,FALSE)</f>
        <v>1</v>
      </c>
      <c r="AI124" s="21" t="str">
        <f ca="1">HLOOKUP(AG124,'Jaccard_distance All'!$C$1:$EH$138,2,FALSE)</f>
        <v>H₂ stimulates and supports cooperation and consensus among actors (industry, government, local authorities)</v>
      </c>
      <c r="AK124" s="85">
        <f ca="1">1-SMALL('Jaccard_distance All'!$C122:$EH122,2)</f>
        <v>0.22222222222222221</v>
      </c>
      <c r="AL124" s="85">
        <f ca="1">1-AVERAGE('Jaccard_distance All'!$C122:$EH122)</f>
        <v>3.1614637344833052E-2</v>
      </c>
      <c r="AM124" s="85">
        <f ca="1">1-MEDIAN('Jaccard_distance All'!$C122:$EH122)</f>
        <v>0</v>
      </c>
    </row>
    <row r="125" spans="1:39" ht="39.4" x14ac:dyDescent="0.45">
      <c r="A125" s="19" t="s">
        <v>130</v>
      </c>
      <c r="B125" s="21" t="s">
        <v>409</v>
      </c>
      <c r="C125" s="18" cm="1">
        <f t="array" ref="C125">_xlfn.XLOOKUP(A125,Justice!$F$5:$AR$5,Justice!$F$2:$AR$2,check,0)</f>
        <v>26</v>
      </c>
      <c r="D125" s="34" t="str" cm="1">
        <f t="array" aca="1" ref="D125" ca="1">INDEX('Jaccard_distance All'!$C$1:$EH$1,,MATCH(SMALL('Jaccard_distance All'!$C123:$EH123,D$4+1),'Jaccard_distance All'!$C123:$EH123,0))</f>
        <v>set_3010</v>
      </c>
      <c r="E125" s="18">
        <f ca="1">SMALL('Jaccard_distance All'!$C123:$EH123,E$4+1)</f>
        <v>0.65217391304347827</v>
      </c>
      <c r="F125" s="21" t="str" cm="1">
        <f t="array" aca="1" ref="F125" ca="1">INDEX('Jaccard_distance All'!$C$2:$EH$2,,MATCH(SMALL('Jaccard_distance All'!$C123:$EH123,F$4+1),'Jaccard_distance All'!$C123:$EH123,0))</f>
        <v>H₂ storage and transmission infrastructure must deal with leakage risks</v>
      </c>
      <c r="G125" s="18" t="str" cm="1">
        <f t="array" aca="1" ref="G125" ca="1">INDEX('Jaccard_distance All'!$C$1:$EH$1,,MATCH(SMALL('Jaccard_distance All'!$C123:$EH123,G$4+1),'Jaccard_distance All'!$C123:$EH123,0))</f>
        <v>set_3003</v>
      </c>
      <c r="H125" s="18">
        <f ca="1">SMALL('Jaccard_distance All'!$C123:$EH123,H$4+1)</f>
        <v>0.6875</v>
      </c>
      <c r="I125" s="21" t="str" cm="1">
        <f t="array" aca="1" ref="I125" ca="1">INDEX('Jaccard_distance All'!$C$2:$EH$2,,MATCH(SMALL('Jaccard_distance All'!$C123:$EH123,I$4+1),'Jaccard_distance All'!$C123:$EH123,0))</f>
        <v>H₂ deployment can result in high implementation costs</v>
      </c>
      <c r="J125" s="18" t="str" cm="1">
        <f t="array" aca="1" ref="J125" ca="1">INDEX('Jaccard_distance All'!$C$1:$EH$1,,MATCH(SMALL('Jaccard_distance All'!$C123:$EH123,J$4+1),'Jaccard_distance All'!$C123:$EH123,0))</f>
        <v>set_5002</v>
      </c>
      <c r="K125" s="18">
        <f ca="1">SMALL('Jaccard_distance All'!$C123:$EH123,K$4+1)</f>
        <v>0.69387755102040816</v>
      </c>
      <c r="L125" s="21" t="str" cm="1">
        <f t="array" aca="1" ref="L125" ca="1">INDEX('Jaccard_distance All'!$C$2:$EH$2,,MATCH(SMALL('Jaccard_distance All'!$C123:$EH123,L$4+1),'Jaccard_distance All'!$C123:$EH123,0))</f>
        <v>H₂ and CCUS may largely favour big companies and corporations capable of sizable investments</v>
      </c>
      <c r="M125" s="18" t="str" cm="1">
        <f t="array" aca="1" ref="M125" ca="1">INDEX('Jaccard_distance All'!$C$1:$EH$1,,MATCH(SMALL('Jaccard_distance All'!$C123:$EH123,M$4+1),'Jaccard_distance All'!$C123:$EH123,0))</f>
        <v>set_4009</v>
      </c>
      <c r="N125" s="18">
        <f ca="1">SMALL('Jaccard_distance All'!$C123:$EH123,N$4+1)</f>
        <v>0.71052631578947367</v>
      </c>
      <c r="O125" s="21" t="str" cm="1">
        <f t="array" aca="1" ref="O125" ca="1">INDEX('Jaccard_distance All'!$C$2:$EH$2,,MATCH(SMALL('Jaccard_distance All'!$C123:$EH123,O$4+1),'Jaccard_distance All'!$C123:$EH123,0))</f>
        <v>CCUS will require massive infrastructure for transmission and transport of expected CO₂ volumes</v>
      </c>
      <c r="P125" s="18" t="str" cm="1">
        <f t="array" aca="1" ref="P125" ca="1">INDEX('Jaccard_distance All'!$C$1:$EH$1,,MATCH(SMALL('Jaccard_distance All'!$C123:$EH123,P$4+1),'Jaccard_distance All'!$C123:$EH123,0))</f>
        <v>set_3027</v>
      </c>
      <c r="Q125" s="18">
        <f ca="1">SMALL('Jaccard_distance All'!$C123:$EH123,Q$4+1)</f>
        <v>0.7142857142857143</v>
      </c>
      <c r="R125" s="35" t="str" cm="1">
        <f t="array" aca="1" ref="R125" ca="1">INDEX('Jaccard_distance All'!$C$2:$EH$2,,MATCH(SMALL('Jaccard_distance All'!$C123:$EH123,R$4+1),'Jaccard_distance All'!$C123:$EH123,0))</f>
        <v>H₂ adoption will require wide-scale infrastructure changes</v>
      </c>
      <c r="T125" s="61">
        <f ca="1">COUNTIF('Jaccard_distance All'!$C123:$EH123,1)</f>
        <v>4</v>
      </c>
      <c r="U125" s="34" t="str" cm="1">
        <f t="array" aca="1" ref="U125" ca="1">INDEX('Jaccard_distance All'!$C$1:$EH$1,,MATCH(LARGE('Jaccard_distance All'!$C123:$EH123,U$4),'Jaccard_distance All'!$C123:$EH123,0))</f>
        <v>set_3023</v>
      </c>
      <c r="V125" s="18">
        <f ca="1">LARGE('Jaccard_distance All'!$C123:$EH123,V$4+1)</f>
        <v>1</v>
      </c>
      <c r="W125" s="21" t="str" cm="1">
        <f t="array" aca="1" ref="W125" ca="1">INDEX('Jaccard_distance All'!$C$2:$EH$2,,MATCH(LARGE('Jaccard_distance All'!$C123:$EH123,W$4+1),'Jaccard_distance All'!$C123:$EH123,0))</f>
        <v>H₂ production systems may lack sufficient flexibility to adjust to variable electricity supply and demand</v>
      </c>
      <c r="X125" s="18" t="str" cm="1">
        <f t="array" aca="1" ref="X125" ca="1">INDEX('Jaccard_distance All'!$A$1:$EH$1,1,MATCH(U125,'Jaccard_distance All'!$A$1:$EH$1,0)+MATCH(LARGE(OFFSET('Jaccard_distance All'!$A123,0,MATCH(U125,'Jaccard_distance All'!$A$1:$EH$1,0),,138-MATCH(U125,'Jaccard_distance All'!$A$1:$EH$1,0)),1),OFFSET('Jaccard_distance All'!$A123,0,MATCH(U125,'Jaccard_distance All'!$A$1:$EH$1,0),,138-MATCH(U125,'Jaccard_distance All'!$A$1:$EH$1,0)),0))</f>
        <v>set_3035</v>
      </c>
      <c r="Y125" s="18">
        <f ca="1">HLOOKUP(X125,'Jaccard_distance All'!$C$1:$EH$138,ROW()-2,FALSE)</f>
        <v>1</v>
      </c>
      <c r="Z125" s="21" t="str">
        <f ca="1">HLOOKUP(X125,'Jaccard_distance All'!$C$1:$EH$138,2,FALSE)</f>
        <v>H₂ systems where purity is necessary cannot leverage blended distribution infrastructure (i.e., with natural gas)</v>
      </c>
      <c r="AA125" s="18" t="str" cm="1">
        <f t="array" aca="1" ref="AA125" ca="1">INDEX('Jaccard_distance All'!$A$1:$EH$1,1,MATCH(X125,'Jaccard_distance All'!$A$1:$EH$1,0)+MATCH(LARGE(OFFSET('Jaccard_distance All'!$A123,0,MATCH(X125,'Jaccard_distance All'!$A$1:$EH$1,0),,138-MATCH(X125,'Jaccard_distance All'!$A$1:$EH$1,0)),1),OFFSET('Jaccard_distance All'!$A123,0,MATCH(X125,'Jaccard_distance All'!$A$1:$EH$1,0),,138-MATCH(X125,'Jaccard_distance All'!$A$1:$EH$1,0)),0))</f>
        <v>set_4029</v>
      </c>
      <c r="AB125" s="18">
        <f ca="1">HLOOKUP(AA125,'Jaccard_distance All'!$C$1:$EH$138,ROW()-2,FALSE)</f>
        <v>1</v>
      </c>
      <c r="AC125" s="21" t="str">
        <f ca="1">HLOOKUP(AA125,'Jaccard_distance All'!$C$1:$EH$138,2,FALSE)</f>
        <v>CCUS projects may face lack of cooperation among stakeholders from different clusters</v>
      </c>
      <c r="AD125" s="18" t="str" cm="1">
        <f t="array" aca="1" ref="AD125" ca="1">INDEX('Jaccard_distance All'!$A$1:$EH$1,1,MATCH(AA125,'Jaccard_distance All'!$A$1:$EH$1,0)+MATCH(LARGE(OFFSET('Jaccard_distance All'!$A123,0,MATCH(AA125,'Jaccard_distance All'!$A$1:$EH$1,0),,138-MATCH(AA125,'Jaccard_distance All'!$A$1:$EH$1,0)),1),OFFSET('Jaccard_distance All'!$A123,0,MATCH(AA125,'Jaccard_distance All'!$A$1:$EH$1,0),,138-MATCH(AA125,'Jaccard_distance All'!$A$1:$EH$1,0)),0))</f>
        <v>set_5005</v>
      </c>
      <c r="AE125" s="18">
        <f ca="1">HLOOKUP(AD125,'Jaccard_distance All'!$C$1:$EH$138,ROW()-2,FALSE)</f>
        <v>1</v>
      </c>
      <c r="AF125" s="21" t="str">
        <f ca="1">HLOOKUP(AD125,'Jaccard_distance All'!$C$1:$EH$138,2,FALSE)</f>
        <v>H₂ and CCUS may not address lack of diversity in the workforce</v>
      </c>
      <c r="AG125" s="18" t="str" cm="1">
        <f t="array" aca="1" ref="AG125" ca="1">INDEX('Jaccard_distance All'!$A$1:$EH$1,1,MATCH(AD125,'Jaccard_distance All'!$A$1:$EH$1,0)+MATCH(LARGE(OFFSET('Jaccard_distance All'!$A123,0,MATCH(AD125,'Jaccard_distance All'!$A$1:$EH$1,0),,138-MATCH(AD125,'Jaccard_distance All'!$A$1:$EH$1,0)),1),OFFSET('Jaccard_distance All'!$A123,0,MATCH(AD125,'Jaccard_distance All'!$A$1:$EH$1,0),,138-MATCH(AD125,'Jaccard_distance All'!$A$1:$EH$1,0)),0))</f>
        <v>set_5015</v>
      </c>
      <c r="AH125" s="18">
        <f ca="1">HLOOKUP(AG125,'Jaccard_distance All'!$C$1:$EH$138,ROW()-2,FALSE)</f>
        <v>0.96666666666666667</v>
      </c>
      <c r="AI125" s="21" t="str">
        <f ca="1">HLOOKUP(AG125,'Jaccard_distance All'!$C$1:$EH$138,2,FALSE)</f>
        <v>H₂ and CCUS adoption may be distorted by state protectionism towards O&amp;G industry</v>
      </c>
      <c r="AK125" s="85">
        <f ca="1">1-SMALL('Jaccard_distance All'!$C123:$EH123,2)</f>
        <v>0.34782608695652173</v>
      </c>
      <c r="AL125" s="85">
        <f ca="1">1-AVERAGE('Jaccard_distance All'!$C123:$EH123)</f>
        <v>0.16243470725652165</v>
      </c>
      <c r="AM125" s="85">
        <f ca="1">1-MEDIAN('Jaccard_distance All'!$C123:$EH123)</f>
        <v>0.16172624237140365</v>
      </c>
    </row>
    <row r="126" spans="1:39" ht="39.4" x14ac:dyDescent="0.45">
      <c r="A126" s="19" t="s">
        <v>131</v>
      </c>
      <c r="B126" s="21" t="s">
        <v>410</v>
      </c>
      <c r="C126" s="18" cm="1">
        <f t="array" ref="C126">_xlfn.XLOOKUP(A126,Justice!$F$5:$AR$5,Justice!$F$2:$AR$2,check,0)</f>
        <v>38</v>
      </c>
      <c r="D126" s="34" t="str" cm="1">
        <f t="array" aca="1" ref="D126" ca="1">INDEX('Jaccard_distance All'!$C$1:$EH$1,,MATCH(SMALL('Jaccard_distance All'!$C124:$EH124,D$4+1),'Jaccard_distance All'!$C124:$EH124,0))</f>
        <v>set_5003</v>
      </c>
      <c r="E126" s="18">
        <f ca="1">SMALL('Jaccard_distance All'!$C124:$EH124,E$4+1)</f>
        <v>0.58181818181818179</v>
      </c>
      <c r="F126" s="21" t="str" cm="1">
        <f t="array" aca="1" ref="F126" ca="1">INDEX('Jaccard_distance All'!$C$2:$EH$2,,MATCH(SMALL('Jaccard_distance All'!$C124:$EH124,F$4+1),'Jaccard_distance All'!$C124:$EH124,0))</f>
        <v>H₂ and CCUS adoption will result in higher energy costs for end consumers</v>
      </c>
      <c r="G126" s="18" t="str" cm="1">
        <f t="array" aca="1" ref="G126" ca="1">INDEX('Jaccard_distance All'!$C$1:$EH$1,,MATCH(SMALL('Jaccard_distance All'!$C124:$EH124,G$4+1),'Jaccard_distance All'!$C124:$EH124,0))</f>
        <v>set_3018</v>
      </c>
      <c r="H126" s="18">
        <f ca="1">SMALL('Jaccard_distance All'!$C124:$EH124,H$4+1)</f>
        <v>0.60416666666666674</v>
      </c>
      <c r="I126" s="21" t="str" cm="1">
        <f t="array" aca="1" ref="I126" ca="1">INDEX('Jaccard_distance All'!$C$2:$EH$2,,MATCH(SMALL('Jaccard_distance All'!$C124:$EH124,I$4+1),'Jaccard_distance All'!$C124:$EH124,0))</f>
        <v>H₂ may be delayed due to bureaucracy and lack of political action</v>
      </c>
      <c r="J126" s="18" t="str" cm="1">
        <f t="array" aca="1" ref="J126" ca="1">INDEX('Jaccard_distance All'!$C$1:$EH$1,,MATCH(SMALL('Jaccard_distance All'!$C124:$EH124,J$4+1),'Jaccard_distance All'!$C124:$EH124,0))</f>
        <v>set_5008</v>
      </c>
      <c r="K126" s="18">
        <f ca="1">SMALL('Jaccard_distance All'!$C124:$EH124,K$4+1)</f>
        <v>0.62</v>
      </c>
      <c r="L126" s="21" t="str" cm="1">
        <f t="array" aca="1" ref="L126" ca="1">INDEX('Jaccard_distance All'!$C$2:$EH$2,,MATCH(SMALL('Jaccard_distance All'!$C124:$EH124,L$4+1),'Jaccard_distance All'!$C124:$EH124,0))</f>
        <v>H₂ and CCUS adoption may erode demand for traditional workfoce and eliminate jobs</v>
      </c>
      <c r="M126" s="18" t="str" cm="1">
        <f t="array" aca="1" ref="M126" ca="1">INDEX('Jaccard_distance All'!$C$1:$EH$1,,MATCH(SMALL('Jaccard_distance All'!$C124:$EH124,M$4+1),'Jaccard_distance All'!$C124:$EH124,0))</f>
        <v>set_3028</v>
      </c>
      <c r="N126" s="18">
        <f ca="1">SMALL('Jaccard_distance All'!$C124:$EH124,N$4+1)</f>
        <v>0.65079365079365081</v>
      </c>
      <c r="O126" s="21" t="str" cm="1">
        <f t="array" aca="1" ref="O126" ca="1">INDEX('Jaccard_distance All'!$C$2:$EH$2,,MATCH(SMALL('Jaccard_distance All'!$C124:$EH124,O$4+1),'Jaccard_distance All'!$C124:$EH124,0))</f>
        <v>H₂ may not be "colour"-agnostic and result in predilection for certain technology options (e.g., blue H₂ over green H₂)</v>
      </c>
      <c r="P126" s="18" t="str" cm="1">
        <f t="array" aca="1" ref="P126" ca="1">INDEX('Jaccard_distance All'!$C$1:$EH$1,,MATCH(SMALL('Jaccard_distance All'!$C124:$EH124,P$4+1),'Jaccard_distance All'!$C124:$EH124,0))</f>
        <v>set_1003</v>
      </c>
      <c r="Q126" s="18">
        <f ca="1">SMALL('Jaccard_distance All'!$C124:$EH124,Q$4+1)</f>
        <v>0.65573770491803285</v>
      </c>
      <c r="R126" s="35" t="str" cm="1">
        <f t="array" aca="1" ref="R126" ca="1">INDEX('Jaccard_distance All'!$C$2:$EH$2,,MATCH(SMALL('Jaccard_distance All'!$C124:$EH124,R$4+1),'Jaccard_distance All'!$C124:$EH124,0))</f>
        <v>H₂ can be produced via multiple technology value chains</v>
      </c>
      <c r="T126" s="61">
        <f ca="1">COUNTIF('Jaccard_distance All'!$C124:$EH124,1)</f>
        <v>2</v>
      </c>
      <c r="U126" s="34" t="str" cm="1">
        <f t="array" aca="1" ref="U126" ca="1">INDEX('Jaccard_distance All'!$C$1:$EH$1,,MATCH(LARGE('Jaccard_distance All'!$C124:$EH124,U$4),'Jaccard_distance All'!$C124:$EH124,0))</f>
        <v>set_3023</v>
      </c>
      <c r="V126" s="18">
        <f ca="1">LARGE('Jaccard_distance All'!$C124:$EH124,V$4+1)</f>
        <v>1</v>
      </c>
      <c r="W126" s="21" t="str" cm="1">
        <f t="array" aca="1" ref="W126" ca="1">INDEX('Jaccard_distance All'!$C$2:$EH$2,,MATCH(LARGE('Jaccard_distance All'!$C124:$EH124,W$4+1),'Jaccard_distance All'!$C124:$EH124,0))</f>
        <v>H₂ production systems may lack sufficient flexibility to adjust to variable electricity supply and demand</v>
      </c>
      <c r="X126" s="18" t="str" cm="1">
        <f t="array" aca="1" ref="X126" ca="1">INDEX('Jaccard_distance All'!$A$1:$EH$1,1,MATCH(U126,'Jaccard_distance All'!$A$1:$EH$1,0)+MATCH(LARGE(OFFSET('Jaccard_distance All'!$A124,0,MATCH(U126,'Jaccard_distance All'!$A$1:$EH$1,0),,138-MATCH(U126,'Jaccard_distance All'!$A$1:$EH$1,0)),1),OFFSET('Jaccard_distance All'!$A124,0,MATCH(U126,'Jaccard_distance All'!$A$1:$EH$1,0),,138-MATCH(U126,'Jaccard_distance All'!$A$1:$EH$1,0)),0))</f>
        <v>set_5005</v>
      </c>
      <c r="Y126" s="18">
        <f ca="1">HLOOKUP(X126,'Jaccard_distance All'!$C$1:$EH$138,ROW()-2,FALSE)</f>
        <v>1</v>
      </c>
      <c r="Z126" s="21" t="str">
        <f ca="1">HLOOKUP(X126,'Jaccard_distance All'!$C$1:$EH$138,2,FALSE)</f>
        <v>H₂ and CCUS may not address lack of diversity in the workforce</v>
      </c>
      <c r="AA126" s="18" t="str" cm="1">
        <f t="array" aca="1" ref="AA126" ca="1">INDEX('Jaccard_distance All'!$A$1:$EH$1,1,MATCH(X126,'Jaccard_distance All'!$A$1:$EH$1,0)+MATCH(LARGE(OFFSET('Jaccard_distance All'!$A124,0,MATCH(X126,'Jaccard_distance All'!$A$1:$EH$1,0),,138-MATCH(X126,'Jaccard_distance All'!$A$1:$EH$1,0)),1),OFFSET('Jaccard_distance All'!$A124,0,MATCH(X126,'Jaccard_distance All'!$A$1:$EH$1,0),,138-MATCH(X126,'Jaccard_distance All'!$A$1:$EH$1,0)),0))</f>
        <v>set_5009</v>
      </c>
      <c r="AB126" s="18">
        <f ca="1">HLOOKUP(AA126,'Jaccard_distance All'!$C$1:$EH$138,ROW()-2,FALSE)</f>
        <v>0.92307692307692313</v>
      </c>
      <c r="AC126" s="21" t="str">
        <f ca="1">HLOOKUP(AA126,'Jaccard_distance All'!$C$1:$EH$138,2,FALSE)</f>
        <v>H₂ and CCUS may result in "offshoring" of emissions to developing and underdeveloped nations</v>
      </c>
      <c r="AD126" s="18" t="str" cm="1">
        <f t="array" aca="1" ref="AD126" ca="1">INDEX('Jaccard_distance All'!$A$1:$EH$1,1,MATCH(AA126,'Jaccard_distance All'!$A$1:$EH$1,0)+MATCH(LARGE(OFFSET('Jaccard_distance All'!$A124,0,MATCH(AA126,'Jaccard_distance All'!$A$1:$EH$1,0),,138-MATCH(AA126,'Jaccard_distance All'!$A$1:$EH$1,0)),1),OFFSET('Jaccard_distance All'!$A124,0,MATCH(AA126,'Jaccard_distance All'!$A$1:$EH$1,0),,138-MATCH(AA126,'Jaccard_distance All'!$A$1:$EH$1,0)),0))</f>
        <v>set_5015</v>
      </c>
      <c r="AE126" s="18">
        <f ca="1">HLOOKUP(AD126,'Jaccard_distance All'!$C$1:$EH$138,ROW()-2,FALSE)</f>
        <v>0.89743589743589747</v>
      </c>
      <c r="AF126" s="21" t="str">
        <f ca="1">HLOOKUP(AD126,'Jaccard_distance All'!$C$1:$EH$138,2,FALSE)</f>
        <v>H₂ and CCUS adoption may be distorted by state protectionism towards O&amp;G industry</v>
      </c>
      <c r="AG126" s="18" t="str" cm="1">
        <f t="array" aca="1" ref="AG126" ca="1">INDEX('Jaccard_distance All'!$A$1:$EH$1,1,MATCH(AD126,'Jaccard_distance All'!$A$1:$EH$1,0)+MATCH(LARGE(OFFSET('Jaccard_distance All'!$A124,0,MATCH(AD126,'Jaccard_distance All'!$A$1:$EH$1,0),,138-MATCH(AD126,'Jaccard_distance All'!$A$1:$EH$1,0)),1),OFFSET('Jaccard_distance All'!$A124,0,MATCH(AD126,'Jaccard_distance All'!$A$1:$EH$1,0),,138-MATCH(AD126,'Jaccard_distance All'!$A$1:$EH$1,0)),0))</f>
        <v>set_5016</v>
      </c>
      <c r="AH126" s="18">
        <f ca="1">HLOOKUP(AG126,'Jaccard_distance All'!$C$1:$EH$138,ROW()-2,FALSE)</f>
        <v>0.79069767441860461</v>
      </c>
      <c r="AI126" s="21" t="str">
        <f ca="1">HLOOKUP(AG126,'Jaccard_distance All'!$C$1:$EH$138,2,FALSE)</f>
        <v>H₂ and CCUS projects may not address unemployment affecting local communities due to mismatch in job skills</v>
      </c>
      <c r="AK126" s="85">
        <f ca="1">1-SMALL('Jaccard_distance All'!$C124:$EH124,2)</f>
        <v>0.41818181818181821</v>
      </c>
      <c r="AL126" s="85">
        <f ca="1">1-AVERAGE('Jaccard_distance All'!$C124:$EH124)</f>
        <v>0.18147649174970037</v>
      </c>
      <c r="AM126" s="85">
        <f ca="1">1-MEDIAN('Jaccard_distance All'!$C124:$EH124)</f>
        <v>0.16965142308922287</v>
      </c>
    </row>
    <row r="127" spans="1:39" ht="39.4" x14ac:dyDescent="0.45">
      <c r="A127" s="19" t="s">
        <v>132</v>
      </c>
      <c r="B127" s="21" t="s">
        <v>411</v>
      </c>
      <c r="C127" s="18" cm="1">
        <f t="array" ref="C127">_xlfn.XLOOKUP(A127,Justice!$F$5:$AR$5,Justice!$F$2:$AR$2,check,0)</f>
        <v>40</v>
      </c>
      <c r="D127" s="34" t="str" cm="1">
        <f t="array" aca="1" ref="D127" ca="1">INDEX('Jaccard_distance All'!$C$1:$EH$1,,MATCH(SMALL('Jaccard_distance All'!$C125:$EH125,D$4+1),'Jaccard_distance All'!$C125:$EH125,0))</f>
        <v>set_3027</v>
      </c>
      <c r="E127" s="18">
        <f ca="1">SMALL('Jaccard_distance All'!$C125:$EH125,E$4+1)</f>
        <v>0.54716981132075471</v>
      </c>
      <c r="F127" s="21" t="str" cm="1">
        <f t="array" aca="1" ref="F127" ca="1">INDEX('Jaccard_distance All'!$C$2:$EH$2,,MATCH(SMALL('Jaccard_distance All'!$C125:$EH125,F$4+1),'Jaccard_distance All'!$C125:$EH125,0))</f>
        <v>H₂ adoption will require wide-scale infrastructure changes</v>
      </c>
      <c r="G127" s="18" t="str" cm="1">
        <f t="array" aca="1" ref="G127" ca="1">INDEX('Jaccard_distance All'!$C$1:$EH$1,,MATCH(SMALL('Jaccard_distance All'!$C125:$EH125,G$4+1),'Jaccard_distance All'!$C125:$EH125,0))</f>
        <v>set_5004</v>
      </c>
      <c r="H127" s="18">
        <f ca="1">SMALL('Jaccard_distance All'!$C125:$EH125,H$4+1)</f>
        <v>0.55000000000000004</v>
      </c>
      <c r="I127" s="21" t="str" cm="1">
        <f t="array" aca="1" ref="I127" ca="1">INDEX('Jaccard_distance All'!$C$2:$EH$2,,MATCH(SMALL('Jaccard_distance All'!$C125:$EH125,I$4+1),'Jaccard_distance All'!$C125:$EH125,0))</f>
        <v>H₂ and CCUS additional costs may disproportionally impact low-income end consumers</v>
      </c>
      <c r="J127" s="18" t="str" cm="1">
        <f t="array" aca="1" ref="J127" ca="1">INDEX('Jaccard_distance All'!$C$1:$EH$1,,MATCH(SMALL('Jaccard_distance All'!$C125:$EH125,J$4+1),'Jaccard_distance All'!$C125:$EH125,0))</f>
        <v>set_5002</v>
      </c>
      <c r="K127" s="18">
        <f ca="1">SMALL('Jaccard_distance All'!$C125:$EH125,K$4+1)</f>
        <v>0.58181818181818179</v>
      </c>
      <c r="L127" s="21" t="str" cm="1">
        <f t="array" aca="1" ref="L127" ca="1">INDEX('Jaccard_distance All'!$C$2:$EH$2,,MATCH(SMALL('Jaccard_distance All'!$C125:$EH125,L$4+1),'Jaccard_distance All'!$C125:$EH125,0))</f>
        <v>H₂ and CCUS may largely favour big companies and corporations capable of sizable investments</v>
      </c>
      <c r="M127" s="18" t="str" cm="1">
        <f t="array" aca="1" ref="M127" ca="1">INDEX('Jaccard_distance All'!$C$1:$EH$1,,MATCH(SMALL('Jaccard_distance All'!$C125:$EH125,M$4+1),'Jaccard_distance All'!$C125:$EH125,0))</f>
        <v>set_1003</v>
      </c>
      <c r="N127" s="18">
        <f ca="1">SMALL('Jaccard_distance All'!$C125:$EH125,N$4+1)</f>
        <v>0.62295081967213117</v>
      </c>
      <c r="O127" s="21" t="str" cm="1">
        <f t="array" aca="1" ref="O127" ca="1">INDEX('Jaccard_distance All'!$C$2:$EH$2,,MATCH(SMALL('Jaccard_distance All'!$C125:$EH125,O$4+1),'Jaccard_distance All'!$C125:$EH125,0))</f>
        <v>H₂ can be produced via multiple technology value chains</v>
      </c>
      <c r="P127" s="18" t="str" cm="1">
        <f t="array" aca="1" ref="P127" ca="1">INDEX('Jaccard_distance All'!$C$1:$EH$1,,MATCH(SMALL('Jaccard_distance All'!$C125:$EH125,P$4+1),'Jaccard_distance All'!$C125:$EH125,0))</f>
        <v>set_5008</v>
      </c>
      <c r="Q127" s="18">
        <f ca="1">SMALL('Jaccard_distance All'!$C125:$EH125,Q$4+1)</f>
        <v>0.63461538461538458</v>
      </c>
      <c r="R127" s="35" t="str" cm="1">
        <f t="array" aca="1" ref="R127" ca="1">INDEX('Jaccard_distance All'!$C$2:$EH$2,,MATCH(SMALL('Jaccard_distance All'!$C125:$EH125,R$4+1),'Jaccard_distance All'!$C125:$EH125,0))</f>
        <v>H₂ and CCUS adoption may erode demand for traditional workfoce and eliminate jobs</v>
      </c>
      <c r="T127" s="61">
        <f ca="1">COUNTIF('Jaccard_distance All'!$C125:$EH125,1)</f>
        <v>3</v>
      </c>
      <c r="U127" s="34" t="str" cm="1">
        <f t="array" aca="1" ref="U127" ca="1">INDEX('Jaccard_distance All'!$C$1:$EH$1,,MATCH(LARGE('Jaccard_distance All'!$C125:$EH125,U$4),'Jaccard_distance All'!$C125:$EH125,0))</f>
        <v>set_3023</v>
      </c>
      <c r="V127" s="18">
        <f ca="1">LARGE('Jaccard_distance All'!$C125:$EH125,V$4+1)</f>
        <v>1</v>
      </c>
      <c r="W127" s="21" t="str" cm="1">
        <f t="array" aca="1" ref="W127" ca="1">INDEX('Jaccard_distance All'!$C$2:$EH$2,,MATCH(LARGE('Jaccard_distance All'!$C125:$EH125,W$4+1),'Jaccard_distance All'!$C125:$EH125,0))</f>
        <v>H₂ production systems may lack sufficient flexibility to adjust to variable electricity supply and demand</v>
      </c>
      <c r="X127" s="18" t="str" cm="1">
        <f t="array" aca="1" ref="X127" ca="1">INDEX('Jaccard_distance All'!$A$1:$EH$1,1,MATCH(U127,'Jaccard_distance All'!$A$1:$EH$1,0)+MATCH(LARGE(OFFSET('Jaccard_distance All'!$A125,0,MATCH(U127,'Jaccard_distance All'!$A$1:$EH$1,0),,138-MATCH(U127,'Jaccard_distance All'!$A$1:$EH$1,0)),1),OFFSET('Jaccard_distance All'!$A125,0,MATCH(U127,'Jaccard_distance All'!$A$1:$EH$1,0),,138-MATCH(U127,'Jaccard_distance All'!$A$1:$EH$1,0)),0))</f>
        <v>set_4034</v>
      </c>
      <c r="Y127" s="18">
        <f ca="1">HLOOKUP(X127,'Jaccard_distance All'!$C$1:$EH$138,ROW()-2,FALSE)</f>
        <v>1</v>
      </c>
      <c r="Z127" s="21" t="str">
        <f ca="1">HLOOKUP(X127,'Jaccard_distance All'!$C$1:$EH$138,2,FALSE)</f>
        <v>CCUS via mineralisation (CCM) is still under development</v>
      </c>
      <c r="AA127" s="18" t="str" cm="1">
        <f t="array" aca="1" ref="AA127" ca="1">INDEX('Jaccard_distance All'!$A$1:$EH$1,1,MATCH(X127,'Jaccard_distance All'!$A$1:$EH$1,0)+MATCH(LARGE(OFFSET('Jaccard_distance All'!$A125,0,MATCH(X127,'Jaccard_distance All'!$A$1:$EH$1,0),,138-MATCH(X127,'Jaccard_distance All'!$A$1:$EH$1,0)),1),OFFSET('Jaccard_distance All'!$A125,0,MATCH(X127,'Jaccard_distance All'!$A$1:$EH$1,0),,138-MATCH(X127,'Jaccard_distance All'!$A$1:$EH$1,0)),0))</f>
        <v>set_5005</v>
      </c>
      <c r="AB127" s="18">
        <f ca="1">HLOOKUP(AA127,'Jaccard_distance All'!$C$1:$EH$138,ROW()-2,FALSE)</f>
        <v>1</v>
      </c>
      <c r="AC127" s="21" t="str">
        <f ca="1">HLOOKUP(AA127,'Jaccard_distance All'!$C$1:$EH$138,2,FALSE)</f>
        <v>H₂ and CCUS may not address lack of diversity in the workforce</v>
      </c>
      <c r="AD127" s="18" t="str" cm="1">
        <f t="array" aca="1" ref="AD127" ca="1">INDEX('Jaccard_distance All'!$A$1:$EH$1,1,MATCH(AA127,'Jaccard_distance All'!$A$1:$EH$1,0)+MATCH(LARGE(OFFSET('Jaccard_distance All'!$A125,0,MATCH(AA127,'Jaccard_distance All'!$A$1:$EH$1,0),,138-MATCH(AA127,'Jaccard_distance All'!$A$1:$EH$1,0)),1),OFFSET('Jaccard_distance All'!$A125,0,MATCH(AA127,'Jaccard_distance All'!$A$1:$EH$1,0),,138-MATCH(AA127,'Jaccard_distance All'!$A$1:$EH$1,0)),0))</f>
        <v>set_5009</v>
      </c>
      <c r="AE127" s="18">
        <f ca="1">HLOOKUP(AD127,'Jaccard_distance All'!$C$1:$EH$138,ROW()-2,FALSE)</f>
        <v>0.92682926829268297</v>
      </c>
      <c r="AF127" s="21" t="str">
        <f ca="1">HLOOKUP(AD127,'Jaccard_distance All'!$C$1:$EH$138,2,FALSE)</f>
        <v>H₂ and CCUS may result in "offshoring" of emissions to developing and underdeveloped nations</v>
      </c>
      <c r="AG127" s="18" t="str" cm="1">
        <f t="array" aca="1" ref="AG127" ca="1">INDEX('Jaccard_distance All'!$A$1:$EH$1,1,MATCH(AD127,'Jaccard_distance All'!$A$1:$EH$1,0)+MATCH(LARGE(OFFSET('Jaccard_distance All'!$A125,0,MATCH(AD127,'Jaccard_distance All'!$A$1:$EH$1,0),,138-MATCH(AD127,'Jaccard_distance All'!$A$1:$EH$1,0)),1),OFFSET('Jaccard_distance All'!$A125,0,MATCH(AD127,'Jaccard_distance All'!$A$1:$EH$1,0),,138-MATCH(AD127,'Jaccard_distance All'!$A$1:$EH$1,0)),0))</f>
        <v>set_5015</v>
      </c>
      <c r="AH127" s="18">
        <f ca="1">HLOOKUP(AG127,'Jaccard_distance All'!$C$1:$EH$138,ROW()-2,FALSE)</f>
        <v>0.90243902439024393</v>
      </c>
      <c r="AI127" s="21" t="str">
        <f ca="1">HLOOKUP(AG127,'Jaccard_distance All'!$C$1:$EH$138,2,FALSE)</f>
        <v>H₂ and CCUS adoption may be distorted by state protectionism towards O&amp;G industry</v>
      </c>
      <c r="AK127" s="85">
        <f ca="1">1-SMALL('Jaccard_distance All'!$C125:$EH125,2)</f>
        <v>0.45283018867924529</v>
      </c>
      <c r="AL127" s="85">
        <f ca="1">1-AVERAGE('Jaccard_distance All'!$C125:$EH125)</f>
        <v>0.18967303747835218</v>
      </c>
      <c r="AM127" s="85">
        <f ca="1">1-MEDIAN('Jaccard_distance All'!$C125:$EH125)</f>
        <v>0.1785714285714286</v>
      </c>
    </row>
    <row r="128" spans="1:39" ht="39.4" x14ac:dyDescent="0.45">
      <c r="A128" s="19" t="s">
        <v>133</v>
      </c>
      <c r="B128" s="21" t="s">
        <v>412</v>
      </c>
      <c r="C128" s="18" cm="1">
        <f t="array" ref="C128">_xlfn.XLOOKUP(A128,Justice!$F$5:$AR$5,Justice!$F$2:$AR$2,check,0)</f>
        <v>18</v>
      </c>
      <c r="D128" s="34" t="str" cm="1">
        <f t="array" aca="1" ref="D128" ca="1">INDEX('Jaccard_distance All'!$C$1:$EH$1,,MATCH(SMALL('Jaccard_distance All'!$C126:$EH126,D$4+1),'Jaccard_distance All'!$C126:$EH126,0))</f>
        <v>set_5003</v>
      </c>
      <c r="E128" s="18">
        <f ca="1">SMALL('Jaccard_distance All'!$C126:$EH126,E$4+1)</f>
        <v>0.55000000000000004</v>
      </c>
      <c r="F128" s="21" t="str" cm="1">
        <f t="array" aca="1" ref="F128" ca="1">INDEX('Jaccard_distance All'!$C$2:$EH$2,,MATCH(SMALL('Jaccard_distance All'!$C126:$EH126,F$4+1),'Jaccard_distance All'!$C126:$EH126,0))</f>
        <v>H₂ and CCUS adoption will result in higher energy costs for end consumers</v>
      </c>
      <c r="G128" s="18" t="str" cm="1">
        <f t="array" aca="1" ref="G128" ca="1">INDEX('Jaccard_distance All'!$C$1:$EH$1,,MATCH(SMALL('Jaccard_distance All'!$C126:$EH126,G$4+1),'Jaccard_distance All'!$C126:$EH126,0))</f>
        <v>set_3022</v>
      </c>
      <c r="H128" s="18">
        <f ca="1">SMALL('Jaccard_distance All'!$C126:$EH126,H$4+1)</f>
        <v>0.62068965517241381</v>
      </c>
      <c r="I128" s="21" t="str" cm="1">
        <f t="array" aca="1" ref="I128" ca="1">INDEX('Jaccard_distance All'!$C$2:$EH$2,,MATCH(SMALL('Jaccard_distance All'!$C126:$EH126,I$4+1),'Jaccard_distance All'!$C126:$EH126,0))</f>
        <v>H₂ technologies are still in the early stages of development (low TRL)</v>
      </c>
      <c r="J128" s="18" t="str" cm="1">
        <f t="array" aca="1" ref="J128" ca="1">INDEX('Jaccard_distance All'!$C$1:$EH$1,,MATCH(SMALL('Jaccard_distance All'!$C126:$EH126,J$4+1),'Jaccard_distance All'!$C126:$EH126,0))</f>
        <v>set_3037</v>
      </c>
      <c r="K128" s="18">
        <f ca="1">SMALL('Jaccard_distance All'!$C126:$EH126,K$4+1)</f>
        <v>0.67999999999999994</v>
      </c>
      <c r="L128" s="21" t="str" cm="1">
        <f t="array" aca="1" ref="L128" ca="1">INDEX('Jaccard_distance All'!$C$2:$EH$2,,MATCH(SMALL('Jaccard_distance All'!$C126:$EH126,L$4+1),'Jaccard_distance All'!$C126:$EH126,0))</f>
        <v>H₂ storage does not have specific policy frameworks to support it</v>
      </c>
      <c r="M128" s="18" t="str" cm="1">
        <f t="array" aca="1" ref="M128" ca="1">INDEX('Jaccard_distance All'!$C$1:$EH$1,,MATCH(SMALL('Jaccard_distance All'!$C126:$EH126,M$4+1),'Jaccard_distance All'!$C126:$EH126,0))</f>
        <v>set_3011</v>
      </c>
      <c r="N128" s="18">
        <f ca="1">SMALL('Jaccard_distance All'!$C126:$EH126,N$4+1)</f>
        <v>0.70270270270270263</v>
      </c>
      <c r="O128" s="21" t="str" cm="1">
        <f t="array" aca="1" ref="O128" ca="1">INDEX('Jaccard_distance All'!$C$2:$EH$2,,MATCH(SMALL('Jaccard_distance All'!$C126:$EH126,O$4+1),'Jaccard_distance All'!$C126:$EH126,0))</f>
        <v>H₂ projects may face tensions due to competition among companies for funding and resources</v>
      </c>
      <c r="P128" s="18" t="str" cm="1">
        <f t="array" aca="1" ref="P128" ca="1">INDEX('Jaccard_distance All'!$C$1:$EH$1,,MATCH(SMALL('Jaccard_distance All'!$C126:$EH126,P$4+1),'Jaccard_distance All'!$C126:$EH126,0))</f>
        <v>set_3027</v>
      </c>
      <c r="Q128" s="18">
        <f ca="1">SMALL('Jaccard_distance All'!$C126:$EH126,Q$4+1)</f>
        <v>0.72093023255813948</v>
      </c>
      <c r="R128" s="35" t="str" cm="1">
        <f t="array" aca="1" ref="R128" ca="1">INDEX('Jaccard_distance All'!$C$2:$EH$2,,MATCH(SMALL('Jaccard_distance All'!$C126:$EH126,R$4+1),'Jaccard_distance All'!$C126:$EH126,0))</f>
        <v>H₂ adoption will require wide-scale infrastructure changes</v>
      </c>
      <c r="T128" s="61">
        <f ca="1">COUNTIF('Jaccard_distance All'!$C126:$EH126,1)</f>
        <v>7</v>
      </c>
      <c r="U128" s="34" t="str" cm="1">
        <f t="array" aca="1" ref="U128" ca="1">INDEX('Jaccard_distance All'!$C$1:$EH$1,,MATCH(LARGE('Jaccard_distance All'!$C126:$EH126,U$4),'Jaccard_distance All'!$C126:$EH126,0))</f>
        <v>set_1023</v>
      </c>
      <c r="V128" s="18">
        <f ca="1">LARGE('Jaccard_distance All'!$C126:$EH126,V$4+1)</f>
        <v>1</v>
      </c>
      <c r="W128" s="21" t="str" cm="1">
        <f t="array" aca="1" ref="W128" ca="1">INDEX('Jaccard_distance All'!$C$2:$EH$2,,MATCH(LARGE('Jaccard_distance All'!$C126:$EH126,W$4+1),'Jaccard_distance All'!$C126:$EH126,0))</f>
        <v>H₂ adoption is a relatively low-cost option for existing natural-gas based furnaces</v>
      </c>
      <c r="X128" s="18" t="str" cm="1">
        <f t="array" aca="1" ref="X128" ca="1">INDEX('Jaccard_distance All'!$A$1:$EH$1,1,MATCH(U128,'Jaccard_distance All'!$A$1:$EH$1,0)+MATCH(LARGE(OFFSET('Jaccard_distance All'!$A126,0,MATCH(U128,'Jaccard_distance All'!$A$1:$EH$1,0),,138-MATCH(U128,'Jaccard_distance All'!$A$1:$EH$1,0)),1),OFFSET('Jaccard_distance All'!$A126,0,MATCH(U128,'Jaccard_distance All'!$A$1:$EH$1,0),,138-MATCH(U128,'Jaccard_distance All'!$A$1:$EH$1,0)),0))</f>
        <v>set_3023</v>
      </c>
      <c r="Y128" s="18">
        <f ca="1">HLOOKUP(X128,'Jaccard_distance All'!$C$1:$EH$138,ROW()-2,FALSE)</f>
        <v>1</v>
      </c>
      <c r="Z128" s="21" t="str">
        <f ca="1">HLOOKUP(X128,'Jaccard_distance All'!$C$1:$EH$138,2,FALSE)</f>
        <v>H₂ production systems may lack sufficient flexibility to adjust to variable electricity supply and demand</v>
      </c>
      <c r="AA128" s="18" t="str" cm="1">
        <f t="array" aca="1" ref="AA128" ca="1">INDEX('Jaccard_distance All'!$A$1:$EH$1,1,MATCH(X128,'Jaccard_distance All'!$A$1:$EH$1,0)+MATCH(LARGE(OFFSET('Jaccard_distance All'!$A126,0,MATCH(X128,'Jaccard_distance All'!$A$1:$EH$1,0),,138-MATCH(X128,'Jaccard_distance All'!$A$1:$EH$1,0)),1),OFFSET('Jaccard_distance All'!$A126,0,MATCH(X128,'Jaccard_distance All'!$A$1:$EH$1,0),,138-MATCH(X128,'Jaccard_distance All'!$A$1:$EH$1,0)),0))</f>
        <v>set_4023</v>
      </c>
      <c r="AB128" s="18">
        <f ca="1">HLOOKUP(AA128,'Jaccard_distance All'!$C$1:$EH$138,ROW()-2,FALSE)</f>
        <v>1</v>
      </c>
      <c r="AC128" s="21" t="str">
        <f ca="1">HLOOKUP(AA128,'Jaccard_distance All'!$C$1:$EH$138,2,FALSE)</f>
        <v>CCUS may face lack of sufficient workforce to develop projects</v>
      </c>
      <c r="AD128" s="18" t="str" cm="1">
        <f t="array" aca="1" ref="AD128" ca="1">INDEX('Jaccard_distance All'!$A$1:$EH$1,1,MATCH(AA128,'Jaccard_distance All'!$A$1:$EH$1,0)+MATCH(LARGE(OFFSET('Jaccard_distance All'!$A126,0,MATCH(AA128,'Jaccard_distance All'!$A$1:$EH$1,0),,138-MATCH(AA128,'Jaccard_distance All'!$A$1:$EH$1,0)),1),OFFSET('Jaccard_distance All'!$A126,0,MATCH(AA128,'Jaccard_distance All'!$A$1:$EH$1,0),,138-MATCH(AA128,'Jaccard_distance All'!$A$1:$EH$1,0)),0))</f>
        <v>set_4028</v>
      </c>
      <c r="AE128" s="18">
        <f ca="1">HLOOKUP(AD128,'Jaccard_distance All'!$C$1:$EH$138,ROW()-2,FALSE)</f>
        <v>1</v>
      </c>
      <c r="AF128" s="21" t="str">
        <f ca="1">HLOOKUP(AD128,'Jaccard_distance All'!$C$1:$EH$138,2,FALSE)</f>
        <v>CCUS may lack business models to financially support CO₂ permanent storage in geological sites</v>
      </c>
      <c r="AG128" s="18" t="str" cm="1">
        <f t="array" aca="1" ref="AG128" ca="1">INDEX('Jaccard_distance All'!$A$1:$EH$1,1,MATCH(AD128,'Jaccard_distance All'!$A$1:$EH$1,0)+MATCH(LARGE(OFFSET('Jaccard_distance All'!$A126,0,MATCH(AD128,'Jaccard_distance All'!$A$1:$EH$1,0),,138-MATCH(AD128,'Jaccard_distance All'!$A$1:$EH$1,0)),1),OFFSET('Jaccard_distance All'!$A126,0,MATCH(AD128,'Jaccard_distance All'!$A$1:$EH$1,0),,138-MATCH(AD128,'Jaccard_distance All'!$A$1:$EH$1,0)),0))</f>
        <v>set_4034</v>
      </c>
      <c r="AH128" s="18">
        <f ca="1">HLOOKUP(AG128,'Jaccard_distance All'!$C$1:$EH$138,ROW()-2,FALSE)</f>
        <v>1</v>
      </c>
      <c r="AI128" s="21" t="str">
        <f ca="1">HLOOKUP(AG128,'Jaccard_distance All'!$C$1:$EH$138,2,FALSE)</f>
        <v>CCUS via mineralisation (CCM) is still under development</v>
      </c>
      <c r="AK128" s="85">
        <f ca="1">1-SMALL('Jaccard_distance All'!$C126:$EH126,2)</f>
        <v>0.44999999999999996</v>
      </c>
      <c r="AL128" s="85">
        <f ca="1">1-AVERAGE('Jaccard_distance All'!$C126:$EH126)</f>
        <v>0.13850149197834549</v>
      </c>
      <c r="AM128" s="85">
        <f ca="1">1-MEDIAN('Jaccard_distance All'!$C126:$EH126)</f>
        <v>0.13100686498855829</v>
      </c>
    </row>
    <row r="129" spans="1:39" ht="26.25" x14ac:dyDescent="0.45">
      <c r="A129" s="19" t="s">
        <v>134</v>
      </c>
      <c r="B129" s="21" t="s">
        <v>413</v>
      </c>
      <c r="C129" s="18" cm="1">
        <f t="array" ref="C129">_xlfn.XLOOKUP(A129,Justice!$F$5:$AR$5,Justice!$F$2:$AR$2,check,0)</f>
        <v>1</v>
      </c>
      <c r="D129" s="34" t="str" cm="1">
        <f t="array" aca="1" ref="D129" ca="1">INDEX('Jaccard_distance All'!$C$1:$EH$1,,MATCH(SMALL('Jaccard_distance All'!$C127:$EH127,D$4+1),'Jaccard_distance All'!$C127:$EH127,0))</f>
        <v>set_3017</v>
      </c>
      <c r="E129" s="18">
        <f ca="1">SMALL('Jaccard_distance All'!$C127:$EH127,E$4+1)</f>
        <v>0.875</v>
      </c>
      <c r="F129" s="21" t="str" cm="1">
        <f t="array" aca="1" ref="F129" ca="1">INDEX('Jaccard_distance All'!$C$2:$EH$2,,MATCH(SMALL('Jaccard_distance All'!$C127:$EH127,F$4+1),'Jaccard_distance All'!$C127:$EH127,0))</f>
        <v>H₂ storage in geological formations may not be reliable and result in leakage</v>
      </c>
      <c r="G129" s="18" t="str" cm="1">
        <f t="array" aca="1" ref="G129" ca="1">INDEX('Jaccard_distance All'!$C$1:$EH$1,,MATCH(SMALL('Jaccard_distance All'!$C127:$EH127,G$4+1),'Jaccard_distance All'!$C127:$EH127,0))</f>
        <v>set_1010</v>
      </c>
      <c r="H129" s="18">
        <f ca="1">SMALL('Jaccard_distance All'!$C127:$EH127,H$4+1)</f>
        <v>0.9</v>
      </c>
      <c r="I129" s="21" t="str" cm="1">
        <f t="array" aca="1" ref="I129" ca="1">INDEX('Jaccard_distance All'!$C$2:$EH$2,,MATCH(SMALL('Jaccard_distance All'!$C127:$EH127,I$4+1),'Jaccard_distance All'!$C127:$EH127,0))</f>
        <v>H₂ can mitigate other environmental problems, e.g., air pollution</v>
      </c>
      <c r="J129" s="18" t="str" cm="1">
        <f t="array" aca="1" ref="J129" ca="1">INDEX('Jaccard_distance All'!$C$1:$EH$1,,MATCH(SMALL('Jaccard_distance All'!$C127:$EH127,J$4+1),'Jaccard_distance All'!$C127:$EH127,0))</f>
        <v>set_1010</v>
      </c>
      <c r="K129" s="18">
        <f ca="1">SMALL('Jaccard_distance All'!$C127:$EH127,K$4+1)</f>
        <v>0.9</v>
      </c>
      <c r="L129" s="21" t="str" cm="1">
        <f t="array" aca="1" ref="L129" ca="1">INDEX('Jaccard_distance All'!$C$2:$EH$2,,MATCH(SMALL('Jaccard_distance All'!$C127:$EH127,L$4+1),'Jaccard_distance All'!$C127:$EH127,0))</f>
        <v>H₂ can mitigate other environmental problems, e.g., air pollution</v>
      </c>
      <c r="M129" s="18" t="str" cm="1">
        <f t="array" aca="1" ref="M129" ca="1">INDEX('Jaccard_distance All'!$C$1:$EH$1,,MATCH(SMALL('Jaccard_distance All'!$C127:$EH127,M$4+1),'Jaccard_distance All'!$C127:$EH127,0))</f>
        <v>set_1010</v>
      </c>
      <c r="N129" s="18">
        <f ca="1">SMALL('Jaccard_distance All'!$C127:$EH127,N$4+1)</f>
        <v>0.9</v>
      </c>
      <c r="O129" s="21" t="str" cm="1">
        <f t="array" aca="1" ref="O129" ca="1">INDEX('Jaccard_distance All'!$C$2:$EH$2,,MATCH(SMALL('Jaccard_distance All'!$C127:$EH127,O$4+1),'Jaccard_distance All'!$C127:$EH127,0))</f>
        <v>H₂ can mitigate other environmental problems, e.g., air pollution</v>
      </c>
      <c r="P129" s="18" t="str" cm="1">
        <f t="array" aca="1" ref="P129" ca="1">INDEX('Jaccard_distance All'!$C$1:$EH$1,,MATCH(SMALL('Jaccard_distance All'!$C127:$EH127,P$4+1),'Jaccard_distance All'!$C127:$EH127,0))</f>
        <v>set_3030</v>
      </c>
      <c r="Q129" s="18">
        <f ca="1">SMALL('Jaccard_distance All'!$C127:$EH127,Q$4+1)</f>
        <v>0.91666666666666663</v>
      </c>
      <c r="R129" s="35" t="str" cm="1">
        <f t="array" aca="1" ref="R129" ca="1">INDEX('Jaccard_distance All'!$C$2:$EH$2,,MATCH(SMALL('Jaccard_distance All'!$C127:$EH127,R$4+1),'Jaccard_distance All'!$C127:$EH127,0))</f>
        <v>H₂ may face lack of sufficient workforce (e.g., construction) to develop projects</v>
      </c>
      <c r="T129" s="61">
        <f ca="1">COUNTIF('Jaccard_distance All'!$C127:$EH127,1)</f>
        <v>111</v>
      </c>
      <c r="U129" s="34" t="str" cm="1">
        <f t="array" aca="1" ref="U129" ca="1">INDEX('Jaccard_distance All'!$C$1:$EH$1,,MATCH(LARGE('Jaccard_distance All'!$C127:$EH127,U$4),'Jaccard_distance All'!$C127:$EH127,0))</f>
        <v>set_1002</v>
      </c>
      <c r="V129" s="18">
        <f ca="1">LARGE('Jaccard_distance All'!$C127:$EH127,V$4+1)</f>
        <v>1</v>
      </c>
      <c r="W129" s="21" t="str" cm="1">
        <f t="array" aca="1" ref="W129" ca="1">INDEX('Jaccard_distance All'!$C$2:$EH$2,,MATCH(LARGE('Jaccard_distance All'!$C127:$EH127,W$4+1),'Jaccard_distance All'!$C127:$EH127,0))</f>
        <v>H₂ facilitates industries and society to reach net zero goals</v>
      </c>
      <c r="X129" s="18" t="str" cm="1">
        <f t="array" aca="1" ref="X129" ca="1">INDEX('Jaccard_distance All'!$A$1:$EH$1,1,MATCH(U129,'Jaccard_distance All'!$A$1:$EH$1,0)+MATCH(LARGE(OFFSET('Jaccard_distance All'!$A127,0,MATCH(U129,'Jaccard_distance All'!$A$1:$EH$1,0),,138-MATCH(U129,'Jaccard_distance All'!$A$1:$EH$1,0)),1),OFFSET('Jaccard_distance All'!$A127,0,MATCH(U129,'Jaccard_distance All'!$A$1:$EH$1,0),,138-MATCH(U129,'Jaccard_distance All'!$A$1:$EH$1,0)),0))</f>
        <v>set_1003</v>
      </c>
      <c r="Y129" s="18">
        <f ca="1">HLOOKUP(X129,'Jaccard_distance All'!$C$1:$EH$138,ROW()-2,FALSE)</f>
        <v>1</v>
      </c>
      <c r="Z129" s="21" t="str">
        <f ca="1">HLOOKUP(X129,'Jaccard_distance All'!$C$1:$EH$138,2,FALSE)</f>
        <v>H₂ can be produced via multiple technology value chains</v>
      </c>
      <c r="AA129" s="18" t="str" cm="1">
        <f t="array" aca="1" ref="AA129" ca="1">INDEX('Jaccard_distance All'!$A$1:$EH$1,1,MATCH(X129,'Jaccard_distance All'!$A$1:$EH$1,0)+MATCH(LARGE(OFFSET('Jaccard_distance All'!$A127,0,MATCH(X129,'Jaccard_distance All'!$A$1:$EH$1,0),,138-MATCH(X129,'Jaccard_distance All'!$A$1:$EH$1,0)),1),OFFSET('Jaccard_distance All'!$A127,0,MATCH(X129,'Jaccard_distance All'!$A$1:$EH$1,0),,138-MATCH(X129,'Jaccard_distance All'!$A$1:$EH$1,0)),0))</f>
        <v>set_1004</v>
      </c>
      <c r="AB129" s="18">
        <f ca="1">HLOOKUP(AA129,'Jaccard_distance All'!$C$1:$EH$138,ROW()-2,FALSE)</f>
        <v>1</v>
      </c>
      <c r="AC129" s="21" t="str">
        <f ca="1">HLOOKUP(AA129,'Jaccard_distance All'!$C$1:$EH$138,2,FALSE)</f>
        <v>H₂ production via conventional technologies is at high TRL</v>
      </c>
      <c r="AD129" s="18" t="str" cm="1">
        <f t="array" aca="1" ref="AD129" ca="1">INDEX('Jaccard_distance All'!$A$1:$EH$1,1,MATCH(AA129,'Jaccard_distance All'!$A$1:$EH$1,0)+MATCH(LARGE(OFFSET('Jaccard_distance All'!$A127,0,MATCH(AA129,'Jaccard_distance All'!$A$1:$EH$1,0),,138-MATCH(AA129,'Jaccard_distance All'!$A$1:$EH$1,0)),1),OFFSET('Jaccard_distance All'!$A127,0,MATCH(AA129,'Jaccard_distance All'!$A$1:$EH$1,0),,138-MATCH(AA129,'Jaccard_distance All'!$A$1:$EH$1,0)),0))</f>
        <v>set_1006</v>
      </c>
      <c r="AE129" s="18">
        <f ca="1">HLOOKUP(AD129,'Jaccard_distance All'!$C$1:$EH$138,ROW()-2,FALSE)</f>
        <v>1</v>
      </c>
      <c r="AF129" s="21" t="str">
        <f ca="1">HLOOKUP(AD129,'Jaccard_distance All'!$C$1:$EH$138,2,FALSE)</f>
        <v>H₂ production enjoys political and policy support</v>
      </c>
      <c r="AG129" s="18" t="str" cm="1">
        <f t="array" aca="1" ref="AG129" ca="1">INDEX('Jaccard_distance All'!$A$1:$EH$1,1,MATCH(AD129,'Jaccard_distance All'!$A$1:$EH$1,0)+MATCH(LARGE(OFFSET('Jaccard_distance All'!$A127,0,MATCH(AD129,'Jaccard_distance All'!$A$1:$EH$1,0),,138-MATCH(AD129,'Jaccard_distance All'!$A$1:$EH$1,0)),1),OFFSET('Jaccard_distance All'!$A127,0,MATCH(AD129,'Jaccard_distance All'!$A$1:$EH$1,0),,138-MATCH(AD129,'Jaccard_distance All'!$A$1:$EH$1,0)),0))</f>
        <v>set_1008</v>
      </c>
      <c r="AH129" s="18">
        <f ca="1">HLOOKUP(AG129,'Jaccard_distance All'!$C$1:$EH$138,ROW()-2,FALSE)</f>
        <v>1</v>
      </c>
      <c r="AI129" s="21" t="str">
        <f ca="1">HLOOKUP(AG129,'Jaccard_distance All'!$C$1:$EH$138,2,FALSE)</f>
        <v xml:space="preserve">H₂ can reuse infrastructure that is already available  </v>
      </c>
      <c r="AK129" s="85">
        <f ca="1">1-SMALL('Jaccard_distance All'!$C127:$EH127,2)</f>
        <v>0.125</v>
      </c>
      <c r="AL129" s="85">
        <f ca="1">1-AVERAGE('Jaccard_distance All'!$C127:$EH127)</f>
        <v>1.6780946515592143E-2</v>
      </c>
      <c r="AM129" s="85">
        <f ca="1">1-MEDIAN('Jaccard_distance All'!$C127:$EH127)</f>
        <v>0</v>
      </c>
    </row>
    <row r="130" spans="1:39" ht="39.4" x14ac:dyDescent="0.45">
      <c r="A130" s="19" t="s">
        <v>135</v>
      </c>
      <c r="B130" s="21" t="s">
        <v>414</v>
      </c>
      <c r="C130" s="18" cm="1">
        <f t="array" ref="C130">_xlfn.XLOOKUP(A130,Justice!$F$5:$AR$5,Justice!$F$2:$AR$2,check,0)</f>
        <v>23</v>
      </c>
      <c r="D130" s="34" t="str" cm="1">
        <f t="array" aca="1" ref="D130" ca="1">INDEX('Jaccard_distance All'!$C$1:$EH$1,,MATCH(SMALL('Jaccard_distance All'!$C128:$EH128,D$4+1),'Jaccard_distance All'!$C128:$EH128,0))</f>
        <v>set_3011</v>
      </c>
      <c r="E130" s="18">
        <f ca="1">SMALL('Jaccard_distance All'!$C128:$EH128,E$4+1)</f>
        <v>0.67500000000000004</v>
      </c>
      <c r="F130" s="21" t="str" cm="1">
        <f t="array" aca="1" ref="F130" ca="1">INDEX('Jaccard_distance All'!$C$2:$EH$2,,MATCH(SMALL('Jaccard_distance All'!$C128:$EH128,F$4+1),'Jaccard_distance All'!$C128:$EH128,0))</f>
        <v>H₂ projects may face tensions due to competition among companies for funding and resources</v>
      </c>
      <c r="G130" s="18" t="str" cm="1">
        <f t="array" aca="1" ref="G130" ca="1">INDEX('Jaccard_distance All'!$C$1:$EH$1,,MATCH(SMALL('Jaccard_distance All'!$C128:$EH128,G$4+1),'Jaccard_distance All'!$C128:$EH128,0))</f>
        <v>set_5003</v>
      </c>
      <c r="H130" s="18">
        <f ca="1">SMALL('Jaccard_distance All'!$C128:$EH128,H$4+1)</f>
        <v>0.6875</v>
      </c>
      <c r="I130" s="21" t="str" cm="1">
        <f t="array" aca="1" ref="I130" ca="1">INDEX('Jaccard_distance All'!$C$2:$EH$2,,MATCH(SMALL('Jaccard_distance All'!$C128:$EH128,I$4+1),'Jaccard_distance All'!$C128:$EH128,0))</f>
        <v>H₂ and CCUS adoption will result in higher energy costs for end consumers</v>
      </c>
      <c r="J130" s="18" t="str" cm="1">
        <f t="array" aca="1" ref="J130" ca="1">INDEX('Jaccard_distance All'!$C$1:$EH$1,,MATCH(SMALL('Jaccard_distance All'!$C128:$EH128,J$4+1),'Jaccard_distance All'!$C128:$EH128,0))</f>
        <v>set_3027</v>
      </c>
      <c r="K130" s="18">
        <f ca="1">SMALL('Jaccard_distance All'!$C128:$EH128,K$4+1)</f>
        <v>0.69565217391304346</v>
      </c>
      <c r="L130" s="21" t="str" cm="1">
        <f t="array" aca="1" ref="L130" ca="1">INDEX('Jaccard_distance All'!$C$2:$EH$2,,MATCH(SMALL('Jaccard_distance All'!$C128:$EH128,L$4+1),'Jaccard_distance All'!$C128:$EH128,0))</f>
        <v>H₂ adoption will require wide-scale infrastructure changes</v>
      </c>
      <c r="M130" s="18" t="str" cm="1">
        <f t="array" aca="1" ref="M130" ca="1">INDEX('Jaccard_distance All'!$C$1:$EH$1,,MATCH(SMALL('Jaccard_distance All'!$C128:$EH128,M$4+1),'Jaccard_distance All'!$C128:$EH128,0))</f>
        <v>set_3012</v>
      </c>
      <c r="N130" s="18">
        <f ca="1">SMALL('Jaccard_distance All'!$C128:$EH128,N$4+1)</f>
        <v>0.73529411764705888</v>
      </c>
      <c r="O130" s="21" t="str" cm="1">
        <f t="array" aca="1" ref="O130" ca="1">INDEX('Jaccard_distance All'!$C$2:$EH$2,,MATCH(SMALL('Jaccard_distance All'!$C128:$EH128,O$4+1),'Jaccard_distance All'!$C128:$EH128,0))</f>
        <v>H₂ projects may suffer from "spillover" lack of trust in O&amp;G industry from end consumers</v>
      </c>
      <c r="P130" s="18" t="str" cm="1">
        <f t="array" aca="1" ref="P130" ca="1">INDEX('Jaccard_distance All'!$C$1:$EH$1,,MATCH(SMALL('Jaccard_distance All'!$C128:$EH128,P$4+1),'Jaccard_distance All'!$C128:$EH128,0))</f>
        <v>set_1003</v>
      </c>
      <c r="Q130" s="18">
        <f ca="1">SMALL('Jaccard_distance All'!$C128:$EH128,Q$4+1)</f>
        <v>0.73584905660377364</v>
      </c>
      <c r="R130" s="35" t="str" cm="1">
        <f t="array" aca="1" ref="R130" ca="1">INDEX('Jaccard_distance All'!$C$2:$EH$2,,MATCH(SMALL('Jaccard_distance All'!$C128:$EH128,R$4+1),'Jaccard_distance All'!$C128:$EH128,0))</f>
        <v>H₂ can be produced via multiple technology value chains</v>
      </c>
      <c r="T130" s="61">
        <f ca="1">COUNTIF('Jaccard_distance All'!$C128:$EH128,1)</f>
        <v>4</v>
      </c>
      <c r="U130" s="34" t="str" cm="1">
        <f t="array" aca="1" ref="U130" ca="1">INDEX('Jaccard_distance All'!$C$1:$EH$1,,MATCH(LARGE('Jaccard_distance All'!$C128:$EH128,U$4),'Jaccard_distance All'!$C128:$EH128,0))</f>
        <v>set_3023</v>
      </c>
      <c r="V130" s="18">
        <f ca="1">LARGE('Jaccard_distance All'!$C128:$EH128,V$4+1)</f>
        <v>1</v>
      </c>
      <c r="W130" s="21" t="str" cm="1">
        <f t="array" aca="1" ref="W130" ca="1">INDEX('Jaccard_distance All'!$C$2:$EH$2,,MATCH(LARGE('Jaccard_distance All'!$C128:$EH128,W$4+1),'Jaccard_distance All'!$C128:$EH128,0))</f>
        <v>H₂ production systems may lack sufficient flexibility to adjust to variable electricity supply and demand</v>
      </c>
      <c r="X130" s="18" t="str" cm="1">
        <f t="array" aca="1" ref="X130" ca="1">INDEX('Jaccard_distance All'!$A$1:$EH$1,1,MATCH(U130,'Jaccard_distance All'!$A$1:$EH$1,0)+MATCH(LARGE(OFFSET('Jaccard_distance All'!$A128,0,MATCH(U130,'Jaccard_distance All'!$A$1:$EH$1,0),,138-MATCH(U130,'Jaccard_distance All'!$A$1:$EH$1,0)),1),OFFSET('Jaccard_distance All'!$A128,0,MATCH(U130,'Jaccard_distance All'!$A$1:$EH$1,0),,138-MATCH(U130,'Jaccard_distance All'!$A$1:$EH$1,0)),0))</f>
        <v>set_4004</v>
      </c>
      <c r="Y130" s="18">
        <f ca="1">HLOOKUP(X130,'Jaccard_distance All'!$C$1:$EH$138,ROW()-2,FALSE)</f>
        <v>1</v>
      </c>
      <c r="Z130" s="21" t="str">
        <f ca="1">HLOOKUP(X130,'Jaccard_distance All'!$C$1:$EH$138,2,FALSE)</f>
        <v>CCUS may suffer from lacking regulatory frameworks</v>
      </c>
      <c r="AA130" s="18" t="str" cm="1">
        <f t="array" aca="1" ref="AA130" ca="1">INDEX('Jaccard_distance All'!$A$1:$EH$1,1,MATCH(X130,'Jaccard_distance All'!$A$1:$EH$1,0)+MATCH(LARGE(OFFSET('Jaccard_distance All'!$A128,0,MATCH(X130,'Jaccard_distance All'!$A$1:$EH$1,0),,138-MATCH(X130,'Jaccard_distance All'!$A$1:$EH$1,0)),1),OFFSET('Jaccard_distance All'!$A128,0,MATCH(X130,'Jaccard_distance All'!$A$1:$EH$1,0),,138-MATCH(X130,'Jaccard_distance All'!$A$1:$EH$1,0)),0))</f>
        <v>set_4028</v>
      </c>
      <c r="AB130" s="18">
        <f ca="1">HLOOKUP(AA130,'Jaccard_distance All'!$C$1:$EH$138,ROW()-2,FALSE)</f>
        <v>1</v>
      </c>
      <c r="AC130" s="21" t="str">
        <f ca="1">HLOOKUP(AA130,'Jaccard_distance All'!$C$1:$EH$138,2,FALSE)</f>
        <v>CCUS may lack business models to financially support CO₂ permanent storage in geological sites</v>
      </c>
      <c r="AD130" s="18" t="str" cm="1">
        <f t="array" aca="1" ref="AD130" ca="1">INDEX('Jaccard_distance All'!$A$1:$EH$1,1,MATCH(AA130,'Jaccard_distance All'!$A$1:$EH$1,0)+MATCH(LARGE(OFFSET('Jaccard_distance All'!$A128,0,MATCH(AA130,'Jaccard_distance All'!$A$1:$EH$1,0),,138-MATCH(AA130,'Jaccard_distance All'!$A$1:$EH$1,0)),1),OFFSET('Jaccard_distance All'!$A128,0,MATCH(AA130,'Jaccard_distance All'!$A$1:$EH$1,0),,138-MATCH(AA130,'Jaccard_distance All'!$A$1:$EH$1,0)),0))</f>
        <v>set_4034</v>
      </c>
      <c r="AE130" s="18">
        <f ca="1">HLOOKUP(AD130,'Jaccard_distance All'!$C$1:$EH$138,ROW()-2,FALSE)</f>
        <v>1</v>
      </c>
      <c r="AF130" s="21" t="str">
        <f ca="1">HLOOKUP(AD130,'Jaccard_distance All'!$C$1:$EH$138,2,FALSE)</f>
        <v>CCUS via mineralisation (CCM) is still under development</v>
      </c>
      <c r="AG130" s="18" t="str" cm="1">
        <f t="array" aca="1" ref="AG130" ca="1">INDEX('Jaccard_distance All'!$A$1:$EH$1,1,MATCH(AD130,'Jaccard_distance All'!$A$1:$EH$1,0)+MATCH(LARGE(OFFSET('Jaccard_distance All'!$A128,0,MATCH(AD130,'Jaccard_distance All'!$A$1:$EH$1,0),,138-MATCH(AD130,'Jaccard_distance All'!$A$1:$EH$1,0)),1),OFFSET('Jaccard_distance All'!$A128,0,MATCH(AD130,'Jaccard_distance All'!$A$1:$EH$1,0),,138-MATCH(AD130,'Jaccard_distance All'!$A$1:$EH$1,0)),0))</f>
        <v>set_5009</v>
      </c>
      <c r="AH130" s="18">
        <f ca="1">HLOOKUP(AG130,'Jaccard_distance All'!$C$1:$EH$138,ROW()-2,FALSE)</f>
        <v>0.96153846153846156</v>
      </c>
      <c r="AI130" s="21" t="str">
        <f ca="1">HLOOKUP(AG130,'Jaccard_distance All'!$C$1:$EH$138,2,FALSE)</f>
        <v>H₂ and CCUS may result in "offshoring" of emissions to developing and underdeveloped nations</v>
      </c>
      <c r="AK130" s="85">
        <f ca="1">1-SMALL('Jaccard_distance All'!$C128:$EH128,2)</f>
        <v>0.32499999999999996</v>
      </c>
      <c r="AL130" s="85">
        <f ca="1">1-AVERAGE('Jaccard_distance All'!$C128:$EH128)</f>
        <v>0.14142401636403545</v>
      </c>
      <c r="AM130" s="85">
        <f ca="1">1-MEDIAN('Jaccard_distance All'!$C128:$EH128)</f>
        <v>0.1297335203366059</v>
      </c>
    </row>
    <row r="131" spans="1:39" ht="39.4" x14ac:dyDescent="0.45">
      <c r="A131" s="19" t="s">
        <v>136</v>
      </c>
      <c r="B131" s="21" t="s">
        <v>415</v>
      </c>
      <c r="C131" s="18" cm="1">
        <f t="array" ref="C131">_xlfn.XLOOKUP(A131,Justice!$F$5:$AR$5,Justice!$F$2:$AR$2,check,0)</f>
        <v>19</v>
      </c>
      <c r="D131" s="34" t="str" cm="1">
        <f t="array" aca="1" ref="D131" ca="1">INDEX('Jaccard_distance All'!$C$1:$EH$1,,MATCH(SMALL('Jaccard_distance All'!$C129:$EH129,D$4+1),'Jaccard_distance All'!$C129:$EH129,0))</f>
        <v>set_5016</v>
      </c>
      <c r="E131" s="18">
        <f ca="1">SMALL('Jaccard_distance All'!$C129:$EH129,E$4+1)</f>
        <v>0.56521739130434789</v>
      </c>
      <c r="F131" s="21" t="str" cm="1">
        <f t="array" aca="1" ref="F131" ca="1">INDEX('Jaccard_distance All'!$C$2:$EH$2,,MATCH(SMALL('Jaccard_distance All'!$C129:$EH129,F$4+1),'Jaccard_distance All'!$C129:$EH129,0))</f>
        <v>H₂ and CCUS projects may not address unemployment affecting local communities due to mismatch in job skills</v>
      </c>
      <c r="G131" s="18" t="str" cm="1">
        <f t="array" aca="1" ref="G131" ca="1">INDEX('Jaccard_distance All'!$C$1:$EH$1,,MATCH(SMALL('Jaccard_distance All'!$C129:$EH129,G$4+1),'Jaccard_distance All'!$C129:$EH129,0))</f>
        <v>set_5008</v>
      </c>
      <c r="H131" s="18">
        <f ca="1">SMALL('Jaccard_distance All'!$C129:$EH129,H$4+1)</f>
        <v>0.5714285714285714</v>
      </c>
      <c r="I131" s="21" t="str" cm="1">
        <f t="array" aca="1" ref="I131" ca="1">INDEX('Jaccard_distance All'!$C$2:$EH$2,,MATCH(SMALL('Jaccard_distance All'!$C129:$EH129,I$4+1),'Jaccard_distance All'!$C129:$EH129,0))</f>
        <v>H₂ and CCUS adoption may erode demand for traditional workfoce and eliminate jobs</v>
      </c>
      <c r="J131" s="18" t="str" cm="1">
        <f t="array" aca="1" ref="J131" ca="1">INDEX('Jaccard_distance All'!$C$1:$EH$1,,MATCH(SMALL('Jaccard_distance All'!$C129:$EH129,J$4+1),'Jaccard_distance All'!$C129:$EH129,0))</f>
        <v>set_5014</v>
      </c>
      <c r="K131" s="18">
        <f ca="1">SMALL('Jaccard_distance All'!$C129:$EH129,K$4+1)</f>
        <v>0.63636363636363635</v>
      </c>
      <c r="L131" s="21" t="str" cm="1">
        <f t="array" aca="1" ref="L131" ca="1">INDEX('Jaccard_distance All'!$C$2:$EH$2,,MATCH(SMALL('Jaccard_distance All'!$C129:$EH129,L$4+1),'Jaccard_distance All'!$C129:$EH129,0))</f>
        <v>H₂ and CCUS are not supported by heavy industries to the same extent that profit-generating activtities are</v>
      </c>
      <c r="M131" s="18" t="str" cm="1">
        <f t="array" aca="1" ref="M131" ca="1">INDEX('Jaccard_distance All'!$C$1:$EH$1,,MATCH(SMALL('Jaccard_distance All'!$C129:$EH129,M$4+1),'Jaccard_distance All'!$C129:$EH129,0))</f>
        <v>set_5013</v>
      </c>
      <c r="N131" s="18">
        <f ca="1">SMALL('Jaccard_distance All'!$C129:$EH129,N$4+1)</f>
        <v>0.68965517241379315</v>
      </c>
      <c r="O131" s="21" t="str" cm="1">
        <f t="array" aca="1" ref="O131" ca="1">INDEX('Jaccard_distance All'!$C$2:$EH$2,,MATCH(SMALL('Jaccard_distance All'!$C129:$EH129,O$4+1),'Jaccard_distance All'!$C129:$EH129,0))</f>
        <v>H₂ and CCUS are seen as "greenwashing" technologies to support O&amp;G industry towards "business-as-usual"</v>
      </c>
      <c r="P131" s="18" t="str" cm="1">
        <f t="array" aca="1" ref="P131" ca="1">INDEX('Jaccard_distance All'!$C$1:$EH$1,,MATCH(SMALL('Jaccard_distance All'!$C129:$EH129,P$4+1),'Jaccard_distance All'!$C129:$EH129,0))</f>
        <v>set_5002</v>
      </c>
      <c r="Q131" s="18">
        <f ca="1">SMALL('Jaccard_distance All'!$C129:$EH129,Q$4+1)</f>
        <v>0.70454545454545459</v>
      </c>
      <c r="R131" s="35" t="str" cm="1">
        <f t="array" aca="1" ref="R131" ca="1">INDEX('Jaccard_distance All'!$C$2:$EH$2,,MATCH(SMALL('Jaccard_distance All'!$C129:$EH129,R$4+1),'Jaccard_distance All'!$C129:$EH129,0))</f>
        <v>H₂ and CCUS may largely favour big companies and corporations capable of sizable investments</v>
      </c>
      <c r="T131" s="61">
        <f ca="1">COUNTIF('Jaccard_distance All'!$C129:$EH129,1)</f>
        <v>10</v>
      </c>
      <c r="U131" s="34" t="str" cm="1">
        <f t="array" aca="1" ref="U131" ca="1">INDEX('Jaccard_distance All'!$C$1:$EH$1,,MATCH(LARGE('Jaccard_distance All'!$C129:$EH129,U$4),'Jaccard_distance All'!$C129:$EH129,0))</f>
        <v>set_2015</v>
      </c>
      <c r="V131" s="18">
        <f ca="1">LARGE('Jaccard_distance All'!$C129:$EH129,V$4+1)</f>
        <v>1</v>
      </c>
      <c r="W131" s="21" t="str" cm="1">
        <f t="array" aca="1" ref="W131" ca="1">INDEX('Jaccard_distance All'!$C$2:$EH$2,,MATCH(LARGE('Jaccard_distance All'!$C129:$EH129,W$4+1),'Jaccard_distance All'!$C129:$EH129,0))</f>
        <v>CCUS enables negative emissions technologies</v>
      </c>
      <c r="X131" s="18" t="str" cm="1">
        <f t="array" aca="1" ref="X131" ca="1">INDEX('Jaccard_distance All'!$A$1:$EH$1,1,MATCH(U131,'Jaccard_distance All'!$A$1:$EH$1,0)+MATCH(LARGE(OFFSET('Jaccard_distance All'!$A129,0,MATCH(U131,'Jaccard_distance All'!$A$1:$EH$1,0),,138-MATCH(U131,'Jaccard_distance All'!$A$1:$EH$1,0)),1),OFFSET('Jaccard_distance All'!$A129,0,MATCH(U131,'Jaccard_distance All'!$A$1:$EH$1,0),,138-MATCH(U131,'Jaccard_distance All'!$A$1:$EH$1,0)),0))</f>
        <v>set_2016</v>
      </c>
      <c r="Y131" s="18">
        <f ca="1">HLOOKUP(X131,'Jaccard_distance All'!$C$1:$EH$138,ROW()-2,FALSE)</f>
        <v>1</v>
      </c>
      <c r="Z131" s="21" t="str">
        <f ca="1">HLOOKUP(X131,'Jaccard_distance All'!$C$1:$EH$138,2,FALSE)</f>
        <v>CCUS will be a long-term business and can extend the operational lifetime of current industries (e.g., refining)</v>
      </c>
      <c r="AA131" s="18" t="str" cm="1">
        <f t="array" aca="1" ref="AA131" ca="1">INDEX('Jaccard_distance All'!$A$1:$EH$1,1,MATCH(X131,'Jaccard_distance All'!$A$1:$EH$1,0)+MATCH(LARGE(OFFSET('Jaccard_distance All'!$A129,0,MATCH(X131,'Jaccard_distance All'!$A$1:$EH$1,0),,138-MATCH(X131,'Jaccard_distance All'!$A$1:$EH$1,0)),1),OFFSET('Jaccard_distance All'!$A129,0,MATCH(X131,'Jaccard_distance All'!$A$1:$EH$1,0),,138-MATCH(X131,'Jaccard_distance All'!$A$1:$EH$1,0)),0))</f>
        <v>set_3023</v>
      </c>
      <c r="AB131" s="18">
        <f ca="1">HLOOKUP(AA131,'Jaccard_distance All'!$C$1:$EH$138,ROW()-2,FALSE)</f>
        <v>1</v>
      </c>
      <c r="AC131" s="21" t="str">
        <f ca="1">HLOOKUP(AA131,'Jaccard_distance All'!$C$1:$EH$138,2,FALSE)</f>
        <v>H₂ production systems may lack sufficient flexibility to adjust to variable electricity supply and demand</v>
      </c>
      <c r="AD131" s="18" t="str" cm="1">
        <f t="array" aca="1" ref="AD131" ca="1">INDEX('Jaccard_distance All'!$A$1:$EH$1,1,MATCH(AA131,'Jaccard_distance All'!$A$1:$EH$1,0)+MATCH(LARGE(OFFSET('Jaccard_distance All'!$A129,0,MATCH(AA131,'Jaccard_distance All'!$A$1:$EH$1,0),,138-MATCH(AA131,'Jaccard_distance All'!$A$1:$EH$1,0)),1),OFFSET('Jaccard_distance All'!$A129,0,MATCH(AA131,'Jaccard_distance All'!$A$1:$EH$1,0),,138-MATCH(AA131,'Jaccard_distance All'!$A$1:$EH$1,0)),0))</f>
        <v>set_3031</v>
      </c>
      <c r="AE131" s="18">
        <f ca="1">HLOOKUP(AD131,'Jaccard_distance All'!$C$1:$EH$138,ROW()-2,FALSE)</f>
        <v>1</v>
      </c>
      <c r="AF131" s="21" t="str">
        <f ca="1">HLOOKUP(AD131,'Jaccard_distance All'!$C$1:$EH$138,2,FALSE)</f>
        <v>H₂ has different chemical properties (e.g., flame velocity, calorific value) from other gaseous fuels</v>
      </c>
      <c r="AG131" s="18" t="str" cm="1">
        <f t="array" aca="1" ref="AG131" ca="1">INDEX('Jaccard_distance All'!$A$1:$EH$1,1,MATCH(AD131,'Jaccard_distance All'!$A$1:$EH$1,0)+MATCH(LARGE(OFFSET('Jaccard_distance All'!$A129,0,MATCH(AD131,'Jaccard_distance All'!$A$1:$EH$1,0),,138-MATCH(AD131,'Jaccard_distance All'!$A$1:$EH$1,0)),1),OFFSET('Jaccard_distance All'!$A129,0,MATCH(AD131,'Jaccard_distance All'!$A$1:$EH$1,0),,138-MATCH(AD131,'Jaccard_distance All'!$A$1:$EH$1,0)),0))</f>
        <v>set_3039</v>
      </c>
      <c r="AH131" s="18">
        <f ca="1">HLOOKUP(AG131,'Jaccard_distance All'!$C$1:$EH$138,ROW()-2,FALSE)</f>
        <v>1</v>
      </c>
      <c r="AI131" s="21" t="str">
        <f ca="1">HLOOKUP(AG131,'Jaccard_distance All'!$C$1:$EH$138,2,FALSE)</f>
        <v xml:space="preserve">H₂ infrastructure may face technical challenges due to embrittlement </v>
      </c>
      <c r="AK131" s="85">
        <f ca="1">1-SMALL('Jaccard_distance All'!$C129:$EH129,2)</f>
        <v>0.43478260869565211</v>
      </c>
      <c r="AL131" s="85">
        <f ca="1">1-AVERAGE('Jaccard_distance All'!$C129:$EH129)</f>
        <v>0.11471864162042544</v>
      </c>
      <c r="AM131" s="85">
        <f ca="1">1-MEDIAN('Jaccard_distance All'!$C129:$EH129)</f>
        <v>9.6774193548387122E-2</v>
      </c>
    </row>
    <row r="132" spans="1:39" ht="39.4" x14ac:dyDescent="0.45">
      <c r="A132" s="19" t="s">
        <v>137</v>
      </c>
      <c r="B132" s="21" t="s">
        <v>416</v>
      </c>
      <c r="C132" s="18" cm="1">
        <f t="array" ref="C132">_xlfn.XLOOKUP(A132,Justice!$F$5:$AR$5,Justice!$F$2:$AR$2,check,0)</f>
        <v>31</v>
      </c>
      <c r="D132" s="34" t="str" cm="1">
        <f t="array" aca="1" ref="D132" ca="1">INDEX('Jaccard_distance All'!$C$1:$EH$1,,MATCH(SMALL('Jaccard_distance All'!$C130:$EH130,D$4+1),'Jaccard_distance All'!$C130:$EH130,0))</f>
        <v>set_5007</v>
      </c>
      <c r="E132" s="18">
        <f ca="1">SMALL('Jaccard_distance All'!$C130:$EH130,E$4+1)</f>
        <v>0.5714285714285714</v>
      </c>
      <c r="F132" s="21" t="str" cm="1">
        <f t="array" aca="1" ref="F132" ca="1">INDEX('Jaccard_distance All'!$C$2:$EH$2,,MATCH(SMALL('Jaccard_distance All'!$C130:$EH130,F$4+1),'Jaccard_distance All'!$C130:$EH130,0))</f>
        <v>H₂ and CCUS projects may promote enfironmental injustices</v>
      </c>
      <c r="G132" s="18" t="str" cm="1">
        <f t="array" aca="1" ref="G132" ca="1">INDEX('Jaccard_distance All'!$C$1:$EH$1,,MATCH(SMALL('Jaccard_distance All'!$C130:$EH130,G$4+1),'Jaccard_distance All'!$C130:$EH130,0))</f>
        <v>set_5002</v>
      </c>
      <c r="H132" s="18">
        <f ca="1">SMALL('Jaccard_distance All'!$C130:$EH130,H$4+1)</f>
        <v>0.62</v>
      </c>
      <c r="I132" s="21" t="str" cm="1">
        <f t="array" aca="1" ref="I132" ca="1">INDEX('Jaccard_distance All'!$C$2:$EH$2,,MATCH(SMALL('Jaccard_distance All'!$C130:$EH130,I$4+1),'Jaccard_distance All'!$C130:$EH130,0))</f>
        <v>H₂ and CCUS may largely favour big companies and corporations capable of sizable investments</v>
      </c>
      <c r="J132" s="18" t="str" cm="1">
        <f t="array" aca="1" ref="J132" ca="1">INDEX('Jaccard_distance All'!$C$1:$EH$1,,MATCH(SMALL('Jaccard_distance All'!$C130:$EH130,J$4+1),'Jaccard_distance All'!$C130:$EH130,0))</f>
        <v>set_5003</v>
      </c>
      <c r="K132" s="18">
        <f ca="1">SMALL('Jaccard_distance All'!$C130:$EH130,K$4+1)</f>
        <v>0.63461538461538458</v>
      </c>
      <c r="L132" s="21" t="str" cm="1">
        <f t="array" aca="1" ref="L132" ca="1">INDEX('Jaccard_distance All'!$C$2:$EH$2,,MATCH(SMALL('Jaccard_distance All'!$C130:$EH130,L$4+1),'Jaccard_distance All'!$C130:$EH130,0))</f>
        <v>H₂ and CCUS adoption will result in higher energy costs for end consumers</v>
      </c>
      <c r="M132" s="18" t="str" cm="1">
        <f t="array" aca="1" ref="M132" ca="1">INDEX('Jaccard_distance All'!$C$1:$EH$1,,MATCH(SMALL('Jaccard_distance All'!$C130:$EH130,M$4+1),'Jaccard_distance All'!$C130:$EH130,0))</f>
        <v>set_5013</v>
      </c>
      <c r="N132" s="18">
        <f ca="1">SMALL('Jaccard_distance All'!$C130:$EH130,N$4+1)</f>
        <v>0.64864864864864868</v>
      </c>
      <c r="O132" s="21" t="str" cm="1">
        <f t="array" aca="1" ref="O132" ca="1">INDEX('Jaccard_distance All'!$C$2:$EH$2,,MATCH(SMALL('Jaccard_distance All'!$C130:$EH130,O$4+1),'Jaccard_distance All'!$C130:$EH130,0))</f>
        <v>H₂ and CCUS are seen as "greenwashing" technologies to support O&amp;G industry towards "business-as-usual"</v>
      </c>
      <c r="P132" s="18" t="str" cm="1">
        <f t="array" aca="1" ref="P132" ca="1">INDEX('Jaccard_distance All'!$C$1:$EH$1,,MATCH(SMALL('Jaccard_distance All'!$C130:$EH130,P$4+1),'Jaccard_distance All'!$C130:$EH130,0))</f>
        <v>set_5012</v>
      </c>
      <c r="Q132" s="18">
        <f ca="1">SMALL('Jaccard_distance All'!$C130:$EH130,Q$4+1)</f>
        <v>0.67500000000000004</v>
      </c>
      <c r="R132" s="35" t="str" cm="1">
        <f t="array" aca="1" ref="R132" ca="1">INDEX('Jaccard_distance All'!$C$2:$EH$2,,MATCH(SMALL('Jaccard_distance All'!$C130:$EH130,R$4+1),'Jaccard_distance All'!$C130:$EH130,0))</f>
        <v>H₂ and CCUS development may be influenced by lobbying efforts from O&amp;G industry</v>
      </c>
      <c r="T132" s="61">
        <f ca="1">COUNTIF('Jaccard_distance All'!$C130:$EH130,1)</f>
        <v>4</v>
      </c>
      <c r="U132" s="34" t="str" cm="1">
        <f t="array" aca="1" ref="U132" ca="1">INDEX('Jaccard_distance All'!$C$1:$EH$1,,MATCH(LARGE('Jaccard_distance All'!$C130:$EH130,U$4),'Jaccard_distance All'!$C130:$EH130,0))</f>
        <v>set_2016</v>
      </c>
      <c r="V132" s="18">
        <f ca="1">LARGE('Jaccard_distance All'!$C130:$EH130,V$4+1)</f>
        <v>1</v>
      </c>
      <c r="W132" s="21" t="str" cm="1">
        <f t="array" aca="1" ref="W132" ca="1">INDEX('Jaccard_distance All'!$C$2:$EH$2,,MATCH(LARGE('Jaccard_distance All'!$C130:$EH130,W$4+1),'Jaccard_distance All'!$C130:$EH130,0))</f>
        <v>CCUS will be a long-term business and can extend the operational lifetime of current industries (e.g., refining)</v>
      </c>
      <c r="X132" s="18" t="str" cm="1">
        <f t="array" aca="1" ref="X132" ca="1">INDEX('Jaccard_distance All'!$A$1:$EH$1,1,MATCH(U132,'Jaccard_distance All'!$A$1:$EH$1,0)+MATCH(LARGE(OFFSET('Jaccard_distance All'!$A130,0,MATCH(U132,'Jaccard_distance All'!$A$1:$EH$1,0),,138-MATCH(U132,'Jaccard_distance All'!$A$1:$EH$1,0)),1),OFFSET('Jaccard_distance All'!$A130,0,MATCH(U132,'Jaccard_distance All'!$A$1:$EH$1,0),,138-MATCH(U132,'Jaccard_distance All'!$A$1:$EH$1,0)),0))</f>
        <v>set_3023</v>
      </c>
      <c r="Y132" s="18">
        <f ca="1">HLOOKUP(X132,'Jaccard_distance All'!$C$1:$EH$138,ROW()-2,FALSE)</f>
        <v>1</v>
      </c>
      <c r="Z132" s="21" t="str">
        <f ca="1">HLOOKUP(X132,'Jaccard_distance All'!$C$1:$EH$138,2,FALSE)</f>
        <v>H₂ production systems may lack sufficient flexibility to adjust to variable electricity supply and demand</v>
      </c>
      <c r="AA132" s="18" t="str" cm="1">
        <f t="array" aca="1" ref="AA132" ca="1">INDEX('Jaccard_distance All'!$A$1:$EH$1,1,MATCH(X132,'Jaccard_distance All'!$A$1:$EH$1,0)+MATCH(LARGE(OFFSET('Jaccard_distance All'!$A130,0,MATCH(X132,'Jaccard_distance All'!$A$1:$EH$1,0),,138-MATCH(X132,'Jaccard_distance All'!$A$1:$EH$1,0)),1),OFFSET('Jaccard_distance All'!$A130,0,MATCH(X132,'Jaccard_distance All'!$A$1:$EH$1,0),,138-MATCH(X132,'Jaccard_distance All'!$A$1:$EH$1,0)),0))</f>
        <v>set_4034</v>
      </c>
      <c r="AB132" s="18">
        <f ca="1">HLOOKUP(AA132,'Jaccard_distance All'!$C$1:$EH$138,ROW()-2,FALSE)</f>
        <v>1</v>
      </c>
      <c r="AC132" s="21" t="str">
        <f ca="1">HLOOKUP(AA132,'Jaccard_distance All'!$C$1:$EH$138,2,FALSE)</f>
        <v>CCUS via mineralisation (CCM) is still under development</v>
      </c>
      <c r="AD132" s="18" t="str" cm="1">
        <f t="array" aca="1" ref="AD132" ca="1">INDEX('Jaccard_distance All'!$A$1:$EH$1,1,MATCH(AA132,'Jaccard_distance All'!$A$1:$EH$1,0)+MATCH(LARGE(OFFSET('Jaccard_distance All'!$A130,0,MATCH(AA132,'Jaccard_distance All'!$A$1:$EH$1,0),,138-MATCH(AA132,'Jaccard_distance All'!$A$1:$EH$1,0)),1),OFFSET('Jaccard_distance All'!$A130,0,MATCH(AA132,'Jaccard_distance All'!$A$1:$EH$1,0),,138-MATCH(AA132,'Jaccard_distance All'!$A$1:$EH$1,0)),0))</f>
        <v>set_5005</v>
      </c>
      <c r="AE132" s="18">
        <f ca="1">HLOOKUP(AD132,'Jaccard_distance All'!$C$1:$EH$138,ROW()-2,FALSE)</f>
        <v>1</v>
      </c>
      <c r="AF132" s="21" t="str">
        <f ca="1">HLOOKUP(AD132,'Jaccard_distance All'!$C$1:$EH$138,2,FALSE)</f>
        <v>H₂ and CCUS may not address lack of diversity in the workforce</v>
      </c>
      <c r="AG132" s="18" t="str" cm="1">
        <f t="array" aca="1" ref="AG132" ca="1">INDEX('Jaccard_distance All'!$A$1:$EH$1,1,MATCH(AD132,'Jaccard_distance All'!$A$1:$EH$1,0)+MATCH(LARGE(OFFSET('Jaccard_distance All'!$A130,0,MATCH(AD132,'Jaccard_distance All'!$A$1:$EH$1,0),,138-MATCH(AD132,'Jaccard_distance All'!$A$1:$EH$1,0)),1),OFFSET('Jaccard_distance All'!$A130,0,MATCH(AD132,'Jaccard_distance All'!$A$1:$EH$1,0),,138-MATCH(AD132,'Jaccard_distance All'!$A$1:$EH$1,0)),0))</f>
        <v>set_5009</v>
      </c>
      <c r="AH132" s="18">
        <f ca="1">HLOOKUP(AG132,'Jaccard_distance All'!$C$1:$EH$138,ROW()-2,FALSE)</f>
        <v>0.93939393939393945</v>
      </c>
      <c r="AI132" s="21" t="str">
        <f ca="1">HLOOKUP(AG132,'Jaccard_distance All'!$C$1:$EH$138,2,FALSE)</f>
        <v>H₂ and CCUS may result in "offshoring" of emissions to developing and underdeveloped nations</v>
      </c>
      <c r="AK132" s="85">
        <f ca="1">1-SMALL('Jaccard_distance All'!$C130:$EH130,2)</f>
        <v>0.4285714285714286</v>
      </c>
      <c r="AL132" s="85">
        <f ca="1">1-AVERAGE('Jaccard_distance All'!$C130:$EH130)</f>
        <v>0.15723729987026636</v>
      </c>
      <c r="AM132" s="85">
        <f ca="1">1-MEDIAN('Jaccard_distance All'!$C130:$EH130)</f>
        <v>0.13888888888888884</v>
      </c>
    </row>
    <row r="133" spans="1:39" ht="39.4" x14ac:dyDescent="0.45">
      <c r="A133" s="19" t="s">
        <v>138</v>
      </c>
      <c r="B133" s="21" t="s">
        <v>417</v>
      </c>
      <c r="C133" s="18" cm="1">
        <f t="array" ref="C133">_xlfn.XLOOKUP(A133,Justice!$F$5:$AR$5,Justice!$F$2:$AR$2,check,0)</f>
        <v>4</v>
      </c>
      <c r="D133" s="34" t="str" cm="1">
        <f t="array" aca="1" ref="D133" ca="1">INDEX('Jaccard_distance All'!$C$1:$EH$1,,MATCH(SMALL('Jaccard_distance All'!$C131:$EH131,D$4+1),'Jaccard_distance All'!$C131:$EH131,0))</f>
        <v>set_4034</v>
      </c>
      <c r="E133" s="18">
        <f ca="1">SMALL('Jaccard_distance All'!$C131:$EH131,E$4+1)</f>
        <v>0.83333333333333337</v>
      </c>
      <c r="F133" s="21" t="str" cm="1">
        <f t="array" aca="1" ref="F133" ca="1">INDEX('Jaccard_distance All'!$C$2:$EH$2,,MATCH(SMALL('Jaccard_distance All'!$C131:$EH131,F$4+1),'Jaccard_distance All'!$C131:$EH131,0))</f>
        <v>CCUS via mineralisation (CCM) is still under development</v>
      </c>
      <c r="G133" s="18" t="str" cm="1">
        <f t="array" aca="1" ref="G133" ca="1">INDEX('Jaccard_distance All'!$C$1:$EH$1,,MATCH(SMALL('Jaccard_distance All'!$C131:$EH131,G$4+1),'Jaccard_distance All'!$C131:$EH131,0))</f>
        <v>set_3030</v>
      </c>
      <c r="H133" s="18">
        <f ca="1">SMALL('Jaccard_distance All'!$C131:$EH131,H$4+1)</f>
        <v>0.85714285714285721</v>
      </c>
      <c r="I133" s="21" t="str" cm="1">
        <f t="array" aca="1" ref="I133" ca="1">INDEX('Jaccard_distance All'!$C$2:$EH$2,,MATCH(SMALL('Jaccard_distance All'!$C131:$EH131,I$4+1),'Jaccard_distance All'!$C131:$EH131,0))</f>
        <v>H₂ may face lack of sufficient workforce (e.g., construction) to develop projects</v>
      </c>
      <c r="J133" s="18" t="str" cm="1">
        <f t="array" aca="1" ref="J133" ca="1">INDEX('Jaccard_distance All'!$C$1:$EH$1,,MATCH(SMALL('Jaccard_distance All'!$C131:$EH131,J$4+1),'Jaccard_distance All'!$C131:$EH131,0))</f>
        <v>set_3005</v>
      </c>
      <c r="K133" s="18">
        <f ca="1">SMALL('Jaccard_distance All'!$C131:$EH131,K$4+1)</f>
        <v>0.875</v>
      </c>
      <c r="L133" s="21" t="str" cm="1">
        <f t="array" aca="1" ref="L133" ca="1">INDEX('Jaccard_distance All'!$C$2:$EH$2,,MATCH(SMALL('Jaccard_distance All'!$C131:$EH131,L$4+1),'Jaccard_distance All'!$C131:$EH131,0))</f>
        <v>H₂ fuel switching opportunities may be limited depending on the industry</v>
      </c>
      <c r="M133" s="18" t="str" cm="1">
        <f t="array" aca="1" ref="M133" ca="1">INDEX('Jaccard_distance All'!$C$1:$EH$1,,MATCH(SMALL('Jaccard_distance All'!$C131:$EH131,M$4+1),'Jaccard_distance All'!$C131:$EH131,0))</f>
        <v>set_3024</v>
      </c>
      <c r="N133" s="18">
        <f ca="1">SMALL('Jaccard_distance All'!$C131:$EH131,N$4+1)</f>
        <v>0.88</v>
      </c>
      <c r="O133" s="21" t="str" cm="1">
        <f t="array" aca="1" ref="O133" ca="1">INDEX('Jaccard_distance All'!$C$2:$EH$2,,MATCH(SMALL('Jaccard_distance All'!$C131:$EH131,O$4+1),'Jaccard_distance All'!$C131:$EH131,0))</f>
        <v>H₂ may be hindered by lack of continuity in political action and of harmonization in policy strategies</v>
      </c>
      <c r="P133" s="18" t="str" cm="1">
        <f t="array" aca="1" ref="P133" ca="1">INDEX('Jaccard_distance All'!$C$1:$EH$1,,MATCH(SMALL('Jaccard_distance All'!$C131:$EH131,P$4+1),'Jaccard_distance All'!$C131:$EH131,0))</f>
        <v>set_3025</v>
      </c>
      <c r="Q133" s="18">
        <f ca="1">SMALL('Jaccard_distance All'!$C131:$EH131,Q$4+1)</f>
        <v>0.88461538461538458</v>
      </c>
      <c r="R133" s="35" t="str" cm="1">
        <f t="array" aca="1" ref="R133" ca="1">INDEX('Jaccard_distance All'!$C$2:$EH$2,,MATCH(SMALL('Jaccard_distance All'!$C131:$EH131,R$4+1),'Jaccard_distance All'!$C131:$EH131,0))</f>
        <v>H₂ may lead to safety risks</v>
      </c>
      <c r="T133" s="61">
        <f ca="1">COUNTIF('Jaccard_distance All'!$C131:$EH131,1)</f>
        <v>35</v>
      </c>
      <c r="U133" s="34" t="str" cm="1">
        <f t="array" aca="1" ref="U133" ca="1">INDEX('Jaccard_distance All'!$C$1:$EH$1,,MATCH(LARGE('Jaccard_distance All'!$C131:$EH131,U$4),'Jaccard_distance All'!$C131:$EH131,0))</f>
        <v>set_1010</v>
      </c>
      <c r="V133" s="18">
        <f ca="1">LARGE('Jaccard_distance All'!$C131:$EH131,V$4+1)</f>
        <v>1</v>
      </c>
      <c r="W133" s="21" t="str" cm="1">
        <f t="array" aca="1" ref="W133" ca="1">INDEX('Jaccard_distance All'!$C$2:$EH$2,,MATCH(LARGE('Jaccard_distance All'!$C131:$EH131,W$4+1),'Jaccard_distance All'!$C131:$EH131,0))</f>
        <v>H₂ can mitigate other environmental problems, e.g., air pollution</v>
      </c>
      <c r="X133" s="18" t="str" cm="1">
        <f t="array" aca="1" ref="X133" ca="1">INDEX('Jaccard_distance All'!$A$1:$EH$1,1,MATCH(U133,'Jaccard_distance All'!$A$1:$EH$1,0)+MATCH(LARGE(OFFSET('Jaccard_distance All'!$A131,0,MATCH(U133,'Jaccard_distance All'!$A$1:$EH$1,0),,138-MATCH(U133,'Jaccard_distance All'!$A$1:$EH$1,0)),1),OFFSET('Jaccard_distance All'!$A131,0,MATCH(U133,'Jaccard_distance All'!$A$1:$EH$1,0),,138-MATCH(U133,'Jaccard_distance All'!$A$1:$EH$1,0)),0))</f>
        <v>set_1012</v>
      </c>
      <c r="Y133" s="18">
        <f ca="1">HLOOKUP(X133,'Jaccard_distance All'!$C$1:$EH$138,ROW()-2,FALSE)</f>
        <v>1</v>
      </c>
      <c r="Z133" s="21" t="str">
        <f ca="1">HLOOKUP(X133,'Jaccard_distance All'!$C$1:$EH$138,2,FALSE)</f>
        <v>H₂ can leverage public consultations and engagements to elicit public support and participation</v>
      </c>
      <c r="AA133" s="18" t="str" cm="1">
        <f t="array" aca="1" ref="AA133" ca="1">INDEX('Jaccard_distance All'!$A$1:$EH$1,1,MATCH(X133,'Jaccard_distance All'!$A$1:$EH$1,0)+MATCH(LARGE(OFFSET('Jaccard_distance All'!$A131,0,MATCH(X133,'Jaccard_distance All'!$A$1:$EH$1,0),,138-MATCH(X133,'Jaccard_distance All'!$A$1:$EH$1,0)),1),OFFSET('Jaccard_distance All'!$A131,0,MATCH(X133,'Jaccard_distance All'!$A$1:$EH$1,0),,138-MATCH(X133,'Jaccard_distance All'!$A$1:$EH$1,0)),0))</f>
        <v>set_1016</v>
      </c>
      <c r="AB133" s="18">
        <f ca="1">HLOOKUP(AA133,'Jaccard_distance All'!$C$1:$EH$138,ROW()-2,FALSE)</f>
        <v>1</v>
      </c>
      <c r="AC133" s="21" t="str">
        <f ca="1">HLOOKUP(AA133,'Jaccard_distance All'!$C$1:$EH$138,2,FALSE)</f>
        <v>H₂ can help avoid stranded assets</v>
      </c>
      <c r="AD133" s="18" t="str" cm="1">
        <f t="array" aca="1" ref="AD133" ca="1">INDEX('Jaccard_distance All'!$A$1:$EH$1,1,MATCH(AA133,'Jaccard_distance All'!$A$1:$EH$1,0)+MATCH(LARGE(OFFSET('Jaccard_distance All'!$A131,0,MATCH(AA133,'Jaccard_distance All'!$A$1:$EH$1,0),,138-MATCH(AA133,'Jaccard_distance All'!$A$1:$EH$1,0)),1),OFFSET('Jaccard_distance All'!$A131,0,MATCH(AA133,'Jaccard_distance All'!$A$1:$EH$1,0),,138-MATCH(AA133,'Jaccard_distance All'!$A$1:$EH$1,0)),0))</f>
        <v>set_1019</v>
      </c>
      <c r="AE133" s="18">
        <f ca="1">HLOOKUP(AD133,'Jaccard_distance All'!$C$1:$EH$138,ROW()-2,FALSE)</f>
        <v>1</v>
      </c>
      <c r="AF133" s="21" t="str">
        <f ca="1">HLOOKUP(AD133,'Jaccard_distance All'!$C$1:$EH$138,2,FALSE)</f>
        <v>H₂ can create opportunities across economic sectors ("hydrogen economy")</v>
      </c>
      <c r="AG133" s="18" t="str" cm="1">
        <f t="array" aca="1" ref="AG133" ca="1">INDEX('Jaccard_distance All'!$A$1:$EH$1,1,MATCH(AD133,'Jaccard_distance All'!$A$1:$EH$1,0)+MATCH(LARGE(OFFSET('Jaccard_distance All'!$A131,0,MATCH(AD133,'Jaccard_distance All'!$A$1:$EH$1,0),,138-MATCH(AD133,'Jaccard_distance All'!$A$1:$EH$1,0)),1),OFFSET('Jaccard_distance All'!$A131,0,MATCH(AD133,'Jaccard_distance All'!$A$1:$EH$1,0),,138-MATCH(AD133,'Jaccard_distance All'!$A$1:$EH$1,0)),0))</f>
        <v>set_2003</v>
      </c>
      <c r="AH133" s="18">
        <f ca="1">HLOOKUP(AG133,'Jaccard_distance All'!$C$1:$EH$138,ROW()-2,FALSE)</f>
        <v>1</v>
      </c>
      <c r="AI133" s="21" t="str">
        <f ca="1">HLOOKUP(AG133,'Jaccard_distance All'!$C$1:$EH$138,2,FALSE)</f>
        <v>CCUS technologies are at high TRL</v>
      </c>
      <c r="AK133" s="85">
        <f ca="1">1-SMALL('Jaccard_distance All'!$C131:$EH131,2)</f>
        <v>0.16666666666666663</v>
      </c>
      <c r="AL133" s="85">
        <f ca="1">1-AVERAGE('Jaccard_distance All'!$C131:$EH131)</f>
        <v>5.5675229303470575E-2</v>
      </c>
      <c r="AM133" s="85">
        <f ca="1">1-MEDIAN('Jaccard_distance All'!$C131:$EH131)</f>
        <v>5.0000000000000044E-2</v>
      </c>
    </row>
    <row r="134" spans="1:39" ht="39.4" x14ac:dyDescent="0.45">
      <c r="A134" s="19" t="s">
        <v>139</v>
      </c>
      <c r="B134" s="21" t="s">
        <v>418</v>
      </c>
      <c r="C134" s="18" cm="1">
        <f t="array" ref="C134">_xlfn.XLOOKUP(A134,Justice!$F$5:$AR$5,Justice!$F$2:$AR$2,check,0)</f>
        <v>8</v>
      </c>
      <c r="D134" s="34" t="str" cm="1">
        <f t="array" aca="1" ref="D134" ca="1">INDEX('Jaccard_distance All'!$C$1:$EH$1,,MATCH(SMALL('Jaccard_distance All'!$C132:$EH132,D$4+1),'Jaccard_distance All'!$C132:$EH132,0))</f>
        <v>set_1022</v>
      </c>
      <c r="E134" s="18">
        <f ca="1">SMALL('Jaccard_distance All'!$C132:$EH132,E$4+1)</f>
        <v>0.76666666666666661</v>
      </c>
      <c r="F134" s="21" t="str" cm="1">
        <f t="array" aca="1" ref="F134" ca="1">INDEX('Jaccard_distance All'!$C$2:$EH$2,,MATCH(SMALL('Jaccard_distance All'!$C132:$EH132,F$4+1),'Jaccard_distance All'!$C132:$EH132,0))</f>
        <v>H₂ can increase the competitiveness of industries both nationally and internationally</v>
      </c>
      <c r="G134" s="18" t="str" cm="1">
        <f t="array" aca="1" ref="G134" ca="1">INDEX('Jaccard_distance All'!$C$1:$EH$1,,MATCH(SMALL('Jaccard_distance All'!$C132:$EH132,G$4+1),'Jaccard_distance All'!$C132:$EH132,0))</f>
        <v>set_4032</v>
      </c>
      <c r="H134" s="18">
        <f ca="1">SMALL('Jaccard_distance All'!$C132:$EH132,H$4+1)</f>
        <v>0.78260869565217395</v>
      </c>
      <c r="I134" s="21" t="str" cm="1">
        <f t="array" aca="1" ref="I134" ca="1">INDEX('Jaccard_distance All'!$C$2:$EH$2,,MATCH(SMALL('Jaccard_distance All'!$C132:$EH132,I$4+1),'Jaccard_distance All'!$C132:$EH132,0))</f>
        <v>CCUS investment decisions may be delayed by lack of political stability at the national government level</v>
      </c>
      <c r="J134" s="18" t="str" cm="1">
        <f t="array" aca="1" ref="J134" ca="1">INDEX('Jaccard_distance All'!$C$1:$EH$1,,MATCH(SMALL('Jaccard_distance All'!$C132:$EH132,J$4+1),'Jaccard_distance All'!$C132:$EH132,0))</f>
        <v>set_3036</v>
      </c>
      <c r="K134" s="18">
        <f ca="1">SMALL('Jaccard_distance All'!$C132:$EH132,K$4+1)</f>
        <v>0.78947368421052633</v>
      </c>
      <c r="L134" s="21" t="str" cm="1">
        <f t="array" aca="1" ref="L134" ca="1">INDEX('Jaccard_distance All'!$C$2:$EH$2,,MATCH(SMALL('Jaccard_distance All'!$C132:$EH132,L$4+1),'Jaccard_distance All'!$C132:$EH132,0))</f>
        <v>H₂ projects may face governability challenges from lack of clear govenrmental guidelines</v>
      </c>
      <c r="M134" s="18" t="str" cm="1">
        <f t="array" aca="1" ref="M134" ca="1">INDEX('Jaccard_distance All'!$C$1:$EH$1,,MATCH(SMALL('Jaccard_distance All'!$C132:$EH132,M$4+1),'Jaccard_distance All'!$C132:$EH132,0))</f>
        <v>set_4025</v>
      </c>
      <c r="N134" s="18">
        <f ca="1">SMALL('Jaccard_distance All'!$C132:$EH132,N$4+1)</f>
        <v>0.8</v>
      </c>
      <c r="O134" s="21" t="str" cm="1">
        <f t="array" aca="1" ref="O134" ca="1">INDEX('Jaccard_distance All'!$C$2:$EH$2,,MATCH(SMALL('Jaccard_distance All'!$C132:$EH132,O$4+1),'Jaccard_distance All'!$C132:$EH132,0))</f>
        <v>CCUS subsidies may hinder the development of other projects needed for clean energy transition</v>
      </c>
      <c r="P134" s="18" t="str" cm="1">
        <f t="array" aca="1" ref="P134" ca="1">INDEX('Jaccard_distance All'!$C$1:$EH$1,,MATCH(SMALL('Jaccard_distance All'!$C132:$EH132,P$4+1),'Jaccard_distance All'!$C132:$EH132,0))</f>
        <v>set_3038</v>
      </c>
      <c r="Q134" s="18">
        <f ca="1">SMALL('Jaccard_distance All'!$C132:$EH132,Q$4+1)</f>
        <v>0.80952380952380953</v>
      </c>
      <c r="R134" s="35" t="str" cm="1">
        <f t="array" aca="1" ref="R134" ca="1">INDEX('Jaccard_distance All'!$C$2:$EH$2,,MATCH(SMALL('Jaccard_distance All'!$C132:$EH132,R$4+1),'Jaccard_distance All'!$C132:$EH132,0))</f>
        <v>H₂ investment decisions may be delayed by lack of political stability at the national government level</v>
      </c>
      <c r="T134" s="61">
        <f ca="1">COUNTIF('Jaccard_distance All'!$C132:$EH132,1)</f>
        <v>20</v>
      </c>
      <c r="U134" s="34" t="str" cm="1">
        <f t="array" aca="1" ref="U134" ca="1">INDEX('Jaccard_distance All'!$C$1:$EH$1,,MATCH(LARGE('Jaccard_distance All'!$C132:$EH132,U$4),'Jaccard_distance All'!$C132:$EH132,0))</f>
        <v>set_1010</v>
      </c>
      <c r="V134" s="18">
        <f ca="1">LARGE('Jaccard_distance All'!$C132:$EH132,V$4+1)</f>
        <v>1</v>
      </c>
      <c r="W134" s="21" t="str" cm="1">
        <f t="array" aca="1" ref="W134" ca="1">INDEX('Jaccard_distance All'!$C$2:$EH$2,,MATCH(LARGE('Jaccard_distance All'!$C132:$EH132,W$4+1),'Jaccard_distance All'!$C132:$EH132,0))</f>
        <v>H₂ can mitigate other environmental problems, e.g., air pollution</v>
      </c>
      <c r="X134" s="18" t="str" cm="1">
        <f t="array" aca="1" ref="X134" ca="1">INDEX('Jaccard_distance All'!$A$1:$EH$1,1,MATCH(U134,'Jaccard_distance All'!$A$1:$EH$1,0)+MATCH(LARGE(OFFSET('Jaccard_distance All'!$A132,0,MATCH(U134,'Jaccard_distance All'!$A$1:$EH$1,0),,138-MATCH(U134,'Jaccard_distance All'!$A$1:$EH$1,0)),1),OFFSET('Jaccard_distance All'!$A132,0,MATCH(U134,'Jaccard_distance All'!$A$1:$EH$1,0),,138-MATCH(U134,'Jaccard_distance All'!$A$1:$EH$1,0)),0))</f>
        <v>set_1017</v>
      </c>
      <c r="Y134" s="18">
        <f ca="1">HLOOKUP(X134,'Jaccard_distance All'!$C$1:$EH$138,ROW()-2,FALSE)</f>
        <v>1</v>
      </c>
      <c r="Z134" s="21" t="str">
        <f ca="1">HLOOKUP(X134,'Jaccard_distance All'!$C$1:$EH$138,2,FALSE)</f>
        <v>H₂ can support fuel switching in industry</v>
      </c>
      <c r="AA134" s="18" t="str" cm="1">
        <f t="array" aca="1" ref="AA134" ca="1">INDEX('Jaccard_distance All'!$A$1:$EH$1,1,MATCH(X134,'Jaccard_distance All'!$A$1:$EH$1,0)+MATCH(LARGE(OFFSET('Jaccard_distance All'!$A132,0,MATCH(X134,'Jaccard_distance All'!$A$1:$EH$1,0),,138-MATCH(X134,'Jaccard_distance All'!$A$1:$EH$1,0)),1),OFFSET('Jaccard_distance All'!$A132,0,MATCH(X134,'Jaccard_distance All'!$A$1:$EH$1,0),,138-MATCH(X134,'Jaccard_distance All'!$A$1:$EH$1,0)),0))</f>
        <v>set_1018</v>
      </c>
      <c r="AB134" s="18">
        <f ca="1">HLOOKUP(AA134,'Jaccard_distance All'!$C$1:$EH$138,ROW()-2,FALSE)</f>
        <v>1</v>
      </c>
      <c r="AC134" s="21" t="str">
        <f ca="1">HLOOKUP(AA134,'Jaccard_distance All'!$C$1:$EH$138,2,FALSE)</f>
        <v>H₂ will be a long-term business and can extend the operational lifetime of current industries (e.g., refining)</v>
      </c>
      <c r="AD134" s="18" t="str" cm="1">
        <f t="array" aca="1" ref="AD134" ca="1">INDEX('Jaccard_distance All'!$A$1:$EH$1,1,MATCH(AA134,'Jaccard_distance All'!$A$1:$EH$1,0)+MATCH(LARGE(OFFSET('Jaccard_distance All'!$A132,0,MATCH(AA134,'Jaccard_distance All'!$A$1:$EH$1,0),,138-MATCH(AA134,'Jaccard_distance All'!$A$1:$EH$1,0)),1),OFFSET('Jaccard_distance All'!$A132,0,MATCH(AA134,'Jaccard_distance All'!$A$1:$EH$1,0),,138-MATCH(AA134,'Jaccard_distance All'!$A$1:$EH$1,0)),0))</f>
        <v>set_1019</v>
      </c>
      <c r="AE134" s="18">
        <f ca="1">HLOOKUP(AD134,'Jaccard_distance All'!$C$1:$EH$138,ROW()-2,FALSE)</f>
        <v>1</v>
      </c>
      <c r="AF134" s="21" t="str">
        <f ca="1">HLOOKUP(AD134,'Jaccard_distance All'!$C$1:$EH$138,2,FALSE)</f>
        <v>H₂ can create opportunities across economic sectors ("hydrogen economy")</v>
      </c>
      <c r="AG134" s="18" t="str" cm="1">
        <f t="array" aca="1" ref="AG134" ca="1">INDEX('Jaccard_distance All'!$A$1:$EH$1,1,MATCH(AD134,'Jaccard_distance All'!$A$1:$EH$1,0)+MATCH(LARGE(OFFSET('Jaccard_distance All'!$A132,0,MATCH(AD134,'Jaccard_distance All'!$A$1:$EH$1,0),,138-MATCH(AD134,'Jaccard_distance All'!$A$1:$EH$1,0)),1),OFFSET('Jaccard_distance All'!$A132,0,MATCH(AD134,'Jaccard_distance All'!$A$1:$EH$1,0),,138-MATCH(AD134,'Jaccard_distance All'!$A$1:$EH$1,0)),0))</f>
        <v>set_1021</v>
      </c>
      <c r="AH134" s="18">
        <f ca="1">HLOOKUP(AG134,'Jaccard_distance All'!$C$1:$EH$138,ROW()-2,FALSE)</f>
        <v>1</v>
      </c>
      <c r="AI134" s="21" t="str">
        <f ca="1">HLOOKUP(AG134,'Jaccard_distance All'!$C$1:$EH$138,2,FALSE)</f>
        <v>H₂ can result in cheaper energy prices for end-use consumers</v>
      </c>
      <c r="AK134" s="85">
        <f ca="1">1-SMALL('Jaccard_distance All'!$C132:$EH132,2)</f>
        <v>0.23333333333333339</v>
      </c>
      <c r="AL134" s="85">
        <f ca="1">1-AVERAGE('Jaccard_distance All'!$C132:$EH132)</f>
        <v>8.5761599930793353E-2</v>
      </c>
      <c r="AM134" s="85">
        <f ca="1">1-MEDIAN('Jaccard_distance All'!$C132:$EH132)</f>
        <v>7.0197044334975311E-2</v>
      </c>
    </row>
    <row r="135" spans="1:39" ht="39.4" x14ac:dyDescent="0.45">
      <c r="A135" s="19" t="s">
        <v>140</v>
      </c>
      <c r="B135" s="21" t="s">
        <v>419</v>
      </c>
      <c r="C135" s="18" cm="1">
        <f t="array" ref="C135">_xlfn.XLOOKUP(A135,Justice!$F$5:$AR$5,Justice!$F$2:$AR$2,check,0)</f>
        <v>10</v>
      </c>
      <c r="D135" s="34" t="str" cm="1">
        <f t="array" aca="1" ref="D135" ca="1">INDEX('Jaccard_distance All'!$C$1:$EH$1,,MATCH(SMALL('Jaccard_distance All'!$C133:$EH133,D$4+1),'Jaccard_distance All'!$C133:$EH133,0))</f>
        <v>set_3004</v>
      </c>
      <c r="E135" s="18">
        <f ca="1">SMALL('Jaccard_distance All'!$C133:$EH133,E$4+1)</f>
        <v>0.625</v>
      </c>
      <c r="F135" s="21" t="str" cm="1">
        <f t="array" aca="1" ref="F135" ca="1">INDEX('Jaccard_distance All'!$C$2:$EH$2,,MATCH(SMALL('Jaccard_distance All'!$C133:$EH133,F$4+1),'Jaccard_distance All'!$C133:$EH133,0))</f>
        <v>H₂ adoption will require replacement of boilers</v>
      </c>
      <c r="G135" s="18" t="str" cm="1">
        <f t="array" aca="1" ref="G135" ca="1">INDEX('Jaccard_distance All'!$C$1:$EH$1,,MATCH(SMALL('Jaccard_distance All'!$C133:$EH133,G$4+1),'Jaccard_distance All'!$C133:$EH133,0))</f>
        <v>set_3033</v>
      </c>
      <c r="H135" s="18">
        <f ca="1">SMALL('Jaccard_distance All'!$C133:$EH133,H$4+1)</f>
        <v>0.69565217391304346</v>
      </c>
      <c r="I135" s="21" t="str" cm="1">
        <f t="array" aca="1" ref="I135" ca="1">INDEX('Jaccard_distance All'!$C$2:$EH$2,,MATCH(SMALL('Jaccard_distance All'!$C133:$EH133,I$4+1),'Jaccard_distance All'!$C133:$EH133,0))</f>
        <v>H₂ projects may face collateral effects from geopolitical tensions</v>
      </c>
      <c r="J135" s="18" t="str" cm="1">
        <f t="array" aca="1" ref="J135" ca="1">INDEX('Jaccard_distance All'!$C$1:$EH$1,,MATCH(SMALL('Jaccard_distance All'!$C133:$EH133,J$4+1),'Jaccard_distance All'!$C133:$EH133,0))</f>
        <v>set_3039</v>
      </c>
      <c r="K135" s="18">
        <f ca="1">SMALL('Jaccard_distance All'!$C133:$EH133,K$4+1)</f>
        <v>0.72727272727272729</v>
      </c>
      <c r="L135" s="21" t="str" cm="1">
        <f t="array" aca="1" ref="L135" ca="1">INDEX('Jaccard_distance All'!$C$2:$EH$2,,MATCH(SMALL('Jaccard_distance All'!$C133:$EH133,L$4+1),'Jaccard_distance All'!$C133:$EH133,0))</f>
        <v xml:space="preserve">H₂ infrastructure may face technical challenges due to embrittlement </v>
      </c>
      <c r="M135" s="18" t="str" cm="1">
        <f t="array" aca="1" ref="M135" ca="1">INDEX('Jaccard_distance All'!$C$1:$EH$1,,MATCH(SMALL('Jaccard_distance All'!$C133:$EH133,M$4+1),'Jaccard_distance All'!$C133:$EH133,0))</f>
        <v>set_3022</v>
      </c>
      <c r="N135" s="18">
        <f ca="1">SMALL('Jaccard_distance All'!$C133:$EH133,N$4+1)</f>
        <v>0.76923076923076916</v>
      </c>
      <c r="O135" s="21" t="str" cm="1">
        <f t="array" aca="1" ref="O135" ca="1">INDEX('Jaccard_distance All'!$C$2:$EH$2,,MATCH(SMALL('Jaccard_distance All'!$C133:$EH133,O$4+1),'Jaccard_distance All'!$C133:$EH133,0))</f>
        <v>H₂ technologies are still in the early stages of development (low TRL)</v>
      </c>
      <c r="P135" s="18" t="str" cm="1">
        <f t="array" aca="1" ref="P135" ca="1">INDEX('Jaccard_distance All'!$C$1:$EH$1,,MATCH(SMALL('Jaccard_distance All'!$C133:$EH133,P$4+1),'Jaccard_distance All'!$C133:$EH133,0))</f>
        <v>set_3038</v>
      </c>
      <c r="Q135" s="18">
        <f ca="1">SMALL('Jaccard_distance All'!$C133:$EH133,Q$4+1)</f>
        <v>0.77272727272727271</v>
      </c>
      <c r="R135" s="35" t="str" cm="1">
        <f t="array" aca="1" ref="R135" ca="1">INDEX('Jaccard_distance All'!$C$2:$EH$2,,MATCH(SMALL('Jaccard_distance All'!$C133:$EH133,R$4+1),'Jaccard_distance All'!$C133:$EH133,0))</f>
        <v>H₂ investment decisions may be delayed by lack of political stability at the national government level</v>
      </c>
      <c r="T135" s="61">
        <f ca="1">COUNTIF('Jaccard_distance All'!$C133:$EH133,1)</f>
        <v>20</v>
      </c>
      <c r="U135" s="34" t="str" cm="1">
        <f t="array" aca="1" ref="U135" ca="1">INDEX('Jaccard_distance All'!$C$1:$EH$1,,MATCH(LARGE('Jaccard_distance All'!$C133:$EH133,U$4),'Jaccard_distance All'!$C133:$EH133,0))</f>
        <v>set_1010</v>
      </c>
      <c r="V135" s="18">
        <f ca="1">LARGE('Jaccard_distance All'!$C133:$EH133,V$4+1)</f>
        <v>1</v>
      </c>
      <c r="W135" s="21" t="str" cm="1">
        <f t="array" aca="1" ref="W135" ca="1">INDEX('Jaccard_distance All'!$C$2:$EH$2,,MATCH(LARGE('Jaccard_distance All'!$C133:$EH133,W$4+1),'Jaccard_distance All'!$C133:$EH133,0))</f>
        <v>H₂ can mitigate other environmental problems, e.g., air pollution</v>
      </c>
      <c r="X135" s="18" t="str" cm="1">
        <f t="array" aca="1" ref="X135" ca="1">INDEX('Jaccard_distance All'!$A$1:$EH$1,1,MATCH(U135,'Jaccard_distance All'!$A$1:$EH$1,0)+MATCH(LARGE(OFFSET('Jaccard_distance All'!$A133,0,MATCH(U135,'Jaccard_distance All'!$A$1:$EH$1,0),,138-MATCH(U135,'Jaccard_distance All'!$A$1:$EH$1,0)),1),OFFSET('Jaccard_distance All'!$A133,0,MATCH(U135,'Jaccard_distance All'!$A$1:$EH$1,0),,138-MATCH(U135,'Jaccard_distance All'!$A$1:$EH$1,0)),0))</f>
        <v>set_1016</v>
      </c>
      <c r="Y135" s="18">
        <f ca="1">HLOOKUP(X135,'Jaccard_distance All'!$C$1:$EH$138,ROW()-2,FALSE)</f>
        <v>1</v>
      </c>
      <c r="Z135" s="21" t="str">
        <f ca="1">HLOOKUP(X135,'Jaccard_distance All'!$C$1:$EH$138,2,FALSE)</f>
        <v>H₂ can help avoid stranded assets</v>
      </c>
      <c r="AA135" s="18" t="str" cm="1">
        <f t="array" aca="1" ref="AA135" ca="1">INDEX('Jaccard_distance All'!$A$1:$EH$1,1,MATCH(X135,'Jaccard_distance All'!$A$1:$EH$1,0)+MATCH(LARGE(OFFSET('Jaccard_distance All'!$A133,0,MATCH(X135,'Jaccard_distance All'!$A$1:$EH$1,0),,138-MATCH(X135,'Jaccard_distance All'!$A$1:$EH$1,0)),1),OFFSET('Jaccard_distance All'!$A133,0,MATCH(X135,'Jaccard_distance All'!$A$1:$EH$1,0),,138-MATCH(X135,'Jaccard_distance All'!$A$1:$EH$1,0)),0))</f>
        <v>set_1021</v>
      </c>
      <c r="AB135" s="18">
        <f ca="1">HLOOKUP(AA135,'Jaccard_distance All'!$C$1:$EH$138,ROW()-2,FALSE)</f>
        <v>1</v>
      </c>
      <c r="AC135" s="21" t="str">
        <f ca="1">HLOOKUP(AA135,'Jaccard_distance All'!$C$1:$EH$138,2,FALSE)</f>
        <v>H₂ can result in cheaper energy prices for end-use consumers</v>
      </c>
      <c r="AD135" s="18" t="str" cm="1">
        <f t="array" aca="1" ref="AD135" ca="1">INDEX('Jaccard_distance All'!$A$1:$EH$1,1,MATCH(AA135,'Jaccard_distance All'!$A$1:$EH$1,0)+MATCH(LARGE(OFFSET('Jaccard_distance All'!$A133,0,MATCH(AA135,'Jaccard_distance All'!$A$1:$EH$1,0),,138-MATCH(AA135,'Jaccard_distance All'!$A$1:$EH$1,0)),1),OFFSET('Jaccard_distance All'!$A133,0,MATCH(AA135,'Jaccard_distance All'!$A$1:$EH$1,0),,138-MATCH(AA135,'Jaccard_distance All'!$A$1:$EH$1,0)),0))</f>
        <v>set_1023</v>
      </c>
      <c r="AE135" s="18">
        <f ca="1">HLOOKUP(AD135,'Jaccard_distance All'!$C$1:$EH$138,ROW()-2,FALSE)</f>
        <v>1</v>
      </c>
      <c r="AF135" s="21" t="str">
        <f ca="1">HLOOKUP(AD135,'Jaccard_distance All'!$C$1:$EH$138,2,FALSE)</f>
        <v>H₂ adoption is a relatively low-cost option for existing natural-gas based furnaces</v>
      </c>
      <c r="AG135" s="18" t="str" cm="1">
        <f t="array" aca="1" ref="AG135" ca="1">INDEX('Jaccard_distance All'!$A$1:$EH$1,1,MATCH(AD135,'Jaccard_distance All'!$A$1:$EH$1,0)+MATCH(LARGE(OFFSET('Jaccard_distance All'!$A133,0,MATCH(AD135,'Jaccard_distance All'!$A$1:$EH$1,0),,138-MATCH(AD135,'Jaccard_distance All'!$A$1:$EH$1,0)),1),OFFSET('Jaccard_distance All'!$A133,0,MATCH(AD135,'Jaccard_distance All'!$A$1:$EH$1,0),,138-MATCH(AD135,'Jaccard_distance All'!$A$1:$EH$1,0)),0))</f>
        <v>set_2014</v>
      </c>
      <c r="AH135" s="18">
        <f ca="1">HLOOKUP(AG135,'Jaccard_distance All'!$C$1:$EH$138,ROW()-2,FALSE)</f>
        <v>1</v>
      </c>
      <c r="AI135" s="21" t="str">
        <f ca="1">HLOOKUP(AG135,'Jaccard_distance All'!$C$1:$EH$138,2,FALSE)</f>
        <v>CCUS can leverage public consultations and engagements to elicit public support and participation</v>
      </c>
      <c r="AK135" s="85">
        <f ca="1">1-SMALL('Jaccard_distance All'!$C133:$EH133,2)</f>
        <v>0.375</v>
      </c>
      <c r="AL135" s="85">
        <f ca="1">1-AVERAGE('Jaccard_distance All'!$C133:$EH133)</f>
        <v>9.5138910396469822E-2</v>
      </c>
      <c r="AM135" s="85">
        <f ca="1">1-MEDIAN('Jaccard_distance All'!$C133:$EH133)</f>
        <v>7.5498575498575526E-2</v>
      </c>
    </row>
    <row r="136" spans="1:39" ht="39.4" x14ac:dyDescent="0.45">
      <c r="A136" s="19" t="s">
        <v>174</v>
      </c>
      <c r="B136" s="21" t="s">
        <v>420</v>
      </c>
      <c r="C136" s="18" cm="1">
        <f t="array" ref="C136">_xlfn.XLOOKUP(A136,Justice!$F$5:$AR$5,Justice!$F$2:$AR$2,check,0)</f>
        <v>22</v>
      </c>
      <c r="D136" s="34" t="str" cm="1">
        <f t="array" aca="1" ref="D136" ca="1">INDEX('Jaccard_distance All'!$C$1:$EH$1,,MATCH(SMALL('Jaccard_distance All'!$C134:$EH134,D$4+1),'Jaccard_distance All'!$C134:$EH134,0))</f>
        <v>set_5002</v>
      </c>
      <c r="E136" s="18">
        <f ca="1">SMALL('Jaccard_distance All'!$C134:$EH134,E$4+1)</f>
        <v>0.66666666666666674</v>
      </c>
      <c r="F136" s="21" t="str" cm="1">
        <f t="array" aca="1" ref="F136" ca="1">INDEX('Jaccard_distance All'!$C$2:$EH$2,,MATCH(SMALL('Jaccard_distance All'!$C134:$EH134,F$4+1),'Jaccard_distance All'!$C134:$EH134,0))</f>
        <v>H₂ and CCUS may largely favour big companies and corporations capable of sizable investments</v>
      </c>
      <c r="G136" s="18" t="str" cm="1">
        <f t="array" aca="1" ref="G136" ca="1">INDEX('Jaccard_distance All'!$C$1:$EH$1,,MATCH(SMALL('Jaccard_distance All'!$C134:$EH134,G$4+1),'Jaccard_distance All'!$C134:$EH134,0))</f>
        <v>set_5008</v>
      </c>
      <c r="H136" s="18">
        <f ca="1">SMALL('Jaccard_distance All'!$C134:$EH134,H$4+1)</f>
        <v>0.67500000000000004</v>
      </c>
      <c r="I136" s="21" t="str" cm="1">
        <f t="array" aca="1" ref="I136" ca="1">INDEX('Jaccard_distance All'!$C$2:$EH$2,,MATCH(SMALL('Jaccard_distance All'!$C134:$EH134,I$4+1),'Jaccard_distance All'!$C134:$EH134,0))</f>
        <v>H₂ and CCUS adoption may erode demand for traditional workfoce and eliminate jobs</v>
      </c>
      <c r="J136" s="18" t="str" cm="1">
        <f t="array" aca="1" ref="J136" ca="1">INDEX('Jaccard_distance All'!$C$1:$EH$1,,MATCH(SMALL('Jaccard_distance All'!$C134:$EH134,J$4+1),'Jaccard_distance All'!$C134:$EH134,0))</f>
        <v>set_5013</v>
      </c>
      <c r="K136" s="18">
        <f ca="1">SMALL('Jaccard_distance All'!$C134:$EH134,K$4+1)</f>
        <v>0.75757575757575757</v>
      </c>
      <c r="L136" s="21" t="str" cm="1">
        <f t="array" aca="1" ref="L136" ca="1">INDEX('Jaccard_distance All'!$C$2:$EH$2,,MATCH(SMALL('Jaccard_distance All'!$C134:$EH134,L$4+1),'Jaccard_distance All'!$C134:$EH134,0))</f>
        <v>H₂ and CCUS are seen as "greenwashing" technologies to support O&amp;G industry towards "business-as-usual"</v>
      </c>
      <c r="M136" s="18" t="str" cm="1">
        <f t="array" aca="1" ref="M136" ca="1">INDEX('Jaccard_distance All'!$C$1:$EH$1,,MATCH(SMALL('Jaccard_distance All'!$C134:$EH134,M$4+1),'Jaccard_distance All'!$C134:$EH134,0))</f>
        <v>set_3005</v>
      </c>
      <c r="N136" s="18">
        <f ca="1">SMALL('Jaccard_distance All'!$C134:$EH134,N$4+1)</f>
        <v>0.75862068965517238</v>
      </c>
      <c r="O136" s="21" t="str" cm="1">
        <f t="array" aca="1" ref="O136" ca="1">INDEX('Jaccard_distance All'!$C$2:$EH$2,,MATCH(SMALL('Jaccard_distance All'!$C134:$EH134,O$4+1),'Jaccard_distance All'!$C134:$EH134,0))</f>
        <v>H₂ fuel switching opportunities may be limited depending on the industry</v>
      </c>
      <c r="P136" s="18" t="str" cm="1">
        <f t="array" aca="1" ref="P136" ca="1">INDEX('Jaccard_distance All'!$C$1:$EH$1,,MATCH(SMALL('Jaccard_distance All'!$C134:$EH134,P$4+1),'Jaccard_distance All'!$C134:$EH134,0))</f>
        <v>set_3012</v>
      </c>
      <c r="Q136" s="18">
        <f ca="1">SMALL('Jaccard_distance All'!$C134:$EH134,Q$4+1)</f>
        <v>0.76470588235294112</v>
      </c>
      <c r="R136" s="35" t="str" cm="1">
        <f t="array" aca="1" ref="R136" ca="1">INDEX('Jaccard_distance All'!$C$2:$EH$2,,MATCH(SMALL('Jaccard_distance All'!$C134:$EH134,R$4+1),'Jaccard_distance All'!$C134:$EH134,0))</f>
        <v>H₂ projects may suffer from "spillover" lack of trust in O&amp;G industry from end consumers</v>
      </c>
      <c r="T136" s="61">
        <f ca="1">COUNTIF('Jaccard_distance All'!$C134:$EH134,1)</f>
        <v>7</v>
      </c>
      <c r="U136" s="34" t="str" cm="1">
        <f t="array" aca="1" ref="U136" ca="1">INDEX('Jaccard_distance All'!$C$1:$EH$1,,MATCH(LARGE('Jaccard_distance All'!$C134:$EH134,U$4),'Jaccard_distance All'!$C134:$EH134,0))</f>
        <v>set_1010</v>
      </c>
      <c r="V136" s="18">
        <f ca="1">LARGE('Jaccard_distance All'!$C134:$EH134,V$4+1)</f>
        <v>1</v>
      </c>
      <c r="W136" s="21" t="str" cm="1">
        <f t="array" aca="1" ref="W136" ca="1">INDEX('Jaccard_distance All'!$C$2:$EH$2,,MATCH(LARGE('Jaccard_distance All'!$C134:$EH134,W$4+1),'Jaccard_distance All'!$C134:$EH134,0))</f>
        <v>H₂ can mitigate other environmental problems, e.g., air pollution</v>
      </c>
      <c r="X136" s="18" t="str" cm="1">
        <f t="array" aca="1" ref="X136" ca="1">INDEX('Jaccard_distance All'!$A$1:$EH$1,1,MATCH(U136,'Jaccard_distance All'!$A$1:$EH$1,0)+MATCH(LARGE(OFFSET('Jaccard_distance All'!$A134,0,MATCH(U136,'Jaccard_distance All'!$A$1:$EH$1,0),,138-MATCH(U136,'Jaccard_distance All'!$A$1:$EH$1,0)),1),OFFSET('Jaccard_distance All'!$A134,0,MATCH(U136,'Jaccard_distance All'!$A$1:$EH$1,0),,138-MATCH(U136,'Jaccard_distance All'!$A$1:$EH$1,0)),0))</f>
        <v>set_1016</v>
      </c>
      <c r="Y136" s="18">
        <f ca="1">HLOOKUP(X136,'Jaccard_distance All'!$C$1:$EH$138,ROW()-2,FALSE)</f>
        <v>1</v>
      </c>
      <c r="Z136" s="21" t="str">
        <f ca="1">HLOOKUP(X136,'Jaccard_distance All'!$C$1:$EH$138,2,FALSE)</f>
        <v>H₂ can help avoid stranded assets</v>
      </c>
      <c r="AA136" s="18" t="str" cm="1">
        <f t="array" aca="1" ref="AA136" ca="1">INDEX('Jaccard_distance All'!$A$1:$EH$1,1,MATCH(X136,'Jaccard_distance All'!$A$1:$EH$1,0)+MATCH(LARGE(OFFSET('Jaccard_distance All'!$A134,0,MATCH(X136,'Jaccard_distance All'!$A$1:$EH$1,0),,138-MATCH(X136,'Jaccard_distance All'!$A$1:$EH$1,0)),1),OFFSET('Jaccard_distance All'!$A134,0,MATCH(X136,'Jaccard_distance All'!$A$1:$EH$1,0),,138-MATCH(X136,'Jaccard_distance All'!$A$1:$EH$1,0)),0))</f>
        <v>set_3023</v>
      </c>
      <c r="AB136" s="18">
        <f ca="1">HLOOKUP(AA136,'Jaccard_distance All'!$C$1:$EH$138,ROW()-2,FALSE)</f>
        <v>1</v>
      </c>
      <c r="AC136" s="21" t="str">
        <f ca="1">HLOOKUP(AA136,'Jaccard_distance All'!$C$1:$EH$138,2,FALSE)</f>
        <v>H₂ production systems may lack sufficient flexibility to adjust to variable electricity supply and demand</v>
      </c>
      <c r="AD136" s="18" t="str" cm="1">
        <f t="array" aca="1" ref="AD136" ca="1">INDEX('Jaccard_distance All'!$A$1:$EH$1,1,MATCH(AA136,'Jaccard_distance All'!$A$1:$EH$1,0)+MATCH(LARGE(OFFSET('Jaccard_distance All'!$A134,0,MATCH(AA136,'Jaccard_distance All'!$A$1:$EH$1,0),,138-MATCH(AA136,'Jaccard_distance All'!$A$1:$EH$1,0)),1),OFFSET('Jaccard_distance All'!$A134,0,MATCH(AA136,'Jaccard_distance All'!$A$1:$EH$1,0),,138-MATCH(AA136,'Jaccard_distance All'!$A$1:$EH$1,0)),0))</f>
        <v>set_3039</v>
      </c>
      <c r="AE136" s="18">
        <f ca="1">HLOOKUP(AD136,'Jaccard_distance All'!$C$1:$EH$138,ROW()-2,FALSE)</f>
        <v>1</v>
      </c>
      <c r="AF136" s="21" t="str">
        <f ca="1">HLOOKUP(AD136,'Jaccard_distance All'!$C$1:$EH$138,2,FALSE)</f>
        <v xml:space="preserve">H₂ infrastructure may face technical challenges due to embrittlement </v>
      </c>
      <c r="AG136" s="18" t="str" cm="1">
        <f t="array" aca="1" ref="AG136" ca="1">INDEX('Jaccard_distance All'!$A$1:$EH$1,1,MATCH(AD136,'Jaccard_distance All'!$A$1:$EH$1,0)+MATCH(LARGE(OFFSET('Jaccard_distance All'!$A134,0,MATCH(AD136,'Jaccard_distance All'!$A$1:$EH$1,0),,138-MATCH(AD136,'Jaccard_distance All'!$A$1:$EH$1,0)),1),OFFSET('Jaccard_distance All'!$A134,0,MATCH(AD136,'Jaccard_distance All'!$A$1:$EH$1,0),,138-MATCH(AD136,'Jaccard_distance All'!$A$1:$EH$1,0)),0))</f>
        <v>set_4010</v>
      </c>
      <c r="AH136" s="18">
        <f ca="1">HLOOKUP(AG136,'Jaccard_distance All'!$C$1:$EH$138,ROW()-2,FALSE)</f>
        <v>1</v>
      </c>
      <c r="AI136" s="21" t="str">
        <f ca="1">HLOOKUP(AG136,'Jaccard_distance All'!$C$1:$EH$138,2,FALSE)</f>
        <v>CCUS projects may be unreliable or inefficient depending on the type of industrial emissions</v>
      </c>
      <c r="AK136" s="85">
        <f ca="1">1-SMALL('Jaccard_distance All'!$C134:$EH134,2)</f>
        <v>0.33333333333333326</v>
      </c>
      <c r="AL136" s="85">
        <f ca="1">1-AVERAGE('Jaccard_distance All'!$C134:$EH134)</f>
        <v>0.11801693501363897</v>
      </c>
      <c r="AM136" s="85">
        <f ca="1">1-MEDIAN('Jaccard_distance All'!$C134:$EH134)</f>
        <v>0.11111111111111116</v>
      </c>
    </row>
    <row r="137" spans="1:39" ht="39.4" x14ac:dyDescent="0.45">
      <c r="A137" s="19" t="s">
        <v>175</v>
      </c>
      <c r="B137" s="21" t="s">
        <v>421</v>
      </c>
      <c r="C137" s="18" cm="1">
        <f t="array" ref="C137">_xlfn.XLOOKUP(A137,Justice!$F$5:$AR$5,Justice!$F$2:$AR$2,check,0)</f>
        <v>19</v>
      </c>
      <c r="D137" s="34" t="str" cm="1">
        <f t="array" aca="1" ref="D137" ca="1">INDEX('Jaccard_distance All'!$C$1:$EH$1,,MATCH(SMALL('Jaccard_distance All'!$C135:$EH135,D$4+1),'Jaccard_distance All'!$C135:$EH135,0))</f>
        <v>set_5014</v>
      </c>
      <c r="E137" s="18">
        <f ca="1">SMALL('Jaccard_distance All'!$C135:$EH135,E$4+1)</f>
        <v>0.63636363636363635</v>
      </c>
      <c r="F137" s="21" t="str" cm="1">
        <f t="array" aca="1" ref="F137" ca="1">INDEX('Jaccard_distance All'!$C$2:$EH$2,,MATCH(SMALL('Jaccard_distance All'!$C135:$EH135,F$4+1),'Jaccard_distance All'!$C135:$EH135,0))</f>
        <v>H₂ and CCUS are not supported by heavy industries to the same extent that profit-generating activtities are</v>
      </c>
      <c r="G137" s="18" t="str" cm="1">
        <f t="array" aca="1" ref="G137" ca="1">INDEX('Jaccard_distance All'!$C$1:$EH$1,,MATCH(SMALL('Jaccard_distance All'!$C135:$EH135,G$4+1),'Jaccard_distance All'!$C135:$EH135,0))</f>
        <v>set_5008</v>
      </c>
      <c r="H137" s="18">
        <f ca="1">SMALL('Jaccard_distance All'!$C135:$EH135,H$4+1)</f>
        <v>0.64864864864864868</v>
      </c>
      <c r="I137" s="21" t="str" cm="1">
        <f t="array" aca="1" ref="I137" ca="1">INDEX('Jaccard_distance All'!$C$2:$EH$2,,MATCH(SMALL('Jaccard_distance All'!$C135:$EH135,I$4+1),'Jaccard_distance All'!$C135:$EH135,0))</f>
        <v>H₂ and CCUS adoption may erode demand for traditional workfoce and eliminate jobs</v>
      </c>
      <c r="J137" s="18" t="str" cm="1">
        <f t="array" aca="1" ref="J137" ca="1">INDEX('Jaccard_distance All'!$C$1:$EH$1,,MATCH(SMALL('Jaccard_distance All'!$C135:$EH135,J$4+1),'Jaccard_distance All'!$C135:$EH135,0))</f>
        <v>set_5016</v>
      </c>
      <c r="K137" s="18">
        <f ca="1">SMALL('Jaccard_distance All'!$C135:$EH135,K$4+1)</f>
        <v>0.67999999999999994</v>
      </c>
      <c r="L137" s="21" t="str" cm="1">
        <f t="array" aca="1" ref="L137" ca="1">INDEX('Jaccard_distance All'!$C$2:$EH$2,,MATCH(SMALL('Jaccard_distance All'!$C135:$EH135,L$4+1),'Jaccard_distance All'!$C135:$EH135,0))</f>
        <v>H₂ and CCUS projects may not address unemployment affecting local communities due to mismatch in job skills</v>
      </c>
      <c r="M137" s="18" t="str" cm="1">
        <f t="array" aca="1" ref="M137" ca="1">INDEX('Jaccard_distance All'!$C$1:$EH$1,,MATCH(SMALL('Jaccard_distance All'!$C135:$EH135,M$4+1),'Jaccard_distance All'!$C135:$EH135,0))</f>
        <v>set_5007</v>
      </c>
      <c r="N137" s="18">
        <f ca="1">SMALL('Jaccard_distance All'!$C135:$EH135,N$4+1)</f>
        <v>0.68965517241379315</v>
      </c>
      <c r="O137" s="21" t="str" cm="1">
        <f t="array" aca="1" ref="O137" ca="1">INDEX('Jaccard_distance All'!$C$2:$EH$2,,MATCH(SMALL('Jaccard_distance All'!$C135:$EH135,O$4+1),'Jaccard_distance All'!$C135:$EH135,0))</f>
        <v>H₂ and CCUS projects may promote enfironmental injustices</v>
      </c>
      <c r="P137" s="18" t="str" cm="1">
        <f t="array" aca="1" ref="P137" ca="1">INDEX('Jaccard_distance All'!$C$1:$EH$1,,MATCH(SMALL('Jaccard_distance All'!$C135:$EH135,P$4+1),'Jaccard_distance All'!$C135:$EH135,0))</f>
        <v>set_5002</v>
      </c>
      <c r="Q137" s="18">
        <f ca="1">SMALL('Jaccard_distance All'!$C135:$EH135,Q$4+1)</f>
        <v>0.73333333333333339</v>
      </c>
      <c r="R137" s="35" t="str" cm="1">
        <f t="array" aca="1" ref="R137" ca="1">INDEX('Jaccard_distance All'!$C$2:$EH$2,,MATCH(SMALL('Jaccard_distance All'!$C135:$EH135,R$4+1),'Jaccard_distance All'!$C135:$EH135,0))</f>
        <v>H₂ and CCUS may largely favour big companies and corporations capable of sizable investments</v>
      </c>
      <c r="T137" s="61">
        <f ca="1">COUNTIF('Jaccard_distance All'!$C135:$EH135,1)</f>
        <v>11</v>
      </c>
      <c r="U137" s="34" t="str" cm="1">
        <f t="array" aca="1" ref="U137" ca="1">INDEX('Jaccard_distance All'!$C$1:$EH$1,,MATCH(LARGE('Jaccard_distance All'!$C135:$EH135,U$4),'Jaccard_distance All'!$C135:$EH135,0))</f>
        <v>set_1016</v>
      </c>
      <c r="V137" s="18">
        <f ca="1">LARGE('Jaccard_distance All'!$C135:$EH135,V$4+1)</f>
        <v>1</v>
      </c>
      <c r="W137" s="21" t="str" cm="1">
        <f t="array" aca="1" ref="W137" ca="1">INDEX('Jaccard_distance All'!$C$2:$EH$2,,MATCH(LARGE('Jaccard_distance All'!$C135:$EH135,W$4+1),'Jaccard_distance All'!$C135:$EH135,0))</f>
        <v>H₂ can help avoid stranded assets</v>
      </c>
      <c r="X137" s="18" t="str" cm="1">
        <f t="array" aca="1" ref="X137" ca="1">INDEX('Jaccard_distance All'!$A$1:$EH$1,1,MATCH(U137,'Jaccard_distance All'!$A$1:$EH$1,0)+MATCH(LARGE(OFFSET('Jaccard_distance All'!$A135,0,MATCH(U137,'Jaccard_distance All'!$A$1:$EH$1,0),,138-MATCH(U137,'Jaccard_distance All'!$A$1:$EH$1,0)),1),OFFSET('Jaccard_distance All'!$A135,0,MATCH(U137,'Jaccard_distance All'!$A$1:$EH$1,0),,138-MATCH(U137,'Jaccard_distance All'!$A$1:$EH$1,0)),0))</f>
        <v>set_1024</v>
      </c>
      <c r="Y137" s="18">
        <f ca="1">HLOOKUP(X137,'Jaccard_distance All'!$C$1:$EH$138,ROW()-2,FALSE)</f>
        <v>1</v>
      </c>
      <c r="Z137" s="21" t="str">
        <f ca="1">HLOOKUP(X137,'Jaccard_distance All'!$C$1:$EH$138,2,FALSE)</f>
        <v>H₂ standards (e.g., classification as low-carbon H₂) can be used to enforce stringent CO₂ reduction targets</v>
      </c>
      <c r="AA137" s="18" t="str" cm="1">
        <f t="array" aca="1" ref="AA137" ca="1">INDEX('Jaccard_distance All'!$A$1:$EH$1,1,MATCH(X137,'Jaccard_distance All'!$A$1:$EH$1,0)+MATCH(LARGE(OFFSET('Jaccard_distance All'!$A135,0,MATCH(X137,'Jaccard_distance All'!$A$1:$EH$1,0),,138-MATCH(X137,'Jaccard_distance All'!$A$1:$EH$1,0)),1),OFFSET('Jaccard_distance All'!$A135,0,MATCH(X137,'Jaccard_distance All'!$A$1:$EH$1,0),,138-MATCH(X137,'Jaccard_distance All'!$A$1:$EH$1,0)),0))</f>
        <v>set_2016</v>
      </c>
      <c r="AB137" s="18">
        <f ca="1">HLOOKUP(AA137,'Jaccard_distance All'!$C$1:$EH$138,ROW()-2,FALSE)</f>
        <v>1</v>
      </c>
      <c r="AC137" s="21" t="str">
        <f ca="1">HLOOKUP(AA137,'Jaccard_distance All'!$C$1:$EH$138,2,FALSE)</f>
        <v>CCUS will be a long-term business and can extend the operational lifetime of current industries (e.g., refining)</v>
      </c>
      <c r="AD137" s="18" t="str" cm="1">
        <f t="array" aca="1" ref="AD137" ca="1">INDEX('Jaccard_distance All'!$A$1:$EH$1,1,MATCH(AA137,'Jaccard_distance All'!$A$1:$EH$1,0)+MATCH(LARGE(OFFSET('Jaccard_distance All'!$A135,0,MATCH(AA137,'Jaccard_distance All'!$A$1:$EH$1,0),,138-MATCH(AA137,'Jaccard_distance All'!$A$1:$EH$1,0)),1),OFFSET('Jaccard_distance All'!$A135,0,MATCH(AA137,'Jaccard_distance All'!$A$1:$EH$1,0),,138-MATCH(AA137,'Jaccard_distance All'!$A$1:$EH$1,0)),0))</f>
        <v>set_3016</v>
      </c>
      <c r="AE137" s="18">
        <f ca="1">HLOOKUP(AD137,'Jaccard_distance All'!$C$1:$EH$138,ROW()-2,FALSE)</f>
        <v>1</v>
      </c>
      <c r="AF137" s="21" t="str">
        <f ca="1">HLOOKUP(AD137,'Jaccard_distance All'!$C$1:$EH$138,2,FALSE)</f>
        <v>H₂ production and use may be less energy efficient than direct electrification</v>
      </c>
      <c r="AG137" s="18" t="str" cm="1">
        <f t="array" aca="1" ref="AG137" ca="1">INDEX('Jaccard_distance All'!$A$1:$EH$1,1,MATCH(AD137,'Jaccard_distance All'!$A$1:$EH$1,0)+MATCH(LARGE(OFFSET('Jaccard_distance All'!$A135,0,MATCH(AD137,'Jaccard_distance All'!$A$1:$EH$1,0),,138-MATCH(AD137,'Jaccard_distance All'!$A$1:$EH$1,0)),1),OFFSET('Jaccard_distance All'!$A135,0,MATCH(AD137,'Jaccard_distance All'!$A$1:$EH$1,0),,138-MATCH(AD137,'Jaccard_distance All'!$A$1:$EH$1,0)),0))</f>
        <v>set_3017</v>
      </c>
      <c r="AH137" s="18">
        <f ca="1">HLOOKUP(AG137,'Jaccard_distance All'!$C$1:$EH$138,ROW()-2,FALSE)</f>
        <v>1</v>
      </c>
      <c r="AI137" s="21" t="str">
        <f ca="1">HLOOKUP(AG137,'Jaccard_distance All'!$C$1:$EH$138,2,FALSE)</f>
        <v>H₂ storage in geological formations may not be reliable and result in leakage</v>
      </c>
      <c r="AK137" s="85">
        <f ca="1">1-SMALL('Jaccard_distance All'!$C135:$EH135,2)</f>
        <v>0.36363636363636365</v>
      </c>
      <c r="AL137" s="85">
        <f ca="1">1-AVERAGE('Jaccard_distance All'!$C135:$EH135)</f>
        <v>0.11670946629835688</v>
      </c>
      <c r="AM137" s="85">
        <f ca="1">1-MEDIAN('Jaccard_distance All'!$C135:$EH135)</f>
        <v>9.9999999999999978E-2</v>
      </c>
    </row>
    <row r="138" spans="1:39" ht="39.4" x14ac:dyDescent="0.45">
      <c r="A138" s="19" t="s">
        <v>176</v>
      </c>
      <c r="B138" s="21" t="s">
        <v>422</v>
      </c>
      <c r="C138" s="18" cm="1">
        <f t="array" ref="C138">_xlfn.XLOOKUP(A138,Justice!$F$5:$AR$5,Justice!$F$2:$AR$2,check,0)</f>
        <v>11</v>
      </c>
      <c r="D138" s="34" t="str" cm="1">
        <f t="array" aca="1" ref="D138" ca="1">INDEX('Jaccard_distance All'!$C$1:$EH$1,,MATCH(SMALL('Jaccard_distance All'!$C136:$EH136,D$4+1),'Jaccard_distance All'!$C136:$EH136,0))</f>
        <v>set_5016</v>
      </c>
      <c r="E138" s="18">
        <f ca="1">SMALL('Jaccard_distance All'!$C136:$EH136,E$4+1)</f>
        <v>0.61111111111111116</v>
      </c>
      <c r="F138" s="21" t="str" cm="1">
        <f t="array" aca="1" ref="F138" ca="1">INDEX('Jaccard_distance All'!$C$2:$EH$2,,MATCH(SMALL('Jaccard_distance All'!$C136:$EH136,F$4+1),'Jaccard_distance All'!$C136:$EH136,0))</f>
        <v>H₂ and CCUS projects may not address unemployment affecting local communities due to mismatch in job skills</v>
      </c>
      <c r="G138" s="18" t="str" cm="1">
        <f t="array" aca="1" ref="G138" ca="1">INDEX('Jaccard_distance All'!$C$1:$EH$1,,MATCH(SMALL('Jaccard_distance All'!$C136:$EH136,G$4+1),'Jaccard_distance All'!$C136:$EH136,0))</f>
        <v>set_5007</v>
      </c>
      <c r="H138" s="18">
        <f ca="1">SMALL('Jaccard_distance All'!$C136:$EH136,H$4+1)</f>
        <v>0.63636363636363635</v>
      </c>
      <c r="I138" s="21" t="str" cm="1">
        <f t="array" aca="1" ref="I138" ca="1">INDEX('Jaccard_distance All'!$C$2:$EH$2,,MATCH(SMALL('Jaccard_distance All'!$C136:$EH136,I$4+1),'Jaccard_distance All'!$C136:$EH136,0))</f>
        <v>H₂ and CCUS projects may promote enfironmental injustices</v>
      </c>
      <c r="J138" s="18" t="str" cm="1">
        <f t="array" aca="1" ref="J138" ca="1">INDEX('Jaccard_distance All'!$C$1:$EH$1,,MATCH(SMALL('Jaccard_distance All'!$C136:$EH136,J$4+1),'Jaccard_distance All'!$C136:$EH136,0))</f>
        <v>set_5007</v>
      </c>
      <c r="K138" s="18">
        <f ca="1">SMALL('Jaccard_distance All'!$C136:$EH136,K$4+1)</f>
        <v>0.63636363636363635</v>
      </c>
      <c r="L138" s="21" t="str" cm="1">
        <f t="array" aca="1" ref="L138" ca="1">INDEX('Jaccard_distance All'!$C$2:$EH$2,,MATCH(SMALL('Jaccard_distance All'!$C136:$EH136,L$4+1),'Jaccard_distance All'!$C136:$EH136,0))</f>
        <v>H₂ and CCUS projects may promote enfironmental injustices</v>
      </c>
      <c r="M138" s="18" t="str" cm="1">
        <f t="array" aca="1" ref="M138" ca="1">INDEX('Jaccard_distance All'!$C$1:$EH$1,,MATCH(SMALL('Jaccard_distance All'!$C136:$EH136,M$4+1),'Jaccard_distance All'!$C136:$EH136,0))</f>
        <v>set_5008</v>
      </c>
      <c r="N138" s="18">
        <f ca="1">SMALL('Jaccard_distance All'!$C136:$EH136,N$4+1)</f>
        <v>0.72727272727272729</v>
      </c>
      <c r="O138" s="21" t="str" cm="1">
        <f t="array" aca="1" ref="O138" ca="1">INDEX('Jaccard_distance All'!$C$2:$EH$2,,MATCH(SMALL('Jaccard_distance All'!$C136:$EH136,O$4+1),'Jaccard_distance All'!$C136:$EH136,0))</f>
        <v>H₂ and CCUS adoption may erode demand for traditional workfoce and eliminate jobs</v>
      </c>
      <c r="P138" s="18" t="str" cm="1">
        <f t="array" aca="1" ref="P138" ca="1">INDEX('Jaccard_distance All'!$C$1:$EH$1,,MATCH(SMALL('Jaccard_distance All'!$C136:$EH136,P$4+1),'Jaccard_distance All'!$C136:$EH136,0))</f>
        <v>set_5015</v>
      </c>
      <c r="Q138" s="18">
        <f ca="1">SMALL('Jaccard_distance All'!$C136:$EH136,Q$4+1)</f>
        <v>0.76923076923076916</v>
      </c>
      <c r="R138" s="35" t="str" cm="1">
        <f t="array" aca="1" ref="R138" ca="1">INDEX('Jaccard_distance All'!$C$2:$EH$2,,MATCH(SMALL('Jaccard_distance All'!$C136:$EH136,R$4+1),'Jaccard_distance All'!$C136:$EH136,0))</f>
        <v>H₂ and CCUS adoption may be distorted by state protectionism towards O&amp;G industry</v>
      </c>
      <c r="T138" s="61">
        <f ca="1">COUNTIF('Jaccard_distance All'!$C136:$EH136,1)</f>
        <v>23</v>
      </c>
      <c r="U138" s="34" t="str" cm="1">
        <f t="array" aca="1" ref="U138" ca="1">INDEX('Jaccard_distance All'!$C$1:$EH$1,,MATCH(LARGE('Jaccard_distance All'!$C136:$EH136,U$4),'Jaccard_distance All'!$C136:$EH136,0))</f>
        <v>set_1010</v>
      </c>
      <c r="V138" s="18">
        <f ca="1">LARGE('Jaccard_distance All'!$C136:$EH136,V$4+1)</f>
        <v>1</v>
      </c>
      <c r="W138" s="21" t="str" cm="1">
        <f t="array" aca="1" ref="W138" ca="1">INDEX('Jaccard_distance All'!$C$2:$EH$2,,MATCH(LARGE('Jaccard_distance All'!$C136:$EH136,W$4+1),'Jaccard_distance All'!$C136:$EH136,0))</f>
        <v>H₂ can mitigate other environmental problems, e.g., air pollution</v>
      </c>
      <c r="X138" s="18" t="str" cm="1">
        <f t="array" aca="1" ref="X138" ca="1">INDEX('Jaccard_distance All'!$A$1:$EH$1,1,MATCH(U138,'Jaccard_distance All'!$A$1:$EH$1,0)+MATCH(LARGE(OFFSET('Jaccard_distance All'!$A136,0,MATCH(U138,'Jaccard_distance All'!$A$1:$EH$1,0),,138-MATCH(U138,'Jaccard_distance All'!$A$1:$EH$1,0)),1),OFFSET('Jaccard_distance All'!$A136,0,MATCH(U138,'Jaccard_distance All'!$A$1:$EH$1,0),,138-MATCH(U138,'Jaccard_distance All'!$A$1:$EH$1,0)),0))</f>
        <v>set_1016</v>
      </c>
      <c r="Y138" s="18">
        <f ca="1">HLOOKUP(X138,'Jaccard_distance All'!$C$1:$EH$138,ROW()-2,FALSE)</f>
        <v>1</v>
      </c>
      <c r="Z138" s="21" t="str">
        <f ca="1">HLOOKUP(X138,'Jaccard_distance All'!$C$1:$EH$138,2,FALSE)</f>
        <v>H₂ can help avoid stranded assets</v>
      </c>
      <c r="AA138" s="18" t="str" cm="1">
        <f t="array" aca="1" ref="AA138" ca="1">INDEX('Jaccard_distance All'!$A$1:$EH$1,1,MATCH(X138,'Jaccard_distance All'!$A$1:$EH$1,0)+MATCH(LARGE(OFFSET('Jaccard_distance All'!$A136,0,MATCH(X138,'Jaccard_distance All'!$A$1:$EH$1,0),,138-MATCH(X138,'Jaccard_distance All'!$A$1:$EH$1,0)),1),OFFSET('Jaccard_distance All'!$A136,0,MATCH(X138,'Jaccard_distance All'!$A$1:$EH$1,0),,138-MATCH(X138,'Jaccard_distance All'!$A$1:$EH$1,0)),0))</f>
        <v>set_1024</v>
      </c>
      <c r="AB138" s="18">
        <f ca="1">HLOOKUP(AA138,'Jaccard_distance All'!$C$1:$EH$138,ROW()-2,FALSE)</f>
        <v>1</v>
      </c>
      <c r="AC138" s="21" t="str">
        <f ca="1">HLOOKUP(AA138,'Jaccard_distance All'!$C$1:$EH$138,2,FALSE)</f>
        <v>H₂ standards (e.g., classification as low-carbon H₂) can be used to enforce stringent CO₂ reduction targets</v>
      </c>
      <c r="AD138" s="18" t="str" cm="1">
        <f t="array" aca="1" ref="AD138" ca="1">INDEX('Jaccard_distance All'!$A$1:$EH$1,1,MATCH(AA138,'Jaccard_distance All'!$A$1:$EH$1,0)+MATCH(LARGE(OFFSET('Jaccard_distance All'!$A136,0,MATCH(AA138,'Jaccard_distance All'!$A$1:$EH$1,0),,138-MATCH(AA138,'Jaccard_distance All'!$A$1:$EH$1,0)),1),OFFSET('Jaccard_distance All'!$A136,0,MATCH(AA138,'Jaccard_distance All'!$A$1:$EH$1,0),,138-MATCH(AA138,'Jaccard_distance All'!$A$1:$EH$1,0)),0))</f>
        <v>set_2013</v>
      </c>
      <c r="AE138" s="18">
        <f ca="1">HLOOKUP(AD138,'Jaccard_distance All'!$C$1:$EH$138,ROW()-2,FALSE)</f>
        <v>1</v>
      </c>
      <c r="AF138" s="21" t="str">
        <f ca="1">HLOOKUP(AD138,'Jaccard_distance All'!$C$1:$EH$138,2,FALSE)</f>
        <v>CCUS can enhance energy security and energy independence of nations</v>
      </c>
      <c r="AG138" s="18" t="str" cm="1">
        <f t="array" aca="1" ref="AG138" ca="1">INDEX('Jaccard_distance All'!$A$1:$EH$1,1,MATCH(AD138,'Jaccard_distance All'!$A$1:$EH$1,0)+MATCH(LARGE(OFFSET('Jaccard_distance All'!$A136,0,MATCH(AD138,'Jaccard_distance All'!$A$1:$EH$1,0),,138-MATCH(AD138,'Jaccard_distance All'!$A$1:$EH$1,0)),1),OFFSET('Jaccard_distance All'!$A136,0,MATCH(AD138,'Jaccard_distance All'!$A$1:$EH$1,0),,138-MATCH(AD138,'Jaccard_distance All'!$A$1:$EH$1,0)),0))</f>
        <v>set_2014</v>
      </c>
      <c r="AH138" s="18">
        <f ca="1">HLOOKUP(AG138,'Jaccard_distance All'!$C$1:$EH$138,ROW()-2,FALSE)</f>
        <v>1</v>
      </c>
      <c r="AI138" s="21" t="str">
        <f ca="1">HLOOKUP(AG138,'Jaccard_distance All'!$C$1:$EH$138,2,FALSE)</f>
        <v>CCUS can leverage public consultations and engagements to elicit public support and participation</v>
      </c>
      <c r="AK138" s="85">
        <f ca="1">1-SMALL('Jaccard_distance All'!$C136:$EH136,2)</f>
        <v>0.38888888888888884</v>
      </c>
      <c r="AL138" s="85">
        <f ca="1">1-AVERAGE('Jaccard_distance All'!$C136:$EH136)</f>
        <v>8.4664824742009537E-2</v>
      </c>
      <c r="AM138" s="85">
        <f ca="1">1-MEDIAN('Jaccard_distance All'!$C136:$EH136)</f>
        <v>7.3268921095008044E-2</v>
      </c>
    </row>
    <row r="139" spans="1:39" ht="39.4" x14ac:dyDescent="0.45">
      <c r="A139" s="19" t="s">
        <v>177</v>
      </c>
      <c r="B139" s="21" t="s">
        <v>423</v>
      </c>
      <c r="C139" s="18" cm="1">
        <f t="array" ref="C139">_xlfn.XLOOKUP(A139,Justice!$F$5:$AR$5,Justice!$F$2:$AR$2,check,0)</f>
        <v>5</v>
      </c>
      <c r="D139" s="34" t="str" cm="1">
        <f t="array" aca="1" ref="D139" ca="1">INDEX('Jaccard_distance All'!$C$1:$EH$1,,MATCH(SMALL('Jaccard_distance All'!$C137:$EH137,D$4+1),'Jaccard_distance All'!$C137:$EH137,0))</f>
        <v>set_5014</v>
      </c>
      <c r="E139" s="18">
        <f ca="1">SMALL('Jaccard_distance All'!$C137:$EH137,E$4+1)</f>
        <v>0.76923076923076916</v>
      </c>
      <c r="F139" s="21" t="str" cm="1">
        <f t="array" aca="1" ref="F139" ca="1">INDEX('Jaccard_distance All'!$C$2:$EH$2,,MATCH(SMALL('Jaccard_distance All'!$C137:$EH137,F$4+1),'Jaccard_distance All'!$C137:$EH137,0))</f>
        <v>H₂ and CCUS are not supported by heavy industries to the same extent that profit-generating activtities are</v>
      </c>
      <c r="G139" s="18" t="str" cm="1">
        <f t="array" aca="1" ref="G139" ca="1">INDEX('Jaccard_distance All'!$C$1:$EH$1,,MATCH(SMALL('Jaccard_distance All'!$C137:$EH137,G$4+1),'Jaccard_distance All'!$C137:$EH137,0))</f>
        <v>set_1023</v>
      </c>
      <c r="H139" s="18">
        <f ca="1">SMALL('Jaccard_distance All'!$C137:$EH137,H$4+1)</f>
        <v>0.77777777777777779</v>
      </c>
      <c r="I139" s="21" t="str" cm="1">
        <f t="array" aca="1" ref="I139" ca="1">INDEX('Jaccard_distance All'!$C$2:$EH$2,,MATCH(SMALL('Jaccard_distance All'!$C137:$EH137,I$4+1),'Jaccard_distance All'!$C137:$EH137,0))</f>
        <v>H₂ adoption is a relatively low-cost option for existing natural-gas based furnaces</v>
      </c>
      <c r="J139" s="18" t="str" cm="1">
        <f t="array" aca="1" ref="J139" ca="1">INDEX('Jaccard_distance All'!$C$1:$EH$1,,MATCH(SMALL('Jaccard_distance All'!$C137:$EH137,J$4+1),'Jaccard_distance All'!$C137:$EH137,0))</f>
        <v>set_3030</v>
      </c>
      <c r="K139" s="18">
        <f ca="1">SMALL('Jaccard_distance All'!$C137:$EH137,K$4+1)</f>
        <v>0.7857142857142857</v>
      </c>
      <c r="L139" s="21" t="str" cm="1">
        <f t="array" aca="1" ref="L139" ca="1">INDEX('Jaccard_distance All'!$C$2:$EH$2,,MATCH(SMALL('Jaccard_distance All'!$C137:$EH137,L$4+1),'Jaccard_distance All'!$C137:$EH137,0))</f>
        <v>H₂ may face lack of sufficient workforce (e.g., construction) to develop projects</v>
      </c>
      <c r="M139" s="18" t="str" cm="1">
        <f t="array" aca="1" ref="M139" ca="1">INDEX('Jaccard_distance All'!$C$1:$EH$1,,MATCH(SMALL('Jaccard_distance All'!$C137:$EH137,M$4+1),'Jaccard_distance All'!$C137:$EH137,0))</f>
        <v>set_1019</v>
      </c>
      <c r="N139" s="18">
        <f ca="1">SMALL('Jaccard_distance All'!$C137:$EH137,N$4+1)</f>
        <v>0.8</v>
      </c>
      <c r="O139" s="21" t="str" cm="1">
        <f t="array" aca="1" ref="O139" ca="1">INDEX('Jaccard_distance All'!$C$2:$EH$2,,MATCH(SMALL('Jaccard_distance All'!$C137:$EH137,O$4+1),'Jaccard_distance All'!$C137:$EH137,0))</f>
        <v>H₂ can create opportunities across economic sectors ("hydrogen economy")</v>
      </c>
      <c r="P139" s="18" t="str" cm="1">
        <f t="array" aca="1" ref="P139" ca="1">INDEX('Jaccard_distance All'!$C$1:$EH$1,,MATCH(SMALL('Jaccard_distance All'!$C137:$EH137,P$4+1),'Jaccard_distance All'!$C137:$EH137,0))</f>
        <v>set_5016</v>
      </c>
      <c r="Q139" s="18">
        <f ca="1">SMALL('Jaccard_distance All'!$C137:$EH137,Q$4+1)</f>
        <v>0.8125</v>
      </c>
      <c r="R139" s="35" t="str" cm="1">
        <f t="array" aca="1" ref="R139" ca="1">INDEX('Jaccard_distance All'!$C$2:$EH$2,,MATCH(SMALL('Jaccard_distance All'!$C137:$EH137,R$4+1),'Jaccard_distance All'!$C137:$EH137,0))</f>
        <v>H₂ and CCUS projects may not address unemployment affecting local communities due to mismatch in job skills</v>
      </c>
      <c r="T139" s="61">
        <f ca="1">COUNTIF('Jaccard_distance All'!$C137:$EH137,1)</f>
        <v>56</v>
      </c>
      <c r="U139" s="34" t="str" cm="1">
        <f t="array" aca="1" ref="U139" ca="1">INDEX('Jaccard_distance All'!$C$1:$EH$1,,MATCH(LARGE('Jaccard_distance All'!$C137:$EH137,U$4),'Jaccard_distance All'!$C137:$EH137,0))</f>
        <v>set_1010</v>
      </c>
      <c r="V139" s="18">
        <f ca="1">LARGE('Jaccard_distance All'!$C137:$EH137,V$4+1)</f>
        <v>1</v>
      </c>
      <c r="W139" s="21" t="str" cm="1">
        <f t="array" aca="1" ref="W139" ca="1">INDEX('Jaccard_distance All'!$C$2:$EH$2,,MATCH(LARGE('Jaccard_distance All'!$C137:$EH137,W$4+1),'Jaccard_distance All'!$C137:$EH137,0))</f>
        <v>H₂ can mitigate other environmental problems, e.g., air pollution</v>
      </c>
      <c r="X139" s="18" t="str" cm="1">
        <f t="array" aca="1" ref="X139" ca="1">INDEX('Jaccard_distance All'!$A$1:$EH$1,1,MATCH(U139,'Jaccard_distance All'!$A$1:$EH$1,0)+MATCH(LARGE(OFFSET('Jaccard_distance All'!$A137,0,MATCH(U139,'Jaccard_distance All'!$A$1:$EH$1,0),,138-MATCH(U139,'Jaccard_distance All'!$A$1:$EH$1,0)),1),OFFSET('Jaccard_distance All'!$A137,0,MATCH(U139,'Jaccard_distance All'!$A$1:$EH$1,0),,138-MATCH(U139,'Jaccard_distance All'!$A$1:$EH$1,0)),0))</f>
        <v>set_1016</v>
      </c>
      <c r="Y139" s="18">
        <f ca="1">HLOOKUP(X139,'Jaccard_distance All'!$C$1:$EH$138,ROW()-2,FALSE)</f>
        <v>1</v>
      </c>
      <c r="Z139" s="21" t="str">
        <f ca="1">HLOOKUP(X139,'Jaccard_distance All'!$C$1:$EH$138,2,FALSE)</f>
        <v>H₂ can help avoid stranded assets</v>
      </c>
      <c r="AA139" s="18" t="str" cm="1">
        <f t="array" aca="1" ref="AA139" ca="1">INDEX('Jaccard_distance All'!$A$1:$EH$1,1,MATCH(X139,'Jaccard_distance All'!$A$1:$EH$1,0)+MATCH(LARGE(OFFSET('Jaccard_distance All'!$A137,0,MATCH(X139,'Jaccard_distance All'!$A$1:$EH$1,0),,138-MATCH(X139,'Jaccard_distance All'!$A$1:$EH$1,0)),1),OFFSET('Jaccard_distance All'!$A137,0,MATCH(X139,'Jaccard_distance All'!$A$1:$EH$1,0),,138-MATCH(X139,'Jaccard_distance All'!$A$1:$EH$1,0)),0))</f>
        <v>set_2004</v>
      </c>
      <c r="AB139" s="18">
        <f ca="1">HLOOKUP(AA139,'Jaccard_distance All'!$C$1:$EH$138,ROW()-2,FALSE)</f>
        <v>1</v>
      </c>
      <c r="AC139" s="21" t="str">
        <f ca="1">HLOOKUP(AA139,'Jaccard_distance All'!$C$1:$EH$138,2,FALSE)</f>
        <v>CCUS enjoys political and policy support</v>
      </c>
      <c r="AD139" s="18" t="str" cm="1">
        <f t="array" aca="1" ref="AD139" ca="1">INDEX('Jaccard_distance All'!$A$1:$EH$1,1,MATCH(AA139,'Jaccard_distance All'!$A$1:$EH$1,0)+MATCH(LARGE(OFFSET('Jaccard_distance All'!$A137,0,MATCH(AA139,'Jaccard_distance All'!$A$1:$EH$1,0),,138-MATCH(AA139,'Jaccard_distance All'!$A$1:$EH$1,0)),1),OFFSET('Jaccard_distance All'!$A137,0,MATCH(AA139,'Jaccard_distance All'!$A$1:$EH$1,0),,138-MATCH(AA139,'Jaccard_distance All'!$A$1:$EH$1,0)),0))</f>
        <v>set_2006</v>
      </c>
      <c r="AE139" s="18">
        <f ca="1">HLOOKUP(AD139,'Jaccard_distance All'!$C$1:$EH$138,ROW()-2,FALSE)</f>
        <v>1</v>
      </c>
      <c r="AF139" s="21" t="str">
        <f ca="1">HLOOKUP(AD139,'Jaccard_distance All'!$C$1:$EH$138,2,FALSE)</f>
        <v>CCUS adoption can lead to benefits to the wider economy (e.g., job creation and retainment)</v>
      </c>
      <c r="AG139" s="18" t="str" cm="1">
        <f t="array" aca="1" ref="AG139" ca="1">INDEX('Jaccard_distance All'!$A$1:$EH$1,1,MATCH(AD139,'Jaccard_distance All'!$A$1:$EH$1,0)+MATCH(LARGE(OFFSET('Jaccard_distance All'!$A137,0,MATCH(AD139,'Jaccard_distance All'!$A$1:$EH$1,0),,138-MATCH(AD139,'Jaccard_distance All'!$A$1:$EH$1,0)),1),OFFSET('Jaccard_distance All'!$A137,0,MATCH(AD139,'Jaccard_distance All'!$A$1:$EH$1,0),,138-MATCH(AD139,'Jaccard_distance All'!$A$1:$EH$1,0)),0))</f>
        <v>set_2007</v>
      </c>
      <c r="AH139" s="18">
        <f ca="1">HLOOKUP(AG139,'Jaccard_distance All'!$C$1:$EH$138,ROW()-2,FALSE)</f>
        <v>1</v>
      </c>
      <c r="AI139" s="21" t="str">
        <f ca="1">HLOOKUP(AG139,'Jaccard_distance All'!$C$1:$EH$138,2,FALSE)</f>
        <v>CCUS adoption can be economically self-sufficient or cost-effective</v>
      </c>
      <c r="AK139" s="85">
        <f ca="1">1-SMALL('Jaccard_distance All'!$C137:$EH137,2)</f>
        <v>0.23076923076923084</v>
      </c>
      <c r="AL139" s="85">
        <f ca="1">1-AVERAGE('Jaccard_distance All'!$C137:$EH137)</f>
        <v>5.6005284626006069E-2</v>
      </c>
      <c r="AM139" s="85">
        <f ca="1">1-MEDIAN('Jaccard_distance All'!$C137:$EH137)</f>
        <v>3.4482758620689613E-2</v>
      </c>
    </row>
    <row r="140" spans="1:39" ht="39.4" x14ac:dyDescent="0.45">
      <c r="A140" s="19" t="s">
        <v>178</v>
      </c>
      <c r="B140" s="21" t="s">
        <v>424</v>
      </c>
      <c r="C140" s="18" cm="1">
        <f t="array" ref="C140">_xlfn.XLOOKUP(A140,Justice!$F$5:$AR$5,Justice!$F$2:$AR$2,check,0)</f>
        <v>14</v>
      </c>
      <c r="D140" s="32" t="str" cm="1">
        <f t="array" aca="1" ref="D140" ca="1">INDEX('Jaccard_distance All'!$C$1:$EH$1,,MATCH(SMALL('Jaccard_distance All'!$C138:$EH138,D$4+1),'Jaccard_distance All'!$C138:$EH138,0))</f>
        <v>set_5007</v>
      </c>
      <c r="E140" s="23">
        <f ca="1">SMALL('Jaccard_distance All'!$C138:$EH138,E$4+1)</f>
        <v>0.56521739130434789</v>
      </c>
      <c r="F140" s="36" t="str" cm="1">
        <f t="array" aca="1" ref="F140" ca="1">INDEX('Jaccard_distance All'!$C$2:$EH$2,,MATCH(SMALL('Jaccard_distance All'!$C138:$EH138,F$4+1),'Jaccard_distance All'!$C138:$EH138,0))</f>
        <v>H₂ and CCUS projects may promote enfironmental injustices</v>
      </c>
      <c r="G140" s="23" t="str" cm="1">
        <f t="array" aca="1" ref="G140" ca="1">INDEX('Jaccard_distance All'!$C$1:$EH$1,,MATCH(SMALL('Jaccard_distance All'!$C138:$EH138,G$4+1),'Jaccard_distance All'!$C138:$EH138,0))</f>
        <v>set_5014</v>
      </c>
      <c r="H140" s="23">
        <f ca="1">SMALL('Jaccard_distance All'!$C138:$EH138,H$4+1)</f>
        <v>0.61111111111111116</v>
      </c>
      <c r="I140" s="36" t="str" cm="1">
        <f t="array" aca="1" ref="I140" ca="1">INDEX('Jaccard_distance All'!$C$2:$EH$2,,MATCH(SMALL('Jaccard_distance All'!$C138:$EH138,I$4+1),'Jaccard_distance All'!$C138:$EH138,0))</f>
        <v>H₂ and CCUS are not supported by heavy industries to the same extent that profit-generating activtities are</v>
      </c>
      <c r="J140" s="23" t="str" cm="1">
        <f t="array" aca="1" ref="J140" ca="1">INDEX('Jaccard_distance All'!$C$1:$EH$1,,MATCH(SMALL('Jaccard_distance All'!$C138:$EH138,J$4+1),'Jaccard_distance All'!$C138:$EH138,0))</f>
        <v>set_5008</v>
      </c>
      <c r="K140" s="23">
        <f ca="1">SMALL('Jaccard_distance All'!$C138:$EH138,K$4+1)</f>
        <v>0.67647058823529416</v>
      </c>
      <c r="L140" s="36" t="str" cm="1">
        <f t="array" aca="1" ref="L140" ca="1">INDEX('Jaccard_distance All'!$C$2:$EH$2,,MATCH(SMALL('Jaccard_distance All'!$C138:$EH138,L$4+1),'Jaccard_distance All'!$C138:$EH138,0))</f>
        <v>H₂ and CCUS adoption may erode demand for traditional workfoce and eliminate jobs</v>
      </c>
      <c r="M140" s="23" t="str" cm="1">
        <f t="array" aca="1" ref="M140" ca="1">INDEX('Jaccard_distance All'!$C$1:$EH$1,,MATCH(SMALL('Jaccard_distance All'!$C138:$EH138,M$4+1),'Jaccard_distance All'!$C138:$EH138,0))</f>
        <v>set_5013</v>
      </c>
      <c r="N140" s="23">
        <f ca="1">SMALL('Jaccard_distance All'!$C138:$EH138,N$4+1)</f>
        <v>0.67999999999999994</v>
      </c>
      <c r="O140" s="36" t="str" cm="1">
        <f t="array" aca="1" ref="O140" ca="1">INDEX('Jaccard_distance All'!$C$2:$EH$2,,MATCH(SMALL('Jaccard_distance All'!$C138:$EH138,O$4+1),'Jaccard_distance All'!$C138:$EH138,0))</f>
        <v>H₂ and CCUS are seen as "greenwashing" technologies to support O&amp;G industry towards "business-as-usual"</v>
      </c>
      <c r="P140" s="23" t="str" cm="1">
        <f t="array" aca="1" ref="P140" ca="1">INDEX('Jaccard_distance All'!$C$1:$EH$1,,MATCH(SMALL('Jaccard_distance All'!$C138:$EH138,P$4+1),'Jaccard_distance All'!$C138:$EH138,0))</f>
        <v>set_5002</v>
      </c>
      <c r="Q140" s="23">
        <f ca="1">SMALL('Jaccard_distance All'!$C138:$EH138,Q$4+1)</f>
        <v>0.79069767441860461</v>
      </c>
      <c r="R140" s="37" t="str" cm="1">
        <f t="array" aca="1" ref="R140" ca="1">INDEX('Jaccard_distance All'!$C$2:$EH$2,,MATCH(SMALL('Jaccard_distance All'!$C138:$EH138,R$4+1),'Jaccard_distance All'!$C138:$EH138,0))</f>
        <v>H₂ and CCUS may largely favour big companies and corporations capable of sizable investments</v>
      </c>
      <c r="T140" s="61">
        <f ca="1">COUNTIF('Jaccard_distance All'!$C138:$EH138,1)</f>
        <v>15</v>
      </c>
      <c r="U140" s="34" t="str" cm="1">
        <f t="array" aca="1" ref="U140" ca="1">INDEX('Jaccard_distance All'!$C$1:$EH$1,,MATCH(LARGE('Jaccard_distance All'!$C138:$EH138,U$4),'Jaccard_distance All'!$C138:$EH138,0))</f>
        <v>set_1010</v>
      </c>
      <c r="V140" s="18">
        <f ca="1">LARGE('Jaccard_distance All'!$C138:$EH138,V$4+1)</f>
        <v>1</v>
      </c>
      <c r="W140" s="21" t="str" cm="1">
        <f t="array" aca="1" ref="W140" ca="1">INDEX('Jaccard_distance All'!$C$2:$EH$2,,MATCH(LARGE('Jaccard_distance All'!$C138:$EH138,W$4+1),'Jaccard_distance All'!$C138:$EH138,0))</f>
        <v>H₂ can mitigate other environmental problems, e.g., air pollution</v>
      </c>
      <c r="X140" s="18" t="str" cm="1">
        <f t="array" aca="1" ref="X140" ca="1">INDEX('Jaccard_distance All'!$A$1:$EH$1,1,MATCH(U140,'Jaccard_distance All'!$A$1:$EH$1,0)+MATCH(LARGE(OFFSET('Jaccard_distance All'!$A138,0,MATCH(U140,'Jaccard_distance All'!$A$1:$EH$1,0),,138-MATCH(U140,'Jaccard_distance All'!$A$1:$EH$1,0)),1),OFFSET('Jaccard_distance All'!$A138,0,MATCH(U140,'Jaccard_distance All'!$A$1:$EH$1,0),,138-MATCH(U140,'Jaccard_distance All'!$A$1:$EH$1,0)),0))</f>
        <v>set_1016</v>
      </c>
      <c r="Y140" s="18">
        <f ca="1">HLOOKUP(X140,'Jaccard_distance All'!$C$1:$EH$138,ROW()-2,FALSE)</f>
        <v>1</v>
      </c>
      <c r="Z140" s="21" t="str">
        <f ca="1">HLOOKUP(X140,'Jaccard_distance All'!$C$1:$EH$138,2,FALSE)</f>
        <v>H₂ can help avoid stranded assets</v>
      </c>
      <c r="AA140" s="18" t="str" cm="1">
        <f t="array" aca="1" ref="AA140" ca="1">INDEX('Jaccard_distance All'!$A$1:$EH$1,1,MATCH(X140,'Jaccard_distance All'!$A$1:$EH$1,0)+MATCH(LARGE(OFFSET('Jaccard_distance All'!$A138,0,MATCH(X140,'Jaccard_distance All'!$A$1:$EH$1,0),,138-MATCH(X140,'Jaccard_distance All'!$A$1:$EH$1,0)),1),OFFSET('Jaccard_distance All'!$A138,0,MATCH(X140,'Jaccard_distance All'!$A$1:$EH$1,0),,138-MATCH(X140,'Jaccard_distance All'!$A$1:$EH$1,0)),0))</f>
        <v>set_2016</v>
      </c>
      <c r="AB140" s="18">
        <f ca="1">HLOOKUP(AA140,'Jaccard_distance All'!$C$1:$EH$138,ROW()-2,FALSE)</f>
        <v>1</v>
      </c>
      <c r="AC140" s="21" t="str">
        <f ca="1">HLOOKUP(AA140,'Jaccard_distance All'!$C$1:$EH$138,2,FALSE)</f>
        <v>CCUS will be a long-term business and can extend the operational lifetime of current industries (e.g., refining)</v>
      </c>
      <c r="AD140" s="18" t="str" cm="1">
        <f t="array" aca="1" ref="AD140" ca="1">INDEX('Jaccard_distance All'!$A$1:$EH$1,1,MATCH(AA140,'Jaccard_distance All'!$A$1:$EH$1,0)+MATCH(LARGE(OFFSET('Jaccard_distance All'!$A138,0,MATCH(AA140,'Jaccard_distance All'!$A$1:$EH$1,0),,138-MATCH(AA140,'Jaccard_distance All'!$A$1:$EH$1,0)),1),OFFSET('Jaccard_distance All'!$A138,0,MATCH(AA140,'Jaccard_distance All'!$A$1:$EH$1,0),,138-MATCH(AA140,'Jaccard_distance All'!$A$1:$EH$1,0)),0))</f>
        <v>set_3005</v>
      </c>
      <c r="AE140" s="18">
        <f ca="1">HLOOKUP(AD140,'Jaccard_distance All'!$C$1:$EH$138,ROW()-2,FALSE)</f>
        <v>1</v>
      </c>
      <c r="AF140" s="21" t="str">
        <f ca="1">HLOOKUP(AD140,'Jaccard_distance All'!$C$1:$EH$138,2,FALSE)</f>
        <v>H₂ fuel switching opportunities may be limited depending on the industry</v>
      </c>
      <c r="AG140" s="18" t="str" cm="1">
        <f t="array" aca="1" ref="AG140" ca="1">INDEX('Jaccard_distance All'!$A$1:$EH$1,1,MATCH(AD140,'Jaccard_distance All'!$A$1:$EH$1,0)+MATCH(LARGE(OFFSET('Jaccard_distance All'!$A138,0,MATCH(AD140,'Jaccard_distance All'!$A$1:$EH$1,0),,138-MATCH(AD140,'Jaccard_distance All'!$A$1:$EH$1,0)),1),OFFSET('Jaccard_distance All'!$A138,0,MATCH(AD140,'Jaccard_distance All'!$A$1:$EH$1,0),,138-MATCH(AD140,'Jaccard_distance All'!$A$1:$EH$1,0)),0))</f>
        <v>set_3016</v>
      </c>
      <c r="AH140" s="18">
        <f ca="1">HLOOKUP(AG140,'Jaccard_distance All'!$C$1:$EH$138,ROW()-2,FALSE)</f>
        <v>1</v>
      </c>
      <c r="AI140" s="21" t="str">
        <f ca="1">HLOOKUP(AG140,'Jaccard_distance All'!$C$1:$EH$138,2,FALSE)</f>
        <v>H₂ production and use may be less energy efficient than direct electrification</v>
      </c>
      <c r="AK140" s="85">
        <f ca="1">1-SMALL('Jaccard_distance All'!$C138:$EH138,2)</f>
        <v>0.43478260869565211</v>
      </c>
      <c r="AL140" s="85">
        <f ca="1">1-AVERAGE('Jaccard_distance All'!$C138:$EH138)</f>
        <v>9.0870982774034825E-2</v>
      </c>
      <c r="AM140" s="85">
        <f ca="1">1-MEDIAN('Jaccard_distance All'!$C138:$EH138)</f>
        <v>7.5498575498575526E-2</v>
      </c>
    </row>
    <row r="141" spans="1:39" x14ac:dyDescent="0.45">
      <c r="AL141" s="85"/>
    </row>
    <row r="142" spans="1:39" x14ac:dyDescent="0.45">
      <c r="AL142" s="85"/>
    </row>
    <row r="143" spans="1:39" x14ac:dyDescent="0.45">
      <c r="AL143" s="85"/>
    </row>
    <row r="144" spans="1:39" x14ac:dyDescent="0.45">
      <c r="AL144" s="85"/>
    </row>
    <row r="145" spans="38:38" x14ac:dyDescent="0.45">
      <c r="AL145" s="85"/>
    </row>
    <row r="146" spans="38:38" x14ac:dyDescent="0.45">
      <c r="AL146" s="85"/>
    </row>
    <row r="147" spans="38:38" x14ac:dyDescent="0.45">
      <c r="AL147" s="85"/>
    </row>
    <row r="148" spans="38:38" x14ac:dyDescent="0.45">
      <c r="AL148" s="85"/>
    </row>
    <row r="149" spans="38:38" x14ac:dyDescent="0.45">
      <c r="AL149" s="85"/>
    </row>
    <row r="150" spans="38:38" x14ac:dyDescent="0.45">
      <c r="AL150" s="85"/>
    </row>
    <row r="151" spans="38:38" x14ac:dyDescent="0.45">
      <c r="AL151" s="85"/>
    </row>
    <row r="152" spans="38:38" x14ac:dyDescent="0.45">
      <c r="AL152" s="85"/>
    </row>
    <row r="153" spans="38:38" x14ac:dyDescent="0.45">
      <c r="AL153" s="85"/>
    </row>
    <row r="154" spans="38:38" x14ac:dyDescent="0.45">
      <c r="AL154" s="85"/>
    </row>
    <row r="155" spans="38:38" x14ac:dyDescent="0.45">
      <c r="AL155" s="85"/>
    </row>
    <row r="156" spans="38:38" x14ac:dyDescent="0.45">
      <c r="AL156" s="85"/>
    </row>
    <row r="157" spans="38:38" x14ac:dyDescent="0.45">
      <c r="AL157" s="85"/>
    </row>
    <row r="158" spans="38:38" x14ac:dyDescent="0.45">
      <c r="AL158" s="85"/>
    </row>
    <row r="159" spans="38:38" x14ac:dyDescent="0.45">
      <c r="AL159" s="85"/>
    </row>
    <row r="160" spans="38:38" x14ac:dyDescent="0.45">
      <c r="AL160" s="85"/>
    </row>
    <row r="161" spans="38:38" x14ac:dyDescent="0.45">
      <c r="AL161" s="85"/>
    </row>
    <row r="162" spans="38:38" x14ac:dyDescent="0.45">
      <c r="AL162" s="85"/>
    </row>
    <row r="163" spans="38:38" x14ac:dyDescent="0.45">
      <c r="AL163" s="85"/>
    </row>
    <row r="164" spans="38:38" x14ac:dyDescent="0.45">
      <c r="AL164" s="85"/>
    </row>
    <row r="165" spans="38:38" x14ac:dyDescent="0.45">
      <c r="AL165" s="85"/>
    </row>
    <row r="166" spans="38:38" x14ac:dyDescent="0.45">
      <c r="AL166" s="85"/>
    </row>
    <row r="167" spans="38:38" x14ac:dyDescent="0.45">
      <c r="AL167" s="85"/>
    </row>
    <row r="168" spans="38:38" x14ac:dyDescent="0.45">
      <c r="AL168" s="85"/>
    </row>
    <row r="169" spans="38:38" x14ac:dyDescent="0.45">
      <c r="AL169" s="85"/>
    </row>
    <row r="170" spans="38:38" x14ac:dyDescent="0.45">
      <c r="AL170" s="85"/>
    </row>
    <row r="171" spans="38:38" x14ac:dyDescent="0.45">
      <c r="AL171" s="85"/>
    </row>
    <row r="172" spans="38:38" x14ac:dyDescent="0.45">
      <c r="AL172" s="85"/>
    </row>
    <row r="173" spans="38:38" x14ac:dyDescent="0.45">
      <c r="AL173" s="85"/>
    </row>
    <row r="174" spans="38:38" x14ac:dyDescent="0.45">
      <c r="AL174" s="85"/>
    </row>
    <row r="175" spans="38:38" x14ac:dyDescent="0.45">
      <c r="AL175" s="85"/>
    </row>
    <row r="176" spans="38:38" x14ac:dyDescent="0.45">
      <c r="AL176" s="85"/>
    </row>
    <row r="177" spans="38:38" x14ac:dyDescent="0.45">
      <c r="AL177" s="85"/>
    </row>
    <row r="178" spans="38:38" x14ac:dyDescent="0.45">
      <c r="AL178" s="85"/>
    </row>
    <row r="179" spans="38:38" x14ac:dyDescent="0.45">
      <c r="AL179" s="85"/>
    </row>
    <row r="180" spans="38:38" x14ac:dyDescent="0.45">
      <c r="AL180" s="85"/>
    </row>
    <row r="181" spans="38:38" x14ac:dyDescent="0.45">
      <c r="AL181" s="85"/>
    </row>
    <row r="182" spans="38:38" x14ac:dyDescent="0.45">
      <c r="AL182" s="85"/>
    </row>
    <row r="183" spans="38:38" x14ac:dyDescent="0.45">
      <c r="AL183" s="85"/>
    </row>
    <row r="184" spans="38:38" x14ac:dyDescent="0.45">
      <c r="AL184" s="85"/>
    </row>
    <row r="185" spans="38:38" x14ac:dyDescent="0.45">
      <c r="AL185" s="85"/>
    </row>
    <row r="186" spans="38:38" x14ac:dyDescent="0.45">
      <c r="AL186" s="85"/>
    </row>
    <row r="187" spans="38:38" x14ac:dyDescent="0.45">
      <c r="AL187" s="85"/>
    </row>
    <row r="188" spans="38:38" x14ac:dyDescent="0.45">
      <c r="AL188" s="85"/>
    </row>
    <row r="189" spans="38:38" x14ac:dyDescent="0.45">
      <c r="AL189" s="85"/>
    </row>
    <row r="190" spans="38:38" x14ac:dyDescent="0.45">
      <c r="AL190" s="85"/>
    </row>
    <row r="191" spans="38:38" x14ac:dyDescent="0.45">
      <c r="AL191" s="85"/>
    </row>
    <row r="192" spans="38:38" x14ac:dyDescent="0.45">
      <c r="AL192" s="85"/>
    </row>
    <row r="193" spans="38:38" x14ac:dyDescent="0.45">
      <c r="AL193" s="85"/>
    </row>
    <row r="194" spans="38:38" x14ac:dyDescent="0.45">
      <c r="AL194" s="85"/>
    </row>
    <row r="195" spans="38:38" x14ac:dyDescent="0.45">
      <c r="AL195" s="85"/>
    </row>
    <row r="196" spans="38:38" x14ac:dyDescent="0.45">
      <c r="AL196" s="85"/>
    </row>
    <row r="197" spans="38:38" x14ac:dyDescent="0.45">
      <c r="AL197" s="85"/>
    </row>
    <row r="198" spans="38:38" x14ac:dyDescent="0.45">
      <c r="AL198" s="85"/>
    </row>
    <row r="199" spans="38:38" x14ac:dyDescent="0.45">
      <c r="AL199" s="85"/>
    </row>
    <row r="200" spans="38:38" x14ac:dyDescent="0.45">
      <c r="AL200" s="85"/>
    </row>
    <row r="201" spans="38:38" x14ac:dyDescent="0.45">
      <c r="AL201" s="85"/>
    </row>
    <row r="202" spans="38:38" x14ac:dyDescent="0.45">
      <c r="AL202" s="85"/>
    </row>
    <row r="203" spans="38:38" x14ac:dyDescent="0.45">
      <c r="AL203" s="85"/>
    </row>
    <row r="204" spans="38:38" x14ac:dyDescent="0.45">
      <c r="AL204" s="85"/>
    </row>
    <row r="205" spans="38:38" x14ac:dyDescent="0.45">
      <c r="AL205" s="85"/>
    </row>
    <row r="206" spans="38:38" x14ac:dyDescent="0.45">
      <c r="AL206" s="85"/>
    </row>
    <row r="207" spans="38:38" x14ac:dyDescent="0.45">
      <c r="AL207" s="85"/>
    </row>
    <row r="208" spans="38:38" x14ac:dyDescent="0.45">
      <c r="AL208" s="85"/>
    </row>
    <row r="209" spans="38:38" x14ac:dyDescent="0.45">
      <c r="AL209" s="85"/>
    </row>
    <row r="210" spans="38:38" x14ac:dyDescent="0.45">
      <c r="AL210" s="85"/>
    </row>
    <row r="211" spans="38:38" x14ac:dyDescent="0.45">
      <c r="AL211" s="85"/>
    </row>
    <row r="212" spans="38:38" x14ac:dyDescent="0.45">
      <c r="AL212" s="85"/>
    </row>
    <row r="213" spans="38:38" x14ac:dyDescent="0.45">
      <c r="AL213" s="85"/>
    </row>
    <row r="214" spans="38:38" x14ac:dyDescent="0.45">
      <c r="AL214" s="85"/>
    </row>
    <row r="215" spans="38:38" x14ac:dyDescent="0.45">
      <c r="AL215" s="85"/>
    </row>
    <row r="216" spans="38:38" x14ac:dyDescent="0.45">
      <c r="AL216" s="85"/>
    </row>
    <row r="217" spans="38:38" x14ac:dyDescent="0.45">
      <c r="AL217" s="85"/>
    </row>
    <row r="218" spans="38:38" x14ac:dyDescent="0.45">
      <c r="AL218" s="85"/>
    </row>
    <row r="219" spans="38:38" x14ac:dyDescent="0.45">
      <c r="AL219" s="85"/>
    </row>
    <row r="220" spans="38:38" x14ac:dyDescent="0.45">
      <c r="AL220" s="85"/>
    </row>
    <row r="221" spans="38:38" x14ac:dyDescent="0.45">
      <c r="AL221" s="85"/>
    </row>
    <row r="222" spans="38:38" x14ac:dyDescent="0.45">
      <c r="AL222" s="85"/>
    </row>
    <row r="223" spans="38:38" x14ac:dyDescent="0.45">
      <c r="AL223" s="85"/>
    </row>
    <row r="224" spans="38:38" x14ac:dyDescent="0.45">
      <c r="AL224" s="85"/>
    </row>
    <row r="225" spans="38:38" x14ac:dyDescent="0.45">
      <c r="AL225" s="85"/>
    </row>
    <row r="226" spans="38:38" x14ac:dyDescent="0.45">
      <c r="AL226" s="85"/>
    </row>
    <row r="227" spans="38:38" x14ac:dyDescent="0.45">
      <c r="AL227" s="85"/>
    </row>
    <row r="228" spans="38:38" x14ac:dyDescent="0.45">
      <c r="AL228" s="85"/>
    </row>
    <row r="229" spans="38:38" x14ac:dyDescent="0.45">
      <c r="AL229" s="85"/>
    </row>
    <row r="230" spans="38:38" x14ac:dyDescent="0.45">
      <c r="AL230" s="85"/>
    </row>
    <row r="231" spans="38:38" x14ac:dyDescent="0.45">
      <c r="AL231" s="85"/>
    </row>
    <row r="232" spans="38:38" x14ac:dyDescent="0.45">
      <c r="AL232" s="85"/>
    </row>
    <row r="233" spans="38:38" x14ac:dyDescent="0.45">
      <c r="AL233" s="85"/>
    </row>
    <row r="234" spans="38:38" x14ac:dyDescent="0.45">
      <c r="AL234" s="85"/>
    </row>
    <row r="235" spans="38:38" x14ac:dyDescent="0.45">
      <c r="AL235" s="85"/>
    </row>
    <row r="236" spans="38:38" x14ac:dyDescent="0.45">
      <c r="AL236" s="85"/>
    </row>
    <row r="237" spans="38:38" x14ac:dyDescent="0.45">
      <c r="AL237" s="85"/>
    </row>
    <row r="238" spans="38:38" x14ac:dyDescent="0.45">
      <c r="AL238" s="85"/>
    </row>
    <row r="239" spans="38:38" x14ac:dyDescent="0.45">
      <c r="AL239" s="85"/>
    </row>
    <row r="240" spans="38:38" x14ac:dyDescent="0.45">
      <c r="AL240" s="85"/>
    </row>
    <row r="241" spans="38:38" x14ac:dyDescent="0.45">
      <c r="AL241" s="85"/>
    </row>
    <row r="242" spans="38:38" x14ac:dyDescent="0.45">
      <c r="AL242" s="85"/>
    </row>
    <row r="243" spans="38:38" x14ac:dyDescent="0.45">
      <c r="AL243" s="85"/>
    </row>
    <row r="244" spans="38:38" x14ac:dyDescent="0.45">
      <c r="AL244" s="85"/>
    </row>
    <row r="245" spans="38:38" x14ac:dyDescent="0.45">
      <c r="AL245" s="85"/>
    </row>
    <row r="246" spans="38:38" x14ac:dyDescent="0.45">
      <c r="AL246" s="85"/>
    </row>
    <row r="247" spans="38:38" x14ac:dyDescent="0.45">
      <c r="AL247" s="85"/>
    </row>
    <row r="248" spans="38:38" x14ac:dyDescent="0.45">
      <c r="AL248" s="85"/>
    </row>
    <row r="249" spans="38:38" x14ac:dyDescent="0.45">
      <c r="AL249" s="85"/>
    </row>
    <row r="250" spans="38:38" x14ac:dyDescent="0.45">
      <c r="AL250" s="85"/>
    </row>
    <row r="251" spans="38:38" x14ac:dyDescent="0.45">
      <c r="AL251" s="85"/>
    </row>
    <row r="252" spans="38:38" x14ac:dyDescent="0.45">
      <c r="AL252" s="85"/>
    </row>
    <row r="253" spans="38:38" x14ac:dyDescent="0.45">
      <c r="AL253" s="85"/>
    </row>
    <row r="254" spans="38:38" x14ac:dyDescent="0.45">
      <c r="AL254" s="85"/>
    </row>
    <row r="255" spans="38:38" x14ac:dyDescent="0.45">
      <c r="AL255" s="85"/>
    </row>
    <row r="256" spans="38:38" x14ac:dyDescent="0.45">
      <c r="AL256" s="85"/>
    </row>
    <row r="257" spans="38:38" x14ac:dyDescent="0.45">
      <c r="AL257" s="85"/>
    </row>
    <row r="258" spans="38:38" x14ac:dyDescent="0.45">
      <c r="AL258" s="85"/>
    </row>
    <row r="259" spans="38:38" x14ac:dyDescent="0.45">
      <c r="AL259" s="85"/>
    </row>
    <row r="260" spans="38:38" x14ac:dyDescent="0.45">
      <c r="AL260" s="85"/>
    </row>
    <row r="261" spans="38:38" x14ac:dyDescent="0.45">
      <c r="AL261" s="85"/>
    </row>
    <row r="262" spans="38:38" x14ac:dyDescent="0.45">
      <c r="AL262" s="85"/>
    </row>
    <row r="263" spans="38:38" x14ac:dyDescent="0.45">
      <c r="AL263" s="85"/>
    </row>
    <row r="264" spans="38:38" x14ac:dyDescent="0.45">
      <c r="AL264" s="85"/>
    </row>
    <row r="265" spans="38:38" x14ac:dyDescent="0.45">
      <c r="AL265" s="85"/>
    </row>
    <row r="266" spans="38:38" x14ac:dyDescent="0.45">
      <c r="AL266" s="85"/>
    </row>
    <row r="267" spans="38:38" x14ac:dyDescent="0.45">
      <c r="AL267" s="85"/>
    </row>
    <row r="268" spans="38:38" x14ac:dyDescent="0.45">
      <c r="AL268" s="85"/>
    </row>
    <row r="269" spans="38:38" x14ac:dyDescent="0.45">
      <c r="AL269" s="85"/>
    </row>
    <row r="270" spans="38:38" x14ac:dyDescent="0.45">
      <c r="AL270" s="85"/>
    </row>
    <row r="271" spans="38:38" x14ac:dyDescent="0.45">
      <c r="AL271" s="85"/>
    </row>
    <row r="272" spans="38:38" x14ac:dyDescent="0.45">
      <c r="AL272" s="85"/>
    </row>
    <row r="273" spans="38:38" x14ac:dyDescent="0.45">
      <c r="AL273" s="85"/>
    </row>
    <row r="274" spans="38:38" x14ac:dyDescent="0.45">
      <c r="AL274" s="85"/>
    </row>
    <row r="275" spans="38:38" x14ac:dyDescent="0.45">
      <c r="AL275" s="85"/>
    </row>
  </sheetData>
  <sortState xmlns:xlrd2="http://schemas.microsoft.com/office/spreadsheetml/2017/richdata2" ref="A4:R140">
    <sortCondition ref="A4:A140"/>
  </sortState>
  <mergeCells count="1">
    <mergeCell ref="AK3:AM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9AA18-F13B-457A-9AA6-5AD23C73A66C}">
  <dimension ref="A2:B137"/>
  <sheetViews>
    <sheetView workbookViewId="0"/>
  </sheetViews>
  <sheetFormatPr defaultRowHeight="14.25" x14ac:dyDescent="0.45"/>
  <sheetData>
    <row r="2" spans="1:2" x14ac:dyDescent="0.45">
      <c r="A2">
        <v>1</v>
      </c>
      <c r="B2" t="s">
        <v>413</v>
      </c>
    </row>
    <row r="3" spans="1:2" x14ac:dyDescent="0.45">
      <c r="A3">
        <v>2</v>
      </c>
      <c r="B3" t="s">
        <v>358</v>
      </c>
    </row>
    <row r="4" spans="1:2" x14ac:dyDescent="0.45">
      <c r="A4">
        <v>3</v>
      </c>
      <c r="B4" t="s">
        <v>408</v>
      </c>
    </row>
    <row r="5" spans="1:2" x14ac:dyDescent="0.45">
      <c r="A5">
        <v>4</v>
      </c>
      <c r="B5" t="s">
        <v>374</v>
      </c>
    </row>
    <row r="6" spans="1:2" x14ac:dyDescent="0.45">
      <c r="A6">
        <v>5</v>
      </c>
      <c r="B6" t="s">
        <v>310</v>
      </c>
    </row>
    <row r="7" spans="1:2" x14ac:dyDescent="0.45">
      <c r="A7">
        <v>6</v>
      </c>
      <c r="B7" t="s">
        <v>423</v>
      </c>
    </row>
    <row r="8" spans="1:2" x14ac:dyDescent="0.45">
      <c r="A8">
        <v>7</v>
      </c>
      <c r="B8" t="s">
        <v>403</v>
      </c>
    </row>
    <row r="9" spans="1:2" x14ac:dyDescent="0.45">
      <c r="A9">
        <v>8</v>
      </c>
      <c r="B9" t="s">
        <v>402</v>
      </c>
    </row>
    <row r="10" spans="1:2" x14ac:dyDescent="0.45">
      <c r="A10">
        <v>9</v>
      </c>
      <c r="B10" t="s">
        <v>417</v>
      </c>
    </row>
    <row r="11" spans="1:2" x14ac:dyDescent="0.45">
      <c r="A11">
        <v>10</v>
      </c>
      <c r="B11" t="s">
        <v>330</v>
      </c>
    </row>
    <row r="12" spans="1:2" x14ac:dyDescent="0.45">
      <c r="A12">
        <v>11</v>
      </c>
      <c r="B12" t="s">
        <v>308</v>
      </c>
    </row>
    <row r="13" spans="1:2" x14ac:dyDescent="0.45">
      <c r="A13">
        <v>11</v>
      </c>
      <c r="B13" t="s">
        <v>335</v>
      </c>
    </row>
    <row r="14" spans="1:2" x14ac:dyDescent="0.45">
      <c r="A14">
        <v>11</v>
      </c>
      <c r="B14" t="s">
        <v>352</v>
      </c>
    </row>
    <row r="15" spans="1:2" x14ac:dyDescent="0.45">
      <c r="A15">
        <v>11</v>
      </c>
      <c r="B15" t="s">
        <v>397</v>
      </c>
    </row>
    <row r="16" spans="1:2" x14ac:dyDescent="0.45">
      <c r="A16">
        <v>15</v>
      </c>
      <c r="B16" t="s">
        <v>334</v>
      </c>
    </row>
    <row r="17" spans="1:2" x14ac:dyDescent="0.45">
      <c r="A17">
        <v>16</v>
      </c>
      <c r="B17" t="s">
        <v>306</v>
      </c>
    </row>
    <row r="18" spans="1:2" x14ac:dyDescent="0.45">
      <c r="A18">
        <v>16</v>
      </c>
      <c r="B18" t="s">
        <v>370</v>
      </c>
    </row>
    <row r="19" spans="1:2" x14ac:dyDescent="0.45">
      <c r="A19">
        <v>18</v>
      </c>
      <c r="B19" t="s">
        <v>348</v>
      </c>
    </row>
    <row r="20" spans="1:2" x14ac:dyDescent="0.45">
      <c r="A20">
        <v>19</v>
      </c>
      <c r="B20" t="s">
        <v>297</v>
      </c>
    </row>
    <row r="21" spans="1:2" x14ac:dyDescent="0.45">
      <c r="A21">
        <v>20</v>
      </c>
      <c r="B21" t="s">
        <v>311</v>
      </c>
    </row>
    <row r="22" spans="1:2" x14ac:dyDescent="0.45">
      <c r="A22">
        <v>20</v>
      </c>
      <c r="B22" t="s">
        <v>366</v>
      </c>
    </row>
    <row r="23" spans="1:2" x14ac:dyDescent="0.45">
      <c r="A23">
        <v>20</v>
      </c>
      <c r="B23" t="s">
        <v>422</v>
      </c>
    </row>
    <row r="24" spans="1:2" x14ac:dyDescent="0.45">
      <c r="A24">
        <v>23</v>
      </c>
      <c r="B24" t="s">
        <v>331</v>
      </c>
    </row>
    <row r="25" spans="1:2" x14ac:dyDescent="0.45">
      <c r="A25">
        <v>23</v>
      </c>
      <c r="B25" t="s">
        <v>351</v>
      </c>
    </row>
    <row r="26" spans="1:2" x14ac:dyDescent="0.45">
      <c r="A26">
        <v>23</v>
      </c>
      <c r="B26" t="s">
        <v>364</v>
      </c>
    </row>
    <row r="27" spans="1:2" x14ac:dyDescent="0.45">
      <c r="A27">
        <v>26</v>
      </c>
      <c r="B27" t="s">
        <v>339</v>
      </c>
    </row>
    <row r="28" spans="1:2" x14ac:dyDescent="0.45">
      <c r="A28">
        <v>26</v>
      </c>
      <c r="B28" t="s">
        <v>386</v>
      </c>
    </row>
    <row r="29" spans="1:2" x14ac:dyDescent="0.45">
      <c r="A29">
        <v>26</v>
      </c>
      <c r="B29" t="s">
        <v>399</v>
      </c>
    </row>
    <row r="30" spans="1:2" x14ac:dyDescent="0.45">
      <c r="A30">
        <v>26</v>
      </c>
      <c r="B30" t="s">
        <v>418</v>
      </c>
    </row>
    <row r="31" spans="1:2" x14ac:dyDescent="0.45">
      <c r="A31">
        <v>26</v>
      </c>
      <c r="B31" t="s">
        <v>419</v>
      </c>
    </row>
    <row r="32" spans="1:2" x14ac:dyDescent="0.45">
      <c r="A32">
        <v>31</v>
      </c>
      <c r="B32" t="s">
        <v>303</v>
      </c>
    </row>
    <row r="33" spans="1:2" x14ac:dyDescent="0.45">
      <c r="A33">
        <v>31</v>
      </c>
      <c r="B33" t="s">
        <v>328</v>
      </c>
    </row>
    <row r="34" spans="1:2" x14ac:dyDescent="0.45">
      <c r="A34">
        <v>31</v>
      </c>
      <c r="B34" t="s">
        <v>392</v>
      </c>
    </row>
    <row r="35" spans="1:2" x14ac:dyDescent="0.45">
      <c r="A35">
        <v>34</v>
      </c>
      <c r="B35" t="s">
        <v>324</v>
      </c>
    </row>
    <row r="36" spans="1:2" x14ac:dyDescent="0.45">
      <c r="A36">
        <v>34</v>
      </c>
      <c r="B36" t="s">
        <v>344</v>
      </c>
    </row>
    <row r="37" spans="1:2" x14ac:dyDescent="0.45">
      <c r="A37">
        <v>36</v>
      </c>
      <c r="B37" t="s">
        <v>321</v>
      </c>
    </row>
    <row r="38" spans="1:2" x14ac:dyDescent="0.45">
      <c r="A38">
        <v>36</v>
      </c>
      <c r="B38" t="s">
        <v>323</v>
      </c>
    </row>
    <row r="39" spans="1:2" x14ac:dyDescent="0.45">
      <c r="A39">
        <v>36</v>
      </c>
      <c r="B39" t="s">
        <v>382</v>
      </c>
    </row>
    <row r="40" spans="1:2" x14ac:dyDescent="0.45">
      <c r="A40">
        <v>36</v>
      </c>
      <c r="B40" t="s">
        <v>405</v>
      </c>
    </row>
    <row r="41" spans="1:2" x14ac:dyDescent="0.45">
      <c r="A41">
        <v>36</v>
      </c>
      <c r="B41" t="s">
        <v>424</v>
      </c>
    </row>
    <row r="42" spans="1:2" x14ac:dyDescent="0.45">
      <c r="A42">
        <v>41</v>
      </c>
      <c r="B42" t="s">
        <v>373</v>
      </c>
    </row>
    <row r="43" spans="1:2" x14ac:dyDescent="0.45">
      <c r="A43">
        <v>41</v>
      </c>
      <c r="B43" t="s">
        <v>379</v>
      </c>
    </row>
    <row r="44" spans="1:2" x14ac:dyDescent="0.45">
      <c r="A44">
        <v>43</v>
      </c>
      <c r="B44" t="s">
        <v>327</v>
      </c>
    </row>
    <row r="45" spans="1:2" x14ac:dyDescent="0.45">
      <c r="A45">
        <v>43</v>
      </c>
      <c r="B45" t="s">
        <v>355</v>
      </c>
    </row>
    <row r="46" spans="1:2" x14ac:dyDescent="0.45">
      <c r="A46">
        <v>43</v>
      </c>
      <c r="B46" t="s">
        <v>406</v>
      </c>
    </row>
    <row r="47" spans="1:2" x14ac:dyDescent="0.45">
      <c r="A47">
        <v>46</v>
      </c>
      <c r="B47" t="s">
        <v>296</v>
      </c>
    </row>
    <row r="48" spans="1:2" x14ac:dyDescent="0.45">
      <c r="A48">
        <v>46</v>
      </c>
      <c r="B48" t="s">
        <v>332</v>
      </c>
    </row>
    <row r="49" spans="1:2" x14ac:dyDescent="0.45">
      <c r="A49">
        <v>46</v>
      </c>
      <c r="B49" t="s">
        <v>336</v>
      </c>
    </row>
    <row r="50" spans="1:2" x14ac:dyDescent="0.45">
      <c r="A50">
        <v>46</v>
      </c>
      <c r="B50" t="s">
        <v>367</v>
      </c>
    </row>
    <row r="51" spans="1:2" x14ac:dyDescent="0.45">
      <c r="A51">
        <v>46</v>
      </c>
      <c r="B51" t="s">
        <v>369</v>
      </c>
    </row>
    <row r="52" spans="1:2" x14ac:dyDescent="0.45">
      <c r="A52">
        <v>46</v>
      </c>
      <c r="B52" t="s">
        <v>385</v>
      </c>
    </row>
    <row r="53" spans="1:2" x14ac:dyDescent="0.45">
      <c r="A53">
        <v>46</v>
      </c>
      <c r="B53" t="s">
        <v>396</v>
      </c>
    </row>
    <row r="54" spans="1:2" x14ac:dyDescent="0.45">
      <c r="A54">
        <v>46</v>
      </c>
      <c r="B54" t="s">
        <v>400</v>
      </c>
    </row>
    <row r="55" spans="1:2" x14ac:dyDescent="0.45">
      <c r="A55">
        <v>46</v>
      </c>
      <c r="B55" t="s">
        <v>407</v>
      </c>
    </row>
    <row r="56" spans="1:2" x14ac:dyDescent="0.45">
      <c r="A56">
        <v>55</v>
      </c>
      <c r="B56" t="s">
        <v>305</v>
      </c>
    </row>
    <row r="57" spans="1:2" x14ac:dyDescent="0.45">
      <c r="A57">
        <v>55</v>
      </c>
      <c r="B57" t="s">
        <v>365</v>
      </c>
    </row>
    <row r="58" spans="1:2" x14ac:dyDescent="0.45">
      <c r="A58">
        <v>55</v>
      </c>
      <c r="B58" t="s">
        <v>368</v>
      </c>
    </row>
    <row r="59" spans="1:2" x14ac:dyDescent="0.45">
      <c r="A59">
        <v>55</v>
      </c>
      <c r="B59" t="s">
        <v>371</v>
      </c>
    </row>
    <row r="60" spans="1:2" x14ac:dyDescent="0.45">
      <c r="A60">
        <v>55</v>
      </c>
      <c r="B60" t="s">
        <v>421</v>
      </c>
    </row>
    <row r="61" spans="1:2" x14ac:dyDescent="0.45">
      <c r="A61">
        <v>60</v>
      </c>
      <c r="B61" t="s">
        <v>304</v>
      </c>
    </row>
    <row r="62" spans="1:2" x14ac:dyDescent="0.45">
      <c r="A62">
        <v>60</v>
      </c>
      <c r="B62" t="s">
        <v>340</v>
      </c>
    </row>
    <row r="63" spans="1:2" x14ac:dyDescent="0.45">
      <c r="A63">
        <v>60</v>
      </c>
      <c r="B63" t="s">
        <v>342</v>
      </c>
    </row>
    <row r="64" spans="1:2" x14ac:dyDescent="0.45">
      <c r="A64">
        <v>60</v>
      </c>
      <c r="B64" t="s">
        <v>415</v>
      </c>
    </row>
    <row r="65" spans="1:2" x14ac:dyDescent="0.45">
      <c r="A65">
        <v>64</v>
      </c>
      <c r="B65" t="s">
        <v>299</v>
      </c>
    </row>
    <row r="66" spans="1:2" x14ac:dyDescent="0.45">
      <c r="A66">
        <v>64</v>
      </c>
      <c r="B66" t="s">
        <v>318</v>
      </c>
    </row>
    <row r="67" spans="1:2" x14ac:dyDescent="0.45">
      <c r="A67">
        <v>64</v>
      </c>
      <c r="B67" t="s">
        <v>329</v>
      </c>
    </row>
    <row r="68" spans="1:2" x14ac:dyDescent="0.45">
      <c r="A68">
        <v>64</v>
      </c>
      <c r="B68" t="s">
        <v>350</v>
      </c>
    </row>
    <row r="69" spans="1:2" x14ac:dyDescent="0.45">
      <c r="A69">
        <v>64</v>
      </c>
      <c r="B69" t="s">
        <v>354</v>
      </c>
    </row>
    <row r="70" spans="1:2" x14ac:dyDescent="0.45">
      <c r="A70">
        <v>64</v>
      </c>
      <c r="B70" t="s">
        <v>383</v>
      </c>
    </row>
    <row r="71" spans="1:2" x14ac:dyDescent="0.45">
      <c r="A71">
        <v>64</v>
      </c>
      <c r="B71" t="s">
        <v>387</v>
      </c>
    </row>
    <row r="72" spans="1:2" x14ac:dyDescent="0.45">
      <c r="A72">
        <v>64</v>
      </c>
      <c r="B72" t="s">
        <v>393</v>
      </c>
    </row>
    <row r="73" spans="1:2" x14ac:dyDescent="0.45">
      <c r="A73">
        <v>64</v>
      </c>
      <c r="B73" t="s">
        <v>398</v>
      </c>
    </row>
    <row r="74" spans="1:2" x14ac:dyDescent="0.45">
      <c r="A74">
        <v>73</v>
      </c>
      <c r="B74" t="s">
        <v>322</v>
      </c>
    </row>
    <row r="75" spans="1:2" x14ac:dyDescent="0.45">
      <c r="A75">
        <v>73</v>
      </c>
      <c r="B75" t="s">
        <v>333</v>
      </c>
    </row>
    <row r="76" spans="1:2" x14ac:dyDescent="0.45">
      <c r="A76">
        <v>73</v>
      </c>
      <c r="B76" t="s">
        <v>361</v>
      </c>
    </row>
    <row r="77" spans="1:2" x14ac:dyDescent="0.45">
      <c r="A77">
        <v>73</v>
      </c>
      <c r="B77" t="s">
        <v>372</v>
      </c>
    </row>
    <row r="78" spans="1:2" x14ac:dyDescent="0.45">
      <c r="A78">
        <v>73</v>
      </c>
      <c r="B78" t="s">
        <v>377</v>
      </c>
    </row>
    <row r="79" spans="1:2" x14ac:dyDescent="0.45">
      <c r="A79">
        <v>78</v>
      </c>
      <c r="B79" t="s">
        <v>292</v>
      </c>
    </row>
    <row r="80" spans="1:2" x14ac:dyDescent="0.45">
      <c r="A80">
        <v>78</v>
      </c>
      <c r="B80" t="s">
        <v>341</v>
      </c>
    </row>
    <row r="81" spans="1:2" x14ac:dyDescent="0.45">
      <c r="A81">
        <v>78</v>
      </c>
      <c r="B81" t="s">
        <v>380</v>
      </c>
    </row>
    <row r="82" spans="1:2" x14ac:dyDescent="0.45">
      <c r="A82">
        <v>78</v>
      </c>
      <c r="B82" t="s">
        <v>381</v>
      </c>
    </row>
    <row r="83" spans="1:2" x14ac:dyDescent="0.45">
      <c r="A83">
        <v>78</v>
      </c>
      <c r="B83" t="s">
        <v>384</v>
      </c>
    </row>
    <row r="84" spans="1:2" x14ac:dyDescent="0.45">
      <c r="A84">
        <v>78</v>
      </c>
      <c r="B84" t="s">
        <v>395</v>
      </c>
    </row>
    <row r="85" spans="1:2" x14ac:dyDescent="0.45">
      <c r="A85">
        <v>78</v>
      </c>
      <c r="B85" t="s">
        <v>404</v>
      </c>
    </row>
    <row r="86" spans="1:2" x14ac:dyDescent="0.45">
      <c r="A86">
        <v>78</v>
      </c>
      <c r="B86" t="s">
        <v>412</v>
      </c>
    </row>
    <row r="87" spans="1:2" x14ac:dyDescent="0.45">
      <c r="A87">
        <v>78</v>
      </c>
      <c r="B87" t="s">
        <v>420</v>
      </c>
    </row>
    <row r="88" spans="1:2" x14ac:dyDescent="0.45">
      <c r="A88">
        <v>87</v>
      </c>
      <c r="B88" t="s">
        <v>300</v>
      </c>
    </row>
    <row r="89" spans="1:2" x14ac:dyDescent="0.45">
      <c r="A89">
        <v>87</v>
      </c>
      <c r="B89" t="s">
        <v>317</v>
      </c>
    </row>
    <row r="90" spans="1:2" x14ac:dyDescent="0.45">
      <c r="A90">
        <v>87</v>
      </c>
      <c r="B90" t="s">
        <v>347</v>
      </c>
    </row>
    <row r="91" spans="1:2" x14ac:dyDescent="0.45">
      <c r="A91">
        <v>87</v>
      </c>
      <c r="B91" t="s">
        <v>388</v>
      </c>
    </row>
    <row r="92" spans="1:2" x14ac:dyDescent="0.45">
      <c r="A92">
        <v>87</v>
      </c>
      <c r="B92" t="s">
        <v>389</v>
      </c>
    </row>
    <row r="93" spans="1:2" x14ac:dyDescent="0.45">
      <c r="A93">
        <v>87</v>
      </c>
      <c r="B93" t="s">
        <v>390</v>
      </c>
    </row>
    <row r="94" spans="1:2" x14ac:dyDescent="0.45">
      <c r="A94">
        <v>87</v>
      </c>
      <c r="B94" t="s">
        <v>386</v>
      </c>
    </row>
    <row r="95" spans="1:2" x14ac:dyDescent="0.45">
      <c r="A95">
        <v>87</v>
      </c>
      <c r="B95" t="s">
        <v>401</v>
      </c>
    </row>
    <row r="96" spans="1:2" x14ac:dyDescent="0.45">
      <c r="A96">
        <v>95</v>
      </c>
      <c r="B96" t="s">
        <v>337</v>
      </c>
    </row>
    <row r="97" spans="1:2" x14ac:dyDescent="0.45">
      <c r="A97">
        <v>95</v>
      </c>
      <c r="B97" t="s">
        <v>376</v>
      </c>
    </row>
    <row r="98" spans="1:2" x14ac:dyDescent="0.45">
      <c r="A98">
        <v>95</v>
      </c>
      <c r="B98" t="s">
        <v>394</v>
      </c>
    </row>
    <row r="99" spans="1:2" x14ac:dyDescent="0.45">
      <c r="A99">
        <v>98</v>
      </c>
      <c r="B99" t="s">
        <v>290</v>
      </c>
    </row>
    <row r="100" spans="1:2" x14ac:dyDescent="0.45">
      <c r="A100">
        <v>98</v>
      </c>
      <c r="B100" t="s">
        <v>294</v>
      </c>
    </row>
    <row r="101" spans="1:2" x14ac:dyDescent="0.45">
      <c r="A101">
        <v>98</v>
      </c>
      <c r="B101" t="s">
        <v>295</v>
      </c>
    </row>
    <row r="102" spans="1:2" x14ac:dyDescent="0.45">
      <c r="A102">
        <v>98</v>
      </c>
      <c r="B102" t="s">
        <v>298</v>
      </c>
    </row>
    <row r="103" spans="1:2" x14ac:dyDescent="0.45">
      <c r="A103">
        <v>98</v>
      </c>
      <c r="B103" t="s">
        <v>301</v>
      </c>
    </row>
    <row r="104" spans="1:2" x14ac:dyDescent="0.45">
      <c r="A104">
        <v>98</v>
      </c>
      <c r="B104" t="s">
        <v>302</v>
      </c>
    </row>
    <row r="105" spans="1:2" x14ac:dyDescent="0.45">
      <c r="A105">
        <v>98</v>
      </c>
      <c r="B105" t="s">
        <v>315</v>
      </c>
    </row>
    <row r="106" spans="1:2" x14ac:dyDescent="0.45">
      <c r="A106">
        <v>98</v>
      </c>
      <c r="B106" t="s">
        <v>326</v>
      </c>
    </row>
    <row r="107" spans="1:2" x14ac:dyDescent="0.45">
      <c r="A107">
        <v>98</v>
      </c>
      <c r="B107" t="s">
        <v>349</v>
      </c>
    </row>
    <row r="108" spans="1:2" x14ac:dyDescent="0.45">
      <c r="A108">
        <v>98</v>
      </c>
      <c r="B108" t="s">
        <v>357</v>
      </c>
    </row>
    <row r="109" spans="1:2" x14ac:dyDescent="0.45">
      <c r="A109">
        <v>98</v>
      </c>
      <c r="B109" t="s">
        <v>409</v>
      </c>
    </row>
    <row r="110" spans="1:2" x14ac:dyDescent="0.45">
      <c r="A110">
        <v>98</v>
      </c>
      <c r="B110" t="s">
        <v>414</v>
      </c>
    </row>
    <row r="111" spans="1:2" x14ac:dyDescent="0.45">
      <c r="A111">
        <v>98</v>
      </c>
      <c r="B111" t="s">
        <v>416</v>
      </c>
    </row>
    <row r="112" spans="1:2" x14ac:dyDescent="0.45">
      <c r="A112">
        <v>111</v>
      </c>
      <c r="B112" t="s">
        <v>153</v>
      </c>
    </row>
    <row r="113" spans="1:2" x14ac:dyDescent="0.45">
      <c r="A113">
        <v>111</v>
      </c>
      <c r="B113" t="s">
        <v>307</v>
      </c>
    </row>
    <row r="114" spans="1:2" x14ac:dyDescent="0.45">
      <c r="A114">
        <v>111</v>
      </c>
      <c r="B114" t="s">
        <v>309</v>
      </c>
    </row>
    <row r="115" spans="1:2" x14ac:dyDescent="0.45">
      <c r="A115">
        <v>111</v>
      </c>
      <c r="B115" t="s">
        <v>312</v>
      </c>
    </row>
    <row r="116" spans="1:2" x14ac:dyDescent="0.45">
      <c r="A116">
        <v>111</v>
      </c>
      <c r="B116" t="s">
        <v>316</v>
      </c>
    </row>
    <row r="117" spans="1:2" x14ac:dyDescent="0.45">
      <c r="A117">
        <v>111</v>
      </c>
      <c r="B117" t="s">
        <v>320</v>
      </c>
    </row>
    <row r="118" spans="1:2" x14ac:dyDescent="0.45">
      <c r="A118">
        <v>111</v>
      </c>
      <c r="B118" t="s">
        <v>325</v>
      </c>
    </row>
    <row r="119" spans="1:2" x14ac:dyDescent="0.45">
      <c r="A119">
        <v>111</v>
      </c>
      <c r="B119" t="s">
        <v>375</v>
      </c>
    </row>
    <row r="120" spans="1:2" x14ac:dyDescent="0.45">
      <c r="A120">
        <v>111</v>
      </c>
      <c r="B120" t="s">
        <v>343</v>
      </c>
    </row>
    <row r="121" spans="1:2" x14ac:dyDescent="0.45">
      <c r="A121">
        <v>111</v>
      </c>
      <c r="B121" t="s">
        <v>353</v>
      </c>
    </row>
    <row r="122" spans="1:2" x14ac:dyDescent="0.45">
      <c r="A122">
        <v>111</v>
      </c>
      <c r="B122" t="s">
        <v>356</v>
      </c>
    </row>
    <row r="123" spans="1:2" x14ac:dyDescent="0.45">
      <c r="A123">
        <v>111</v>
      </c>
      <c r="B123" t="s">
        <v>359</v>
      </c>
    </row>
    <row r="124" spans="1:2" x14ac:dyDescent="0.45">
      <c r="A124">
        <v>111</v>
      </c>
      <c r="B124" t="s">
        <v>391</v>
      </c>
    </row>
    <row r="125" spans="1:2" x14ac:dyDescent="0.45">
      <c r="A125">
        <v>111</v>
      </c>
      <c r="B125" t="s">
        <v>411</v>
      </c>
    </row>
    <row r="126" spans="1:2" x14ac:dyDescent="0.45">
      <c r="A126">
        <v>125</v>
      </c>
      <c r="B126" t="s">
        <v>179</v>
      </c>
    </row>
    <row r="127" spans="1:2" x14ac:dyDescent="0.45">
      <c r="A127">
        <v>125</v>
      </c>
      <c r="B127" t="s">
        <v>291</v>
      </c>
    </row>
    <row r="128" spans="1:2" x14ac:dyDescent="0.45">
      <c r="A128">
        <v>125</v>
      </c>
      <c r="B128" t="s">
        <v>319</v>
      </c>
    </row>
    <row r="129" spans="1:2" x14ac:dyDescent="0.45">
      <c r="A129">
        <v>125</v>
      </c>
      <c r="B129" t="s">
        <v>345</v>
      </c>
    </row>
    <row r="130" spans="1:2" x14ac:dyDescent="0.45">
      <c r="A130">
        <v>125</v>
      </c>
      <c r="B130" t="s">
        <v>362</v>
      </c>
    </row>
    <row r="131" spans="1:2" x14ac:dyDescent="0.45">
      <c r="A131">
        <v>125</v>
      </c>
      <c r="B131" t="s">
        <v>363</v>
      </c>
    </row>
    <row r="132" spans="1:2" x14ac:dyDescent="0.45">
      <c r="A132">
        <v>125</v>
      </c>
      <c r="B132" t="s">
        <v>410</v>
      </c>
    </row>
    <row r="133" spans="1:2" x14ac:dyDescent="0.45">
      <c r="A133">
        <v>132</v>
      </c>
      <c r="B133" t="s">
        <v>338</v>
      </c>
    </row>
    <row r="134" spans="1:2" x14ac:dyDescent="0.45">
      <c r="A134">
        <v>132</v>
      </c>
      <c r="B134" t="s">
        <v>346</v>
      </c>
    </row>
    <row r="135" spans="1:2" x14ac:dyDescent="0.45">
      <c r="A135">
        <v>132</v>
      </c>
      <c r="B135" t="s">
        <v>360</v>
      </c>
    </row>
    <row r="136" spans="1:2" x14ac:dyDescent="0.45">
      <c r="A136">
        <v>132</v>
      </c>
      <c r="B136" t="s">
        <v>378</v>
      </c>
    </row>
    <row r="137" spans="1:2" x14ac:dyDescent="0.45">
      <c r="A137">
        <v>136</v>
      </c>
      <c r="B137" t="s">
        <v>293</v>
      </c>
    </row>
  </sheetData>
  <sortState xmlns:xlrd2="http://schemas.microsoft.com/office/spreadsheetml/2017/richdata2" ref="A2:B137">
    <sortCondition ref="A2:A137"/>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DE0B5-6E09-4A92-A4A1-33E2CB59C5EB}">
  <dimension ref="A1:AE115"/>
  <sheetViews>
    <sheetView workbookViewId="0">
      <pane xSplit="5" ySplit="3" topLeftCell="F4" activePane="bottomRight" state="frozen"/>
      <selection pane="topRight"/>
      <selection pane="bottomLeft"/>
      <selection pane="bottomRight"/>
    </sheetView>
  </sheetViews>
  <sheetFormatPr defaultRowHeight="14.25" x14ac:dyDescent="0.45"/>
  <cols>
    <col min="1" max="1" width="2.1328125" bestFit="1" customWidth="1"/>
    <col min="2" max="2" width="4" bestFit="1" customWidth="1"/>
    <col min="3" max="3" width="3" bestFit="1" customWidth="1"/>
    <col min="4" max="4" width="9.59765625" bestFit="1" customWidth="1"/>
    <col min="5" max="5" width="2" bestFit="1" customWidth="1"/>
    <col min="6" max="16" width="8.73046875" bestFit="1" customWidth="1"/>
    <col min="17" max="31" width="10.73046875" customWidth="1"/>
  </cols>
  <sheetData>
    <row r="1" spans="1:31" ht="40.5" customHeight="1" x14ac:dyDescent="0.45">
      <c r="D1" s="5">
        <f>COUNTA(D5:D115)</f>
        <v>111</v>
      </c>
      <c r="F1" s="4">
        <f>COLUMN()</f>
        <v>6</v>
      </c>
      <c r="G1" s="4">
        <f>COLUMN()</f>
        <v>7</v>
      </c>
      <c r="H1" s="4">
        <f>COLUMN()</f>
        <v>8</v>
      </c>
      <c r="I1" s="4">
        <f>COLUMN()</f>
        <v>9</v>
      </c>
      <c r="J1" s="4">
        <f>COLUMN()</f>
        <v>10</v>
      </c>
      <c r="K1" s="4">
        <f>COLUMN()</f>
        <v>11</v>
      </c>
      <c r="L1" s="4">
        <f>COLUMN()</f>
        <v>12</v>
      </c>
      <c r="M1" s="4">
        <f>COLUMN()</f>
        <v>13</v>
      </c>
      <c r="N1" s="4">
        <f>COLUMN()</f>
        <v>14</v>
      </c>
      <c r="O1" s="4">
        <f>COLUMN()</f>
        <v>15</v>
      </c>
      <c r="P1" s="4">
        <f>COLUMN()</f>
        <v>16</v>
      </c>
      <c r="Q1" s="4"/>
      <c r="R1" s="4"/>
      <c r="S1" s="4"/>
      <c r="T1" s="4"/>
      <c r="U1" s="4"/>
      <c r="V1" s="4"/>
      <c r="W1" s="4"/>
      <c r="X1" s="4"/>
      <c r="Y1" s="4"/>
      <c r="Z1" s="4"/>
      <c r="AA1" s="4"/>
      <c r="AB1" s="4"/>
      <c r="AC1" s="4"/>
      <c r="AD1" s="4"/>
      <c r="AE1" s="4"/>
    </row>
    <row r="2" spans="1:31" x14ac:dyDescent="0.45">
      <c r="D2" s="5"/>
      <c r="F2" s="4" t="s">
        <v>130</v>
      </c>
      <c r="G2" s="4" t="s">
        <v>131</v>
      </c>
      <c r="H2" s="4" t="s">
        <v>132</v>
      </c>
      <c r="I2" s="4" t="s">
        <v>133</v>
      </c>
      <c r="J2" s="4" t="s">
        <v>134</v>
      </c>
      <c r="K2" s="4" t="s">
        <v>135</v>
      </c>
      <c r="L2" s="4" t="s">
        <v>136</v>
      </c>
      <c r="M2" s="4" t="s">
        <v>137</v>
      </c>
      <c r="N2" s="4" t="s">
        <v>138</v>
      </c>
      <c r="O2" s="4" t="s">
        <v>139</v>
      </c>
      <c r="P2" s="4" t="s">
        <v>140</v>
      </c>
      <c r="Q2" s="4"/>
      <c r="R2" s="4"/>
      <c r="S2" s="4"/>
      <c r="T2" s="4"/>
      <c r="U2" s="4"/>
      <c r="V2" s="4"/>
      <c r="W2" s="4"/>
      <c r="X2" s="4"/>
      <c r="Y2" s="4"/>
      <c r="Z2" s="4"/>
      <c r="AA2" s="4"/>
      <c r="AB2" s="4"/>
      <c r="AC2" s="4"/>
      <c r="AD2" s="4"/>
      <c r="AE2" s="4"/>
    </row>
    <row r="3" spans="1:31" ht="107.25" x14ac:dyDescent="0.45">
      <c r="A3" s="1"/>
      <c r="B3" s="1"/>
      <c r="C3" s="1"/>
      <c r="D3" s="1" t="s">
        <v>2</v>
      </c>
      <c r="E3" s="1" t="s">
        <v>1</v>
      </c>
      <c r="F3" s="2" t="s">
        <v>3</v>
      </c>
      <c r="G3" s="2" t="s">
        <v>4</v>
      </c>
      <c r="H3" s="2" t="s">
        <v>5</v>
      </c>
      <c r="I3" s="2" t="s">
        <v>6</v>
      </c>
      <c r="J3" s="2" t="s">
        <v>7</v>
      </c>
      <c r="K3" s="2" t="s">
        <v>8</v>
      </c>
      <c r="L3" s="2" t="s">
        <v>9</v>
      </c>
      <c r="M3" s="2" t="s">
        <v>10</v>
      </c>
      <c r="N3" s="2" t="s">
        <v>13</v>
      </c>
      <c r="O3" s="2" t="s">
        <v>11</v>
      </c>
      <c r="P3" s="2" t="s">
        <v>12</v>
      </c>
      <c r="Q3" s="2"/>
      <c r="R3" s="2"/>
      <c r="S3" s="2"/>
      <c r="T3" s="2"/>
      <c r="U3" s="2"/>
      <c r="V3" s="2"/>
      <c r="W3" s="2"/>
      <c r="X3" s="2"/>
      <c r="Y3" s="2"/>
      <c r="Z3" s="2"/>
      <c r="AA3" s="2"/>
      <c r="AB3" s="2"/>
      <c r="AC3" s="2"/>
      <c r="AD3" s="2"/>
      <c r="AE3" s="2"/>
    </row>
    <row r="4" spans="1:31" x14ac:dyDescent="0.45">
      <c r="F4" s="4" t="s">
        <v>130</v>
      </c>
      <c r="G4" s="4" t="s">
        <v>131</v>
      </c>
      <c r="H4" s="4" t="s">
        <v>132</v>
      </c>
      <c r="I4" s="4" t="s">
        <v>133</v>
      </c>
      <c r="J4" s="4" t="s">
        <v>134</v>
      </c>
      <c r="K4" s="4" t="s">
        <v>135</v>
      </c>
      <c r="L4" s="4" t="s">
        <v>136</v>
      </c>
      <c r="M4" s="4" t="s">
        <v>137</v>
      </c>
      <c r="N4" s="4" t="s">
        <v>138</v>
      </c>
      <c r="O4" s="4" t="s">
        <v>139</v>
      </c>
      <c r="P4" s="4" t="s">
        <v>140</v>
      </c>
      <c r="Q4" s="8"/>
      <c r="R4" s="8"/>
      <c r="S4" s="8"/>
      <c r="T4" s="8"/>
      <c r="U4" s="8"/>
      <c r="V4" s="8"/>
      <c r="W4" s="8"/>
      <c r="X4" s="8"/>
      <c r="Y4" s="8"/>
      <c r="Z4" s="8"/>
      <c r="AA4" s="8"/>
      <c r="AB4" s="8"/>
      <c r="AC4" s="8"/>
      <c r="AD4" s="8"/>
      <c r="AE4" s="8"/>
    </row>
    <row r="5" spans="1:31" x14ac:dyDescent="0.45">
      <c r="A5" t="s">
        <v>0</v>
      </c>
      <c r="B5">
        <v>1</v>
      </c>
      <c r="D5" t="str">
        <f t="shared" ref="D5:D50" si="0">A5&amp;B5</f>
        <v>R1</v>
      </c>
      <c r="F5" s="7">
        <v>0</v>
      </c>
      <c r="G5" s="7">
        <v>0</v>
      </c>
      <c r="H5" s="7">
        <v>0</v>
      </c>
      <c r="I5" s="7">
        <v>0</v>
      </c>
      <c r="J5" s="7">
        <v>0</v>
      </c>
      <c r="K5" s="7">
        <v>0</v>
      </c>
      <c r="L5" s="7">
        <v>0</v>
      </c>
      <c r="M5" s="7">
        <v>0</v>
      </c>
      <c r="N5" s="7">
        <v>0</v>
      </c>
      <c r="O5" s="7">
        <v>0</v>
      </c>
      <c r="P5" s="7">
        <v>0</v>
      </c>
    </row>
    <row r="6" spans="1:31" x14ac:dyDescent="0.45">
      <c r="A6" t="s">
        <v>0</v>
      </c>
      <c r="B6">
        <v>2</v>
      </c>
      <c r="D6" t="str">
        <f t="shared" si="0"/>
        <v>R2</v>
      </c>
      <c r="F6" s="7">
        <v>0</v>
      </c>
      <c r="G6" s="7">
        <v>0</v>
      </c>
      <c r="H6" s="7">
        <v>0</v>
      </c>
      <c r="I6" s="7">
        <v>0</v>
      </c>
      <c r="J6" s="7">
        <v>0</v>
      </c>
      <c r="K6" s="7">
        <v>0</v>
      </c>
      <c r="L6" s="7">
        <v>0</v>
      </c>
      <c r="M6" s="7">
        <v>0</v>
      </c>
      <c r="N6" s="7">
        <v>0</v>
      </c>
      <c r="O6" s="7">
        <v>0</v>
      </c>
      <c r="P6" s="7">
        <v>0</v>
      </c>
    </row>
    <row r="7" spans="1:31" x14ac:dyDescent="0.45">
      <c r="A7" t="s">
        <v>0</v>
      </c>
      <c r="B7">
        <v>3</v>
      </c>
      <c r="D7" t="str">
        <f t="shared" si="0"/>
        <v>R3</v>
      </c>
      <c r="F7" s="7">
        <v>0</v>
      </c>
      <c r="G7" s="7">
        <v>0</v>
      </c>
      <c r="H7" s="7">
        <v>0</v>
      </c>
      <c r="I7" s="7">
        <v>0</v>
      </c>
      <c r="J7" s="7">
        <v>0</v>
      </c>
      <c r="K7" s="7">
        <v>0</v>
      </c>
      <c r="L7" s="7">
        <v>0</v>
      </c>
      <c r="M7" s="7">
        <v>0</v>
      </c>
      <c r="N7" s="7">
        <v>0</v>
      </c>
      <c r="O7" s="7">
        <v>0</v>
      </c>
      <c r="P7" s="7">
        <v>0</v>
      </c>
    </row>
    <row r="8" spans="1:31" x14ac:dyDescent="0.45">
      <c r="A8" t="s">
        <v>0</v>
      </c>
      <c r="B8">
        <v>4</v>
      </c>
      <c r="D8" t="str">
        <f t="shared" si="0"/>
        <v>R4</v>
      </c>
      <c r="F8" s="7">
        <v>0</v>
      </c>
      <c r="G8" s="7">
        <v>0</v>
      </c>
      <c r="H8" s="7">
        <v>0</v>
      </c>
      <c r="I8" s="7">
        <v>0</v>
      </c>
      <c r="J8" s="7">
        <v>0</v>
      </c>
      <c r="K8" s="7">
        <v>0</v>
      </c>
      <c r="L8" s="7">
        <v>0</v>
      </c>
      <c r="M8" s="7">
        <v>0</v>
      </c>
      <c r="N8" s="7">
        <v>0</v>
      </c>
      <c r="O8" s="7">
        <v>0</v>
      </c>
      <c r="P8" s="7">
        <v>0</v>
      </c>
    </row>
    <row r="9" spans="1:31" x14ac:dyDescent="0.45">
      <c r="A9" t="s">
        <v>0</v>
      </c>
      <c r="B9">
        <v>5</v>
      </c>
      <c r="D9" t="str">
        <f t="shared" si="0"/>
        <v>R5</v>
      </c>
      <c r="F9" s="7">
        <v>0</v>
      </c>
      <c r="G9" s="7">
        <v>0</v>
      </c>
      <c r="H9" s="7">
        <v>0</v>
      </c>
      <c r="I9" s="7">
        <v>0</v>
      </c>
      <c r="J9" s="7">
        <v>0</v>
      </c>
      <c r="K9" s="7">
        <v>0</v>
      </c>
      <c r="L9" s="7">
        <v>0</v>
      </c>
      <c r="M9" s="7">
        <v>0</v>
      </c>
      <c r="N9" s="7">
        <v>0</v>
      </c>
      <c r="O9" s="7">
        <v>0</v>
      </c>
      <c r="P9" s="7">
        <v>0</v>
      </c>
    </row>
    <row r="10" spans="1:31" x14ac:dyDescent="0.45">
      <c r="A10" t="s">
        <v>0</v>
      </c>
      <c r="B10">
        <v>6</v>
      </c>
      <c r="D10" t="str">
        <f t="shared" si="0"/>
        <v>R6</v>
      </c>
      <c r="F10" s="7">
        <v>1</v>
      </c>
      <c r="G10" s="7">
        <v>1</v>
      </c>
      <c r="H10" s="7">
        <v>0</v>
      </c>
      <c r="I10" s="7">
        <v>0</v>
      </c>
      <c r="J10" s="7">
        <v>1</v>
      </c>
      <c r="K10" s="7">
        <v>0</v>
      </c>
      <c r="L10" s="7">
        <v>0</v>
      </c>
      <c r="M10" s="7">
        <v>0</v>
      </c>
      <c r="N10" s="7">
        <v>0</v>
      </c>
      <c r="O10" s="7">
        <v>0</v>
      </c>
      <c r="P10" s="7">
        <v>0</v>
      </c>
    </row>
    <row r="11" spans="1:31" x14ac:dyDescent="0.45">
      <c r="A11" t="s">
        <v>0</v>
      </c>
      <c r="B11">
        <v>7</v>
      </c>
      <c r="D11" t="str">
        <f t="shared" si="0"/>
        <v>R7</v>
      </c>
      <c r="F11" s="7">
        <v>0</v>
      </c>
      <c r="G11" s="7">
        <v>0</v>
      </c>
      <c r="H11" s="7">
        <v>0</v>
      </c>
      <c r="I11" s="7">
        <v>0</v>
      </c>
      <c r="J11" s="7">
        <v>0</v>
      </c>
      <c r="K11" s="7">
        <v>0</v>
      </c>
      <c r="L11" s="7">
        <v>0</v>
      </c>
      <c r="M11" s="7">
        <v>0</v>
      </c>
      <c r="N11" s="7">
        <v>0</v>
      </c>
      <c r="O11" s="7">
        <v>0</v>
      </c>
      <c r="P11" s="7">
        <v>0</v>
      </c>
    </row>
    <row r="12" spans="1:31" x14ac:dyDescent="0.45">
      <c r="A12" t="s">
        <v>0</v>
      </c>
      <c r="B12">
        <v>8</v>
      </c>
      <c r="D12" t="str">
        <f t="shared" si="0"/>
        <v>R8</v>
      </c>
      <c r="F12" s="7">
        <v>0</v>
      </c>
      <c r="G12" s="7">
        <v>0</v>
      </c>
      <c r="H12" s="7">
        <v>0</v>
      </c>
      <c r="I12" s="7">
        <v>0</v>
      </c>
      <c r="J12" s="7">
        <v>0</v>
      </c>
      <c r="K12" s="7">
        <v>0</v>
      </c>
      <c r="L12" s="7">
        <v>0</v>
      </c>
      <c r="M12" s="7">
        <v>0</v>
      </c>
      <c r="N12" s="7">
        <v>0</v>
      </c>
      <c r="O12" s="7">
        <v>0</v>
      </c>
      <c r="P12" s="7">
        <v>0</v>
      </c>
    </row>
    <row r="13" spans="1:31" x14ac:dyDescent="0.45">
      <c r="A13" t="s">
        <v>0</v>
      </c>
      <c r="B13">
        <v>9</v>
      </c>
      <c r="D13" t="str">
        <f t="shared" si="0"/>
        <v>R9</v>
      </c>
      <c r="F13" s="7">
        <v>0</v>
      </c>
      <c r="G13" s="7">
        <v>0</v>
      </c>
      <c r="H13" s="7">
        <v>0</v>
      </c>
      <c r="I13" s="7">
        <v>0</v>
      </c>
      <c r="J13" s="7">
        <v>0</v>
      </c>
      <c r="K13" s="7">
        <v>0</v>
      </c>
      <c r="L13" s="7">
        <v>0</v>
      </c>
      <c r="M13" s="7">
        <v>0</v>
      </c>
      <c r="N13" s="7">
        <v>0</v>
      </c>
      <c r="O13" s="7">
        <v>0</v>
      </c>
      <c r="P13" s="7">
        <v>0</v>
      </c>
    </row>
    <row r="14" spans="1:31" x14ac:dyDescent="0.45">
      <c r="A14" t="s">
        <v>0</v>
      </c>
      <c r="B14">
        <v>10</v>
      </c>
      <c r="D14" t="str">
        <f t="shared" si="0"/>
        <v>R10</v>
      </c>
      <c r="F14" s="7">
        <v>0</v>
      </c>
      <c r="G14" s="7">
        <v>0</v>
      </c>
      <c r="H14" s="7">
        <v>0</v>
      </c>
      <c r="I14" s="7">
        <v>0</v>
      </c>
      <c r="J14" s="7">
        <v>0</v>
      </c>
      <c r="K14" s="7">
        <v>0</v>
      </c>
      <c r="L14" s="7">
        <v>0</v>
      </c>
      <c r="M14" s="7">
        <v>0</v>
      </c>
      <c r="N14" s="7">
        <v>0</v>
      </c>
      <c r="O14" s="7">
        <v>0</v>
      </c>
      <c r="P14" s="7">
        <v>0</v>
      </c>
    </row>
    <row r="15" spans="1:31" x14ac:dyDescent="0.45">
      <c r="A15" t="s">
        <v>0</v>
      </c>
      <c r="B15">
        <v>11</v>
      </c>
      <c r="D15" t="str">
        <f t="shared" si="0"/>
        <v>R11</v>
      </c>
      <c r="F15" s="7">
        <v>0</v>
      </c>
      <c r="G15" s="7">
        <v>0</v>
      </c>
      <c r="H15" s="7">
        <v>0</v>
      </c>
      <c r="I15" s="7">
        <v>0</v>
      </c>
      <c r="J15" s="7">
        <v>0</v>
      </c>
      <c r="K15" s="7">
        <v>0</v>
      </c>
      <c r="L15" s="7">
        <v>0</v>
      </c>
      <c r="M15" s="7">
        <v>0</v>
      </c>
      <c r="N15" s="7">
        <v>0</v>
      </c>
      <c r="O15" s="7">
        <v>0</v>
      </c>
      <c r="P15" s="7">
        <v>0</v>
      </c>
    </row>
    <row r="16" spans="1:31" x14ac:dyDescent="0.45">
      <c r="A16" t="s">
        <v>0</v>
      </c>
      <c r="B16">
        <v>12</v>
      </c>
      <c r="D16" t="str">
        <f t="shared" si="0"/>
        <v>R12</v>
      </c>
      <c r="F16" s="7">
        <v>0</v>
      </c>
      <c r="G16" s="7">
        <v>0</v>
      </c>
      <c r="H16" s="7">
        <v>0</v>
      </c>
      <c r="I16" s="7">
        <v>0</v>
      </c>
      <c r="J16" s="7">
        <v>0</v>
      </c>
      <c r="K16" s="7">
        <v>0</v>
      </c>
      <c r="L16" s="7">
        <v>0</v>
      </c>
      <c r="M16" s="7">
        <v>0</v>
      </c>
      <c r="N16" s="7">
        <v>0</v>
      </c>
      <c r="O16" s="7">
        <v>0</v>
      </c>
      <c r="P16" s="7">
        <v>0</v>
      </c>
    </row>
    <row r="17" spans="1:16" x14ac:dyDescent="0.45">
      <c r="A17" t="s">
        <v>0</v>
      </c>
      <c r="B17">
        <v>13</v>
      </c>
      <c r="D17" t="str">
        <f t="shared" si="0"/>
        <v>R13</v>
      </c>
      <c r="F17" s="7">
        <v>1</v>
      </c>
      <c r="G17" s="7">
        <v>0</v>
      </c>
      <c r="H17" s="7">
        <v>0</v>
      </c>
      <c r="I17" s="7">
        <v>0</v>
      </c>
      <c r="J17" s="7">
        <v>0</v>
      </c>
      <c r="K17" s="7">
        <v>0</v>
      </c>
      <c r="L17" s="7">
        <v>0</v>
      </c>
      <c r="M17" s="7">
        <v>0</v>
      </c>
      <c r="N17" s="7">
        <v>0</v>
      </c>
      <c r="O17" s="7">
        <v>0</v>
      </c>
      <c r="P17" s="7">
        <v>0</v>
      </c>
    </row>
    <row r="18" spans="1:16" x14ac:dyDescent="0.45">
      <c r="A18" t="s">
        <v>0</v>
      </c>
      <c r="B18">
        <v>14</v>
      </c>
      <c r="D18" t="str">
        <f t="shared" si="0"/>
        <v>R14</v>
      </c>
      <c r="F18" s="7">
        <v>0</v>
      </c>
      <c r="G18" s="7">
        <v>0</v>
      </c>
      <c r="H18" s="7">
        <v>0</v>
      </c>
      <c r="I18" s="7">
        <v>0</v>
      </c>
      <c r="J18" s="7">
        <v>0</v>
      </c>
      <c r="K18" s="7">
        <v>0</v>
      </c>
      <c r="L18" s="7">
        <v>0</v>
      </c>
      <c r="M18" s="7">
        <v>0</v>
      </c>
      <c r="N18" s="7">
        <v>0</v>
      </c>
      <c r="O18" s="7">
        <v>0</v>
      </c>
      <c r="P18" s="7">
        <v>0</v>
      </c>
    </row>
    <row r="19" spans="1:16" x14ac:dyDescent="0.45">
      <c r="A19" t="s">
        <v>0</v>
      </c>
      <c r="B19">
        <v>15</v>
      </c>
      <c r="D19" t="str">
        <f t="shared" si="0"/>
        <v>R15</v>
      </c>
      <c r="F19" s="7">
        <v>0</v>
      </c>
      <c r="G19" s="7">
        <v>0</v>
      </c>
      <c r="H19" s="7">
        <v>1</v>
      </c>
      <c r="I19" s="7">
        <v>0</v>
      </c>
      <c r="J19" s="7">
        <v>0</v>
      </c>
      <c r="K19" s="7">
        <v>0</v>
      </c>
      <c r="L19" s="7">
        <v>0</v>
      </c>
      <c r="M19" s="7">
        <v>0</v>
      </c>
      <c r="N19" s="7">
        <v>0</v>
      </c>
      <c r="O19" s="7">
        <v>0</v>
      </c>
      <c r="P19" s="7">
        <v>0</v>
      </c>
    </row>
    <row r="20" spans="1:16" x14ac:dyDescent="0.45">
      <c r="A20" t="s">
        <v>0</v>
      </c>
      <c r="B20">
        <v>16</v>
      </c>
      <c r="D20" t="str">
        <f t="shared" si="0"/>
        <v>R16</v>
      </c>
      <c r="F20" s="7">
        <v>0</v>
      </c>
      <c r="G20" s="7">
        <v>0</v>
      </c>
      <c r="H20" s="7">
        <v>0</v>
      </c>
      <c r="I20" s="7">
        <v>0</v>
      </c>
      <c r="J20" s="7">
        <v>0</v>
      </c>
      <c r="K20" s="7">
        <v>0</v>
      </c>
      <c r="L20" s="7">
        <v>0</v>
      </c>
      <c r="M20" s="7">
        <v>0</v>
      </c>
      <c r="N20" s="7">
        <v>0</v>
      </c>
      <c r="O20" s="7">
        <v>0</v>
      </c>
      <c r="P20" s="7">
        <v>0</v>
      </c>
    </row>
    <row r="21" spans="1:16" x14ac:dyDescent="0.45">
      <c r="A21" t="s">
        <v>0</v>
      </c>
      <c r="B21">
        <v>17</v>
      </c>
      <c r="D21" t="str">
        <f t="shared" si="0"/>
        <v>R17</v>
      </c>
      <c r="F21" s="7">
        <v>0</v>
      </c>
      <c r="G21" s="7">
        <v>0</v>
      </c>
      <c r="H21" s="7">
        <v>0</v>
      </c>
      <c r="I21" s="7">
        <v>0</v>
      </c>
      <c r="J21" s="7">
        <v>0</v>
      </c>
      <c r="K21" s="7">
        <v>0</v>
      </c>
      <c r="L21" s="7">
        <v>0</v>
      </c>
      <c r="M21" s="7">
        <v>0</v>
      </c>
      <c r="N21" s="7">
        <v>0</v>
      </c>
      <c r="O21" s="7">
        <v>0</v>
      </c>
      <c r="P21" s="7">
        <v>0</v>
      </c>
    </row>
    <row r="22" spans="1:16" x14ac:dyDescent="0.45">
      <c r="A22" t="s">
        <v>0</v>
      </c>
      <c r="B22">
        <v>18</v>
      </c>
      <c r="D22" t="str">
        <f t="shared" si="0"/>
        <v>R18</v>
      </c>
      <c r="F22" s="7">
        <v>0</v>
      </c>
      <c r="G22" s="7">
        <v>0</v>
      </c>
      <c r="H22" s="7">
        <v>0</v>
      </c>
      <c r="I22" s="7">
        <v>1</v>
      </c>
      <c r="J22" s="7">
        <v>0</v>
      </c>
      <c r="K22" s="7">
        <v>0</v>
      </c>
      <c r="L22" s="7">
        <v>0</v>
      </c>
      <c r="M22" s="7">
        <v>0</v>
      </c>
      <c r="N22" s="7">
        <v>0</v>
      </c>
      <c r="O22" s="7">
        <v>0</v>
      </c>
      <c r="P22" s="7">
        <v>0</v>
      </c>
    </row>
    <row r="23" spans="1:16" x14ac:dyDescent="0.45">
      <c r="A23" t="s">
        <v>0</v>
      </c>
      <c r="B23">
        <v>19</v>
      </c>
      <c r="D23" t="str">
        <f t="shared" si="0"/>
        <v>R19</v>
      </c>
      <c r="F23" s="7">
        <v>0</v>
      </c>
      <c r="G23" s="7">
        <v>0</v>
      </c>
      <c r="H23" s="7">
        <v>0</v>
      </c>
      <c r="I23" s="7">
        <v>0</v>
      </c>
      <c r="J23" s="7">
        <v>1</v>
      </c>
      <c r="K23" s="7">
        <v>1</v>
      </c>
      <c r="L23" s="7">
        <v>0</v>
      </c>
      <c r="M23" s="7">
        <v>0</v>
      </c>
      <c r="N23" s="7">
        <v>0</v>
      </c>
      <c r="O23" s="7">
        <v>0</v>
      </c>
      <c r="P23" s="7">
        <v>0</v>
      </c>
    </row>
    <row r="24" spans="1:16" x14ac:dyDescent="0.45">
      <c r="A24" t="s">
        <v>0</v>
      </c>
      <c r="B24">
        <v>20</v>
      </c>
      <c r="D24" t="str">
        <f t="shared" si="0"/>
        <v>R20</v>
      </c>
      <c r="F24" s="7">
        <v>0</v>
      </c>
      <c r="G24" s="7">
        <v>0</v>
      </c>
      <c r="H24" s="7">
        <v>0</v>
      </c>
      <c r="I24" s="7">
        <v>0</v>
      </c>
      <c r="J24" s="7">
        <v>0</v>
      </c>
      <c r="K24" s="7">
        <v>0</v>
      </c>
      <c r="L24" s="7">
        <v>1</v>
      </c>
      <c r="M24" s="7">
        <v>0</v>
      </c>
      <c r="N24" s="7">
        <v>0</v>
      </c>
      <c r="O24" s="7">
        <v>0</v>
      </c>
      <c r="P24" s="7">
        <v>0</v>
      </c>
    </row>
    <row r="25" spans="1:16" x14ac:dyDescent="0.45">
      <c r="A25" t="s">
        <v>0</v>
      </c>
      <c r="B25">
        <v>21</v>
      </c>
      <c r="D25" t="str">
        <f t="shared" si="0"/>
        <v>R21</v>
      </c>
      <c r="F25" s="7">
        <v>1</v>
      </c>
      <c r="G25" s="7">
        <v>0</v>
      </c>
      <c r="H25" s="7">
        <v>0</v>
      </c>
      <c r="I25" s="7">
        <v>0</v>
      </c>
      <c r="J25" s="7">
        <v>0</v>
      </c>
      <c r="K25" s="7">
        <v>0</v>
      </c>
      <c r="L25" s="7">
        <v>0</v>
      </c>
      <c r="M25" s="7">
        <v>1</v>
      </c>
      <c r="N25" s="7">
        <v>0</v>
      </c>
      <c r="O25" s="7">
        <v>0</v>
      </c>
      <c r="P25" s="7">
        <v>0</v>
      </c>
    </row>
    <row r="26" spans="1:16" x14ac:dyDescent="0.45">
      <c r="A26" t="s">
        <v>0</v>
      </c>
      <c r="B26">
        <v>22</v>
      </c>
      <c r="D26" t="str">
        <f t="shared" si="0"/>
        <v>R22</v>
      </c>
      <c r="F26" s="7">
        <v>0</v>
      </c>
      <c r="G26" s="7">
        <v>0</v>
      </c>
      <c r="H26" s="7">
        <v>0</v>
      </c>
      <c r="I26" s="7">
        <v>0</v>
      </c>
      <c r="J26" s="7">
        <v>0</v>
      </c>
      <c r="K26" s="7">
        <v>0</v>
      </c>
      <c r="L26" s="7">
        <v>0</v>
      </c>
      <c r="M26" s="7">
        <v>0</v>
      </c>
      <c r="N26" s="7">
        <v>0</v>
      </c>
      <c r="O26" s="7">
        <v>0</v>
      </c>
      <c r="P26" s="7">
        <v>0</v>
      </c>
    </row>
    <row r="27" spans="1:16" x14ac:dyDescent="0.45">
      <c r="A27" t="s">
        <v>0</v>
      </c>
      <c r="B27">
        <v>23</v>
      </c>
      <c r="D27" t="str">
        <f t="shared" si="0"/>
        <v>R23</v>
      </c>
      <c r="F27" s="7">
        <v>0</v>
      </c>
      <c r="G27" s="7">
        <v>0</v>
      </c>
      <c r="H27" s="7">
        <v>1</v>
      </c>
      <c r="I27" s="7">
        <v>0</v>
      </c>
      <c r="J27" s="7">
        <v>1</v>
      </c>
      <c r="K27" s="7">
        <v>0</v>
      </c>
      <c r="L27" s="7">
        <v>0</v>
      </c>
      <c r="M27" s="7">
        <v>1</v>
      </c>
      <c r="N27" s="7">
        <v>1</v>
      </c>
      <c r="O27" s="7">
        <v>0</v>
      </c>
      <c r="P27" s="7">
        <v>0</v>
      </c>
    </row>
    <row r="28" spans="1:16" x14ac:dyDescent="0.45">
      <c r="A28" t="s">
        <v>0</v>
      </c>
      <c r="B28">
        <v>24</v>
      </c>
      <c r="D28" t="str">
        <f t="shared" si="0"/>
        <v>R24</v>
      </c>
      <c r="F28" s="7">
        <v>0</v>
      </c>
      <c r="G28" s="7">
        <v>0</v>
      </c>
      <c r="H28" s="7">
        <v>0</v>
      </c>
      <c r="I28" s="7">
        <v>0</v>
      </c>
      <c r="J28" s="7">
        <v>0</v>
      </c>
      <c r="K28" s="7">
        <v>0</v>
      </c>
      <c r="L28" s="7">
        <v>0</v>
      </c>
      <c r="M28" s="7">
        <v>0</v>
      </c>
      <c r="N28" s="7">
        <v>0</v>
      </c>
      <c r="O28" s="7">
        <v>0</v>
      </c>
      <c r="P28" s="7">
        <v>0</v>
      </c>
    </row>
    <row r="29" spans="1:16" x14ac:dyDescent="0.45">
      <c r="A29" t="s">
        <v>0</v>
      </c>
      <c r="B29">
        <v>25</v>
      </c>
      <c r="D29" t="str">
        <f t="shared" si="0"/>
        <v>R25</v>
      </c>
      <c r="F29" s="7">
        <v>0</v>
      </c>
      <c r="G29" s="7">
        <v>0</v>
      </c>
      <c r="H29" s="7">
        <v>1</v>
      </c>
      <c r="I29" s="7">
        <v>0</v>
      </c>
      <c r="J29" s="7">
        <v>0</v>
      </c>
      <c r="K29" s="7">
        <v>0</v>
      </c>
      <c r="L29" s="7">
        <v>0</v>
      </c>
      <c r="M29" s="7">
        <v>1</v>
      </c>
      <c r="N29" s="7">
        <v>0</v>
      </c>
      <c r="O29" s="7">
        <v>0</v>
      </c>
      <c r="P29" s="7">
        <v>0</v>
      </c>
    </row>
    <row r="30" spans="1:16" x14ac:dyDescent="0.45">
      <c r="A30" t="s">
        <v>0</v>
      </c>
      <c r="B30">
        <v>26</v>
      </c>
      <c r="D30" t="str">
        <f t="shared" si="0"/>
        <v>R26</v>
      </c>
      <c r="F30" s="7">
        <v>0</v>
      </c>
      <c r="G30" s="7">
        <v>0</v>
      </c>
      <c r="H30" s="7">
        <v>1</v>
      </c>
      <c r="I30" s="7">
        <v>0</v>
      </c>
      <c r="J30" s="7">
        <v>0</v>
      </c>
      <c r="K30" s="7">
        <v>0</v>
      </c>
      <c r="L30" s="7">
        <v>0</v>
      </c>
      <c r="M30" s="7">
        <v>0</v>
      </c>
      <c r="N30" s="7">
        <v>0</v>
      </c>
      <c r="O30" s="7">
        <v>0</v>
      </c>
      <c r="P30" s="7">
        <v>0</v>
      </c>
    </row>
    <row r="31" spans="1:16" x14ac:dyDescent="0.45">
      <c r="A31" t="s">
        <v>0</v>
      </c>
      <c r="B31">
        <v>27</v>
      </c>
      <c r="D31" t="str">
        <f t="shared" si="0"/>
        <v>R27</v>
      </c>
      <c r="F31" s="7">
        <v>0</v>
      </c>
      <c r="G31" s="7">
        <v>0</v>
      </c>
      <c r="H31" s="7">
        <v>0</v>
      </c>
      <c r="I31" s="7">
        <v>0</v>
      </c>
      <c r="J31" s="7">
        <v>1</v>
      </c>
      <c r="K31" s="7">
        <v>0</v>
      </c>
      <c r="L31" s="7">
        <v>0</v>
      </c>
      <c r="M31" s="7">
        <v>0</v>
      </c>
      <c r="N31" s="7">
        <v>0</v>
      </c>
      <c r="O31" s="7">
        <v>0</v>
      </c>
      <c r="P31" s="7">
        <v>0</v>
      </c>
    </row>
    <row r="32" spans="1:16" x14ac:dyDescent="0.45">
      <c r="A32" t="s">
        <v>0</v>
      </c>
      <c r="B32">
        <v>28</v>
      </c>
      <c r="D32" t="str">
        <f t="shared" si="0"/>
        <v>R28</v>
      </c>
      <c r="F32" s="7">
        <v>0</v>
      </c>
      <c r="G32" s="7">
        <v>0</v>
      </c>
      <c r="H32" s="7">
        <v>0</v>
      </c>
      <c r="I32" s="7">
        <v>0</v>
      </c>
      <c r="J32" s="7">
        <v>0</v>
      </c>
      <c r="K32" s="7">
        <v>0</v>
      </c>
      <c r="L32" s="7">
        <v>1</v>
      </c>
      <c r="M32" s="7">
        <v>1</v>
      </c>
      <c r="N32" s="7">
        <v>1</v>
      </c>
      <c r="O32" s="7">
        <v>0</v>
      </c>
      <c r="P32" s="7">
        <v>0</v>
      </c>
    </row>
    <row r="33" spans="1:16" x14ac:dyDescent="0.45">
      <c r="A33" t="s">
        <v>0</v>
      </c>
      <c r="B33">
        <v>29</v>
      </c>
      <c r="D33" t="str">
        <f t="shared" si="0"/>
        <v>R29</v>
      </c>
      <c r="F33" s="7">
        <v>0</v>
      </c>
      <c r="G33" s="7">
        <v>0</v>
      </c>
      <c r="H33" s="7">
        <v>1</v>
      </c>
      <c r="I33" s="7">
        <v>0</v>
      </c>
      <c r="J33" s="7">
        <v>0</v>
      </c>
      <c r="K33" s="7">
        <v>0</v>
      </c>
      <c r="L33" s="7">
        <v>0</v>
      </c>
      <c r="M33" s="7">
        <v>1</v>
      </c>
      <c r="N33" s="7">
        <v>0</v>
      </c>
      <c r="O33" s="7">
        <v>0</v>
      </c>
      <c r="P33" s="7">
        <v>0</v>
      </c>
    </row>
    <row r="34" spans="1:16" x14ac:dyDescent="0.45">
      <c r="A34" t="s">
        <v>0</v>
      </c>
      <c r="B34">
        <v>30</v>
      </c>
      <c r="D34" t="str">
        <f t="shared" si="0"/>
        <v>R30</v>
      </c>
      <c r="F34" s="7">
        <v>0</v>
      </c>
      <c r="G34" s="7">
        <v>0</v>
      </c>
      <c r="H34" s="7">
        <v>1</v>
      </c>
      <c r="I34" s="7">
        <v>0</v>
      </c>
      <c r="J34" s="7">
        <v>0</v>
      </c>
      <c r="K34" s="7">
        <v>0</v>
      </c>
      <c r="L34" s="7">
        <v>0</v>
      </c>
      <c r="M34" s="7">
        <v>0</v>
      </c>
      <c r="N34" s="7">
        <v>0</v>
      </c>
      <c r="O34" s="7">
        <v>0</v>
      </c>
      <c r="P34" s="7">
        <v>0</v>
      </c>
    </row>
    <row r="35" spans="1:16" x14ac:dyDescent="0.45">
      <c r="A35" t="s">
        <v>0</v>
      </c>
      <c r="B35">
        <v>31</v>
      </c>
      <c r="D35" t="str">
        <f t="shared" si="0"/>
        <v>R31</v>
      </c>
      <c r="F35" s="7">
        <v>0</v>
      </c>
      <c r="G35" s="7">
        <v>0</v>
      </c>
      <c r="H35" s="7">
        <v>0</v>
      </c>
      <c r="I35" s="7">
        <v>0</v>
      </c>
      <c r="J35" s="7">
        <v>0</v>
      </c>
      <c r="K35" s="7">
        <v>0</v>
      </c>
      <c r="L35" s="7">
        <v>0</v>
      </c>
      <c r="M35" s="7">
        <v>0</v>
      </c>
      <c r="N35" s="7">
        <v>0</v>
      </c>
      <c r="O35" s="7">
        <v>0</v>
      </c>
      <c r="P35" s="7">
        <v>0</v>
      </c>
    </row>
    <row r="36" spans="1:16" x14ac:dyDescent="0.45">
      <c r="A36" t="s">
        <v>0</v>
      </c>
      <c r="B36">
        <v>32</v>
      </c>
      <c r="D36" t="str">
        <f t="shared" si="0"/>
        <v>R32</v>
      </c>
      <c r="F36" s="7">
        <v>0</v>
      </c>
      <c r="G36" s="7">
        <v>0</v>
      </c>
      <c r="H36" s="7">
        <v>0</v>
      </c>
      <c r="I36" s="7">
        <v>0</v>
      </c>
      <c r="J36" s="7">
        <v>0</v>
      </c>
      <c r="K36" s="7">
        <v>0</v>
      </c>
      <c r="L36" s="7">
        <v>0</v>
      </c>
      <c r="M36" s="7">
        <v>0</v>
      </c>
      <c r="N36" s="7">
        <v>0</v>
      </c>
      <c r="O36" s="7">
        <v>0</v>
      </c>
      <c r="P36" s="7">
        <v>0</v>
      </c>
    </row>
    <row r="37" spans="1:16" x14ac:dyDescent="0.45">
      <c r="A37" t="s">
        <v>0</v>
      </c>
      <c r="B37">
        <v>33</v>
      </c>
      <c r="D37" t="str">
        <f t="shared" si="0"/>
        <v>R33</v>
      </c>
      <c r="F37" s="7">
        <v>0</v>
      </c>
      <c r="G37" s="7">
        <v>0</v>
      </c>
      <c r="H37" s="7">
        <v>0</v>
      </c>
      <c r="I37" s="7">
        <v>0</v>
      </c>
      <c r="J37" s="7">
        <v>0</v>
      </c>
      <c r="K37" s="7">
        <v>0</v>
      </c>
      <c r="L37" s="7">
        <v>0</v>
      </c>
      <c r="M37" s="7">
        <v>0</v>
      </c>
      <c r="N37" s="7">
        <v>0</v>
      </c>
      <c r="O37" s="7">
        <v>0</v>
      </c>
      <c r="P37" s="7">
        <v>0</v>
      </c>
    </row>
    <row r="38" spans="1:16" x14ac:dyDescent="0.45">
      <c r="A38" t="s">
        <v>0</v>
      </c>
      <c r="B38">
        <v>34</v>
      </c>
      <c r="D38" t="str">
        <f t="shared" si="0"/>
        <v>R34</v>
      </c>
      <c r="F38" s="7">
        <v>0</v>
      </c>
      <c r="G38" s="7">
        <v>0</v>
      </c>
      <c r="H38" s="7">
        <v>0</v>
      </c>
      <c r="I38" s="7">
        <v>0</v>
      </c>
      <c r="J38" s="7">
        <v>0</v>
      </c>
      <c r="K38" s="7">
        <v>0</v>
      </c>
      <c r="L38" s="7">
        <v>1</v>
      </c>
      <c r="M38" s="7">
        <v>0</v>
      </c>
      <c r="N38" s="7">
        <v>0</v>
      </c>
      <c r="O38" s="7">
        <v>1</v>
      </c>
      <c r="P38" s="7">
        <v>0</v>
      </c>
    </row>
    <row r="39" spans="1:16" x14ac:dyDescent="0.45">
      <c r="A39" t="s">
        <v>0</v>
      </c>
      <c r="B39">
        <v>35</v>
      </c>
      <c r="D39" t="str">
        <f t="shared" si="0"/>
        <v>R35</v>
      </c>
      <c r="F39" s="7">
        <v>0</v>
      </c>
      <c r="G39" s="7">
        <v>0</v>
      </c>
      <c r="H39" s="7">
        <v>1</v>
      </c>
      <c r="I39" s="7">
        <v>0</v>
      </c>
      <c r="J39" s="7">
        <v>0</v>
      </c>
      <c r="K39" s="7">
        <v>0</v>
      </c>
      <c r="L39" s="7">
        <v>0</v>
      </c>
      <c r="M39" s="7">
        <v>0</v>
      </c>
      <c r="N39" s="7">
        <v>0</v>
      </c>
      <c r="O39" s="7">
        <v>0</v>
      </c>
      <c r="P39" s="7">
        <v>0</v>
      </c>
    </row>
    <row r="40" spans="1:16" x14ac:dyDescent="0.45">
      <c r="A40" t="s">
        <v>0</v>
      </c>
      <c r="B40">
        <v>36</v>
      </c>
      <c r="D40" t="str">
        <f t="shared" si="0"/>
        <v>R36</v>
      </c>
      <c r="F40" s="7">
        <v>0</v>
      </c>
      <c r="G40" s="7">
        <v>0</v>
      </c>
      <c r="H40" s="7">
        <v>0</v>
      </c>
      <c r="I40" s="7">
        <v>0</v>
      </c>
      <c r="J40" s="7">
        <v>0</v>
      </c>
      <c r="K40" s="7">
        <v>0</v>
      </c>
      <c r="L40" s="7">
        <v>0</v>
      </c>
      <c r="M40" s="7">
        <v>0</v>
      </c>
      <c r="N40" s="7">
        <v>0</v>
      </c>
      <c r="O40" s="7">
        <v>0</v>
      </c>
      <c r="P40" s="7">
        <v>0</v>
      </c>
    </row>
    <row r="41" spans="1:16" x14ac:dyDescent="0.45">
      <c r="A41" t="s">
        <v>0</v>
      </c>
      <c r="B41">
        <v>37</v>
      </c>
      <c r="D41" t="str">
        <f t="shared" si="0"/>
        <v>R37</v>
      </c>
      <c r="F41" s="7">
        <v>0</v>
      </c>
      <c r="G41" s="7">
        <v>0</v>
      </c>
      <c r="H41" s="7">
        <v>0</v>
      </c>
      <c r="I41" s="7">
        <v>0</v>
      </c>
      <c r="J41" s="7">
        <v>0</v>
      </c>
      <c r="K41" s="7">
        <v>0</v>
      </c>
      <c r="L41" s="7">
        <v>0</v>
      </c>
      <c r="M41" s="7">
        <v>0</v>
      </c>
      <c r="N41" s="7">
        <v>0</v>
      </c>
      <c r="O41" s="7">
        <v>0</v>
      </c>
      <c r="P41" s="7">
        <v>0</v>
      </c>
    </row>
    <row r="42" spans="1:16" x14ac:dyDescent="0.45">
      <c r="A42" t="s">
        <v>0</v>
      </c>
      <c r="B42">
        <v>38</v>
      </c>
      <c r="D42" t="str">
        <f t="shared" si="0"/>
        <v>R38</v>
      </c>
      <c r="F42" s="7">
        <v>0</v>
      </c>
      <c r="G42" s="7">
        <v>0</v>
      </c>
      <c r="H42" s="7">
        <v>0</v>
      </c>
      <c r="I42" s="7">
        <v>0</v>
      </c>
      <c r="J42" s="7">
        <v>0</v>
      </c>
      <c r="K42" s="7">
        <v>0</v>
      </c>
      <c r="L42" s="7">
        <v>0</v>
      </c>
      <c r="M42" s="7">
        <v>0</v>
      </c>
      <c r="N42" s="7">
        <v>0</v>
      </c>
      <c r="O42" s="7">
        <v>0</v>
      </c>
      <c r="P42" s="7">
        <v>1</v>
      </c>
    </row>
    <row r="43" spans="1:16" x14ac:dyDescent="0.45">
      <c r="A43" t="s">
        <v>0</v>
      </c>
      <c r="B43">
        <v>39</v>
      </c>
      <c r="D43" t="str">
        <f t="shared" si="0"/>
        <v>R39</v>
      </c>
      <c r="F43" s="7">
        <v>0</v>
      </c>
      <c r="G43" s="7">
        <v>0</v>
      </c>
      <c r="H43" s="7">
        <v>0</v>
      </c>
      <c r="I43" s="7">
        <v>0</v>
      </c>
      <c r="J43" s="7">
        <v>0</v>
      </c>
      <c r="K43" s="7">
        <v>0</v>
      </c>
      <c r="L43" s="7">
        <v>0</v>
      </c>
      <c r="M43" s="7">
        <v>0</v>
      </c>
      <c r="N43" s="7">
        <v>0</v>
      </c>
      <c r="O43" s="7">
        <v>0</v>
      </c>
      <c r="P43" s="7">
        <v>0</v>
      </c>
    </row>
    <row r="44" spans="1:16" x14ac:dyDescent="0.45">
      <c r="A44" t="s">
        <v>0</v>
      </c>
      <c r="B44">
        <v>40</v>
      </c>
      <c r="D44" t="str">
        <f t="shared" si="0"/>
        <v>R40</v>
      </c>
      <c r="F44" s="7">
        <v>0</v>
      </c>
      <c r="G44" s="7">
        <v>0</v>
      </c>
      <c r="H44" s="7">
        <v>1</v>
      </c>
      <c r="I44" s="7">
        <v>0</v>
      </c>
      <c r="J44" s="7">
        <v>0</v>
      </c>
      <c r="K44" s="7">
        <v>0</v>
      </c>
      <c r="L44" s="7">
        <v>0</v>
      </c>
      <c r="M44" s="7">
        <v>1</v>
      </c>
      <c r="N44" s="7">
        <v>1</v>
      </c>
      <c r="O44" s="7">
        <v>0</v>
      </c>
      <c r="P44" s="7">
        <v>0</v>
      </c>
    </row>
    <row r="45" spans="1:16" x14ac:dyDescent="0.45">
      <c r="A45" t="s">
        <v>0</v>
      </c>
      <c r="B45">
        <v>41</v>
      </c>
      <c r="D45" t="str">
        <f t="shared" si="0"/>
        <v>R41</v>
      </c>
      <c r="F45" s="7">
        <v>0</v>
      </c>
      <c r="G45" s="7">
        <v>0</v>
      </c>
      <c r="H45" s="7">
        <v>0</v>
      </c>
      <c r="I45" s="7">
        <v>0</v>
      </c>
      <c r="J45" s="7">
        <v>0</v>
      </c>
      <c r="K45" s="7">
        <v>0</v>
      </c>
      <c r="L45" s="7">
        <v>0</v>
      </c>
      <c r="M45" s="7">
        <v>1</v>
      </c>
      <c r="N45" s="7">
        <v>0</v>
      </c>
      <c r="O45" s="7">
        <v>0</v>
      </c>
      <c r="P45" s="7">
        <v>0</v>
      </c>
    </row>
    <row r="46" spans="1:16" x14ac:dyDescent="0.45">
      <c r="A46" t="s">
        <v>0</v>
      </c>
      <c r="B46">
        <v>42</v>
      </c>
      <c r="D46" t="str">
        <f t="shared" si="0"/>
        <v>R42</v>
      </c>
      <c r="F46" s="7">
        <v>0</v>
      </c>
      <c r="G46" s="7">
        <v>0</v>
      </c>
      <c r="H46" s="7">
        <v>0</v>
      </c>
      <c r="I46" s="7">
        <v>0</v>
      </c>
      <c r="J46" s="7">
        <v>0</v>
      </c>
      <c r="K46" s="7">
        <v>0</v>
      </c>
      <c r="L46" s="7">
        <v>0</v>
      </c>
      <c r="M46" s="7">
        <v>0</v>
      </c>
      <c r="N46" s="7">
        <v>0</v>
      </c>
      <c r="O46" s="7">
        <v>0</v>
      </c>
      <c r="P46" s="7">
        <v>0</v>
      </c>
    </row>
    <row r="47" spans="1:16" x14ac:dyDescent="0.45">
      <c r="A47" t="s">
        <v>0</v>
      </c>
      <c r="B47">
        <v>43</v>
      </c>
      <c r="D47" t="str">
        <f t="shared" si="0"/>
        <v>R43</v>
      </c>
      <c r="F47" s="7">
        <v>1</v>
      </c>
      <c r="G47" s="7">
        <v>0</v>
      </c>
      <c r="H47" s="7">
        <v>1</v>
      </c>
      <c r="I47" s="7">
        <v>0</v>
      </c>
      <c r="J47" s="7">
        <v>0</v>
      </c>
      <c r="K47" s="7">
        <v>0</v>
      </c>
      <c r="L47" s="7">
        <v>0</v>
      </c>
      <c r="M47" s="7">
        <v>0</v>
      </c>
      <c r="N47" s="7">
        <v>0</v>
      </c>
      <c r="O47" s="7">
        <v>0</v>
      </c>
      <c r="P47" s="7">
        <v>0</v>
      </c>
    </row>
    <row r="48" spans="1:16" x14ac:dyDescent="0.45">
      <c r="A48" t="s">
        <v>0</v>
      </c>
      <c r="B48">
        <v>44</v>
      </c>
      <c r="D48" t="str">
        <f t="shared" si="0"/>
        <v>R44</v>
      </c>
      <c r="F48" s="7">
        <v>0</v>
      </c>
      <c r="G48" s="7">
        <v>0</v>
      </c>
      <c r="H48" s="7">
        <v>0</v>
      </c>
      <c r="I48" s="7">
        <v>0</v>
      </c>
      <c r="J48" s="7">
        <v>0</v>
      </c>
      <c r="K48" s="7">
        <v>0</v>
      </c>
      <c r="L48" s="7">
        <v>0</v>
      </c>
      <c r="M48" s="7">
        <v>0</v>
      </c>
      <c r="N48" s="7">
        <v>0</v>
      </c>
      <c r="O48" s="7">
        <v>0</v>
      </c>
      <c r="P48" s="7">
        <v>0</v>
      </c>
    </row>
    <row r="49" spans="1:16" x14ac:dyDescent="0.45">
      <c r="A49" t="s">
        <v>0</v>
      </c>
      <c r="B49">
        <v>45</v>
      </c>
      <c r="D49" t="str">
        <f t="shared" si="0"/>
        <v>R45</v>
      </c>
      <c r="F49" s="7">
        <v>0</v>
      </c>
      <c r="G49" s="7">
        <v>0</v>
      </c>
      <c r="H49" s="7">
        <v>0</v>
      </c>
      <c r="I49" s="7">
        <v>0</v>
      </c>
      <c r="J49" s="7">
        <v>0</v>
      </c>
      <c r="K49" s="7">
        <v>0</v>
      </c>
      <c r="L49" s="7">
        <v>0</v>
      </c>
      <c r="M49" s="7">
        <v>0</v>
      </c>
      <c r="N49" s="7">
        <v>0</v>
      </c>
      <c r="O49" s="7">
        <v>0</v>
      </c>
      <c r="P49" s="7">
        <v>0</v>
      </c>
    </row>
    <row r="50" spans="1:16" x14ac:dyDescent="0.45">
      <c r="A50" t="s">
        <v>0</v>
      </c>
      <c r="B50">
        <v>46</v>
      </c>
      <c r="D50" t="str">
        <f t="shared" si="0"/>
        <v>R46</v>
      </c>
      <c r="F50" s="7">
        <v>0</v>
      </c>
      <c r="G50" s="7">
        <v>0</v>
      </c>
      <c r="H50" s="7">
        <v>0</v>
      </c>
      <c r="I50" s="7">
        <v>0</v>
      </c>
      <c r="J50" s="7">
        <v>0</v>
      </c>
      <c r="K50" s="7">
        <v>0</v>
      </c>
      <c r="L50" s="7">
        <v>0</v>
      </c>
      <c r="M50" s="7">
        <v>0</v>
      </c>
      <c r="N50" s="7">
        <v>0</v>
      </c>
      <c r="O50" s="7">
        <v>0</v>
      </c>
      <c r="P50" s="7">
        <v>0</v>
      </c>
    </row>
    <row r="51" spans="1:16" x14ac:dyDescent="0.45">
      <c r="A51" t="s">
        <v>0</v>
      </c>
      <c r="B51">
        <v>47</v>
      </c>
      <c r="D51" t="str">
        <f t="shared" ref="D51:D114" si="1">A51&amp;B51</f>
        <v>R47</v>
      </c>
    </row>
    <row r="52" spans="1:16" x14ac:dyDescent="0.45">
      <c r="A52" t="s">
        <v>0</v>
      </c>
      <c r="B52">
        <v>48</v>
      </c>
      <c r="D52" t="str">
        <f t="shared" si="1"/>
        <v>R48</v>
      </c>
    </row>
    <row r="53" spans="1:16" x14ac:dyDescent="0.45">
      <c r="A53" t="s">
        <v>0</v>
      </c>
      <c r="B53">
        <v>49</v>
      </c>
      <c r="D53" t="str">
        <f t="shared" si="1"/>
        <v>R49</v>
      </c>
    </row>
    <row r="54" spans="1:16" x14ac:dyDescent="0.45">
      <c r="A54" t="s">
        <v>0</v>
      </c>
      <c r="B54">
        <v>50</v>
      </c>
      <c r="D54" t="str">
        <f t="shared" si="1"/>
        <v>R50</v>
      </c>
    </row>
    <row r="55" spans="1:16" x14ac:dyDescent="0.45">
      <c r="A55" t="s">
        <v>0</v>
      </c>
      <c r="B55">
        <v>51</v>
      </c>
      <c r="D55" t="str">
        <f t="shared" si="1"/>
        <v>R51</v>
      </c>
    </row>
    <row r="56" spans="1:16" x14ac:dyDescent="0.45">
      <c r="A56" t="s">
        <v>0</v>
      </c>
      <c r="B56">
        <v>52</v>
      </c>
      <c r="D56" t="str">
        <f t="shared" si="1"/>
        <v>R52</v>
      </c>
    </row>
    <row r="57" spans="1:16" x14ac:dyDescent="0.45">
      <c r="A57" t="s">
        <v>0</v>
      </c>
      <c r="B57">
        <v>53</v>
      </c>
      <c r="D57" t="str">
        <f t="shared" si="1"/>
        <v>R53</v>
      </c>
    </row>
    <row r="58" spans="1:16" x14ac:dyDescent="0.45">
      <c r="A58" t="s">
        <v>0</v>
      </c>
      <c r="B58">
        <v>54</v>
      </c>
      <c r="D58" t="str">
        <f t="shared" si="1"/>
        <v>R54</v>
      </c>
    </row>
    <row r="59" spans="1:16" x14ac:dyDescent="0.45">
      <c r="A59" t="s">
        <v>0</v>
      </c>
      <c r="B59">
        <v>55</v>
      </c>
      <c r="D59" t="str">
        <f t="shared" si="1"/>
        <v>R55</v>
      </c>
    </row>
    <row r="60" spans="1:16" x14ac:dyDescent="0.45">
      <c r="A60" t="s">
        <v>0</v>
      </c>
      <c r="B60">
        <v>56</v>
      </c>
      <c r="D60" t="str">
        <f t="shared" si="1"/>
        <v>R56</v>
      </c>
    </row>
    <row r="61" spans="1:16" x14ac:dyDescent="0.45">
      <c r="A61" t="s">
        <v>0</v>
      </c>
      <c r="B61">
        <v>57</v>
      </c>
      <c r="D61" t="str">
        <f t="shared" si="1"/>
        <v>R57</v>
      </c>
    </row>
    <row r="62" spans="1:16" x14ac:dyDescent="0.45">
      <c r="A62" t="s">
        <v>0</v>
      </c>
      <c r="B62">
        <v>58</v>
      </c>
      <c r="D62" t="str">
        <f t="shared" si="1"/>
        <v>R58</v>
      </c>
    </row>
    <row r="63" spans="1:16" x14ac:dyDescent="0.45">
      <c r="A63" t="s">
        <v>0</v>
      </c>
      <c r="B63">
        <v>59</v>
      </c>
      <c r="D63" t="str">
        <f t="shared" si="1"/>
        <v>R59</v>
      </c>
    </row>
    <row r="64" spans="1:16" x14ac:dyDescent="0.45">
      <c r="A64" t="s">
        <v>0</v>
      </c>
      <c r="B64">
        <v>60</v>
      </c>
      <c r="D64" t="str">
        <f t="shared" si="1"/>
        <v>R60</v>
      </c>
    </row>
    <row r="65" spans="1:4" x14ac:dyDescent="0.45">
      <c r="A65" t="s">
        <v>0</v>
      </c>
      <c r="B65">
        <v>61</v>
      </c>
      <c r="D65" t="str">
        <f t="shared" si="1"/>
        <v>R61</v>
      </c>
    </row>
    <row r="66" spans="1:4" x14ac:dyDescent="0.45">
      <c r="A66" t="s">
        <v>0</v>
      </c>
      <c r="B66">
        <v>62</v>
      </c>
      <c r="D66" t="str">
        <f t="shared" si="1"/>
        <v>R62</v>
      </c>
    </row>
    <row r="67" spans="1:4" x14ac:dyDescent="0.45">
      <c r="A67" t="s">
        <v>0</v>
      </c>
      <c r="B67">
        <v>63</v>
      </c>
      <c r="D67" t="str">
        <f t="shared" si="1"/>
        <v>R63</v>
      </c>
    </row>
    <row r="68" spans="1:4" x14ac:dyDescent="0.45">
      <c r="A68" t="s">
        <v>0</v>
      </c>
      <c r="B68">
        <v>64</v>
      </c>
      <c r="D68" t="str">
        <f t="shared" si="1"/>
        <v>R64</v>
      </c>
    </row>
    <row r="69" spans="1:4" x14ac:dyDescent="0.45">
      <c r="A69" t="s">
        <v>0</v>
      </c>
      <c r="B69">
        <v>65</v>
      </c>
      <c r="D69" t="str">
        <f t="shared" si="1"/>
        <v>R65</v>
      </c>
    </row>
    <row r="70" spans="1:4" x14ac:dyDescent="0.45">
      <c r="A70" t="s">
        <v>0</v>
      </c>
      <c r="B70">
        <v>66</v>
      </c>
      <c r="D70" t="str">
        <f t="shared" si="1"/>
        <v>R66</v>
      </c>
    </row>
    <row r="71" spans="1:4" x14ac:dyDescent="0.45">
      <c r="A71" t="s">
        <v>0</v>
      </c>
      <c r="B71">
        <v>67</v>
      </c>
      <c r="D71" t="str">
        <f t="shared" si="1"/>
        <v>R67</v>
      </c>
    </row>
    <row r="72" spans="1:4" x14ac:dyDescent="0.45">
      <c r="A72" t="s">
        <v>0</v>
      </c>
      <c r="B72">
        <v>68</v>
      </c>
      <c r="D72" t="str">
        <f t="shared" si="1"/>
        <v>R68</v>
      </c>
    </row>
    <row r="73" spans="1:4" x14ac:dyDescent="0.45">
      <c r="A73" t="s">
        <v>0</v>
      </c>
      <c r="B73">
        <v>69</v>
      </c>
      <c r="D73" t="str">
        <f t="shared" si="1"/>
        <v>R69</v>
      </c>
    </row>
    <row r="74" spans="1:4" x14ac:dyDescent="0.45">
      <c r="A74" t="s">
        <v>0</v>
      </c>
      <c r="B74">
        <v>70</v>
      </c>
      <c r="D74" t="str">
        <f t="shared" si="1"/>
        <v>R70</v>
      </c>
    </row>
    <row r="75" spans="1:4" x14ac:dyDescent="0.45">
      <c r="A75" t="s">
        <v>0</v>
      </c>
      <c r="B75">
        <v>71</v>
      </c>
      <c r="D75" t="str">
        <f t="shared" si="1"/>
        <v>R71</v>
      </c>
    </row>
    <row r="76" spans="1:4" x14ac:dyDescent="0.45">
      <c r="A76" t="s">
        <v>0</v>
      </c>
      <c r="B76">
        <v>72</v>
      </c>
      <c r="D76" t="str">
        <f t="shared" si="1"/>
        <v>R72</v>
      </c>
    </row>
    <row r="77" spans="1:4" x14ac:dyDescent="0.45">
      <c r="A77" t="s">
        <v>0</v>
      </c>
      <c r="B77">
        <v>73</v>
      </c>
      <c r="D77" t="str">
        <f t="shared" si="1"/>
        <v>R73</v>
      </c>
    </row>
    <row r="78" spans="1:4" x14ac:dyDescent="0.45">
      <c r="A78" t="s">
        <v>0</v>
      </c>
      <c r="B78">
        <v>74</v>
      </c>
      <c r="D78" t="str">
        <f t="shared" si="1"/>
        <v>R74</v>
      </c>
    </row>
    <row r="79" spans="1:4" x14ac:dyDescent="0.45">
      <c r="A79" t="s">
        <v>0</v>
      </c>
      <c r="B79">
        <v>75</v>
      </c>
      <c r="D79" t="str">
        <f t="shared" si="1"/>
        <v>R75</v>
      </c>
    </row>
    <row r="80" spans="1:4" x14ac:dyDescent="0.45">
      <c r="A80" t="s">
        <v>0</v>
      </c>
      <c r="B80">
        <v>76</v>
      </c>
      <c r="D80" t="str">
        <f t="shared" si="1"/>
        <v>R76</v>
      </c>
    </row>
    <row r="81" spans="1:4" x14ac:dyDescent="0.45">
      <c r="A81" t="s">
        <v>0</v>
      </c>
      <c r="B81">
        <v>77</v>
      </c>
      <c r="D81" t="str">
        <f t="shared" si="1"/>
        <v>R77</v>
      </c>
    </row>
    <row r="82" spans="1:4" x14ac:dyDescent="0.45">
      <c r="A82" t="s">
        <v>0</v>
      </c>
      <c r="B82">
        <v>78</v>
      </c>
      <c r="D82" t="str">
        <f t="shared" si="1"/>
        <v>R78</v>
      </c>
    </row>
    <row r="83" spans="1:4" x14ac:dyDescent="0.45">
      <c r="A83" t="s">
        <v>0</v>
      </c>
      <c r="B83">
        <v>79</v>
      </c>
      <c r="D83" t="str">
        <f t="shared" si="1"/>
        <v>R79</v>
      </c>
    </row>
    <row r="84" spans="1:4" x14ac:dyDescent="0.45">
      <c r="A84" t="s">
        <v>0</v>
      </c>
      <c r="B84">
        <v>80</v>
      </c>
      <c r="D84" t="str">
        <f t="shared" si="1"/>
        <v>R80</v>
      </c>
    </row>
    <row r="85" spans="1:4" x14ac:dyDescent="0.45">
      <c r="A85" t="s">
        <v>0</v>
      </c>
      <c r="B85">
        <v>81</v>
      </c>
      <c r="D85" t="str">
        <f t="shared" si="1"/>
        <v>R81</v>
      </c>
    </row>
    <row r="86" spans="1:4" x14ac:dyDescent="0.45">
      <c r="A86" t="s">
        <v>0</v>
      </c>
      <c r="B86">
        <v>82</v>
      </c>
      <c r="D86" t="str">
        <f t="shared" si="1"/>
        <v>R82</v>
      </c>
    </row>
    <row r="87" spans="1:4" x14ac:dyDescent="0.45">
      <c r="A87" t="s">
        <v>0</v>
      </c>
      <c r="B87">
        <v>83</v>
      </c>
      <c r="D87" t="str">
        <f t="shared" si="1"/>
        <v>R83</v>
      </c>
    </row>
    <row r="88" spans="1:4" x14ac:dyDescent="0.45">
      <c r="A88" t="s">
        <v>0</v>
      </c>
      <c r="B88">
        <v>84</v>
      </c>
      <c r="D88" t="str">
        <f t="shared" si="1"/>
        <v>R84</v>
      </c>
    </row>
    <row r="89" spans="1:4" x14ac:dyDescent="0.45">
      <c r="A89" t="s">
        <v>0</v>
      </c>
      <c r="B89">
        <v>85</v>
      </c>
      <c r="D89" t="str">
        <f t="shared" si="1"/>
        <v>R85</v>
      </c>
    </row>
    <row r="90" spans="1:4" x14ac:dyDescent="0.45">
      <c r="A90" t="s">
        <v>0</v>
      </c>
      <c r="B90">
        <v>86</v>
      </c>
      <c r="D90" t="str">
        <f t="shared" si="1"/>
        <v>R86</v>
      </c>
    </row>
    <row r="91" spans="1:4" x14ac:dyDescent="0.45">
      <c r="A91" t="s">
        <v>0</v>
      </c>
      <c r="B91">
        <v>87</v>
      </c>
      <c r="D91" t="str">
        <f t="shared" si="1"/>
        <v>R87</v>
      </c>
    </row>
    <row r="92" spans="1:4" x14ac:dyDescent="0.45">
      <c r="A92" t="s">
        <v>0</v>
      </c>
      <c r="B92">
        <v>88</v>
      </c>
      <c r="D92" t="str">
        <f t="shared" si="1"/>
        <v>R88</v>
      </c>
    </row>
    <row r="93" spans="1:4" x14ac:dyDescent="0.45">
      <c r="A93" t="s">
        <v>0</v>
      </c>
      <c r="B93">
        <v>89</v>
      </c>
      <c r="D93" t="str">
        <f t="shared" si="1"/>
        <v>R89</v>
      </c>
    </row>
    <row r="94" spans="1:4" x14ac:dyDescent="0.45">
      <c r="A94" t="s">
        <v>0</v>
      </c>
      <c r="B94">
        <v>90</v>
      </c>
      <c r="D94" t="str">
        <f t="shared" si="1"/>
        <v>R90</v>
      </c>
    </row>
    <row r="95" spans="1:4" x14ac:dyDescent="0.45">
      <c r="A95" t="s">
        <v>0</v>
      </c>
      <c r="B95">
        <v>91</v>
      </c>
      <c r="D95" t="str">
        <f t="shared" si="1"/>
        <v>R91</v>
      </c>
    </row>
    <row r="96" spans="1:4" x14ac:dyDescent="0.45">
      <c r="A96" t="s">
        <v>0</v>
      </c>
      <c r="B96">
        <v>92</v>
      </c>
      <c r="D96" t="str">
        <f t="shared" si="1"/>
        <v>R92</v>
      </c>
    </row>
    <row r="97" spans="1:4" x14ac:dyDescent="0.45">
      <c r="A97" t="s">
        <v>0</v>
      </c>
      <c r="B97">
        <v>93</v>
      </c>
      <c r="D97" t="str">
        <f t="shared" si="1"/>
        <v>R93</v>
      </c>
    </row>
    <row r="98" spans="1:4" x14ac:dyDescent="0.45">
      <c r="A98" t="s">
        <v>0</v>
      </c>
      <c r="B98">
        <v>94</v>
      </c>
      <c r="D98" t="str">
        <f t="shared" si="1"/>
        <v>R94</v>
      </c>
    </row>
    <row r="99" spans="1:4" x14ac:dyDescent="0.45">
      <c r="A99" t="s">
        <v>0</v>
      </c>
      <c r="B99">
        <v>95</v>
      </c>
      <c r="D99" t="str">
        <f t="shared" si="1"/>
        <v>R95</v>
      </c>
    </row>
    <row r="100" spans="1:4" x14ac:dyDescent="0.45">
      <c r="A100" t="s">
        <v>0</v>
      </c>
      <c r="B100">
        <v>96</v>
      </c>
      <c r="D100" t="str">
        <f t="shared" si="1"/>
        <v>R96</v>
      </c>
    </row>
    <row r="101" spans="1:4" x14ac:dyDescent="0.45">
      <c r="A101" t="s">
        <v>0</v>
      </c>
      <c r="B101">
        <v>97</v>
      </c>
      <c r="D101" t="str">
        <f t="shared" si="1"/>
        <v>R97</v>
      </c>
    </row>
    <row r="102" spans="1:4" x14ac:dyDescent="0.45">
      <c r="A102" t="s">
        <v>0</v>
      </c>
      <c r="B102">
        <v>98</v>
      </c>
      <c r="D102" t="str">
        <f t="shared" si="1"/>
        <v>R98</v>
      </c>
    </row>
    <row r="103" spans="1:4" x14ac:dyDescent="0.45">
      <c r="A103" t="s">
        <v>0</v>
      </c>
      <c r="B103">
        <v>99</v>
      </c>
      <c r="D103" t="str">
        <f t="shared" si="1"/>
        <v>R99</v>
      </c>
    </row>
    <row r="104" spans="1:4" x14ac:dyDescent="0.45">
      <c r="A104" t="s">
        <v>0</v>
      </c>
      <c r="B104">
        <v>100</v>
      </c>
      <c r="D104" t="str">
        <f t="shared" si="1"/>
        <v>R100</v>
      </c>
    </row>
    <row r="105" spans="1:4" x14ac:dyDescent="0.45">
      <c r="A105" t="s">
        <v>0</v>
      </c>
      <c r="B105">
        <v>101</v>
      </c>
      <c r="D105" t="str">
        <f t="shared" si="1"/>
        <v>R101</v>
      </c>
    </row>
    <row r="106" spans="1:4" x14ac:dyDescent="0.45">
      <c r="A106" t="s">
        <v>0</v>
      </c>
      <c r="B106">
        <v>102</v>
      </c>
      <c r="D106" t="str">
        <f t="shared" si="1"/>
        <v>R102</v>
      </c>
    </row>
    <row r="107" spans="1:4" x14ac:dyDescent="0.45">
      <c r="A107" t="s">
        <v>0</v>
      </c>
      <c r="B107">
        <v>103</v>
      </c>
      <c r="D107" t="str">
        <f t="shared" si="1"/>
        <v>R103</v>
      </c>
    </row>
    <row r="108" spans="1:4" x14ac:dyDescent="0.45">
      <c r="A108" t="s">
        <v>0</v>
      </c>
      <c r="B108">
        <v>104</v>
      </c>
      <c r="D108" t="str">
        <f t="shared" si="1"/>
        <v>R104</v>
      </c>
    </row>
    <row r="109" spans="1:4" x14ac:dyDescent="0.45">
      <c r="A109" t="s">
        <v>0</v>
      </c>
      <c r="B109">
        <v>105</v>
      </c>
      <c r="D109" t="str">
        <f t="shared" si="1"/>
        <v>R105</v>
      </c>
    </row>
    <row r="110" spans="1:4" x14ac:dyDescent="0.45">
      <c r="A110" t="s">
        <v>0</v>
      </c>
      <c r="B110">
        <v>106</v>
      </c>
      <c r="D110" t="str">
        <f t="shared" si="1"/>
        <v>R106</v>
      </c>
    </row>
    <row r="111" spans="1:4" x14ac:dyDescent="0.45">
      <c r="A111" t="s">
        <v>0</v>
      </c>
      <c r="B111">
        <v>107</v>
      </c>
      <c r="D111" t="str">
        <f t="shared" si="1"/>
        <v>R107</v>
      </c>
    </row>
    <row r="112" spans="1:4" x14ac:dyDescent="0.45">
      <c r="A112" t="s">
        <v>0</v>
      </c>
      <c r="B112">
        <v>108</v>
      </c>
      <c r="D112" t="str">
        <f t="shared" si="1"/>
        <v>R108</v>
      </c>
    </row>
    <row r="113" spans="1:4" x14ac:dyDescent="0.45">
      <c r="A113" t="s">
        <v>0</v>
      </c>
      <c r="B113">
        <v>109</v>
      </c>
      <c r="D113" t="str">
        <f t="shared" si="1"/>
        <v>R109</v>
      </c>
    </row>
    <row r="114" spans="1:4" x14ac:dyDescent="0.45">
      <c r="A114" t="s">
        <v>0</v>
      </c>
      <c r="B114">
        <v>110</v>
      </c>
      <c r="D114" t="str">
        <f t="shared" si="1"/>
        <v>R110</v>
      </c>
    </row>
    <row r="115" spans="1:4" x14ac:dyDescent="0.45">
      <c r="A115" t="s">
        <v>0</v>
      </c>
      <c r="B115">
        <v>111</v>
      </c>
      <c r="D115" t="str">
        <f>A115&amp;B115</f>
        <v>R111</v>
      </c>
    </row>
  </sheetData>
  <phoneticPr fontId="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A52EF-7BE1-4BCE-ACF2-88F6854BF498}">
  <dimension ref="A1:AL38"/>
  <sheetViews>
    <sheetView workbookViewId="0"/>
  </sheetViews>
  <sheetFormatPr defaultColWidth="9.1328125" defaultRowHeight="14.25" x14ac:dyDescent="0.45"/>
  <cols>
    <col min="1" max="1" width="25.73046875" customWidth="1"/>
    <col min="2" max="2" width="6.265625" customWidth="1"/>
  </cols>
  <sheetData>
    <row r="1" spans="1:38" x14ac:dyDescent="0.45">
      <c r="C1" s="4">
        <f>'H2 justice'!F1</f>
        <v>6</v>
      </c>
      <c r="D1" s="4">
        <f>'H2 justice'!G1</f>
        <v>7</v>
      </c>
      <c r="E1" s="4">
        <f>'H2 justice'!H1</f>
        <v>8</v>
      </c>
      <c r="F1" s="4">
        <f>'H2 justice'!I1</f>
        <v>9</v>
      </c>
      <c r="G1" s="4">
        <f>'H2 justice'!J1</f>
        <v>10</v>
      </c>
      <c r="H1" s="4">
        <f>'H2 justice'!K1</f>
        <v>11</v>
      </c>
      <c r="I1" s="4">
        <f>'H2 justice'!L1</f>
        <v>12</v>
      </c>
      <c r="J1" s="4">
        <f>'H2 justice'!M1</f>
        <v>13</v>
      </c>
      <c r="K1" s="4">
        <f>'H2 justice'!N1</f>
        <v>14</v>
      </c>
      <c r="L1" s="4">
        <f>'H2 justice'!O1</f>
        <v>15</v>
      </c>
      <c r="M1" s="4">
        <f>'H2 justice'!P1</f>
        <v>16</v>
      </c>
      <c r="N1" s="4"/>
      <c r="O1" s="4"/>
      <c r="P1" s="4"/>
      <c r="Q1" s="4"/>
      <c r="R1" s="4"/>
      <c r="S1" s="4"/>
      <c r="T1" s="4"/>
      <c r="U1" s="4"/>
      <c r="V1" s="4"/>
      <c r="W1" s="4"/>
      <c r="X1" s="4"/>
      <c r="Y1" s="4"/>
      <c r="Z1" s="4"/>
      <c r="AA1" s="4"/>
      <c r="AB1" s="4"/>
      <c r="AC1" s="4"/>
      <c r="AD1" s="4"/>
      <c r="AE1" s="4"/>
      <c r="AF1" s="4"/>
      <c r="AG1" s="4"/>
      <c r="AH1" s="4"/>
      <c r="AI1" s="4"/>
      <c r="AJ1" s="4"/>
      <c r="AK1" s="4"/>
      <c r="AL1" s="4"/>
    </row>
    <row r="2" spans="1:38" ht="113.65" x14ac:dyDescent="0.45">
      <c r="C2" s="2" t="s">
        <v>3</v>
      </c>
      <c r="D2" s="2" t="s">
        <v>4</v>
      </c>
      <c r="E2" s="2" t="s">
        <v>5</v>
      </c>
      <c r="F2" s="2" t="s">
        <v>6</v>
      </c>
      <c r="G2" s="2" t="s">
        <v>7</v>
      </c>
      <c r="H2" s="2" t="s">
        <v>8</v>
      </c>
      <c r="I2" s="2" t="s">
        <v>9</v>
      </c>
      <c r="J2" s="2" t="s">
        <v>10</v>
      </c>
      <c r="K2" s="2" t="s">
        <v>13</v>
      </c>
      <c r="L2" s="2" t="s">
        <v>11</v>
      </c>
      <c r="M2" s="2" t="s">
        <v>12</v>
      </c>
      <c r="N2" s="2"/>
      <c r="O2" s="2"/>
      <c r="P2" s="2"/>
      <c r="Q2" s="2"/>
      <c r="R2" s="2"/>
      <c r="S2" s="2"/>
      <c r="T2" s="2"/>
      <c r="U2" s="2"/>
      <c r="V2" s="2"/>
      <c r="W2" s="2"/>
      <c r="X2" s="2"/>
      <c r="Y2" s="2"/>
      <c r="Z2" s="2"/>
      <c r="AA2" s="2"/>
      <c r="AB2" s="2"/>
      <c r="AC2" s="2"/>
      <c r="AD2" s="2"/>
      <c r="AE2" s="2"/>
      <c r="AF2" s="2"/>
      <c r="AG2" s="2"/>
      <c r="AH2" s="2"/>
      <c r="AI2" s="2"/>
      <c r="AJ2" s="2"/>
      <c r="AK2" s="2"/>
      <c r="AL2" s="2"/>
    </row>
    <row r="3" spans="1:38" ht="26.65" x14ac:dyDescent="0.45">
      <c r="A3" s="3" t="s">
        <v>3</v>
      </c>
      <c r="B3" s="6">
        <v>6</v>
      </c>
      <c r="C3">
        <f ca="1">1-(COUNTIFS(OFFSET('H2 justice'!$A$1,2,$B3-1,totalresp),1,OFFSET('H2 justice'!$A$1,2,C$1-1,totalresp),1)/(COUNTIFS(OFFSET('H2 justice'!$A$1,2,$B3-1,totalresp),1,OFFSET('H2 justice'!$A$1,2,C$1-1,totalresp),1)+COUNTIFS(OFFSET('H2 justice'!$A$1,2,$B3-1,totalresp),1,OFFSET('H2 justice'!$A$1,2,C$1-1,totalresp),0)+COUNTIFS(OFFSET('H2 justice'!$A$1,2,$B3-1,totalresp),0,OFFSET('H2 justice'!$A$1,2,C$1-1,totalresp),1)))</f>
        <v>0</v>
      </c>
      <c r="D3">
        <f ca="1">1-(COUNTIFS(OFFSET('H2 justice'!$A$1,2,$B3-1,totalresp),1,OFFSET('H2 justice'!$A$1,2,D$1-1,totalresp),1)/(COUNTIFS(OFFSET('H2 justice'!$A$1,2,$B3-1,totalresp),1,OFFSET('H2 justice'!$A$1,2,D$1-1,totalresp),1)+COUNTIFS(OFFSET('H2 justice'!$A$1,2,$B3-1,totalresp),1,OFFSET('H2 justice'!$A$1,2,D$1-1,totalresp),0)+COUNTIFS(OFFSET('H2 justice'!$A$1,2,$B3-1,totalresp),0,OFFSET('H2 justice'!$A$1,2,D$1-1,totalresp),1)))</f>
        <v>0.75</v>
      </c>
      <c r="E3">
        <f ca="1">1-(COUNTIFS(OFFSET('H2 justice'!$A$1,2,$B3-1,totalresp),1,OFFSET('H2 justice'!$A$1,2,E$1-1,totalresp),1)/(COUNTIFS(OFFSET('H2 justice'!$A$1,2,$B3-1,totalresp),1,OFFSET('H2 justice'!$A$1,2,E$1-1,totalresp),1)+COUNTIFS(OFFSET('H2 justice'!$A$1,2,$B3-1,totalresp),1,OFFSET('H2 justice'!$A$1,2,E$1-1,totalresp),0)+COUNTIFS(OFFSET('H2 justice'!$A$1,2,$B3-1,totalresp),0,OFFSET('H2 justice'!$A$1,2,E$1-1,totalresp),1)))</f>
        <v>0.91666666666666663</v>
      </c>
      <c r="F3">
        <f ca="1">1-(COUNTIFS(OFFSET('H2 justice'!$A$1,2,$B3-1,totalresp),1,OFFSET('H2 justice'!$A$1,2,F$1-1,totalresp),1)/(COUNTIFS(OFFSET('H2 justice'!$A$1,2,$B3-1,totalresp),1,OFFSET('H2 justice'!$A$1,2,F$1-1,totalresp),1)+COUNTIFS(OFFSET('H2 justice'!$A$1,2,$B3-1,totalresp),1,OFFSET('H2 justice'!$A$1,2,F$1-1,totalresp),0)+COUNTIFS(OFFSET('H2 justice'!$A$1,2,$B3-1,totalresp),0,OFFSET('H2 justice'!$A$1,2,F$1-1,totalresp),1)))</f>
        <v>1</v>
      </c>
      <c r="G3">
        <f ca="1">1-(COUNTIFS(OFFSET('H2 justice'!$A$1,2,$B3-1,totalresp),1,OFFSET('H2 justice'!$A$1,2,G$1-1,totalresp),1)/(COUNTIFS(OFFSET('H2 justice'!$A$1,2,$B3-1,totalresp),1,OFFSET('H2 justice'!$A$1,2,G$1-1,totalresp),1)+COUNTIFS(OFFSET('H2 justice'!$A$1,2,$B3-1,totalresp),1,OFFSET('H2 justice'!$A$1,2,G$1-1,totalresp),0)+COUNTIFS(OFFSET('H2 justice'!$A$1,2,$B3-1,totalresp),0,OFFSET('H2 justice'!$A$1,2,G$1-1,totalresp),1)))</f>
        <v>0.85714285714285721</v>
      </c>
      <c r="H3">
        <f ca="1">1-(COUNTIFS(OFFSET('H2 justice'!$A$1,2,$B3-1,totalresp),1,OFFSET('H2 justice'!$A$1,2,H$1-1,totalresp),1)/(COUNTIFS(OFFSET('H2 justice'!$A$1,2,$B3-1,totalresp),1,OFFSET('H2 justice'!$A$1,2,H$1-1,totalresp),1)+COUNTIFS(OFFSET('H2 justice'!$A$1,2,$B3-1,totalresp),1,OFFSET('H2 justice'!$A$1,2,H$1-1,totalresp),0)+COUNTIFS(OFFSET('H2 justice'!$A$1,2,$B3-1,totalresp),0,OFFSET('H2 justice'!$A$1,2,H$1-1,totalresp),1)))</f>
        <v>1</v>
      </c>
      <c r="I3">
        <f ca="1">1-(COUNTIFS(OFFSET('H2 justice'!$A$1,2,$B3-1,totalresp),1,OFFSET('H2 justice'!$A$1,2,I$1-1,totalresp),1)/(COUNTIFS(OFFSET('H2 justice'!$A$1,2,$B3-1,totalresp),1,OFFSET('H2 justice'!$A$1,2,I$1-1,totalresp),1)+COUNTIFS(OFFSET('H2 justice'!$A$1,2,$B3-1,totalresp),1,OFFSET('H2 justice'!$A$1,2,I$1-1,totalresp),0)+COUNTIFS(OFFSET('H2 justice'!$A$1,2,$B3-1,totalresp),0,OFFSET('H2 justice'!$A$1,2,I$1-1,totalresp),1)))</f>
        <v>1</v>
      </c>
      <c r="J3">
        <f ca="1">1-(COUNTIFS(OFFSET('H2 justice'!$A$1,2,$B3-1,totalresp),1,OFFSET('H2 justice'!$A$1,2,J$1-1,totalresp),1)/(COUNTIFS(OFFSET('H2 justice'!$A$1,2,$B3-1,totalresp),1,OFFSET('H2 justice'!$A$1,2,J$1-1,totalresp),1)+COUNTIFS(OFFSET('H2 justice'!$A$1,2,$B3-1,totalresp),1,OFFSET('H2 justice'!$A$1,2,J$1-1,totalresp),0)+COUNTIFS(OFFSET('H2 justice'!$A$1,2,$B3-1,totalresp),0,OFFSET('H2 justice'!$A$1,2,J$1-1,totalresp),1)))</f>
        <v>0.9</v>
      </c>
      <c r="K3">
        <f ca="1">1-(COUNTIFS(OFFSET('H2 justice'!$A$1,2,$B3-1,totalresp),1,OFFSET('H2 justice'!$A$1,2,K$1-1,totalresp),1)/(COUNTIFS(OFFSET('H2 justice'!$A$1,2,$B3-1,totalresp),1,OFFSET('H2 justice'!$A$1,2,K$1-1,totalresp),1)+COUNTIFS(OFFSET('H2 justice'!$A$1,2,$B3-1,totalresp),1,OFFSET('H2 justice'!$A$1,2,K$1-1,totalresp),0)+COUNTIFS(OFFSET('H2 justice'!$A$1,2,$B3-1,totalresp),0,OFFSET('H2 justice'!$A$1,2,K$1-1,totalresp),1)))</f>
        <v>1</v>
      </c>
      <c r="L3">
        <f ca="1">1-(COUNTIFS(OFFSET('H2 justice'!$A$1,2,$B3-1,totalresp),1,OFFSET('H2 justice'!$A$1,2,L$1-1,totalresp),1)/(COUNTIFS(OFFSET('H2 justice'!$A$1,2,$B3-1,totalresp),1,OFFSET('H2 justice'!$A$1,2,L$1-1,totalresp),1)+COUNTIFS(OFFSET('H2 justice'!$A$1,2,$B3-1,totalresp),1,OFFSET('H2 justice'!$A$1,2,L$1-1,totalresp),0)+COUNTIFS(OFFSET('H2 justice'!$A$1,2,$B3-1,totalresp),0,OFFSET('H2 justice'!$A$1,2,L$1-1,totalresp),1)))</f>
        <v>1</v>
      </c>
      <c r="M3">
        <f ca="1">1-(COUNTIFS(OFFSET('H2 justice'!$A$1,2,$B3-1,totalresp),1,OFFSET('H2 justice'!$A$1,2,M$1-1,totalresp),1)/(COUNTIFS(OFFSET('H2 justice'!$A$1,2,$B3-1,totalresp),1,OFFSET('H2 justice'!$A$1,2,M$1-1,totalresp),1)+COUNTIFS(OFFSET('H2 justice'!$A$1,2,$B3-1,totalresp),1,OFFSET('H2 justice'!$A$1,2,M$1-1,totalresp),0)+COUNTIFS(OFFSET('H2 justice'!$A$1,2,$B3-1,totalresp),0,OFFSET('H2 justice'!$A$1,2,M$1-1,totalresp),1)))</f>
        <v>1</v>
      </c>
    </row>
    <row r="4" spans="1:38" x14ac:dyDescent="0.45">
      <c r="A4" s="3" t="s">
        <v>4</v>
      </c>
      <c r="B4" s="6">
        <v>7</v>
      </c>
      <c r="C4">
        <f ca="1">1-(COUNTIFS(OFFSET('H2 justice'!$A$1,2,$B4-1,totalresp),1,OFFSET('H2 justice'!$A$1,2,C$1-1,totalresp),1)/(COUNTIFS(OFFSET('H2 justice'!$A$1,2,$B4-1,totalresp),1,OFFSET('H2 justice'!$A$1,2,C$1-1,totalresp),1)+COUNTIFS(OFFSET('H2 justice'!$A$1,2,$B4-1,totalresp),1,OFFSET('H2 justice'!$A$1,2,C$1-1,totalresp),0)+COUNTIFS(OFFSET('H2 justice'!$A$1,2,$B4-1,totalresp),0,OFFSET('H2 justice'!$A$1,2,C$1-1,totalresp),1)))</f>
        <v>0.75</v>
      </c>
      <c r="D4">
        <f ca="1">1-(COUNTIFS(OFFSET('H2 justice'!$A$1,2,$B4-1,totalresp),1,OFFSET('H2 justice'!$A$1,2,D$1-1,totalresp),1)/(COUNTIFS(OFFSET('H2 justice'!$A$1,2,$B4-1,totalresp),1,OFFSET('H2 justice'!$A$1,2,D$1-1,totalresp),1)+COUNTIFS(OFFSET('H2 justice'!$A$1,2,$B4-1,totalresp),1,OFFSET('H2 justice'!$A$1,2,D$1-1,totalresp),0)+COUNTIFS(OFFSET('H2 justice'!$A$1,2,$B4-1,totalresp),0,OFFSET('H2 justice'!$A$1,2,D$1-1,totalresp),1)))</f>
        <v>0</v>
      </c>
      <c r="E4">
        <f ca="1">1-(COUNTIFS(OFFSET('H2 justice'!$A$1,2,$B4-1,totalresp),1,OFFSET('H2 justice'!$A$1,2,E$1-1,totalresp),1)/(COUNTIFS(OFFSET('H2 justice'!$A$1,2,$B4-1,totalresp),1,OFFSET('H2 justice'!$A$1,2,E$1-1,totalresp),1)+COUNTIFS(OFFSET('H2 justice'!$A$1,2,$B4-1,totalresp),1,OFFSET('H2 justice'!$A$1,2,E$1-1,totalresp),0)+COUNTIFS(OFFSET('H2 justice'!$A$1,2,$B4-1,totalresp),0,OFFSET('H2 justice'!$A$1,2,E$1-1,totalresp),1)))</f>
        <v>1</v>
      </c>
      <c r="F4">
        <f ca="1">1-(COUNTIFS(OFFSET('H2 justice'!$A$1,2,$B4-1,totalresp),1,OFFSET('H2 justice'!$A$1,2,F$1-1,totalresp),1)/(COUNTIFS(OFFSET('H2 justice'!$A$1,2,$B4-1,totalresp),1,OFFSET('H2 justice'!$A$1,2,F$1-1,totalresp),1)+COUNTIFS(OFFSET('H2 justice'!$A$1,2,$B4-1,totalresp),1,OFFSET('H2 justice'!$A$1,2,F$1-1,totalresp),0)+COUNTIFS(OFFSET('H2 justice'!$A$1,2,$B4-1,totalresp),0,OFFSET('H2 justice'!$A$1,2,F$1-1,totalresp),1)))</f>
        <v>1</v>
      </c>
      <c r="G4">
        <f ca="1">1-(COUNTIFS(OFFSET('H2 justice'!$A$1,2,$B4-1,totalresp),1,OFFSET('H2 justice'!$A$1,2,G$1-1,totalresp),1)/(COUNTIFS(OFFSET('H2 justice'!$A$1,2,$B4-1,totalresp),1,OFFSET('H2 justice'!$A$1,2,G$1-1,totalresp),1)+COUNTIFS(OFFSET('H2 justice'!$A$1,2,$B4-1,totalresp),1,OFFSET('H2 justice'!$A$1,2,G$1-1,totalresp),0)+COUNTIFS(OFFSET('H2 justice'!$A$1,2,$B4-1,totalresp),0,OFFSET('H2 justice'!$A$1,2,G$1-1,totalresp),1)))</f>
        <v>0.75</v>
      </c>
      <c r="H4">
        <f ca="1">1-(COUNTIFS(OFFSET('H2 justice'!$A$1,2,$B4-1,totalresp),1,OFFSET('H2 justice'!$A$1,2,H$1-1,totalresp),1)/(COUNTIFS(OFFSET('H2 justice'!$A$1,2,$B4-1,totalresp),1,OFFSET('H2 justice'!$A$1,2,H$1-1,totalresp),1)+COUNTIFS(OFFSET('H2 justice'!$A$1,2,$B4-1,totalresp),1,OFFSET('H2 justice'!$A$1,2,H$1-1,totalresp),0)+COUNTIFS(OFFSET('H2 justice'!$A$1,2,$B4-1,totalresp),0,OFFSET('H2 justice'!$A$1,2,H$1-1,totalresp),1)))</f>
        <v>1</v>
      </c>
      <c r="I4">
        <f ca="1">1-(COUNTIFS(OFFSET('H2 justice'!$A$1,2,$B4-1,totalresp),1,OFFSET('H2 justice'!$A$1,2,I$1-1,totalresp),1)/(COUNTIFS(OFFSET('H2 justice'!$A$1,2,$B4-1,totalresp),1,OFFSET('H2 justice'!$A$1,2,I$1-1,totalresp),1)+COUNTIFS(OFFSET('H2 justice'!$A$1,2,$B4-1,totalresp),1,OFFSET('H2 justice'!$A$1,2,I$1-1,totalresp),0)+COUNTIFS(OFFSET('H2 justice'!$A$1,2,$B4-1,totalresp),0,OFFSET('H2 justice'!$A$1,2,I$1-1,totalresp),1)))</f>
        <v>1</v>
      </c>
      <c r="J4">
        <f ca="1">1-(COUNTIFS(OFFSET('H2 justice'!$A$1,2,$B4-1,totalresp),1,OFFSET('H2 justice'!$A$1,2,J$1-1,totalresp),1)/(COUNTIFS(OFFSET('H2 justice'!$A$1,2,$B4-1,totalresp),1,OFFSET('H2 justice'!$A$1,2,J$1-1,totalresp),1)+COUNTIFS(OFFSET('H2 justice'!$A$1,2,$B4-1,totalresp),1,OFFSET('H2 justice'!$A$1,2,J$1-1,totalresp),0)+COUNTIFS(OFFSET('H2 justice'!$A$1,2,$B4-1,totalresp),0,OFFSET('H2 justice'!$A$1,2,J$1-1,totalresp),1)))</f>
        <v>1</v>
      </c>
      <c r="K4">
        <f ca="1">1-(COUNTIFS(OFFSET('H2 justice'!$A$1,2,$B4-1,totalresp),1,OFFSET('H2 justice'!$A$1,2,K$1-1,totalresp),1)/(COUNTIFS(OFFSET('H2 justice'!$A$1,2,$B4-1,totalresp),1,OFFSET('H2 justice'!$A$1,2,K$1-1,totalresp),1)+COUNTIFS(OFFSET('H2 justice'!$A$1,2,$B4-1,totalresp),1,OFFSET('H2 justice'!$A$1,2,K$1-1,totalresp),0)+COUNTIFS(OFFSET('H2 justice'!$A$1,2,$B4-1,totalresp),0,OFFSET('H2 justice'!$A$1,2,K$1-1,totalresp),1)))</f>
        <v>1</v>
      </c>
      <c r="L4">
        <f ca="1">1-(COUNTIFS(OFFSET('H2 justice'!$A$1,2,$B4-1,totalresp),1,OFFSET('H2 justice'!$A$1,2,L$1-1,totalresp),1)/(COUNTIFS(OFFSET('H2 justice'!$A$1,2,$B4-1,totalresp),1,OFFSET('H2 justice'!$A$1,2,L$1-1,totalresp),1)+COUNTIFS(OFFSET('H2 justice'!$A$1,2,$B4-1,totalresp),1,OFFSET('H2 justice'!$A$1,2,L$1-1,totalresp),0)+COUNTIFS(OFFSET('H2 justice'!$A$1,2,$B4-1,totalresp),0,OFFSET('H2 justice'!$A$1,2,L$1-1,totalresp),1)))</f>
        <v>1</v>
      </c>
      <c r="M4">
        <f ca="1">1-(COUNTIFS(OFFSET('H2 justice'!$A$1,2,$B4-1,totalresp),1,OFFSET('H2 justice'!$A$1,2,M$1-1,totalresp),1)/(COUNTIFS(OFFSET('H2 justice'!$A$1,2,$B4-1,totalresp),1,OFFSET('H2 justice'!$A$1,2,M$1-1,totalresp),1)+COUNTIFS(OFFSET('H2 justice'!$A$1,2,$B4-1,totalresp),1,OFFSET('H2 justice'!$A$1,2,M$1-1,totalresp),0)+COUNTIFS(OFFSET('H2 justice'!$A$1,2,$B4-1,totalresp),0,OFFSET('H2 justice'!$A$1,2,M$1-1,totalresp),1)))</f>
        <v>1</v>
      </c>
    </row>
    <row r="5" spans="1:38" ht="26.65" x14ac:dyDescent="0.45">
      <c r="A5" s="3" t="s">
        <v>5</v>
      </c>
      <c r="B5" s="6">
        <v>8</v>
      </c>
      <c r="C5">
        <f ca="1">1-(COUNTIFS(OFFSET('H2 justice'!$A$1,2,$B5-1,totalresp),1,OFFSET('H2 justice'!$A$1,2,C$1-1,totalresp),1)/(COUNTIFS(OFFSET('H2 justice'!$A$1,2,$B5-1,totalresp),1,OFFSET('H2 justice'!$A$1,2,C$1-1,totalresp),1)+COUNTIFS(OFFSET('H2 justice'!$A$1,2,$B5-1,totalresp),1,OFFSET('H2 justice'!$A$1,2,C$1-1,totalresp),0)+COUNTIFS(OFFSET('H2 justice'!$A$1,2,$B5-1,totalresp),0,OFFSET('H2 justice'!$A$1,2,C$1-1,totalresp),1)))</f>
        <v>0.91666666666666663</v>
      </c>
      <c r="D5">
        <f ca="1">1-(COUNTIFS(OFFSET('H2 justice'!$A$1,2,$B5-1,totalresp),1,OFFSET('H2 justice'!$A$1,2,D$1-1,totalresp),1)/(COUNTIFS(OFFSET('H2 justice'!$A$1,2,$B5-1,totalresp),1,OFFSET('H2 justice'!$A$1,2,D$1-1,totalresp),1)+COUNTIFS(OFFSET('H2 justice'!$A$1,2,$B5-1,totalresp),1,OFFSET('H2 justice'!$A$1,2,D$1-1,totalresp),0)+COUNTIFS(OFFSET('H2 justice'!$A$1,2,$B5-1,totalresp),0,OFFSET('H2 justice'!$A$1,2,D$1-1,totalresp),1)))</f>
        <v>1</v>
      </c>
      <c r="E5">
        <f ca="1">1-(COUNTIFS(OFFSET('H2 justice'!$A$1,2,$B5-1,totalresp),1,OFFSET('H2 justice'!$A$1,2,E$1-1,totalresp),1)/(COUNTIFS(OFFSET('H2 justice'!$A$1,2,$B5-1,totalresp),1,OFFSET('H2 justice'!$A$1,2,E$1-1,totalresp),1)+COUNTIFS(OFFSET('H2 justice'!$A$1,2,$B5-1,totalresp),1,OFFSET('H2 justice'!$A$1,2,E$1-1,totalresp),0)+COUNTIFS(OFFSET('H2 justice'!$A$1,2,$B5-1,totalresp),0,OFFSET('H2 justice'!$A$1,2,E$1-1,totalresp),1)))</f>
        <v>0</v>
      </c>
      <c r="F5">
        <f ca="1">1-(COUNTIFS(OFFSET('H2 justice'!$A$1,2,$B5-1,totalresp),1,OFFSET('H2 justice'!$A$1,2,F$1-1,totalresp),1)/(COUNTIFS(OFFSET('H2 justice'!$A$1,2,$B5-1,totalresp),1,OFFSET('H2 justice'!$A$1,2,F$1-1,totalresp),1)+COUNTIFS(OFFSET('H2 justice'!$A$1,2,$B5-1,totalresp),1,OFFSET('H2 justice'!$A$1,2,F$1-1,totalresp),0)+COUNTIFS(OFFSET('H2 justice'!$A$1,2,$B5-1,totalresp),0,OFFSET('H2 justice'!$A$1,2,F$1-1,totalresp),1)))</f>
        <v>1</v>
      </c>
      <c r="G5">
        <f ca="1">1-(COUNTIFS(OFFSET('H2 justice'!$A$1,2,$B5-1,totalresp),1,OFFSET('H2 justice'!$A$1,2,G$1-1,totalresp),1)/(COUNTIFS(OFFSET('H2 justice'!$A$1,2,$B5-1,totalresp),1,OFFSET('H2 justice'!$A$1,2,G$1-1,totalresp),1)+COUNTIFS(OFFSET('H2 justice'!$A$1,2,$B5-1,totalresp),1,OFFSET('H2 justice'!$A$1,2,G$1-1,totalresp),0)+COUNTIFS(OFFSET('H2 justice'!$A$1,2,$B5-1,totalresp),0,OFFSET('H2 justice'!$A$1,2,G$1-1,totalresp),1)))</f>
        <v>0.91666666666666663</v>
      </c>
      <c r="H5">
        <f ca="1">1-(COUNTIFS(OFFSET('H2 justice'!$A$1,2,$B5-1,totalresp),1,OFFSET('H2 justice'!$A$1,2,H$1-1,totalresp),1)/(COUNTIFS(OFFSET('H2 justice'!$A$1,2,$B5-1,totalresp),1,OFFSET('H2 justice'!$A$1,2,H$1-1,totalresp),1)+COUNTIFS(OFFSET('H2 justice'!$A$1,2,$B5-1,totalresp),1,OFFSET('H2 justice'!$A$1,2,H$1-1,totalresp),0)+COUNTIFS(OFFSET('H2 justice'!$A$1,2,$B5-1,totalresp),0,OFFSET('H2 justice'!$A$1,2,H$1-1,totalresp),1)))</f>
        <v>1</v>
      </c>
      <c r="I5">
        <f ca="1">1-(COUNTIFS(OFFSET('H2 justice'!$A$1,2,$B5-1,totalresp),1,OFFSET('H2 justice'!$A$1,2,I$1-1,totalresp),1)/(COUNTIFS(OFFSET('H2 justice'!$A$1,2,$B5-1,totalresp),1,OFFSET('H2 justice'!$A$1,2,I$1-1,totalresp),1)+COUNTIFS(OFFSET('H2 justice'!$A$1,2,$B5-1,totalresp),1,OFFSET('H2 justice'!$A$1,2,I$1-1,totalresp),0)+COUNTIFS(OFFSET('H2 justice'!$A$1,2,$B5-1,totalresp),0,OFFSET('H2 justice'!$A$1,2,I$1-1,totalresp),1)))</f>
        <v>1</v>
      </c>
      <c r="J5">
        <f ca="1">1-(COUNTIFS(OFFSET('H2 justice'!$A$1,2,$B5-1,totalresp),1,OFFSET('H2 justice'!$A$1,2,J$1-1,totalresp),1)/(COUNTIFS(OFFSET('H2 justice'!$A$1,2,$B5-1,totalresp),1,OFFSET('H2 justice'!$A$1,2,J$1-1,totalresp),1)+COUNTIFS(OFFSET('H2 justice'!$A$1,2,$B5-1,totalresp),1,OFFSET('H2 justice'!$A$1,2,J$1-1,totalresp),0)+COUNTIFS(OFFSET('H2 justice'!$A$1,2,$B5-1,totalresp),0,OFFSET('H2 justice'!$A$1,2,J$1-1,totalresp),1)))</f>
        <v>0.66666666666666674</v>
      </c>
      <c r="K5">
        <f ca="1">1-(COUNTIFS(OFFSET('H2 justice'!$A$1,2,$B5-1,totalresp),1,OFFSET('H2 justice'!$A$1,2,K$1-1,totalresp),1)/(COUNTIFS(OFFSET('H2 justice'!$A$1,2,$B5-1,totalresp),1,OFFSET('H2 justice'!$A$1,2,K$1-1,totalresp),1)+COUNTIFS(OFFSET('H2 justice'!$A$1,2,$B5-1,totalresp),1,OFFSET('H2 justice'!$A$1,2,K$1-1,totalresp),0)+COUNTIFS(OFFSET('H2 justice'!$A$1,2,$B5-1,totalresp),0,OFFSET('H2 justice'!$A$1,2,K$1-1,totalresp),1)))</f>
        <v>0.8</v>
      </c>
      <c r="L5">
        <f ca="1">1-(COUNTIFS(OFFSET('H2 justice'!$A$1,2,$B5-1,totalresp),1,OFFSET('H2 justice'!$A$1,2,L$1-1,totalresp),1)/(COUNTIFS(OFFSET('H2 justice'!$A$1,2,$B5-1,totalresp),1,OFFSET('H2 justice'!$A$1,2,L$1-1,totalresp),1)+COUNTIFS(OFFSET('H2 justice'!$A$1,2,$B5-1,totalresp),1,OFFSET('H2 justice'!$A$1,2,L$1-1,totalresp),0)+COUNTIFS(OFFSET('H2 justice'!$A$1,2,$B5-1,totalresp),0,OFFSET('H2 justice'!$A$1,2,L$1-1,totalresp),1)))</f>
        <v>1</v>
      </c>
      <c r="M5">
        <f ca="1">1-(COUNTIFS(OFFSET('H2 justice'!$A$1,2,$B5-1,totalresp),1,OFFSET('H2 justice'!$A$1,2,M$1-1,totalresp),1)/(COUNTIFS(OFFSET('H2 justice'!$A$1,2,$B5-1,totalresp),1,OFFSET('H2 justice'!$A$1,2,M$1-1,totalresp),1)+COUNTIFS(OFFSET('H2 justice'!$A$1,2,$B5-1,totalresp),1,OFFSET('H2 justice'!$A$1,2,M$1-1,totalresp),0)+COUNTIFS(OFFSET('H2 justice'!$A$1,2,$B5-1,totalresp),0,OFFSET('H2 justice'!$A$1,2,M$1-1,totalresp),1)))</f>
        <v>1</v>
      </c>
    </row>
    <row r="6" spans="1:38" x14ac:dyDescent="0.45">
      <c r="A6" s="3" t="s">
        <v>6</v>
      </c>
      <c r="B6" s="6">
        <v>9</v>
      </c>
      <c r="C6">
        <f ca="1">1-(COUNTIFS(OFFSET('H2 justice'!$A$1,2,$B6-1,totalresp),1,OFFSET('H2 justice'!$A$1,2,C$1-1,totalresp),1)/(COUNTIFS(OFFSET('H2 justice'!$A$1,2,$B6-1,totalresp),1,OFFSET('H2 justice'!$A$1,2,C$1-1,totalresp),1)+COUNTIFS(OFFSET('H2 justice'!$A$1,2,$B6-1,totalresp),1,OFFSET('H2 justice'!$A$1,2,C$1-1,totalresp),0)+COUNTIFS(OFFSET('H2 justice'!$A$1,2,$B6-1,totalresp),0,OFFSET('H2 justice'!$A$1,2,C$1-1,totalresp),1)))</f>
        <v>1</v>
      </c>
      <c r="D6">
        <f ca="1">1-(COUNTIFS(OFFSET('H2 justice'!$A$1,2,$B6-1,totalresp),1,OFFSET('H2 justice'!$A$1,2,D$1-1,totalresp),1)/(COUNTIFS(OFFSET('H2 justice'!$A$1,2,$B6-1,totalresp),1,OFFSET('H2 justice'!$A$1,2,D$1-1,totalresp),1)+COUNTIFS(OFFSET('H2 justice'!$A$1,2,$B6-1,totalresp),1,OFFSET('H2 justice'!$A$1,2,D$1-1,totalresp),0)+COUNTIFS(OFFSET('H2 justice'!$A$1,2,$B6-1,totalresp),0,OFFSET('H2 justice'!$A$1,2,D$1-1,totalresp),1)))</f>
        <v>1</v>
      </c>
      <c r="E6">
        <f ca="1">1-(COUNTIFS(OFFSET('H2 justice'!$A$1,2,$B6-1,totalresp),1,OFFSET('H2 justice'!$A$1,2,E$1-1,totalresp),1)/(COUNTIFS(OFFSET('H2 justice'!$A$1,2,$B6-1,totalresp),1,OFFSET('H2 justice'!$A$1,2,E$1-1,totalresp),1)+COUNTIFS(OFFSET('H2 justice'!$A$1,2,$B6-1,totalresp),1,OFFSET('H2 justice'!$A$1,2,E$1-1,totalresp),0)+COUNTIFS(OFFSET('H2 justice'!$A$1,2,$B6-1,totalresp),0,OFFSET('H2 justice'!$A$1,2,E$1-1,totalresp),1)))</f>
        <v>1</v>
      </c>
      <c r="F6">
        <f ca="1">1-(COUNTIFS(OFFSET('H2 justice'!$A$1,2,$B6-1,totalresp),1,OFFSET('H2 justice'!$A$1,2,F$1-1,totalresp),1)/(COUNTIFS(OFFSET('H2 justice'!$A$1,2,$B6-1,totalresp),1,OFFSET('H2 justice'!$A$1,2,F$1-1,totalresp),1)+COUNTIFS(OFFSET('H2 justice'!$A$1,2,$B6-1,totalresp),1,OFFSET('H2 justice'!$A$1,2,F$1-1,totalresp),0)+COUNTIFS(OFFSET('H2 justice'!$A$1,2,$B6-1,totalresp),0,OFFSET('H2 justice'!$A$1,2,F$1-1,totalresp),1)))</f>
        <v>0</v>
      </c>
      <c r="G6">
        <f ca="1">1-(COUNTIFS(OFFSET('H2 justice'!$A$1,2,$B6-1,totalresp),1,OFFSET('H2 justice'!$A$1,2,G$1-1,totalresp),1)/(COUNTIFS(OFFSET('H2 justice'!$A$1,2,$B6-1,totalresp),1,OFFSET('H2 justice'!$A$1,2,G$1-1,totalresp),1)+COUNTIFS(OFFSET('H2 justice'!$A$1,2,$B6-1,totalresp),1,OFFSET('H2 justice'!$A$1,2,G$1-1,totalresp),0)+COUNTIFS(OFFSET('H2 justice'!$A$1,2,$B6-1,totalresp),0,OFFSET('H2 justice'!$A$1,2,G$1-1,totalresp),1)))</f>
        <v>1</v>
      </c>
      <c r="H6">
        <f ca="1">1-(COUNTIFS(OFFSET('H2 justice'!$A$1,2,$B6-1,totalresp),1,OFFSET('H2 justice'!$A$1,2,H$1-1,totalresp),1)/(COUNTIFS(OFFSET('H2 justice'!$A$1,2,$B6-1,totalresp),1,OFFSET('H2 justice'!$A$1,2,H$1-1,totalresp),1)+COUNTIFS(OFFSET('H2 justice'!$A$1,2,$B6-1,totalresp),1,OFFSET('H2 justice'!$A$1,2,H$1-1,totalresp),0)+COUNTIFS(OFFSET('H2 justice'!$A$1,2,$B6-1,totalresp),0,OFFSET('H2 justice'!$A$1,2,H$1-1,totalresp),1)))</f>
        <v>1</v>
      </c>
      <c r="I6">
        <f ca="1">1-(COUNTIFS(OFFSET('H2 justice'!$A$1,2,$B6-1,totalresp),1,OFFSET('H2 justice'!$A$1,2,I$1-1,totalresp),1)/(COUNTIFS(OFFSET('H2 justice'!$A$1,2,$B6-1,totalresp),1,OFFSET('H2 justice'!$A$1,2,I$1-1,totalresp),1)+COUNTIFS(OFFSET('H2 justice'!$A$1,2,$B6-1,totalresp),1,OFFSET('H2 justice'!$A$1,2,I$1-1,totalresp),0)+COUNTIFS(OFFSET('H2 justice'!$A$1,2,$B6-1,totalresp),0,OFFSET('H2 justice'!$A$1,2,I$1-1,totalresp),1)))</f>
        <v>1</v>
      </c>
      <c r="J6">
        <f ca="1">1-(COUNTIFS(OFFSET('H2 justice'!$A$1,2,$B6-1,totalresp),1,OFFSET('H2 justice'!$A$1,2,J$1-1,totalresp),1)/(COUNTIFS(OFFSET('H2 justice'!$A$1,2,$B6-1,totalresp),1,OFFSET('H2 justice'!$A$1,2,J$1-1,totalresp),1)+COUNTIFS(OFFSET('H2 justice'!$A$1,2,$B6-1,totalresp),1,OFFSET('H2 justice'!$A$1,2,J$1-1,totalresp),0)+COUNTIFS(OFFSET('H2 justice'!$A$1,2,$B6-1,totalresp),0,OFFSET('H2 justice'!$A$1,2,J$1-1,totalresp),1)))</f>
        <v>1</v>
      </c>
      <c r="K6">
        <f ca="1">1-(COUNTIFS(OFFSET('H2 justice'!$A$1,2,$B6-1,totalresp),1,OFFSET('H2 justice'!$A$1,2,K$1-1,totalresp),1)/(COUNTIFS(OFFSET('H2 justice'!$A$1,2,$B6-1,totalresp),1,OFFSET('H2 justice'!$A$1,2,K$1-1,totalresp),1)+COUNTIFS(OFFSET('H2 justice'!$A$1,2,$B6-1,totalresp),1,OFFSET('H2 justice'!$A$1,2,K$1-1,totalresp),0)+COUNTIFS(OFFSET('H2 justice'!$A$1,2,$B6-1,totalresp),0,OFFSET('H2 justice'!$A$1,2,K$1-1,totalresp),1)))</f>
        <v>1</v>
      </c>
      <c r="L6">
        <f ca="1">1-(COUNTIFS(OFFSET('H2 justice'!$A$1,2,$B6-1,totalresp),1,OFFSET('H2 justice'!$A$1,2,L$1-1,totalresp),1)/(COUNTIFS(OFFSET('H2 justice'!$A$1,2,$B6-1,totalresp),1,OFFSET('H2 justice'!$A$1,2,L$1-1,totalresp),1)+COUNTIFS(OFFSET('H2 justice'!$A$1,2,$B6-1,totalresp),1,OFFSET('H2 justice'!$A$1,2,L$1-1,totalresp),0)+COUNTIFS(OFFSET('H2 justice'!$A$1,2,$B6-1,totalresp),0,OFFSET('H2 justice'!$A$1,2,L$1-1,totalresp),1)))</f>
        <v>1</v>
      </c>
      <c r="M6">
        <f ca="1">1-(COUNTIFS(OFFSET('H2 justice'!$A$1,2,$B6-1,totalresp),1,OFFSET('H2 justice'!$A$1,2,M$1-1,totalresp),1)/(COUNTIFS(OFFSET('H2 justice'!$A$1,2,$B6-1,totalresp),1,OFFSET('H2 justice'!$A$1,2,M$1-1,totalresp),1)+COUNTIFS(OFFSET('H2 justice'!$A$1,2,$B6-1,totalresp),1,OFFSET('H2 justice'!$A$1,2,M$1-1,totalresp),0)+COUNTIFS(OFFSET('H2 justice'!$A$1,2,$B6-1,totalresp),0,OFFSET('H2 justice'!$A$1,2,M$1-1,totalresp),1)))</f>
        <v>1</v>
      </c>
    </row>
    <row r="7" spans="1:38" x14ac:dyDescent="0.45">
      <c r="A7" s="3" t="s">
        <v>7</v>
      </c>
      <c r="B7" s="6">
        <v>10</v>
      </c>
      <c r="C7">
        <f ca="1">1-(COUNTIFS(OFFSET('H2 justice'!$A$1,2,$B7-1,totalresp),1,OFFSET('H2 justice'!$A$1,2,C$1-1,totalresp),1)/(COUNTIFS(OFFSET('H2 justice'!$A$1,2,$B7-1,totalresp),1,OFFSET('H2 justice'!$A$1,2,C$1-1,totalresp),1)+COUNTIFS(OFFSET('H2 justice'!$A$1,2,$B7-1,totalresp),1,OFFSET('H2 justice'!$A$1,2,C$1-1,totalresp),0)+COUNTIFS(OFFSET('H2 justice'!$A$1,2,$B7-1,totalresp),0,OFFSET('H2 justice'!$A$1,2,C$1-1,totalresp),1)))</f>
        <v>0.85714285714285721</v>
      </c>
      <c r="D7">
        <f ca="1">1-(COUNTIFS(OFFSET('H2 justice'!$A$1,2,$B7-1,totalresp),1,OFFSET('H2 justice'!$A$1,2,D$1-1,totalresp),1)/(COUNTIFS(OFFSET('H2 justice'!$A$1,2,$B7-1,totalresp),1,OFFSET('H2 justice'!$A$1,2,D$1-1,totalresp),1)+COUNTIFS(OFFSET('H2 justice'!$A$1,2,$B7-1,totalresp),1,OFFSET('H2 justice'!$A$1,2,D$1-1,totalresp),0)+COUNTIFS(OFFSET('H2 justice'!$A$1,2,$B7-1,totalresp),0,OFFSET('H2 justice'!$A$1,2,D$1-1,totalresp),1)))</f>
        <v>0.75</v>
      </c>
      <c r="E7">
        <f ca="1">1-(COUNTIFS(OFFSET('H2 justice'!$A$1,2,$B7-1,totalresp),1,OFFSET('H2 justice'!$A$1,2,E$1-1,totalresp),1)/(COUNTIFS(OFFSET('H2 justice'!$A$1,2,$B7-1,totalresp),1,OFFSET('H2 justice'!$A$1,2,E$1-1,totalresp),1)+COUNTIFS(OFFSET('H2 justice'!$A$1,2,$B7-1,totalresp),1,OFFSET('H2 justice'!$A$1,2,E$1-1,totalresp),0)+COUNTIFS(OFFSET('H2 justice'!$A$1,2,$B7-1,totalresp),0,OFFSET('H2 justice'!$A$1,2,E$1-1,totalresp),1)))</f>
        <v>0.91666666666666663</v>
      </c>
      <c r="F7">
        <f ca="1">1-(COUNTIFS(OFFSET('H2 justice'!$A$1,2,$B7-1,totalresp),1,OFFSET('H2 justice'!$A$1,2,F$1-1,totalresp),1)/(COUNTIFS(OFFSET('H2 justice'!$A$1,2,$B7-1,totalresp),1,OFFSET('H2 justice'!$A$1,2,F$1-1,totalresp),1)+COUNTIFS(OFFSET('H2 justice'!$A$1,2,$B7-1,totalresp),1,OFFSET('H2 justice'!$A$1,2,F$1-1,totalresp),0)+COUNTIFS(OFFSET('H2 justice'!$A$1,2,$B7-1,totalresp),0,OFFSET('H2 justice'!$A$1,2,F$1-1,totalresp),1)))</f>
        <v>1</v>
      </c>
      <c r="G7">
        <f ca="1">1-(COUNTIFS(OFFSET('H2 justice'!$A$1,2,$B7-1,totalresp),1,OFFSET('H2 justice'!$A$1,2,G$1-1,totalresp),1)/(COUNTIFS(OFFSET('H2 justice'!$A$1,2,$B7-1,totalresp),1,OFFSET('H2 justice'!$A$1,2,G$1-1,totalresp),1)+COUNTIFS(OFFSET('H2 justice'!$A$1,2,$B7-1,totalresp),1,OFFSET('H2 justice'!$A$1,2,G$1-1,totalresp),0)+COUNTIFS(OFFSET('H2 justice'!$A$1,2,$B7-1,totalresp),0,OFFSET('H2 justice'!$A$1,2,G$1-1,totalresp),1)))</f>
        <v>0</v>
      </c>
      <c r="H7">
        <f ca="1">1-(COUNTIFS(OFFSET('H2 justice'!$A$1,2,$B7-1,totalresp),1,OFFSET('H2 justice'!$A$1,2,H$1-1,totalresp),1)/(COUNTIFS(OFFSET('H2 justice'!$A$1,2,$B7-1,totalresp),1,OFFSET('H2 justice'!$A$1,2,H$1-1,totalresp),1)+COUNTIFS(OFFSET('H2 justice'!$A$1,2,$B7-1,totalresp),1,OFFSET('H2 justice'!$A$1,2,H$1-1,totalresp),0)+COUNTIFS(OFFSET('H2 justice'!$A$1,2,$B7-1,totalresp),0,OFFSET('H2 justice'!$A$1,2,H$1-1,totalresp),1)))</f>
        <v>0.75</v>
      </c>
      <c r="I7">
        <f ca="1">1-(COUNTIFS(OFFSET('H2 justice'!$A$1,2,$B7-1,totalresp),1,OFFSET('H2 justice'!$A$1,2,I$1-1,totalresp),1)/(COUNTIFS(OFFSET('H2 justice'!$A$1,2,$B7-1,totalresp),1,OFFSET('H2 justice'!$A$1,2,I$1-1,totalresp),1)+COUNTIFS(OFFSET('H2 justice'!$A$1,2,$B7-1,totalresp),1,OFFSET('H2 justice'!$A$1,2,I$1-1,totalresp),0)+COUNTIFS(OFFSET('H2 justice'!$A$1,2,$B7-1,totalresp),0,OFFSET('H2 justice'!$A$1,2,I$1-1,totalresp),1)))</f>
        <v>1</v>
      </c>
      <c r="J7">
        <f ca="1">1-(COUNTIFS(OFFSET('H2 justice'!$A$1,2,$B7-1,totalresp),1,OFFSET('H2 justice'!$A$1,2,J$1-1,totalresp),1)/(COUNTIFS(OFFSET('H2 justice'!$A$1,2,$B7-1,totalresp),1,OFFSET('H2 justice'!$A$1,2,J$1-1,totalresp),1)+COUNTIFS(OFFSET('H2 justice'!$A$1,2,$B7-1,totalresp),1,OFFSET('H2 justice'!$A$1,2,J$1-1,totalresp),0)+COUNTIFS(OFFSET('H2 justice'!$A$1,2,$B7-1,totalresp),0,OFFSET('H2 justice'!$A$1,2,J$1-1,totalresp),1)))</f>
        <v>0.9</v>
      </c>
      <c r="K7">
        <f ca="1">1-(COUNTIFS(OFFSET('H2 justice'!$A$1,2,$B7-1,totalresp),1,OFFSET('H2 justice'!$A$1,2,K$1-1,totalresp),1)/(COUNTIFS(OFFSET('H2 justice'!$A$1,2,$B7-1,totalresp),1,OFFSET('H2 justice'!$A$1,2,K$1-1,totalresp),1)+COUNTIFS(OFFSET('H2 justice'!$A$1,2,$B7-1,totalresp),1,OFFSET('H2 justice'!$A$1,2,K$1-1,totalresp),0)+COUNTIFS(OFFSET('H2 justice'!$A$1,2,$B7-1,totalresp),0,OFFSET('H2 justice'!$A$1,2,K$1-1,totalresp),1)))</f>
        <v>0.83333333333333337</v>
      </c>
      <c r="L7">
        <f ca="1">1-(COUNTIFS(OFFSET('H2 justice'!$A$1,2,$B7-1,totalresp),1,OFFSET('H2 justice'!$A$1,2,L$1-1,totalresp),1)/(COUNTIFS(OFFSET('H2 justice'!$A$1,2,$B7-1,totalresp),1,OFFSET('H2 justice'!$A$1,2,L$1-1,totalresp),1)+COUNTIFS(OFFSET('H2 justice'!$A$1,2,$B7-1,totalresp),1,OFFSET('H2 justice'!$A$1,2,L$1-1,totalresp),0)+COUNTIFS(OFFSET('H2 justice'!$A$1,2,$B7-1,totalresp),0,OFFSET('H2 justice'!$A$1,2,L$1-1,totalresp),1)))</f>
        <v>1</v>
      </c>
      <c r="M7">
        <f ca="1">1-(COUNTIFS(OFFSET('H2 justice'!$A$1,2,$B7-1,totalresp),1,OFFSET('H2 justice'!$A$1,2,M$1-1,totalresp),1)/(COUNTIFS(OFFSET('H2 justice'!$A$1,2,$B7-1,totalresp),1,OFFSET('H2 justice'!$A$1,2,M$1-1,totalresp),1)+COUNTIFS(OFFSET('H2 justice'!$A$1,2,$B7-1,totalresp),1,OFFSET('H2 justice'!$A$1,2,M$1-1,totalresp),0)+COUNTIFS(OFFSET('H2 justice'!$A$1,2,$B7-1,totalresp),0,OFFSET('H2 justice'!$A$1,2,M$1-1,totalresp),1)))</f>
        <v>1</v>
      </c>
    </row>
    <row r="8" spans="1:38" x14ac:dyDescent="0.45">
      <c r="A8" s="3" t="s">
        <v>8</v>
      </c>
      <c r="B8" s="6">
        <v>11</v>
      </c>
      <c r="C8">
        <f ca="1">1-(COUNTIFS(OFFSET('H2 justice'!$A$1,2,$B8-1,totalresp),1,OFFSET('H2 justice'!$A$1,2,C$1-1,totalresp),1)/(COUNTIFS(OFFSET('H2 justice'!$A$1,2,$B8-1,totalresp),1,OFFSET('H2 justice'!$A$1,2,C$1-1,totalresp),1)+COUNTIFS(OFFSET('H2 justice'!$A$1,2,$B8-1,totalresp),1,OFFSET('H2 justice'!$A$1,2,C$1-1,totalresp),0)+COUNTIFS(OFFSET('H2 justice'!$A$1,2,$B8-1,totalresp),0,OFFSET('H2 justice'!$A$1,2,C$1-1,totalresp),1)))</f>
        <v>1</v>
      </c>
      <c r="D8">
        <f ca="1">1-(COUNTIFS(OFFSET('H2 justice'!$A$1,2,$B8-1,totalresp),1,OFFSET('H2 justice'!$A$1,2,D$1-1,totalresp),1)/(COUNTIFS(OFFSET('H2 justice'!$A$1,2,$B8-1,totalresp),1,OFFSET('H2 justice'!$A$1,2,D$1-1,totalresp),1)+COUNTIFS(OFFSET('H2 justice'!$A$1,2,$B8-1,totalresp),1,OFFSET('H2 justice'!$A$1,2,D$1-1,totalresp),0)+COUNTIFS(OFFSET('H2 justice'!$A$1,2,$B8-1,totalresp),0,OFFSET('H2 justice'!$A$1,2,D$1-1,totalresp),1)))</f>
        <v>1</v>
      </c>
      <c r="E8">
        <f ca="1">1-(COUNTIFS(OFFSET('H2 justice'!$A$1,2,$B8-1,totalresp),1,OFFSET('H2 justice'!$A$1,2,E$1-1,totalresp),1)/(COUNTIFS(OFFSET('H2 justice'!$A$1,2,$B8-1,totalresp),1,OFFSET('H2 justice'!$A$1,2,E$1-1,totalresp),1)+COUNTIFS(OFFSET('H2 justice'!$A$1,2,$B8-1,totalresp),1,OFFSET('H2 justice'!$A$1,2,E$1-1,totalresp),0)+COUNTIFS(OFFSET('H2 justice'!$A$1,2,$B8-1,totalresp),0,OFFSET('H2 justice'!$A$1,2,E$1-1,totalresp),1)))</f>
        <v>1</v>
      </c>
      <c r="F8">
        <f ca="1">1-(COUNTIFS(OFFSET('H2 justice'!$A$1,2,$B8-1,totalresp),1,OFFSET('H2 justice'!$A$1,2,F$1-1,totalresp),1)/(COUNTIFS(OFFSET('H2 justice'!$A$1,2,$B8-1,totalresp),1,OFFSET('H2 justice'!$A$1,2,F$1-1,totalresp),1)+COUNTIFS(OFFSET('H2 justice'!$A$1,2,$B8-1,totalresp),1,OFFSET('H2 justice'!$A$1,2,F$1-1,totalresp),0)+COUNTIFS(OFFSET('H2 justice'!$A$1,2,$B8-1,totalresp),0,OFFSET('H2 justice'!$A$1,2,F$1-1,totalresp),1)))</f>
        <v>1</v>
      </c>
      <c r="G8">
        <f ca="1">1-(COUNTIFS(OFFSET('H2 justice'!$A$1,2,$B8-1,totalresp),1,OFFSET('H2 justice'!$A$1,2,G$1-1,totalresp),1)/(COUNTIFS(OFFSET('H2 justice'!$A$1,2,$B8-1,totalresp),1,OFFSET('H2 justice'!$A$1,2,G$1-1,totalresp),1)+COUNTIFS(OFFSET('H2 justice'!$A$1,2,$B8-1,totalresp),1,OFFSET('H2 justice'!$A$1,2,G$1-1,totalresp),0)+COUNTIFS(OFFSET('H2 justice'!$A$1,2,$B8-1,totalresp),0,OFFSET('H2 justice'!$A$1,2,G$1-1,totalresp),1)))</f>
        <v>0.75</v>
      </c>
      <c r="H8">
        <f ca="1">1-(COUNTIFS(OFFSET('H2 justice'!$A$1,2,$B8-1,totalresp),1,OFFSET('H2 justice'!$A$1,2,H$1-1,totalresp),1)/(COUNTIFS(OFFSET('H2 justice'!$A$1,2,$B8-1,totalresp),1,OFFSET('H2 justice'!$A$1,2,H$1-1,totalresp),1)+COUNTIFS(OFFSET('H2 justice'!$A$1,2,$B8-1,totalresp),1,OFFSET('H2 justice'!$A$1,2,H$1-1,totalresp),0)+COUNTIFS(OFFSET('H2 justice'!$A$1,2,$B8-1,totalresp),0,OFFSET('H2 justice'!$A$1,2,H$1-1,totalresp),1)))</f>
        <v>0</v>
      </c>
      <c r="I8">
        <f ca="1">1-(COUNTIFS(OFFSET('H2 justice'!$A$1,2,$B8-1,totalresp),1,OFFSET('H2 justice'!$A$1,2,I$1-1,totalresp),1)/(COUNTIFS(OFFSET('H2 justice'!$A$1,2,$B8-1,totalresp),1,OFFSET('H2 justice'!$A$1,2,I$1-1,totalresp),1)+COUNTIFS(OFFSET('H2 justice'!$A$1,2,$B8-1,totalresp),1,OFFSET('H2 justice'!$A$1,2,I$1-1,totalresp),0)+COUNTIFS(OFFSET('H2 justice'!$A$1,2,$B8-1,totalresp),0,OFFSET('H2 justice'!$A$1,2,I$1-1,totalresp),1)))</f>
        <v>1</v>
      </c>
      <c r="J8">
        <f ca="1">1-(COUNTIFS(OFFSET('H2 justice'!$A$1,2,$B8-1,totalresp),1,OFFSET('H2 justice'!$A$1,2,J$1-1,totalresp),1)/(COUNTIFS(OFFSET('H2 justice'!$A$1,2,$B8-1,totalresp),1,OFFSET('H2 justice'!$A$1,2,J$1-1,totalresp),1)+COUNTIFS(OFFSET('H2 justice'!$A$1,2,$B8-1,totalresp),1,OFFSET('H2 justice'!$A$1,2,J$1-1,totalresp),0)+COUNTIFS(OFFSET('H2 justice'!$A$1,2,$B8-1,totalresp),0,OFFSET('H2 justice'!$A$1,2,J$1-1,totalresp),1)))</f>
        <v>1</v>
      </c>
      <c r="K8">
        <f ca="1">1-(COUNTIFS(OFFSET('H2 justice'!$A$1,2,$B8-1,totalresp),1,OFFSET('H2 justice'!$A$1,2,K$1-1,totalresp),1)/(COUNTIFS(OFFSET('H2 justice'!$A$1,2,$B8-1,totalresp),1,OFFSET('H2 justice'!$A$1,2,K$1-1,totalresp),1)+COUNTIFS(OFFSET('H2 justice'!$A$1,2,$B8-1,totalresp),1,OFFSET('H2 justice'!$A$1,2,K$1-1,totalresp),0)+COUNTIFS(OFFSET('H2 justice'!$A$1,2,$B8-1,totalresp),0,OFFSET('H2 justice'!$A$1,2,K$1-1,totalresp),1)))</f>
        <v>1</v>
      </c>
      <c r="L8">
        <f ca="1">1-(COUNTIFS(OFFSET('H2 justice'!$A$1,2,$B8-1,totalresp),1,OFFSET('H2 justice'!$A$1,2,L$1-1,totalresp),1)/(COUNTIFS(OFFSET('H2 justice'!$A$1,2,$B8-1,totalresp),1,OFFSET('H2 justice'!$A$1,2,L$1-1,totalresp),1)+COUNTIFS(OFFSET('H2 justice'!$A$1,2,$B8-1,totalresp),1,OFFSET('H2 justice'!$A$1,2,L$1-1,totalresp),0)+COUNTIFS(OFFSET('H2 justice'!$A$1,2,$B8-1,totalresp),0,OFFSET('H2 justice'!$A$1,2,L$1-1,totalresp),1)))</f>
        <v>1</v>
      </c>
      <c r="M8">
        <f ca="1">1-(COUNTIFS(OFFSET('H2 justice'!$A$1,2,$B8-1,totalresp),1,OFFSET('H2 justice'!$A$1,2,M$1-1,totalresp),1)/(COUNTIFS(OFFSET('H2 justice'!$A$1,2,$B8-1,totalresp),1,OFFSET('H2 justice'!$A$1,2,M$1-1,totalresp),1)+COUNTIFS(OFFSET('H2 justice'!$A$1,2,$B8-1,totalresp),1,OFFSET('H2 justice'!$A$1,2,M$1-1,totalresp),0)+COUNTIFS(OFFSET('H2 justice'!$A$1,2,$B8-1,totalresp),0,OFFSET('H2 justice'!$A$1,2,M$1-1,totalresp),1)))</f>
        <v>1</v>
      </c>
    </row>
    <row r="9" spans="1:38" x14ac:dyDescent="0.45">
      <c r="A9" s="3" t="s">
        <v>9</v>
      </c>
      <c r="B9" s="6">
        <v>12</v>
      </c>
      <c r="C9">
        <f ca="1">1-(COUNTIFS(OFFSET('H2 justice'!$A$1,2,$B9-1,totalresp),1,OFFSET('H2 justice'!$A$1,2,C$1-1,totalresp),1)/(COUNTIFS(OFFSET('H2 justice'!$A$1,2,$B9-1,totalresp),1,OFFSET('H2 justice'!$A$1,2,C$1-1,totalresp),1)+COUNTIFS(OFFSET('H2 justice'!$A$1,2,$B9-1,totalresp),1,OFFSET('H2 justice'!$A$1,2,C$1-1,totalresp),0)+COUNTIFS(OFFSET('H2 justice'!$A$1,2,$B9-1,totalresp),0,OFFSET('H2 justice'!$A$1,2,C$1-1,totalresp),1)))</f>
        <v>1</v>
      </c>
      <c r="D9">
        <f ca="1">1-(COUNTIFS(OFFSET('H2 justice'!$A$1,2,$B9-1,totalresp),1,OFFSET('H2 justice'!$A$1,2,D$1-1,totalresp),1)/(COUNTIFS(OFFSET('H2 justice'!$A$1,2,$B9-1,totalresp),1,OFFSET('H2 justice'!$A$1,2,D$1-1,totalresp),1)+COUNTIFS(OFFSET('H2 justice'!$A$1,2,$B9-1,totalresp),1,OFFSET('H2 justice'!$A$1,2,D$1-1,totalresp),0)+COUNTIFS(OFFSET('H2 justice'!$A$1,2,$B9-1,totalresp),0,OFFSET('H2 justice'!$A$1,2,D$1-1,totalresp),1)))</f>
        <v>1</v>
      </c>
      <c r="E9">
        <f ca="1">1-(COUNTIFS(OFFSET('H2 justice'!$A$1,2,$B9-1,totalresp),1,OFFSET('H2 justice'!$A$1,2,E$1-1,totalresp),1)/(COUNTIFS(OFFSET('H2 justice'!$A$1,2,$B9-1,totalresp),1,OFFSET('H2 justice'!$A$1,2,E$1-1,totalresp),1)+COUNTIFS(OFFSET('H2 justice'!$A$1,2,$B9-1,totalresp),1,OFFSET('H2 justice'!$A$1,2,E$1-1,totalresp),0)+COUNTIFS(OFFSET('H2 justice'!$A$1,2,$B9-1,totalresp),0,OFFSET('H2 justice'!$A$1,2,E$1-1,totalresp),1)))</f>
        <v>1</v>
      </c>
      <c r="F9">
        <f ca="1">1-(COUNTIFS(OFFSET('H2 justice'!$A$1,2,$B9-1,totalresp),1,OFFSET('H2 justice'!$A$1,2,F$1-1,totalresp),1)/(COUNTIFS(OFFSET('H2 justice'!$A$1,2,$B9-1,totalresp),1,OFFSET('H2 justice'!$A$1,2,F$1-1,totalresp),1)+COUNTIFS(OFFSET('H2 justice'!$A$1,2,$B9-1,totalresp),1,OFFSET('H2 justice'!$A$1,2,F$1-1,totalresp),0)+COUNTIFS(OFFSET('H2 justice'!$A$1,2,$B9-1,totalresp),0,OFFSET('H2 justice'!$A$1,2,F$1-1,totalresp),1)))</f>
        <v>1</v>
      </c>
      <c r="G9">
        <f ca="1">1-(COUNTIFS(OFFSET('H2 justice'!$A$1,2,$B9-1,totalresp),1,OFFSET('H2 justice'!$A$1,2,G$1-1,totalresp),1)/(COUNTIFS(OFFSET('H2 justice'!$A$1,2,$B9-1,totalresp),1,OFFSET('H2 justice'!$A$1,2,G$1-1,totalresp),1)+COUNTIFS(OFFSET('H2 justice'!$A$1,2,$B9-1,totalresp),1,OFFSET('H2 justice'!$A$1,2,G$1-1,totalresp),0)+COUNTIFS(OFFSET('H2 justice'!$A$1,2,$B9-1,totalresp),0,OFFSET('H2 justice'!$A$1,2,G$1-1,totalresp),1)))</f>
        <v>1</v>
      </c>
      <c r="H9">
        <f ca="1">1-(COUNTIFS(OFFSET('H2 justice'!$A$1,2,$B9-1,totalresp),1,OFFSET('H2 justice'!$A$1,2,H$1-1,totalresp),1)/(COUNTIFS(OFFSET('H2 justice'!$A$1,2,$B9-1,totalresp),1,OFFSET('H2 justice'!$A$1,2,H$1-1,totalresp),1)+COUNTIFS(OFFSET('H2 justice'!$A$1,2,$B9-1,totalresp),1,OFFSET('H2 justice'!$A$1,2,H$1-1,totalresp),0)+COUNTIFS(OFFSET('H2 justice'!$A$1,2,$B9-1,totalresp),0,OFFSET('H2 justice'!$A$1,2,H$1-1,totalresp),1)))</f>
        <v>1</v>
      </c>
      <c r="I9">
        <f ca="1">1-(COUNTIFS(OFFSET('H2 justice'!$A$1,2,$B9-1,totalresp),1,OFFSET('H2 justice'!$A$1,2,I$1-1,totalresp),1)/(COUNTIFS(OFFSET('H2 justice'!$A$1,2,$B9-1,totalresp),1,OFFSET('H2 justice'!$A$1,2,I$1-1,totalresp),1)+COUNTIFS(OFFSET('H2 justice'!$A$1,2,$B9-1,totalresp),1,OFFSET('H2 justice'!$A$1,2,I$1-1,totalresp),0)+COUNTIFS(OFFSET('H2 justice'!$A$1,2,$B9-1,totalresp),0,OFFSET('H2 justice'!$A$1,2,I$1-1,totalresp),1)))</f>
        <v>0</v>
      </c>
      <c r="J9">
        <f ca="1">1-(COUNTIFS(OFFSET('H2 justice'!$A$1,2,$B9-1,totalresp),1,OFFSET('H2 justice'!$A$1,2,J$1-1,totalresp),1)/(COUNTIFS(OFFSET('H2 justice'!$A$1,2,$B9-1,totalresp),1,OFFSET('H2 justice'!$A$1,2,J$1-1,totalresp),1)+COUNTIFS(OFFSET('H2 justice'!$A$1,2,$B9-1,totalresp),1,OFFSET('H2 justice'!$A$1,2,J$1-1,totalresp),0)+COUNTIFS(OFFSET('H2 justice'!$A$1,2,$B9-1,totalresp),0,OFFSET('H2 justice'!$A$1,2,J$1-1,totalresp),1)))</f>
        <v>0.88888888888888884</v>
      </c>
      <c r="K9">
        <f ca="1">1-(COUNTIFS(OFFSET('H2 justice'!$A$1,2,$B9-1,totalresp),1,OFFSET('H2 justice'!$A$1,2,K$1-1,totalresp),1)/(COUNTIFS(OFFSET('H2 justice'!$A$1,2,$B9-1,totalresp),1,OFFSET('H2 justice'!$A$1,2,K$1-1,totalresp),1)+COUNTIFS(OFFSET('H2 justice'!$A$1,2,$B9-1,totalresp),1,OFFSET('H2 justice'!$A$1,2,K$1-1,totalresp),0)+COUNTIFS(OFFSET('H2 justice'!$A$1,2,$B9-1,totalresp),0,OFFSET('H2 justice'!$A$1,2,K$1-1,totalresp),1)))</f>
        <v>0.8</v>
      </c>
      <c r="L9">
        <f ca="1">1-(COUNTIFS(OFFSET('H2 justice'!$A$1,2,$B9-1,totalresp),1,OFFSET('H2 justice'!$A$1,2,L$1-1,totalresp),1)/(COUNTIFS(OFFSET('H2 justice'!$A$1,2,$B9-1,totalresp),1,OFFSET('H2 justice'!$A$1,2,L$1-1,totalresp),1)+COUNTIFS(OFFSET('H2 justice'!$A$1,2,$B9-1,totalresp),1,OFFSET('H2 justice'!$A$1,2,L$1-1,totalresp),0)+COUNTIFS(OFFSET('H2 justice'!$A$1,2,$B9-1,totalresp),0,OFFSET('H2 justice'!$A$1,2,L$1-1,totalresp),1)))</f>
        <v>0.66666666666666674</v>
      </c>
      <c r="M9">
        <f ca="1">1-(COUNTIFS(OFFSET('H2 justice'!$A$1,2,$B9-1,totalresp),1,OFFSET('H2 justice'!$A$1,2,M$1-1,totalresp),1)/(COUNTIFS(OFFSET('H2 justice'!$A$1,2,$B9-1,totalresp),1,OFFSET('H2 justice'!$A$1,2,M$1-1,totalresp),1)+COUNTIFS(OFFSET('H2 justice'!$A$1,2,$B9-1,totalresp),1,OFFSET('H2 justice'!$A$1,2,M$1-1,totalresp),0)+COUNTIFS(OFFSET('H2 justice'!$A$1,2,$B9-1,totalresp),0,OFFSET('H2 justice'!$A$1,2,M$1-1,totalresp),1)))</f>
        <v>1</v>
      </c>
    </row>
    <row r="10" spans="1:38" ht="26.65" x14ac:dyDescent="0.45">
      <c r="A10" s="3" t="s">
        <v>10</v>
      </c>
      <c r="B10" s="6">
        <v>13</v>
      </c>
      <c r="C10">
        <f ca="1">1-(COUNTIFS(OFFSET('H2 justice'!$A$1,2,$B10-1,totalresp),1,OFFSET('H2 justice'!$A$1,2,C$1-1,totalresp),1)/(COUNTIFS(OFFSET('H2 justice'!$A$1,2,$B10-1,totalresp),1,OFFSET('H2 justice'!$A$1,2,C$1-1,totalresp),1)+COUNTIFS(OFFSET('H2 justice'!$A$1,2,$B10-1,totalresp),1,OFFSET('H2 justice'!$A$1,2,C$1-1,totalresp),0)+COUNTIFS(OFFSET('H2 justice'!$A$1,2,$B10-1,totalresp),0,OFFSET('H2 justice'!$A$1,2,C$1-1,totalresp),1)))</f>
        <v>0.9</v>
      </c>
      <c r="D10">
        <f ca="1">1-(COUNTIFS(OFFSET('H2 justice'!$A$1,2,$B10-1,totalresp),1,OFFSET('H2 justice'!$A$1,2,D$1-1,totalresp),1)/(COUNTIFS(OFFSET('H2 justice'!$A$1,2,$B10-1,totalresp),1,OFFSET('H2 justice'!$A$1,2,D$1-1,totalresp),1)+COUNTIFS(OFFSET('H2 justice'!$A$1,2,$B10-1,totalresp),1,OFFSET('H2 justice'!$A$1,2,D$1-1,totalresp),0)+COUNTIFS(OFFSET('H2 justice'!$A$1,2,$B10-1,totalresp),0,OFFSET('H2 justice'!$A$1,2,D$1-1,totalresp),1)))</f>
        <v>1</v>
      </c>
      <c r="E10">
        <f ca="1">1-(COUNTIFS(OFFSET('H2 justice'!$A$1,2,$B10-1,totalresp),1,OFFSET('H2 justice'!$A$1,2,E$1-1,totalresp),1)/(COUNTIFS(OFFSET('H2 justice'!$A$1,2,$B10-1,totalresp),1,OFFSET('H2 justice'!$A$1,2,E$1-1,totalresp),1)+COUNTIFS(OFFSET('H2 justice'!$A$1,2,$B10-1,totalresp),1,OFFSET('H2 justice'!$A$1,2,E$1-1,totalresp),0)+COUNTIFS(OFFSET('H2 justice'!$A$1,2,$B10-1,totalresp),0,OFFSET('H2 justice'!$A$1,2,E$1-1,totalresp),1)))</f>
        <v>0.66666666666666674</v>
      </c>
      <c r="F10">
        <f ca="1">1-(COUNTIFS(OFFSET('H2 justice'!$A$1,2,$B10-1,totalresp),1,OFFSET('H2 justice'!$A$1,2,F$1-1,totalresp),1)/(COUNTIFS(OFFSET('H2 justice'!$A$1,2,$B10-1,totalresp),1,OFFSET('H2 justice'!$A$1,2,F$1-1,totalresp),1)+COUNTIFS(OFFSET('H2 justice'!$A$1,2,$B10-1,totalresp),1,OFFSET('H2 justice'!$A$1,2,F$1-1,totalresp),0)+COUNTIFS(OFFSET('H2 justice'!$A$1,2,$B10-1,totalresp),0,OFFSET('H2 justice'!$A$1,2,F$1-1,totalresp),1)))</f>
        <v>1</v>
      </c>
      <c r="G10">
        <f ca="1">1-(COUNTIFS(OFFSET('H2 justice'!$A$1,2,$B10-1,totalresp),1,OFFSET('H2 justice'!$A$1,2,G$1-1,totalresp),1)/(COUNTIFS(OFFSET('H2 justice'!$A$1,2,$B10-1,totalresp),1,OFFSET('H2 justice'!$A$1,2,G$1-1,totalresp),1)+COUNTIFS(OFFSET('H2 justice'!$A$1,2,$B10-1,totalresp),1,OFFSET('H2 justice'!$A$1,2,G$1-1,totalresp),0)+COUNTIFS(OFFSET('H2 justice'!$A$1,2,$B10-1,totalresp),0,OFFSET('H2 justice'!$A$1,2,G$1-1,totalresp),1)))</f>
        <v>0.9</v>
      </c>
      <c r="H10">
        <f ca="1">1-(COUNTIFS(OFFSET('H2 justice'!$A$1,2,$B10-1,totalresp),1,OFFSET('H2 justice'!$A$1,2,H$1-1,totalresp),1)/(COUNTIFS(OFFSET('H2 justice'!$A$1,2,$B10-1,totalresp),1,OFFSET('H2 justice'!$A$1,2,H$1-1,totalresp),1)+COUNTIFS(OFFSET('H2 justice'!$A$1,2,$B10-1,totalresp),1,OFFSET('H2 justice'!$A$1,2,H$1-1,totalresp),0)+COUNTIFS(OFFSET('H2 justice'!$A$1,2,$B10-1,totalresp),0,OFFSET('H2 justice'!$A$1,2,H$1-1,totalresp),1)))</f>
        <v>1</v>
      </c>
      <c r="I10">
        <f ca="1">1-(COUNTIFS(OFFSET('H2 justice'!$A$1,2,$B10-1,totalresp),1,OFFSET('H2 justice'!$A$1,2,I$1-1,totalresp),1)/(COUNTIFS(OFFSET('H2 justice'!$A$1,2,$B10-1,totalresp),1,OFFSET('H2 justice'!$A$1,2,I$1-1,totalresp),1)+COUNTIFS(OFFSET('H2 justice'!$A$1,2,$B10-1,totalresp),1,OFFSET('H2 justice'!$A$1,2,I$1-1,totalresp),0)+COUNTIFS(OFFSET('H2 justice'!$A$1,2,$B10-1,totalresp),0,OFFSET('H2 justice'!$A$1,2,I$1-1,totalresp),1)))</f>
        <v>0.88888888888888884</v>
      </c>
      <c r="J10">
        <f ca="1">1-(COUNTIFS(OFFSET('H2 justice'!$A$1,2,$B10-1,totalresp),1,OFFSET('H2 justice'!$A$1,2,J$1-1,totalresp),1)/(COUNTIFS(OFFSET('H2 justice'!$A$1,2,$B10-1,totalresp),1,OFFSET('H2 justice'!$A$1,2,J$1-1,totalresp),1)+COUNTIFS(OFFSET('H2 justice'!$A$1,2,$B10-1,totalresp),1,OFFSET('H2 justice'!$A$1,2,J$1-1,totalresp),0)+COUNTIFS(OFFSET('H2 justice'!$A$1,2,$B10-1,totalresp),0,OFFSET('H2 justice'!$A$1,2,J$1-1,totalresp),1)))</f>
        <v>0</v>
      </c>
      <c r="K10">
        <f ca="1">1-(COUNTIFS(OFFSET('H2 justice'!$A$1,2,$B10-1,totalresp),1,OFFSET('H2 justice'!$A$1,2,K$1-1,totalresp),1)/(COUNTIFS(OFFSET('H2 justice'!$A$1,2,$B10-1,totalresp),1,OFFSET('H2 justice'!$A$1,2,K$1-1,totalresp),1)+COUNTIFS(OFFSET('H2 justice'!$A$1,2,$B10-1,totalresp),1,OFFSET('H2 justice'!$A$1,2,K$1-1,totalresp),0)+COUNTIFS(OFFSET('H2 justice'!$A$1,2,$B10-1,totalresp),0,OFFSET('H2 justice'!$A$1,2,K$1-1,totalresp),1)))</f>
        <v>0.5714285714285714</v>
      </c>
      <c r="L10">
        <f ca="1">1-(COUNTIFS(OFFSET('H2 justice'!$A$1,2,$B10-1,totalresp),1,OFFSET('H2 justice'!$A$1,2,L$1-1,totalresp),1)/(COUNTIFS(OFFSET('H2 justice'!$A$1,2,$B10-1,totalresp),1,OFFSET('H2 justice'!$A$1,2,L$1-1,totalresp),1)+COUNTIFS(OFFSET('H2 justice'!$A$1,2,$B10-1,totalresp),1,OFFSET('H2 justice'!$A$1,2,L$1-1,totalresp),0)+COUNTIFS(OFFSET('H2 justice'!$A$1,2,$B10-1,totalresp),0,OFFSET('H2 justice'!$A$1,2,L$1-1,totalresp),1)))</f>
        <v>1</v>
      </c>
      <c r="M10">
        <f ca="1">1-(COUNTIFS(OFFSET('H2 justice'!$A$1,2,$B10-1,totalresp),1,OFFSET('H2 justice'!$A$1,2,M$1-1,totalresp),1)/(COUNTIFS(OFFSET('H2 justice'!$A$1,2,$B10-1,totalresp),1,OFFSET('H2 justice'!$A$1,2,M$1-1,totalresp),1)+COUNTIFS(OFFSET('H2 justice'!$A$1,2,$B10-1,totalresp),1,OFFSET('H2 justice'!$A$1,2,M$1-1,totalresp),0)+COUNTIFS(OFFSET('H2 justice'!$A$1,2,$B10-1,totalresp),0,OFFSET('H2 justice'!$A$1,2,M$1-1,totalresp),1)))</f>
        <v>1</v>
      </c>
    </row>
    <row r="11" spans="1:38" ht="26.65" x14ac:dyDescent="0.45">
      <c r="A11" s="3" t="s">
        <v>13</v>
      </c>
      <c r="B11" s="6">
        <v>14</v>
      </c>
      <c r="C11">
        <f ca="1">1-(COUNTIFS(OFFSET('H2 justice'!$A$1,2,$B11-1,totalresp),1,OFFSET('H2 justice'!$A$1,2,C$1-1,totalresp),1)/(COUNTIFS(OFFSET('H2 justice'!$A$1,2,$B11-1,totalresp),1,OFFSET('H2 justice'!$A$1,2,C$1-1,totalresp),1)+COUNTIFS(OFFSET('H2 justice'!$A$1,2,$B11-1,totalresp),1,OFFSET('H2 justice'!$A$1,2,C$1-1,totalresp),0)+COUNTIFS(OFFSET('H2 justice'!$A$1,2,$B11-1,totalresp),0,OFFSET('H2 justice'!$A$1,2,C$1-1,totalresp),1)))</f>
        <v>1</v>
      </c>
      <c r="D11">
        <f ca="1">1-(COUNTIFS(OFFSET('H2 justice'!$A$1,2,$B11-1,totalresp),1,OFFSET('H2 justice'!$A$1,2,D$1-1,totalresp),1)/(COUNTIFS(OFFSET('H2 justice'!$A$1,2,$B11-1,totalresp),1,OFFSET('H2 justice'!$A$1,2,D$1-1,totalresp),1)+COUNTIFS(OFFSET('H2 justice'!$A$1,2,$B11-1,totalresp),1,OFFSET('H2 justice'!$A$1,2,D$1-1,totalresp),0)+COUNTIFS(OFFSET('H2 justice'!$A$1,2,$B11-1,totalresp),0,OFFSET('H2 justice'!$A$1,2,D$1-1,totalresp),1)))</f>
        <v>1</v>
      </c>
      <c r="E11">
        <f ca="1">1-(COUNTIFS(OFFSET('H2 justice'!$A$1,2,$B11-1,totalresp),1,OFFSET('H2 justice'!$A$1,2,E$1-1,totalresp),1)/(COUNTIFS(OFFSET('H2 justice'!$A$1,2,$B11-1,totalresp),1,OFFSET('H2 justice'!$A$1,2,E$1-1,totalresp),1)+COUNTIFS(OFFSET('H2 justice'!$A$1,2,$B11-1,totalresp),1,OFFSET('H2 justice'!$A$1,2,E$1-1,totalresp),0)+COUNTIFS(OFFSET('H2 justice'!$A$1,2,$B11-1,totalresp),0,OFFSET('H2 justice'!$A$1,2,E$1-1,totalresp),1)))</f>
        <v>0.8</v>
      </c>
      <c r="F11">
        <f ca="1">1-(COUNTIFS(OFFSET('H2 justice'!$A$1,2,$B11-1,totalresp),1,OFFSET('H2 justice'!$A$1,2,F$1-1,totalresp),1)/(COUNTIFS(OFFSET('H2 justice'!$A$1,2,$B11-1,totalresp),1,OFFSET('H2 justice'!$A$1,2,F$1-1,totalresp),1)+COUNTIFS(OFFSET('H2 justice'!$A$1,2,$B11-1,totalresp),1,OFFSET('H2 justice'!$A$1,2,F$1-1,totalresp),0)+COUNTIFS(OFFSET('H2 justice'!$A$1,2,$B11-1,totalresp),0,OFFSET('H2 justice'!$A$1,2,F$1-1,totalresp),1)))</f>
        <v>1</v>
      </c>
      <c r="G11">
        <f ca="1">1-(COUNTIFS(OFFSET('H2 justice'!$A$1,2,$B11-1,totalresp),1,OFFSET('H2 justice'!$A$1,2,G$1-1,totalresp),1)/(COUNTIFS(OFFSET('H2 justice'!$A$1,2,$B11-1,totalresp),1,OFFSET('H2 justice'!$A$1,2,G$1-1,totalresp),1)+COUNTIFS(OFFSET('H2 justice'!$A$1,2,$B11-1,totalresp),1,OFFSET('H2 justice'!$A$1,2,G$1-1,totalresp),0)+COUNTIFS(OFFSET('H2 justice'!$A$1,2,$B11-1,totalresp),0,OFFSET('H2 justice'!$A$1,2,G$1-1,totalresp),1)))</f>
        <v>0.83333333333333337</v>
      </c>
      <c r="H11">
        <f ca="1">1-(COUNTIFS(OFFSET('H2 justice'!$A$1,2,$B11-1,totalresp),1,OFFSET('H2 justice'!$A$1,2,H$1-1,totalresp),1)/(COUNTIFS(OFFSET('H2 justice'!$A$1,2,$B11-1,totalresp),1,OFFSET('H2 justice'!$A$1,2,H$1-1,totalresp),1)+COUNTIFS(OFFSET('H2 justice'!$A$1,2,$B11-1,totalresp),1,OFFSET('H2 justice'!$A$1,2,H$1-1,totalresp),0)+COUNTIFS(OFFSET('H2 justice'!$A$1,2,$B11-1,totalresp),0,OFFSET('H2 justice'!$A$1,2,H$1-1,totalresp),1)))</f>
        <v>1</v>
      </c>
      <c r="I11">
        <f ca="1">1-(COUNTIFS(OFFSET('H2 justice'!$A$1,2,$B11-1,totalresp),1,OFFSET('H2 justice'!$A$1,2,I$1-1,totalresp),1)/(COUNTIFS(OFFSET('H2 justice'!$A$1,2,$B11-1,totalresp),1,OFFSET('H2 justice'!$A$1,2,I$1-1,totalresp),1)+COUNTIFS(OFFSET('H2 justice'!$A$1,2,$B11-1,totalresp),1,OFFSET('H2 justice'!$A$1,2,I$1-1,totalresp),0)+COUNTIFS(OFFSET('H2 justice'!$A$1,2,$B11-1,totalresp),0,OFFSET('H2 justice'!$A$1,2,I$1-1,totalresp),1)))</f>
        <v>0.8</v>
      </c>
      <c r="J11">
        <f ca="1">1-(COUNTIFS(OFFSET('H2 justice'!$A$1,2,$B11-1,totalresp),1,OFFSET('H2 justice'!$A$1,2,J$1-1,totalresp),1)/(COUNTIFS(OFFSET('H2 justice'!$A$1,2,$B11-1,totalresp),1,OFFSET('H2 justice'!$A$1,2,J$1-1,totalresp),1)+COUNTIFS(OFFSET('H2 justice'!$A$1,2,$B11-1,totalresp),1,OFFSET('H2 justice'!$A$1,2,J$1-1,totalresp),0)+COUNTIFS(OFFSET('H2 justice'!$A$1,2,$B11-1,totalresp),0,OFFSET('H2 justice'!$A$1,2,J$1-1,totalresp),1)))</f>
        <v>0.5714285714285714</v>
      </c>
      <c r="K11">
        <f ca="1">1-(COUNTIFS(OFFSET('H2 justice'!$A$1,2,$B11-1,totalresp),1,OFFSET('H2 justice'!$A$1,2,K$1-1,totalresp),1)/(COUNTIFS(OFFSET('H2 justice'!$A$1,2,$B11-1,totalresp),1,OFFSET('H2 justice'!$A$1,2,K$1-1,totalresp),1)+COUNTIFS(OFFSET('H2 justice'!$A$1,2,$B11-1,totalresp),1,OFFSET('H2 justice'!$A$1,2,K$1-1,totalresp),0)+COUNTIFS(OFFSET('H2 justice'!$A$1,2,$B11-1,totalresp),0,OFFSET('H2 justice'!$A$1,2,K$1-1,totalresp),1)))</f>
        <v>0</v>
      </c>
      <c r="L11">
        <f ca="1">1-(COUNTIFS(OFFSET('H2 justice'!$A$1,2,$B11-1,totalresp),1,OFFSET('H2 justice'!$A$1,2,L$1-1,totalresp),1)/(COUNTIFS(OFFSET('H2 justice'!$A$1,2,$B11-1,totalresp),1,OFFSET('H2 justice'!$A$1,2,L$1-1,totalresp),1)+COUNTIFS(OFFSET('H2 justice'!$A$1,2,$B11-1,totalresp),1,OFFSET('H2 justice'!$A$1,2,L$1-1,totalresp),0)+COUNTIFS(OFFSET('H2 justice'!$A$1,2,$B11-1,totalresp),0,OFFSET('H2 justice'!$A$1,2,L$1-1,totalresp),1)))</f>
        <v>1</v>
      </c>
      <c r="M11">
        <f ca="1">1-(COUNTIFS(OFFSET('H2 justice'!$A$1,2,$B11-1,totalresp),1,OFFSET('H2 justice'!$A$1,2,M$1-1,totalresp),1)/(COUNTIFS(OFFSET('H2 justice'!$A$1,2,$B11-1,totalresp),1,OFFSET('H2 justice'!$A$1,2,M$1-1,totalresp),1)+COUNTIFS(OFFSET('H2 justice'!$A$1,2,$B11-1,totalresp),1,OFFSET('H2 justice'!$A$1,2,M$1-1,totalresp),0)+COUNTIFS(OFFSET('H2 justice'!$A$1,2,$B11-1,totalresp),0,OFFSET('H2 justice'!$A$1,2,M$1-1,totalresp),1)))</f>
        <v>1</v>
      </c>
    </row>
    <row r="12" spans="1:38" x14ac:dyDescent="0.45">
      <c r="A12" s="3" t="s">
        <v>11</v>
      </c>
      <c r="B12" s="6">
        <v>15</v>
      </c>
      <c r="C12">
        <f ca="1">1-(COUNTIFS(OFFSET('H2 justice'!$A$1,2,$B12-1,totalresp),1,OFFSET('H2 justice'!$A$1,2,C$1-1,totalresp),1)/(COUNTIFS(OFFSET('H2 justice'!$A$1,2,$B12-1,totalresp),1,OFFSET('H2 justice'!$A$1,2,C$1-1,totalresp),1)+COUNTIFS(OFFSET('H2 justice'!$A$1,2,$B12-1,totalresp),1,OFFSET('H2 justice'!$A$1,2,C$1-1,totalresp),0)+COUNTIFS(OFFSET('H2 justice'!$A$1,2,$B12-1,totalresp),0,OFFSET('H2 justice'!$A$1,2,C$1-1,totalresp),1)))</f>
        <v>1</v>
      </c>
      <c r="D12">
        <f ca="1">1-(COUNTIFS(OFFSET('H2 justice'!$A$1,2,$B12-1,totalresp),1,OFFSET('H2 justice'!$A$1,2,D$1-1,totalresp),1)/(COUNTIFS(OFFSET('H2 justice'!$A$1,2,$B12-1,totalresp),1,OFFSET('H2 justice'!$A$1,2,D$1-1,totalresp),1)+COUNTIFS(OFFSET('H2 justice'!$A$1,2,$B12-1,totalresp),1,OFFSET('H2 justice'!$A$1,2,D$1-1,totalresp),0)+COUNTIFS(OFFSET('H2 justice'!$A$1,2,$B12-1,totalresp),0,OFFSET('H2 justice'!$A$1,2,D$1-1,totalresp),1)))</f>
        <v>1</v>
      </c>
      <c r="E12">
        <f ca="1">1-(COUNTIFS(OFFSET('H2 justice'!$A$1,2,$B12-1,totalresp),1,OFFSET('H2 justice'!$A$1,2,E$1-1,totalresp),1)/(COUNTIFS(OFFSET('H2 justice'!$A$1,2,$B12-1,totalresp),1,OFFSET('H2 justice'!$A$1,2,E$1-1,totalresp),1)+COUNTIFS(OFFSET('H2 justice'!$A$1,2,$B12-1,totalresp),1,OFFSET('H2 justice'!$A$1,2,E$1-1,totalresp),0)+COUNTIFS(OFFSET('H2 justice'!$A$1,2,$B12-1,totalresp),0,OFFSET('H2 justice'!$A$1,2,E$1-1,totalresp),1)))</f>
        <v>1</v>
      </c>
      <c r="F12">
        <f ca="1">1-(COUNTIFS(OFFSET('H2 justice'!$A$1,2,$B12-1,totalresp),1,OFFSET('H2 justice'!$A$1,2,F$1-1,totalresp),1)/(COUNTIFS(OFFSET('H2 justice'!$A$1,2,$B12-1,totalresp),1,OFFSET('H2 justice'!$A$1,2,F$1-1,totalresp),1)+COUNTIFS(OFFSET('H2 justice'!$A$1,2,$B12-1,totalresp),1,OFFSET('H2 justice'!$A$1,2,F$1-1,totalresp),0)+COUNTIFS(OFFSET('H2 justice'!$A$1,2,$B12-1,totalresp),0,OFFSET('H2 justice'!$A$1,2,F$1-1,totalresp),1)))</f>
        <v>1</v>
      </c>
      <c r="G12">
        <f ca="1">1-(COUNTIFS(OFFSET('H2 justice'!$A$1,2,$B12-1,totalresp),1,OFFSET('H2 justice'!$A$1,2,G$1-1,totalresp),1)/(COUNTIFS(OFFSET('H2 justice'!$A$1,2,$B12-1,totalresp),1,OFFSET('H2 justice'!$A$1,2,G$1-1,totalresp),1)+COUNTIFS(OFFSET('H2 justice'!$A$1,2,$B12-1,totalresp),1,OFFSET('H2 justice'!$A$1,2,G$1-1,totalresp),0)+COUNTIFS(OFFSET('H2 justice'!$A$1,2,$B12-1,totalresp),0,OFFSET('H2 justice'!$A$1,2,G$1-1,totalresp),1)))</f>
        <v>1</v>
      </c>
      <c r="H12">
        <f ca="1">1-(COUNTIFS(OFFSET('H2 justice'!$A$1,2,$B12-1,totalresp),1,OFFSET('H2 justice'!$A$1,2,H$1-1,totalresp),1)/(COUNTIFS(OFFSET('H2 justice'!$A$1,2,$B12-1,totalresp),1,OFFSET('H2 justice'!$A$1,2,H$1-1,totalresp),1)+COUNTIFS(OFFSET('H2 justice'!$A$1,2,$B12-1,totalresp),1,OFFSET('H2 justice'!$A$1,2,H$1-1,totalresp),0)+COUNTIFS(OFFSET('H2 justice'!$A$1,2,$B12-1,totalresp),0,OFFSET('H2 justice'!$A$1,2,H$1-1,totalresp),1)))</f>
        <v>1</v>
      </c>
      <c r="I12">
        <f ca="1">1-(COUNTIFS(OFFSET('H2 justice'!$A$1,2,$B12-1,totalresp),1,OFFSET('H2 justice'!$A$1,2,I$1-1,totalresp),1)/(COUNTIFS(OFFSET('H2 justice'!$A$1,2,$B12-1,totalresp),1,OFFSET('H2 justice'!$A$1,2,I$1-1,totalresp),1)+COUNTIFS(OFFSET('H2 justice'!$A$1,2,$B12-1,totalresp),1,OFFSET('H2 justice'!$A$1,2,I$1-1,totalresp),0)+COUNTIFS(OFFSET('H2 justice'!$A$1,2,$B12-1,totalresp),0,OFFSET('H2 justice'!$A$1,2,I$1-1,totalresp),1)))</f>
        <v>0.66666666666666674</v>
      </c>
      <c r="J12">
        <f ca="1">1-(COUNTIFS(OFFSET('H2 justice'!$A$1,2,$B12-1,totalresp),1,OFFSET('H2 justice'!$A$1,2,J$1-1,totalresp),1)/(COUNTIFS(OFFSET('H2 justice'!$A$1,2,$B12-1,totalresp),1,OFFSET('H2 justice'!$A$1,2,J$1-1,totalresp),1)+COUNTIFS(OFFSET('H2 justice'!$A$1,2,$B12-1,totalresp),1,OFFSET('H2 justice'!$A$1,2,J$1-1,totalresp),0)+COUNTIFS(OFFSET('H2 justice'!$A$1,2,$B12-1,totalresp),0,OFFSET('H2 justice'!$A$1,2,J$1-1,totalresp),1)))</f>
        <v>1</v>
      </c>
      <c r="K12">
        <f ca="1">1-(COUNTIFS(OFFSET('H2 justice'!$A$1,2,$B12-1,totalresp),1,OFFSET('H2 justice'!$A$1,2,K$1-1,totalresp),1)/(COUNTIFS(OFFSET('H2 justice'!$A$1,2,$B12-1,totalresp),1,OFFSET('H2 justice'!$A$1,2,K$1-1,totalresp),1)+COUNTIFS(OFFSET('H2 justice'!$A$1,2,$B12-1,totalresp),1,OFFSET('H2 justice'!$A$1,2,K$1-1,totalresp),0)+COUNTIFS(OFFSET('H2 justice'!$A$1,2,$B12-1,totalresp),0,OFFSET('H2 justice'!$A$1,2,K$1-1,totalresp),1)))</f>
        <v>1</v>
      </c>
      <c r="L12">
        <f ca="1">1-(COUNTIFS(OFFSET('H2 justice'!$A$1,2,$B12-1,totalresp),1,OFFSET('H2 justice'!$A$1,2,L$1-1,totalresp),1)/(COUNTIFS(OFFSET('H2 justice'!$A$1,2,$B12-1,totalresp),1,OFFSET('H2 justice'!$A$1,2,L$1-1,totalresp),1)+COUNTIFS(OFFSET('H2 justice'!$A$1,2,$B12-1,totalresp),1,OFFSET('H2 justice'!$A$1,2,L$1-1,totalresp),0)+COUNTIFS(OFFSET('H2 justice'!$A$1,2,$B12-1,totalresp),0,OFFSET('H2 justice'!$A$1,2,L$1-1,totalresp),1)))</f>
        <v>0</v>
      </c>
      <c r="M12">
        <f ca="1">1-(COUNTIFS(OFFSET('H2 justice'!$A$1,2,$B12-1,totalresp),1,OFFSET('H2 justice'!$A$1,2,M$1-1,totalresp),1)/(COUNTIFS(OFFSET('H2 justice'!$A$1,2,$B12-1,totalresp),1,OFFSET('H2 justice'!$A$1,2,M$1-1,totalresp),1)+COUNTIFS(OFFSET('H2 justice'!$A$1,2,$B12-1,totalresp),1,OFFSET('H2 justice'!$A$1,2,M$1-1,totalresp),0)+COUNTIFS(OFFSET('H2 justice'!$A$1,2,$B12-1,totalresp),0,OFFSET('H2 justice'!$A$1,2,M$1-1,totalresp),1)))</f>
        <v>1</v>
      </c>
    </row>
    <row r="13" spans="1:38" x14ac:dyDescent="0.45">
      <c r="A13" s="3" t="s">
        <v>12</v>
      </c>
      <c r="B13" s="6">
        <v>16</v>
      </c>
      <c r="C13">
        <f ca="1">1-(COUNTIFS(OFFSET('H2 justice'!$A$1,2,$B13-1,totalresp),1,OFFSET('H2 justice'!$A$1,2,C$1-1,totalresp),1)/(COUNTIFS(OFFSET('H2 justice'!$A$1,2,$B13-1,totalresp),1,OFFSET('H2 justice'!$A$1,2,C$1-1,totalresp),1)+COUNTIFS(OFFSET('H2 justice'!$A$1,2,$B13-1,totalresp),1,OFFSET('H2 justice'!$A$1,2,C$1-1,totalresp),0)+COUNTIFS(OFFSET('H2 justice'!$A$1,2,$B13-1,totalresp),0,OFFSET('H2 justice'!$A$1,2,C$1-1,totalresp),1)))</f>
        <v>1</v>
      </c>
      <c r="D13">
        <f ca="1">1-(COUNTIFS(OFFSET('H2 justice'!$A$1,2,$B13-1,totalresp),1,OFFSET('H2 justice'!$A$1,2,D$1-1,totalresp),1)/(COUNTIFS(OFFSET('H2 justice'!$A$1,2,$B13-1,totalresp),1,OFFSET('H2 justice'!$A$1,2,D$1-1,totalresp),1)+COUNTIFS(OFFSET('H2 justice'!$A$1,2,$B13-1,totalresp),1,OFFSET('H2 justice'!$A$1,2,D$1-1,totalresp),0)+COUNTIFS(OFFSET('H2 justice'!$A$1,2,$B13-1,totalresp),0,OFFSET('H2 justice'!$A$1,2,D$1-1,totalresp),1)))</f>
        <v>1</v>
      </c>
      <c r="E13">
        <f ca="1">1-(COUNTIFS(OFFSET('H2 justice'!$A$1,2,$B13-1,totalresp),1,OFFSET('H2 justice'!$A$1,2,E$1-1,totalresp),1)/(COUNTIFS(OFFSET('H2 justice'!$A$1,2,$B13-1,totalresp),1,OFFSET('H2 justice'!$A$1,2,E$1-1,totalresp),1)+COUNTIFS(OFFSET('H2 justice'!$A$1,2,$B13-1,totalresp),1,OFFSET('H2 justice'!$A$1,2,E$1-1,totalresp),0)+COUNTIFS(OFFSET('H2 justice'!$A$1,2,$B13-1,totalresp),0,OFFSET('H2 justice'!$A$1,2,E$1-1,totalresp),1)))</f>
        <v>1</v>
      </c>
      <c r="F13">
        <f ca="1">1-(COUNTIFS(OFFSET('H2 justice'!$A$1,2,$B13-1,totalresp),1,OFFSET('H2 justice'!$A$1,2,F$1-1,totalresp),1)/(COUNTIFS(OFFSET('H2 justice'!$A$1,2,$B13-1,totalresp),1,OFFSET('H2 justice'!$A$1,2,F$1-1,totalresp),1)+COUNTIFS(OFFSET('H2 justice'!$A$1,2,$B13-1,totalresp),1,OFFSET('H2 justice'!$A$1,2,F$1-1,totalresp),0)+COUNTIFS(OFFSET('H2 justice'!$A$1,2,$B13-1,totalresp),0,OFFSET('H2 justice'!$A$1,2,F$1-1,totalresp),1)))</f>
        <v>1</v>
      </c>
      <c r="G13">
        <f ca="1">1-(COUNTIFS(OFFSET('H2 justice'!$A$1,2,$B13-1,totalresp),1,OFFSET('H2 justice'!$A$1,2,G$1-1,totalresp),1)/(COUNTIFS(OFFSET('H2 justice'!$A$1,2,$B13-1,totalresp),1,OFFSET('H2 justice'!$A$1,2,G$1-1,totalresp),1)+COUNTIFS(OFFSET('H2 justice'!$A$1,2,$B13-1,totalresp),1,OFFSET('H2 justice'!$A$1,2,G$1-1,totalresp),0)+COUNTIFS(OFFSET('H2 justice'!$A$1,2,$B13-1,totalresp),0,OFFSET('H2 justice'!$A$1,2,G$1-1,totalresp),1)))</f>
        <v>1</v>
      </c>
      <c r="H13">
        <f ca="1">1-(COUNTIFS(OFFSET('H2 justice'!$A$1,2,$B13-1,totalresp),1,OFFSET('H2 justice'!$A$1,2,H$1-1,totalresp),1)/(COUNTIFS(OFFSET('H2 justice'!$A$1,2,$B13-1,totalresp),1,OFFSET('H2 justice'!$A$1,2,H$1-1,totalresp),1)+COUNTIFS(OFFSET('H2 justice'!$A$1,2,$B13-1,totalresp),1,OFFSET('H2 justice'!$A$1,2,H$1-1,totalresp),0)+COUNTIFS(OFFSET('H2 justice'!$A$1,2,$B13-1,totalresp),0,OFFSET('H2 justice'!$A$1,2,H$1-1,totalresp),1)))</f>
        <v>1</v>
      </c>
      <c r="I13">
        <f ca="1">1-(COUNTIFS(OFFSET('H2 justice'!$A$1,2,$B13-1,totalresp),1,OFFSET('H2 justice'!$A$1,2,I$1-1,totalresp),1)/(COUNTIFS(OFFSET('H2 justice'!$A$1,2,$B13-1,totalresp),1,OFFSET('H2 justice'!$A$1,2,I$1-1,totalresp),1)+COUNTIFS(OFFSET('H2 justice'!$A$1,2,$B13-1,totalresp),1,OFFSET('H2 justice'!$A$1,2,I$1-1,totalresp),0)+COUNTIFS(OFFSET('H2 justice'!$A$1,2,$B13-1,totalresp),0,OFFSET('H2 justice'!$A$1,2,I$1-1,totalresp),1)))</f>
        <v>1</v>
      </c>
      <c r="J13">
        <f ca="1">1-(COUNTIFS(OFFSET('H2 justice'!$A$1,2,$B13-1,totalresp),1,OFFSET('H2 justice'!$A$1,2,J$1-1,totalresp),1)/(COUNTIFS(OFFSET('H2 justice'!$A$1,2,$B13-1,totalresp),1,OFFSET('H2 justice'!$A$1,2,J$1-1,totalresp),1)+COUNTIFS(OFFSET('H2 justice'!$A$1,2,$B13-1,totalresp),1,OFFSET('H2 justice'!$A$1,2,J$1-1,totalresp),0)+COUNTIFS(OFFSET('H2 justice'!$A$1,2,$B13-1,totalresp),0,OFFSET('H2 justice'!$A$1,2,J$1-1,totalresp),1)))</f>
        <v>1</v>
      </c>
      <c r="K13">
        <f ca="1">1-(COUNTIFS(OFFSET('H2 justice'!$A$1,2,$B13-1,totalresp),1,OFFSET('H2 justice'!$A$1,2,K$1-1,totalresp),1)/(COUNTIFS(OFFSET('H2 justice'!$A$1,2,$B13-1,totalresp),1,OFFSET('H2 justice'!$A$1,2,K$1-1,totalresp),1)+COUNTIFS(OFFSET('H2 justice'!$A$1,2,$B13-1,totalresp),1,OFFSET('H2 justice'!$A$1,2,K$1-1,totalresp),0)+COUNTIFS(OFFSET('H2 justice'!$A$1,2,$B13-1,totalresp),0,OFFSET('H2 justice'!$A$1,2,K$1-1,totalresp),1)))</f>
        <v>1</v>
      </c>
      <c r="L13">
        <f ca="1">1-(COUNTIFS(OFFSET('H2 justice'!$A$1,2,$B13-1,totalresp),1,OFFSET('H2 justice'!$A$1,2,L$1-1,totalresp),1)/(COUNTIFS(OFFSET('H2 justice'!$A$1,2,$B13-1,totalresp),1,OFFSET('H2 justice'!$A$1,2,L$1-1,totalresp),1)+COUNTIFS(OFFSET('H2 justice'!$A$1,2,$B13-1,totalresp),1,OFFSET('H2 justice'!$A$1,2,L$1-1,totalresp),0)+COUNTIFS(OFFSET('H2 justice'!$A$1,2,$B13-1,totalresp),0,OFFSET('H2 justice'!$A$1,2,L$1-1,totalresp),1)))</f>
        <v>1</v>
      </c>
      <c r="M13">
        <f ca="1">1-(COUNTIFS(OFFSET('H2 justice'!$A$1,2,$B13-1,totalresp),1,OFFSET('H2 justice'!$A$1,2,M$1-1,totalresp),1)/(COUNTIFS(OFFSET('H2 justice'!$A$1,2,$B13-1,totalresp),1,OFFSET('H2 justice'!$A$1,2,M$1-1,totalresp),1)+COUNTIFS(OFFSET('H2 justice'!$A$1,2,$B13-1,totalresp),1,OFFSET('H2 justice'!$A$1,2,M$1-1,totalresp),0)+COUNTIFS(OFFSET('H2 justice'!$A$1,2,$B13-1,totalresp),0,OFFSET('H2 justice'!$A$1,2,M$1-1,totalresp),1)))</f>
        <v>0</v>
      </c>
    </row>
    <row r="14" spans="1:38" x14ac:dyDescent="0.45">
      <c r="A14" s="3"/>
      <c r="B14" s="6"/>
    </row>
    <row r="15" spans="1:38" x14ac:dyDescent="0.45">
      <c r="A15" s="3"/>
      <c r="B15" s="6"/>
    </row>
    <row r="16" spans="1:38" x14ac:dyDescent="0.45">
      <c r="A16" s="3"/>
      <c r="B16" s="6"/>
    </row>
    <row r="17" spans="1:2" x14ac:dyDescent="0.45">
      <c r="A17" s="3"/>
      <c r="B17" s="6"/>
    </row>
    <row r="18" spans="1:2" x14ac:dyDescent="0.45">
      <c r="A18" s="3"/>
      <c r="B18" s="6"/>
    </row>
    <row r="19" spans="1:2" x14ac:dyDescent="0.45">
      <c r="A19" s="3"/>
      <c r="B19" s="6"/>
    </row>
    <row r="20" spans="1:2" x14ac:dyDescent="0.45">
      <c r="A20" s="3"/>
      <c r="B20" s="6"/>
    </row>
    <row r="21" spans="1:2" x14ac:dyDescent="0.45">
      <c r="A21" s="3"/>
      <c r="B21" s="6"/>
    </row>
    <row r="22" spans="1:2" x14ac:dyDescent="0.45">
      <c r="A22" s="3"/>
      <c r="B22" s="6"/>
    </row>
    <row r="23" spans="1:2" x14ac:dyDescent="0.45">
      <c r="A23" s="3"/>
      <c r="B23" s="6"/>
    </row>
    <row r="24" spans="1:2" x14ac:dyDescent="0.45">
      <c r="A24" s="3"/>
      <c r="B24" s="6"/>
    </row>
    <row r="25" spans="1:2" x14ac:dyDescent="0.45">
      <c r="A25" s="3"/>
      <c r="B25" s="6"/>
    </row>
    <row r="26" spans="1:2" x14ac:dyDescent="0.45">
      <c r="A26" s="3"/>
      <c r="B26" s="6"/>
    </row>
    <row r="27" spans="1:2" x14ac:dyDescent="0.45">
      <c r="A27" s="3"/>
      <c r="B27" s="6"/>
    </row>
    <row r="28" spans="1:2" x14ac:dyDescent="0.45">
      <c r="A28" s="3"/>
      <c r="B28" s="6"/>
    </row>
    <row r="29" spans="1:2" x14ac:dyDescent="0.45">
      <c r="A29" s="3"/>
      <c r="B29" s="6"/>
    </row>
    <row r="30" spans="1:2" x14ac:dyDescent="0.45">
      <c r="A30" s="3"/>
      <c r="B30" s="6"/>
    </row>
    <row r="31" spans="1:2" x14ac:dyDescent="0.45">
      <c r="A31" s="3"/>
      <c r="B31" s="6"/>
    </row>
    <row r="32" spans="1:2" x14ac:dyDescent="0.45">
      <c r="A32" s="3"/>
      <c r="B32" s="6"/>
    </row>
    <row r="33" spans="1:2" x14ac:dyDescent="0.45">
      <c r="A33" s="3"/>
      <c r="B33" s="6"/>
    </row>
    <row r="34" spans="1:2" x14ac:dyDescent="0.45">
      <c r="A34" s="3"/>
      <c r="B34" s="6"/>
    </row>
    <row r="35" spans="1:2" x14ac:dyDescent="0.45">
      <c r="A35" s="3"/>
      <c r="B35" s="6"/>
    </row>
    <row r="36" spans="1:2" x14ac:dyDescent="0.45">
      <c r="A36" s="3"/>
      <c r="B36" s="6"/>
    </row>
    <row r="37" spans="1:2" x14ac:dyDescent="0.45">
      <c r="A37" s="3"/>
      <c r="B37" s="6"/>
    </row>
    <row r="38" spans="1:2" x14ac:dyDescent="0.45">
      <c r="A38" s="3"/>
      <c r="B38" s="6"/>
    </row>
  </sheetData>
  <conditionalFormatting sqref="C3:AL38">
    <cfRule type="colorScale" priority="1">
      <colorScale>
        <cfvo type="min"/>
        <cfvo type="max"/>
        <color rgb="FF63BE7B"/>
        <color rgb="FFFCFCFF"/>
      </colorScale>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775A0-FE91-4164-BA93-85AD530BB57E}">
  <dimension ref="A1:AE115"/>
  <sheetViews>
    <sheetView workbookViewId="0">
      <pane xSplit="5" ySplit="3" topLeftCell="F4" activePane="bottomRight" state="frozen"/>
      <selection pane="topRight"/>
      <selection pane="bottomLeft"/>
      <selection pane="bottomRight"/>
    </sheetView>
  </sheetViews>
  <sheetFormatPr defaultRowHeight="14.25" x14ac:dyDescent="0.45"/>
  <cols>
    <col min="1" max="1" width="2.1328125" bestFit="1" customWidth="1"/>
    <col min="2" max="2" width="4" bestFit="1" customWidth="1"/>
    <col min="3" max="3" width="3" bestFit="1" customWidth="1"/>
    <col min="4" max="4" width="9.59765625" bestFit="1" customWidth="1"/>
    <col min="5" max="5" width="2" bestFit="1" customWidth="1"/>
    <col min="6" max="31" width="10.73046875" customWidth="1"/>
  </cols>
  <sheetData>
    <row r="1" spans="1:31" x14ac:dyDescent="0.45">
      <c r="D1" s="5">
        <f>COUNTA(D5:D115)</f>
        <v>111</v>
      </c>
      <c r="F1" s="4">
        <f>COLUMN()</f>
        <v>6</v>
      </c>
      <c r="G1" s="4">
        <f>COLUMN()</f>
        <v>7</v>
      </c>
      <c r="H1" s="4">
        <f>COLUMN()</f>
        <v>8</v>
      </c>
      <c r="I1" s="4">
        <f>COLUMN()</f>
        <v>9</v>
      </c>
      <c r="J1" s="4">
        <f>COLUMN()</f>
        <v>10</v>
      </c>
      <c r="K1" s="4">
        <f>COLUMN()</f>
        <v>11</v>
      </c>
      <c r="L1" s="4">
        <f>COLUMN()</f>
        <v>12</v>
      </c>
      <c r="M1" s="4">
        <f>COLUMN()</f>
        <v>13</v>
      </c>
      <c r="N1" s="4">
        <f>COLUMN()</f>
        <v>14</v>
      </c>
      <c r="O1" s="4">
        <f>COLUMN()</f>
        <v>15</v>
      </c>
      <c r="P1" s="4"/>
      <c r="Q1" s="4"/>
      <c r="R1" s="4"/>
      <c r="S1" s="4"/>
      <c r="T1" s="4"/>
      <c r="U1" s="4"/>
      <c r="V1" s="4"/>
      <c r="W1" s="4"/>
      <c r="X1" s="4"/>
      <c r="Y1" s="4"/>
      <c r="Z1" s="4"/>
      <c r="AA1" s="4"/>
      <c r="AB1" s="4"/>
      <c r="AC1" s="4"/>
      <c r="AD1" s="4"/>
      <c r="AE1" s="4"/>
    </row>
    <row r="2" spans="1:31" x14ac:dyDescent="0.45">
      <c r="D2" s="5"/>
      <c r="F2" s="4" t="s">
        <v>141</v>
      </c>
      <c r="G2" s="4" t="s">
        <v>142</v>
      </c>
      <c r="H2" s="4" t="s">
        <v>143</v>
      </c>
      <c r="I2" s="4" t="s">
        <v>144</v>
      </c>
      <c r="J2" s="4" t="s">
        <v>145</v>
      </c>
      <c r="K2" s="4" t="s">
        <v>146</v>
      </c>
      <c r="L2" s="4" t="s">
        <v>147</v>
      </c>
      <c r="M2" s="4" t="s">
        <v>148</v>
      </c>
      <c r="N2" s="4" t="s">
        <v>149</v>
      </c>
      <c r="O2" s="4" t="s">
        <v>150</v>
      </c>
      <c r="P2" s="4"/>
      <c r="Q2" s="4"/>
      <c r="R2" s="4"/>
      <c r="S2" s="4"/>
      <c r="T2" s="4"/>
      <c r="U2" s="4"/>
      <c r="V2" s="4"/>
      <c r="W2" s="4"/>
      <c r="X2" s="4"/>
      <c r="Y2" s="4"/>
      <c r="Z2" s="4"/>
      <c r="AA2" s="4"/>
      <c r="AB2" s="4"/>
      <c r="AC2" s="4"/>
      <c r="AD2" s="4"/>
      <c r="AE2" s="4"/>
    </row>
    <row r="3" spans="1:31" ht="109.5" customHeight="1" x14ac:dyDescent="0.45">
      <c r="A3" s="1"/>
      <c r="B3" s="1"/>
      <c r="C3" s="1"/>
      <c r="D3" s="1" t="s">
        <v>2</v>
      </c>
      <c r="E3" s="1" t="s">
        <v>1</v>
      </c>
      <c r="F3" s="2" t="s">
        <v>14</v>
      </c>
      <c r="G3" s="2" t="s">
        <v>15</v>
      </c>
      <c r="H3" s="2" t="s">
        <v>16</v>
      </c>
      <c r="I3" s="2" t="s">
        <v>17</v>
      </c>
      <c r="J3" s="2" t="s">
        <v>18</v>
      </c>
      <c r="K3" s="2" t="s">
        <v>19</v>
      </c>
      <c r="L3" s="2" t="s">
        <v>20</v>
      </c>
      <c r="M3" s="2" t="s">
        <v>21</v>
      </c>
      <c r="N3" s="2" t="s">
        <v>9</v>
      </c>
      <c r="O3" s="2" t="s">
        <v>5</v>
      </c>
      <c r="P3" s="2"/>
      <c r="Q3" s="2"/>
      <c r="R3" s="2"/>
      <c r="S3" s="2"/>
      <c r="T3" s="2"/>
      <c r="U3" s="2"/>
      <c r="V3" s="2"/>
      <c r="W3" s="2"/>
      <c r="X3" s="2"/>
      <c r="Y3" s="2"/>
      <c r="Z3" s="2"/>
      <c r="AA3" s="2"/>
      <c r="AB3" s="2"/>
      <c r="AC3" s="2"/>
      <c r="AD3" s="2"/>
      <c r="AE3" s="2"/>
    </row>
    <row r="4" spans="1:31" x14ac:dyDescent="0.45">
      <c r="F4" s="4" t="s">
        <v>141</v>
      </c>
      <c r="G4" s="4" t="s">
        <v>142</v>
      </c>
      <c r="H4" s="4" t="s">
        <v>143</v>
      </c>
      <c r="I4" s="4" t="s">
        <v>144</v>
      </c>
      <c r="J4" s="4" t="s">
        <v>145</v>
      </c>
      <c r="K4" s="4" t="s">
        <v>146</v>
      </c>
      <c r="L4" s="4" t="s">
        <v>147</v>
      </c>
      <c r="M4" s="4" t="s">
        <v>148</v>
      </c>
      <c r="N4" s="4" t="s">
        <v>149</v>
      </c>
      <c r="O4" s="4" t="s">
        <v>150</v>
      </c>
      <c r="P4" s="8"/>
      <c r="Q4" s="8"/>
      <c r="R4" s="8"/>
      <c r="S4" s="8"/>
      <c r="T4" s="8"/>
      <c r="U4" s="8"/>
      <c r="V4" s="8"/>
      <c r="W4" s="8"/>
      <c r="X4" s="8"/>
      <c r="Y4" s="8"/>
      <c r="Z4" s="8"/>
      <c r="AA4" s="8"/>
      <c r="AB4" s="8"/>
      <c r="AC4" s="8"/>
      <c r="AD4" s="8"/>
      <c r="AE4" s="8"/>
    </row>
    <row r="5" spans="1:31" x14ac:dyDescent="0.45">
      <c r="A5" t="s">
        <v>0</v>
      </c>
      <c r="B5">
        <v>1</v>
      </c>
      <c r="D5" t="str">
        <f t="shared" ref="D5:D50" si="0">A5&amp;B5</f>
        <v>R1</v>
      </c>
      <c r="F5" s="7">
        <v>0</v>
      </c>
      <c r="G5" s="7">
        <v>0</v>
      </c>
      <c r="H5" s="7">
        <v>0</v>
      </c>
      <c r="I5" s="7">
        <v>0</v>
      </c>
      <c r="J5" s="7">
        <v>0</v>
      </c>
      <c r="K5" s="7">
        <v>0</v>
      </c>
      <c r="L5" s="7">
        <v>0</v>
      </c>
      <c r="M5" s="7">
        <v>0</v>
      </c>
      <c r="N5" s="7">
        <v>0</v>
      </c>
      <c r="O5" s="7">
        <v>0</v>
      </c>
    </row>
    <row r="6" spans="1:31" x14ac:dyDescent="0.45">
      <c r="A6" t="s">
        <v>0</v>
      </c>
      <c r="B6">
        <v>2</v>
      </c>
      <c r="D6" t="str">
        <f t="shared" si="0"/>
        <v>R2</v>
      </c>
      <c r="F6" s="7">
        <v>0</v>
      </c>
      <c r="G6" s="7">
        <v>0</v>
      </c>
      <c r="H6" s="7">
        <v>0</v>
      </c>
      <c r="I6" s="7">
        <v>0</v>
      </c>
      <c r="J6" s="7">
        <v>0</v>
      </c>
      <c r="K6" s="7">
        <v>0</v>
      </c>
      <c r="L6" s="7">
        <v>0</v>
      </c>
      <c r="M6" s="7">
        <v>0</v>
      </c>
      <c r="N6" s="7">
        <v>0</v>
      </c>
      <c r="O6" s="7">
        <v>0</v>
      </c>
    </row>
    <row r="7" spans="1:31" x14ac:dyDescent="0.45">
      <c r="A7" t="s">
        <v>0</v>
      </c>
      <c r="B7">
        <v>3</v>
      </c>
      <c r="D7" t="str">
        <f t="shared" si="0"/>
        <v>R3</v>
      </c>
      <c r="F7" s="7">
        <v>1</v>
      </c>
      <c r="G7" s="7">
        <v>0</v>
      </c>
      <c r="H7" s="7">
        <v>0</v>
      </c>
      <c r="I7" s="7">
        <v>0</v>
      </c>
      <c r="J7" s="7">
        <v>0</v>
      </c>
      <c r="K7" s="7">
        <v>0</v>
      </c>
      <c r="L7" s="7">
        <v>0</v>
      </c>
      <c r="M7" s="7">
        <v>0</v>
      </c>
      <c r="N7" s="7">
        <v>0</v>
      </c>
      <c r="O7" s="7">
        <v>0</v>
      </c>
    </row>
    <row r="8" spans="1:31" x14ac:dyDescent="0.45">
      <c r="A8" t="s">
        <v>0</v>
      </c>
      <c r="B8">
        <v>4</v>
      </c>
      <c r="D8" t="str">
        <f t="shared" si="0"/>
        <v>R4</v>
      </c>
      <c r="F8" s="7">
        <v>0</v>
      </c>
      <c r="G8" s="7">
        <v>0</v>
      </c>
      <c r="H8" s="7">
        <v>0</v>
      </c>
      <c r="I8" s="7">
        <v>0</v>
      </c>
      <c r="J8" s="7">
        <v>0</v>
      </c>
      <c r="K8" s="7">
        <v>0</v>
      </c>
      <c r="L8" s="7">
        <v>0</v>
      </c>
      <c r="M8" s="7">
        <v>0</v>
      </c>
      <c r="N8" s="7">
        <v>0</v>
      </c>
      <c r="O8" s="7">
        <v>0</v>
      </c>
    </row>
    <row r="9" spans="1:31" x14ac:dyDescent="0.45">
      <c r="A9" t="s">
        <v>0</v>
      </c>
      <c r="B9">
        <v>5</v>
      </c>
      <c r="D9" t="str">
        <f t="shared" si="0"/>
        <v>R5</v>
      </c>
      <c r="F9" s="7">
        <v>0</v>
      </c>
      <c r="G9" s="7">
        <v>0</v>
      </c>
      <c r="H9" s="7">
        <v>0</v>
      </c>
      <c r="I9" s="7">
        <v>1</v>
      </c>
      <c r="J9" s="7">
        <v>0</v>
      </c>
      <c r="K9" s="7">
        <v>0</v>
      </c>
      <c r="L9" s="7">
        <v>0</v>
      </c>
      <c r="M9" s="7">
        <v>0</v>
      </c>
      <c r="N9" s="7">
        <v>0</v>
      </c>
      <c r="O9" s="7">
        <v>0</v>
      </c>
    </row>
    <row r="10" spans="1:31" x14ac:dyDescent="0.45">
      <c r="A10" t="s">
        <v>0</v>
      </c>
      <c r="B10">
        <v>6</v>
      </c>
      <c r="D10" t="str">
        <f t="shared" si="0"/>
        <v>R6</v>
      </c>
      <c r="F10" s="7">
        <v>0</v>
      </c>
      <c r="G10" s="7">
        <v>0</v>
      </c>
      <c r="H10" s="7">
        <v>0</v>
      </c>
      <c r="I10" s="7">
        <v>0</v>
      </c>
      <c r="J10" s="7">
        <v>0</v>
      </c>
      <c r="K10" s="7">
        <v>0</v>
      </c>
      <c r="L10" s="7">
        <v>0</v>
      </c>
      <c r="M10" s="7">
        <v>0</v>
      </c>
      <c r="N10" s="7">
        <v>0</v>
      </c>
      <c r="O10" s="7">
        <v>0</v>
      </c>
    </row>
    <row r="11" spans="1:31" x14ac:dyDescent="0.45">
      <c r="A11" t="s">
        <v>0</v>
      </c>
      <c r="B11">
        <v>7</v>
      </c>
      <c r="D11" t="str">
        <f t="shared" si="0"/>
        <v>R7</v>
      </c>
      <c r="F11" s="7">
        <v>0</v>
      </c>
      <c r="G11" s="7">
        <v>1</v>
      </c>
      <c r="H11" s="7">
        <v>1</v>
      </c>
      <c r="I11" s="7">
        <v>0</v>
      </c>
      <c r="J11" s="7">
        <v>0</v>
      </c>
      <c r="K11" s="7">
        <v>0</v>
      </c>
      <c r="L11" s="7">
        <v>0</v>
      </c>
      <c r="M11" s="7">
        <v>0</v>
      </c>
      <c r="N11" s="7">
        <v>0</v>
      </c>
      <c r="O11" s="7">
        <v>0</v>
      </c>
    </row>
    <row r="12" spans="1:31" x14ac:dyDescent="0.45">
      <c r="A12" t="s">
        <v>0</v>
      </c>
      <c r="B12">
        <v>8</v>
      </c>
      <c r="D12" t="str">
        <f t="shared" si="0"/>
        <v>R8</v>
      </c>
      <c r="F12" s="7">
        <v>0</v>
      </c>
      <c r="G12" s="7">
        <v>0</v>
      </c>
      <c r="H12" s="7">
        <v>0</v>
      </c>
      <c r="I12" s="7">
        <v>0</v>
      </c>
      <c r="J12" s="7">
        <v>0</v>
      </c>
      <c r="K12" s="7">
        <v>0</v>
      </c>
      <c r="L12" s="7">
        <v>0</v>
      </c>
      <c r="M12" s="7">
        <v>0</v>
      </c>
      <c r="N12" s="7">
        <v>0</v>
      </c>
      <c r="O12" s="7">
        <v>0</v>
      </c>
    </row>
    <row r="13" spans="1:31" x14ac:dyDescent="0.45">
      <c r="A13" t="s">
        <v>0</v>
      </c>
      <c r="B13">
        <v>9</v>
      </c>
      <c r="D13" t="str">
        <f t="shared" si="0"/>
        <v>R9</v>
      </c>
      <c r="F13" s="7">
        <v>0</v>
      </c>
      <c r="G13" s="7">
        <v>0</v>
      </c>
      <c r="H13" s="7">
        <v>0</v>
      </c>
      <c r="I13" s="7">
        <v>0</v>
      </c>
      <c r="J13" s="7">
        <v>0</v>
      </c>
      <c r="K13" s="7">
        <v>0</v>
      </c>
      <c r="L13" s="7">
        <v>0</v>
      </c>
      <c r="M13" s="7">
        <v>0</v>
      </c>
      <c r="N13" s="7">
        <v>0</v>
      </c>
      <c r="O13" s="7">
        <v>0</v>
      </c>
    </row>
    <row r="14" spans="1:31" x14ac:dyDescent="0.45">
      <c r="A14" t="s">
        <v>0</v>
      </c>
      <c r="B14">
        <v>10</v>
      </c>
      <c r="D14" t="str">
        <f t="shared" si="0"/>
        <v>R10</v>
      </c>
      <c r="F14" s="7">
        <v>0</v>
      </c>
      <c r="G14" s="7">
        <v>0</v>
      </c>
      <c r="H14" s="7">
        <v>0</v>
      </c>
      <c r="I14" s="7">
        <v>0</v>
      </c>
      <c r="J14" s="7">
        <v>0</v>
      </c>
      <c r="K14" s="7">
        <v>0</v>
      </c>
      <c r="L14" s="7">
        <v>0</v>
      </c>
      <c r="M14" s="7">
        <v>0</v>
      </c>
      <c r="N14" s="7">
        <v>0</v>
      </c>
      <c r="O14" s="7">
        <v>0</v>
      </c>
    </row>
    <row r="15" spans="1:31" x14ac:dyDescent="0.45">
      <c r="A15" t="s">
        <v>0</v>
      </c>
      <c r="B15">
        <v>11</v>
      </c>
      <c r="D15" t="str">
        <f t="shared" si="0"/>
        <v>R11</v>
      </c>
      <c r="F15" s="7">
        <v>0</v>
      </c>
      <c r="G15" s="7">
        <v>0</v>
      </c>
      <c r="H15" s="7">
        <v>0</v>
      </c>
      <c r="I15" s="7">
        <v>0</v>
      </c>
      <c r="J15" s="7">
        <v>0</v>
      </c>
      <c r="K15" s="7">
        <v>0</v>
      </c>
      <c r="L15" s="7">
        <v>0</v>
      </c>
      <c r="M15" s="7">
        <v>0</v>
      </c>
      <c r="N15" s="7">
        <v>0</v>
      </c>
      <c r="O15" s="7">
        <v>0</v>
      </c>
    </row>
    <row r="16" spans="1:31" x14ac:dyDescent="0.45">
      <c r="A16" t="s">
        <v>0</v>
      </c>
      <c r="B16">
        <v>12</v>
      </c>
      <c r="D16" t="str">
        <f t="shared" si="0"/>
        <v>R12</v>
      </c>
      <c r="F16" s="7">
        <v>0</v>
      </c>
      <c r="G16" s="7">
        <v>0</v>
      </c>
      <c r="H16" s="7">
        <v>0</v>
      </c>
      <c r="I16" s="7">
        <v>1</v>
      </c>
      <c r="J16" s="7">
        <v>0</v>
      </c>
      <c r="K16" s="7">
        <v>0</v>
      </c>
      <c r="L16" s="7">
        <v>0</v>
      </c>
      <c r="M16" s="7">
        <v>0</v>
      </c>
      <c r="N16" s="7">
        <v>0</v>
      </c>
      <c r="O16" s="7">
        <v>0</v>
      </c>
    </row>
    <row r="17" spans="1:15" x14ac:dyDescent="0.45">
      <c r="A17" t="s">
        <v>0</v>
      </c>
      <c r="B17">
        <v>13</v>
      </c>
      <c r="D17" t="str">
        <f t="shared" si="0"/>
        <v>R13</v>
      </c>
      <c r="F17" s="7">
        <v>0</v>
      </c>
      <c r="G17" s="7">
        <v>0</v>
      </c>
      <c r="H17" s="7">
        <v>0</v>
      </c>
      <c r="I17" s="7">
        <v>0</v>
      </c>
      <c r="J17" s="7">
        <v>0</v>
      </c>
      <c r="K17" s="7">
        <v>0</v>
      </c>
      <c r="L17" s="7">
        <v>0</v>
      </c>
      <c r="M17" s="7">
        <v>0</v>
      </c>
      <c r="N17" s="7">
        <v>0</v>
      </c>
      <c r="O17" s="7">
        <v>0</v>
      </c>
    </row>
    <row r="18" spans="1:15" x14ac:dyDescent="0.45">
      <c r="A18" t="s">
        <v>0</v>
      </c>
      <c r="B18">
        <v>14</v>
      </c>
      <c r="D18" t="str">
        <f t="shared" si="0"/>
        <v>R14</v>
      </c>
      <c r="F18" s="7">
        <v>0</v>
      </c>
      <c r="G18" s="7">
        <v>0</v>
      </c>
      <c r="H18" s="7">
        <v>0</v>
      </c>
      <c r="I18" s="7">
        <v>0</v>
      </c>
      <c r="J18" s="7">
        <v>0</v>
      </c>
      <c r="K18" s="7">
        <v>0</v>
      </c>
      <c r="L18" s="7">
        <v>0</v>
      </c>
      <c r="M18" s="7">
        <v>0</v>
      </c>
      <c r="N18" s="7">
        <v>0</v>
      </c>
      <c r="O18" s="7">
        <v>0</v>
      </c>
    </row>
    <row r="19" spans="1:15" x14ac:dyDescent="0.45">
      <c r="A19" t="s">
        <v>0</v>
      </c>
      <c r="B19">
        <v>15</v>
      </c>
      <c r="D19" t="str">
        <f t="shared" si="0"/>
        <v>R15</v>
      </c>
      <c r="F19" s="7">
        <v>0</v>
      </c>
      <c r="G19" s="7">
        <v>0</v>
      </c>
      <c r="H19" s="7">
        <v>0</v>
      </c>
      <c r="I19" s="7">
        <v>0</v>
      </c>
      <c r="J19" s="7">
        <v>0</v>
      </c>
      <c r="K19" s="7">
        <v>0</v>
      </c>
      <c r="L19" s="7">
        <v>0</v>
      </c>
      <c r="M19" s="7">
        <v>0</v>
      </c>
      <c r="N19" s="7">
        <v>0</v>
      </c>
      <c r="O19" s="7">
        <v>0</v>
      </c>
    </row>
    <row r="20" spans="1:15" x14ac:dyDescent="0.45">
      <c r="A20" t="s">
        <v>0</v>
      </c>
      <c r="B20">
        <v>16</v>
      </c>
      <c r="D20" t="str">
        <f t="shared" si="0"/>
        <v>R16</v>
      </c>
      <c r="F20" s="7">
        <v>0</v>
      </c>
      <c r="G20" s="7">
        <v>0</v>
      </c>
      <c r="H20" s="7">
        <v>0</v>
      </c>
      <c r="I20" s="7">
        <v>0</v>
      </c>
      <c r="J20" s="7">
        <v>0</v>
      </c>
      <c r="K20" s="7">
        <v>0</v>
      </c>
      <c r="L20" s="7">
        <v>0</v>
      </c>
      <c r="M20" s="7">
        <v>0</v>
      </c>
      <c r="N20" s="7">
        <v>0</v>
      </c>
      <c r="O20" s="7">
        <v>0</v>
      </c>
    </row>
    <row r="21" spans="1:15" x14ac:dyDescent="0.45">
      <c r="A21" t="s">
        <v>0</v>
      </c>
      <c r="B21">
        <v>17</v>
      </c>
      <c r="D21" t="str">
        <f t="shared" si="0"/>
        <v>R17</v>
      </c>
      <c r="F21" s="7">
        <v>0</v>
      </c>
      <c r="G21" s="7">
        <v>0</v>
      </c>
      <c r="H21" s="7">
        <v>0</v>
      </c>
      <c r="I21" s="7">
        <v>0</v>
      </c>
      <c r="J21" s="7">
        <v>1</v>
      </c>
      <c r="K21" s="7">
        <v>1</v>
      </c>
      <c r="L21" s="7">
        <v>1</v>
      </c>
      <c r="M21" s="7">
        <v>1</v>
      </c>
      <c r="N21" s="7">
        <v>0</v>
      </c>
      <c r="O21" s="7">
        <v>0</v>
      </c>
    </row>
    <row r="22" spans="1:15" x14ac:dyDescent="0.45">
      <c r="A22" t="s">
        <v>0</v>
      </c>
      <c r="B22">
        <v>18</v>
      </c>
      <c r="D22" t="str">
        <f t="shared" si="0"/>
        <v>R18</v>
      </c>
      <c r="F22" s="7">
        <v>0</v>
      </c>
      <c r="G22" s="7">
        <v>0</v>
      </c>
      <c r="H22" s="7">
        <v>0</v>
      </c>
      <c r="I22" s="7">
        <v>0</v>
      </c>
      <c r="J22" s="7">
        <v>0</v>
      </c>
      <c r="K22" s="7">
        <v>0</v>
      </c>
      <c r="L22" s="7">
        <v>0</v>
      </c>
      <c r="M22" s="7">
        <v>0</v>
      </c>
      <c r="N22" s="7">
        <v>0</v>
      </c>
      <c r="O22" s="7">
        <v>0</v>
      </c>
    </row>
    <row r="23" spans="1:15" x14ac:dyDescent="0.45">
      <c r="A23" t="s">
        <v>0</v>
      </c>
      <c r="B23">
        <v>19</v>
      </c>
      <c r="D23" t="str">
        <f t="shared" si="0"/>
        <v>R19</v>
      </c>
      <c r="F23" s="7">
        <v>0</v>
      </c>
      <c r="G23" s="7">
        <v>0</v>
      </c>
      <c r="H23" s="7">
        <v>0</v>
      </c>
      <c r="I23" s="7">
        <v>0</v>
      </c>
      <c r="J23" s="7">
        <v>0</v>
      </c>
      <c r="K23" s="7">
        <v>0</v>
      </c>
      <c r="L23" s="7">
        <v>0</v>
      </c>
      <c r="M23" s="7">
        <v>0</v>
      </c>
      <c r="N23" s="7">
        <v>0</v>
      </c>
      <c r="O23" s="7">
        <v>0</v>
      </c>
    </row>
    <row r="24" spans="1:15" x14ac:dyDescent="0.45">
      <c r="A24" t="s">
        <v>0</v>
      </c>
      <c r="B24">
        <v>20</v>
      </c>
      <c r="D24" t="str">
        <f t="shared" si="0"/>
        <v>R20</v>
      </c>
      <c r="F24" s="7">
        <v>0</v>
      </c>
      <c r="G24" s="7">
        <v>0</v>
      </c>
      <c r="H24" s="7">
        <v>0</v>
      </c>
      <c r="I24" s="7">
        <v>0</v>
      </c>
      <c r="J24" s="7">
        <v>0</v>
      </c>
      <c r="K24" s="7">
        <v>0</v>
      </c>
      <c r="L24" s="7">
        <v>0</v>
      </c>
      <c r="M24" s="7">
        <v>0</v>
      </c>
      <c r="N24" s="7">
        <v>1</v>
      </c>
      <c r="O24" s="7">
        <v>0</v>
      </c>
    </row>
    <row r="25" spans="1:15" x14ac:dyDescent="0.45">
      <c r="A25" t="s">
        <v>0</v>
      </c>
      <c r="B25">
        <v>21</v>
      </c>
      <c r="D25" t="str">
        <f t="shared" si="0"/>
        <v>R21</v>
      </c>
      <c r="F25" s="7">
        <v>0</v>
      </c>
      <c r="G25" s="7">
        <v>0</v>
      </c>
      <c r="H25" s="7">
        <v>0</v>
      </c>
      <c r="I25" s="7">
        <v>0</v>
      </c>
      <c r="J25" s="7">
        <v>0</v>
      </c>
      <c r="K25" s="7">
        <v>0</v>
      </c>
      <c r="L25" s="7">
        <v>0</v>
      </c>
      <c r="M25" s="7">
        <v>0</v>
      </c>
      <c r="N25" s="7">
        <v>0</v>
      </c>
      <c r="O25" s="7">
        <v>0</v>
      </c>
    </row>
    <row r="26" spans="1:15" x14ac:dyDescent="0.45">
      <c r="A26" t="s">
        <v>0</v>
      </c>
      <c r="B26">
        <v>22</v>
      </c>
      <c r="D26" t="str">
        <f t="shared" si="0"/>
        <v>R22</v>
      </c>
      <c r="F26" s="7">
        <v>0</v>
      </c>
      <c r="G26" s="7">
        <v>0</v>
      </c>
      <c r="H26" s="7">
        <v>0</v>
      </c>
      <c r="I26" s="7">
        <v>0</v>
      </c>
      <c r="J26" s="7">
        <v>0</v>
      </c>
      <c r="K26" s="7">
        <v>0</v>
      </c>
      <c r="L26" s="7">
        <v>0</v>
      </c>
      <c r="M26" s="7">
        <v>0</v>
      </c>
      <c r="N26" s="7">
        <v>0</v>
      </c>
      <c r="O26" s="7">
        <v>0</v>
      </c>
    </row>
    <row r="27" spans="1:15" x14ac:dyDescent="0.45">
      <c r="A27" t="s">
        <v>0</v>
      </c>
      <c r="B27">
        <v>23</v>
      </c>
      <c r="D27" t="str">
        <f t="shared" si="0"/>
        <v>R23</v>
      </c>
      <c r="F27" s="7">
        <v>0</v>
      </c>
      <c r="G27" s="7">
        <v>0</v>
      </c>
      <c r="H27" s="7">
        <v>0</v>
      </c>
      <c r="I27" s="7">
        <v>1</v>
      </c>
      <c r="J27" s="7">
        <v>0</v>
      </c>
      <c r="K27" s="7">
        <v>0</v>
      </c>
      <c r="L27" s="7">
        <v>0</v>
      </c>
      <c r="M27" s="7">
        <v>0</v>
      </c>
      <c r="N27" s="7">
        <v>0</v>
      </c>
      <c r="O27" s="7">
        <v>0</v>
      </c>
    </row>
    <row r="28" spans="1:15" x14ac:dyDescent="0.45">
      <c r="A28" t="s">
        <v>0</v>
      </c>
      <c r="B28">
        <v>24</v>
      </c>
      <c r="D28" t="str">
        <f t="shared" si="0"/>
        <v>R24</v>
      </c>
      <c r="F28" s="7">
        <v>0</v>
      </c>
      <c r="G28" s="7">
        <v>0</v>
      </c>
      <c r="H28" s="7">
        <v>0</v>
      </c>
      <c r="I28" s="7">
        <v>0</v>
      </c>
      <c r="J28" s="7">
        <v>0</v>
      </c>
      <c r="K28" s="7">
        <v>0</v>
      </c>
      <c r="L28" s="7">
        <v>0</v>
      </c>
      <c r="M28" s="7">
        <v>0</v>
      </c>
      <c r="N28" s="7">
        <v>0</v>
      </c>
      <c r="O28" s="7">
        <v>1</v>
      </c>
    </row>
    <row r="29" spans="1:15" x14ac:dyDescent="0.45">
      <c r="A29" t="s">
        <v>0</v>
      </c>
      <c r="B29">
        <v>25</v>
      </c>
      <c r="D29" t="str">
        <f t="shared" si="0"/>
        <v>R25</v>
      </c>
      <c r="F29" s="7">
        <v>0</v>
      </c>
      <c r="G29" s="7">
        <v>0</v>
      </c>
      <c r="H29" s="7">
        <v>0</v>
      </c>
      <c r="I29" s="7">
        <v>0</v>
      </c>
      <c r="J29" s="7">
        <v>0</v>
      </c>
      <c r="K29" s="7">
        <v>0</v>
      </c>
      <c r="L29" s="7">
        <v>0</v>
      </c>
      <c r="M29" s="7">
        <v>0</v>
      </c>
      <c r="N29" s="7">
        <v>0</v>
      </c>
      <c r="O29" s="7">
        <v>0</v>
      </c>
    </row>
    <row r="30" spans="1:15" x14ac:dyDescent="0.45">
      <c r="A30" t="s">
        <v>0</v>
      </c>
      <c r="B30">
        <v>26</v>
      </c>
      <c r="D30" t="str">
        <f t="shared" si="0"/>
        <v>R26</v>
      </c>
      <c r="F30" s="7">
        <v>0</v>
      </c>
      <c r="G30" s="7">
        <v>0</v>
      </c>
      <c r="H30" s="7">
        <v>0</v>
      </c>
      <c r="I30" s="7">
        <v>0</v>
      </c>
      <c r="J30" s="7">
        <v>0</v>
      </c>
      <c r="K30" s="7">
        <v>0</v>
      </c>
      <c r="L30" s="7">
        <v>0</v>
      </c>
      <c r="M30" s="7">
        <v>0</v>
      </c>
      <c r="N30" s="7">
        <v>0</v>
      </c>
      <c r="O30" s="7">
        <v>1</v>
      </c>
    </row>
    <row r="31" spans="1:15" x14ac:dyDescent="0.45">
      <c r="A31" t="s">
        <v>0</v>
      </c>
      <c r="B31">
        <v>27</v>
      </c>
      <c r="D31" t="str">
        <f t="shared" si="0"/>
        <v>R27</v>
      </c>
      <c r="F31" s="7">
        <v>0</v>
      </c>
      <c r="G31" s="7">
        <v>0</v>
      </c>
      <c r="H31" s="7">
        <v>0</v>
      </c>
      <c r="I31" s="7">
        <v>1</v>
      </c>
      <c r="J31" s="7">
        <v>0</v>
      </c>
      <c r="K31" s="7">
        <v>0</v>
      </c>
      <c r="L31" s="7">
        <v>0</v>
      </c>
      <c r="M31" s="7">
        <v>0</v>
      </c>
      <c r="N31" s="7">
        <v>0</v>
      </c>
      <c r="O31" s="7">
        <v>0</v>
      </c>
    </row>
    <row r="32" spans="1:15" x14ac:dyDescent="0.45">
      <c r="A32" t="s">
        <v>0</v>
      </c>
      <c r="B32">
        <v>28</v>
      </c>
      <c r="D32" t="str">
        <f t="shared" si="0"/>
        <v>R28</v>
      </c>
      <c r="F32" s="7">
        <v>1</v>
      </c>
      <c r="G32" s="7">
        <v>0</v>
      </c>
      <c r="H32" s="7">
        <v>0</v>
      </c>
      <c r="I32" s="7">
        <v>0</v>
      </c>
      <c r="J32" s="7">
        <v>1</v>
      </c>
      <c r="K32" s="7">
        <v>0</v>
      </c>
      <c r="L32" s="7">
        <v>0</v>
      </c>
      <c r="M32" s="7">
        <v>0</v>
      </c>
      <c r="N32" s="7">
        <v>0</v>
      </c>
      <c r="O32" s="7">
        <v>0</v>
      </c>
    </row>
    <row r="33" spans="1:15" x14ac:dyDescent="0.45">
      <c r="A33" t="s">
        <v>0</v>
      </c>
      <c r="B33">
        <v>29</v>
      </c>
      <c r="D33" t="str">
        <f t="shared" si="0"/>
        <v>R29</v>
      </c>
      <c r="F33" s="7">
        <v>1</v>
      </c>
      <c r="G33" s="7">
        <v>0</v>
      </c>
      <c r="H33" s="7">
        <v>0</v>
      </c>
      <c r="I33" s="7">
        <v>0</v>
      </c>
      <c r="J33" s="7">
        <v>0</v>
      </c>
      <c r="K33" s="7">
        <v>0</v>
      </c>
      <c r="L33" s="7">
        <v>0</v>
      </c>
      <c r="M33" s="7">
        <v>0</v>
      </c>
      <c r="N33" s="7">
        <v>0</v>
      </c>
      <c r="O33" s="7">
        <v>1</v>
      </c>
    </row>
    <row r="34" spans="1:15" x14ac:dyDescent="0.45">
      <c r="A34" t="s">
        <v>0</v>
      </c>
      <c r="B34">
        <v>30</v>
      </c>
      <c r="D34" t="str">
        <f t="shared" si="0"/>
        <v>R30</v>
      </c>
      <c r="F34" s="7">
        <v>0</v>
      </c>
      <c r="G34" s="7">
        <v>0</v>
      </c>
      <c r="H34" s="7">
        <v>0</v>
      </c>
      <c r="I34" s="7">
        <v>0</v>
      </c>
      <c r="J34" s="7">
        <v>0</v>
      </c>
      <c r="K34" s="7">
        <v>0</v>
      </c>
      <c r="L34" s="7">
        <v>0</v>
      </c>
      <c r="M34" s="7">
        <v>0</v>
      </c>
      <c r="N34" s="7">
        <v>0</v>
      </c>
      <c r="O34" s="7">
        <v>0</v>
      </c>
    </row>
    <row r="35" spans="1:15" x14ac:dyDescent="0.45">
      <c r="A35" t="s">
        <v>0</v>
      </c>
      <c r="B35">
        <v>31</v>
      </c>
      <c r="D35" t="str">
        <f t="shared" si="0"/>
        <v>R31</v>
      </c>
      <c r="F35" s="7">
        <v>0</v>
      </c>
      <c r="G35" s="7">
        <v>0</v>
      </c>
      <c r="H35" s="7">
        <v>0</v>
      </c>
      <c r="I35" s="7">
        <v>0</v>
      </c>
      <c r="J35" s="7">
        <v>0</v>
      </c>
      <c r="K35" s="7">
        <v>0</v>
      </c>
      <c r="L35" s="7">
        <v>0</v>
      </c>
      <c r="M35" s="7">
        <v>0</v>
      </c>
      <c r="N35" s="7">
        <v>0</v>
      </c>
      <c r="O35" s="7">
        <v>0</v>
      </c>
    </row>
    <row r="36" spans="1:15" x14ac:dyDescent="0.45">
      <c r="A36" t="s">
        <v>0</v>
      </c>
      <c r="B36">
        <v>32</v>
      </c>
      <c r="D36" t="str">
        <f t="shared" si="0"/>
        <v>R32</v>
      </c>
      <c r="F36" s="7">
        <v>0</v>
      </c>
      <c r="G36" s="7">
        <v>0</v>
      </c>
      <c r="H36" s="7">
        <v>0</v>
      </c>
      <c r="I36" s="7">
        <v>0</v>
      </c>
      <c r="J36" s="7">
        <v>0</v>
      </c>
      <c r="K36" s="7">
        <v>0</v>
      </c>
      <c r="L36" s="7">
        <v>0</v>
      </c>
      <c r="M36" s="7">
        <v>0</v>
      </c>
      <c r="N36" s="7">
        <v>0</v>
      </c>
      <c r="O36" s="7">
        <v>0</v>
      </c>
    </row>
    <row r="37" spans="1:15" x14ac:dyDescent="0.45">
      <c r="A37" t="s">
        <v>0</v>
      </c>
      <c r="B37">
        <v>33</v>
      </c>
      <c r="D37" t="str">
        <f t="shared" si="0"/>
        <v>R33</v>
      </c>
      <c r="F37" s="7">
        <v>0</v>
      </c>
      <c r="G37" s="7">
        <v>0</v>
      </c>
      <c r="H37" s="7">
        <v>0</v>
      </c>
      <c r="I37" s="7">
        <v>0</v>
      </c>
      <c r="J37" s="7">
        <v>0</v>
      </c>
      <c r="K37" s="7">
        <v>0</v>
      </c>
      <c r="L37" s="7">
        <v>0</v>
      </c>
      <c r="M37" s="7">
        <v>0</v>
      </c>
      <c r="N37" s="7">
        <v>0</v>
      </c>
      <c r="O37" s="7">
        <v>0</v>
      </c>
    </row>
    <row r="38" spans="1:15" x14ac:dyDescent="0.45">
      <c r="A38" t="s">
        <v>0</v>
      </c>
      <c r="B38">
        <v>34</v>
      </c>
      <c r="D38" t="str">
        <f t="shared" si="0"/>
        <v>R34</v>
      </c>
      <c r="F38" s="7">
        <v>0</v>
      </c>
      <c r="G38" s="7">
        <v>0</v>
      </c>
      <c r="H38" s="7">
        <v>0</v>
      </c>
      <c r="I38" s="7">
        <v>0</v>
      </c>
      <c r="J38" s="7">
        <v>0</v>
      </c>
      <c r="K38" s="7">
        <v>0</v>
      </c>
      <c r="L38" s="7">
        <v>0</v>
      </c>
      <c r="M38" s="7">
        <v>0</v>
      </c>
      <c r="N38" s="7">
        <v>0</v>
      </c>
      <c r="O38" s="7">
        <v>0</v>
      </c>
    </row>
    <row r="39" spans="1:15" x14ac:dyDescent="0.45">
      <c r="A39" t="s">
        <v>0</v>
      </c>
      <c r="B39">
        <v>35</v>
      </c>
      <c r="D39" t="str">
        <f t="shared" si="0"/>
        <v>R35</v>
      </c>
      <c r="F39" s="7">
        <v>0</v>
      </c>
      <c r="G39" s="7">
        <v>0</v>
      </c>
      <c r="H39" s="7">
        <v>0</v>
      </c>
      <c r="I39" s="7">
        <v>0</v>
      </c>
      <c r="J39" s="7">
        <v>0</v>
      </c>
      <c r="K39" s="7">
        <v>0</v>
      </c>
      <c r="L39" s="7">
        <v>0</v>
      </c>
      <c r="M39" s="7">
        <v>0</v>
      </c>
      <c r="N39" s="7">
        <v>0</v>
      </c>
      <c r="O39" s="7">
        <v>0</v>
      </c>
    </row>
    <row r="40" spans="1:15" x14ac:dyDescent="0.45">
      <c r="A40" t="s">
        <v>0</v>
      </c>
      <c r="B40">
        <v>36</v>
      </c>
      <c r="D40" t="str">
        <f t="shared" si="0"/>
        <v>R36</v>
      </c>
      <c r="F40" s="7">
        <v>0</v>
      </c>
      <c r="G40" s="7">
        <v>0</v>
      </c>
      <c r="H40" s="7">
        <v>0</v>
      </c>
      <c r="I40" s="7">
        <v>0</v>
      </c>
      <c r="J40" s="7">
        <v>0</v>
      </c>
      <c r="K40" s="7">
        <v>0</v>
      </c>
      <c r="L40" s="7">
        <v>0</v>
      </c>
      <c r="M40" s="7">
        <v>0</v>
      </c>
      <c r="N40" s="7">
        <v>0</v>
      </c>
      <c r="O40" s="7">
        <v>0</v>
      </c>
    </row>
    <row r="41" spans="1:15" x14ac:dyDescent="0.45">
      <c r="A41" t="s">
        <v>0</v>
      </c>
      <c r="B41">
        <v>37</v>
      </c>
      <c r="D41" t="str">
        <f t="shared" si="0"/>
        <v>R37</v>
      </c>
      <c r="F41" s="7">
        <v>1</v>
      </c>
      <c r="G41" s="7">
        <v>0</v>
      </c>
      <c r="H41" s="7">
        <v>0</v>
      </c>
      <c r="I41" s="7">
        <v>0</v>
      </c>
      <c r="J41" s="7">
        <v>0</v>
      </c>
      <c r="K41" s="7">
        <v>0</v>
      </c>
      <c r="L41" s="7">
        <v>0</v>
      </c>
      <c r="M41" s="7">
        <v>0</v>
      </c>
      <c r="N41" s="7">
        <v>0</v>
      </c>
      <c r="O41" s="7">
        <v>0</v>
      </c>
    </row>
    <row r="42" spans="1:15" x14ac:dyDescent="0.45">
      <c r="A42" t="s">
        <v>0</v>
      </c>
      <c r="B42">
        <v>38</v>
      </c>
      <c r="D42" t="str">
        <f t="shared" si="0"/>
        <v>R38</v>
      </c>
      <c r="F42" s="7">
        <v>0</v>
      </c>
      <c r="G42" s="7">
        <v>0</v>
      </c>
      <c r="H42" s="7">
        <v>0</v>
      </c>
      <c r="I42" s="7">
        <v>0</v>
      </c>
      <c r="J42" s="7">
        <v>0</v>
      </c>
      <c r="K42" s="7">
        <v>0</v>
      </c>
      <c r="L42" s="7">
        <v>0</v>
      </c>
      <c r="M42" s="7">
        <v>0</v>
      </c>
      <c r="N42" s="7">
        <v>0</v>
      </c>
      <c r="O42" s="7">
        <v>0</v>
      </c>
    </row>
    <row r="43" spans="1:15" x14ac:dyDescent="0.45">
      <c r="A43" t="s">
        <v>0</v>
      </c>
      <c r="B43">
        <v>39</v>
      </c>
      <c r="D43" t="str">
        <f t="shared" si="0"/>
        <v>R39</v>
      </c>
      <c r="F43" s="7">
        <v>0</v>
      </c>
      <c r="G43" s="7">
        <v>0</v>
      </c>
      <c r="H43" s="7">
        <v>0</v>
      </c>
      <c r="I43" s="7">
        <v>0</v>
      </c>
      <c r="J43" s="7">
        <v>0</v>
      </c>
      <c r="K43" s="7">
        <v>0</v>
      </c>
      <c r="L43" s="7">
        <v>0</v>
      </c>
      <c r="M43" s="7">
        <v>0</v>
      </c>
      <c r="N43" s="7">
        <v>0</v>
      </c>
      <c r="O43" s="7">
        <v>0</v>
      </c>
    </row>
    <row r="44" spans="1:15" x14ac:dyDescent="0.45">
      <c r="A44" t="s">
        <v>0</v>
      </c>
      <c r="B44">
        <v>40</v>
      </c>
      <c r="D44" t="str">
        <f t="shared" si="0"/>
        <v>R40</v>
      </c>
      <c r="F44" s="7">
        <v>0</v>
      </c>
      <c r="G44" s="7">
        <v>0</v>
      </c>
      <c r="H44" s="7">
        <v>0</v>
      </c>
      <c r="I44" s="7">
        <v>0</v>
      </c>
      <c r="J44" s="7">
        <v>0</v>
      </c>
      <c r="K44" s="7">
        <v>0</v>
      </c>
      <c r="L44" s="7">
        <v>0</v>
      </c>
      <c r="M44" s="7">
        <v>0</v>
      </c>
      <c r="N44" s="7">
        <v>0</v>
      </c>
      <c r="O44" s="7">
        <v>0</v>
      </c>
    </row>
    <row r="45" spans="1:15" x14ac:dyDescent="0.45">
      <c r="A45" t="s">
        <v>0</v>
      </c>
      <c r="B45">
        <v>41</v>
      </c>
      <c r="D45" t="str">
        <f t="shared" si="0"/>
        <v>R41</v>
      </c>
      <c r="F45" s="7">
        <v>0</v>
      </c>
      <c r="G45" s="7">
        <v>0</v>
      </c>
      <c r="H45" s="7">
        <v>0</v>
      </c>
      <c r="I45" s="7">
        <v>1</v>
      </c>
      <c r="J45" s="7">
        <v>0</v>
      </c>
      <c r="K45" s="7">
        <v>0</v>
      </c>
      <c r="L45" s="7">
        <v>0</v>
      </c>
      <c r="M45" s="7">
        <v>0</v>
      </c>
      <c r="N45" s="7">
        <v>0</v>
      </c>
      <c r="O45" s="7">
        <v>1</v>
      </c>
    </row>
    <row r="46" spans="1:15" x14ac:dyDescent="0.45">
      <c r="A46" t="s">
        <v>0</v>
      </c>
      <c r="B46">
        <v>42</v>
      </c>
      <c r="D46" t="str">
        <f t="shared" si="0"/>
        <v>R42</v>
      </c>
      <c r="F46" s="7">
        <v>0</v>
      </c>
      <c r="G46" s="7">
        <v>0</v>
      </c>
      <c r="H46" s="7">
        <v>0</v>
      </c>
      <c r="I46" s="7">
        <v>0</v>
      </c>
      <c r="J46" s="7">
        <v>0</v>
      </c>
      <c r="K46" s="7">
        <v>0</v>
      </c>
      <c r="L46" s="7">
        <v>0</v>
      </c>
      <c r="M46" s="7">
        <v>0</v>
      </c>
      <c r="N46" s="7">
        <v>0</v>
      </c>
      <c r="O46" s="7">
        <v>0</v>
      </c>
    </row>
    <row r="47" spans="1:15" x14ac:dyDescent="0.45">
      <c r="A47" t="s">
        <v>0</v>
      </c>
      <c r="B47">
        <v>43</v>
      </c>
      <c r="D47" t="str">
        <f t="shared" si="0"/>
        <v>R43</v>
      </c>
      <c r="F47" s="7">
        <v>0</v>
      </c>
      <c r="G47" s="7">
        <v>0</v>
      </c>
      <c r="H47" s="7">
        <v>0</v>
      </c>
      <c r="I47" s="7">
        <v>0</v>
      </c>
      <c r="J47" s="7">
        <v>0</v>
      </c>
      <c r="K47" s="7">
        <v>0</v>
      </c>
      <c r="L47" s="7">
        <v>0</v>
      </c>
      <c r="M47" s="7">
        <v>0</v>
      </c>
      <c r="N47" s="7">
        <v>0</v>
      </c>
      <c r="O47" s="7">
        <v>0</v>
      </c>
    </row>
    <row r="48" spans="1:15" x14ac:dyDescent="0.45">
      <c r="A48" t="s">
        <v>0</v>
      </c>
      <c r="B48">
        <v>44</v>
      </c>
      <c r="D48" t="str">
        <f t="shared" si="0"/>
        <v>R44</v>
      </c>
      <c r="F48" s="7">
        <v>0</v>
      </c>
      <c r="G48" s="7">
        <v>0</v>
      </c>
      <c r="H48" s="7">
        <v>0</v>
      </c>
      <c r="I48" s="7">
        <v>0</v>
      </c>
      <c r="J48" s="7">
        <v>0</v>
      </c>
      <c r="K48" s="7">
        <v>0</v>
      </c>
      <c r="L48" s="7">
        <v>0</v>
      </c>
      <c r="M48" s="7">
        <v>0</v>
      </c>
      <c r="N48" s="7">
        <v>0</v>
      </c>
      <c r="O48" s="7">
        <v>0</v>
      </c>
    </row>
    <row r="49" spans="1:15" x14ac:dyDescent="0.45">
      <c r="A49" t="s">
        <v>0</v>
      </c>
      <c r="B49">
        <v>45</v>
      </c>
      <c r="D49" t="str">
        <f t="shared" si="0"/>
        <v>R45</v>
      </c>
      <c r="F49" s="7">
        <v>0</v>
      </c>
      <c r="G49" s="7">
        <v>0</v>
      </c>
      <c r="H49" s="7">
        <v>0</v>
      </c>
      <c r="I49" s="7">
        <v>0</v>
      </c>
      <c r="J49" s="7">
        <v>0</v>
      </c>
      <c r="K49" s="7">
        <v>0</v>
      </c>
      <c r="L49" s="7">
        <v>0</v>
      </c>
      <c r="M49" s="7">
        <v>0</v>
      </c>
      <c r="N49" s="7">
        <v>0</v>
      </c>
      <c r="O49" s="7">
        <v>0</v>
      </c>
    </row>
    <row r="50" spans="1:15" x14ac:dyDescent="0.45">
      <c r="A50" t="s">
        <v>0</v>
      </c>
      <c r="B50">
        <v>46</v>
      </c>
      <c r="D50" t="str">
        <f t="shared" si="0"/>
        <v>R46</v>
      </c>
      <c r="F50" s="7">
        <v>0</v>
      </c>
      <c r="G50" s="7">
        <v>0</v>
      </c>
      <c r="H50" s="7">
        <v>0</v>
      </c>
      <c r="I50" s="7">
        <v>0</v>
      </c>
      <c r="J50" s="7">
        <v>0</v>
      </c>
      <c r="K50" s="7">
        <v>0</v>
      </c>
      <c r="L50" s="7">
        <v>0</v>
      </c>
      <c r="M50" s="7">
        <v>0</v>
      </c>
      <c r="N50" s="7">
        <v>0</v>
      </c>
      <c r="O50" s="7">
        <v>0</v>
      </c>
    </row>
    <row r="51" spans="1:15" x14ac:dyDescent="0.45">
      <c r="A51" t="s">
        <v>0</v>
      </c>
      <c r="B51">
        <v>47</v>
      </c>
      <c r="C51">
        <v>1</v>
      </c>
      <c r="D51" t="str">
        <f t="shared" ref="D51:D113" si="1">A51&amp;B51&amp;"-"&amp;C51</f>
        <v>R47-1</v>
      </c>
    </row>
    <row r="52" spans="1:15" x14ac:dyDescent="0.45">
      <c r="A52" t="s">
        <v>0</v>
      </c>
      <c r="B52">
        <v>48</v>
      </c>
      <c r="C52">
        <v>2</v>
      </c>
      <c r="D52" t="str">
        <f t="shared" si="1"/>
        <v>R48-2</v>
      </c>
    </row>
    <row r="53" spans="1:15" x14ac:dyDescent="0.45">
      <c r="A53" t="s">
        <v>0</v>
      </c>
      <c r="B53">
        <v>49</v>
      </c>
      <c r="C53">
        <v>3</v>
      </c>
      <c r="D53" t="str">
        <f t="shared" si="1"/>
        <v>R49-3</v>
      </c>
    </row>
    <row r="54" spans="1:15" x14ac:dyDescent="0.45">
      <c r="A54" t="s">
        <v>0</v>
      </c>
      <c r="B54">
        <v>50</v>
      </c>
      <c r="C54">
        <v>4</v>
      </c>
      <c r="D54" t="str">
        <f t="shared" si="1"/>
        <v>R50-4</v>
      </c>
    </row>
    <row r="55" spans="1:15" x14ac:dyDescent="0.45">
      <c r="A55" t="s">
        <v>0</v>
      </c>
      <c r="B55">
        <v>51</v>
      </c>
      <c r="C55">
        <v>5</v>
      </c>
      <c r="D55" t="str">
        <f t="shared" si="1"/>
        <v>R51-5</v>
      </c>
    </row>
    <row r="56" spans="1:15" x14ac:dyDescent="0.45">
      <c r="A56" t="s">
        <v>0</v>
      </c>
      <c r="B56">
        <v>52</v>
      </c>
      <c r="C56">
        <v>6</v>
      </c>
      <c r="D56" t="str">
        <f t="shared" si="1"/>
        <v>R52-6</v>
      </c>
    </row>
    <row r="57" spans="1:15" x14ac:dyDescent="0.45">
      <c r="A57" t="s">
        <v>0</v>
      </c>
      <c r="B57">
        <v>53</v>
      </c>
      <c r="C57">
        <v>7</v>
      </c>
      <c r="D57" t="str">
        <f t="shared" si="1"/>
        <v>R53-7</v>
      </c>
    </row>
    <row r="58" spans="1:15" x14ac:dyDescent="0.45">
      <c r="A58" t="s">
        <v>0</v>
      </c>
      <c r="B58">
        <v>54</v>
      </c>
      <c r="C58">
        <v>8</v>
      </c>
      <c r="D58" t="str">
        <f t="shared" si="1"/>
        <v>R54-8</v>
      </c>
    </row>
    <row r="59" spans="1:15" x14ac:dyDescent="0.45">
      <c r="A59" t="s">
        <v>0</v>
      </c>
      <c r="B59">
        <v>55</v>
      </c>
      <c r="C59">
        <v>9</v>
      </c>
      <c r="D59" t="str">
        <f t="shared" si="1"/>
        <v>R55-9</v>
      </c>
    </row>
    <row r="60" spans="1:15" x14ac:dyDescent="0.45">
      <c r="A60" t="s">
        <v>0</v>
      </c>
      <c r="B60">
        <v>56</v>
      </c>
      <c r="C60">
        <v>10</v>
      </c>
      <c r="D60" t="str">
        <f t="shared" si="1"/>
        <v>R56-10</v>
      </c>
    </row>
    <row r="61" spans="1:15" x14ac:dyDescent="0.45">
      <c r="A61" t="s">
        <v>0</v>
      </c>
      <c r="B61">
        <v>57</v>
      </c>
      <c r="C61">
        <v>11</v>
      </c>
      <c r="D61" t="str">
        <f t="shared" si="1"/>
        <v>R57-11</v>
      </c>
    </row>
    <row r="62" spans="1:15" x14ac:dyDescent="0.45">
      <c r="A62" t="s">
        <v>0</v>
      </c>
      <c r="B62">
        <v>58</v>
      </c>
      <c r="C62">
        <v>12</v>
      </c>
      <c r="D62" t="str">
        <f t="shared" si="1"/>
        <v>R58-12</v>
      </c>
    </row>
    <row r="63" spans="1:15" x14ac:dyDescent="0.45">
      <c r="A63" t="s">
        <v>0</v>
      </c>
      <c r="B63">
        <v>59</v>
      </c>
      <c r="C63">
        <v>13</v>
      </c>
      <c r="D63" t="str">
        <f t="shared" si="1"/>
        <v>R59-13</v>
      </c>
    </row>
    <row r="64" spans="1:15" x14ac:dyDescent="0.45">
      <c r="A64" t="s">
        <v>0</v>
      </c>
      <c r="B64">
        <v>60</v>
      </c>
      <c r="C64">
        <v>14</v>
      </c>
      <c r="D64" t="str">
        <f t="shared" si="1"/>
        <v>R60-14</v>
      </c>
    </row>
    <row r="65" spans="1:4" x14ac:dyDescent="0.45">
      <c r="A65" t="s">
        <v>0</v>
      </c>
      <c r="B65">
        <v>61</v>
      </c>
      <c r="C65">
        <v>15</v>
      </c>
      <c r="D65" t="str">
        <f t="shared" si="1"/>
        <v>R61-15</v>
      </c>
    </row>
    <row r="66" spans="1:4" x14ac:dyDescent="0.45">
      <c r="A66" t="s">
        <v>0</v>
      </c>
      <c r="B66">
        <v>62</v>
      </c>
      <c r="C66">
        <v>16</v>
      </c>
      <c r="D66" t="str">
        <f t="shared" si="1"/>
        <v>R62-16</v>
      </c>
    </row>
    <row r="67" spans="1:4" x14ac:dyDescent="0.45">
      <c r="A67" t="s">
        <v>0</v>
      </c>
      <c r="B67">
        <v>63</v>
      </c>
      <c r="C67">
        <v>17</v>
      </c>
      <c r="D67" t="str">
        <f t="shared" si="1"/>
        <v>R63-17</v>
      </c>
    </row>
    <row r="68" spans="1:4" x14ac:dyDescent="0.45">
      <c r="A68" t="s">
        <v>0</v>
      </c>
      <c r="B68">
        <v>64</v>
      </c>
      <c r="C68">
        <v>18</v>
      </c>
      <c r="D68" t="str">
        <f t="shared" si="1"/>
        <v>R64-18</v>
      </c>
    </row>
    <row r="69" spans="1:4" x14ac:dyDescent="0.45">
      <c r="A69" t="s">
        <v>0</v>
      </c>
      <c r="B69">
        <v>65</v>
      </c>
      <c r="C69">
        <v>19</v>
      </c>
      <c r="D69" t="str">
        <f t="shared" si="1"/>
        <v>R65-19</v>
      </c>
    </row>
    <row r="70" spans="1:4" x14ac:dyDescent="0.45">
      <c r="A70" t="s">
        <v>0</v>
      </c>
      <c r="B70">
        <v>66</v>
      </c>
      <c r="C70">
        <v>20</v>
      </c>
      <c r="D70" t="str">
        <f t="shared" si="1"/>
        <v>R66-20</v>
      </c>
    </row>
    <row r="71" spans="1:4" x14ac:dyDescent="0.45">
      <c r="A71" t="s">
        <v>0</v>
      </c>
      <c r="B71">
        <v>67</v>
      </c>
      <c r="C71">
        <v>21</v>
      </c>
      <c r="D71" t="str">
        <f t="shared" si="1"/>
        <v>R67-21</v>
      </c>
    </row>
    <row r="72" spans="1:4" x14ac:dyDescent="0.45">
      <c r="A72" t="s">
        <v>0</v>
      </c>
      <c r="B72">
        <v>68</v>
      </c>
      <c r="C72">
        <v>22</v>
      </c>
      <c r="D72" t="str">
        <f t="shared" si="1"/>
        <v>R68-22</v>
      </c>
    </row>
    <row r="73" spans="1:4" x14ac:dyDescent="0.45">
      <c r="A73" t="s">
        <v>0</v>
      </c>
      <c r="B73">
        <v>69</v>
      </c>
      <c r="C73">
        <v>23</v>
      </c>
      <c r="D73" t="str">
        <f t="shared" si="1"/>
        <v>R69-23</v>
      </c>
    </row>
    <row r="74" spans="1:4" x14ac:dyDescent="0.45">
      <c r="A74" t="s">
        <v>0</v>
      </c>
      <c r="B74">
        <v>70</v>
      </c>
      <c r="C74">
        <v>24</v>
      </c>
      <c r="D74" t="str">
        <f t="shared" si="1"/>
        <v>R70-24</v>
      </c>
    </row>
    <row r="75" spans="1:4" x14ac:dyDescent="0.45">
      <c r="A75" t="s">
        <v>0</v>
      </c>
      <c r="B75">
        <v>71</v>
      </c>
      <c r="C75">
        <v>25</v>
      </c>
      <c r="D75" t="str">
        <f t="shared" si="1"/>
        <v>R71-25</v>
      </c>
    </row>
    <row r="76" spans="1:4" x14ac:dyDescent="0.45">
      <c r="A76" t="s">
        <v>0</v>
      </c>
      <c r="B76">
        <v>72</v>
      </c>
      <c r="C76">
        <v>26</v>
      </c>
      <c r="D76" t="str">
        <f t="shared" si="1"/>
        <v>R72-26</v>
      </c>
    </row>
    <row r="77" spans="1:4" x14ac:dyDescent="0.45">
      <c r="A77" t="s">
        <v>0</v>
      </c>
      <c r="B77">
        <v>73</v>
      </c>
      <c r="C77">
        <v>27</v>
      </c>
      <c r="D77" t="str">
        <f t="shared" si="1"/>
        <v>R73-27</v>
      </c>
    </row>
    <row r="78" spans="1:4" x14ac:dyDescent="0.45">
      <c r="A78" t="s">
        <v>0</v>
      </c>
      <c r="B78">
        <v>74</v>
      </c>
      <c r="C78">
        <v>28</v>
      </c>
      <c r="D78" t="str">
        <f t="shared" si="1"/>
        <v>R74-28</v>
      </c>
    </row>
    <row r="79" spans="1:4" x14ac:dyDescent="0.45">
      <c r="A79" t="s">
        <v>0</v>
      </c>
      <c r="B79">
        <v>75</v>
      </c>
      <c r="C79">
        <v>29</v>
      </c>
      <c r="D79" t="str">
        <f t="shared" si="1"/>
        <v>R75-29</v>
      </c>
    </row>
    <row r="80" spans="1:4" x14ac:dyDescent="0.45">
      <c r="A80" t="s">
        <v>0</v>
      </c>
      <c r="B80">
        <v>76</v>
      </c>
      <c r="C80">
        <v>30</v>
      </c>
      <c r="D80" t="str">
        <f t="shared" si="1"/>
        <v>R76-30</v>
      </c>
    </row>
    <row r="81" spans="1:4" x14ac:dyDescent="0.45">
      <c r="A81" t="s">
        <v>0</v>
      </c>
      <c r="B81">
        <v>77</v>
      </c>
      <c r="C81">
        <v>31</v>
      </c>
      <c r="D81" t="str">
        <f t="shared" si="1"/>
        <v>R77-31</v>
      </c>
    </row>
    <row r="82" spans="1:4" x14ac:dyDescent="0.45">
      <c r="A82" t="s">
        <v>0</v>
      </c>
      <c r="B82">
        <v>78</v>
      </c>
      <c r="C82">
        <v>32</v>
      </c>
      <c r="D82" t="str">
        <f t="shared" si="1"/>
        <v>R78-32</v>
      </c>
    </row>
    <row r="83" spans="1:4" x14ac:dyDescent="0.45">
      <c r="A83" t="s">
        <v>0</v>
      </c>
      <c r="B83">
        <v>79</v>
      </c>
      <c r="C83">
        <v>33</v>
      </c>
      <c r="D83" t="str">
        <f t="shared" si="1"/>
        <v>R79-33</v>
      </c>
    </row>
    <row r="84" spans="1:4" x14ac:dyDescent="0.45">
      <c r="A84" t="s">
        <v>0</v>
      </c>
      <c r="B84">
        <v>80</v>
      </c>
      <c r="C84">
        <v>34</v>
      </c>
      <c r="D84" t="str">
        <f t="shared" si="1"/>
        <v>R80-34</v>
      </c>
    </row>
    <row r="85" spans="1:4" x14ac:dyDescent="0.45">
      <c r="A85" t="s">
        <v>0</v>
      </c>
      <c r="B85">
        <v>81</v>
      </c>
      <c r="C85">
        <v>35</v>
      </c>
      <c r="D85" t="str">
        <f t="shared" si="1"/>
        <v>R81-35</v>
      </c>
    </row>
    <row r="86" spans="1:4" x14ac:dyDescent="0.45">
      <c r="A86" t="s">
        <v>0</v>
      </c>
      <c r="B86">
        <v>82</v>
      </c>
      <c r="C86">
        <v>36</v>
      </c>
      <c r="D86" t="str">
        <f t="shared" si="1"/>
        <v>R82-36</v>
      </c>
    </row>
    <row r="87" spans="1:4" x14ac:dyDescent="0.45">
      <c r="A87" t="s">
        <v>0</v>
      </c>
      <c r="B87">
        <v>83</v>
      </c>
      <c r="C87">
        <v>37</v>
      </c>
      <c r="D87" t="str">
        <f t="shared" si="1"/>
        <v>R83-37</v>
      </c>
    </row>
    <row r="88" spans="1:4" x14ac:dyDescent="0.45">
      <c r="A88" t="s">
        <v>0</v>
      </c>
      <c r="B88">
        <v>84</v>
      </c>
      <c r="C88">
        <v>38</v>
      </c>
      <c r="D88" t="str">
        <f t="shared" si="1"/>
        <v>R84-38</v>
      </c>
    </row>
    <row r="89" spans="1:4" x14ac:dyDescent="0.45">
      <c r="A89" t="s">
        <v>0</v>
      </c>
      <c r="B89">
        <v>85</v>
      </c>
      <c r="C89">
        <v>39</v>
      </c>
      <c r="D89" t="str">
        <f t="shared" si="1"/>
        <v>R85-39</v>
      </c>
    </row>
    <row r="90" spans="1:4" x14ac:dyDescent="0.45">
      <c r="A90" t="s">
        <v>0</v>
      </c>
      <c r="B90">
        <v>86</v>
      </c>
      <c r="C90">
        <v>40</v>
      </c>
      <c r="D90" t="str">
        <f t="shared" si="1"/>
        <v>R86-40</v>
      </c>
    </row>
    <row r="91" spans="1:4" x14ac:dyDescent="0.45">
      <c r="A91" t="s">
        <v>0</v>
      </c>
      <c r="B91">
        <v>87</v>
      </c>
      <c r="C91">
        <v>41</v>
      </c>
      <c r="D91" t="str">
        <f t="shared" si="1"/>
        <v>R87-41</v>
      </c>
    </row>
    <row r="92" spans="1:4" x14ac:dyDescent="0.45">
      <c r="A92" t="s">
        <v>0</v>
      </c>
      <c r="B92">
        <v>88</v>
      </c>
      <c r="C92">
        <v>42</v>
      </c>
      <c r="D92" t="str">
        <f t="shared" si="1"/>
        <v>R88-42</v>
      </c>
    </row>
    <row r="93" spans="1:4" x14ac:dyDescent="0.45">
      <c r="A93" t="s">
        <v>0</v>
      </c>
      <c r="B93">
        <v>89</v>
      </c>
      <c r="C93">
        <v>43</v>
      </c>
      <c r="D93" t="str">
        <f t="shared" si="1"/>
        <v>R89-43</v>
      </c>
    </row>
    <row r="94" spans="1:4" x14ac:dyDescent="0.45">
      <c r="A94" t="s">
        <v>0</v>
      </c>
      <c r="B94">
        <v>90</v>
      </c>
      <c r="C94">
        <v>44</v>
      </c>
      <c r="D94" t="str">
        <f t="shared" si="1"/>
        <v>R90-44</v>
      </c>
    </row>
    <row r="95" spans="1:4" x14ac:dyDescent="0.45">
      <c r="A95" t="s">
        <v>0</v>
      </c>
      <c r="B95">
        <v>91</v>
      </c>
      <c r="C95">
        <v>45</v>
      </c>
      <c r="D95" t="str">
        <f t="shared" si="1"/>
        <v>R91-45</v>
      </c>
    </row>
    <row r="96" spans="1:4" x14ac:dyDescent="0.45">
      <c r="A96" t="s">
        <v>0</v>
      </c>
      <c r="B96">
        <v>92</v>
      </c>
      <c r="C96">
        <v>46</v>
      </c>
      <c r="D96" t="str">
        <f t="shared" si="1"/>
        <v>R92-46</v>
      </c>
    </row>
    <row r="97" spans="1:4" x14ac:dyDescent="0.45">
      <c r="A97" t="s">
        <v>0</v>
      </c>
      <c r="B97">
        <v>93</v>
      </c>
      <c r="C97">
        <v>47</v>
      </c>
      <c r="D97" t="str">
        <f t="shared" si="1"/>
        <v>R93-47</v>
      </c>
    </row>
    <row r="98" spans="1:4" x14ac:dyDescent="0.45">
      <c r="A98" t="s">
        <v>0</v>
      </c>
      <c r="B98">
        <v>94</v>
      </c>
      <c r="C98">
        <v>48</v>
      </c>
      <c r="D98" t="str">
        <f t="shared" si="1"/>
        <v>R94-48</v>
      </c>
    </row>
    <row r="99" spans="1:4" x14ac:dyDescent="0.45">
      <c r="A99" t="s">
        <v>0</v>
      </c>
      <c r="B99">
        <v>95</v>
      </c>
      <c r="C99">
        <v>49</v>
      </c>
      <c r="D99" t="str">
        <f t="shared" si="1"/>
        <v>R95-49</v>
      </c>
    </row>
    <row r="100" spans="1:4" x14ac:dyDescent="0.45">
      <c r="A100" t="s">
        <v>0</v>
      </c>
      <c r="B100">
        <v>96</v>
      </c>
      <c r="C100">
        <v>50</v>
      </c>
      <c r="D100" t="str">
        <f t="shared" si="1"/>
        <v>R96-50</v>
      </c>
    </row>
    <row r="101" spans="1:4" x14ac:dyDescent="0.45">
      <c r="A101" t="s">
        <v>0</v>
      </c>
      <c r="B101">
        <v>97</v>
      </c>
      <c r="C101">
        <v>51</v>
      </c>
      <c r="D101" t="str">
        <f t="shared" si="1"/>
        <v>R97-51</v>
      </c>
    </row>
    <row r="102" spans="1:4" x14ac:dyDescent="0.45">
      <c r="A102" t="s">
        <v>0</v>
      </c>
      <c r="B102">
        <v>98</v>
      </c>
      <c r="C102">
        <v>52</v>
      </c>
      <c r="D102" t="str">
        <f t="shared" si="1"/>
        <v>R98-52</v>
      </c>
    </row>
    <row r="103" spans="1:4" x14ac:dyDescent="0.45">
      <c r="A103" t="s">
        <v>0</v>
      </c>
      <c r="B103">
        <v>99</v>
      </c>
      <c r="C103">
        <v>53</v>
      </c>
      <c r="D103" t="str">
        <f t="shared" si="1"/>
        <v>R99-53</v>
      </c>
    </row>
    <row r="104" spans="1:4" x14ac:dyDescent="0.45">
      <c r="A104" t="s">
        <v>0</v>
      </c>
      <c r="B104">
        <v>100</v>
      </c>
      <c r="C104">
        <v>54</v>
      </c>
      <c r="D104" t="str">
        <f t="shared" si="1"/>
        <v>R100-54</v>
      </c>
    </row>
    <row r="105" spans="1:4" x14ac:dyDescent="0.45">
      <c r="A105" t="s">
        <v>0</v>
      </c>
      <c r="B105">
        <v>101</v>
      </c>
      <c r="C105">
        <v>55</v>
      </c>
      <c r="D105" t="str">
        <f t="shared" si="1"/>
        <v>R101-55</v>
      </c>
    </row>
    <row r="106" spans="1:4" x14ac:dyDescent="0.45">
      <c r="A106" t="s">
        <v>0</v>
      </c>
      <c r="B106">
        <v>102</v>
      </c>
      <c r="C106">
        <v>56</v>
      </c>
      <c r="D106" t="str">
        <f t="shared" si="1"/>
        <v>R102-56</v>
      </c>
    </row>
    <row r="107" spans="1:4" x14ac:dyDescent="0.45">
      <c r="A107" t="s">
        <v>0</v>
      </c>
      <c r="B107">
        <v>103</v>
      </c>
      <c r="C107">
        <v>57</v>
      </c>
      <c r="D107" t="str">
        <f t="shared" si="1"/>
        <v>R103-57</v>
      </c>
    </row>
    <row r="108" spans="1:4" x14ac:dyDescent="0.45">
      <c r="A108" t="s">
        <v>0</v>
      </c>
      <c r="B108">
        <v>104</v>
      </c>
      <c r="C108">
        <v>58</v>
      </c>
      <c r="D108" t="str">
        <f t="shared" si="1"/>
        <v>R104-58</v>
      </c>
    </row>
    <row r="109" spans="1:4" x14ac:dyDescent="0.45">
      <c r="A109" t="s">
        <v>0</v>
      </c>
      <c r="B109">
        <v>105</v>
      </c>
      <c r="C109">
        <v>59</v>
      </c>
      <c r="D109" t="str">
        <f t="shared" si="1"/>
        <v>R105-59</v>
      </c>
    </row>
    <row r="110" spans="1:4" x14ac:dyDescent="0.45">
      <c r="A110" t="s">
        <v>0</v>
      </c>
      <c r="B110">
        <v>106</v>
      </c>
      <c r="C110">
        <v>60</v>
      </c>
      <c r="D110" t="str">
        <f t="shared" si="1"/>
        <v>R106-60</v>
      </c>
    </row>
    <row r="111" spans="1:4" x14ac:dyDescent="0.45">
      <c r="A111" t="s">
        <v>0</v>
      </c>
      <c r="B111">
        <v>107</v>
      </c>
      <c r="C111">
        <v>61</v>
      </c>
      <c r="D111" t="str">
        <f t="shared" si="1"/>
        <v>R107-61</v>
      </c>
    </row>
    <row r="112" spans="1:4" x14ac:dyDescent="0.45">
      <c r="A112" t="s">
        <v>0</v>
      </c>
      <c r="B112">
        <v>108</v>
      </c>
      <c r="C112">
        <v>62</v>
      </c>
      <c r="D112" t="str">
        <f t="shared" si="1"/>
        <v>R108-62</v>
      </c>
    </row>
    <row r="113" spans="1:4" x14ac:dyDescent="0.45">
      <c r="A113" t="s">
        <v>0</v>
      </c>
      <c r="B113">
        <v>109</v>
      </c>
      <c r="C113">
        <v>63</v>
      </c>
      <c r="D113" t="str">
        <f t="shared" si="1"/>
        <v>R109-63</v>
      </c>
    </row>
    <row r="114" spans="1:4" x14ac:dyDescent="0.45">
      <c r="A114" t="s">
        <v>0</v>
      </c>
      <c r="B114">
        <v>110</v>
      </c>
      <c r="C114">
        <v>64</v>
      </c>
      <c r="D114" t="str">
        <f>A114&amp;B114&amp;"-"&amp;C114</f>
        <v>R110-64</v>
      </c>
    </row>
    <row r="115" spans="1:4" x14ac:dyDescent="0.45">
      <c r="A115" t="s">
        <v>0</v>
      </c>
      <c r="B115">
        <v>111</v>
      </c>
      <c r="C115">
        <v>65</v>
      </c>
      <c r="D115" t="str">
        <f>A115&amp;B115&amp;"-"&amp;C115</f>
        <v>R111-65</v>
      </c>
    </row>
  </sheetData>
  <phoneticPr fontId="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D22C1-B104-420C-82C6-D57723E7BBC8}">
  <dimension ref="A1:AC29"/>
  <sheetViews>
    <sheetView workbookViewId="0"/>
  </sheetViews>
  <sheetFormatPr defaultColWidth="9.1328125" defaultRowHeight="14.25" x14ac:dyDescent="0.45"/>
  <cols>
    <col min="1" max="1" width="25.73046875" customWidth="1"/>
    <col min="2" max="2" width="6.265625" customWidth="1"/>
  </cols>
  <sheetData>
    <row r="1" spans="1:29" x14ac:dyDescent="0.45">
      <c r="C1" s="4">
        <f>'CCUS justice'!F1</f>
        <v>6</v>
      </c>
      <c r="D1" s="4">
        <f>'CCUS justice'!G1</f>
        <v>7</v>
      </c>
      <c r="E1" s="4">
        <f>'CCUS justice'!H1</f>
        <v>8</v>
      </c>
      <c r="F1" s="4">
        <f>'CCUS justice'!I1</f>
        <v>9</v>
      </c>
      <c r="G1" s="4">
        <f>'CCUS justice'!J1</f>
        <v>10</v>
      </c>
      <c r="H1" s="4">
        <f>'CCUS justice'!K1</f>
        <v>11</v>
      </c>
      <c r="I1" s="4">
        <f>'CCUS justice'!L1</f>
        <v>12</v>
      </c>
      <c r="J1" s="4">
        <f>'CCUS justice'!M1</f>
        <v>13</v>
      </c>
      <c r="K1" s="4">
        <f>'CCUS justice'!N1</f>
        <v>14</v>
      </c>
      <c r="L1" s="4">
        <f>'CCUS justice'!O1</f>
        <v>15</v>
      </c>
      <c r="M1" s="4"/>
      <c r="N1" s="4"/>
      <c r="O1" s="4"/>
      <c r="P1" s="4"/>
      <c r="Q1" s="4"/>
      <c r="R1" s="4"/>
      <c r="S1" s="4"/>
      <c r="T1" s="4"/>
      <c r="U1" s="4"/>
      <c r="V1" s="4"/>
      <c r="W1" s="4"/>
      <c r="X1" s="4"/>
      <c r="Y1" s="4"/>
      <c r="Z1" s="4"/>
      <c r="AA1" s="4"/>
      <c r="AB1" s="4"/>
      <c r="AC1" s="4"/>
    </row>
    <row r="2" spans="1:29" ht="151.5" x14ac:dyDescent="0.45">
      <c r="C2" s="2" t="s">
        <v>14</v>
      </c>
      <c r="D2" s="2" t="s">
        <v>15</v>
      </c>
      <c r="E2" s="2" t="s">
        <v>16</v>
      </c>
      <c r="F2" s="2" t="s">
        <v>17</v>
      </c>
      <c r="G2" s="2" t="s">
        <v>18</v>
      </c>
      <c r="H2" s="2" t="s">
        <v>19</v>
      </c>
      <c r="I2" s="2" t="s">
        <v>20</v>
      </c>
      <c r="J2" s="2" t="s">
        <v>21</v>
      </c>
      <c r="K2" s="2" t="s">
        <v>9</v>
      </c>
      <c r="L2" s="2" t="s">
        <v>5</v>
      </c>
      <c r="M2" s="2"/>
      <c r="N2" s="2"/>
      <c r="O2" s="2"/>
      <c r="P2" s="2"/>
      <c r="Q2" s="2"/>
      <c r="R2" s="2"/>
      <c r="S2" s="2"/>
      <c r="T2" s="2"/>
      <c r="U2" s="2"/>
      <c r="V2" s="2"/>
      <c r="W2" s="2"/>
      <c r="X2" s="2"/>
      <c r="Y2" s="2"/>
      <c r="Z2" s="2"/>
      <c r="AA2" s="2"/>
      <c r="AB2" s="2"/>
      <c r="AC2" s="2"/>
    </row>
    <row r="3" spans="1:29" ht="26.65" x14ac:dyDescent="0.45">
      <c r="A3" s="3" t="s">
        <v>14</v>
      </c>
      <c r="B3" s="6">
        <v>6</v>
      </c>
      <c r="C3">
        <f ca="1">1-(COUNTIFS(OFFSET('CCUS justice'!$A$1,2,$B3-1,totalresp),1,OFFSET('CCUS justice'!$A$1,2,C$1-1,totalresp),1)/(COUNTIFS(OFFSET('CCUS justice'!$A$1,2,$B3-1,totalresp),1,OFFSET('CCUS justice'!$A$1,2,C$1-1,totalresp),1)+COUNTIFS(OFFSET('CCUS justice'!$A$1,2,$B3-1,totalresp),1,OFFSET('CCUS justice'!$A$1,2,C$1-1,totalresp),0)+COUNTIFS(OFFSET('CCUS justice'!$A$1,2,$B3-1,totalresp),0,OFFSET('CCUS justice'!$A$1,2,C$1-1,totalresp),1)))</f>
        <v>0</v>
      </c>
      <c r="D3">
        <f ca="1">1-(COUNTIFS(OFFSET('CCUS justice'!$A$1,2,$B3-1,totalresp),1,OFFSET('CCUS justice'!$A$1,2,D$1-1,totalresp),1)/(COUNTIFS(OFFSET('CCUS justice'!$A$1,2,$B3-1,totalresp),1,OFFSET('CCUS justice'!$A$1,2,D$1-1,totalresp),1)+COUNTIFS(OFFSET('CCUS justice'!$A$1,2,$B3-1,totalresp),1,OFFSET('CCUS justice'!$A$1,2,D$1-1,totalresp),0)+COUNTIFS(OFFSET('CCUS justice'!$A$1,2,$B3-1,totalresp),0,OFFSET('CCUS justice'!$A$1,2,D$1-1,totalresp),1)))</f>
        <v>1</v>
      </c>
      <c r="E3">
        <f ca="1">1-(COUNTIFS(OFFSET('CCUS justice'!$A$1,2,$B3-1,totalresp),1,OFFSET('CCUS justice'!$A$1,2,E$1-1,totalresp),1)/(COUNTIFS(OFFSET('CCUS justice'!$A$1,2,$B3-1,totalresp),1,OFFSET('CCUS justice'!$A$1,2,E$1-1,totalresp),1)+COUNTIFS(OFFSET('CCUS justice'!$A$1,2,$B3-1,totalresp),1,OFFSET('CCUS justice'!$A$1,2,E$1-1,totalresp),0)+COUNTIFS(OFFSET('CCUS justice'!$A$1,2,$B3-1,totalresp),0,OFFSET('CCUS justice'!$A$1,2,E$1-1,totalresp),1)))</f>
        <v>1</v>
      </c>
      <c r="F3">
        <f ca="1">1-(COUNTIFS(OFFSET('CCUS justice'!$A$1,2,$B3-1,totalresp),1,OFFSET('CCUS justice'!$A$1,2,F$1-1,totalresp),1)/(COUNTIFS(OFFSET('CCUS justice'!$A$1,2,$B3-1,totalresp),1,OFFSET('CCUS justice'!$A$1,2,F$1-1,totalresp),1)+COUNTIFS(OFFSET('CCUS justice'!$A$1,2,$B3-1,totalresp),1,OFFSET('CCUS justice'!$A$1,2,F$1-1,totalresp),0)+COUNTIFS(OFFSET('CCUS justice'!$A$1,2,$B3-1,totalresp),0,OFFSET('CCUS justice'!$A$1,2,F$1-1,totalresp),1)))</f>
        <v>1</v>
      </c>
      <c r="G3">
        <f ca="1">1-(COUNTIFS(OFFSET('CCUS justice'!$A$1,2,$B3-1,totalresp),1,OFFSET('CCUS justice'!$A$1,2,G$1-1,totalresp),1)/(COUNTIFS(OFFSET('CCUS justice'!$A$1,2,$B3-1,totalresp),1,OFFSET('CCUS justice'!$A$1,2,G$1-1,totalresp),1)+COUNTIFS(OFFSET('CCUS justice'!$A$1,2,$B3-1,totalresp),1,OFFSET('CCUS justice'!$A$1,2,G$1-1,totalresp),0)+COUNTIFS(OFFSET('CCUS justice'!$A$1,2,$B3-1,totalresp),0,OFFSET('CCUS justice'!$A$1,2,G$1-1,totalresp),1)))</f>
        <v>0.8</v>
      </c>
      <c r="H3">
        <f ca="1">1-(COUNTIFS(OFFSET('CCUS justice'!$A$1,2,$B3-1,totalresp),1,OFFSET('CCUS justice'!$A$1,2,H$1-1,totalresp),1)/(COUNTIFS(OFFSET('CCUS justice'!$A$1,2,$B3-1,totalresp),1,OFFSET('CCUS justice'!$A$1,2,H$1-1,totalresp),1)+COUNTIFS(OFFSET('CCUS justice'!$A$1,2,$B3-1,totalresp),1,OFFSET('CCUS justice'!$A$1,2,H$1-1,totalresp),0)+COUNTIFS(OFFSET('CCUS justice'!$A$1,2,$B3-1,totalresp),0,OFFSET('CCUS justice'!$A$1,2,H$1-1,totalresp),1)))</f>
        <v>1</v>
      </c>
      <c r="I3">
        <f ca="1">1-(COUNTIFS(OFFSET('CCUS justice'!$A$1,2,$B3-1,totalresp),1,OFFSET('CCUS justice'!$A$1,2,I$1-1,totalresp),1)/(COUNTIFS(OFFSET('CCUS justice'!$A$1,2,$B3-1,totalresp),1,OFFSET('CCUS justice'!$A$1,2,I$1-1,totalresp),1)+COUNTIFS(OFFSET('CCUS justice'!$A$1,2,$B3-1,totalresp),1,OFFSET('CCUS justice'!$A$1,2,I$1-1,totalresp),0)+COUNTIFS(OFFSET('CCUS justice'!$A$1,2,$B3-1,totalresp),0,OFFSET('CCUS justice'!$A$1,2,I$1-1,totalresp),1)))</f>
        <v>1</v>
      </c>
      <c r="J3">
        <f ca="1">1-(COUNTIFS(OFFSET('CCUS justice'!$A$1,2,$B3-1,totalresp),1,OFFSET('CCUS justice'!$A$1,2,J$1-1,totalresp),1)/(COUNTIFS(OFFSET('CCUS justice'!$A$1,2,$B3-1,totalresp),1,OFFSET('CCUS justice'!$A$1,2,J$1-1,totalresp),1)+COUNTIFS(OFFSET('CCUS justice'!$A$1,2,$B3-1,totalresp),1,OFFSET('CCUS justice'!$A$1,2,J$1-1,totalresp),0)+COUNTIFS(OFFSET('CCUS justice'!$A$1,2,$B3-1,totalresp),0,OFFSET('CCUS justice'!$A$1,2,J$1-1,totalresp),1)))</f>
        <v>1</v>
      </c>
      <c r="K3">
        <f ca="1">1-(COUNTIFS(OFFSET('CCUS justice'!$A$1,2,$B3-1,totalresp),1,OFFSET('CCUS justice'!$A$1,2,K$1-1,totalresp),1)/(COUNTIFS(OFFSET('CCUS justice'!$A$1,2,$B3-1,totalresp),1,OFFSET('CCUS justice'!$A$1,2,K$1-1,totalresp),1)+COUNTIFS(OFFSET('CCUS justice'!$A$1,2,$B3-1,totalresp),1,OFFSET('CCUS justice'!$A$1,2,K$1-1,totalresp),0)+COUNTIFS(OFFSET('CCUS justice'!$A$1,2,$B3-1,totalresp),0,OFFSET('CCUS justice'!$A$1,2,K$1-1,totalresp),1)))</f>
        <v>1</v>
      </c>
      <c r="L3">
        <f ca="1">1-(COUNTIFS(OFFSET('CCUS justice'!$A$1,2,$B3-1,totalresp),1,OFFSET('CCUS justice'!$A$1,2,L$1-1,totalresp),1)/(COUNTIFS(OFFSET('CCUS justice'!$A$1,2,$B3-1,totalresp),1,OFFSET('CCUS justice'!$A$1,2,L$1-1,totalresp),1)+COUNTIFS(OFFSET('CCUS justice'!$A$1,2,$B3-1,totalresp),1,OFFSET('CCUS justice'!$A$1,2,L$1-1,totalresp),0)+COUNTIFS(OFFSET('CCUS justice'!$A$1,2,$B3-1,totalresp),0,OFFSET('CCUS justice'!$A$1,2,L$1-1,totalresp),1)))</f>
        <v>0.85714285714285721</v>
      </c>
    </row>
    <row r="4" spans="1:29" ht="26.65" x14ac:dyDescent="0.45">
      <c r="A4" s="3" t="s">
        <v>15</v>
      </c>
      <c r="B4" s="6">
        <v>7</v>
      </c>
      <c r="C4">
        <f ca="1">1-(COUNTIFS(OFFSET('CCUS justice'!$A$1,2,$B4-1,totalresp),1,OFFSET('CCUS justice'!$A$1,2,C$1-1,totalresp),1)/(COUNTIFS(OFFSET('CCUS justice'!$A$1,2,$B4-1,totalresp),1,OFFSET('CCUS justice'!$A$1,2,C$1-1,totalresp),1)+COUNTIFS(OFFSET('CCUS justice'!$A$1,2,$B4-1,totalresp),1,OFFSET('CCUS justice'!$A$1,2,C$1-1,totalresp),0)+COUNTIFS(OFFSET('CCUS justice'!$A$1,2,$B4-1,totalresp),0,OFFSET('CCUS justice'!$A$1,2,C$1-1,totalresp),1)))</f>
        <v>1</v>
      </c>
      <c r="D4">
        <f ca="1">1-(COUNTIFS(OFFSET('CCUS justice'!$A$1,2,$B4-1,totalresp),1,OFFSET('CCUS justice'!$A$1,2,D$1-1,totalresp),1)/(COUNTIFS(OFFSET('CCUS justice'!$A$1,2,$B4-1,totalresp),1,OFFSET('CCUS justice'!$A$1,2,D$1-1,totalresp),1)+COUNTIFS(OFFSET('CCUS justice'!$A$1,2,$B4-1,totalresp),1,OFFSET('CCUS justice'!$A$1,2,D$1-1,totalresp),0)+COUNTIFS(OFFSET('CCUS justice'!$A$1,2,$B4-1,totalresp),0,OFFSET('CCUS justice'!$A$1,2,D$1-1,totalresp),1)))</f>
        <v>0</v>
      </c>
      <c r="E4">
        <f ca="1">1-(COUNTIFS(OFFSET('CCUS justice'!$A$1,2,$B4-1,totalresp),1,OFFSET('CCUS justice'!$A$1,2,E$1-1,totalresp),1)/(COUNTIFS(OFFSET('CCUS justice'!$A$1,2,$B4-1,totalresp),1,OFFSET('CCUS justice'!$A$1,2,E$1-1,totalresp),1)+COUNTIFS(OFFSET('CCUS justice'!$A$1,2,$B4-1,totalresp),1,OFFSET('CCUS justice'!$A$1,2,E$1-1,totalresp),0)+COUNTIFS(OFFSET('CCUS justice'!$A$1,2,$B4-1,totalresp),0,OFFSET('CCUS justice'!$A$1,2,E$1-1,totalresp),1)))</f>
        <v>0</v>
      </c>
      <c r="F4">
        <f ca="1">1-(COUNTIFS(OFFSET('CCUS justice'!$A$1,2,$B4-1,totalresp),1,OFFSET('CCUS justice'!$A$1,2,F$1-1,totalresp),1)/(COUNTIFS(OFFSET('CCUS justice'!$A$1,2,$B4-1,totalresp),1,OFFSET('CCUS justice'!$A$1,2,F$1-1,totalresp),1)+COUNTIFS(OFFSET('CCUS justice'!$A$1,2,$B4-1,totalresp),1,OFFSET('CCUS justice'!$A$1,2,F$1-1,totalresp),0)+COUNTIFS(OFFSET('CCUS justice'!$A$1,2,$B4-1,totalresp),0,OFFSET('CCUS justice'!$A$1,2,F$1-1,totalresp),1)))</f>
        <v>1</v>
      </c>
      <c r="G4">
        <f ca="1">1-(COUNTIFS(OFFSET('CCUS justice'!$A$1,2,$B4-1,totalresp),1,OFFSET('CCUS justice'!$A$1,2,G$1-1,totalresp),1)/(COUNTIFS(OFFSET('CCUS justice'!$A$1,2,$B4-1,totalresp),1,OFFSET('CCUS justice'!$A$1,2,G$1-1,totalresp),1)+COUNTIFS(OFFSET('CCUS justice'!$A$1,2,$B4-1,totalresp),1,OFFSET('CCUS justice'!$A$1,2,G$1-1,totalresp),0)+COUNTIFS(OFFSET('CCUS justice'!$A$1,2,$B4-1,totalresp),0,OFFSET('CCUS justice'!$A$1,2,G$1-1,totalresp),1)))</f>
        <v>1</v>
      </c>
      <c r="H4">
        <f ca="1">1-(COUNTIFS(OFFSET('CCUS justice'!$A$1,2,$B4-1,totalresp),1,OFFSET('CCUS justice'!$A$1,2,H$1-1,totalresp),1)/(COUNTIFS(OFFSET('CCUS justice'!$A$1,2,$B4-1,totalresp),1,OFFSET('CCUS justice'!$A$1,2,H$1-1,totalresp),1)+COUNTIFS(OFFSET('CCUS justice'!$A$1,2,$B4-1,totalresp),1,OFFSET('CCUS justice'!$A$1,2,H$1-1,totalresp),0)+COUNTIFS(OFFSET('CCUS justice'!$A$1,2,$B4-1,totalresp),0,OFFSET('CCUS justice'!$A$1,2,H$1-1,totalresp),1)))</f>
        <v>1</v>
      </c>
      <c r="I4">
        <f ca="1">1-(COUNTIFS(OFFSET('CCUS justice'!$A$1,2,$B4-1,totalresp),1,OFFSET('CCUS justice'!$A$1,2,I$1-1,totalresp),1)/(COUNTIFS(OFFSET('CCUS justice'!$A$1,2,$B4-1,totalresp),1,OFFSET('CCUS justice'!$A$1,2,I$1-1,totalresp),1)+COUNTIFS(OFFSET('CCUS justice'!$A$1,2,$B4-1,totalresp),1,OFFSET('CCUS justice'!$A$1,2,I$1-1,totalresp),0)+COUNTIFS(OFFSET('CCUS justice'!$A$1,2,$B4-1,totalresp),0,OFFSET('CCUS justice'!$A$1,2,I$1-1,totalresp),1)))</f>
        <v>1</v>
      </c>
      <c r="J4">
        <f ca="1">1-(COUNTIFS(OFFSET('CCUS justice'!$A$1,2,$B4-1,totalresp),1,OFFSET('CCUS justice'!$A$1,2,J$1-1,totalresp),1)/(COUNTIFS(OFFSET('CCUS justice'!$A$1,2,$B4-1,totalresp),1,OFFSET('CCUS justice'!$A$1,2,J$1-1,totalresp),1)+COUNTIFS(OFFSET('CCUS justice'!$A$1,2,$B4-1,totalresp),1,OFFSET('CCUS justice'!$A$1,2,J$1-1,totalresp),0)+COUNTIFS(OFFSET('CCUS justice'!$A$1,2,$B4-1,totalresp),0,OFFSET('CCUS justice'!$A$1,2,J$1-1,totalresp),1)))</f>
        <v>1</v>
      </c>
      <c r="K4">
        <f ca="1">1-(COUNTIFS(OFFSET('CCUS justice'!$A$1,2,$B4-1,totalresp),1,OFFSET('CCUS justice'!$A$1,2,K$1-1,totalresp),1)/(COUNTIFS(OFFSET('CCUS justice'!$A$1,2,$B4-1,totalresp),1,OFFSET('CCUS justice'!$A$1,2,K$1-1,totalresp),1)+COUNTIFS(OFFSET('CCUS justice'!$A$1,2,$B4-1,totalresp),1,OFFSET('CCUS justice'!$A$1,2,K$1-1,totalresp),0)+COUNTIFS(OFFSET('CCUS justice'!$A$1,2,$B4-1,totalresp),0,OFFSET('CCUS justice'!$A$1,2,K$1-1,totalresp),1)))</f>
        <v>1</v>
      </c>
      <c r="L4">
        <f ca="1">1-(COUNTIFS(OFFSET('CCUS justice'!$A$1,2,$B4-1,totalresp),1,OFFSET('CCUS justice'!$A$1,2,L$1-1,totalresp),1)/(COUNTIFS(OFFSET('CCUS justice'!$A$1,2,$B4-1,totalresp),1,OFFSET('CCUS justice'!$A$1,2,L$1-1,totalresp),1)+COUNTIFS(OFFSET('CCUS justice'!$A$1,2,$B4-1,totalresp),1,OFFSET('CCUS justice'!$A$1,2,L$1-1,totalresp),0)+COUNTIFS(OFFSET('CCUS justice'!$A$1,2,$B4-1,totalresp),0,OFFSET('CCUS justice'!$A$1,2,L$1-1,totalresp),1)))</f>
        <v>1</v>
      </c>
    </row>
    <row r="5" spans="1:29" ht="26.65" x14ac:dyDescent="0.45">
      <c r="A5" s="3" t="s">
        <v>16</v>
      </c>
      <c r="B5" s="6">
        <v>8</v>
      </c>
      <c r="C5">
        <f ca="1">1-(COUNTIFS(OFFSET('CCUS justice'!$A$1,2,$B5-1,totalresp),1,OFFSET('CCUS justice'!$A$1,2,C$1-1,totalresp),1)/(COUNTIFS(OFFSET('CCUS justice'!$A$1,2,$B5-1,totalresp),1,OFFSET('CCUS justice'!$A$1,2,C$1-1,totalresp),1)+COUNTIFS(OFFSET('CCUS justice'!$A$1,2,$B5-1,totalresp),1,OFFSET('CCUS justice'!$A$1,2,C$1-1,totalresp),0)+COUNTIFS(OFFSET('CCUS justice'!$A$1,2,$B5-1,totalresp),0,OFFSET('CCUS justice'!$A$1,2,C$1-1,totalresp),1)))</f>
        <v>1</v>
      </c>
      <c r="D5">
        <f ca="1">1-(COUNTIFS(OFFSET('CCUS justice'!$A$1,2,$B5-1,totalresp),1,OFFSET('CCUS justice'!$A$1,2,D$1-1,totalresp),1)/(COUNTIFS(OFFSET('CCUS justice'!$A$1,2,$B5-1,totalresp),1,OFFSET('CCUS justice'!$A$1,2,D$1-1,totalresp),1)+COUNTIFS(OFFSET('CCUS justice'!$A$1,2,$B5-1,totalresp),1,OFFSET('CCUS justice'!$A$1,2,D$1-1,totalresp),0)+COUNTIFS(OFFSET('CCUS justice'!$A$1,2,$B5-1,totalresp),0,OFFSET('CCUS justice'!$A$1,2,D$1-1,totalresp),1)))</f>
        <v>0</v>
      </c>
      <c r="E5">
        <f ca="1">1-(COUNTIFS(OFFSET('CCUS justice'!$A$1,2,$B5-1,totalresp),1,OFFSET('CCUS justice'!$A$1,2,E$1-1,totalresp),1)/(COUNTIFS(OFFSET('CCUS justice'!$A$1,2,$B5-1,totalresp),1,OFFSET('CCUS justice'!$A$1,2,E$1-1,totalresp),1)+COUNTIFS(OFFSET('CCUS justice'!$A$1,2,$B5-1,totalresp),1,OFFSET('CCUS justice'!$A$1,2,E$1-1,totalresp),0)+COUNTIFS(OFFSET('CCUS justice'!$A$1,2,$B5-1,totalresp),0,OFFSET('CCUS justice'!$A$1,2,E$1-1,totalresp),1)))</f>
        <v>0</v>
      </c>
      <c r="F5">
        <f ca="1">1-(COUNTIFS(OFFSET('CCUS justice'!$A$1,2,$B5-1,totalresp),1,OFFSET('CCUS justice'!$A$1,2,F$1-1,totalresp),1)/(COUNTIFS(OFFSET('CCUS justice'!$A$1,2,$B5-1,totalresp),1,OFFSET('CCUS justice'!$A$1,2,F$1-1,totalresp),1)+COUNTIFS(OFFSET('CCUS justice'!$A$1,2,$B5-1,totalresp),1,OFFSET('CCUS justice'!$A$1,2,F$1-1,totalresp),0)+COUNTIFS(OFFSET('CCUS justice'!$A$1,2,$B5-1,totalresp),0,OFFSET('CCUS justice'!$A$1,2,F$1-1,totalresp),1)))</f>
        <v>1</v>
      </c>
      <c r="G5">
        <f ca="1">1-(COUNTIFS(OFFSET('CCUS justice'!$A$1,2,$B5-1,totalresp),1,OFFSET('CCUS justice'!$A$1,2,G$1-1,totalresp),1)/(COUNTIFS(OFFSET('CCUS justice'!$A$1,2,$B5-1,totalresp),1,OFFSET('CCUS justice'!$A$1,2,G$1-1,totalresp),1)+COUNTIFS(OFFSET('CCUS justice'!$A$1,2,$B5-1,totalresp),1,OFFSET('CCUS justice'!$A$1,2,G$1-1,totalresp),0)+COUNTIFS(OFFSET('CCUS justice'!$A$1,2,$B5-1,totalresp),0,OFFSET('CCUS justice'!$A$1,2,G$1-1,totalresp),1)))</f>
        <v>1</v>
      </c>
      <c r="H5">
        <f ca="1">1-(COUNTIFS(OFFSET('CCUS justice'!$A$1,2,$B5-1,totalresp),1,OFFSET('CCUS justice'!$A$1,2,H$1-1,totalresp),1)/(COUNTIFS(OFFSET('CCUS justice'!$A$1,2,$B5-1,totalresp),1,OFFSET('CCUS justice'!$A$1,2,H$1-1,totalresp),1)+COUNTIFS(OFFSET('CCUS justice'!$A$1,2,$B5-1,totalresp),1,OFFSET('CCUS justice'!$A$1,2,H$1-1,totalresp),0)+COUNTIFS(OFFSET('CCUS justice'!$A$1,2,$B5-1,totalresp),0,OFFSET('CCUS justice'!$A$1,2,H$1-1,totalresp),1)))</f>
        <v>1</v>
      </c>
      <c r="I5">
        <f ca="1">1-(COUNTIFS(OFFSET('CCUS justice'!$A$1,2,$B5-1,totalresp),1,OFFSET('CCUS justice'!$A$1,2,I$1-1,totalresp),1)/(COUNTIFS(OFFSET('CCUS justice'!$A$1,2,$B5-1,totalresp),1,OFFSET('CCUS justice'!$A$1,2,I$1-1,totalresp),1)+COUNTIFS(OFFSET('CCUS justice'!$A$1,2,$B5-1,totalresp),1,OFFSET('CCUS justice'!$A$1,2,I$1-1,totalresp),0)+COUNTIFS(OFFSET('CCUS justice'!$A$1,2,$B5-1,totalresp),0,OFFSET('CCUS justice'!$A$1,2,I$1-1,totalresp),1)))</f>
        <v>1</v>
      </c>
      <c r="J5">
        <f ca="1">1-(COUNTIFS(OFFSET('CCUS justice'!$A$1,2,$B5-1,totalresp),1,OFFSET('CCUS justice'!$A$1,2,J$1-1,totalresp),1)/(COUNTIFS(OFFSET('CCUS justice'!$A$1,2,$B5-1,totalresp),1,OFFSET('CCUS justice'!$A$1,2,J$1-1,totalresp),1)+COUNTIFS(OFFSET('CCUS justice'!$A$1,2,$B5-1,totalresp),1,OFFSET('CCUS justice'!$A$1,2,J$1-1,totalresp),0)+COUNTIFS(OFFSET('CCUS justice'!$A$1,2,$B5-1,totalresp),0,OFFSET('CCUS justice'!$A$1,2,J$1-1,totalresp),1)))</f>
        <v>1</v>
      </c>
      <c r="K5">
        <f ca="1">1-(COUNTIFS(OFFSET('CCUS justice'!$A$1,2,$B5-1,totalresp),1,OFFSET('CCUS justice'!$A$1,2,K$1-1,totalresp),1)/(COUNTIFS(OFFSET('CCUS justice'!$A$1,2,$B5-1,totalresp),1,OFFSET('CCUS justice'!$A$1,2,K$1-1,totalresp),1)+COUNTIFS(OFFSET('CCUS justice'!$A$1,2,$B5-1,totalresp),1,OFFSET('CCUS justice'!$A$1,2,K$1-1,totalresp),0)+COUNTIFS(OFFSET('CCUS justice'!$A$1,2,$B5-1,totalresp),0,OFFSET('CCUS justice'!$A$1,2,K$1-1,totalresp),1)))</f>
        <v>1</v>
      </c>
      <c r="L5">
        <f ca="1">1-(COUNTIFS(OFFSET('CCUS justice'!$A$1,2,$B5-1,totalresp),1,OFFSET('CCUS justice'!$A$1,2,L$1-1,totalresp),1)/(COUNTIFS(OFFSET('CCUS justice'!$A$1,2,$B5-1,totalresp),1,OFFSET('CCUS justice'!$A$1,2,L$1-1,totalresp),1)+COUNTIFS(OFFSET('CCUS justice'!$A$1,2,$B5-1,totalresp),1,OFFSET('CCUS justice'!$A$1,2,L$1-1,totalresp),0)+COUNTIFS(OFFSET('CCUS justice'!$A$1,2,$B5-1,totalresp),0,OFFSET('CCUS justice'!$A$1,2,L$1-1,totalresp),1)))</f>
        <v>1</v>
      </c>
    </row>
    <row r="6" spans="1:29" x14ac:dyDescent="0.45">
      <c r="A6" s="3" t="s">
        <v>17</v>
      </c>
      <c r="B6" s="6">
        <v>9</v>
      </c>
      <c r="C6">
        <f ca="1">1-(COUNTIFS(OFFSET('CCUS justice'!$A$1,2,$B6-1,totalresp),1,OFFSET('CCUS justice'!$A$1,2,C$1-1,totalresp),1)/(COUNTIFS(OFFSET('CCUS justice'!$A$1,2,$B6-1,totalresp),1,OFFSET('CCUS justice'!$A$1,2,C$1-1,totalresp),1)+COUNTIFS(OFFSET('CCUS justice'!$A$1,2,$B6-1,totalresp),1,OFFSET('CCUS justice'!$A$1,2,C$1-1,totalresp),0)+COUNTIFS(OFFSET('CCUS justice'!$A$1,2,$B6-1,totalresp),0,OFFSET('CCUS justice'!$A$1,2,C$1-1,totalresp),1)))</f>
        <v>1</v>
      </c>
      <c r="D6">
        <f ca="1">1-(COUNTIFS(OFFSET('CCUS justice'!$A$1,2,$B6-1,totalresp),1,OFFSET('CCUS justice'!$A$1,2,D$1-1,totalresp),1)/(COUNTIFS(OFFSET('CCUS justice'!$A$1,2,$B6-1,totalresp),1,OFFSET('CCUS justice'!$A$1,2,D$1-1,totalresp),1)+COUNTIFS(OFFSET('CCUS justice'!$A$1,2,$B6-1,totalresp),1,OFFSET('CCUS justice'!$A$1,2,D$1-1,totalresp),0)+COUNTIFS(OFFSET('CCUS justice'!$A$1,2,$B6-1,totalresp),0,OFFSET('CCUS justice'!$A$1,2,D$1-1,totalresp),1)))</f>
        <v>1</v>
      </c>
      <c r="E6">
        <f ca="1">1-(COUNTIFS(OFFSET('CCUS justice'!$A$1,2,$B6-1,totalresp),1,OFFSET('CCUS justice'!$A$1,2,E$1-1,totalresp),1)/(COUNTIFS(OFFSET('CCUS justice'!$A$1,2,$B6-1,totalresp),1,OFFSET('CCUS justice'!$A$1,2,E$1-1,totalresp),1)+COUNTIFS(OFFSET('CCUS justice'!$A$1,2,$B6-1,totalresp),1,OFFSET('CCUS justice'!$A$1,2,E$1-1,totalresp),0)+COUNTIFS(OFFSET('CCUS justice'!$A$1,2,$B6-1,totalresp),0,OFFSET('CCUS justice'!$A$1,2,E$1-1,totalresp),1)))</f>
        <v>1</v>
      </c>
      <c r="F6">
        <f ca="1">1-(COUNTIFS(OFFSET('CCUS justice'!$A$1,2,$B6-1,totalresp),1,OFFSET('CCUS justice'!$A$1,2,F$1-1,totalresp),1)/(COUNTIFS(OFFSET('CCUS justice'!$A$1,2,$B6-1,totalresp),1,OFFSET('CCUS justice'!$A$1,2,F$1-1,totalresp),1)+COUNTIFS(OFFSET('CCUS justice'!$A$1,2,$B6-1,totalresp),1,OFFSET('CCUS justice'!$A$1,2,F$1-1,totalresp),0)+COUNTIFS(OFFSET('CCUS justice'!$A$1,2,$B6-1,totalresp),0,OFFSET('CCUS justice'!$A$1,2,F$1-1,totalresp),1)))</f>
        <v>0</v>
      </c>
      <c r="G6">
        <f ca="1">1-(COUNTIFS(OFFSET('CCUS justice'!$A$1,2,$B6-1,totalresp),1,OFFSET('CCUS justice'!$A$1,2,G$1-1,totalresp),1)/(COUNTIFS(OFFSET('CCUS justice'!$A$1,2,$B6-1,totalresp),1,OFFSET('CCUS justice'!$A$1,2,G$1-1,totalresp),1)+COUNTIFS(OFFSET('CCUS justice'!$A$1,2,$B6-1,totalresp),1,OFFSET('CCUS justice'!$A$1,2,G$1-1,totalresp),0)+COUNTIFS(OFFSET('CCUS justice'!$A$1,2,$B6-1,totalresp),0,OFFSET('CCUS justice'!$A$1,2,G$1-1,totalresp),1)))</f>
        <v>1</v>
      </c>
      <c r="H6">
        <f ca="1">1-(COUNTIFS(OFFSET('CCUS justice'!$A$1,2,$B6-1,totalresp),1,OFFSET('CCUS justice'!$A$1,2,H$1-1,totalresp),1)/(COUNTIFS(OFFSET('CCUS justice'!$A$1,2,$B6-1,totalresp),1,OFFSET('CCUS justice'!$A$1,2,H$1-1,totalresp),1)+COUNTIFS(OFFSET('CCUS justice'!$A$1,2,$B6-1,totalresp),1,OFFSET('CCUS justice'!$A$1,2,H$1-1,totalresp),0)+COUNTIFS(OFFSET('CCUS justice'!$A$1,2,$B6-1,totalresp),0,OFFSET('CCUS justice'!$A$1,2,H$1-1,totalresp),1)))</f>
        <v>1</v>
      </c>
      <c r="I6">
        <f ca="1">1-(COUNTIFS(OFFSET('CCUS justice'!$A$1,2,$B6-1,totalresp),1,OFFSET('CCUS justice'!$A$1,2,I$1-1,totalresp),1)/(COUNTIFS(OFFSET('CCUS justice'!$A$1,2,$B6-1,totalresp),1,OFFSET('CCUS justice'!$A$1,2,I$1-1,totalresp),1)+COUNTIFS(OFFSET('CCUS justice'!$A$1,2,$B6-1,totalresp),1,OFFSET('CCUS justice'!$A$1,2,I$1-1,totalresp),0)+COUNTIFS(OFFSET('CCUS justice'!$A$1,2,$B6-1,totalresp),0,OFFSET('CCUS justice'!$A$1,2,I$1-1,totalresp),1)))</f>
        <v>1</v>
      </c>
      <c r="J6">
        <f ca="1">1-(COUNTIFS(OFFSET('CCUS justice'!$A$1,2,$B6-1,totalresp),1,OFFSET('CCUS justice'!$A$1,2,J$1-1,totalresp),1)/(COUNTIFS(OFFSET('CCUS justice'!$A$1,2,$B6-1,totalresp),1,OFFSET('CCUS justice'!$A$1,2,J$1-1,totalresp),1)+COUNTIFS(OFFSET('CCUS justice'!$A$1,2,$B6-1,totalresp),1,OFFSET('CCUS justice'!$A$1,2,J$1-1,totalresp),0)+COUNTIFS(OFFSET('CCUS justice'!$A$1,2,$B6-1,totalresp),0,OFFSET('CCUS justice'!$A$1,2,J$1-1,totalresp),1)))</f>
        <v>1</v>
      </c>
      <c r="K6">
        <f ca="1">1-(COUNTIFS(OFFSET('CCUS justice'!$A$1,2,$B6-1,totalresp),1,OFFSET('CCUS justice'!$A$1,2,K$1-1,totalresp),1)/(COUNTIFS(OFFSET('CCUS justice'!$A$1,2,$B6-1,totalresp),1,OFFSET('CCUS justice'!$A$1,2,K$1-1,totalresp),1)+COUNTIFS(OFFSET('CCUS justice'!$A$1,2,$B6-1,totalresp),1,OFFSET('CCUS justice'!$A$1,2,K$1-1,totalresp),0)+COUNTIFS(OFFSET('CCUS justice'!$A$1,2,$B6-1,totalresp),0,OFFSET('CCUS justice'!$A$1,2,K$1-1,totalresp),1)))</f>
        <v>1</v>
      </c>
      <c r="L6">
        <f ca="1">1-(COUNTIFS(OFFSET('CCUS justice'!$A$1,2,$B6-1,totalresp),1,OFFSET('CCUS justice'!$A$1,2,L$1-1,totalresp),1)/(COUNTIFS(OFFSET('CCUS justice'!$A$1,2,$B6-1,totalresp),1,OFFSET('CCUS justice'!$A$1,2,L$1-1,totalresp),1)+COUNTIFS(OFFSET('CCUS justice'!$A$1,2,$B6-1,totalresp),1,OFFSET('CCUS justice'!$A$1,2,L$1-1,totalresp),0)+COUNTIFS(OFFSET('CCUS justice'!$A$1,2,$B6-1,totalresp),0,OFFSET('CCUS justice'!$A$1,2,L$1-1,totalresp),1)))</f>
        <v>0.875</v>
      </c>
    </row>
    <row r="7" spans="1:29" ht="39.75" x14ac:dyDescent="0.45">
      <c r="A7" s="3" t="s">
        <v>18</v>
      </c>
      <c r="B7" s="6">
        <v>10</v>
      </c>
      <c r="C7">
        <f ca="1">1-(COUNTIFS(OFFSET('CCUS justice'!$A$1,2,$B7-1,totalresp),1,OFFSET('CCUS justice'!$A$1,2,C$1-1,totalresp),1)/(COUNTIFS(OFFSET('CCUS justice'!$A$1,2,$B7-1,totalresp),1,OFFSET('CCUS justice'!$A$1,2,C$1-1,totalresp),1)+COUNTIFS(OFFSET('CCUS justice'!$A$1,2,$B7-1,totalresp),1,OFFSET('CCUS justice'!$A$1,2,C$1-1,totalresp),0)+COUNTIFS(OFFSET('CCUS justice'!$A$1,2,$B7-1,totalresp),0,OFFSET('CCUS justice'!$A$1,2,C$1-1,totalresp),1)))</f>
        <v>0.8</v>
      </c>
      <c r="D7">
        <f ca="1">1-(COUNTIFS(OFFSET('CCUS justice'!$A$1,2,$B7-1,totalresp),1,OFFSET('CCUS justice'!$A$1,2,D$1-1,totalresp),1)/(COUNTIFS(OFFSET('CCUS justice'!$A$1,2,$B7-1,totalresp),1,OFFSET('CCUS justice'!$A$1,2,D$1-1,totalresp),1)+COUNTIFS(OFFSET('CCUS justice'!$A$1,2,$B7-1,totalresp),1,OFFSET('CCUS justice'!$A$1,2,D$1-1,totalresp),0)+COUNTIFS(OFFSET('CCUS justice'!$A$1,2,$B7-1,totalresp),0,OFFSET('CCUS justice'!$A$1,2,D$1-1,totalresp),1)))</f>
        <v>1</v>
      </c>
      <c r="E7">
        <f ca="1">1-(COUNTIFS(OFFSET('CCUS justice'!$A$1,2,$B7-1,totalresp),1,OFFSET('CCUS justice'!$A$1,2,E$1-1,totalresp),1)/(COUNTIFS(OFFSET('CCUS justice'!$A$1,2,$B7-1,totalresp),1,OFFSET('CCUS justice'!$A$1,2,E$1-1,totalresp),1)+COUNTIFS(OFFSET('CCUS justice'!$A$1,2,$B7-1,totalresp),1,OFFSET('CCUS justice'!$A$1,2,E$1-1,totalresp),0)+COUNTIFS(OFFSET('CCUS justice'!$A$1,2,$B7-1,totalresp),0,OFFSET('CCUS justice'!$A$1,2,E$1-1,totalresp),1)))</f>
        <v>1</v>
      </c>
      <c r="F7">
        <f ca="1">1-(COUNTIFS(OFFSET('CCUS justice'!$A$1,2,$B7-1,totalresp),1,OFFSET('CCUS justice'!$A$1,2,F$1-1,totalresp),1)/(COUNTIFS(OFFSET('CCUS justice'!$A$1,2,$B7-1,totalresp),1,OFFSET('CCUS justice'!$A$1,2,F$1-1,totalresp),1)+COUNTIFS(OFFSET('CCUS justice'!$A$1,2,$B7-1,totalresp),1,OFFSET('CCUS justice'!$A$1,2,F$1-1,totalresp),0)+COUNTIFS(OFFSET('CCUS justice'!$A$1,2,$B7-1,totalresp),0,OFFSET('CCUS justice'!$A$1,2,F$1-1,totalresp),1)))</f>
        <v>1</v>
      </c>
      <c r="G7">
        <f ca="1">1-(COUNTIFS(OFFSET('CCUS justice'!$A$1,2,$B7-1,totalresp),1,OFFSET('CCUS justice'!$A$1,2,G$1-1,totalresp),1)/(COUNTIFS(OFFSET('CCUS justice'!$A$1,2,$B7-1,totalresp),1,OFFSET('CCUS justice'!$A$1,2,G$1-1,totalresp),1)+COUNTIFS(OFFSET('CCUS justice'!$A$1,2,$B7-1,totalresp),1,OFFSET('CCUS justice'!$A$1,2,G$1-1,totalresp),0)+COUNTIFS(OFFSET('CCUS justice'!$A$1,2,$B7-1,totalresp),0,OFFSET('CCUS justice'!$A$1,2,G$1-1,totalresp),1)))</f>
        <v>0</v>
      </c>
      <c r="H7">
        <f ca="1">1-(COUNTIFS(OFFSET('CCUS justice'!$A$1,2,$B7-1,totalresp),1,OFFSET('CCUS justice'!$A$1,2,H$1-1,totalresp),1)/(COUNTIFS(OFFSET('CCUS justice'!$A$1,2,$B7-1,totalresp),1,OFFSET('CCUS justice'!$A$1,2,H$1-1,totalresp),1)+COUNTIFS(OFFSET('CCUS justice'!$A$1,2,$B7-1,totalresp),1,OFFSET('CCUS justice'!$A$1,2,H$1-1,totalresp),0)+COUNTIFS(OFFSET('CCUS justice'!$A$1,2,$B7-1,totalresp),0,OFFSET('CCUS justice'!$A$1,2,H$1-1,totalresp),1)))</f>
        <v>0.5</v>
      </c>
      <c r="I7">
        <f ca="1">1-(COUNTIFS(OFFSET('CCUS justice'!$A$1,2,$B7-1,totalresp),1,OFFSET('CCUS justice'!$A$1,2,I$1-1,totalresp),1)/(COUNTIFS(OFFSET('CCUS justice'!$A$1,2,$B7-1,totalresp),1,OFFSET('CCUS justice'!$A$1,2,I$1-1,totalresp),1)+COUNTIFS(OFFSET('CCUS justice'!$A$1,2,$B7-1,totalresp),1,OFFSET('CCUS justice'!$A$1,2,I$1-1,totalresp),0)+COUNTIFS(OFFSET('CCUS justice'!$A$1,2,$B7-1,totalresp),0,OFFSET('CCUS justice'!$A$1,2,I$1-1,totalresp),1)))</f>
        <v>0.5</v>
      </c>
      <c r="J7">
        <f ca="1">1-(COUNTIFS(OFFSET('CCUS justice'!$A$1,2,$B7-1,totalresp),1,OFFSET('CCUS justice'!$A$1,2,J$1-1,totalresp),1)/(COUNTIFS(OFFSET('CCUS justice'!$A$1,2,$B7-1,totalresp),1,OFFSET('CCUS justice'!$A$1,2,J$1-1,totalresp),1)+COUNTIFS(OFFSET('CCUS justice'!$A$1,2,$B7-1,totalresp),1,OFFSET('CCUS justice'!$A$1,2,J$1-1,totalresp),0)+COUNTIFS(OFFSET('CCUS justice'!$A$1,2,$B7-1,totalresp),0,OFFSET('CCUS justice'!$A$1,2,J$1-1,totalresp),1)))</f>
        <v>0.5</v>
      </c>
      <c r="K7">
        <f ca="1">1-(COUNTIFS(OFFSET('CCUS justice'!$A$1,2,$B7-1,totalresp),1,OFFSET('CCUS justice'!$A$1,2,K$1-1,totalresp),1)/(COUNTIFS(OFFSET('CCUS justice'!$A$1,2,$B7-1,totalresp),1,OFFSET('CCUS justice'!$A$1,2,K$1-1,totalresp),1)+COUNTIFS(OFFSET('CCUS justice'!$A$1,2,$B7-1,totalresp),1,OFFSET('CCUS justice'!$A$1,2,K$1-1,totalresp),0)+COUNTIFS(OFFSET('CCUS justice'!$A$1,2,$B7-1,totalresp),0,OFFSET('CCUS justice'!$A$1,2,K$1-1,totalresp),1)))</f>
        <v>1</v>
      </c>
      <c r="L7">
        <f ca="1">1-(COUNTIFS(OFFSET('CCUS justice'!$A$1,2,$B7-1,totalresp),1,OFFSET('CCUS justice'!$A$1,2,L$1-1,totalresp),1)/(COUNTIFS(OFFSET('CCUS justice'!$A$1,2,$B7-1,totalresp),1,OFFSET('CCUS justice'!$A$1,2,L$1-1,totalresp),1)+COUNTIFS(OFFSET('CCUS justice'!$A$1,2,$B7-1,totalresp),1,OFFSET('CCUS justice'!$A$1,2,L$1-1,totalresp),0)+COUNTIFS(OFFSET('CCUS justice'!$A$1,2,$B7-1,totalresp),0,OFFSET('CCUS justice'!$A$1,2,L$1-1,totalresp),1)))</f>
        <v>1</v>
      </c>
    </row>
    <row r="8" spans="1:29" ht="39.75" x14ac:dyDescent="0.45">
      <c r="A8" s="3" t="s">
        <v>19</v>
      </c>
      <c r="B8" s="6">
        <v>11</v>
      </c>
      <c r="C8">
        <f ca="1">1-(COUNTIFS(OFFSET('CCUS justice'!$A$1,2,$B8-1,totalresp),1,OFFSET('CCUS justice'!$A$1,2,C$1-1,totalresp),1)/(COUNTIFS(OFFSET('CCUS justice'!$A$1,2,$B8-1,totalresp),1,OFFSET('CCUS justice'!$A$1,2,C$1-1,totalresp),1)+COUNTIFS(OFFSET('CCUS justice'!$A$1,2,$B8-1,totalresp),1,OFFSET('CCUS justice'!$A$1,2,C$1-1,totalresp),0)+COUNTIFS(OFFSET('CCUS justice'!$A$1,2,$B8-1,totalresp),0,OFFSET('CCUS justice'!$A$1,2,C$1-1,totalresp),1)))</f>
        <v>1</v>
      </c>
      <c r="D8">
        <f ca="1">1-(COUNTIFS(OFFSET('CCUS justice'!$A$1,2,$B8-1,totalresp),1,OFFSET('CCUS justice'!$A$1,2,D$1-1,totalresp),1)/(COUNTIFS(OFFSET('CCUS justice'!$A$1,2,$B8-1,totalresp),1,OFFSET('CCUS justice'!$A$1,2,D$1-1,totalresp),1)+COUNTIFS(OFFSET('CCUS justice'!$A$1,2,$B8-1,totalresp),1,OFFSET('CCUS justice'!$A$1,2,D$1-1,totalresp),0)+COUNTIFS(OFFSET('CCUS justice'!$A$1,2,$B8-1,totalresp),0,OFFSET('CCUS justice'!$A$1,2,D$1-1,totalresp),1)))</f>
        <v>1</v>
      </c>
      <c r="E8">
        <f ca="1">1-(COUNTIFS(OFFSET('CCUS justice'!$A$1,2,$B8-1,totalresp),1,OFFSET('CCUS justice'!$A$1,2,E$1-1,totalresp),1)/(COUNTIFS(OFFSET('CCUS justice'!$A$1,2,$B8-1,totalresp),1,OFFSET('CCUS justice'!$A$1,2,E$1-1,totalresp),1)+COUNTIFS(OFFSET('CCUS justice'!$A$1,2,$B8-1,totalresp),1,OFFSET('CCUS justice'!$A$1,2,E$1-1,totalresp),0)+COUNTIFS(OFFSET('CCUS justice'!$A$1,2,$B8-1,totalresp),0,OFFSET('CCUS justice'!$A$1,2,E$1-1,totalresp),1)))</f>
        <v>1</v>
      </c>
      <c r="F8">
        <f ca="1">1-(COUNTIFS(OFFSET('CCUS justice'!$A$1,2,$B8-1,totalresp),1,OFFSET('CCUS justice'!$A$1,2,F$1-1,totalresp),1)/(COUNTIFS(OFFSET('CCUS justice'!$A$1,2,$B8-1,totalresp),1,OFFSET('CCUS justice'!$A$1,2,F$1-1,totalresp),1)+COUNTIFS(OFFSET('CCUS justice'!$A$1,2,$B8-1,totalresp),1,OFFSET('CCUS justice'!$A$1,2,F$1-1,totalresp),0)+COUNTIFS(OFFSET('CCUS justice'!$A$1,2,$B8-1,totalresp),0,OFFSET('CCUS justice'!$A$1,2,F$1-1,totalresp),1)))</f>
        <v>1</v>
      </c>
      <c r="G8">
        <f ca="1">1-(COUNTIFS(OFFSET('CCUS justice'!$A$1,2,$B8-1,totalresp),1,OFFSET('CCUS justice'!$A$1,2,G$1-1,totalresp),1)/(COUNTIFS(OFFSET('CCUS justice'!$A$1,2,$B8-1,totalresp),1,OFFSET('CCUS justice'!$A$1,2,G$1-1,totalresp),1)+COUNTIFS(OFFSET('CCUS justice'!$A$1,2,$B8-1,totalresp),1,OFFSET('CCUS justice'!$A$1,2,G$1-1,totalresp),0)+COUNTIFS(OFFSET('CCUS justice'!$A$1,2,$B8-1,totalresp),0,OFFSET('CCUS justice'!$A$1,2,G$1-1,totalresp),1)))</f>
        <v>0.5</v>
      </c>
      <c r="H8">
        <f ca="1">1-(COUNTIFS(OFFSET('CCUS justice'!$A$1,2,$B8-1,totalresp),1,OFFSET('CCUS justice'!$A$1,2,H$1-1,totalresp),1)/(COUNTIFS(OFFSET('CCUS justice'!$A$1,2,$B8-1,totalresp),1,OFFSET('CCUS justice'!$A$1,2,H$1-1,totalresp),1)+COUNTIFS(OFFSET('CCUS justice'!$A$1,2,$B8-1,totalresp),1,OFFSET('CCUS justice'!$A$1,2,H$1-1,totalresp),0)+COUNTIFS(OFFSET('CCUS justice'!$A$1,2,$B8-1,totalresp),0,OFFSET('CCUS justice'!$A$1,2,H$1-1,totalresp),1)))</f>
        <v>0</v>
      </c>
      <c r="I8">
        <f ca="1">1-(COUNTIFS(OFFSET('CCUS justice'!$A$1,2,$B8-1,totalresp),1,OFFSET('CCUS justice'!$A$1,2,I$1-1,totalresp),1)/(COUNTIFS(OFFSET('CCUS justice'!$A$1,2,$B8-1,totalresp),1,OFFSET('CCUS justice'!$A$1,2,I$1-1,totalresp),1)+COUNTIFS(OFFSET('CCUS justice'!$A$1,2,$B8-1,totalresp),1,OFFSET('CCUS justice'!$A$1,2,I$1-1,totalresp),0)+COUNTIFS(OFFSET('CCUS justice'!$A$1,2,$B8-1,totalresp),0,OFFSET('CCUS justice'!$A$1,2,I$1-1,totalresp),1)))</f>
        <v>0</v>
      </c>
      <c r="J8">
        <f ca="1">1-(COUNTIFS(OFFSET('CCUS justice'!$A$1,2,$B8-1,totalresp),1,OFFSET('CCUS justice'!$A$1,2,J$1-1,totalresp),1)/(COUNTIFS(OFFSET('CCUS justice'!$A$1,2,$B8-1,totalresp),1,OFFSET('CCUS justice'!$A$1,2,J$1-1,totalresp),1)+COUNTIFS(OFFSET('CCUS justice'!$A$1,2,$B8-1,totalresp),1,OFFSET('CCUS justice'!$A$1,2,J$1-1,totalresp),0)+COUNTIFS(OFFSET('CCUS justice'!$A$1,2,$B8-1,totalresp),0,OFFSET('CCUS justice'!$A$1,2,J$1-1,totalresp),1)))</f>
        <v>0</v>
      </c>
      <c r="K8">
        <f ca="1">1-(COUNTIFS(OFFSET('CCUS justice'!$A$1,2,$B8-1,totalresp),1,OFFSET('CCUS justice'!$A$1,2,K$1-1,totalresp),1)/(COUNTIFS(OFFSET('CCUS justice'!$A$1,2,$B8-1,totalresp),1,OFFSET('CCUS justice'!$A$1,2,K$1-1,totalresp),1)+COUNTIFS(OFFSET('CCUS justice'!$A$1,2,$B8-1,totalresp),1,OFFSET('CCUS justice'!$A$1,2,K$1-1,totalresp),0)+COUNTIFS(OFFSET('CCUS justice'!$A$1,2,$B8-1,totalresp),0,OFFSET('CCUS justice'!$A$1,2,K$1-1,totalresp),1)))</f>
        <v>1</v>
      </c>
      <c r="L8">
        <f ca="1">1-(COUNTIFS(OFFSET('CCUS justice'!$A$1,2,$B8-1,totalresp),1,OFFSET('CCUS justice'!$A$1,2,L$1-1,totalresp),1)/(COUNTIFS(OFFSET('CCUS justice'!$A$1,2,$B8-1,totalresp),1,OFFSET('CCUS justice'!$A$1,2,L$1-1,totalresp),1)+COUNTIFS(OFFSET('CCUS justice'!$A$1,2,$B8-1,totalresp),1,OFFSET('CCUS justice'!$A$1,2,L$1-1,totalresp),0)+COUNTIFS(OFFSET('CCUS justice'!$A$1,2,$B8-1,totalresp),0,OFFSET('CCUS justice'!$A$1,2,L$1-1,totalresp),1)))</f>
        <v>1</v>
      </c>
    </row>
    <row r="9" spans="1:29" ht="26.65" x14ac:dyDescent="0.45">
      <c r="A9" s="3" t="s">
        <v>20</v>
      </c>
      <c r="B9" s="6">
        <v>12</v>
      </c>
      <c r="C9">
        <f ca="1">1-(COUNTIFS(OFFSET('CCUS justice'!$A$1,2,$B9-1,totalresp),1,OFFSET('CCUS justice'!$A$1,2,C$1-1,totalresp),1)/(COUNTIFS(OFFSET('CCUS justice'!$A$1,2,$B9-1,totalresp),1,OFFSET('CCUS justice'!$A$1,2,C$1-1,totalresp),1)+COUNTIFS(OFFSET('CCUS justice'!$A$1,2,$B9-1,totalresp),1,OFFSET('CCUS justice'!$A$1,2,C$1-1,totalresp),0)+COUNTIFS(OFFSET('CCUS justice'!$A$1,2,$B9-1,totalresp),0,OFFSET('CCUS justice'!$A$1,2,C$1-1,totalresp),1)))</f>
        <v>1</v>
      </c>
      <c r="D9">
        <f ca="1">1-(COUNTIFS(OFFSET('CCUS justice'!$A$1,2,$B9-1,totalresp),1,OFFSET('CCUS justice'!$A$1,2,D$1-1,totalresp),1)/(COUNTIFS(OFFSET('CCUS justice'!$A$1,2,$B9-1,totalresp),1,OFFSET('CCUS justice'!$A$1,2,D$1-1,totalresp),1)+COUNTIFS(OFFSET('CCUS justice'!$A$1,2,$B9-1,totalresp),1,OFFSET('CCUS justice'!$A$1,2,D$1-1,totalresp),0)+COUNTIFS(OFFSET('CCUS justice'!$A$1,2,$B9-1,totalresp),0,OFFSET('CCUS justice'!$A$1,2,D$1-1,totalresp),1)))</f>
        <v>1</v>
      </c>
      <c r="E9">
        <f ca="1">1-(COUNTIFS(OFFSET('CCUS justice'!$A$1,2,$B9-1,totalresp),1,OFFSET('CCUS justice'!$A$1,2,E$1-1,totalresp),1)/(COUNTIFS(OFFSET('CCUS justice'!$A$1,2,$B9-1,totalresp),1,OFFSET('CCUS justice'!$A$1,2,E$1-1,totalresp),1)+COUNTIFS(OFFSET('CCUS justice'!$A$1,2,$B9-1,totalresp),1,OFFSET('CCUS justice'!$A$1,2,E$1-1,totalresp),0)+COUNTIFS(OFFSET('CCUS justice'!$A$1,2,$B9-1,totalresp),0,OFFSET('CCUS justice'!$A$1,2,E$1-1,totalresp),1)))</f>
        <v>1</v>
      </c>
      <c r="F9">
        <f ca="1">1-(COUNTIFS(OFFSET('CCUS justice'!$A$1,2,$B9-1,totalresp),1,OFFSET('CCUS justice'!$A$1,2,F$1-1,totalresp),1)/(COUNTIFS(OFFSET('CCUS justice'!$A$1,2,$B9-1,totalresp),1,OFFSET('CCUS justice'!$A$1,2,F$1-1,totalresp),1)+COUNTIFS(OFFSET('CCUS justice'!$A$1,2,$B9-1,totalresp),1,OFFSET('CCUS justice'!$A$1,2,F$1-1,totalresp),0)+COUNTIFS(OFFSET('CCUS justice'!$A$1,2,$B9-1,totalresp),0,OFFSET('CCUS justice'!$A$1,2,F$1-1,totalresp),1)))</f>
        <v>1</v>
      </c>
      <c r="G9">
        <f ca="1">1-(COUNTIFS(OFFSET('CCUS justice'!$A$1,2,$B9-1,totalresp),1,OFFSET('CCUS justice'!$A$1,2,G$1-1,totalresp),1)/(COUNTIFS(OFFSET('CCUS justice'!$A$1,2,$B9-1,totalresp),1,OFFSET('CCUS justice'!$A$1,2,G$1-1,totalresp),1)+COUNTIFS(OFFSET('CCUS justice'!$A$1,2,$B9-1,totalresp),1,OFFSET('CCUS justice'!$A$1,2,G$1-1,totalresp),0)+COUNTIFS(OFFSET('CCUS justice'!$A$1,2,$B9-1,totalresp),0,OFFSET('CCUS justice'!$A$1,2,G$1-1,totalresp),1)))</f>
        <v>0.5</v>
      </c>
      <c r="H9">
        <f ca="1">1-(COUNTIFS(OFFSET('CCUS justice'!$A$1,2,$B9-1,totalresp),1,OFFSET('CCUS justice'!$A$1,2,H$1-1,totalresp),1)/(COUNTIFS(OFFSET('CCUS justice'!$A$1,2,$B9-1,totalresp),1,OFFSET('CCUS justice'!$A$1,2,H$1-1,totalresp),1)+COUNTIFS(OFFSET('CCUS justice'!$A$1,2,$B9-1,totalresp),1,OFFSET('CCUS justice'!$A$1,2,H$1-1,totalresp),0)+COUNTIFS(OFFSET('CCUS justice'!$A$1,2,$B9-1,totalresp),0,OFFSET('CCUS justice'!$A$1,2,H$1-1,totalresp),1)))</f>
        <v>0</v>
      </c>
      <c r="I9">
        <f ca="1">1-(COUNTIFS(OFFSET('CCUS justice'!$A$1,2,$B9-1,totalresp),1,OFFSET('CCUS justice'!$A$1,2,I$1-1,totalresp),1)/(COUNTIFS(OFFSET('CCUS justice'!$A$1,2,$B9-1,totalresp),1,OFFSET('CCUS justice'!$A$1,2,I$1-1,totalresp),1)+COUNTIFS(OFFSET('CCUS justice'!$A$1,2,$B9-1,totalresp),1,OFFSET('CCUS justice'!$A$1,2,I$1-1,totalresp),0)+COUNTIFS(OFFSET('CCUS justice'!$A$1,2,$B9-1,totalresp),0,OFFSET('CCUS justice'!$A$1,2,I$1-1,totalresp),1)))</f>
        <v>0</v>
      </c>
      <c r="J9">
        <f ca="1">1-(COUNTIFS(OFFSET('CCUS justice'!$A$1,2,$B9-1,totalresp),1,OFFSET('CCUS justice'!$A$1,2,J$1-1,totalresp),1)/(COUNTIFS(OFFSET('CCUS justice'!$A$1,2,$B9-1,totalresp),1,OFFSET('CCUS justice'!$A$1,2,J$1-1,totalresp),1)+COUNTIFS(OFFSET('CCUS justice'!$A$1,2,$B9-1,totalresp),1,OFFSET('CCUS justice'!$A$1,2,J$1-1,totalresp),0)+COUNTIFS(OFFSET('CCUS justice'!$A$1,2,$B9-1,totalresp),0,OFFSET('CCUS justice'!$A$1,2,J$1-1,totalresp),1)))</f>
        <v>0</v>
      </c>
      <c r="K9">
        <f ca="1">1-(COUNTIFS(OFFSET('CCUS justice'!$A$1,2,$B9-1,totalresp),1,OFFSET('CCUS justice'!$A$1,2,K$1-1,totalresp),1)/(COUNTIFS(OFFSET('CCUS justice'!$A$1,2,$B9-1,totalresp),1,OFFSET('CCUS justice'!$A$1,2,K$1-1,totalresp),1)+COUNTIFS(OFFSET('CCUS justice'!$A$1,2,$B9-1,totalresp),1,OFFSET('CCUS justice'!$A$1,2,K$1-1,totalresp),0)+COUNTIFS(OFFSET('CCUS justice'!$A$1,2,$B9-1,totalresp),0,OFFSET('CCUS justice'!$A$1,2,K$1-1,totalresp),1)))</f>
        <v>1</v>
      </c>
      <c r="L9">
        <f ca="1">1-(COUNTIFS(OFFSET('CCUS justice'!$A$1,2,$B9-1,totalresp),1,OFFSET('CCUS justice'!$A$1,2,L$1-1,totalresp),1)/(COUNTIFS(OFFSET('CCUS justice'!$A$1,2,$B9-1,totalresp),1,OFFSET('CCUS justice'!$A$1,2,L$1-1,totalresp),1)+COUNTIFS(OFFSET('CCUS justice'!$A$1,2,$B9-1,totalresp),1,OFFSET('CCUS justice'!$A$1,2,L$1-1,totalresp),0)+COUNTIFS(OFFSET('CCUS justice'!$A$1,2,$B9-1,totalresp),0,OFFSET('CCUS justice'!$A$1,2,L$1-1,totalresp),1)))</f>
        <v>1</v>
      </c>
    </row>
    <row r="10" spans="1:29" x14ac:dyDescent="0.45">
      <c r="A10" s="3" t="s">
        <v>21</v>
      </c>
      <c r="B10" s="6">
        <v>13</v>
      </c>
      <c r="C10">
        <f ca="1">1-(COUNTIFS(OFFSET('CCUS justice'!$A$1,2,$B10-1,totalresp),1,OFFSET('CCUS justice'!$A$1,2,C$1-1,totalresp),1)/(COUNTIFS(OFFSET('CCUS justice'!$A$1,2,$B10-1,totalresp),1,OFFSET('CCUS justice'!$A$1,2,C$1-1,totalresp),1)+COUNTIFS(OFFSET('CCUS justice'!$A$1,2,$B10-1,totalresp),1,OFFSET('CCUS justice'!$A$1,2,C$1-1,totalresp),0)+COUNTIFS(OFFSET('CCUS justice'!$A$1,2,$B10-1,totalresp),0,OFFSET('CCUS justice'!$A$1,2,C$1-1,totalresp),1)))</f>
        <v>1</v>
      </c>
      <c r="D10">
        <f ca="1">1-(COUNTIFS(OFFSET('CCUS justice'!$A$1,2,$B10-1,totalresp),1,OFFSET('CCUS justice'!$A$1,2,D$1-1,totalresp),1)/(COUNTIFS(OFFSET('CCUS justice'!$A$1,2,$B10-1,totalresp),1,OFFSET('CCUS justice'!$A$1,2,D$1-1,totalresp),1)+COUNTIFS(OFFSET('CCUS justice'!$A$1,2,$B10-1,totalresp),1,OFFSET('CCUS justice'!$A$1,2,D$1-1,totalresp),0)+COUNTIFS(OFFSET('CCUS justice'!$A$1,2,$B10-1,totalresp),0,OFFSET('CCUS justice'!$A$1,2,D$1-1,totalresp),1)))</f>
        <v>1</v>
      </c>
      <c r="E10">
        <f ca="1">1-(COUNTIFS(OFFSET('CCUS justice'!$A$1,2,$B10-1,totalresp),1,OFFSET('CCUS justice'!$A$1,2,E$1-1,totalresp),1)/(COUNTIFS(OFFSET('CCUS justice'!$A$1,2,$B10-1,totalresp),1,OFFSET('CCUS justice'!$A$1,2,E$1-1,totalresp),1)+COUNTIFS(OFFSET('CCUS justice'!$A$1,2,$B10-1,totalresp),1,OFFSET('CCUS justice'!$A$1,2,E$1-1,totalresp),0)+COUNTIFS(OFFSET('CCUS justice'!$A$1,2,$B10-1,totalresp),0,OFFSET('CCUS justice'!$A$1,2,E$1-1,totalresp),1)))</f>
        <v>1</v>
      </c>
      <c r="F10">
        <f ca="1">1-(COUNTIFS(OFFSET('CCUS justice'!$A$1,2,$B10-1,totalresp),1,OFFSET('CCUS justice'!$A$1,2,F$1-1,totalresp),1)/(COUNTIFS(OFFSET('CCUS justice'!$A$1,2,$B10-1,totalresp),1,OFFSET('CCUS justice'!$A$1,2,F$1-1,totalresp),1)+COUNTIFS(OFFSET('CCUS justice'!$A$1,2,$B10-1,totalresp),1,OFFSET('CCUS justice'!$A$1,2,F$1-1,totalresp),0)+COUNTIFS(OFFSET('CCUS justice'!$A$1,2,$B10-1,totalresp),0,OFFSET('CCUS justice'!$A$1,2,F$1-1,totalresp),1)))</f>
        <v>1</v>
      </c>
      <c r="G10">
        <f ca="1">1-(COUNTIFS(OFFSET('CCUS justice'!$A$1,2,$B10-1,totalresp),1,OFFSET('CCUS justice'!$A$1,2,G$1-1,totalresp),1)/(COUNTIFS(OFFSET('CCUS justice'!$A$1,2,$B10-1,totalresp),1,OFFSET('CCUS justice'!$A$1,2,G$1-1,totalresp),1)+COUNTIFS(OFFSET('CCUS justice'!$A$1,2,$B10-1,totalresp),1,OFFSET('CCUS justice'!$A$1,2,G$1-1,totalresp),0)+COUNTIFS(OFFSET('CCUS justice'!$A$1,2,$B10-1,totalresp),0,OFFSET('CCUS justice'!$A$1,2,G$1-1,totalresp),1)))</f>
        <v>0.5</v>
      </c>
      <c r="H10">
        <f ca="1">1-(COUNTIFS(OFFSET('CCUS justice'!$A$1,2,$B10-1,totalresp),1,OFFSET('CCUS justice'!$A$1,2,H$1-1,totalresp),1)/(COUNTIFS(OFFSET('CCUS justice'!$A$1,2,$B10-1,totalresp),1,OFFSET('CCUS justice'!$A$1,2,H$1-1,totalresp),1)+COUNTIFS(OFFSET('CCUS justice'!$A$1,2,$B10-1,totalresp),1,OFFSET('CCUS justice'!$A$1,2,H$1-1,totalresp),0)+COUNTIFS(OFFSET('CCUS justice'!$A$1,2,$B10-1,totalresp),0,OFFSET('CCUS justice'!$A$1,2,H$1-1,totalresp),1)))</f>
        <v>0</v>
      </c>
      <c r="I10">
        <f ca="1">1-(COUNTIFS(OFFSET('CCUS justice'!$A$1,2,$B10-1,totalresp),1,OFFSET('CCUS justice'!$A$1,2,I$1-1,totalresp),1)/(COUNTIFS(OFFSET('CCUS justice'!$A$1,2,$B10-1,totalresp),1,OFFSET('CCUS justice'!$A$1,2,I$1-1,totalresp),1)+COUNTIFS(OFFSET('CCUS justice'!$A$1,2,$B10-1,totalresp),1,OFFSET('CCUS justice'!$A$1,2,I$1-1,totalresp),0)+COUNTIFS(OFFSET('CCUS justice'!$A$1,2,$B10-1,totalresp),0,OFFSET('CCUS justice'!$A$1,2,I$1-1,totalresp),1)))</f>
        <v>0</v>
      </c>
      <c r="J10">
        <f ca="1">1-(COUNTIFS(OFFSET('CCUS justice'!$A$1,2,$B10-1,totalresp),1,OFFSET('CCUS justice'!$A$1,2,J$1-1,totalresp),1)/(COUNTIFS(OFFSET('CCUS justice'!$A$1,2,$B10-1,totalresp),1,OFFSET('CCUS justice'!$A$1,2,J$1-1,totalresp),1)+COUNTIFS(OFFSET('CCUS justice'!$A$1,2,$B10-1,totalresp),1,OFFSET('CCUS justice'!$A$1,2,J$1-1,totalresp),0)+COUNTIFS(OFFSET('CCUS justice'!$A$1,2,$B10-1,totalresp),0,OFFSET('CCUS justice'!$A$1,2,J$1-1,totalresp),1)))</f>
        <v>0</v>
      </c>
      <c r="K10">
        <f ca="1">1-(COUNTIFS(OFFSET('CCUS justice'!$A$1,2,$B10-1,totalresp),1,OFFSET('CCUS justice'!$A$1,2,K$1-1,totalresp),1)/(COUNTIFS(OFFSET('CCUS justice'!$A$1,2,$B10-1,totalresp),1,OFFSET('CCUS justice'!$A$1,2,K$1-1,totalresp),1)+COUNTIFS(OFFSET('CCUS justice'!$A$1,2,$B10-1,totalresp),1,OFFSET('CCUS justice'!$A$1,2,K$1-1,totalresp),0)+COUNTIFS(OFFSET('CCUS justice'!$A$1,2,$B10-1,totalresp),0,OFFSET('CCUS justice'!$A$1,2,K$1-1,totalresp),1)))</f>
        <v>1</v>
      </c>
      <c r="L10">
        <f ca="1">1-(COUNTIFS(OFFSET('CCUS justice'!$A$1,2,$B10-1,totalresp),1,OFFSET('CCUS justice'!$A$1,2,L$1-1,totalresp),1)/(COUNTIFS(OFFSET('CCUS justice'!$A$1,2,$B10-1,totalresp),1,OFFSET('CCUS justice'!$A$1,2,L$1-1,totalresp),1)+COUNTIFS(OFFSET('CCUS justice'!$A$1,2,$B10-1,totalresp),1,OFFSET('CCUS justice'!$A$1,2,L$1-1,totalresp),0)+COUNTIFS(OFFSET('CCUS justice'!$A$1,2,$B10-1,totalresp),0,OFFSET('CCUS justice'!$A$1,2,L$1-1,totalresp),1)))</f>
        <v>1</v>
      </c>
    </row>
    <row r="11" spans="1:29" x14ac:dyDescent="0.45">
      <c r="A11" s="3" t="s">
        <v>9</v>
      </c>
      <c r="B11" s="6">
        <v>14</v>
      </c>
      <c r="C11">
        <f ca="1">1-(COUNTIFS(OFFSET('CCUS justice'!$A$1,2,$B11-1,totalresp),1,OFFSET('CCUS justice'!$A$1,2,C$1-1,totalresp),1)/(COUNTIFS(OFFSET('CCUS justice'!$A$1,2,$B11-1,totalresp),1,OFFSET('CCUS justice'!$A$1,2,C$1-1,totalresp),1)+COUNTIFS(OFFSET('CCUS justice'!$A$1,2,$B11-1,totalresp),1,OFFSET('CCUS justice'!$A$1,2,C$1-1,totalresp),0)+COUNTIFS(OFFSET('CCUS justice'!$A$1,2,$B11-1,totalresp),0,OFFSET('CCUS justice'!$A$1,2,C$1-1,totalresp),1)))</f>
        <v>1</v>
      </c>
      <c r="D11">
        <f ca="1">1-(COUNTIFS(OFFSET('CCUS justice'!$A$1,2,$B11-1,totalresp),1,OFFSET('CCUS justice'!$A$1,2,D$1-1,totalresp),1)/(COUNTIFS(OFFSET('CCUS justice'!$A$1,2,$B11-1,totalresp),1,OFFSET('CCUS justice'!$A$1,2,D$1-1,totalresp),1)+COUNTIFS(OFFSET('CCUS justice'!$A$1,2,$B11-1,totalresp),1,OFFSET('CCUS justice'!$A$1,2,D$1-1,totalresp),0)+COUNTIFS(OFFSET('CCUS justice'!$A$1,2,$B11-1,totalresp),0,OFFSET('CCUS justice'!$A$1,2,D$1-1,totalresp),1)))</f>
        <v>1</v>
      </c>
      <c r="E11">
        <f ca="1">1-(COUNTIFS(OFFSET('CCUS justice'!$A$1,2,$B11-1,totalresp),1,OFFSET('CCUS justice'!$A$1,2,E$1-1,totalresp),1)/(COUNTIFS(OFFSET('CCUS justice'!$A$1,2,$B11-1,totalresp),1,OFFSET('CCUS justice'!$A$1,2,E$1-1,totalresp),1)+COUNTIFS(OFFSET('CCUS justice'!$A$1,2,$B11-1,totalresp),1,OFFSET('CCUS justice'!$A$1,2,E$1-1,totalresp),0)+COUNTIFS(OFFSET('CCUS justice'!$A$1,2,$B11-1,totalresp),0,OFFSET('CCUS justice'!$A$1,2,E$1-1,totalresp),1)))</f>
        <v>1</v>
      </c>
      <c r="F11">
        <f ca="1">1-(COUNTIFS(OFFSET('CCUS justice'!$A$1,2,$B11-1,totalresp),1,OFFSET('CCUS justice'!$A$1,2,F$1-1,totalresp),1)/(COUNTIFS(OFFSET('CCUS justice'!$A$1,2,$B11-1,totalresp),1,OFFSET('CCUS justice'!$A$1,2,F$1-1,totalresp),1)+COUNTIFS(OFFSET('CCUS justice'!$A$1,2,$B11-1,totalresp),1,OFFSET('CCUS justice'!$A$1,2,F$1-1,totalresp),0)+COUNTIFS(OFFSET('CCUS justice'!$A$1,2,$B11-1,totalresp),0,OFFSET('CCUS justice'!$A$1,2,F$1-1,totalresp),1)))</f>
        <v>1</v>
      </c>
      <c r="G11">
        <f ca="1">1-(COUNTIFS(OFFSET('CCUS justice'!$A$1,2,$B11-1,totalresp),1,OFFSET('CCUS justice'!$A$1,2,G$1-1,totalresp),1)/(COUNTIFS(OFFSET('CCUS justice'!$A$1,2,$B11-1,totalresp),1,OFFSET('CCUS justice'!$A$1,2,G$1-1,totalresp),1)+COUNTIFS(OFFSET('CCUS justice'!$A$1,2,$B11-1,totalresp),1,OFFSET('CCUS justice'!$A$1,2,G$1-1,totalresp),0)+COUNTIFS(OFFSET('CCUS justice'!$A$1,2,$B11-1,totalresp),0,OFFSET('CCUS justice'!$A$1,2,G$1-1,totalresp),1)))</f>
        <v>1</v>
      </c>
      <c r="H11">
        <f ca="1">1-(COUNTIFS(OFFSET('CCUS justice'!$A$1,2,$B11-1,totalresp),1,OFFSET('CCUS justice'!$A$1,2,H$1-1,totalresp),1)/(COUNTIFS(OFFSET('CCUS justice'!$A$1,2,$B11-1,totalresp),1,OFFSET('CCUS justice'!$A$1,2,H$1-1,totalresp),1)+COUNTIFS(OFFSET('CCUS justice'!$A$1,2,$B11-1,totalresp),1,OFFSET('CCUS justice'!$A$1,2,H$1-1,totalresp),0)+COUNTIFS(OFFSET('CCUS justice'!$A$1,2,$B11-1,totalresp),0,OFFSET('CCUS justice'!$A$1,2,H$1-1,totalresp),1)))</f>
        <v>1</v>
      </c>
      <c r="I11">
        <f ca="1">1-(COUNTIFS(OFFSET('CCUS justice'!$A$1,2,$B11-1,totalresp),1,OFFSET('CCUS justice'!$A$1,2,I$1-1,totalresp),1)/(COUNTIFS(OFFSET('CCUS justice'!$A$1,2,$B11-1,totalresp),1,OFFSET('CCUS justice'!$A$1,2,I$1-1,totalresp),1)+COUNTIFS(OFFSET('CCUS justice'!$A$1,2,$B11-1,totalresp),1,OFFSET('CCUS justice'!$A$1,2,I$1-1,totalresp),0)+COUNTIFS(OFFSET('CCUS justice'!$A$1,2,$B11-1,totalresp),0,OFFSET('CCUS justice'!$A$1,2,I$1-1,totalresp),1)))</f>
        <v>1</v>
      </c>
      <c r="J11">
        <f ca="1">1-(COUNTIFS(OFFSET('CCUS justice'!$A$1,2,$B11-1,totalresp),1,OFFSET('CCUS justice'!$A$1,2,J$1-1,totalresp),1)/(COUNTIFS(OFFSET('CCUS justice'!$A$1,2,$B11-1,totalresp),1,OFFSET('CCUS justice'!$A$1,2,J$1-1,totalresp),1)+COUNTIFS(OFFSET('CCUS justice'!$A$1,2,$B11-1,totalresp),1,OFFSET('CCUS justice'!$A$1,2,J$1-1,totalresp),0)+COUNTIFS(OFFSET('CCUS justice'!$A$1,2,$B11-1,totalresp),0,OFFSET('CCUS justice'!$A$1,2,J$1-1,totalresp),1)))</f>
        <v>1</v>
      </c>
      <c r="K11">
        <f ca="1">1-(COUNTIFS(OFFSET('CCUS justice'!$A$1,2,$B11-1,totalresp),1,OFFSET('CCUS justice'!$A$1,2,K$1-1,totalresp),1)/(COUNTIFS(OFFSET('CCUS justice'!$A$1,2,$B11-1,totalresp),1,OFFSET('CCUS justice'!$A$1,2,K$1-1,totalresp),1)+COUNTIFS(OFFSET('CCUS justice'!$A$1,2,$B11-1,totalresp),1,OFFSET('CCUS justice'!$A$1,2,K$1-1,totalresp),0)+COUNTIFS(OFFSET('CCUS justice'!$A$1,2,$B11-1,totalresp),0,OFFSET('CCUS justice'!$A$1,2,K$1-1,totalresp),1)))</f>
        <v>0</v>
      </c>
      <c r="L11">
        <f ca="1">1-(COUNTIFS(OFFSET('CCUS justice'!$A$1,2,$B11-1,totalresp),1,OFFSET('CCUS justice'!$A$1,2,L$1-1,totalresp),1)/(COUNTIFS(OFFSET('CCUS justice'!$A$1,2,$B11-1,totalresp),1,OFFSET('CCUS justice'!$A$1,2,L$1-1,totalresp),1)+COUNTIFS(OFFSET('CCUS justice'!$A$1,2,$B11-1,totalresp),1,OFFSET('CCUS justice'!$A$1,2,L$1-1,totalresp),0)+COUNTIFS(OFFSET('CCUS justice'!$A$1,2,$B11-1,totalresp),0,OFFSET('CCUS justice'!$A$1,2,L$1-1,totalresp),1)))</f>
        <v>1</v>
      </c>
    </row>
    <row r="12" spans="1:29" ht="26.65" x14ac:dyDescent="0.45">
      <c r="A12" s="3" t="s">
        <v>5</v>
      </c>
      <c r="B12" s="6">
        <v>15</v>
      </c>
      <c r="C12">
        <f ca="1">1-(COUNTIFS(OFFSET('CCUS justice'!$A$1,2,$B12-1,totalresp),1,OFFSET('CCUS justice'!$A$1,2,C$1-1,totalresp),1)/(COUNTIFS(OFFSET('CCUS justice'!$A$1,2,$B12-1,totalresp),1,OFFSET('CCUS justice'!$A$1,2,C$1-1,totalresp),1)+COUNTIFS(OFFSET('CCUS justice'!$A$1,2,$B12-1,totalresp),1,OFFSET('CCUS justice'!$A$1,2,C$1-1,totalresp),0)+COUNTIFS(OFFSET('CCUS justice'!$A$1,2,$B12-1,totalresp),0,OFFSET('CCUS justice'!$A$1,2,C$1-1,totalresp),1)))</f>
        <v>0.85714285714285721</v>
      </c>
      <c r="D12">
        <f ca="1">1-(COUNTIFS(OFFSET('CCUS justice'!$A$1,2,$B12-1,totalresp),1,OFFSET('CCUS justice'!$A$1,2,D$1-1,totalresp),1)/(COUNTIFS(OFFSET('CCUS justice'!$A$1,2,$B12-1,totalresp),1,OFFSET('CCUS justice'!$A$1,2,D$1-1,totalresp),1)+COUNTIFS(OFFSET('CCUS justice'!$A$1,2,$B12-1,totalresp),1,OFFSET('CCUS justice'!$A$1,2,D$1-1,totalresp),0)+COUNTIFS(OFFSET('CCUS justice'!$A$1,2,$B12-1,totalresp),0,OFFSET('CCUS justice'!$A$1,2,D$1-1,totalresp),1)))</f>
        <v>1</v>
      </c>
      <c r="E12">
        <f ca="1">1-(COUNTIFS(OFFSET('CCUS justice'!$A$1,2,$B12-1,totalresp),1,OFFSET('CCUS justice'!$A$1,2,E$1-1,totalresp),1)/(COUNTIFS(OFFSET('CCUS justice'!$A$1,2,$B12-1,totalresp),1,OFFSET('CCUS justice'!$A$1,2,E$1-1,totalresp),1)+COUNTIFS(OFFSET('CCUS justice'!$A$1,2,$B12-1,totalresp),1,OFFSET('CCUS justice'!$A$1,2,E$1-1,totalresp),0)+COUNTIFS(OFFSET('CCUS justice'!$A$1,2,$B12-1,totalresp),0,OFFSET('CCUS justice'!$A$1,2,E$1-1,totalresp),1)))</f>
        <v>1</v>
      </c>
      <c r="F12">
        <f ca="1">1-(COUNTIFS(OFFSET('CCUS justice'!$A$1,2,$B12-1,totalresp),1,OFFSET('CCUS justice'!$A$1,2,F$1-1,totalresp),1)/(COUNTIFS(OFFSET('CCUS justice'!$A$1,2,$B12-1,totalresp),1,OFFSET('CCUS justice'!$A$1,2,F$1-1,totalresp),1)+COUNTIFS(OFFSET('CCUS justice'!$A$1,2,$B12-1,totalresp),1,OFFSET('CCUS justice'!$A$1,2,F$1-1,totalresp),0)+COUNTIFS(OFFSET('CCUS justice'!$A$1,2,$B12-1,totalresp),0,OFFSET('CCUS justice'!$A$1,2,F$1-1,totalresp),1)))</f>
        <v>0.875</v>
      </c>
      <c r="G12">
        <f ca="1">1-(COUNTIFS(OFFSET('CCUS justice'!$A$1,2,$B12-1,totalresp),1,OFFSET('CCUS justice'!$A$1,2,G$1-1,totalresp),1)/(COUNTIFS(OFFSET('CCUS justice'!$A$1,2,$B12-1,totalresp),1,OFFSET('CCUS justice'!$A$1,2,G$1-1,totalresp),1)+COUNTIFS(OFFSET('CCUS justice'!$A$1,2,$B12-1,totalresp),1,OFFSET('CCUS justice'!$A$1,2,G$1-1,totalresp),0)+COUNTIFS(OFFSET('CCUS justice'!$A$1,2,$B12-1,totalresp),0,OFFSET('CCUS justice'!$A$1,2,G$1-1,totalresp),1)))</f>
        <v>1</v>
      </c>
      <c r="H12">
        <f ca="1">1-(COUNTIFS(OFFSET('CCUS justice'!$A$1,2,$B12-1,totalresp),1,OFFSET('CCUS justice'!$A$1,2,H$1-1,totalresp),1)/(COUNTIFS(OFFSET('CCUS justice'!$A$1,2,$B12-1,totalresp),1,OFFSET('CCUS justice'!$A$1,2,H$1-1,totalresp),1)+COUNTIFS(OFFSET('CCUS justice'!$A$1,2,$B12-1,totalresp),1,OFFSET('CCUS justice'!$A$1,2,H$1-1,totalresp),0)+COUNTIFS(OFFSET('CCUS justice'!$A$1,2,$B12-1,totalresp),0,OFFSET('CCUS justice'!$A$1,2,H$1-1,totalresp),1)))</f>
        <v>1</v>
      </c>
      <c r="I12">
        <f ca="1">1-(COUNTIFS(OFFSET('CCUS justice'!$A$1,2,$B12-1,totalresp),1,OFFSET('CCUS justice'!$A$1,2,I$1-1,totalresp),1)/(COUNTIFS(OFFSET('CCUS justice'!$A$1,2,$B12-1,totalresp),1,OFFSET('CCUS justice'!$A$1,2,I$1-1,totalresp),1)+COUNTIFS(OFFSET('CCUS justice'!$A$1,2,$B12-1,totalresp),1,OFFSET('CCUS justice'!$A$1,2,I$1-1,totalresp),0)+COUNTIFS(OFFSET('CCUS justice'!$A$1,2,$B12-1,totalresp),0,OFFSET('CCUS justice'!$A$1,2,I$1-1,totalresp),1)))</f>
        <v>1</v>
      </c>
      <c r="J12">
        <f ca="1">1-(COUNTIFS(OFFSET('CCUS justice'!$A$1,2,$B12-1,totalresp),1,OFFSET('CCUS justice'!$A$1,2,J$1-1,totalresp),1)/(COUNTIFS(OFFSET('CCUS justice'!$A$1,2,$B12-1,totalresp),1,OFFSET('CCUS justice'!$A$1,2,J$1-1,totalresp),1)+COUNTIFS(OFFSET('CCUS justice'!$A$1,2,$B12-1,totalresp),1,OFFSET('CCUS justice'!$A$1,2,J$1-1,totalresp),0)+COUNTIFS(OFFSET('CCUS justice'!$A$1,2,$B12-1,totalresp),0,OFFSET('CCUS justice'!$A$1,2,J$1-1,totalresp),1)))</f>
        <v>1</v>
      </c>
      <c r="K12">
        <f ca="1">1-(COUNTIFS(OFFSET('CCUS justice'!$A$1,2,$B12-1,totalresp),1,OFFSET('CCUS justice'!$A$1,2,K$1-1,totalresp),1)/(COUNTIFS(OFFSET('CCUS justice'!$A$1,2,$B12-1,totalresp),1,OFFSET('CCUS justice'!$A$1,2,K$1-1,totalresp),1)+COUNTIFS(OFFSET('CCUS justice'!$A$1,2,$B12-1,totalresp),1,OFFSET('CCUS justice'!$A$1,2,K$1-1,totalresp),0)+COUNTIFS(OFFSET('CCUS justice'!$A$1,2,$B12-1,totalresp),0,OFFSET('CCUS justice'!$A$1,2,K$1-1,totalresp),1)))</f>
        <v>1</v>
      </c>
      <c r="L12">
        <f ca="1">1-(COUNTIFS(OFFSET('CCUS justice'!$A$1,2,$B12-1,totalresp),1,OFFSET('CCUS justice'!$A$1,2,L$1-1,totalresp),1)/(COUNTIFS(OFFSET('CCUS justice'!$A$1,2,$B12-1,totalresp),1,OFFSET('CCUS justice'!$A$1,2,L$1-1,totalresp),1)+COUNTIFS(OFFSET('CCUS justice'!$A$1,2,$B12-1,totalresp),1,OFFSET('CCUS justice'!$A$1,2,L$1-1,totalresp),0)+COUNTIFS(OFFSET('CCUS justice'!$A$1,2,$B12-1,totalresp),0,OFFSET('CCUS justice'!$A$1,2,L$1-1,totalresp),1)))</f>
        <v>0</v>
      </c>
    </row>
    <row r="13" spans="1:29" x14ac:dyDescent="0.45">
      <c r="A13" s="3"/>
      <c r="B13" s="6"/>
    </row>
    <row r="14" spans="1:29" x14ac:dyDescent="0.45">
      <c r="A14" s="3"/>
      <c r="B14" s="6"/>
    </row>
    <row r="15" spans="1:29" x14ac:dyDescent="0.45">
      <c r="A15" s="3"/>
      <c r="B15" s="6"/>
    </row>
    <row r="16" spans="1:29" x14ac:dyDescent="0.45">
      <c r="A16" s="3"/>
      <c r="B16" s="6"/>
    </row>
    <row r="17" spans="1:2" x14ac:dyDescent="0.45">
      <c r="A17" s="3"/>
      <c r="B17" s="6"/>
    </row>
    <row r="18" spans="1:2" x14ac:dyDescent="0.45">
      <c r="A18" s="3"/>
      <c r="B18" s="6"/>
    </row>
    <row r="19" spans="1:2" x14ac:dyDescent="0.45">
      <c r="A19" s="3"/>
      <c r="B19" s="6"/>
    </row>
    <row r="20" spans="1:2" x14ac:dyDescent="0.45">
      <c r="A20" s="3"/>
      <c r="B20" s="6"/>
    </row>
    <row r="21" spans="1:2" x14ac:dyDescent="0.45">
      <c r="A21" s="3"/>
      <c r="B21" s="6"/>
    </row>
    <row r="22" spans="1:2" x14ac:dyDescent="0.45">
      <c r="A22" s="3"/>
      <c r="B22" s="6"/>
    </row>
    <row r="23" spans="1:2" x14ac:dyDescent="0.45">
      <c r="A23" s="3"/>
      <c r="B23" s="6"/>
    </row>
    <row r="24" spans="1:2" x14ac:dyDescent="0.45">
      <c r="A24" s="3"/>
      <c r="B24" s="6"/>
    </row>
    <row r="25" spans="1:2" x14ac:dyDescent="0.45">
      <c r="A25" s="3"/>
      <c r="B25" s="6"/>
    </row>
    <row r="26" spans="1:2" x14ac:dyDescent="0.45">
      <c r="A26" s="3"/>
      <c r="B26" s="6"/>
    </row>
    <row r="27" spans="1:2" x14ac:dyDescent="0.45">
      <c r="A27" s="3"/>
      <c r="B27" s="6"/>
    </row>
    <row r="28" spans="1:2" x14ac:dyDescent="0.45">
      <c r="A28" s="3"/>
      <c r="B28" s="6"/>
    </row>
    <row r="29" spans="1:2" x14ac:dyDescent="0.45">
      <c r="A29" s="3"/>
      <c r="B29" s="6"/>
    </row>
  </sheetData>
  <conditionalFormatting sqref="C3:AC29">
    <cfRule type="colorScale" priority="1">
      <colorScale>
        <cfvo type="min"/>
        <cfvo type="max"/>
        <color rgb="FF63BE7B"/>
        <color rgb="FFFCFCFF"/>
      </colorScale>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0C8A6-CC29-4E65-99DC-598A7BA674A6}">
  <dimension ref="A2:BF86"/>
  <sheetViews>
    <sheetView workbookViewId="0">
      <selection activeCell="D62" sqref="D62"/>
    </sheetView>
  </sheetViews>
  <sheetFormatPr defaultRowHeight="14.25" x14ac:dyDescent="0.45"/>
  <sheetData>
    <row r="2" spans="2:54" x14ac:dyDescent="0.45">
      <c r="B2" s="10"/>
      <c r="C2" s="11">
        <f t="shared" ref="C2:AA2" si="0">IF(AD2="","",1-AD2)</f>
        <v>0.52941176470588236</v>
      </c>
      <c r="D2" s="11">
        <f t="shared" si="0"/>
        <v>0.31034482758620685</v>
      </c>
      <c r="E2" s="11">
        <f t="shared" si="0"/>
        <v>0.24137931034482762</v>
      </c>
      <c r="F2" s="11">
        <f t="shared" si="0"/>
        <v>0.31034482758620685</v>
      </c>
      <c r="G2" s="11">
        <f t="shared" si="0"/>
        <v>0.30000000000000004</v>
      </c>
      <c r="H2" s="11">
        <f t="shared" si="0"/>
        <v>0.37037037037037035</v>
      </c>
      <c r="I2" s="11">
        <f t="shared" si="0"/>
        <v>0.29629629629629628</v>
      </c>
      <c r="J2" s="11">
        <f t="shared" si="0"/>
        <v>0.125</v>
      </c>
      <c r="K2" s="11">
        <f t="shared" si="0"/>
        <v>0.3214285714285714</v>
      </c>
      <c r="L2" s="11">
        <f t="shared" si="0"/>
        <v>0.24</v>
      </c>
      <c r="M2" s="11">
        <f t="shared" si="0"/>
        <v>0.33333333333333326</v>
      </c>
      <c r="N2" s="11">
        <f t="shared" si="0"/>
        <v>0.25</v>
      </c>
      <c r="O2" s="11">
        <f t="shared" si="0"/>
        <v>0.14285714285714279</v>
      </c>
      <c r="P2" s="11">
        <f t="shared" si="0"/>
        <v>0.18181818181818188</v>
      </c>
      <c r="Q2" s="11">
        <f t="shared" si="0"/>
        <v>0.1071428571428571</v>
      </c>
      <c r="R2" s="11">
        <f t="shared" si="0"/>
        <v>0.125</v>
      </c>
      <c r="S2" s="11">
        <f t="shared" si="0"/>
        <v>0.16666666666666663</v>
      </c>
      <c r="T2" s="11">
        <f t="shared" si="0"/>
        <v>8.6956521739130377E-2</v>
      </c>
      <c r="U2" s="11">
        <f t="shared" si="0"/>
        <v>0.14814814814814814</v>
      </c>
      <c r="V2" s="11">
        <f t="shared" si="0"/>
        <v>4.0000000000000036E-2</v>
      </c>
      <c r="W2" s="11">
        <f t="shared" si="0"/>
        <v>0.16666666666666663</v>
      </c>
      <c r="X2" s="11">
        <f t="shared" si="0"/>
        <v>8.6956521739130377E-2</v>
      </c>
      <c r="Y2" s="11">
        <f t="shared" si="0"/>
        <v>0.20833333333333337</v>
      </c>
      <c r="Z2" s="11">
        <f t="shared" si="0"/>
        <v>0.22727272727272729</v>
      </c>
      <c r="AA2" s="12">
        <f t="shared" si="0"/>
        <v>0.18181818181818188</v>
      </c>
      <c r="AC2" s="10">
        <v>0</v>
      </c>
      <c r="AD2" s="11">
        <v>0.47058823529411764</v>
      </c>
      <c r="AE2" s="11">
        <v>0.68965517241379315</v>
      </c>
      <c r="AF2" s="11">
        <v>0.75862068965517238</v>
      </c>
      <c r="AG2" s="11">
        <v>0.68965517241379315</v>
      </c>
      <c r="AH2" s="11">
        <v>0.7</v>
      </c>
      <c r="AI2" s="11">
        <v>0.62962962962962965</v>
      </c>
      <c r="AJ2" s="11">
        <v>0.70370370370370372</v>
      </c>
      <c r="AK2" s="11">
        <v>0.875</v>
      </c>
      <c r="AL2" s="11">
        <v>0.6785714285714286</v>
      </c>
      <c r="AM2" s="11">
        <v>0.76</v>
      </c>
      <c r="AN2" s="11">
        <v>0.66666666666666674</v>
      </c>
      <c r="AO2" s="11">
        <v>0.75</v>
      </c>
      <c r="AP2" s="11">
        <v>0.85714285714285721</v>
      </c>
      <c r="AQ2" s="11">
        <v>0.81818181818181812</v>
      </c>
      <c r="AR2" s="11">
        <v>0.8928571428571429</v>
      </c>
      <c r="AS2" s="11">
        <v>0.875</v>
      </c>
      <c r="AT2" s="11">
        <v>0.83333333333333337</v>
      </c>
      <c r="AU2" s="11">
        <v>0.91304347826086962</v>
      </c>
      <c r="AV2" s="11">
        <v>0.85185185185185186</v>
      </c>
      <c r="AW2" s="11">
        <v>0.96</v>
      </c>
      <c r="AX2" s="11">
        <v>0.83333333333333337</v>
      </c>
      <c r="AY2" s="11">
        <v>0.91304347826086962</v>
      </c>
      <c r="AZ2" s="11">
        <v>0.79166666666666663</v>
      </c>
      <c r="BA2" s="12">
        <v>0.77272727272727271</v>
      </c>
      <c r="BB2">
        <v>0.81818181818181812</v>
      </c>
    </row>
    <row r="3" spans="2:54" x14ac:dyDescent="0.45">
      <c r="B3" s="13">
        <f t="shared" ref="B3:B27" si="1">IF(AC3="","",1-AC3)</f>
        <v>0.52941176470588236</v>
      </c>
      <c r="D3">
        <f t="shared" ref="D3:D27" si="2">IF(AE3="","",1-AE3)</f>
        <v>0.45454545454545459</v>
      </c>
      <c r="E3">
        <f t="shared" ref="E3:E27" si="3">IF(AF3="","",1-AF3)</f>
        <v>0.31428571428571428</v>
      </c>
      <c r="F3">
        <f t="shared" ref="F3:F27" si="4">IF(AG3="","",1-AG3)</f>
        <v>0.37142857142857144</v>
      </c>
      <c r="G3">
        <f t="shared" ref="G3:G27" si="5">IF(AH3="","",1-AH3)</f>
        <v>0.4</v>
      </c>
      <c r="H3">
        <f t="shared" ref="H3:H27" si="6">IF(AI3="","",1-AI3)</f>
        <v>0.42424242424242431</v>
      </c>
      <c r="I3">
        <f t="shared" ref="I3:I27" si="7">IF(AJ3="","",1-AJ3)</f>
        <v>0.36363636363636365</v>
      </c>
      <c r="J3">
        <f t="shared" ref="J3:J27" si="8">IF(AK3="","",1-AK3)</f>
        <v>8.8235294117647078E-2</v>
      </c>
      <c r="K3">
        <f t="shared" ref="K3:K27" si="9">IF(AL3="","",1-AL3)</f>
        <v>0.30555555555555558</v>
      </c>
      <c r="L3">
        <f t="shared" ref="L3:L27" si="10">IF(AM3="","",1-AM3)</f>
        <v>0.20588235294117641</v>
      </c>
      <c r="M3">
        <f t="shared" ref="M3:M27" si="11">IF(AN3="","",1-AN3)</f>
        <v>0.39393939393939392</v>
      </c>
      <c r="N3">
        <f t="shared" ref="N3:N27" si="12">IF(AO3="","",1-AO3)</f>
        <v>0.21212121212121215</v>
      </c>
      <c r="O3">
        <f t="shared" ref="O3:O27" si="13">IF(AP3="","",1-AP3)</f>
        <v>0.27272727272727271</v>
      </c>
      <c r="P3">
        <f t="shared" ref="P3:P27" si="14">IF(AQ3="","",1-AQ3)</f>
        <v>0.125</v>
      </c>
      <c r="Q3">
        <f t="shared" ref="Q3:Q27" si="15">IF(AR3="","",1-AR3)</f>
        <v>0.20588235294117641</v>
      </c>
      <c r="R3">
        <f t="shared" ref="R3:R27" si="16">IF(AS3="","",1-AS3)</f>
        <v>0.12121212121212122</v>
      </c>
      <c r="S3">
        <f t="shared" ref="S3:S27" si="17">IF(AT3="","",1-AT3)</f>
        <v>0.22580645161290325</v>
      </c>
      <c r="T3">
        <f t="shared" ref="T3:T27" si="18">IF(AU3="","",1-AU3)</f>
        <v>9.375E-2</v>
      </c>
      <c r="U3">
        <f t="shared" ref="U3:U27" si="19">IF(AV3="","",1-AV3)</f>
        <v>0.24242424242424243</v>
      </c>
      <c r="V3">
        <f t="shared" ref="V3:V27" si="20">IF(AW3="","",1-AW3)</f>
        <v>0.125</v>
      </c>
      <c r="W3">
        <f t="shared" ref="W3:W27" si="21">IF(AX3="","",1-AX3)</f>
        <v>0.22580645161290325</v>
      </c>
      <c r="X3">
        <f t="shared" ref="X3:X27" si="22">IF(AY3="","",1-AY3)</f>
        <v>0.12903225806451613</v>
      </c>
      <c r="Y3">
        <f t="shared" ref="Y3:Y27" si="23">IF(AZ3="","",1-AZ3)</f>
        <v>0.21875</v>
      </c>
      <c r="Z3">
        <f t="shared" ref="Z3:Z27" si="24">IF(BA3="","",1-BA3)</f>
        <v>0.19354838709677424</v>
      </c>
      <c r="AA3" s="14">
        <f t="shared" ref="AA3:AA26" si="25">IF(BB3="","",1-BB3)</f>
        <v>0.16129032258064513</v>
      </c>
      <c r="AC3" s="13">
        <v>0.47058823529411764</v>
      </c>
      <c r="AD3">
        <v>0</v>
      </c>
      <c r="AE3">
        <v>0.54545454545454541</v>
      </c>
      <c r="AF3">
        <v>0.68571428571428572</v>
      </c>
      <c r="AG3">
        <v>0.62857142857142856</v>
      </c>
      <c r="AH3">
        <v>0.6</v>
      </c>
      <c r="AI3">
        <v>0.57575757575757569</v>
      </c>
      <c r="AJ3">
        <v>0.63636363636363635</v>
      </c>
      <c r="AK3">
        <v>0.91176470588235292</v>
      </c>
      <c r="AL3">
        <v>0.69444444444444442</v>
      </c>
      <c r="AM3">
        <v>0.79411764705882359</v>
      </c>
      <c r="AN3">
        <v>0.60606060606060608</v>
      </c>
      <c r="AO3">
        <v>0.78787878787878785</v>
      </c>
      <c r="AP3">
        <v>0.72727272727272729</v>
      </c>
      <c r="AQ3">
        <v>0.875</v>
      </c>
      <c r="AR3">
        <v>0.79411764705882359</v>
      </c>
      <c r="AS3">
        <v>0.87878787878787878</v>
      </c>
      <c r="AT3">
        <v>0.77419354838709675</v>
      </c>
      <c r="AU3">
        <v>0.90625</v>
      </c>
      <c r="AV3">
        <v>0.75757575757575757</v>
      </c>
      <c r="AW3">
        <v>0.875</v>
      </c>
      <c r="AX3">
        <v>0.77419354838709675</v>
      </c>
      <c r="AY3">
        <v>0.87096774193548387</v>
      </c>
      <c r="AZ3">
        <v>0.78125</v>
      </c>
      <c r="BA3" s="14">
        <v>0.80645161290322576</v>
      </c>
      <c r="BB3" s="12">
        <v>0.83870967741935487</v>
      </c>
    </row>
    <row r="4" spans="2:54" x14ac:dyDescent="0.45">
      <c r="B4" s="13">
        <f t="shared" si="1"/>
        <v>0.31034482758620685</v>
      </c>
      <c r="C4">
        <f t="shared" ref="C4:C27" si="26">IF(AD4="","",1-AD4)</f>
        <v>0.45454545454545459</v>
      </c>
      <c r="E4">
        <f t="shared" si="3"/>
        <v>0.28000000000000003</v>
      </c>
      <c r="F4">
        <f t="shared" si="4"/>
        <v>0.17241379310344829</v>
      </c>
      <c r="G4">
        <f t="shared" si="5"/>
        <v>0.2068965517241379</v>
      </c>
      <c r="H4">
        <f t="shared" si="6"/>
        <v>0.32000000000000006</v>
      </c>
      <c r="I4">
        <f t="shared" si="7"/>
        <v>0.29166666666666674</v>
      </c>
      <c r="J4">
        <f t="shared" si="8"/>
        <v>4.5454545454545414E-2</v>
      </c>
      <c r="K4">
        <f t="shared" si="9"/>
        <v>0.22222222222222221</v>
      </c>
      <c r="L4">
        <f t="shared" si="10"/>
        <v>0</v>
      </c>
      <c r="M4">
        <f t="shared" si="11"/>
        <v>0.18518518518518512</v>
      </c>
      <c r="N4">
        <f t="shared" si="12"/>
        <v>0.30000000000000004</v>
      </c>
      <c r="O4">
        <f t="shared" si="13"/>
        <v>0.16666666666666663</v>
      </c>
      <c r="P4">
        <f t="shared" si="14"/>
        <v>0.15789473684210531</v>
      </c>
      <c r="Q4">
        <f t="shared" si="15"/>
        <v>0.22727272727272729</v>
      </c>
      <c r="R4">
        <f t="shared" si="16"/>
        <v>9.5238095238095233E-2</v>
      </c>
      <c r="S4">
        <f t="shared" si="17"/>
        <v>0.26315789473684204</v>
      </c>
      <c r="T4">
        <f t="shared" si="18"/>
        <v>0.23529411764705888</v>
      </c>
      <c r="U4">
        <f t="shared" si="19"/>
        <v>0.22727272727272729</v>
      </c>
      <c r="V4">
        <f t="shared" si="20"/>
        <v>0.22222222222222221</v>
      </c>
      <c r="W4">
        <f t="shared" si="21"/>
        <v>9.0909090909090939E-2</v>
      </c>
      <c r="X4">
        <f t="shared" si="22"/>
        <v>0.10526315789473684</v>
      </c>
      <c r="Y4">
        <f t="shared" si="23"/>
        <v>0.31578947368421051</v>
      </c>
      <c r="Z4">
        <f t="shared" si="24"/>
        <v>0.21052631578947367</v>
      </c>
      <c r="AA4" s="14">
        <f t="shared" si="25"/>
        <v>0.22222222222222221</v>
      </c>
      <c r="AC4" s="13">
        <v>0.68965517241379315</v>
      </c>
      <c r="AD4">
        <v>0.54545454545454541</v>
      </c>
      <c r="AE4">
        <v>0</v>
      </c>
      <c r="AF4">
        <v>0.72</v>
      </c>
      <c r="AG4">
        <v>0.82758620689655171</v>
      </c>
      <c r="AH4">
        <v>0.7931034482758621</v>
      </c>
      <c r="AI4">
        <v>0.67999999999999994</v>
      </c>
      <c r="AJ4">
        <v>0.70833333333333326</v>
      </c>
      <c r="AK4">
        <v>0.95454545454545459</v>
      </c>
      <c r="AL4">
        <v>0.77777777777777779</v>
      </c>
      <c r="AM4">
        <v>1</v>
      </c>
      <c r="AN4">
        <v>0.81481481481481488</v>
      </c>
      <c r="AO4">
        <v>0.7</v>
      </c>
      <c r="AP4">
        <v>0.83333333333333337</v>
      </c>
      <c r="AQ4">
        <v>0.84210526315789469</v>
      </c>
      <c r="AR4">
        <v>0.77272727272727271</v>
      </c>
      <c r="AS4">
        <v>0.90476190476190477</v>
      </c>
      <c r="AT4">
        <v>0.73684210526315796</v>
      </c>
      <c r="AU4">
        <v>0.76470588235294112</v>
      </c>
      <c r="AV4">
        <v>0.77272727272727271</v>
      </c>
      <c r="AW4">
        <v>0.77777777777777779</v>
      </c>
      <c r="AX4">
        <v>0.90909090909090906</v>
      </c>
      <c r="AY4">
        <v>0.89473684210526316</v>
      </c>
      <c r="AZ4">
        <v>0.68421052631578949</v>
      </c>
      <c r="BA4" s="14">
        <v>0.78947368421052633</v>
      </c>
      <c r="BB4" s="14">
        <v>0.77777777777777779</v>
      </c>
    </row>
    <row r="5" spans="2:54" x14ac:dyDescent="0.45">
      <c r="B5" s="13">
        <f t="shared" si="1"/>
        <v>0.24137931034482762</v>
      </c>
      <c r="C5">
        <f t="shared" si="26"/>
        <v>0.31428571428571428</v>
      </c>
      <c r="D5">
        <f t="shared" si="2"/>
        <v>0.28000000000000003</v>
      </c>
      <c r="F5">
        <f t="shared" si="4"/>
        <v>0.28000000000000003</v>
      </c>
      <c r="G5">
        <f t="shared" si="5"/>
        <v>0.1785714285714286</v>
      </c>
      <c r="H5">
        <f t="shared" si="6"/>
        <v>0.29166666666666674</v>
      </c>
      <c r="I5">
        <f t="shared" si="7"/>
        <v>0.44999999999999996</v>
      </c>
      <c r="J5">
        <f t="shared" si="8"/>
        <v>0.10526315789473684</v>
      </c>
      <c r="K5">
        <f t="shared" si="9"/>
        <v>0.34782608695652173</v>
      </c>
      <c r="L5">
        <f t="shared" si="10"/>
        <v>0.19047619047619047</v>
      </c>
      <c r="M5">
        <f t="shared" si="11"/>
        <v>0.30434782608695654</v>
      </c>
      <c r="N5">
        <f t="shared" si="12"/>
        <v>0.14285714285714279</v>
      </c>
      <c r="O5">
        <f t="shared" si="13"/>
        <v>0.36842105263157898</v>
      </c>
      <c r="P5">
        <f t="shared" si="14"/>
        <v>0.17647058823529416</v>
      </c>
      <c r="Q5">
        <f t="shared" si="15"/>
        <v>0.13636363636363635</v>
      </c>
      <c r="R5">
        <f t="shared" si="16"/>
        <v>0.3125</v>
      </c>
      <c r="S5">
        <f t="shared" si="17"/>
        <v>4.7619047619047672E-2</v>
      </c>
      <c r="T5">
        <f t="shared" si="18"/>
        <v>0.11764705882352944</v>
      </c>
      <c r="U5">
        <f t="shared" si="19"/>
        <v>0.25</v>
      </c>
      <c r="V5">
        <f t="shared" si="20"/>
        <v>0.11111111111111116</v>
      </c>
      <c r="W5">
        <f t="shared" si="21"/>
        <v>0.15789473684210531</v>
      </c>
      <c r="X5">
        <f t="shared" si="22"/>
        <v>0.1875</v>
      </c>
      <c r="Y5">
        <f t="shared" si="23"/>
        <v>0.21052631578947367</v>
      </c>
      <c r="Z5">
        <f t="shared" si="24"/>
        <v>0.16666666666666663</v>
      </c>
      <c r="AA5" s="14">
        <f t="shared" si="25"/>
        <v>0.25</v>
      </c>
      <c r="AC5" s="13">
        <v>0.75862068965517238</v>
      </c>
      <c r="AD5">
        <v>0.68571428571428572</v>
      </c>
      <c r="AE5">
        <v>0.72</v>
      </c>
      <c r="AF5">
        <v>0</v>
      </c>
      <c r="AG5">
        <v>0.72</v>
      </c>
      <c r="AH5">
        <v>0.8214285714285714</v>
      </c>
      <c r="AI5">
        <v>0.70833333333333326</v>
      </c>
      <c r="AJ5">
        <v>0.55000000000000004</v>
      </c>
      <c r="AK5">
        <v>0.89473684210526316</v>
      </c>
      <c r="AL5">
        <v>0.65217391304347827</v>
      </c>
      <c r="AM5">
        <v>0.80952380952380953</v>
      </c>
      <c r="AN5">
        <v>0.69565217391304346</v>
      </c>
      <c r="AO5">
        <v>0.85714285714285721</v>
      </c>
      <c r="AP5">
        <v>0.63157894736842102</v>
      </c>
      <c r="AQ5">
        <v>0.82352941176470584</v>
      </c>
      <c r="AR5">
        <v>0.86363636363636365</v>
      </c>
      <c r="AS5">
        <v>0.6875</v>
      </c>
      <c r="AT5">
        <v>0.95238095238095233</v>
      </c>
      <c r="AU5">
        <v>0.88235294117647056</v>
      </c>
      <c r="AV5">
        <v>0.75</v>
      </c>
      <c r="AW5">
        <v>0.88888888888888884</v>
      </c>
      <c r="AX5">
        <v>0.84210526315789469</v>
      </c>
      <c r="AY5">
        <v>0.8125</v>
      </c>
      <c r="AZ5">
        <v>0.78947368421052633</v>
      </c>
      <c r="BA5" s="14">
        <v>0.83333333333333337</v>
      </c>
      <c r="BB5" s="14">
        <v>0.75</v>
      </c>
    </row>
    <row r="6" spans="2:54" x14ac:dyDescent="0.45">
      <c r="B6" s="13">
        <f t="shared" si="1"/>
        <v>0.31034482758620685</v>
      </c>
      <c r="C6">
        <f t="shared" si="26"/>
        <v>0.37142857142857144</v>
      </c>
      <c r="D6">
        <f t="shared" si="2"/>
        <v>0.17241379310344829</v>
      </c>
      <c r="E6">
        <f t="shared" si="3"/>
        <v>0.28000000000000003</v>
      </c>
      <c r="G6">
        <f t="shared" si="5"/>
        <v>0.34615384615384615</v>
      </c>
      <c r="H6">
        <f t="shared" si="6"/>
        <v>0.26923076923076916</v>
      </c>
      <c r="I6">
        <f t="shared" si="7"/>
        <v>0.34782608695652173</v>
      </c>
      <c r="J6">
        <f t="shared" si="8"/>
        <v>0.27777777777777779</v>
      </c>
      <c r="K6">
        <f t="shared" si="9"/>
        <v>0.375</v>
      </c>
      <c r="L6">
        <f t="shared" si="10"/>
        <v>0.42105263157894735</v>
      </c>
      <c r="M6">
        <f t="shared" si="11"/>
        <v>0.28000000000000003</v>
      </c>
      <c r="N6">
        <f t="shared" si="12"/>
        <v>0.13043478260869568</v>
      </c>
      <c r="O6">
        <f t="shared" si="13"/>
        <v>0.27272727272727271</v>
      </c>
      <c r="P6">
        <f t="shared" si="14"/>
        <v>9.9999999999999978E-2</v>
      </c>
      <c r="Q6">
        <f t="shared" si="15"/>
        <v>7.999999999999996E-2</v>
      </c>
      <c r="R6">
        <f t="shared" si="16"/>
        <v>0.15000000000000002</v>
      </c>
      <c r="S6">
        <f t="shared" si="17"/>
        <v>0.14285714285714279</v>
      </c>
      <c r="T6">
        <f t="shared" si="18"/>
        <v>5.0000000000000044E-2</v>
      </c>
      <c r="U6">
        <f t="shared" si="19"/>
        <v>0.2857142857142857</v>
      </c>
      <c r="V6">
        <f t="shared" si="20"/>
        <v>9.9999999999999978E-2</v>
      </c>
      <c r="W6">
        <f t="shared" si="21"/>
        <v>0.33333333333333326</v>
      </c>
      <c r="X6">
        <f t="shared" si="22"/>
        <v>5.0000000000000044E-2</v>
      </c>
      <c r="Y6">
        <f t="shared" si="23"/>
        <v>8.6956521739130377E-2</v>
      </c>
      <c r="Z6">
        <f t="shared" si="24"/>
        <v>4.5454545454545414E-2</v>
      </c>
      <c r="AA6" s="14">
        <f t="shared" si="25"/>
        <v>4.7619047619047672E-2</v>
      </c>
      <c r="AC6" s="13">
        <v>0.68965517241379315</v>
      </c>
      <c r="AD6">
        <v>0.62857142857142856</v>
      </c>
      <c r="AE6">
        <v>0.82758620689655171</v>
      </c>
      <c r="AF6">
        <v>0.72</v>
      </c>
      <c r="AG6">
        <v>0</v>
      </c>
      <c r="AH6">
        <v>0.65384615384615385</v>
      </c>
      <c r="AI6">
        <v>0.73076923076923084</v>
      </c>
      <c r="AJ6">
        <v>0.65217391304347827</v>
      </c>
      <c r="AK6">
        <v>0.72222222222222221</v>
      </c>
      <c r="AL6">
        <v>0.625</v>
      </c>
      <c r="AM6">
        <v>0.57894736842105265</v>
      </c>
      <c r="AN6">
        <v>0.72</v>
      </c>
      <c r="AO6">
        <v>0.86956521739130432</v>
      </c>
      <c r="AP6">
        <v>0.72727272727272729</v>
      </c>
      <c r="AQ6">
        <v>0.9</v>
      </c>
      <c r="AR6">
        <v>0.92</v>
      </c>
      <c r="AS6">
        <v>0.85</v>
      </c>
      <c r="AT6">
        <v>0.85714285714285721</v>
      </c>
      <c r="AU6">
        <v>0.95</v>
      </c>
      <c r="AV6">
        <v>0.7142857142857143</v>
      </c>
      <c r="AW6">
        <v>0.9</v>
      </c>
      <c r="AX6">
        <v>0.66666666666666674</v>
      </c>
      <c r="AY6">
        <v>0.95</v>
      </c>
      <c r="AZ6">
        <v>0.91304347826086962</v>
      </c>
      <c r="BA6" s="14">
        <v>0.95454545454545459</v>
      </c>
      <c r="BB6" s="14">
        <v>0.95238095238095233</v>
      </c>
    </row>
    <row r="7" spans="2:54" x14ac:dyDescent="0.45">
      <c r="B7" s="13">
        <f t="shared" si="1"/>
        <v>0.30000000000000004</v>
      </c>
      <c r="C7">
        <f t="shared" si="26"/>
        <v>0.4</v>
      </c>
      <c r="D7">
        <f t="shared" si="2"/>
        <v>0.2068965517241379</v>
      </c>
      <c r="E7">
        <f t="shared" si="3"/>
        <v>0.1785714285714286</v>
      </c>
      <c r="F7">
        <f t="shared" si="4"/>
        <v>0.34615384615384615</v>
      </c>
      <c r="H7">
        <f t="shared" si="6"/>
        <v>0.30769230769230771</v>
      </c>
      <c r="I7">
        <f t="shared" si="7"/>
        <v>0.33333333333333326</v>
      </c>
      <c r="J7">
        <f t="shared" si="8"/>
        <v>0.14285714285714279</v>
      </c>
      <c r="K7">
        <f t="shared" si="9"/>
        <v>0.41666666666666674</v>
      </c>
      <c r="L7">
        <f t="shared" si="10"/>
        <v>0.33333333333333326</v>
      </c>
      <c r="M7">
        <f t="shared" si="11"/>
        <v>0.1785714285714286</v>
      </c>
      <c r="N7">
        <f t="shared" si="12"/>
        <v>0.22727272727272729</v>
      </c>
      <c r="O7">
        <f t="shared" si="13"/>
        <v>0.16000000000000003</v>
      </c>
      <c r="P7">
        <f t="shared" si="14"/>
        <v>4.5454545454545414E-2</v>
      </c>
      <c r="Q7">
        <f t="shared" si="15"/>
        <v>0.33333333333333326</v>
      </c>
      <c r="R7">
        <f t="shared" si="16"/>
        <v>0.14285714285714279</v>
      </c>
      <c r="S7">
        <f t="shared" si="17"/>
        <v>0.19047619047619047</v>
      </c>
      <c r="T7">
        <f t="shared" si="18"/>
        <v>9.9999999999999978E-2</v>
      </c>
      <c r="U7">
        <f t="shared" si="19"/>
        <v>0.27272727272727271</v>
      </c>
      <c r="V7">
        <f t="shared" si="20"/>
        <v>9.5238095238095233E-2</v>
      </c>
      <c r="W7">
        <f t="shared" si="21"/>
        <v>0.13636363636363635</v>
      </c>
      <c r="X7">
        <f t="shared" si="22"/>
        <v>9.9999999999999978E-2</v>
      </c>
      <c r="Y7">
        <f t="shared" si="23"/>
        <v>0.18181818181818188</v>
      </c>
      <c r="Z7">
        <f t="shared" si="24"/>
        <v>0.14285714285714279</v>
      </c>
      <c r="AA7" s="14">
        <f t="shared" si="25"/>
        <v>9.5238095238095233E-2</v>
      </c>
      <c r="AC7" s="13">
        <v>0.7</v>
      </c>
      <c r="AD7">
        <v>0.6</v>
      </c>
      <c r="AE7">
        <v>0.7931034482758621</v>
      </c>
      <c r="AF7">
        <v>0.8214285714285714</v>
      </c>
      <c r="AG7">
        <v>0.65384615384615385</v>
      </c>
      <c r="AH7">
        <v>0</v>
      </c>
      <c r="AI7">
        <v>0.69230769230769229</v>
      </c>
      <c r="AJ7">
        <v>0.66666666666666674</v>
      </c>
      <c r="AK7">
        <v>0.85714285714285721</v>
      </c>
      <c r="AL7">
        <v>0.58333333333333326</v>
      </c>
      <c r="AM7">
        <v>0.66666666666666674</v>
      </c>
      <c r="AN7">
        <v>0.8214285714285714</v>
      </c>
      <c r="AO7">
        <v>0.77272727272727271</v>
      </c>
      <c r="AP7">
        <v>0.84</v>
      </c>
      <c r="AQ7">
        <v>0.95454545454545459</v>
      </c>
      <c r="AR7">
        <v>0.66666666666666674</v>
      </c>
      <c r="AS7">
        <v>0.85714285714285721</v>
      </c>
      <c r="AT7">
        <v>0.80952380952380953</v>
      </c>
      <c r="AU7">
        <v>0.9</v>
      </c>
      <c r="AV7">
        <v>0.72727272727272729</v>
      </c>
      <c r="AW7">
        <v>0.90476190476190477</v>
      </c>
      <c r="AX7">
        <v>0.86363636363636365</v>
      </c>
      <c r="AY7">
        <v>0.9</v>
      </c>
      <c r="AZ7">
        <v>0.81818181818181812</v>
      </c>
      <c r="BA7" s="14">
        <v>0.85714285714285721</v>
      </c>
      <c r="BB7" s="14">
        <v>0.90476190476190477</v>
      </c>
    </row>
    <row r="8" spans="2:54" x14ac:dyDescent="0.45">
      <c r="B8" s="13">
        <f t="shared" si="1"/>
        <v>0.37037037037037035</v>
      </c>
      <c r="C8">
        <f t="shared" si="26"/>
        <v>0.42424242424242431</v>
      </c>
      <c r="D8">
        <f t="shared" si="2"/>
        <v>0.32000000000000006</v>
      </c>
      <c r="E8">
        <f t="shared" si="3"/>
        <v>0.29166666666666674</v>
      </c>
      <c r="F8">
        <f t="shared" si="4"/>
        <v>0.26923076923076916</v>
      </c>
      <c r="G8">
        <f t="shared" si="5"/>
        <v>0.30769230769230771</v>
      </c>
      <c r="I8">
        <f t="shared" si="7"/>
        <v>0.25</v>
      </c>
      <c r="J8">
        <f t="shared" si="8"/>
        <v>9.9999999999999978E-2</v>
      </c>
      <c r="K8">
        <f t="shared" si="9"/>
        <v>0.33333333333333326</v>
      </c>
      <c r="L8">
        <f t="shared" si="10"/>
        <v>0.30000000000000004</v>
      </c>
      <c r="M8">
        <f t="shared" si="11"/>
        <v>0.47619047619047616</v>
      </c>
      <c r="N8">
        <f t="shared" si="12"/>
        <v>0.19047619047619047</v>
      </c>
      <c r="O8">
        <f t="shared" si="13"/>
        <v>0.22727272727272729</v>
      </c>
      <c r="P8">
        <f t="shared" si="14"/>
        <v>0.3125</v>
      </c>
      <c r="Q8">
        <f t="shared" si="15"/>
        <v>0.30000000000000004</v>
      </c>
      <c r="R8">
        <f t="shared" si="16"/>
        <v>0.22222222222222221</v>
      </c>
      <c r="S8">
        <f t="shared" si="17"/>
        <v>9.5238095238095233E-2</v>
      </c>
      <c r="T8">
        <f t="shared" si="18"/>
        <v>0.17647058823529416</v>
      </c>
      <c r="U8">
        <f t="shared" si="19"/>
        <v>0.36842105263157898</v>
      </c>
      <c r="V8">
        <f t="shared" si="20"/>
        <v>0.16666666666666663</v>
      </c>
      <c r="W8">
        <f t="shared" si="21"/>
        <v>9.5238095238095233E-2</v>
      </c>
      <c r="X8">
        <f t="shared" si="22"/>
        <v>0.11111111111111116</v>
      </c>
      <c r="Y8">
        <f t="shared" si="23"/>
        <v>0.14285714285714279</v>
      </c>
      <c r="Z8">
        <f t="shared" si="24"/>
        <v>0.15789473684210531</v>
      </c>
      <c r="AA8" s="14">
        <f t="shared" si="25"/>
        <v>0.16666666666666663</v>
      </c>
      <c r="AC8" s="13">
        <v>0.62962962962962965</v>
      </c>
      <c r="AD8">
        <v>0.57575757575757569</v>
      </c>
      <c r="AE8">
        <v>0.67999999999999994</v>
      </c>
      <c r="AF8">
        <v>0.70833333333333326</v>
      </c>
      <c r="AG8">
        <v>0.73076923076923084</v>
      </c>
      <c r="AH8">
        <v>0.69230769230769229</v>
      </c>
      <c r="AI8">
        <v>0</v>
      </c>
      <c r="AJ8">
        <v>0.75</v>
      </c>
      <c r="AK8">
        <v>0.9</v>
      </c>
      <c r="AL8">
        <v>0.66666666666666674</v>
      </c>
      <c r="AM8">
        <v>0.7</v>
      </c>
      <c r="AN8">
        <v>0.52380952380952384</v>
      </c>
      <c r="AO8">
        <v>0.80952380952380953</v>
      </c>
      <c r="AP8">
        <v>0.77272727272727271</v>
      </c>
      <c r="AQ8">
        <v>0.6875</v>
      </c>
      <c r="AR8">
        <v>0.7</v>
      </c>
      <c r="AS8">
        <v>0.77777777777777779</v>
      </c>
      <c r="AT8">
        <v>0.90476190476190477</v>
      </c>
      <c r="AU8">
        <v>0.82352941176470584</v>
      </c>
      <c r="AV8">
        <v>0.63157894736842102</v>
      </c>
      <c r="AW8">
        <v>0.83333333333333337</v>
      </c>
      <c r="AX8">
        <v>0.90476190476190477</v>
      </c>
      <c r="AY8">
        <v>0.88888888888888884</v>
      </c>
      <c r="AZ8">
        <v>0.85714285714285721</v>
      </c>
      <c r="BA8" s="14">
        <v>0.84210526315789469</v>
      </c>
      <c r="BB8" s="14">
        <v>0.83333333333333337</v>
      </c>
    </row>
    <row r="9" spans="2:54" x14ac:dyDescent="0.45">
      <c r="B9" s="13">
        <f t="shared" si="1"/>
        <v>0.29629629629629628</v>
      </c>
      <c r="C9">
        <f t="shared" si="26"/>
        <v>0.36363636363636365</v>
      </c>
      <c r="D9">
        <f t="shared" si="2"/>
        <v>0.29166666666666674</v>
      </c>
      <c r="E9">
        <f t="shared" si="3"/>
        <v>0.44999999999999996</v>
      </c>
      <c r="F9">
        <f t="shared" si="4"/>
        <v>0.34782608695652173</v>
      </c>
      <c r="G9">
        <f t="shared" si="5"/>
        <v>0.33333333333333326</v>
      </c>
      <c r="H9">
        <f t="shared" si="6"/>
        <v>0.25</v>
      </c>
      <c r="J9">
        <f t="shared" si="8"/>
        <v>0.11111111111111116</v>
      </c>
      <c r="K9">
        <f t="shared" si="9"/>
        <v>0.25</v>
      </c>
      <c r="L9">
        <f t="shared" si="10"/>
        <v>0.19999999999999996</v>
      </c>
      <c r="M9">
        <f t="shared" si="11"/>
        <v>0.26086956521739135</v>
      </c>
      <c r="N9">
        <f t="shared" si="12"/>
        <v>0.27777777777777779</v>
      </c>
      <c r="O9">
        <f t="shared" si="13"/>
        <v>0.38888888888888884</v>
      </c>
      <c r="P9">
        <f t="shared" si="14"/>
        <v>0.11764705882352944</v>
      </c>
      <c r="Q9">
        <f t="shared" si="15"/>
        <v>9.0909090909090939E-2</v>
      </c>
      <c r="R9">
        <f t="shared" si="16"/>
        <v>0.33333333333333326</v>
      </c>
      <c r="S9">
        <f t="shared" si="17"/>
        <v>0.23529411764705888</v>
      </c>
      <c r="T9">
        <f t="shared" si="18"/>
        <v>5.8823529411764719E-2</v>
      </c>
      <c r="U9">
        <f t="shared" si="19"/>
        <v>0.33333333333333326</v>
      </c>
      <c r="V9">
        <f t="shared" si="20"/>
        <v>5.555555555555558E-2</v>
      </c>
      <c r="W9">
        <f t="shared" si="21"/>
        <v>0.3125</v>
      </c>
      <c r="X9">
        <f t="shared" si="22"/>
        <v>0.125</v>
      </c>
      <c r="Y9">
        <f t="shared" si="23"/>
        <v>0.22222222222222221</v>
      </c>
      <c r="Z9">
        <f t="shared" si="24"/>
        <v>0.25</v>
      </c>
      <c r="AA9" s="14">
        <f t="shared" si="25"/>
        <v>0.1875</v>
      </c>
      <c r="AC9" s="13">
        <v>0.70370370370370372</v>
      </c>
      <c r="AD9">
        <v>0.63636363636363635</v>
      </c>
      <c r="AE9">
        <v>0.70833333333333326</v>
      </c>
      <c r="AF9">
        <v>0.55000000000000004</v>
      </c>
      <c r="AG9">
        <v>0.65217391304347827</v>
      </c>
      <c r="AH9">
        <v>0.66666666666666674</v>
      </c>
      <c r="AI9">
        <v>0.75</v>
      </c>
      <c r="AJ9">
        <v>0</v>
      </c>
      <c r="AK9">
        <v>0.88888888888888884</v>
      </c>
      <c r="AL9">
        <v>0.75</v>
      </c>
      <c r="AM9">
        <v>0.8</v>
      </c>
      <c r="AN9">
        <v>0.73913043478260865</v>
      </c>
      <c r="AO9">
        <v>0.72222222222222221</v>
      </c>
      <c r="AP9">
        <v>0.61111111111111116</v>
      </c>
      <c r="AQ9">
        <v>0.88235294117647056</v>
      </c>
      <c r="AR9">
        <v>0.90909090909090906</v>
      </c>
      <c r="AS9">
        <v>0.66666666666666674</v>
      </c>
      <c r="AT9">
        <v>0.76470588235294112</v>
      </c>
      <c r="AU9">
        <v>0.94117647058823528</v>
      </c>
      <c r="AV9">
        <v>0.66666666666666674</v>
      </c>
      <c r="AW9">
        <v>0.94444444444444442</v>
      </c>
      <c r="AX9">
        <v>0.6875</v>
      </c>
      <c r="AY9">
        <v>0.875</v>
      </c>
      <c r="AZ9">
        <v>0.77777777777777779</v>
      </c>
      <c r="BA9" s="14">
        <v>0.75</v>
      </c>
      <c r="BB9" s="14">
        <v>0.8125</v>
      </c>
    </row>
    <row r="10" spans="2:54" x14ac:dyDescent="0.45">
      <c r="B10" s="13">
        <f t="shared" si="1"/>
        <v>0.125</v>
      </c>
      <c r="C10">
        <f t="shared" si="26"/>
        <v>8.8235294117647078E-2</v>
      </c>
      <c r="D10">
        <f t="shared" si="2"/>
        <v>4.5454545454545414E-2</v>
      </c>
      <c r="E10">
        <f t="shared" si="3"/>
        <v>0.10526315789473684</v>
      </c>
      <c r="F10">
        <f t="shared" si="4"/>
        <v>0.27777777777777779</v>
      </c>
      <c r="G10">
        <f t="shared" si="5"/>
        <v>0.14285714285714279</v>
      </c>
      <c r="H10">
        <f t="shared" si="6"/>
        <v>9.9999999999999978E-2</v>
      </c>
      <c r="I10">
        <f t="shared" si="7"/>
        <v>0.11111111111111116</v>
      </c>
      <c r="K10">
        <f t="shared" si="9"/>
        <v>0.29411764705882359</v>
      </c>
      <c r="L10">
        <f t="shared" si="10"/>
        <v>0.33333333333333326</v>
      </c>
      <c r="M10">
        <f t="shared" si="11"/>
        <v>0.10526315789473684</v>
      </c>
      <c r="N10">
        <f t="shared" si="12"/>
        <v>7.1428571428571397E-2</v>
      </c>
      <c r="O10">
        <f t="shared" si="13"/>
        <v>0.1333333333333333</v>
      </c>
      <c r="P10">
        <f t="shared" si="14"/>
        <v>0.22222222222222221</v>
      </c>
      <c r="Q10">
        <f t="shared" si="15"/>
        <v>0</v>
      </c>
      <c r="R10">
        <f t="shared" si="16"/>
        <v>0.19999999999999996</v>
      </c>
      <c r="S10">
        <f t="shared" si="17"/>
        <v>0</v>
      </c>
      <c r="T10">
        <f t="shared" si="18"/>
        <v>0.11111111111111116</v>
      </c>
      <c r="U10">
        <f t="shared" si="19"/>
        <v>0.14285714285714279</v>
      </c>
      <c r="V10">
        <f t="shared" si="20"/>
        <v>9.9999999999999978E-2</v>
      </c>
      <c r="W10">
        <f t="shared" si="21"/>
        <v>0.18181818181818188</v>
      </c>
      <c r="X10">
        <f t="shared" si="22"/>
        <v>0</v>
      </c>
      <c r="Y10">
        <f t="shared" si="23"/>
        <v>7.6923076923076872E-2</v>
      </c>
      <c r="Z10">
        <f t="shared" si="24"/>
        <v>0</v>
      </c>
      <c r="AA10" s="14">
        <f t="shared" si="25"/>
        <v>0</v>
      </c>
      <c r="AC10" s="13">
        <v>0.875</v>
      </c>
      <c r="AD10">
        <v>0.91176470588235292</v>
      </c>
      <c r="AE10">
        <v>0.95454545454545459</v>
      </c>
      <c r="AF10">
        <v>0.89473684210526316</v>
      </c>
      <c r="AG10">
        <v>0.72222222222222221</v>
      </c>
      <c r="AH10">
        <v>0.85714285714285721</v>
      </c>
      <c r="AI10">
        <v>0.9</v>
      </c>
      <c r="AJ10">
        <v>0.88888888888888884</v>
      </c>
      <c r="AK10">
        <v>0</v>
      </c>
      <c r="AL10">
        <v>0.70588235294117641</v>
      </c>
      <c r="AM10">
        <v>0.66666666666666674</v>
      </c>
      <c r="AN10">
        <v>0.89473684210526316</v>
      </c>
      <c r="AO10">
        <v>0.9285714285714286</v>
      </c>
      <c r="AP10">
        <v>0.8666666666666667</v>
      </c>
      <c r="AQ10">
        <v>0.77777777777777779</v>
      </c>
      <c r="AR10">
        <v>1</v>
      </c>
      <c r="AS10">
        <v>0.8</v>
      </c>
      <c r="AT10">
        <v>1</v>
      </c>
      <c r="AU10">
        <v>0.88888888888888884</v>
      </c>
      <c r="AV10">
        <v>0.85714285714285721</v>
      </c>
      <c r="AW10">
        <v>0.9</v>
      </c>
      <c r="AX10">
        <v>0.81818181818181812</v>
      </c>
      <c r="AY10">
        <v>1</v>
      </c>
      <c r="AZ10">
        <v>0.92307692307692313</v>
      </c>
      <c r="BA10" s="14">
        <v>1</v>
      </c>
      <c r="BB10" s="14">
        <v>1</v>
      </c>
    </row>
    <row r="11" spans="2:54" x14ac:dyDescent="0.45">
      <c r="B11" s="13">
        <f t="shared" si="1"/>
        <v>0.3214285714285714</v>
      </c>
      <c r="C11">
        <f t="shared" si="26"/>
        <v>0.30555555555555558</v>
      </c>
      <c r="D11">
        <f t="shared" si="2"/>
        <v>0.22222222222222221</v>
      </c>
      <c r="E11">
        <f t="shared" si="3"/>
        <v>0.34782608695652173</v>
      </c>
      <c r="F11">
        <f t="shared" si="4"/>
        <v>0.375</v>
      </c>
      <c r="G11">
        <f t="shared" si="5"/>
        <v>0.41666666666666674</v>
      </c>
      <c r="H11">
        <f t="shared" si="6"/>
        <v>0.33333333333333326</v>
      </c>
      <c r="I11">
        <f t="shared" si="7"/>
        <v>0.25</v>
      </c>
      <c r="J11">
        <f t="shared" si="8"/>
        <v>0.29411764705882359</v>
      </c>
      <c r="L11">
        <f t="shared" si="10"/>
        <v>0.36842105263157898</v>
      </c>
      <c r="M11">
        <f t="shared" si="11"/>
        <v>0.29166666666666674</v>
      </c>
      <c r="N11">
        <f t="shared" si="12"/>
        <v>0.25</v>
      </c>
      <c r="O11">
        <f t="shared" si="13"/>
        <v>0.2857142857142857</v>
      </c>
      <c r="P11">
        <f t="shared" si="14"/>
        <v>0.23529411764705888</v>
      </c>
      <c r="Q11">
        <f t="shared" si="15"/>
        <v>0.30000000000000004</v>
      </c>
      <c r="R11">
        <f t="shared" si="16"/>
        <v>0.29411764705882359</v>
      </c>
      <c r="S11">
        <f t="shared" si="17"/>
        <v>4.5454545454545414E-2</v>
      </c>
      <c r="T11">
        <f t="shared" si="18"/>
        <v>0.17647058823529416</v>
      </c>
      <c r="U11">
        <f t="shared" si="19"/>
        <v>0.18181818181818188</v>
      </c>
      <c r="V11">
        <f t="shared" si="20"/>
        <v>0.16666666666666663</v>
      </c>
      <c r="W11">
        <f t="shared" si="21"/>
        <v>9.5238095238095233E-2</v>
      </c>
      <c r="X11">
        <f t="shared" si="22"/>
        <v>0.11111111111111116</v>
      </c>
      <c r="Y11">
        <f t="shared" si="23"/>
        <v>0.14285714285714279</v>
      </c>
      <c r="Z11">
        <f t="shared" si="24"/>
        <v>4.7619047619047672E-2</v>
      </c>
      <c r="AA11" s="14">
        <f t="shared" si="25"/>
        <v>5.0000000000000044E-2</v>
      </c>
      <c r="AC11" s="13">
        <v>0.6785714285714286</v>
      </c>
      <c r="AD11">
        <v>0.69444444444444442</v>
      </c>
      <c r="AE11">
        <v>0.77777777777777779</v>
      </c>
      <c r="AF11">
        <v>0.65217391304347827</v>
      </c>
      <c r="AG11">
        <v>0.625</v>
      </c>
      <c r="AH11">
        <v>0.58333333333333326</v>
      </c>
      <c r="AI11">
        <v>0.66666666666666674</v>
      </c>
      <c r="AJ11">
        <v>0.75</v>
      </c>
      <c r="AK11">
        <v>0.70588235294117641</v>
      </c>
      <c r="AL11">
        <v>0</v>
      </c>
      <c r="AM11">
        <v>0.63157894736842102</v>
      </c>
      <c r="AN11">
        <v>0.70833333333333326</v>
      </c>
      <c r="AO11">
        <v>0.75</v>
      </c>
      <c r="AP11">
        <v>0.7142857142857143</v>
      </c>
      <c r="AQ11">
        <v>0.76470588235294112</v>
      </c>
      <c r="AR11">
        <v>0.7</v>
      </c>
      <c r="AS11">
        <v>0.70588235294117641</v>
      </c>
      <c r="AT11">
        <v>0.95454545454545459</v>
      </c>
      <c r="AU11">
        <v>0.82352941176470584</v>
      </c>
      <c r="AV11">
        <v>0.81818181818181812</v>
      </c>
      <c r="AW11">
        <v>0.83333333333333337</v>
      </c>
      <c r="AX11">
        <v>0.90476190476190477</v>
      </c>
      <c r="AY11">
        <v>0.88888888888888884</v>
      </c>
      <c r="AZ11">
        <v>0.85714285714285721</v>
      </c>
      <c r="BA11" s="14">
        <v>0.95238095238095233</v>
      </c>
      <c r="BB11" s="14">
        <v>0.95</v>
      </c>
    </row>
    <row r="12" spans="2:54" x14ac:dyDescent="0.45">
      <c r="B12" s="13">
        <f t="shared" si="1"/>
        <v>0.24</v>
      </c>
      <c r="C12">
        <f t="shared" si="26"/>
        <v>0.20588235294117641</v>
      </c>
      <c r="D12">
        <f t="shared" si="2"/>
        <v>0</v>
      </c>
      <c r="E12">
        <f t="shared" si="3"/>
        <v>0.19047619047619047</v>
      </c>
      <c r="F12">
        <f t="shared" si="4"/>
        <v>0.42105263157894735</v>
      </c>
      <c r="G12">
        <f t="shared" si="5"/>
        <v>0.33333333333333326</v>
      </c>
      <c r="H12">
        <f t="shared" si="6"/>
        <v>0.30000000000000004</v>
      </c>
      <c r="I12">
        <f t="shared" si="7"/>
        <v>0.19999999999999996</v>
      </c>
      <c r="J12">
        <f t="shared" si="8"/>
        <v>0.33333333333333326</v>
      </c>
      <c r="K12">
        <f t="shared" si="9"/>
        <v>0.36842105263157898</v>
      </c>
      <c r="M12">
        <f t="shared" si="11"/>
        <v>0.25</v>
      </c>
      <c r="N12">
        <f t="shared" si="12"/>
        <v>5.555555555555558E-2</v>
      </c>
      <c r="O12">
        <f t="shared" si="13"/>
        <v>0.23529411764705888</v>
      </c>
      <c r="P12">
        <f t="shared" si="14"/>
        <v>0.15384615384615385</v>
      </c>
      <c r="Q12">
        <f t="shared" si="15"/>
        <v>0.11111111111111116</v>
      </c>
      <c r="R12">
        <f t="shared" si="16"/>
        <v>0.14285714285714279</v>
      </c>
      <c r="S12">
        <f t="shared" si="17"/>
        <v>6.25E-2</v>
      </c>
      <c r="T12">
        <f t="shared" si="18"/>
        <v>0</v>
      </c>
      <c r="U12">
        <f t="shared" si="19"/>
        <v>0.25</v>
      </c>
      <c r="V12">
        <f t="shared" si="20"/>
        <v>7.1428571428571397E-2</v>
      </c>
      <c r="W12">
        <f t="shared" si="21"/>
        <v>0.1333333333333333</v>
      </c>
      <c r="X12">
        <f t="shared" si="22"/>
        <v>0</v>
      </c>
      <c r="Y12">
        <f t="shared" si="23"/>
        <v>0</v>
      </c>
      <c r="Z12">
        <f t="shared" si="24"/>
        <v>0</v>
      </c>
      <c r="AA12" s="14">
        <f t="shared" si="25"/>
        <v>0</v>
      </c>
      <c r="AC12" s="13">
        <v>0.76</v>
      </c>
      <c r="AD12">
        <v>0.79411764705882359</v>
      </c>
      <c r="AE12">
        <v>1</v>
      </c>
      <c r="AF12">
        <v>0.80952380952380953</v>
      </c>
      <c r="AG12">
        <v>0.57894736842105265</v>
      </c>
      <c r="AH12">
        <v>0.66666666666666674</v>
      </c>
      <c r="AI12">
        <v>0.7</v>
      </c>
      <c r="AJ12">
        <v>0.8</v>
      </c>
      <c r="AK12">
        <v>0.66666666666666674</v>
      </c>
      <c r="AL12">
        <v>0.63157894736842102</v>
      </c>
      <c r="AM12">
        <v>0</v>
      </c>
      <c r="AN12">
        <v>0.75</v>
      </c>
      <c r="AO12">
        <v>0.94444444444444442</v>
      </c>
      <c r="AP12">
        <v>0.76470588235294112</v>
      </c>
      <c r="AQ12">
        <v>0.84615384615384615</v>
      </c>
      <c r="AR12">
        <v>0.88888888888888884</v>
      </c>
      <c r="AS12">
        <v>0.85714285714285721</v>
      </c>
      <c r="AT12">
        <v>0.9375</v>
      </c>
      <c r="AU12">
        <v>1</v>
      </c>
      <c r="AV12">
        <v>0.75</v>
      </c>
      <c r="AW12">
        <v>0.9285714285714286</v>
      </c>
      <c r="AX12">
        <v>0.8666666666666667</v>
      </c>
      <c r="AY12">
        <v>1</v>
      </c>
      <c r="AZ12">
        <v>1</v>
      </c>
      <c r="BA12" s="14">
        <v>1</v>
      </c>
      <c r="BB12" s="14">
        <v>1</v>
      </c>
    </row>
    <row r="13" spans="2:54" x14ac:dyDescent="0.45">
      <c r="B13" s="13">
        <f t="shared" si="1"/>
        <v>0.33333333333333326</v>
      </c>
      <c r="C13">
        <f t="shared" si="26"/>
        <v>0.39393939393939392</v>
      </c>
      <c r="D13">
        <f t="shared" si="2"/>
        <v>0.18518518518518512</v>
      </c>
      <c r="E13">
        <f t="shared" si="3"/>
        <v>0.30434782608695654</v>
      </c>
      <c r="F13">
        <f t="shared" si="4"/>
        <v>0.28000000000000003</v>
      </c>
      <c r="G13">
        <f t="shared" si="5"/>
        <v>0.1785714285714286</v>
      </c>
      <c r="H13">
        <f t="shared" si="6"/>
        <v>0.47619047619047616</v>
      </c>
      <c r="I13">
        <f t="shared" si="7"/>
        <v>0.26086956521739135</v>
      </c>
      <c r="J13">
        <f t="shared" si="8"/>
        <v>0.10526315789473684</v>
      </c>
      <c r="K13">
        <f t="shared" si="9"/>
        <v>0.29166666666666674</v>
      </c>
      <c r="L13">
        <f t="shared" si="10"/>
        <v>0.25</v>
      </c>
      <c r="N13">
        <f t="shared" si="12"/>
        <v>0.26315789473684204</v>
      </c>
      <c r="O13">
        <f t="shared" si="13"/>
        <v>0.44444444444444442</v>
      </c>
      <c r="P13">
        <f t="shared" si="14"/>
        <v>0.33333333333333326</v>
      </c>
      <c r="Q13">
        <f t="shared" si="15"/>
        <v>0.13636363636363635</v>
      </c>
      <c r="R13">
        <f t="shared" si="16"/>
        <v>0.3125</v>
      </c>
      <c r="S13">
        <f t="shared" si="17"/>
        <v>0.15789473684210531</v>
      </c>
      <c r="T13">
        <f t="shared" si="18"/>
        <v>5.555555555555558E-2</v>
      </c>
      <c r="U13">
        <f t="shared" si="19"/>
        <v>0.31578947368421051</v>
      </c>
      <c r="V13">
        <f t="shared" si="20"/>
        <v>0.11111111111111116</v>
      </c>
      <c r="W13">
        <f t="shared" si="21"/>
        <v>0.15789473684210531</v>
      </c>
      <c r="X13">
        <f t="shared" si="22"/>
        <v>5.555555555555558E-2</v>
      </c>
      <c r="Y13">
        <f t="shared" si="23"/>
        <v>9.5238095238095233E-2</v>
      </c>
      <c r="Z13">
        <f t="shared" si="24"/>
        <v>5.0000000000000044E-2</v>
      </c>
      <c r="AA13" s="14">
        <f t="shared" si="25"/>
        <v>0.11111111111111116</v>
      </c>
      <c r="AC13" s="13">
        <v>0.66666666666666674</v>
      </c>
      <c r="AD13">
        <v>0.60606060606060608</v>
      </c>
      <c r="AE13">
        <v>0.81481481481481488</v>
      </c>
      <c r="AF13">
        <v>0.69565217391304346</v>
      </c>
      <c r="AG13">
        <v>0.72</v>
      </c>
      <c r="AH13">
        <v>0.8214285714285714</v>
      </c>
      <c r="AI13">
        <v>0.52380952380952384</v>
      </c>
      <c r="AJ13">
        <v>0.73913043478260865</v>
      </c>
      <c r="AK13">
        <v>0.89473684210526316</v>
      </c>
      <c r="AL13">
        <v>0.70833333333333326</v>
      </c>
      <c r="AM13">
        <v>0.75</v>
      </c>
      <c r="AN13">
        <v>0</v>
      </c>
      <c r="AO13">
        <v>0.73684210526315796</v>
      </c>
      <c r="AP13">
        <v>0.55555555555555558</v>
      </c>
      <c r="AQ13">
        <v>0.66666666666666674</v>
      </c>
      <c r="AR13">
        <v>0.86363636363636365</v>
      </c>
      <c r="AS13">
        <v>0.6875</v>
      </c>
      <c r="AT13">
        <v>0.84210526315789469</v>
      </c>
      <c r="AU13">
        <v>0.94444444444444442</v>
      </c>
      <c r="AV13">
        <v>0.68421052631578949</v>
      </c>
      <c r="AW13">
        <v>0.88888888888888884</v>
      </c>
      <c r="AX13">
        <v>0.84210526315789469</v>
      </c>
      <c r="AY13">
        <v>0.94444444444444442</v>
      </c>
      <c r="AZ13">
        <v>0.90476190476190477</v>
      </c>
      <c r="BA13" s="14">
        <v>0.95</v>
      </c>
      <c r="BB13" s="14">
        <v>0.88888888888888884</v>
      </c>
    </row>
    <row r="14" spans="2:54" x14ac:dyDescent="0.45">
      <c r="B14" s="13">
        <f t="shared" si="1"/>
        <v>0.25</v>
      </c>
      <c r="C14">
        <f t="shared" si="26"/>
        <v>0.21212121212121215</v>
      </c>
      <c r="D14">
        <f t="shared" si="2"/>
        <v>0.30000000000000004</v>
      </c>
      <c r="E14">
        <f t="shared" si="3"/>
        <v>0.14285714285714279</v>
      </c>
      <c r="F14">
        <f t="shared" si="4"/>
        <v>0.13043478260869568</v>
      </c>
      <c r="G14">
        <f t="shared" si="5"/>
        <v>0.22727272727272729</v>
      </c>
      <c r="H14">
        <f t="shared" si="6"/>
        <v>0.19047619047619047</v>
      </c>
      <c r="I14">
        <f t="shared" si="7"/>
        <v>0.27777777777777779</v>
      </c>
      <c r="J14">
        <f t="shared" si="8"/>
        <v>7.1428571428571397E-2</v>
      </c>
      <c r="K14">
        <f t="shared" si="9"/>
        <v>0.25</v>
      </c>
      <c r="L14">
        <f t="shared" si="10"/>
        <v>5.555555555555558E-2</v>
      </c>
      <c r="M14">
        <f t="shared" si="11"/>
        <v>0.26315789473684204</v>
      </c>
      <c r="O14">
        <f t="shared" si="13"/>
        <v>0.25</v>
      </c>
      <c r="P14">
        <f t="shared" si="14"/>
        <v>0.27272727272727271</v>
      </c>
      <c r="Q14">
        <f t="shared" si="15"/>
        <v>0.26666666666666661</v>
      </c>
      <c r="R14">
        <f t="shared" si="16"/>
        <v>0.36363636363636365</v>
      </c>
      <c r="S14">
        <f t="shared" si="17"/>
        <v>0.33333333333333326</v>
      </c>
      <c r="T14">
        <f t="shared" si="18"/>
        <v>8.333333333333337E-2</v>
      </c>
      <c r="U14">
        <f t="shared" si="19"/>
        <v>5.555555555555558E-2</v>
      </c>
      <c r="V14">
        <f t="shared" si="20"/>
        <v>7.6923076923076872E-2</v>
      </c>
      <c r="W14">
        <f t="shared" si="21"/>
        <v>6.6666666666666652E-2</v>
      </c>
      <c r="X14">
        <f t="shared" si="22"/>
        <v>8.333333333333337E-2</v>
      </c>
      <c r="Y14">
        <f t="shared" si="23"/>
        <v>0.2142857142857143</v>
      </c>
      <c r="Z14">
        <f t="shared" si="24"/>
        <v>0.25</v>
      </c>
      <c r="AA14" s="14">
        <f t="shared" si="25"/>
        <v>0.16666666666666663</v>
      </c>
      <c r="AC14" s="13">
        <v>0.75</v>
      </c>
      <c r="AD14">
        <v>0.78787878787878785</v>
      </c>
      <c r="AE14">
        <v>0.7</v>
      </c>
      <c r="AF14">
        <v>0.85714285714285721</v>
      </c>
      <c r="AG14">
        <v>0.86956521739130432</v>
      </c>
      <c r="AH14">
        <v>0.77272727272727271</v>
      </c>
      <c r="AI14">
        <v>0.80952380952380953</v>
      </c>
      <c r="AJ14">
        <v>0.72222222222222221</v>
      </c>
      <c r="AK14">
        <v>0.9285714285714286</v>
      </c>
      <c r="AL14">
        <v>0.75</v>
      </c>
      <c r="AM14">
        <v>0.94444444444444442</v>
      </c>
      <c r="AN14">
        <v>0.73684210526315796</v>
      </c>
      <c r="AO14">
        <v>0</v>
      </c>
      <c r="AP14">
        <v>0.75</v>
      </c>
      <c r="AQ14">
        <v>0.72727272727272729</v>
      </c>
      <c r="AR14">
        <v>0.73333333333333339</v>
      </c>
      <c r="AS14">
        <v>0.63636363636363635</v>
      </c>
      <c r="AT14">
        <v>0.66666666666666674</v>
      </c>
      <c r="AU14">
        <v>0.91666666666666663</v>
      </c>
      <c r="AV14">
        <v>0.94444444444444442</v>
      </c>
      <c r="AW14">
        <v>0.92307692307692313</v>
      </c>
      <c r="AX14">
        <v>0.93333333333333335</v>
      </c>
      <c r="AY14">
        <v>0.91666666666666663</v>
      </c>
      <c r="AZ14">
        <v>0.7857142857142857</v>
      </c>
      <c r="BA14" s="14">
        <v>0.75</v>
      </c>
      <c r="BB14" s="14">
        <v>0.83333333333333337</v>
      </c>
    </row>
    <row r="15" spans="2:54" x14ac:dyDescent="0.45">
      <c r="B15" s="13">
        <f t="shared" si="1"/>
        <v>0.14285714285714279</v>
      </c>
      <c r="C15">
        <f t="shared" si="26"/>
        <v>0.27272727272727271</v>
      </c>
      <c r="D15">
        <f t="shared" si="2"/>
        <v>0.16666666666666663</v>
      </c>
      <c r="E15">
        <f t="shared" si="3"/>
        <v>0.36842105263157898</v>
      </c>
      <c r="F15">
        <f t="shared" si="4"/>
        <v>0.27272727272727271</v>
      </c>
      <c r="G15">
        <f t="shared" si="5"/>
        <v>0.16000000000000003</v>
      </c>
      <c r="H15">
        <f t="shared" si="6"/>
        <v>0.22727272727272729</v>
      </c>
      <c r="I15">
        <f t="shared" si="7"/>
        <v>0.38888888888888884</v>
      </c>
      <c r="J15">
        <f t="shared" si="8"/>
        <v>0.1333333333333333</v>
      </c>
      <c r="K15">
        <f t="shared" si="9"/>
        <v>0.2857142857142857</v>
      </c>
      <c r="L15">
        <f t="shared" si="10"/>
        <v>0.23529411764705888</v>
      </c>
      <c r="M15">
        <f t="shared" si="11"/>
        <v>0.44444444444444442</v>
      </c>
      <c r="N15">
        <f t="shared" si="12"/>
        <v>0.25</v>
      </c>
      <c r="P15">
        <f t="shared" si="14"/>
        <v>0.23076923076923084</v>
      </c>
      <c r="Q15">
        <f t="shared" si="15"/>
        <v>0.16666666666666663</v>
      </c>
      <c r="R15">
        <f t="shared" si="16"/>
        <v>0.54545454545454541</v>
      </c>
      <c r="S15">
        <f t="shared" si="17"/>
        <v>0.2857142857142857</v>
      </c>
      <c r="T15">
        <f t="shared" si="18"/>
        <v>0.15384615384615385</v>
      </c>
      <c r="U15">
        <f t="shared" si="19"/>
        <v>0.23529411764705888</v>
      </c>
      <c r="V15">
        <f t="shared" si="20"/>
        <v>6.6666666666666652E-2</v>
      </c>
      <c r="W15">
        <f t="shared" si="21"/>
        <v>0.38461538461538458</v>
      </c>
      <c r="X15">
        <f t="shared" si="22"/>
        <v>0.15384615384615385</v>
      </c>
      <c r="Y15">
        <f t="shared" si="23"/>
        <v>0.11764705882352944</v>
      </c>
      <c r="Z15">
        <f t="shared" si="24"/>
        <v>0.1333333333333333</v>
      </c>
      <c r="AA15" s="14">
        <f t="shared" si="25"/>
        <v>0.14285714285714279</v>
      </c>
      <c r="AC15" s="13">
        <v>0.85714285714285721</v>
      </c>
      <c r="AD15">
        <v>0.72727272727272729</v>
      </c>
      <c r="AE15">
        <v>0.83333333333333337</v>
      </c>
      <c r="AF15">
        <v>0.63157894736842102</v>
      </c>
      <c r="AG15">
        <v>0.72727272727272729</v>
      </c>
      <c r="AH15">
        <v>0.84</v>
      </c>
      <c r="AI15">
        <v>0.77272727272727271</v>
      </c>
      <c r="AJ15">
        <v>0.61111111111111116</v>
      </c>
      <c r="AK15">
        <v>0.8666666666666667</v>
      </c>
      <c r="AL15">
        <v>0.7142857142857143</v>
      </c>
      <c r="AM15">
        <v>0.76470588235294112</v>
      </c>
      <c r="AN15">
        <v>0.55555555555555558</v>
      </c>
      <c r="AO15">
        <v>0.75</v>
      </c>
      <c r="AP15">
        <v>0</v>
      </c>
      <c r="AQ15">
        <v>0.76923076923076916</v>
      </c>
      <c r="AR15">
        <v>0.83333333333333337</v>
      </c>
      <c r="AS15">
        <v>0.45454545454545459</v>
      </c>
      <c r="AT15">
        <v>0.7142857142857143</v>
      </c>
      <c r="AU15">
        <v>0.84615384615384615</v>
      </c>
      <c r="AV15">
        <v>0.76470588235294112</v>
      </c>
      <c r="AW15">
        <v>0.93333333333333335</v>
      </c>
      <c r="AX15">
        <v>0.61538461538461542</v>
      </c>
      <c r="AY15">
        <v>0.84615384615384615</v>
      </c>
      <c r="AZ15">
        <v>0.88235294117647056</v>
      </c>
      <c r="BA15" s="14">
        <v>0.8666666666666667</v>
      </c>
      <c r="BB15" s="14">
        <v>0.85714285714285721</v>
      </c>
    </row>
    <row r="16" spans="2:54" x14ac:dyDescent="0.45">
      <c r="B16" s="13">
        <f t="shared" si="1"/>
        <v>0.18181818181818188</v>
      </c>
      <c r="C16">
        <f t="shared" si="26"/>
        <v>0.125</v>
      </c>
      <c r="D16">
        <f t="shared" si="2"/>
        <v>0.15789473684210531</v>
      </c>
      <c r="E16">
        <f t="shared" si="3"/>
        <v>0.17647058823529416</v>
      </c>
      <c r="F16">
        <f t="shared" si="4"/>
        <v>9.9999999999999978E-2</v>
      </c>
      <c r="G16">
        <f t="shared" si="5"/>
        <v>4.5454545454545414E-2</v>
      </c>
      <c r="H16">
        <f t="shared" si="6"/>
        <v>0.3125</v>
      </c>
      <c r="I16">
        <f t="shared" si="7"/>
        <v>0.11764705882352944</v>
      </c>
      <c r="J16">
        <f t="shared" si="8"/>
        <v>0.22222222222222221</v>
      </c>
      <c r="K16">
        <f t="shared" si="9"/>
        <v>0.23529411764705888</v>
      </c>
      <c r="L16">
        <f t="shared" si="10"/>
        <v>0.15384615384615385</v>
      </c>
      <c r="M16">
        <f t="shared" si="11"/>
        <v>0.33333333333333326</v>
      </c>
      <c r="N16">
        <f t="shared" si="12"/>
        <v>0.27272727272727271</v>
      </c>
      <c r="O16">
        <f t="shared" si="13"/>
        <v>0.23076923076923084</v>
      </c>
      <c r="Q16">
        <f t="shared" si="15"/>
        <v>7.1428571428571397E-2</v>
      </c>
      <c r="R16">
        <f t="shared" si="16"/>
        <v>0.375</v>
      </c>
      <c r="S16">
        <f t="shared" si="17"/>
        <v>9.0909090909090939E-2</v>
      </c>
      <c r="T16">
        <f t="shared" si="18"/>
        <v>0.125</v>
      </c>
      <c r="U16">
        <f t="shared" si="19"/>
        <v>0.15384615384615385</v>
      </c>
      <c r="V16">
        <f t="shared" si="20"/>
        <v>0.11111111111111116</v>
      </c>
      <c r="W16">
        <f t="shared" si="21"/>
        <v>9.0909090909090939E-2</v>
      </c>
      <c r="X16">
        <f t="shared" si="22"/>
        <v>0</v>
      </c>
      <c r="Y16">
        <f t="shared" si="23"/>
        <v>8.333333333333337E-2</v>
      </c>
      <c r="Z16">
        <f t="shared" si="24"/>
        <v>0</v>
      </c>
      <c r="AA16" s="14">
        <f t="shared" si="25"/>
        <v>0.11111111111111116</v>
      </c>
      <c r="AC16" s="13">
        <v>0.81818181818181812</v>
      </c>
      <c r="AD16">
        <v>0.875</v>
      </c>
      <c r="AE16">
        <v>0.84210526315789469</v>
      </c>
      <c r="AF16">
        <v>0.82352941176470584</v>
      </c>
      <c r="AG16">
        <v>0.9</v>
      </c>
      <c r="AH16">
        <v>0.95454545454545459</v>
      </c>
      <c r="AI16">
        <v>0.6875</v>
      </c>
      <c r="AJ16">
        <v>0.88235294117647056</v>
      </c>
      <c r="AK16">
        <v>0.77777777777777779</v>
      </c>
      <c r="AL16">
        <v>0.76470588235294112</v>
      </c>
      <c r="AM16">
        <v>0.84615384615384615</v>
      </c>
      <c r="AN16">
        <v>0.66666666666666674</v>
      </c>
      <c r="AO16">
        <v>0.72727272727272729</v>
      </c>
      <c r="AP16">
        <v>0.76923076923076916</v>
      </c>
      <c r="AQ16">
        <v>0</v>
      </c>
      <c r="AR16">
        <v>0.9285714285714286</v>
      </c>
      <c r="AS16">
        <v>0.625</v>
      </c>
      <c r="AT16">
        <v>0.90909090909090906</v>
      </c>
      <c r="AU16">
        <v>0.875</v>
      </c>
      <c r="AV16">
        <v>0.84615384615384615</v>
      </c>
      <c r="AW16">
        <v>0.88888888888888884</v>
      </c>
      <c r="AX16">
        <v>0.90909090909090906</v>
      </c>
      <c r="AY16">
        <v>1</v>
      </c>
      <c r="AZ16">
        <v>0.91666666666666663</v>
      </c>
      <c r="BA16" s="14">
        <v>1</v>
      </c>
      <c r="BB16" s="14">
        <v>0.88888888888888884</v>
      </c>
    </row>
    <row r="17" spans="1:54" x14ac:dyDescent="0.45">
      <c r="B17" s="13">
        <f t="shared" si="1"/>
        <v>0.1071428571428571</v>
      </c>
      <c r="C17">
        <f t="shared" si="26"/>
        <v>0.20588235294117641</v>
      </c>
      <c r="D17">
        <f t="shared" si="2"/>
        <v>0.22727272727272729</v>
      </c>
      <c r="E17">
        <f t="shared" si="3"/>
        <v>0.13636363636363635</v>
      </c>
      <c r="F17">
        <f t="shared" si="4"/>
        <v>7.999999999999996E-2</v>
      </c>
      <c r="G17">
        <f t="shared" si="5"/>
        <v>0.33333333333333326</v>
      </c>
      <c r="H17">
        <f t="shared" si="6"/>
        <v>0.30000000000000004</v>
      </c>
      <c r="I17">
        <f t="shared" si="7"/>
        <v>9.0909090909090939E-2</v>
      </c>
      <c r="J17">
        <f t="shared" si="8"/>
        <v>0</v>
      </c>
      <c r="K17">
        <f t="shared" si="9"/>
        <v>0.30000000000000004</v>
      </c>
      <c r="L17">
        <f t="shared" si="10"/>
        <v>0.11111111111111116</v>
      </c>
      <c r="M17">
        <f t="shared" si="11"/>
        <v>0.13636363636363635</v>
      </c>
      <c r="N17">
        <f t="shared" si="12"/>
        <v>0.26666666666666661</v>
      </c>
      <c r="O17">
        <f t="shared" si="13"/>
        <v>0.16666666666666663</v>
      </c>
      <c r="P17">
        <f t="shared" si="14"/>
        <v>7.1428571428571397E-2</v>
      </c>
      <c r="R17">
        <f t="shared" si="16"/>
        <v>0.23076923076923084</v>
      </c>
      <c r="S17">
        <f t="shared" si="17"/>
        <v>6.25E-2</v>
      </c>
      <c r="T17">
        <f t="shared" si="18"/>
        <v>0.27272727272727271</v>
      </c>
      <c r="U17">
        <f t="shared" si="19"/>
        <v>0.11111111111111116</v>
      </c>
      <c r="V17">
        <f t="shared" si="20"/>
        <v>0.25</v>
      </c>
      <c r="W17">
        <f t="shared" si="21"/>
        <v>6.25E-2</v>
      </c>
      <c r="X17">
        <f t="shared" si="22"/>
        <v>0.27272727272727271</v>
      </c>
      <c r="Y17">
        <f t="shared" si="23"/>
        <v>0.19999999999999996</v>
      </c>
      <c r="Z17">
        <f t="shared" si="24"/>
        <v>0.14285714285714279</v>
      </c>
      <c r="AA17" s="14">
        <f t="shared" si="25"/>
        <v>0.15384615384615385</v>
      </c>
      <c r="AC17" s="13">
        <v>0.8928571428571429</v>
      </c>
      <c r="AD17">
        <v>0.79411764705882359</v>
      </c>
      <c r="AE17">
        <v>0.77272727272727271</v>
      </c>
      <c r="AF17">
        <v>0.86363636363636365</v>
      </c>
      <c r="AG17">
        <v>0.92</v>
      </c>
      <c r="AH17">
        <v>0.66666666666666674</v>
      </c>
      <c r="AI17">
        <v>0.7</v>
      </c>
      <c r="AJ17">
        <v>0.90909090909090906</v>
      </c>
      <c r="AK17">
        <v>1</v>
      </c>
      <c r="AL17">
        <v>0.7</v>
      </c>
      <c r="AM17">
        <v>0.88888888888888884</v>
      </c>
      <c r="AN17">
        <v>0.86363636363636365</v>
      </c>
      <c r="AO17">
        <v>0.73333333333333339</v>
      </c>
      <c r="AP17">
        <v>0.83333333333333337</v>
      </c>
      <c r="AQ17">
        <v>0.9285714285714286</v>
      </c>
      <c r="AR17">
        <v>0</v>
      </c>
      <c r="AS17">
        <v>0.76923076923076916</v>
      </c>
      <c r="AT17">
        <v>0.9375</v>
      </c>
      <c r="AU17">
        <v>0.72727272727272729</v>
      </c>
      <c r="AV17">
        <v>0.88888888888888884</v>
      </c>
      <c r="AW17">
        <v>0.75</v>
      </c>
      <c r="AX17">
        <v>0.9375</v>
      </c>
      <c r="AY17">
        <v>0.72727272727272729</v>
      </c>
      <c r="AZ17">
        <v>0.8</v>
      </c>
      <c r="BA17" s="14">
        <v>0.85714285714285721</v>
      </c>
      <c r="BB17" s="14">
        <v>0.84615384615384615</v>
      </c>
    </row>
    <row r="18" spans="1:54" x14ac:dyDescent="0.45">
      <c r="B18" s="13">
        <f t="shared" si="1"/>
        <v>0.125</v>
      </c>
      <c r="C18">
        <f t="shared" si="26"/>
        <v>0.12121212121212122</v>
      </c>
      <c r="D18">
        <f t="shared" si="2"/>
        <v>9.5238095238095233E-2</v>
      </c>
      <c r="E18">
        <f t="shared" si="3"/>
        <v>0.3125</v>
      </c>
      <c r="F18">
        <f t="shared" si="4"/>
        <v>0.15000000000000002</v>
      </c>
      <c r="G18">
        <f t="shared" si="5"/>
        <v>0.14285714285714279</v>
      </c>
      <c r="H18">
        <f t="shared" si="6"/>
        <v>0.22222222222222221</v>
      </c>
      <c r="I18">
        <f t="shared" si="7"/>
        <v>0.33333333333333326</v>
      </c>
      <c r="J18">
        <f t="shared" si="8"/>
        <v>0.19999999999999996</v>
      </c>
      <c r="K18">
        <f t="shared" si="9"/>
        <v>0.29411764705882359</v>
      </c>
      <c r="L18">
        <f t="shared" si="10"/>
        <v>0.14285714285714279</v>
      </c>
      <c r="M18">
        <f t="shared" si="11"/>
        <v>0.3125</v>
      </c>
      <c r="N18">
        <f t="shared" si="12"/>
        <v>0.36363636363636365</v>
      </c>
      <c r="O18">
        <f t="shared" si="13"/>
        <v>0.54545454545454541</v>
      </c>
      <c r="P18">
        <f t="shared" si="14"/>
        <v>0.375</v>
      </c>
      <c r="Q18">
        <f t="shared" si="15"/>
        <v>0.23076923076923084</v>
      </c>
      <c r="S18">
        <f t="shared" si="17"/>
        <v>0.18181818181818188</v>
      </c>
      <c r="T18">
        <f t="shared" si="18"/>
        <v>0.25</v>
      </c>
      <c r="U18">
        <f t="shared" si="19"/>
        <v>0.14285714285714279</v>
      </c>
      <c r="V18">
        <f t="shared" si="20"/>
        <v>9.9999999999999978E-2</v>
      </c>
      <c r="W18">
        <f t="shared" si="21"/>
        <v>0.30000000000000004</v>
      </c>
      <c r="X18">
        <f t="shared" si="22"/>
        <v>0.25</v>
      </c>
      <c r="Y18">
        <f t="shared" si="23"/>
        <v>0.16666666666666663</v>
      </c>
      <c r="Z18">
        <f t="shared" si="24"/>
        <v>0.19999999999999996</v>
      </c>
      <c r="AA18" s="14">
        <f t="shared" si="25"/>
        <v>0.22222222222222221</v>
      </c>
      <c r="AC18" s="13">
        <v>0.875</v>
      </c>
      <c r="AD18">
        <v>0.87878787878787878</v>
      </c>
      <c r="AE18">
        <v>0.90476190476190477</v>
      </c>
      <c r="AF18">
        <v>0.6875</v>
      </c>
      <c r="AG18">
        <v>0.85</v>
      </c>
      <c r="AH18">
        <v>0.85714285714285721</v>
      </c>
      <c r="AI18">
        <v>0.77777777777777779</v>
      </c>
      <c r="AJ18">
        <v>0.66666666666666674</v>
      </c>
      <c r="AK18">
        <v>0.8</v>
      </c>
      <c r="AL18">
        <v>0.70588235294117641</v>
      </c>
      <c r="AM18">
        <v>0.85714285714285721</v>
      </c>
      <c r="AN18">
        <v>0.6875</v>
      </c>
      <c r="AO18">
        <v>0.63636363636363635</v>
      </c>
      <c r="AP18">
        <v>0.45454545454545459</v>
      </c>
      <c r="AQ18">
        <v>0.625</v>
      </c>
      <c r="AR18">
        <v>0.76923076923076916</v>
      </c>
      <c r="AS18">
        <v>0</v>
      </c>
      <c r="AT18">
        <v>0.81818181818181812</v>
      </c>
      <c r="AU18">
        <v>0.75</v>
      </c>
      <c r="AV18">
        <v>0.85714285714285721</v>
      </c>
      <c r="AW18">
        <v>0.9</v>
      </c>
      <c r="AX18">
        <v>0.7</v>
      </c>
      <c r="AY18">
        <v>0.75</v>
      </c>
      <c r="AZ18">
        <v>0.83333333333333337</v>
      </c>
      <c r="BA18" s="14">
        <v>0.8</v>
      </c>
      <c r="BB18" s="14">
        <v>0.77777777777777779</v>
      </c>
    </row>
    <row r="19" spans="1:54" x14ac:dyDescent="0.45">
      <c r="B19" s="13">
        <f t="shared" si="1"/>
        <v>0.16666666666666663</v>
      </c>
      <c r="C19">
        <f t="shared" si="26"/>
        <v>0.22580645161290325</v>
      </c>
      <c r="D19">
        <f t="shared" si="2"/>
        <v>0.26315789473684204</v>
      </c>
      <c r="E19">
        <f t="shared" si="3"/>
        <v>4.7619047619047672E-2</v>
      </c>
      <c r="F19">
        <f t="shared" si="4"/>
        <v>0.14285714285714279</v>
      </c>
      <c r="G19">
        <f t="shared" si="5"/>
        <v>0.19047619047619047</v>
      </c>
      <c r="H19">
        <f t="shared" si="6"/>
        <v>9.5238095238095233E-2</v>
      </c>
      <c r="I19">
        <f t="shared" si="7"/>
        <v>0.23529411764705888</v>
      </c>
      <c r="J19">
        <f t="shared" si="8"/>
        <v>0</v>
      </c>
      <c r="K19">
        <f t="shared" si="9"/>
        <v>4.5454545454545414E-2</v>
      </c>
      <c r="L19">
        <f t="shared" si="10"/>
        <v>6.25E-2</v>
      </c>
      <c r="M19">
        <f t="shared" si="11"/>
        <v>0.15789473684210531</v>
      </c>
      <c r="N19">
        <f t="shared" si="12"/>
        <v>0.33333333333333326</v>
      </c>
      <c r="O19">
        <f t="shared" si="13"/>
        <v>0.2857142857142857</v>
      </c>
      <c r="P19">
        <f t="shared" si="14"/>
        <v>9.0909090909090939E-2</v>
      </c>
      <c r="Q19">
        <f t="shared" si="15"/>
        <v>6.25E-2</v>
      </c>
      <c r="R19">
        <f t="shared" si="16"/>
        <v>0.18181818181818188</v>
      </c>
      <c r="T19">
        <f t="shared" si="18"/>
        <v>9.9999999999999978E-2</v>
      </c>
      <c r="U19">
        <f t="shared" si="19"/>
        <v>6.25E-2</v>
      </c>
      <c r="V19">
        <f t="shared" si="20"/>
        <v>0</v>
      </c>
      <c r="W19">
        <f t="shared" si="21"/>
        <v>0.16666666666666663</v>
      </c>
      <c r="X19">
        <f t="shared" si="22"/>
        <v>9.9999999999999978E-2</v>
      </c>
      <c r="Y19">
        <f t="shared" si="23"/>
        <v>0.25</v>
      </c>
      <c r="Z19">
        <f t="shared" si="24"/>
        <v>0.30000000000000004</v>
      </c>
      <c r="AA19" s="14">
        <f t="shared" si="25"/>
        <v>0.19999999999999996</v>
      </c>
      <c r="AC19" s="13">
        <v>0.83333333333333337</v>
      </c>
      <c r="AD19">
        <v>0.77419354838709675</v>
      </c>
      <c r="AE19">
        <v>0.73684210526315796</v>
      </c>
      <c r="AF19">
        <v>0.95238095238095233</v>
      </c>
      <c r="AG19">
        <v>0.85714285714285721</v>
      </c>
      <c r="AH19">
        <v>0.80952380952380953</v>
      </c>
      <c r="AI19">
        <v>0.90476190476190477</v>
      </c>
      <c r="AJ19">
        <v>0.76470588235294112</v>
      </c>
      <c r="AK19">
        <v>1</v>
      </c>
      <c r="AL19">
        <v>0.95454545454545459</v>
      </c>
      <c r="AM19">
        <v>0.9375</v>
      </c>
      <c r="AN19">
        <v>0.84210526315789469</v>
      </c>
      <c r="AO19">
        <v>0.66666666666666674</v>
      </c>
      <c r="AP19">
        <v>0.7142857142857143</v>
      </c>
      <c r="AQ19">
        <v>0.90909090909090906</v>
      </c>
      <c r="AR19">
        <v>0.9375</v>
      </c>
      <c r="AS19">
        <v>0.81818181818181812</v>
      </c>
      <c r="AT19">
        <v>0</v>
      </c>
      <c r="AU19">
        <v>0.9</v>
      </c>
      <c r="AV19">
        <v>0.9375</v>
      </c>
      <c r="AW19">
        <v>1</v>
      </c>
      <c r="AX19">
        <v>0.83333333333333337</v>
      </c>
      <c r="AY19">
        <v>0.9</v>
      </c>
      <c r="AZ19">
        <v>0.75</v>
      </c>
      <c r="BA19" s="14">
        <v>0.7</v>
      </c>
      <c r="BB19" s="14">
        <v>0.8</v>
      </c>
    </row>
    <row r="20" spans="1:54" x14ac:dyDescent="0.45">
      <c r="B20" s="13">
        <f t="shared" si="1"/>
        <v>8.6956521739130377E-2</v>
      </c>
      <c r="C20">
        <f t="shared" si="26"/>
        <v>9.375E-2</v>
      </c>
      <c r="D20">
        <f t="shared" si="2"/>
        <v>0.23529411764705888</v>
      </c>
      <c r="E20">
        <f t="shared" si="3"/>
        <v>0.11764705882352944</v>
      </c>
      <c r="F20">
        <f t="shared" si="4"/>
        <v>5.0000000000000044E-2</v>
      </c>
      <c r="G20">
        <f t="shared" si="5"/>
        <v>9.9999999999999978E-2</v>
      </c>
      <c r="H20">
        <f t="shared" si="6"/>
        <v>0.17647058823529416</v>
      </c>
      <c r="I20">
        <f t="shared" si="7"/>
        <v>5.8823529411764719E-2</v>
      </c>
      <c r="J20">
        <f t="shared" si="8"/>
        <v>0.11111111111111116</v>
      </c>
      <c r="K20">
        <f t="shared" si="9"/>
        <v>0.17647058823529416</v>
      </c>
      <c r="L20">
        <f t="shared" si="10"/>
        <v>0</v>
      </c>
      <c r="M20">
        <f t="shared" si="11"/>
        <v>5.555555555555558E-2</v>
      </c>
      <c r="N20">
        <f t="shared" si="12"/>
        <v>8.333333333333337E-2</v>
      </c>
      <c r="O20">
        <f t="shared" si="13"/>
        <v>0.15384615384615385</v>
      </c>
      <c r="P20">
        <f t="shared" si="14"/>
        <v>0.125</v>
      </c>
      <c r="Q20">
        <f t="shared" si="15"/>
        <v>0.27272727272727271</v>
      </c>
      <c r="R20">
        <f t="shared" si="16"/>
        <v>0.25</v>
      </c>
      <c r="S20">
        <f t="shared" si="17"/>
        <v>9.9999999999999978E-2</v>
      </c>
      <c r="U20">
        <f t="shared" si="19"/>
        <v>7.6923076923076872E-2</v>
      </c>
      <c r="V20">
        <f t="shared" si="20"/>
        <v>0.2857142857142857</v>
      </c>
      <c r="W20">
        <f t="shared" si="21"/>
        <v>9.9999999999999978E-2</v>
      </c>
      <c r="X20">
        <f t="shared" si="22"/>
        <v>0.33333333333333326</v>
      </c>
      <c r="Y20">
        <f t="shared" si="23"/>
        <v>0.33333333333333326</v>
      </c>
      <c r="Z20">
        <f t="shared" si="24"/>
        <v>0.25</v>
      </c>
      <c r="AA20" s="14">
        <f t="shared" si="25"/>
        <v>0.2857142857142857</v>
      </c>
      <c r="AC20" s="13">
        <v>0.91304347826086962</v>
      </c>
      <c r="AD20">
        <v>0.90625</v>
      </c>
      <c r="AE20">
        <v>0.76470588235294112</v>
      </c>
      <c r="AF20">
        <v>0.88235294117647056</v>
      </c>
      <c r="AG20">
        <v>0.95</v>
      </c>
      <c r="AH20">
        <v>0.9</v>
      </c>
      <c r="AI20">
        <v>0.82352941176470584</v>
      </c>
      <c r="AJ20">
        <v>0.94117647058823528</v>
      </c>
      <c r="AK20">
        <v>0.88888888888888884</v>
      </c>
      <c r="AL20">
        <v>0.82352941176470584</v>
      </c>
      <c r="AM20">
        <v>1</v>
      </c>
      <c r="AN20">
        <v>0.94444444444444442</v>
      </c>
      <c r="AO20">
        <v>0.91666666666666663</v>
      </c>
      <c r="AP20">
        <v>0.84615384615384615</v>
      </c>
      <c r="AQ20">
        <v>0.875</v>
      </c>
      <c r="AR20">
        <v>0.72727272727272729</v>
      </c>
      <c r="AS20">
        <v>0.75</v>
      </c>
      <c r="AT20">
        <v>0.9</v>
      </c>
      <c r="AU20">
        <v>0</v>
      </c>
      <c r="AV20">
        <v>0.92307692307692313</v>
      </c>
      <c r="AW20">
        <v>0.7142857142857143</v>
      </c>
      <c r="AX20">
        <v>0.9</v>
      </c>
      <c r="AY20">
        <v>0.66666666666666674</v>
      </c>
      <c r="AZ20">
        <v>0.66666666666666674</v>
      </c>
      <c r="BA20" s="14">
        <v>0.75</v>
      </c>
      <c r="BB20" s="14">
        <v>0.7142857142857143</v>
      </c>
    </row>
    <row r="21" spans="1:54" x14ac:dyDescent="0.45">
      <c r="B21" s="13">
        <f t="shared" si="1"/>
        <v>0.14814814814814814</v>
      </c>
      <c r="C21">
        <f t="shared" si="26"/>
        <v>0.24242424242424243</v>
      </c>
      <c r="D21">
        <f t="shared" si="2"/>
        <v>0.22727272727272729</v>
      </c>
      <c r="E21">
        <f t="shared" si="3"/>
        <v>0.25</v>
      </c>
      <c r="F21">
        <f t="shared" si="4"/>
        <v>0.2857142857142857</v>
      </c>
      <c r="G21">
        <f t="shared" si="5"/>
        <v>0.27272727272727271</v>
      </c>
      <c r="H21">
        <f t="shared" si="6"/>
        <v>0.36842105263157898</v>
      </c>
      <c r="I21">
        <f t="shared" si="7"/>
        <v>0.33333333333333326</v>
      </c>
      <c r="J21">
        <f t="shared" si="8"/>
        <v>0.14285714285714279</v>
      </c>
      <c r="K21">
        <f t="shared" si="9"/>
        <v>0.18181818181818188</v>
      </c>
      <c r="L21">
        <f t="shared" si="10"/>
        <v>0.25</v>
      </c>
      <c r="M21">
        <f t="shared" si="11"/>
        <v>0.31578947368421051</v>
      </c>
      <c r="N21">
        <f t="shared" si="12"/>
        <v>5.555555555555558E-2</v>
      </c>
      <c r="O21">
        <f t="shared" si="13"/>
        <v>0.23529411764705888</v>
      </c>
      <c r="P21">
        <f t="shared" si="14"/>
        <v>0.15384615384615385</v>
      </c>
      <c r="Q21">
        <f t="shared" si="15"/>
        <v>0.11111111111111116</v>
      </c>
      <c r="R21">
        <f t="shared" si="16"/>
        <v>0.14285714285714279</v>
      </c>
      <c r="S21">
        <f t="shared" si="17"/>
        <v>6.25E-2</v>
      </c>
      <c r="T21">
        <f t="shared" si="18"/>
        <v>7.6923076923076872E-2</v>
      </c>
      <c r="V21">
        <f t="shared" si="20"/>
        <v>0.25</v>
      </c>
      <c r="W21">
        <f t="shared" si="21"/>
        <v>0.1333333333333333</v>
      </c>
      <c r="X21">
        <f t="shared" si="22"/>
        <v>7.6923076923076872E-2</v>
      </c>
      <c r="Y21">
        <f t="shared" si="23"/>
        <v>0.125</v>
      </c>
      <c r="Z21">
        <f t="shared" si="24"/>
        <v>6.6666666666666652E-2</v>
      </c>
      <c r="AA21" s="14">
        <f t="shared" si="25"/>
        <v>0.15384615384615385</v>
      </c>
      <c r="AC21" s="13">
        <v>0.85185185185185186</v>
      </c>
      <c r="AD21">
        <v>0.75757575757575757</v>
      </c>
      <c r="AE21">
        <v>0.77272727272727271</v>
      </c>
      <c r="AF21">
        <v>0.75</v>
      </c>
      <c r="AG21">
        <v>0.7142857142857143</v>
      </c>
      <c r="AH21">
        <v>0.72727272727272729</v>
      </c>
      <c r="AI21">
        <v>0.63157894736842102</v>
      </c>
      <c r="AJ21">
        <v>0.66666666666666674</v>
      </c>
      <c r="AK21">
        <v>0.85714285714285721</v>
      </c>
      <c r="AL21">
        <v>0.81818181818181812</v>
      </c>
      <c r="AM21">
        <v>0.75</v>
      </c>
      <c r="AN21">
        <v>0.68421052631578949</v>
      </c>
      <c r="AO21">
        <v>0.94444444444444442</v>
      </c>
      <c r="AP21">
        <v>0.76470588235294112</v>
      </c>
      <c r="AQ21">
        <v>0.84615384615384615</v>
      </c>
      <c r="AR21">
        <v>0.88888888888888884</v>
      </c>
      <c r="AS21">
        <v>0.85714285714285721</v>
      </c>
      <c r="AT21">
        <v>0.9375</v>
      </c>
      <c r="AU21">
        <v>0.92307692307692313</v>
      </c>
      <c r="AV21">
        <v>0</v>
      </c>
      <c r="AW21">
        <v>0.75</v>
      </c>
      <c r="AX21">
        <v>0.8666666666666667</v>
      </c>
      <c r="AY21">
        <v>0.92307692307692313</v>
      </c>
      <c r="AZ21">
        <v>0.875</v>
      </c>
      <c r="BA21" s="14">
        <v>0.93333333333333335</v>
      </c>
      <c r="BB21" s="14">
        <v>0.84615384615384615</v>
      </c>
    </row>
    <row r="22" spans="1:54" x14ac:dyDescent="0.45">
      <c r="B22" s="13">
        <f t="shared" si="1"/>
        <v>4.0000000000000036E-2</v>
      </c>
      <c r="C22">
        <f t="shared" si="26"/>
        <v>0.125</v>
      </c>
      <c r="D22">
        <f t="shared" si="2"/>
        <v>0.22222222222222221</v>
      </c>
      <c r="E22">
        <f t="shared" si="3"/>
        <v>0.11111111111111116</v>
      </c>
      <c r="F22">
        <f t="shared" si="4"/>
        <v>9.9999999999999978E-2</v>
      </c>
      <c r="G22">
        <f t="shared" si="5"/>
        <v>9.5238095238095233E-2</v>
      </c>
      <c r="H22">
        <f t="shared" si="6"/>
        <v>0.16666666666666663</v>
      </c>
      <c r="I22">
        <f t="shared" si="7"/>
        <v>5.555555555555558E-2</v>
      </c>
      <c r="J22">
        <f t="shared" si="8"/>
        <v>9.9999999999999978E-2</v>
      </c>
      <c r="K22">
        <f t="shared" si="9"/>
        <v>0.16666666666666663</v>
      </c>
      <c r="L22">
        <f t="shared" si="10"/>
        <v>7.1428571428571397E-2</v>
      </c>
      <c r="M22">
        <f t="shared" si="11"/>
        <v>0.11111111111111116</v>
      </c>
      <c r="N22">
        <f t="shared" si="12"/>
        <v>7.6923076923076872E-2</v>
      </c>
      <c r="O22">
        <f t="shared" si="13"/>
        <v>6.6666666666666652E-2</v>
      </c>
      <c r="P22">
        <f t="shared" si="14"/>
        <v>0.11111111111111116</v>
      </c>
      <c r="Q22">
        <f t="shared" si="15"/>
        <v>0.25</v>
      </c>
      <c r="R22">
        <f t="shared" si="16"/>
        <v>9.9999999999999978E-2</v>
      </c>
      <c r="S22">
        <f t="shared" si="17"/>
        <v>0</v>
      </c>
      <c r="T22">
        <f t="shared" si="18"/>
        <v>0.2857142857142857</v>
      </c>
      <c r="U22">
        <f t="shared" si="19"/>
        <v>0.25</v>
      </c>
      <c r="W22">
        <f t="shared" si="21"/>
        <v>9.0909090909090939E-2</v>
      </c>
      <c r="X22">
        <f t="shared" si="22"/>
        <v>0.125</v>
      </c>
      <c r="Y22">
        <f t="shared" si="23"/>
        <v>0.30000000000000004</v>
      </c>
      <c r="Z22">
        <f t="shared" si="24"/>
        <v>9.9999999999999978E-2</v>
      </c>
      <c r="AA22" s="14">
        <f t="shared" si="25"/>
        <v>0.25</v>
      </c>
      <c r="AC22" s="13">
        <v>0.96</v>
      </c>
      <c r="AD22">
        <v>0.875</v>
      </c>
      <c r="AE22">
        <v>0.77777777777777779</v>
      </c>
      <c r="AF22">
        <v>0.88888888888888884</v>
      </c>
      <c r="AG22">
        <v>0.9</v>
      </c>
      <c r="AH22">
        <v>0.90476190476190477</v>
      </c>
      <c r="AI22">
        <v>0.83333333333333337</v>
      </c>
      <c r="AJ22">
        <v>0.94444444444444442</v>
      </c>
      <c r="AK22">
        <v>0.9</v>
      </c>
      <c r="AL22">
        <v>0.83333333333333337</v>
      </c>
      <c r="AM22">
        <v>0.9285714285714286</v>
      </c>
      <c r="AN22">
        <v>0.88888888888888884</v>
      </c>
      <c r="AO22">
        <v>0.92307692307692313</v>
      </c>
      <c r="AP22">
        <v>0.93333333333333335</v>
      </c>
      <c r="AQ22">
        <v>0.88888888888888884</v>
      </c>
      <c r="AR22">
        <v>0.75</v>
      </c>
      <c r="AS22">
        <v>0.9</v>
      </c>
      <c r="AT22">
        <v>1</v>
      </c>
      <c r="AU22">
        <v>0.7142857142857143</v>
      </c>
      <c r="AV22">
        <v>0.75</v>
      </c>
      <c r="AW22">
        <v>0</v>
      </c>
      <c r="AX22">
        <v>0.90909090909090906</v>
      </c>
      <c r="AY22">
        <v>0.875</v>
      </c>
      <c r="AZ22">
        <v>0.7</v>
      </c>
      <c r="BA22" s="14">
        <v>0.9</v>
      </c>
      <c r="BB22" s="14">
        <v>0.75</v>
      </c>
    </row>
    <row r="23" spans="1:54" x14ac:dyDescent="0.45">
      <c r="B23" s="13">
        <f t="shared" si="1"/>
        <v>0.16666666666666663</v>
      </c>
      <c r="C23">
        <f t="shared" si="26"/>
        <v>0.22580645161290325</v>
      </c>
      <c r="D23">
        <f t="shared" si="2"/>
        <v>9.0909090909090939E-2</v>
      </c>
      <c r="E23">
        <f t="shared" si="3"/>
        <v>0.15789473684210531</v>
      </c>
      <c r="F23">
        <f t="shared" si="4"/>
        <v>0.33333333333333326</v>
      </c>
      <c r="G23">
        <f t="shared" si="5"/>
        <v>0.13636363636363635</v>
      </c>
      <c r="H23">
        <f t="shared" si="6"/>
        <v>9.5238095238095233E-2</v>
      </c>
      <c r="I23">
        <f t="shared" si="7"/>
        <v>0.3125</v>
      </c>
      <c r="J23">
        <f t="shared" si="8"/>
        <v>0.18181818181818188</v>
      </c>
      <c r="K23">
        <f t="shared" si="9"/>
        <v>9.5238095238095233E-2</v>
      </c>
      <c r="L23">
        <f t="shared" si="10"/>
        <v>0.1333333333333333</v>
      </c>
      <c r="M23">
        <f t="shared" si="11"/>
        <v>0.15789473684210531</v>
      </c>
      <c r="N23">
        <f t="shared" si="12"/>
        <v>6.6666666666666652E-2</v>
      </c>
      <c r="O23">
        <f t="shared" si="13"/>
        <v>0.38461538461538458</v>
      </c>
      <c r="P23">
        <f t="shared" si="14"/>
        <v>9.0909090909090939E-2</v>
      </c>
      <c r="Q23">
        <f t="shared" si="15"/>
        <v>6.25E-2</v>
      </c>
      <c r="R23">
        <f t="shared" si="16"/>
        <v>0.30000000000000004</v>
      </c>
      <c r="S23">
        <f t="shared" si="17"/>
        <v>0.16666666666666663</v>
      </c>
      <c r="T23">
        <f t="shared" si="18"/>
        <v>9.9999999999999978E-2</v>
      </c>
      <c r="U23">
        <f t="shared" si="19"/>
        <v>0.1333333333333333</v>
      </c>
      <c r="V23">
        <f t="shared" si="20"/>
        <v>9.0909090909090939E-2</v>
      </c>
      <c r="X23">
        <f t="shared" si="22"/>
        <v>0.22222222222222221</v>
      </c>
      <c r="Y23">
        <f t="shared" si="23"/>
        <v>0.15384615384615385</v>
      </c>
      <c r="Z23">
        <f t="shared" si="24"/>
        <v>0.18181818181818188</v>
      </c>
      <c r="AA23" s="14">
        <f t="shared" si="25"/>
        <v>0.19999999999999996</v>
      </c>
      <c r="AC23" s="13">
        <v>0.83333333333333337</v>
      </c>
      <c r="AD23">
        <v>0.77419354838709675</v>
      </c>
      <c r="AE23">
        <v>0.90909090909090906</v>
      </c>
      <c r="AF23">
        <v>0.84210526315789469</v>
      </c>
      <c r="AG23">
        <v>0.66666666666666674</v>
      </c>
      <c r="AH23">
        <v>0.86363636363636365</v>
      </c>
      <c r="AI23">
        <v>0.90476190476190477</v>
      </c>
      <c r="AJ23">
        <v>0.6875</v>
      </c>
      <c r="AK23">
        <v>0.81818181818181812</v>
      </c>
      <c r="AL23">
        <v>0.90476190476190477</v>
      </c>
      <c r="AM23">
        <v>0.8666666666666667</v>
      </c>
      <c r="AN23">
        <v>0.84210526315789469</v>
      </c>
      <c r="AO23">
        <v>0.93333333333333335</v>
      </c>
      <c r="AP23">
        <v>0.61538461538461542</v>
      </c>
      <c r="AQ23">
        <v>0.90909090909090906</v>
      </c>
      <c r="AR23">
        <v>0.9375</v>
      </c>
      <c r="AS23">
        <v>0.7</v>
      </c>
      <c r="AT23">
        <v>0.83333333333333337</v>
      </c>
      <c r="AU23">
        <v>0.9</v>
      </c>
      <c r="AV23">
        <v>0.8666666666666667</v>
      </c>
      <c r="AW23">
        <v>0.90909090909090906</v>
      </c>
      <c r="AX23">
        <v>0</v>
      </c>
      <c r="AY23">
        <v>0.77777777777777779</v>
      </c>
      <c r="AZ23">
        <v>0.84615384615384615</v>
      </c>
      <c r="BA23" s="14">
        <v>0.81818181818181812</v>
      </c>
      <c r="BB23" s="14">
        <v>0.8</v>
      </c>
    </row>
    <row r="24" spans="1:54" x14ac:dyDescent="0.45">
      <c r="B24" s="13">
        <f t="shared" si="1"/>
        <v>8.6956521739130377E-2</v>
      </c>
      <c r="C24">
        <f t="shared" si="26"/>
        <v>0.12903225806451613</v>
      </c>
      <c r="D24">
        <f t="shared" si="2"/>
        <v>0.10526315789473684</v>
      </c>
      <c r="E24">
        <f t="shared" si="3"/>
        <v>0.1875</v>
      </c>
      <c r="F24">
        <f t="shared" si="4"/>
        <v>5.0000000000000044E-2</v>
      </c>
      <c r="G24">
        <f t="shared" si="5"/>
        <v>9.9999999999999978E-2</v>
      </c>
      <c r="H24">
        <f t="shared" si="6"/>
        <v>0.11111111111111116</v>
      </c>
      <c r="I24">
        <f t="shared" si="7"/>
        <v>0.125</v>
      </c>
      <c r="J24">
        <f t="shared" si="8"/>
        <v>0</v>
      </c>
      <c r="K24">
        <f t="shared" si="9"/>
        <v>0.11111111111111116</v>
      </c>
      <c r="L24">
        <f t="shared" si="10"/>
        <v>0</v>
      </c>
      <c r="M24">
        <f t="shared" si="11"/>
        <v>5.555555555555558E-2</v>
      </c>
      <c r="N24">
        <f t="shared" si="12"/>
        <v>8.333333333333337E-2</v>
      </c>
      <c r="O24">
        <f t="shared" si="13"/>
        <v>0.15384615384615385</v>
      </c>
      <c r="P24">
        <f t="shared" si="14"/>
        <v>0</v>
      </c>
      <c r="Q24">
        <f t="shared" si="15"/>
        <v>0.27272727272727271</v>
      </c>
      <c r="R24">
        <f t="shared" si="16"/>
        <v>0.25</v>
      </c>
      <c r="S24">
        <f t="shared" si="17"/>
        <v>9.9999999999999978E-2</v>
      </c>
      <c r="T24">
        <f t="shared" si="18"/>
        <v>0.33333333333333326</v>
      </c>
      <c r="U24">
        <f t="shared" si="19"/>
        <v>7.6923076923076872E-2</v>
      </c>
      <c r="V24">
        <f t="shared" si="20"/>
        <v>0.125</v>
      </c>
      <c r="W24">
        <f t="shared" si="21"/>
        <v>0.22222222222222221</v>
      </c>
      <c r="Y24">
        <f t="shared" si="23"/>
        <v>0.5</v>
      </c>
      <c r="Z24">
        <f t="shared" si="24"/>
        <v>0.4285714285714286</v>
      </c>
      <c r="AA24" s="14">
        <f t="shared" si="25"/>
        <v>0.5</v>
      </c>
      <c r="AC24" s="13">
        <v>0.91304347826086962</v>
      </c>
      <c r="AD24">
        <v>0.87096774193548387</v>
      </c>
      <c r="AE24">
        <v>0.89473684210526316</v>
      </c>
      <c r="AF24">
        <v>0.8125</v>
      </c>
      <c r="AG24">
        <v>0.95</v>
      </c>
      <c r="AH24">
        <v>0.9</v>
      </c>
      <c r="AI24">
        <v>0.88888888888888884</v>
      </c>
      <c r="AJ24">
        <v>0.875</v>
      </c>
      <c r="AK24">
        <v>1</v>
      </c>
      <c r="AL24">
        <v>0.88888888888888884</v>
      </c>
      <c r="AM24">
        <v>1</v>
      </c>
      <c r="AN24">
        <v>0.94444444444444442</v>
      </c>
      <c r="AO24">
        <v>0.91666666666666663</v>
      </c>
      <c r="AP24">
        <v>0.84615384615384615</v>
      </c>
      <c r="AQ24">
        <v>1</v>
      </c>
      <c r="AR24">
        <v>0.72727272727272729</v>
      </c>
      <c r="AS24">
        <v>0.75</v>
      </c>
      <c r="AT24">
        <v>0.9</v>
      </c>
      <c r="AU24">
        <v>0.66666666666666674</v>
      </c>
      <c r="AV24">
        <v>0.92307692307692313</v>
      </c>
      <c r="AW24">
        <v>0.875</v>
      </c>
      <c r="AX24">
        <v>0.77777777777777779</v>
      </c>
      <c r="AY24">
        <v>0</v>
      </c>
      <c r="AZ24">
        <v>0.5</v>
      </c>
      <c r="BA24" s="14">
        <v>0.5714285714285714</v>
      </c>
      <c r="BB24" s="14">
        <v>0.5</v>
      </c>
    </row>
    <row r="25" spans="1:54" x14ac:dyDescent="0.45">
      <c r="B25" s="13">
        <f t="shared" si="1"/>
        <v>0.20833333333333337</v>
      </c>
      <c r="C25">
        <f t="shared" si="26"/>
        <v>0.21875</v>
      </c>
      <c r="D25">
        <f t="shared" si="2"/>
        <v>0.31578947368421051</v>
      </c>
      <c r="E25">
        <f t="shared" si="3"/>
        <v>0.21052631578947367</v>
      </c>
      <c r="F25">
        <f t="shared" si="4"/>
        <v>8.6956521739130377E-2</v>
      </c>
      <c r="G25">
        <f t="shared" si="5"/>
        <v>0.18181818181818188</v>
      </c>
      <c r="H25">
        <f t="shared" si="6"/>
        <v>0.14285714285714279</v>
      </c>
      <c r="I25">
        <f t="shared" si="7"/>
        <v>0.22222222222222221</v>
      </c>
      <c r="J25">
        <f t="shared" si="8"/>
        <v>7.6923076923076872E-2</v>
      </c>
      <c r="K25">
        <f t="shared" si="9"/>
        <v>0.14285714285714279</v>
      </c>
      <c r="L25">
        <f t="shared" si="10"/>
        <v>0</v>
      </c>
      <c r="M25">
        <f t="shared" si="11"/>
        <v>9.5238095238095233E-2</v>
      </c>
      <c r="N25">
        <f t="shared" si="12"/>
        <v>0.2142857142857143</v>
      </c>
      <c r="O25">
        <f t="shared" si="13"/>
        <v>0.11764705882352944</v>
      </c>
      <c r="P25">
        <f t="shared" si="14"/>
        <v>8.333333333333337E-2</v>
      </c>
      <c r="Q25">
        <f t="shared" si="15"/>
        <v>0.19999999999999996</v>
      </c>
      <c r="R25">
        <f t="shared" si="16"/>
        <v>0.16666666666666663</v>
      </c>
      <c r="S25">
        <f t="shared" si="17"/>
        <v>0.25</v>
      </c>
      <c r="T25">
        <f t="shared" si="18"/>
        <v>0.33333333333333326</v>
      </c>
      <c r="U25">
        <f t="shared" si="19"/>
        <v>0.125</v>
      </c>
      <c r="V25">
        <f t="shared" si="20"/>
        <v>0.30000000000000004</v>
      </c>
      <c r="W25">
        <f t="shared" si="21"/>
        <v>0.15384615384615385</v>
      </c>
      <c r="X25">
        <f t="shared" si="22"/>
        <v>0.5</v>
      </c>
      <c r="Z25">
        <f t="shared" si="24"/>
        <v>0.55555555555555558</v>
      </c>
      <c r="AA25" s="14">
        <f t="shared" si="25"/>
        <v>0.625</v>
      </c>
      <c r="AC25" s="13">
        <v>0.79166666666666663</v>
      </c>
      <c r="AD25">
        <v>0.78125</v>
      </c>
      <c r="AE25">
        <v>0.68421052631578949</v>
      </c>
      <c r="AF25">
        <v>0.78947368421052633</v>
      </c>
      <c r="AG25">
        <v>0.91304347826086962</v>
      </c>
      <c r="AH25">
        <v>0.81818181818181812</v>
      </c>
      <c r="AI25">
        <v>0.85714285714285721</v>
      </c>
      <c r="AJ25">
        <v>0.77777777777777779</v>
      </c>
      <c r="AK25">
        <v>0.92307692307692313</v>
      </c>
      <c r="AL25">
        <v>0.85714285714285721</v>
      </c>
      <c r="AM25">
        <v>1</v>
      </c>
      <c r="AN25">
        <v>0.90476190476190477</v>
      </c>
      <c r="AO25">
        <v>0.7857142857142857</v>
      </c>
      <c r="AP25">
        <v>0.88235294117647056</v>
      </c>
      <c r="AQ25">
        <v>0.91666666666666663</v>
      </c>
      <c r="AR25">
        <v>0.8</v>
      </c>
      <c r="AS25">
        <v>0.83333333333333337</v>
      </c>
      <c r="AT25">
        <v>0.75</v>
      </c>
      <c r="AU25">
        <v>0.66666666666666674</v>
      </c>
      <c r="AV25">
        <v>0.875</v>
      </c>
      <c r="AW25">
        <v>0.7</v>
      </c>
      <c r="AX25">
        <v>0.84615384615384615</v>
      </c>
      <c r="AY25">
        <v>0.5</v>
      </c>
      <c r="AZ25">
        <v>0</v>
      </c>
      <c r="BA25" s="14">
        <v>0.44444444444444442</v>
      </c>
      <c r="BB25" s="14">
        <v>0.375</v>
      </c>
    </row>
    <row r="26" spans="1:54" x14ac:dyDescent="0.45">
      <c r="B26" s="13">
        <f t="shared" si="1"/>
        <v>0.22727272727272729</v>
      </c>
      <c r="C26">
        <f t="shared" si="26"/>
        <v>0.19354838709677424</v>
      </c>
      <c r="D26">
        <f t="shared" si="2"/>
        <v>0.21052631578947367</v>
      </c>
      <c r="E26">
        <f t="shared" si="3"/>
        <v>0.16666666666666663</v>
      </c>
      <c r="F26">
        <f t="shared" si="4"/>
        <v>4.5454545454545414E-2</v>
      </c>
      <c r="G26">
        <f t="shared" si="5"/>
        <v>0.14285714285714279</v>
      </c>
      <c r="H26">
        <f t="shared" si="6"/>
        <v>0.15789473684210531</v>
      </c>
      <c r="I26">
        <f t="shared" si="7"/>
        <v>0.25</v>
      </c>
      <c r="J26">
        <f t="shared" si="8"/>
        <v>0</v>
      </c>
      <c r="K26">
        <f t="shared" si="9"/>
        <v>4.7619047619047672E-2</v>
      </c>
      <c r="L26">
        <f t="shared" si="10"/>
        <v>0</v>
      </c>
      <c r="M26">
        <f t="shared" si="11"/>
        <v>5.0000000000000044E-2</v>
      </c>
      <c r="N26">
        <f t="shared" si="12"/>
        <v>0.25</v>
      </c>
      <c r="O26">
        <f t="shared" si="13"/>
        <v>0.1333333333333333</v>
      </c>
      <c r="P26">
        <f t="shared" si="14"/>
        <v>0</v>
      </c>
      <c r="Q26">
        <f t="shared" si="15"/>
        <v>0.14285714285714279</v>
      </c>
      <c r="R26">
        <f t="shared" si="16"/>
        <v>0.19999999999999996</v>
      </c>
      <c r="S26">
        <f t="shared" si="17"/>
        <v>0.30000000000000004</v>
      </c>
      <c r="T26">
        <f t="shared" si="18"/>
        <v>0.25</v>
      </c>
      <c r="U26">
        <f t="shared" si="19"/>
        <v>6.6666666666666652E-2</v>
      </c>
      <c r="V26">
        <f t="shared" si="20"/>
        <v>9.9999999999999978E-2</v>
      </c>
      <c r="W26">
        <f t="shared" si="21"/>
        <v>0.18181818181818188</v>
      </c>
      <c r="X26">
        <f t="shared" si="22"/>
        <v>0.4285714285714286</v>
      </c>
      <c r="Y26">
        <f t="shared" si="23"/>
        <v>0.55555555555555558</v>
      </c>
      <c r="AA26" s="14">
        <f t="shared" si="25"/>
        <v>0.5714285714285714</v>
      </c>
      <c r="AC26" s="13">
        <v>0.77272727272727271</v>
      </c>
      <c r="AD26">
        <v>0.80645161290322576</v>
      </c>
      <c r="AE26">
        <v>0.78947368421052633</v>
      </c>
      <c r="AF26">
        <v>0.83333333333333337</v>
      </c>
      <c r="AG26">
        <v>0.95454545454545459</v>
      </c>
      <c r="AH26">
        <v>0.85714285714285721</v>
      </c>
      <c r="AI26">
        <v>0.84210526315789469</v>
      </c>
      <c r="AJ26">
        <v>0.75</v>
      </c>
      <c r="AK26">
        <v>1</v>
      </c>
      <c r="AL26">
        <v>0.95238095238095233</v>
      </c>
      <c r="AM26">
        <v>1</v>
      </c>
      <c r="AN26">
        <v>0.95</v>
      </c>
      <c r="AO26">
        <v>0.75</v>
      </c>
      <c r="AP26">
        <v>0.8666666666666667</v>
      </c>
      <c r="AQ26">
        <v>1</v>
      </c>
      <c r="AR26">
        <v>0.85714285714285721</v>
      </c>
      <c r="AS26">
        <v>0.8</v>
      </c>
      <c r="AT26">
        <v>0.7</v>
      </c>
      <c r="AU26">
        <v>0.75</v>
      </c>
      <c r="AV26">
        <v>0.93333333333333335</v>
      </c>
      <c r="AW26">
        <v>0.9</v>
      </c>
      <c r="AX26">
        <v>0.81818181818181812</v>
      </c>
      <c r="AY26">
        <v>0.5714285714285714</v>
      </c>
      <c r="AZ26">
        <v>0.44444444444444442</v>
      </c>
      <c r="BA26" s="14">
        <v>0</v>
      </c>
      <c r="BB26" s="14">
        <v>0.4285714285714286</v>
      </c>
    </row>
    <row r="27" spans="1:54" x14ac:dyDescent="0.45">
      <c r="B27" s="15">
        <f t="shared" si="1"/>
        <v>0.18181818181818188</v>
      </c>
      <c r="C27" s="1">
        <f t="shared" si="26"/>
        <v>0.16129032258064513</v>
      </c>
      <c r="D27" s="1">
        <f t="shared" si="2"/>
        <v>0.22222222222222221</v>
      </c>
      <c r="E27" s="1">
        <f t="shared" si="3"/>
        <v>0.25</v>
      </c>
      <c r="F27" s="1">
        <f t="shared" si="4"/>
        <v>4.7619047619047672E-2</v>
      </c>
      <c r="G27" s="1">
        <f t="shared" si="5"/>
        <v>9.5238095238095233E-2</v>
      </c>
      <c r="H27" s="1">
        <f t="shared" si="6"/>
        <v>0.16666666666666663</v>
      </c>
      <c r="I27" s="1">
        <f t="shared" si="7"/>
        <v>0.1875</v>
      </c>
      <c r="J27" s="1">
        <f t="shared" si="8"/>
        <v>0</v>
      </c>
      <c r="K27" s="1">
        <f t="shared" si="9"/>
        <v>5.0000000000000044E-2</v>
      </c>
      <c r="L27" s="1">
        <f t="shared" si="10"/>
        <v>0</v>
      </c>
      <c r="M27" s="1">
        <f t="shared" si="11"/>
        <v>0.11111111111111116</v>
      </c>
      <c r="N27" s="1">
        <f t="shared" si="12"/>
        <v>0.16666666666666663</v>
      </c>
      <c r="O27" s="1">
        <f t="shared" si="13"/>
        <v>0.14285714285714279</v>
      </c>
      <c r="P27" s="1">
        <f t="shared" si="14"/>
        <v>0.11111111111111116</v>
      </c>
      <c r="Q27" s="1">
        <f t="shared" si="15"/>
        <v>0.15384615384615385</v>
      </c>
      <c r="R27" s="1">
        <f t="shared" si="16"/>
        <v>0.22222222222222221</v>
      </c>
      <c r="S27" s="1">
        <f t="shared" si="17"/>
        <v>0.19999999999999996</v>
      </c>
      <c r="T27" s="1">
        <f t="shared" si="18"/>
        <v>0.2857142857142857</v>
      </c>
      <c r="U27" s="1">
        <f t="shared" si="19"/>
        <v>0.15384615384615385</v>
      </c>
      <c r="V27" s="1">
        <f t="shared" si="20"/>
        <v>0.25</v>
      </c>
      <c r="W27" s="1">
        <f t="shared" si="21"/>
        <v>0.19999999999999996</v>
      </c>
      <c r="X27" s="1">
        <f t="shared" si="22"/>
        <v>0.5</v>
      </c>
      <c r="Y27" s="1">
        <f t="shared" si="23"/>
        <v>0.625</v>
      </c>
      <c r="Z27" s="1">
        <f t="shared" si="24"/>
        <v>0.5714285714285714</v>
      </c>
      <c r="AA27" s="16"/>
      <c r="AC27" s="15">
        <v>0.81818181818181812</v>
      </c>
      <c r="AD27" s="1">
        <v>0.83870967741935487</v>
      </c>
      <c r="AE27" s="1">
        <v>0.77777777777777779</v>
      </c>
      <c r="AF27" s="1">
        <v>0.75</v>
      </c>
      <c r="AG27" s="1">
        <v>0.95238095238095233</v>
      </c>
      <c r="AH27" s="1">
        <v>0.90476190476190477</v>
      </c>
      <c r="AI27" s="1">
        <v>0.83333333333333337</v>
      </c>
      <c r="AJ27" s="1">
        <v>0.8125</v>
      </c>
      <c r="AK27" s="1">
        <v>1</v>
      </c>
      <c r="AL27" s="1">
        <v>0.95</v>
      </c>
      <c r="AM27" s="1">
        <v>1</v>
      </c>
      <c r="AN27" s="1">
        <v>0.88888888888888884</v>
      </c>
      <c r="AO27" s="1">
        <v>0.83333333333333337</v>
      </c>
      <c r="AP27" s="1">
        <v>0.85714285714285721</v>
      </c>
      <c r="AQ27" s="1">
        <v>0.88888888888888884</v>
      </c>
      <c r="AR27" s="1">
        <v>0.84615384615384615</v>
      </c>
      <c r="AS27" s="1">
        <v>0.77777777777777779</v>
      </c>
      <c r="AT27" s="1">
        <v>0.8</v>
      </c>
      <c r="AU27" s="1">
        <v>0.7142857142857143</v>
      </c>
      <c r="AV27" s="1">
        <v>0.84615384615384615</v>
      </c>
      <c r="AW27" s="1">
        <v>0.75</v>
      </c>
      <c r="AX27" s="1">
        <v>0.8</v>
      </c>
      <c r="AY27" s="1">
        <v>0.5</v>
      </c>
      <c r="AZ27" s="1">
        <v>0.375</v>
      </c>
      <c r="BA27" s="16">
        <v>0.4285714285714286</v>
      </c>
      <c r="BB27" s="16">
        <v>0</v>
      </c>
    </row>
    <row r="28" spans="1:54" x14ac:dyDescent="0.45">
      <c r="A28" t="s">
        <v>151</v>
      </c>
      <c r="B28" s="4" t="s">
        <v>22</v>
      </c>
      <c r="C28" s="4" t="s">
        <v>23</v>
      </c>
      <c r="D28" s="4" t="s">
        <v>24</v>
      </c>
      <c r="E28" s="4" t="s">
        <v>25</v>
      </c>
      <c r="F28" s="4" t="s">
        <v>26</v>
      </c>
      <c r="G28" s="4" t="s">
        <v>27</v>
      </c>
      <c r="H28" s="4" t="s">
        <v>28</v>
      </c>
      <c r="I28" s="4" t="s">
        <v>29</v>
      </c>
      <c r="J28" s="4" t="s">
        <v>30</v>
      </c>
      <c r="K28" s="4" t="s">
        <v>31</v>
      </c>
      <c r="L28" s="4" t="s">
        <v>32</v>
      </c>
      <c r="M28" s="4" t="s">
        <v>33</v>
      </c>
      <c r="N28" s="4" t="s">
        <v>34</v>
      </c>
      <c r="O28" s="4" t="s">
        <v>35</v>
      </c>
      <c r="P28" s="4" t="s">
        <v>36</v>
      </c>
      <c r="Q28" s="4" t="s">
        <v>37</v>
      </c>
      <c r="R28" s="4" t="s">
        <v>38</v>
      </c>
      <c r="S28" s="4" t="s">
        <v>39</v>
      </c>
      <c r="T28" s="4" t="s">
        <v>40</v>
      </c>
      <c r="U28" s="4" t="s">
        <v>41</v>
      </c>
      <c r="V28" s="4" t="s">
        <v>42</v>
      </c>
      <c r="W28" s="4" t="s">
        <v>43</v>
      </c>
      <c r="X28" s="4" t="s">
        <v>44</v>
      </c>
      <c r="Y28" s="4" t="s">
        <v>45</v>
      </c>
      <c r="Z28" s="4" t="s">
        <v>46</v>
      </c>
      <c r="AA28" s="4" t="s">
        <v>47</v>
      </c>
    </row>
    <row r="29" spans="1:54" x14ac:dyDescent="0.45">
      <c r="A29" s="4" t="s">
        <v>22</v>
      </c>
      <c r="B29">
        <f t="shared" ref="B29:AA29" si="27">IF(B2="",0,ROUND(B2*1000,0))</f>
        <v>0</v>
      </c>
      <c r="C29">
        <f t="shared" si="27"/>
        <v>529</v>
      </c>
      <c r="D29">
        <f t="shared" si="27"/>
        <v>310</v>
      </c>
      <c r="E29">
        <f t="shared" si="27"/>
        <v>241</v>
      </c>
      <c r="F29">
        <f t="shared" si="27"/>
        <v>310</v>
      </c>
      <c r="G29">
        <f t="shared" si="27"/>
        <v>300</v>
      </c>
      <c r="H29">
        <f t="shared" si="27"/>
        <v>370</v>
      </c>
      <c r="I29">
        <f t="shared" si="27"/>
        <v>296</v>
      </c>
      <c r="J29">
        <f t="shared" si="27"/>
        <v>125</v>
      </c>
      <c r="K29">
        <f t="shared" si="27"/>
        <v>321</v>
      </c>
      <c r="L29">
        <f t="shared" si="27"/>
        <v>240</v>
      </c>
      <c r="M29">
        <f t="shared" si="27"/>
        <v>333</v>
      </c>
      <c r="N29">
        <f t="shared" si="27"/>
        <v>250</v>
      </c>
      <c r="O29">
        <f t="shared" si="27"/>
        <v>143</v>
      </c>
      <c r="P29">
        <f t="shared" si="27"/>
        <v>182</v>
      </c>
      <c r="Q29">
        <f t="shared" si="27"/>
        <v>107</v>
      </c>
      <c r="R29">
        <f t="shared" si="27"/>
        <v>125</v>
      </c>
      <c r="S29">
        <f t="shared" si="27"/>
        <v>167</v>
      </c>
      <c r="T29">
        <f t="shared" si="27"/>
        <v>87</v>
      </c>
      <c r="U29">
        <f t="shared" si="27"/>
        <v>148</v>
      </c>
      <c r="V29">
        <f t="shared" si="27"/>
        <v>40</v>
      </c>
      <c r="W29">
        <f t="shared" si="27"/>
        <v>167</v>
      </c>
      <c r="X29">
        <f t="shared" si="27"/>
        <v>87</v>
      </c>
      <c r="Y29">
        <f t="shared" si="27"/>
        <v>208</v>
      </c>
      <c r="Z29">
        <f t="shared" si="27"/>
        <v>227</v>
      </c>
      <c r="AA29">
        <f t="shared" si="27"/>
        <v>182</v>
      </c>
      <c r="AC29">
        <f t="shared" ref="AC29:BB29" si="28">LARGE(B$29:B$54,1)</f>
        <v>529</v>
      </c>
      <c r="AD29">
        <f t="shared" si="28"/>
        <v>529</v>
      </c>
      <c r="AE29">
        <f t="shared" si="28"/>
        <v>455</v>
      </c>
      <c r="AF29">
        <f t="shared" si="28"/>
        <v>450</v>
      </c>
      <c r="AG29">
        <f t="shared" si="28"/>
        <v>421</v>
      </c>
      <c r="AH29">
        <f t="shared" si="28"/>
        <v>417</v>
      </c>
      <c r="AI29">
        <f t="shared" si="28"/>
        <v>476</v>
      </c>
      <c r="AJ29">
        <f t="shared" si="28"/>
        <v>450</v>
      </c>
      <c r="AK29">
        <f t="shared" si="28"/>
        <v>333</v>
      </c>
      <c r="AL29">
        <f t="shared" si="28"/>
        <v>417</v>
      </c>
      <c r="AM29">
        <f t="shared" si="28"/>
        <v>421</v>
      </c>
      <c r="AN29">
        <f t="shared" si="28"/>
        <v>476</v>
      </c>
      <c r="AO29">
        <f t="shared" si="28"/>
        <v>364</v>
      </c>
      <c r="AP29">
        <f t="shared" si="28"/>
        <v>545</v>
      </c>
      <c r="AQ29">
        <f t="shared" si="28"/>
        <v>375</v>
      </c>
      <c r="AR29">
        <f t="shared" si="28"/>
        <v>333</v>
      </c>
      <c r="AS29">
        <f t="shared" si="28"/>
        <v>545</v>
      </c>
      <c r="AT29">
        <f t="shared" si="28"/>
        <v>333</v>
      </c>
      <c r="AU29">
        <f t="shared" si="28"/>
        <v>333</v>
      </c>
      <c r="AV29">
        <f t="shared" si="28"/>
        <v>368</v>
      </c>
      <c r="AW29">
        <f t="shared" si="28"/>
        <v>300</v>
      </c>
      <c r="AX29">
        <f t="shared" si="28"/>
        <v>385</v>
      </c>
      <c r="AY29">
        <f t="shared" si="28"/>
        <v>500</v>
      </c>
      <c r="AZ29">
        <f t="shared" si="28"/>
        <v>625</v>
      </c>
      <c r="BA29">
        <f t="shared" si="28"/>
        <v>571</v>
      </c>
      <c r="BB29">
        <f t="shared" si="28"/>
        <v>625</v>
      </c>
    </row>
    <row r="30" spans="1:54" x14ac:dyDescent="0.45">
      <c r="A30" s="4" t="s">
        <v>23</v>
      </c>
      <c r="B30">
        <f t="shared" ref="B30:AA30" si="29">IF(B3="",0,ROUND(B3*1000,0))</f>
        <v>529</v>
      </c>
      <c r="C30">
        <f t="shared" si="29"/>
        <v>0</v>
      </c>
      <c r="D30">
        <f t="shared" si="29"/>
        <v>455</v>
      </c>
      <c r="E30">
        <f t="shared" si="29"/>
        <v>314</v>
      </c>
      <c r="F30">
        <f t="shared" si="29"/>
        <v>371</v>
      </c>
      <c r="G30">
        <f t="shared" si="29"/>
        <v>400</v>
      </c>
      <c r="H30">
        <f t="shared" si="29"/>
        <v>424</v>
      </c>
      <c r="I30">
        <f t="shared" si="29"/>
        <v>364</v>
      </c>
      <c r="J30">
        <f t="shared" si="29"/>
        <v>88</v>
      </c>
      <c r="K30">
        <f t="shared" si="29"/>
        <v>306</v>
      </c>
      <c r="L30">
        <f t="shared" si="29"/>
        <v>206</v>
      </c>
      <c r="M30">
        <f t="shared" si="29"/>
        <v>394</v>
      </c>
      <c r="N30">
        <f t="shared" si="29"/>
        <v>212</v>
      </c>
      <c r="O30">
        <f t="shared" si="29"/>
        <v>273</v>
      </c>
      <c r="P30">
        <f t="shared" si="29"/>
        <v>125</v>
      </c>
      <c r="Q30">
        <f t="shared" si="29"/>
        <v>206</v>
      </c>
      <c r="R30">
        <f t="shared" si="29"/>
        <v>121</v>
      </c>
      <c r="S30">
        <f t="shared" si="29"/>
        <v>226</v>
      </c>
      <c r="T30">
        <f t="shared" si="29"/>
        <v>94</v>
      </c>
      <c r="U30">
        <f t="shared" si="29"/>
        <v>242</v>
      </c>
      <c r="V30">
        <f t="shared" si="29"/>
        <v>125</v>
      </c>
      <c r="W30">
        <f t="shared" si="29"/>
        <v>226</v>
      </c>
      <c r="X30">
        <f t="shared" si="29"/>
        <v>129</v>
      </c>
      <c r="Y30">
        <f t="shared" si="29"/>
        <v>219</v>
      </c>
      <c r="Z30">
        <f t="shared" si="29"/>
        <v>194</v>
      </c>
      <c r="AA30">
        <f t="shared" si="29"/>
        <v>161</v>
      </c>
      <c r="AC30">
        <f t="shared" ref="AC30:BB30" si="30">LARGE(B$29:B$54,2)</f>
        <v>370</v>
      </c>
      <c r="AD30">
        <f t="shared" si="30"/>
        <v>455</v>
      </c>
      <c r="AE30">
        <f t="shared" si="30"/>
        <v>320</v>
      </c>
      <c r="AF30">
        <f t="shared" si="30"/>
        <v>368</v>
      </c>
      <c r="AG30">
        <f t="shared" si="30"/>
        <v>375</v>
      </c>
      <c r="AH30">
        <f t="shared" si="30"/>
        <v>400</v>
      </c>
      <c r="AI30">
        <f t="shared" si="30"/>
        <v>424</v>
      </c>
      <c r="AJ30">
        <f t="shared" si="30"/>
        <v>389</v>
      </c>
      <c r="AK30">
        <f t="shared" si="30"/>
        <v>294</v>
      </c>
      <c r="AL30">
        <f t="shared" si="30"/>
        <v>375</v>
      </c>
      <c r="AM30">
        <f t="shared" si="30"/>
        <v>368</v>
      </c>
      <c r="AN30">
        <f t="shared" si="30"/>
        <v>444</v>
      </c>
      <c r="AO30">
        <f t="shared" si="30"/>
        <v>333</v>
      </c>
      <c r="AP30">
        <f t="shared" si="30"/>
        <v>444</v>
      </c>
      <c r="AQ30">
        <f t="shared" si="30"/>
        <v>333</v>
      </c>
      <c r="AR30">
        <f t="shared" si="30"/>
        <v>300</v>
      </c>
      <c r="AS30">
        <f t="shared" si="30"/>
        <v>375</v>
      </c>
      <c r="AT30">
        <f t="shared" si="30"/>
        <v>300</v>
      </c>
      <c r="AU30">
        <f t="shared" si="30"/>
        <v>333</v>
      </c>
      <c r="AV30">
        <f t="shared" si="30"/>
        <v>333</v>
      </c>
      <c r="AW30">
        <f t="shared" si="30"/>
        <v>286</v>
      </c>
      <c r="AX30">
        <f t="shared" si="30"/>
        <v>333</v>
      </c>
      <c r="AY30">
        <f t="shared" si="30"/>
        <v>500</v>
      </c>
      <c r="AZ30">
        <f t="shared" si="30"/>
        <v>556</v>
      </c>
      <c r="BA30">
        <f t="shared" si="30"/>
        <v>556</v>
      </c>
      <c r="BB30">
        <f t="shared" si="30"/>
        <v>571</v>
      </c>
    </row>
    <row r="31" spans="1:54" x14ac:dyDescent="0.45">
      <c r="A31" s="4" t="s">
        <v>24</v>
      </c>
      <c r="B31">
        <f t="shared" ref="B31:AA31" si="31">IF(B4="",0,ROUND(B4*1000,0))</f>
        <v>310</v>
      </c>
      <c r="C31">
        <f t="shared" si="31"/>
        <v>455</v>
      </c>
      <c r="D31">
        <f t="shared" si="31"/>
        <v>0</v>
      </c>
      <c r="E31">
        <f t="shared" si="31"/>
        <v>280</v>
      </c>
      <c r="F31">
        <f t="shared" si="31"/>
        <v>172</v>
      </c>
      <c r="G31">
        <f t="shared" si="31"/>
        <v>207</v>
      </c>
      <c r="H31">
        <f t="shared" si="31"/>
        <v>320</v>
      </c>
      <c r="I31">
        <f t="shared" si="31"/>
        <v>292</v>
      </c>
      <c r="J31">
        <f t="shared" si="31"/>
        <v>45</v>
      </c>
      <c r="K31">
        <f t="shared" si="31"/>
        <v>222</v>
      </c>
      <c r="L31">
        <f t="shared" si="31"/>
        <v>0</v>
      </c>
      <c r="M31">
        <f t="shared" si="31"/>
        <v>185</v>
      </c>
      <c r="N31">
        <f t="shared" si="31"/>
        <v>300</v>
      </c>
      <c r="O31">
        <f t="shared" si="31"/>
        <v>167</v>
      </c>
      <c r="P31">
        <f t="shared" si="31"/>
        <v>158</v>
      </c>
      <c r="Q31">
        <f t="shared" si="31"/>
        <v>227</v>
      </c>
      <c r="R31">
        <f t="shared" si="31"/>
        <v>95</v>
      </c>
      <c r="S31">
        <f t="shared" si="31"/>
        <v>263</v>
      </c>
      <c r="T31">
        <f t="shared" si="31"/>
        <v>235</v>
      </c>
      <c r="U31">
        <f t="shared" si="31"/>
        <v>227</v>
      </c>
      <c r="V31">
        <f t="shared" si="31"/>
        <v>222</v>
      </c>
      <c r="W31">
        <f t="shared" si="31"/>
        <v>91</v>
      </c>
      <c r="X31">
        <f t="shared" si="31"/>
        <v>105</v>
      </c>
      <c r="Y31">
        <f t="shared" si="31"/>
        <v>316</v>
      </c>
      <c r="Z31">
        <f t="shared" si="31"/>
        <v>211</v>
      </c>
      <c r="AA31">
        <f t="shared" si="31"/>
        <v>222</v>
      </c>
      <c r="AC31">
        <f t="shared" ref="AC31:BB31" si="32">LARGE(B$29:B$54,3)</f>
        <v>333</v>
      </c>
      <c r="AD31">
        <f t="shared" si="32"/>
        <v>424</v>
      </c>
      <c r="AE31">
        <f t="shared" si="32"/>
        <v>316</v>
      </c>
      <c r="AF31">
        <f t="shared" si="32"/>
        <v>348</v>
      </c>
      <c r="AG31">
        <f t="shared" si="32"/>
        <v>371</v>
      </c>
      <c r="AH31">
        <f t="shared" si="32"/>
        <v>346</v>
      </c>
      <c r="AI31">
        <f t="shared" si="32"/>
        <v>370</v>
      </c>
      <c r="AJ31">
        <f t="shared" si="32"/>
        <v>364</v>
      </c>
      <c r="AK31">
        <f t="shared" si="32"/>
        <v>278</v>
      </c>
      <c r="AL31">
        <f t="shared" si="32"/>
        <v>368</v>
      </c>
      <c r="AM31">
        <f t="shared" si="32"/>
        <v>333</v>
      </c>
      <c r="AN31">
        <f t="shared" si="32"/>
        <v>394</v>
      </c>
      <c r="AO31">
        <f t="shared" si="32"/>
        <v>300</v>
      </c>
      <c r="AP31">
        <f t="shared" si="32"/>
        <v>389</v>
      </c>
      <c r="AQ31">
        <f t="shared" si="32"/>
        <v>313</v>
      </c>
      <c r="AR31">
        <f t="shared" si="32"/>
        <v>300</v>
      </c>
      <c r="AS31">
        <f t="shared" si="32"/>
        <v>364</v>
      </c>
      <c r="AT31">
        <f t="shared" si="32"/>
        <v>286</v>
      </c>
      <c r="AU31">
        <f t="shared" si="32"/>
        <v>286</v>
      </c>
      <c r="AV31">
        <f t="shared" si="32"/>
        <v>316</v>
      </c>
      <c r="AW31">
        <f t="shared" si="32"/>
        <v>250</v>
      </c>
      <c r="AX31">
        <f t="shared" si="32"/>
        <v>313</v>
      </c>
      <c r="AY31">
        <f t="shared" si="32"/>
        <v>429</v>
      </c>
      <c r="AZ31">
        <f t="shared" si="32"/>
        <v>500</v>
      </c>
      <c r="BA31">
        <f t="shared" si="32"/>
        <v>429</v>
      </c>
      <c r="BB31">
        <f t="shared" si="32"/>
        <v>500</v>
      </c>
    </row>
    <row r="32" spans="1:54" x14ac:dyDescent="0.45">
      <c r="A32" s="4" t="s">
        <v>25</v>
      </c>
      <c r="B32">
        <f t="shared" ref="B32:AA32" si="33">IF(B5="",0,ROUND(B5*1000,0))</f>
        <v>241</v>
      </c>
      <c r="C32">
        <f t="shared" si="33"/>
        <v>314</v>
      </c>
      <c r="D32">
        <f t="shared" si="33"/>
        <v>280</v>
      </c>
      <c r="E32">
        <f t="shared" si="33"/>
        <v>0</v>
      </c>
      <c r="F32">
        <f t="shared" si="33"/>
        <v>280</v>
      </c>
      <c r="G32">
        <f t="shared" si="33"/>
        <v>179</v>
      </c>
      <c r="H32">
        <f t="shared" si="33"/>
        <v>292</v>
      </c>
      <c r="I32">
        <f t="shared" si="33"/>
        <v>450</v>
      </c>
      <c r="J32">
        <f t="shared" si="33"/>
        <v>105</v>
      </c>
      <c r="K32">
        <f t="shared" si="33"/>
        <v>348</v>
      </c>
      <c r="L32">
        <f t="shared" si="33"/>
        <v>190</v>
      </c>
      <c r="M32">
        <f t="shared" si="33"/>
        <v>304</v>
      </c>
      <c r="N32">
        <f t="shared" si="33"/>
        <v>143</v>
      </c>
      <c r="O32">
        <f t="shared" si="33"/>
        <v>368</v>
      </c>
      <c r="P32">
        <f t="shared" si="33"/>
        <v>176</v>
      </c>
      <c r="Q32">
        <f t="shared" si="33"/>
        <v>136</v>
      </c>
      <c r="R32">
        <f t="shared" si="33"/>
        <v>313</v>
      </c>
      <c r="S32">
        <f t="shared" si="33"/>
        <v>48</v>
      </c>
      <c r="T32">
        <f t="shared" si="33"/>
        <v>118</v>
      </c>
      <c r="U32">
        <f t="shared" si="33"/>
        <v>250</v>
      </c>
      <c r="V32">
        <f t="shared" si="33"/>
        <v>111</v>
      </c>
      <c r="W32">
        <f t="shared" si="33"/>
        <v>158</v>
      </c>
      <c r="X32">
        <f t="shared" si="33"/>
        <v>188</v>
      </c>
      <c r="Y32">
        <f t="shared" si="33"/>
        <v>211</v>
      </c>
      <c r="Z32">
        <f t="shared" si="33"/>
        <v>167</v>
      </c>
      <c r="AA32">
        <f t="shared" si="33"/>
        <v>250</v>
      </c>
    </row>
    <row r="33" spans="1:54" x14ac:dyDescent="0.45">
      <c r="A33" s="4" t="s">
        <v>26</v>
      </c>
      <c r="B33">
        <f t="shared" ref="B33:AA33" si="34">IF(B6="",0,ROUND(B6*1000,0))</f>
        <v>310</v>
      </c>
      <c r="C33">
        <f t="shared" si="34"/>
        <v>371</v>
      </c>
      <c r="D33">
        <f t="shared" si="34"/>
        <v>172</v>
      </c>
      <c r="E33">
        <f t="shared" si="34"/>
        <v>280</v>
      </c>
      <c r="F33">
        <f t="shared" si="34"/>
        <v>0</v>
      </c>
      <c r="G33">
        <f t="shared" si="34"/>
        <v>346</v>
      </c>
      <c r="H33">
        <f t="shared" si="34"/>
        <v>269</v>
      </c>
      <c r="I33">
        <f t="shared" si="34"/>
        <v>348</v>
      </c>
      <c r="J33">
        <f t="shared" si="34"/>
        <v>278</v>
      </c>
      <c r="K33">
        <f t="shared" si="34"/>
        <v>375</v>
      </c>
      <c r="L33">
        <f t="shared" si="34"/>
        <v>421</v>
      </c>
      <c r="M33">
        <f t="shared" si="34"/>
        <v>280</v>
      </c>
      <c r="N33">
        <f t="shared" si="34"/>
        <v>130</v>
      </c>
      <c r="O33">
        <f t="shared" si="34"/>
        <v>273</v>
      </c>
      <c r="P33">
        <f t="shared" si="34"/>
        <v>100</v>
      </c>
      <c r="Q33">
        <f t="shared" si="34"/>
        <v>80</v>
      </c>
      <c r="R33">
        <f t="shared" si="34"/>
        <v>150</v>
      </c>
      <c r="S33">
        <f t="shared" si="34"/>
        <v>143</v>
      </c>
      <c r="T33">
        <f t="shared" si="34"/>
        <v>50</v>
      </c>
      <c r="U33">
        <f t="shared" si="34"/>
        <v>286</v>
      </c>
      <c r="V33">
        <f t="shared" si="34"/>
        <v>100</v>
      </c>
      <c r="W33">
        <f t="shared" si="34"/>
        <v>333</v>
      </c>
      <c r="X33">
        <f t="shared" si="34"/>
        <v>50</v>
      </c>
      <c r="Y33">
        <f t="shared" si="34"/>
        <v>87</v>
      </c>
      <c r="Z33">
        <f t="shared" si="34"/>
        <v>45</v>
      </c>
      <c r="AA33">
        <f t="shared" si="34"/>
        <v>48</v>
      </c>
      <c r="AC33">
        <f>SUM(AC29:AC31)</f>
        <v>1232</v>
      </c>
      <c r="AD33">
        <f t="shared" ref="AD33:BB33" si="35">SUM(AD29:AD31)</f>
        <v>1408</v>
      </c>
      <c r="AE33">
        <f t="shared" si="35"/>
        <v>1091</v>
      </c>
      <c r="AF33">
        <f t="shared" si="35"/>
        <v>1166</v>
      </c>
      <c r="AG33">
        <f t="shared" si="35"/>
        <v>1167</v>
      </c>
      <c r="AH33">
        <f t="shared" si="35"/>
        <v>1163</v>
      </c>
      <c r="AI33">
        <f t="shared" si="35"/>
        <v>1270</v>
      </c>
      <c r="AJ33">
        <f t="shared" si="35"/>
        <v>1203</v>
      </c>
      <c r="AK33">
        <f t="shared" si="35"/>
        <v>905</v>
      </c>
      <c r="AL33">
        <f t="shared" si="35"/>
        <v>1160</v>
      </c>
      <c r="AM33">
        <f t="shared" si="35"/>
        <v>1122</v>
      </c>
      <c r="AN33">
        <f t="shared" si="35"/>
        <v>1314</v>
      </c>
      <c r="AO33">
        <f t="shared" si="35"/>
        <v>997</v>
      </c>
      <c r="AP33">
        <f t="shared" si="35"/>
        <v>1378</v>
      </c>
      <c r="AQ33">
        <f t="shared" si="35"/>
        <v>1021</v>
      </c>
      <c r="AR33">
        <f t="shared" si="35"/>
        <v>933</v>
      </c>
      <c r="AS33">
        <f t="shared" si="35"/>
        <v>1284</v>
      </c>
      <c r="AT33">
        <f t="shared" si="35"/>
        <v>919</v>
      </c>
      <c r="AU33">
        <f t="shared" si="35"/>
        <v>952</v>
      </c>
      <c r="AV33">
        <f t="shared" si="35"/>
        <v>1017</v>
      </c>
      <c r="AW33">
        <f t="shared" si="35"/>
        <v>836</v>
      </c>
      <c r="AX33">
        <f t="shared" si="35"/>
        <v>1031</v>
      </c>
      <c r="AY33">
        <f t="shared" si="35"/>
        <v>1429</v>
      </c>
      <c r="AZ33">
        <f t="shared" si="35"/>
        <v>1681</v>
      </c>
      <c r="BA33">
        <f t="shared" si="35"/>
        <v>1556</v>
      </c>
      <c r="BB33">
        <f t="shared" si="35"/>
        <v>1696</v>
      </c>
    </row>
    <row r="34" spans="1:54" x14ac:dyDescent="0.45">
      <c r="A34" s="4" t="s">
        <v>27</v>
      </c>
      <c r="B34">
        <f t="shared" ref="B34:AA34" si="36">IF(B7="",0,ROUND(B7*1000,0))</f>
        <v>300</v>
      </c>
      <c r="C34">
        <f t="shared" si="36"/>
        <v>400</v>
      </c>
      <c r="D34">
        <f t="shared" si="36"/>
        <v>207</v>
      </c>
      <c r="E34">
        <f t="shared" si="36"/>
        <v>179</v>
      </c>
      <c r="F34">
        <f t="shared" si="36"/>
        <v>346</v>
      </c>
      <c r="G34">
        <f t="shared" si="36"/>
        <v>0</v>
      </c>
      <c r="H34">
        <f t="shared" si="36"/>
        <v>308</v>
      </c>
      <c r="I34">
        <f t="shared" si="36"/>
        <v>333</v>
      </c>
      <c r="J34">
        <f t="shared" si="36"/>
        <v>143</v>
      </c>
      <c r="K34">
        <f t="shared" si="36"/>
        <v>417</v>
      </c>
      <c r="L34">
        <f t="shared" si="36"/>
        <v>333</v>
      </c>
      <c r="M34">
        <f t="shared" si="36"/>
        <v>179</v>
      </c>
      <c r="N34">
        <f t="shared" si="36"/>
        <v>227</v>
      </c>
      <c r="O34">
        <f t="shared" si="36"/>
        <v>160</v>
      </c>
      <c r="P34">
        <f t="shared" si="36"/>
        <v>45</v>
      </c>
      <c r="Q34">
        <f t="shared" si="36"/>
        <v>333</v>
      </c>
      <c r="R34">
        <f t="shared" si="36"/>
        <v>143</v>
      </c>
      <c r="S34">
        <f t="shared" si="36"/>
        <v>190</v>
      </c>
      <c r="T34">
        <f t="shared" si="36"/>
        <v>100</v>
      </c>
      <c r="U34">
        <f t="shared" si="36"/>
        <v>273</v>
      </c>
      <c r="V34">
        <f t="shared" si="36"/>
        <v>95</v>
      </c>
      <c r="W34">
        <f t="shared" si="36"/>
        <v>136</v>
      </c>
      <c r="X34">
        <f t="shared" si="36"/>
        <v>100</v>
      </c>
      <c r="Y34">
        <f t="shared" si="36"/>
        <v>182</v>
      </c>
      <c r="Z34">
        <f t="shared" si="36"/>
        <v>143</v>
      </c>
      <c r="AA34">
        <f t="shared" si="36"/>
        <v>95</v>
      </c>
    </row>
    <row r="35" spans="1:54" x14ac:dyDescent="0.45">
      <c r="A35" s="4" t="s">
        <v>28</v>
      </c>
      <c r="B35">
        <f t="shared" ref="B35:AA35" si="37">IF(B8="",0,ROUND(B8*1000,0))</f>
        <v>370</v>
      </c>
      <c r="C35">
        <f t="shared" si="37"/>
        <v>424</v>
      </c>
      <c r="D35">
        <f t="shared" si="37"/>
        <v>320</v>
      </c>
      <c r="E35">
        <f t="shared" si="37"/>
        <v>292</v>
      </c>
      <c r="F35">
        <f t="shared" si="37"/>
        <v>269</v>
      </c>
      <c r="G35">
        <f t="shared" si="37"/>
        <v>308</v>
      </c>
      <c r="H35">
        <f t="shared" si="37"/>
        <v>0</v>
      </c>
      <c r="I35">
        <f t="shared" si="37"/>
        <v>250</v>
      </c>
      <c r="J35">
        <f t="shared" si="37"/>
        <v>100</v>
      </c>
      <c r="K35">
        <f t="shared" si="37"/>
        <v>333</v>
      </c>
      <c r="L35">
        <f t="shared" si="37"/>
        <v>300</v>
      </c>
      <c r="M35">
        <f t="shared" si="37"/>
        <v>476</v>
      </c>
      <c r="N35">
        <f t="shared" si="37"/>
        <v>190</v>
      </c>
      <c r="O35">
        <f t="shared" si="37"/>
        <v>227</v>
      </c>
      <c r="P35">
        <f t="shared" si="37"/>
        <v>313</v>
      </c>
      <c r="Q35">
        <f t="shared" si="37"/>
        <v>300</v>
      </c>
      <c r="R35">
        <f t="shared" si="37"/>
        <v>222</v>
      </c>
      <c r="S35">
        <f t="shared" si="37"/>
        <v>95</v>
      </c>
      <c r="T35">
        <f t="shared" si="37"/>
        <v>176</v>
      </c>
      <c r="U35">
        <f t="shared" si="37"/>
        <v>368</v>
      </c>
      <c r="V35">
        <f t="shared" si="37"/>
        <v>167</v>
      </c>
      <c r="W35">
        <f t="shared" si="37"/>
        <v>95</v>
      </c>
      <c r="X35">
        <f t="shared" si="37"/>
        <v>111</v>
      </c>
      <c r="Y35">
        <f t="shared" si="37"/>
        <v>143</v>
      </c>
      <c r="Z35">
        <f t="shared" si="37"/>
        <v>158</v>
      </c>
      <c r="AA35">
        <f t="shared" si="37"/>
        <v>167</v>
      </c>
    </row>
    <row r="36" spans="1:54" x14ac:dyDescent="0.45">
      <c r="A36" s="4" t="s">
        <v>29</v>
      </c>
      <c r="B36">
        <f t="shared" ref="B36:AA36" si="38">IF(B9="",0,ROUND(B9*1000,0))</f>
        <v>296</v>
      </c>
      <c r="C36">
        <f t="shared" si="38"/>
        <v>364</v>
      </c>
      <c r="D36">
        <f t="shared" si="38"/>
        <v>292</v>
      </c>
      <c r="E36">
        <f t="shared" si="38"/>
        <v>450</v>
      </c>
      <c r="F36">
        <f t="shared" si="38"/>
        <v>348</v>
      </c>
      <c r="G36">
        <f t="shared" si="38"/>
        <v>333</v>
      </c>
      <c r="H36">
        <f t="shared" si="38"/>
        <v>250</v>
      </c>
      <c r="I36">
        <f t="shared" si="38"/>
        <v>0</v>
      </c>
      <c r="J36">
        <f t="shared" si="38"/>
        <v>111</v>
      </c>
      <c r="K36">
        <f t="shared" si="38"/>
        <v>250</v>
      </c>
      <c r="L36">
        <f t="shared" si="38"/>
        <v>200</v>
      </c>
      <c r="M36">
        <f t="shared" si="38"/>
        <v>261</v>
      </c>
      <c r="N36">
        <f t="shared" si="38"/>
        <v>278</v>
      </c>
      <c r="O36">
        <f t="shared" si="38"/>
        <v>389</v>
      </c>
      <c r="P36">
        <f t="shared" si="38"/>
        <v>118</v>
      </c>
      <c r="Q36">
        <f t="shared" si="38"/>
        <v>91</v>
      </c>
      <c r="R36">
        <f t="shared" si="38"/>
        <v>333</v>
      </c>
      <c r="S36">
        <f t="shared" si="38"/>
        <v>235</v>
      </c>
      <c r="T36">
        <f t="shared" si="38"/>
        <v>59</v>
      </c>
      <c r="U36">
        <f t="shared" si="38"/>
        <v>333</v>
      </c>
      <c r="V36">
        <f t="shared" si="38"/>
        <v>56</v>
      </c>
      <c r="W36">
        <f t="shared" si="38"/>
        <v>313</v>
      </c>
      <c r="X36">
        <f t="shared" si="38"/>
        <v>125</v>
      </c>
      <c r="Y36">
        <f t="shared" si="38"/>
        <v>222</v>
      </c>
      <c r="Z36">
        <f t="shared" si="38"/>
        <v>250</v>
      </c>
      <c r="AA36">
        <f t="shared" si="38"/>
        <v>188</v>
      </c>
    </row>
    <row r="37" spans="1:54" x14ac:dyDescent="0.45">
      <c r="A37" s="4" t="s">
        <v>30</v>
      </c>
      <c r="B37">
        <f t="shared" ref="B37:AA37" si="39">IF(B10="",0,ROUND(B10*1000,0))</f>
        <v>125</v>
      </c>
      <c r="C37">
        <f t="shared" si="39"/>
        <v>88</v>
      </c>
      <c r="D37">
        <f t="shared" si="39"/>
        <v>45</v>
      </c>
      <c r="E37">
        <f t="shared" si="39"/>
        <v>105</v>
      </c>
      <c r="F37">
        <f t="shared" si="39"/>
        <v>278</v>
      </c>
      <c r="G37">
        <f t="shared" si="39"/>
        <v>143</v>
      </c>
      <c r="H37">
        <f t="shared" si="39"/>
        <v>100</v>
      </c>
      <c r="I37">
        <f t="shared" si="39"/>
        <v>111</v>
      </c>
      <c r="J37">
        <f t="shared" si="39"/>
        <v>0</v>
      </c>
      <c r="K37">
        <f t="shared" si="39"/>
        <v>294</v>
      </c>
      <c r="L37">
        <f t="shared" si="39"/>
        <v>333</v>
      </c>
      <c r="M37">
        <f t="shared" si="39"/>
        <v>105</v>
      </c>
      <c r="N37">
        <f t="shared" si="39"/>
        <v>71</v>
      </c>
      <c r="O37">
        <f t="shared" si="39"/>
        <v>133</v>
      </c>
      <c r="P37">
        <f t="shared" si="39"/>
        <v>222</v>
      </c>
      <c r="Q37">
        <f t="shared" si="39"/>
        <v>0</v>
      </c>
      <c r="R37">
        <f t="shared" si="39"/>
        <v>200</v>
      </c>
      <c r="S37">
        <f t="shared" si="39"/>
        <v>0</v>
      </c>
      <c r="T37">
        <f t="shared" si="39"/>
        <v>111</v>
      </c>
      <c r="U37">
        <f t="shared" si="39"/>
        <v>143</v>
      </c>
      <c r="V37">
        <f t="shared" si="39"/>
        <v>100</v>
      </c>
      <c r="W37">
        <f t="shared" si="39"/>
        <v>182</v>
      </c>
      <c r="X37">
        <f t="shared" si="39"/>
        <v>0</v>
      </c>
      <c r="Y37">
        <f t="shared" si="39"/>
        <v>77</v>
      </c>
      <c r="Z37">
        <f t="shared" si="39"/>
        <v>0</v>
      </c>
      <c r="AA37">
        <f t="shared" si="39"/>
        <v>0</v>
      </c>
    </row>
    <row r="38" spans="1:54" x14ac:dyDescent="0.45">
      <c r="A38" s="4" t="s">
        <v>31</v>
      </c>
      <c r="B38">
        <f t="shared" ref="B38:AA38" si="40">IF(B11="",0,ROUND(B11*1000,0))</f>
        <v>321</v>
      </c>
      <c r="C38">
        <f t="shared" si="40"/>
        <v>306</v>
      </c>
      <c r="D38">
        <f t="shared" si="40"/>
        <v>222</v>
      </c>
      <c r="E38">
        <f t="shared" si="40"/>
        <v>348</v>
      </c>
      <c r="F38">
        <f t="shared" si="40"/>
        <v>375</v>
      </c>
      <c r="G38">
        <f t="shared" si="40"/>
        <v>417</v>
      </c>
      <c r="H38">
        <f t="shared" si="40"/>
        <v>333</v>
      </c>
      <c r="I38">
        <f t="shared" si="40"/>
        <v>250</v>
      </c>
      <c r="J38">
        <f t="shared" si="40"/>
        <v>294</v>
      </c>
      <c r="K38">
        <f t="shared" si="40"/>
        <v>0</v>
      </c>
      <c r="L38">
        <f t="shared" si="40"/>
        <v>368</v>
      </c>
      <c r="M38">
        <f t="shared" si="40"/>
        <v>292</v>
      </c>
      <c r="N38">
        <f t="shared" si="40"/>
        <v>250</v>
      </c>
      <c r="O38">
        <f t="shared" si="40"/>
        <v>286</v>
      </c>
      <c r="P38">
        <f t="shared" si="40"/>
        <v>235</v>
      </c>
      <c r="Q38">
        <f t="shared" si="40"/>
        <v>300</v>
      </c>
      <c r="R38">
        <f t="shared" si="40"/>
        <v>294</v>
      </c>
      <c r="S38">
        <f t="shared" si="40"/>
        <v>45</v>
      </c>
      <c r="T38">
        <f t="shared" si="40"/>
        <v>176</v>
      </c>
      <c r="U38">
        <f t="shared" si="40"/>
        <v>182</v>
      </c>
      <c r="V38">
        <f t="shared" si="40"/>
        <v>167</v>
      </c>
      <c r="W38">
        <f t="shared" si="40"/>
        <v>95</v>
      </c>
      <c r="X38">
        <f t="shared" si="40"/>
        <v>111</v>
      </c>
      <c r="Y38">
        <f t="shared" si="40"/>
        <v>143</v>
      </c>
      <c r="Z38">
        <f t="shared" si="40"/>
        <v>48</v>
      </c>
      <c r="AA38">
        <f t="shared" si="40"/>
        <v>50</v>
      </c>
    </row>
    <row r="39" spans="1:54" x14ac:dyDescent="0.45">
      <c r="A39" s="4" t="s">
        <v>32</v>
      </c>
      <c r="B39">
        <f t="shared" ref="B39:AA39" si="41">IF(B12="",0,ROUND(B12*1000,0))</f>
        <v>240</v>
      </c>
      <c r="C39">
        <f t="shared" si="41"/>
        <v>206</v>
      </c>
      <c r="D39">
        <f t="shared" si="41"/>
        <v>0</v>
      </c>
      <c r="E39">
        <f t="shared" si="41"/>
        <v>190</v>
      </c>
      <c r="F39">
        <f t="shared" si="41"/>
        <v>421</v>
      </c>
      <c r="G39">
        <f t="shared" si="41"/>
        <v>333</v>
      </c>
      <c r="H39">
        <f t="shared" si="41"/>
        <v>300</v>
      </c>
      <c r="I39">
        <f t="shared" si="41"/>
        <v>200</v>
      </c>
      <c r="J39">
        <f t="shared" si="41"/>
        <v>333</v>
      </c>
      <c r="K39">
        <f t="shared" si="41"/>
        <v>368</v>
      </c>
      <c r="L39">
        <f t="shared" si="41"/>
        <v>0</v>
      </c>
      <c r="M39">
        <f t="shared" si="41"/>
        <v>250</v>
      </c>
      <c r="N39">
        <f t="shared" si="41"/>
        <v>56</v>
      </c>
      <c r="O39">
        <f t="shared" si="41"/>
        <v>235</v>
      </c>
      <c r="P39">
        <f t="shared" si="41"/>
        <v>154</v>
      </c>
      <c r="Q39">
        <f t="shared" si="41"/>
        <v>111</v>
      </c>
      <c r="R39">
        <f t="shared" si="41"/>
        <v>143</v>
      </c>
      <c r="S39">
        <f t="shared" si="41"/>
        <v>63</v>
      </c>
      <c r="T39">
        <f t="shared" si="41"/>
        <v>0</v>
      </c>
      <c r="U39">
        <f t="shared" si="41"/>
        <v>250</v>
      </c>
      <c r="V39">
        <f t="shared" si="41"/>
        <v>71</v>
      </c>
      <c r="W39">
        <f t="shared" si="41"/>
        <v>133</v>
      </c>
      <c r="X39">
        <f t="shared" si="41"/>
        <v>0</v>
      </c>
      <c r="Y39">
        <f t="shared" si="41"/>
        <v>0</v>
      </c>
      <c r="Z39">
        <f t="shared" si="41"/>
        <v>0</v>
      </c>
      <c r="AA39">
        <f t="shared" si="41"/>
        <v>0</v>
      </c>
    </row>
    <row r="40" spans="1:54" x14ac:dyDescent="0.45">
      <c r="A40" s="4" t="s">
        <v>33</v>
      </c>
      <c r="B40">
        <f t="shared" ref="B40:AA40" si="42">IF(B13="",0,ROUND(B13*1000,0))</f>
        <v>333</v>
      </c>
      <c r="C40">
        <f t="shared" si="42"/>
        <v>394</v>
      </c>
      <c r="D40">
        <f t="shared" si="42"/>
        <v>185</v>
      </c>
      <c r="E40">
        <f t="shared" si="42"/>
        <v>304</v>
      </c>
      <c r="F40">
        <f t="shared" si="42"/>
        <v>280</v>
      </c>
      <c r="G40">
        <f t="shared" si="42"/>
        <v>179</v>
      </c>
      <c r="H40">
        <f t="shared" si="42"/>
        <v>476</v>
      </c>
      <c r="I40">
        <f t="shared" si="42"/>
        <v>261</v>
      </c>
      <c r="J40">
        <f t="shared" si="42"/>
        <v>105</v>
      </c>
      <c r="K40">
        <f t="shared" si="42"/>
        <v>292</v>
      </c>
      <c r="L40">
        <f t="shared" si="42"/>
        <v>250</v>
      </c>
      <c r="M40">
        <f t="shared" si="42"/>
        <v>0</v>
      </c>
      <c r="N40">
        <f t="shared" si="42"/>
        <v>263</v>
      </c>
      <c r="O40">
        <f t="shared" si="42"/>
        <v>444</v>
      </c>
      <c r="P40">
        <f t="shared" si="42"/>
        <v>333</v>
      </c>
      <c r="Q40">
        <f t="shared" si="42"/>
        <v>136</v>
      </c>
      <c r="R40">
        <f t="shared" si="42"/>
        <v>313</v>
      </c>
      <c r="S40">
        <f t="shared" si="42"/>
        <v>158</v>
      </c>
      <c r="T40">
        <f t="shared" si="42"/>
        <v>56</v>
      </c>
      <c r="U40">
        <f t="shared" si="42"/>
        <v>316</v>
      </c>
      <c r="V40">
        <f t="shared" si="42"/>
        <v>111</v>
      </c>
      <c r="W40">
        <f t="shared" si="42"/>
        <v>158</v>
      </c>
      <c r="X40">
        <f t="shared" si="42"/>
        <v>56</v>
      </c>
      <c r="Y40">
        <f t="shared" si="42"/>
        <v>95</v>
      </c>
      <c r="Z40">
        <f t="shared" si="42"/>
        <v>50</v>
      </c>
      <c r="AA40">
        <f t="shared" si="42"/>
        <v>111</v>
      </c>
    </row>
    <row r="41" spans="1:54" x14ac:dyDescent="0.45">
      <c r="A41" s="4" t="s">
        <v>34</v>
      </c>
      <c r="B41">
        <f t="shared" ref="B41:AA41" si="43">IF(B14="",0,ROUND(B14*1000,0))</f>
        <v>250</v>
      </c>
      <c r="C41">
        <f t="shared" si="43"/>
        <v>212</v>
      </c>
      <c r="D41">
        <f t="shared" si="43"/>
        <v>300</v>
      </c>
      <c r="E41">
        <f t="shared" si="43"/>
        <v>143</v>
      </c>
      <c r="F41">
        <f t="shared" si="43"/>
        <v>130</v>
      </c>
      <c r="G41">
        <f t="shared" si="43"/>
        <v>227</v>
      </c>
      <c r="H41">
        <f t="shared" si="43"/>
        <v>190</v>
      </c>
      <c r="I41">
        <f t="shared" si="43"/>
        <v>278</v>
      </c>
      <c r="J41">
        <f t="shared" si="43"/>
        <v>71</v>
      </c>
      <c r="K41">
        <f t="shared" si="43"/>
        <v>250</v>
      </c>
      <c r="L41">
        <f t="shared" si="43"/>
        <v>56</v>
      </c>
      <c r="M41">
        <f t="shared" si="43"/>
        <v>263</v>
      </c>
      <c r="N41">
        <f t="shared" si="43"/>
        <v>0</v>
      </c>
      <c r="O41">
        <f t="shared" si="43"/>
        <v>250</v>
      </c>
      <c r="P41">
        <f t="shared" si="43"/>
        <v>273</v>
      </c>
      <c r="Q41">
        <f t="shared" si="43"/>
        <v>267</v>
      </c>
      <c r="R41">
        <f t="shared" si="43"/>
        <v>364</v>
      </c>
      <c r="S41">
        <f t="shared" si="43"/>
        <v>333</v>
      </c>
      <c r="T41">
        <f t="shared" si="43"/>
        <v>83</v>
      </c>
      <c r="U41">
        <f t="shared" si="43"/>
        <v>56</v>
      </c>
      <c r="V41">
        <f t="shared" si="43"/>
        <v>77</v>
      </c>
      <c r="W41">
        <f t="shared" si="43"/>
        <v>67</v>
      </c>
      <c r="X41">
        <f t="shared" si="43"/>
        <v>83</v>
      </c>
      <c r="Y41">
        <f t="shared" si="43"/>
        <v>214</v>
      </c>
      <c r="Z41">
        <f t="shared" si="43"/>
        <v>250</v>
      </c>
      <c r="AA41">
        <f t="shared" si="43"/>
        <v>167</v>
      </c>
    </row>
    <row r="42" spans="1:54" x14ac:dyDescent="0.45">
      <c r="A42" s="4" t="s">
        <v>35</v>
      </c>
      <c r="B42">
        <f t="shared" ref="B42:AA42" si="44">IF(B15="",0,ROUND(B15*1000,0))</f>
        <v>143</v>
      </c>
      <c r="C42">
        <f t="shared" si="44"/>
        <v>273</v>
      </c>
      <c r="D42">
        <f t="shared" si="44"/>
        <v>167</v>
      </c>
      <c r="E42">
        <f t="shared" si="44"/>
        <v>368</v>
      </c>
      <c r="F42">
        <f t="shared" si="44"/>
        <v>273</v>
      </c>
      <c r="G42">
        <f t="shared" si="44"/>
        <v>160</v>
      </c>
      <c r="H42">
        <f t="shared" si="44"/>
        <v>227</v>
      </c>
      <c r="I42">
        <f t="shared" si="44"/>
        <v>389</v>
      </c>
      <c r="J42">
        <f t="shared" si="44"/>
        <v>133</v>
      </c>
      <c r="K42">
        <f t="shared" si="44"/>
        <v>286</v>
      </c>
      <c r="L42">
        <f t="shared" si="44"/>
        <v>235</v>
      </c>
      <c r="M42">
        <f t="shared" si="44"/>
        <v>444</v>
      </c>
      <c r="N42">
        <f t="shared" si="44"/>
        <v>250</v>
      </c>
      <c r="O42">
        <f t="shared" si="44"/>
        <v>0</v>
      </c>
      <c r="P42">
        <f t="shared" si="44"/>
        <v>231</v>
      </c>
      <c r="Q42">
        <f t="shared" si="44"/>
        <v>167</v>
      </c>
      <c r="R42">
        <f t="shared" si="44"/>
        <v>545</v>
      </c>
      <c r="S42">
        <f t="shared" si="44"/>
        <v>286</v>
      </c>
      <c r="T42">
        <f t="shared" si="44"/>
        <v>154</v>
      </c>
      <c r="U42">
        <f t="shared" si="44"/>
        <v>235</v>
      </c>
      <c r="V42">
        <f t="shared" si="44"/>
        <v>67</v>
      </c>
      <c r="W42">
        <f t="shared" si="44"/>
        <v>385</v>
      </c>
      <c r="X42">
        <f t="shared" si="44"/>
        <v>154</v>
      </c>
      <c r="Y42">
        <f t="shared" si="44"/>
        <v>118</v>
      </c>
      <c r="Z42">
        <f t="shared" si="44"/>
        <v>133</v>
      </c>
      <c r="AA42">
        <f t="shared" si="44"/>
        <v>143</v>
      </c>
    </row>
    <row r="43" spans="1:54" x14ac:dyDescent="0.45">
      <c r="A43" s="4" t="s">
        <v>36</v>
      </c>
      <c r="B43">
        <f t="shared" ref="B43:AA43" si="45">IF(B16="",0,ROUND(B16*1000,0))</f>
        <v>182</v>
      </c>
      <c r="C43">
        <f t="shared" si="45"/>
        <v>125</v>
      </c>
      <c r="D43">
        <f t="shared" si="45"/>
        <v>158</v>
      </c>
      <c r="E43">
        <f t="shared" si="45"/>
        <v>176</v>
      </c>
      <c r="F43">
        <f t="shared" si="45"/>
        <v>100</v>
      </c>
      <c r="G43">
        <f t="shared" si="45"/>
        <v>45</v>
      </c>
      <c r="H43">
        <f t="shared" si="45"/>
        <v>313</v>
      </c>
      <c r="I43">
        <f t="shared" si="45"/>
        <v>118</v>
      </c>
      <c r="J43">
        <f t="shared" si="45"/>
        <v>222</v>
      </c>
      <c r="K43">
        <f t="shared" si="45"/>
        <v>235</v>
      </c>
      <c r="L43">
        <f t="shared" si="45"/>
        <v>154</v>
      </c>
      <c r="M43">
        <f t="shared" si="45"/>
        <v>333</v>
      </c>
      <c r="N43">
        <f t="shared" si="45"/>
        <v>273</v>
      </c>
      <c r="O43">
        <f t="shared" si="45"/>
        <v>231</v>
      </c>
      <c r="P43">
        <f t="shared" si="45"/>
        <v>0</v>
      </c>
      <c r="Q43">
        <f t="shared" si="45"/>
        <v>71</v>
      </c>
      <c r="R43">
        <f t="shared" si="45"/>
        <v>375</v>
      </c>
      <c r="S43">
        <f t="shared" si="45"/>
        <v>91</v>
      </c>
      <c r="T43">
        <f t="shared" si="45"/>
        <v>125</v>
      </c>
      <c r="U43">
        <f t="shared" si="45"/>
        <v>154</v>
      </c>
      <c r="V43">
        <f t="shared" si="45"/>
        <v>111</v>
      </c>
      <c r="W43">
        <f t="shared" si="45"/>
        <v>91</v>
      </c>
      <c r="X43">
        <f t="shared" si="45"/>
        <v>0</v>
      </c>
      <c r="Y43">
        <f t="shared" si="45"/>
        <v>83</v>
      </c>
      <c r="Z43">
        <f t="shared" si="45"/>
        <v>0</v>
      </c>
      <c r="AA43">
        <f t="shared" si="45"/>
        <v>111</v>
      </c>
    </row>
    <row r="44" spans="1:54" x14ac:dyDescent="0.45">
      <c r="A44" s="4" t="s">
        <v>37</v>
      </c>
      <c r="B44">
        <f t="shared" ref="B44:AA44" si="46">IF(B17="",0,ROUND(B17*1000,0))</f>
        <v>107</v>
      </c>
      <c r="C44">
        <f t="shared" si="46"/>
        <v>206</v>
      </c>
      <c r="D44">
        <f t="shared" si="46"/>
        <v>227</v>
      </c>
      <c r="E44">
        <f t="shared" si="46"/>
        <v>136</v>
      </c>
      <c r="F44">
        <f t="shared" si="46"/>
        <v>80</v>
      </c>
      <c r="G44">
        <f t="shared" si="46"/>
        <v>333</v>
      </c>
      <c r="H44">
        <f t="shared" si="46"/>
        <v>300</v>
      </c>
      <c r="I44">
        <f t="shared" si="46"/>
        <v>91</v>
      </c>
      <c r="J44">
        <f t="shared" si="46"/>
        <v>0</v>
      </c>
      <c r="K44">
        <f t="shared" si="46"/>
        <v>300</v>
      </c>
      <c r="L44">
        <f t="shared" si="46"/>
        <v>111</v>
      </c>
      <c r="M44">
        <f t="shared" si="46"/>
        <v>136</v>
      </c>
      <c r="N44">
        <f t="shared" si="46"/>
        <v>267</v>
      </c>
      <c r="O44">
        <f t="shared" si="46"/>
        <v>167</v>
      </c>
      <c r="P44">
        <f t="shared" si="46"/>
        <v>71</v>
      </c>
      <c r="Q44">
        <f t="shared" si="46"/>
        <v>0</v>
      </c>
      <c r="R44">
        <f t="shared" si="46"/>
        <v>231</v>
      </c>
      <c r="S44">
        <f t="shared" si="46"/>
        <v>63</v>
      </c>
      <c r="T44">
        <f t="shared" si="46"/>
        <v>273</v>
      </c>
      <c r="U44">
        <f t="shared" si="46"/>
        <v>111</v>
      </c>
      <c r="V44">
        <f t="shared" si="46"/>
        <v>250</v>
      </c>
      <c r="W44">
        <f t="shared" si="46"/>
        <v>63</v>
      </c>
      <c r="X44">
        <f t="shared" si="46"/>
        <v>273</v>
      </c>
      <c r="Y44">
        <f t="shared" si="46"/>
        <v>200</v>
      </c>
      <c r="Z44">
        <f t="shared" si="46"/>
        <v>143</v>
      </c>
      <c r="AA44">
        <f t="shared" si="46"/>
        <v>154</v>
      </c>
    </row>
    <row r="45" spans="1:54" x14ac:dyDescent="0.45">
      <c r="A45" s="4" t="s">
        <v>38</v>
      </c>
      <c r="B45">
        <f t="shared" ref="B45:AA45" si="47">IF(B18="",0,ROUND(B18*1000,0))</f>
        <v>125</v>
      </c>
      <c r="C45">
        <f t="shared" si="47"/>
        <v>121</v>
      </c>
      <c r="D45">
        <f t="shared" si="47"/>
        <v>95</v>
      </c>
      <c r="E45">
        <f t="shared" si="47"/>
        <v>313</v>
      </c>
      <c r="F45">
        <f t="shared" si="47"/>
        <v>150</v>
      </c>
      <c r="G45">
        <f t="shared" si="47"/>
        <v>143</v>
      </c>
      <c r="H45">
        <f t="shared" si="47"/>
        <v>222</v>
      </c>
      <c r="I45">
        <f t="shared" si="47"/>
        <v>333</v>
      </c>
      <c r="J45">
        <f t="shared" si="47"/>
        <v>200</v>
      </c>
      <c r="K45">
        <f t="shared" si="47"/>
        <v>294</v>
      </c>
      <c r="L45">
        <f t="shared" si="47"/>
        <v>143</v>
      </c>
      <c r="M45">
        <f t="shared" si="47"/>
        <v>313</v>
      </c>
      <c r="N45">
        <f t="shared" si="47"/>
        <v>364</v>
      </c>
      <c r="O45">
        <f t="shared" si="47"/>
        <v>545</v>
      </c>
      <c r="P45">
        <f t="shared" si="47"/>
        <v>375</v>
      </c>
      <c r="Q45">
        <f t="shared" si="47"/>
        <v>231</v>
      </c>
      <c r="R45">
        <f t="shared" si="47"/>
        <v>0</v>
      </c>
      <c r="S45">
        <f t="shared" si="47"/>
        <v>182</v>
      </c>
      <c r="T45">
        <f t="shared" si="47"/>
        <v>250</v>
      </c>
      <c r="U45">
        <f t="shared" si="47"/>
        <v>143</v>
      </c>
      <c r="V45">
        <f t="shared" si="47"/>
        <v>100</v>
      </c>
      <c r="W45">
        <f t="shared" si="47"/>
        <v>300</v>
      </c>
      <c r="X45">
        <f t="shared" si="47"/>
        <v>250</v>
      </c>
      <c r="Y45">
        <f t="shared" si="47"/>
        <v>167</v>
      </c>
      <c r="Z45">
        <f t="shared" si="47"/>
        <v>200</v>
      </c>
      <c r="AA45">
        <f t="shared" si="47"/>
        <v>222</v>
      </c>
    </row>
    <row r="46" spans="1:54" x14ac:dyDescent="0.45">
      <c r="A46" s="4" t="s">
        <v>39</v>
      </c>
      <c r="B46">
        <f t="shared" ref="B46:AA46" si="48">IF(B19="",0,ROUND(B19*1000,0))</f>
        <v>167</v>
      </c>
      <c r="C46">
        <f t="shared" si="48"/>
        <v>226</v>
      </c>
      <c r="D46">
        <f t="shared" si="48"/>
        <v>263</v>
      </c>
      <c r="E46">
        <f t="shared" si="48"/>
        <v>48</v>
      </c>
      <c r="F46">
        <f t="shared" si="48"/>
        <v>143</v>
      </c>
      <c r="G46">
        <f t="shared" si="48"/>
        <v>190</v>
      </c>
      <c r="H46">
        <f t="shared" si="48"/>
        <v>95</v>
      </c>
      <c r="I46">
        <f t="shared" si="48"/>
        <v>235</v>
      </c>
      <c r="J46">
        <f t="shared" si="48"/>
        <v>0</v>
      </c>
      <c r="K46">
        <f t="shared" si="48"/>
        <v>45</v>
      </c>
      <c r="L46">
        <f t="shared" si="48"/>
        <v>63</v>
      </c>
      <c r="M46">
        <f t="shared" si="48"/>
        <v>158</v>
      </c>
      <c r="N46">
        <f t="shared" si="48"/>
        <v>333</v>
      </c>
      <c r="O46">
        <f t="shared" si="48"/>
        <v>286</v>
      </c>
      <c r="P46">
        <f t="shared" si="48"/>
        <v>91</v>
      </c>
      <c r="Q46">
        <f t="shared" si="48"/>
        <v>63</v>
      </c>
      <c r="R46">
        <f t="shared" si="48"/>
        <v>182</v>
      </c>
      <c r="S46">
        <f t="shared" si="48"/>
        <v>0</v>
      </c>
      <c r="T46">
        <f t="shared" si="48"/>
        <v>100</v>
      </c>
      <c r="U46">
        <f t="shared" si="48"/>
        <v>63</v>
      </c>
      <c r="V46">
        <f t="shared" si="48"/>
        <v>0</v>
      </c>
      <c r="W46">
        <f t="shared" si="48"/>
        <v>167</v>
      </c>
      <c r="X46">
        <f t="shared" si="48"/>
        <v>100</v>
      </c>
      <c r="Y46">
        <f t="shared" si="48"/>
        <v>250</v>
      </c>
      <c r="Z46">
        <f t="shared" si="48"/>
        <v>300</v>
      </c>
      <c r="AA46">
        <f t="shared" si="48"/>
        <v>200</v>
      </c>
    </row>
    <row r="47" spans="1:54" x14ac:dyDescent="0.45">
      <c r="A47" s="4" t="s">
        <v>40</v>
      </c>
      <c r="B47">
        <f t="shared" ref="B47:AA47" si="49">IF(B20="",0,ROUND(B20*1000,0))</f>
        <v>87</v>
      </c>
      <c r="C47">
        <f t="shared" si="49"/>
        <v>94</v>
      </c>
      <c r="D47">
        <f t="shared" si="49"/>
        <v>235</v>
      </c>
      <c r="E47">
        <f t="shared" si="49"/>
        <v>118</v>
      </c>
      <c r="F47">
        <f t="shared" si="49"/>
        <v>50</v>
      </c>
      <c r="G47">
        <f t="shared" si="49"/>
        <v>100</v>
      </c>
      <c r="H47">
        <f t="shared" si="49"/>
        <v>176</v>
      </c>
      <c r="I47">
        <f t="shared" si="49"/>
        <v>59</v>
      </c>
      <c r="J47">
        <f t="shared" si="49"/>
        <v>111</v>
      </c>
      <c r="K47">
        <f t="shared" si="49"/>
        <v>176</v>
      </c>
      <c r="L47">
        <f t="shared" si="49"/>
        <v>0</v>
      </c>
      <c r="M47">
        <f t="shared" si="49"/>
        <v>56</v>
      </c>
      <c r="N47">
        <f t="shared" si="49"/>
        <v>83</v>
      </c>
      <c r="O47">
        <f t="shared" si="49"/>
        <v>154</v>
      </c>
      <c r="P47">
        <f t="shared" si="49"/>
        <v>125</v>
      </c>
      <c r="Q47">
        <f t="shared" si="49"/>
        <v>273</v>
      </c>
      <c r="R47">
        <f t="shared" si="49"/>
        <v>250</v>
      </c>
      <c r="S47">
        <f t="shared" si="49"/>
        <v>100</v>
      </c>
      <c r="T47">
        <f t="shared" si="49"/>
        <v>0</v>
      </c>
      <c r="U47">
        <f t="shared" si="49"/>
        <v>77</v>
      </c>
      <c r="V47">
        <f t="shared" si="49"/>
        <v>286</v>
      </c>
      <c r="W47">
        <f t="shared" si="49"/>
        <v>100</v>
      </c>
      <c r="X47">
        <f t="shared" si="49"/>
        <v>333</v>
      </c>
      <c r="Y47">
        <f t="shared" si="49"/>
        <v>333</v>
      </c>
      <c r="Z47">
        <f t="shared" si="49"/>
        <v>250</v>
      </c>
      <c r="AA47">
        <f t="shared" si="49"/>
        <v>286</v>
      </c>
    </row>
    <row r="48" spans="1:54" x14ac:dyDescent="0.45">
      <c r="A48" s="4" t="s">
        <v>41</v>
      </c>
      <c r="B48">
        <f t="shared" ref="B48:AA48" si="50">IF(B21="",0,ROUND(B21*1000,0))</f>
        <v>148</v>
      </c>
      <c r="C48">
        <f t="shared" si="50"/>
        <v>242</v>
      </c>
      <c r="D48">
        <f t="shared" si="50"/>
        <v>227</v>
      </c>
      <c r="E48">
        <f t="shared" si="50"/>
        <v>250</v>
      </c>
      <c r="F48">
        <f t="shared" si="50"/>
        <v>286</v>
      </c>
      <c r="G48">
        <f t="shared" si="50"/>
        <v>273</v>
      </c>
      <c r="H48">
        <f t="shared" si="50"/>
        <v>368</v>
      </c>
      <c r="I48">
        <f t="shared" si="50"/>
        <v>333</v>
      </c>
      <c r="J48">
        <f t="shared" si="50"/>
        <v>143</v>
      </c>
      <c r="K48">
        <f t="shared" si="50"/>
        <v>182</v>
      </c>
      <c r="L48">
        <f t="shared" si="50"/>
        <v>250</v>
      </c>
      <c r="M48">
        <f t="shared" si="50"/>
        <v>316</v>
      </c>
      <c r="N48">
        <f t="shared" si="50"/>
        <v>56</v>
      </c>
      <c r="O48">
        <f t="shared" si="50"/>
        <v>235</v>
      </c>
      <c r="P48">
        <f t="shared" si="50"/>
        <v>154</v>
      </c>
      <c r="Q48">
        <f t="shared" si="50"/>
        <v>111</v>
      </c>
      <c r="R48">
        <f t="shared" si="50"/>
        <v>143</v>
      </c>
      <c r="S48">
        <f t="shared" si="50"/>
        <v>63</v>
      </c>
      <c r="T48">
        <f t="shared" si="50"/>
        <v>77</v>
      </c>
      <c r="U48">
        <f t="shared" si="50"/>
        <v>0</v>
      </c>
      <c r="V48">
        <f t="shared" si="50"/>
        <v>250</v>
      </c>
      <c r="W48">
        <f t="shared" si="50"/>
        <v>133</v>
      </c>
      <c r="X48">
        <f t="shared" si="50"/>
        <v>77</v>
      </c>
      <c r="Y48">
        <f t="shared" si="50"/>
        <v>125</v>
      </c>
      <c r="Z48">
        <f t="shared" si="50"/>
        <v>67</v>
      </c>
      <c r="AA48">
        <f t="shared" si="50"/>
        <v>154</v>
      </c>
    </row>
    <row r="49" spans="1:58" x14ac:dyDescent="0.45">
      <c r="A49" s="4" t="s">
        <v>42</v>
      </c>
      <c r="B49">
        <f t="shared" ref="B49:AA49" si="51">IF(B22="",0,ROUND(B22*1000,0))</f>
        <v>40</v>
      </c>
      <c r="C49">
        <f t="shared" si="51"/>
        <v>125</v>
      </c>
      <c r="D49">
        <f t="shared" si="51"/>
        <v>222</v>
      </c>
      <c r="E49">
        <f t="shared" si="51"/>
        <v>111</v>
      </c>
      <c r="F49">
        <f t="shared" si="51"/>
        <v>100</v>
      </c>
      <c r="G49">
        <f t="shared" si="51"/>
        <v>95</v>
      </c>
      <c r="H49">
        <f t="shared" si="51"/>
        <v>167</v>
      </c>
      <c r="I49">
        <f t="shared" si="51"/>
        <v>56</v>
      </c>
      <c r="J49">
        <f t="shared" si="51"/>
        <v>100</v>
      </c>
      <c r="K49">
        <f t="shared" si="51"/>
        <v>167</v>
      </c>
      <c r="L49">
        <f t="shared" si="51"/>
        <v>71</v>
      </c>
      <c r="M49">
        <f t="shared" si="51"/>
        <v>111</v>
      </c>
      <c r="N49">
        <f t="shared" si="51"/>
        <v>77</v>
      </c>
      <c r="O49">
        <f t="shared" si="51"/>
        <v>67</v>
      </c>
      <c r="P49">
        <f t="shared" si="51"/>
        <v>111</v>
      </c>
      <c r="Q49">
        <f t="shared" si="51"/>
        <v>250</v>
      </c>
      <c r="R49">
        <f t="shared" si="51"/>
        <v>100</v>
      </c>
      <c r="S49">
        <f t="shared" si="51"/>
        <v>0</v>
      </c>
      <c r="T49">
        <f t="shared" si="51"/>
        <v>286</v>
      </c>
      <c r="U49">
        <f t="shared" si="51"/>
        <v>250</v>
      </c>
      <c r="V49">
        <f t="shared" si="51"/>
        <v>0</v>
      </c>
      <c r="W49">
        <f t="shared" si="51"/>
        <v>91</v>
      </c>
      <c r="X49">
        <f t="shared" si="51"/>
        <v>125</v>
      </c>
      <c r="Y49">
        <f t="shared" si="51"/>
        <v>300</v>
      </c>
      <c r="Z49">
        <f t="shared" si="51"/>
        <v>100</v>
      </c>
      <c r="AA49">
        <f t="shared" si="51"/>
        <v>250</v>
      </c>
    </row>
    <row r="50" spans="1:58" x14ac:dyDescent="0.45">
      <c r="A50" s="4" t="s">
        <v>43</v>
      </c>
      <c r="B50">
        <f t="shared" ref="B50:AA50" si="52">IF(B23="",0,ROUND(B23*1000,0))</f>
        <v>167</v>
      </c>
      <c r="C50">
        <f t="shared" si="52"/>
        <v>226</v>
      </c>
      <c r="D50">
        <f t="shared" si="52"/>
        <v>91</v>
      </c>
      <c r="E50">
        <f t="shared" si="52"/>
        <v>158</v>
      </c>
      <c r="F50">
        <f t="shared" si="52"/>
        <v>333</v>
      </c>
      <c r="G50">
        <f t="shared" si="52"/>
        <v>136</v>
      </c>
      <c r="H50">
        <f t="shared" si="52"/>
        <v>95</v>
      </c>
      <c r="I50">
        <f t="shared" si="52"/>
        <v>313</v>
      </c>
      <c r="J50">
        <f t="shared" si="52"/>
        <v>182</v>
      </c>
      <c r="K50">
        <f t="shared" si="52"/>
        <v>95</v>
      </c>
      <c r="L50">
        <f t="shared" si="52"/>
        <v>133</v>
      </c>
      <c r="M50">
        <f t="shared" si="52"/>
        <v>158</v>
      </c>
      <c r="N50">
        <f t="shared" si="52"/>
        <v>67</v>
      </c>
      <c r="O50">
        <f t="shared" si="52"/>
        <v>385</v>
      </c>
      <c r="P50">
        <f t="shared" si="52"/>
        <v>91</v>
      </c>
      <c r="Q50">
        <f t="shared" si="52"/>
        <v>63</v>
      </c>
      <c r="R50">
        <f t="shared" si="52"/>
        <v>300</v>
      </c>
      <c r="S50">
        <f t="shared" si="52"/>
        <v>167</v>
      </c>
      <c r="T50">
        <f t="shared" si="52"/>
        <v>100</v>
      </c>
      <c r="U50">
        <f t="shared" si="52"/>
        <v>133</v>
      </c>
      <c r="V50">
        <f t="shared" si="52"/>
        <v>91</v>
      </c>
      <c r="W50">
        <f t="shared" si="52"/>
        <v>0</v>
      </c>
      <c r="X50">
        <f t="shared" si="52"/>
        <v>222</v>
      </c>
      <c r="Y50">
        <f t="shared" si="52"/>
        <v>154</v>
      </c>
      <c r="Z50">
        <f t="shared" si="52"/>
        <v>182</v>
      </c>
      <c r="AA50">
        <f t="shared" si="52"/>
        <v>200</v>
      </c>
    </row>
    <row r="51" spans="1:58" x14ac:dyDescent="0.45">
      <c r="A51" s="4" t="s">
        <v>44</v>
      </c>
      <c r="B51">
        <f t="shared" ref="B51:AA51" si="53">IF(B24="",0,ROUND(B24*1000,0))</f>
        <v>87</v>
      </c>
      <c r="C51">
        <f t="shared" si="53"/>
        <v>129</v>
      </c>
      <c r="D51">
        <f t="shared" si="53"/>
        <v>105</v>
      </c>
      <c r="E51">
        <f t="shared" si="53"/>
        <v>188</v>
      </c>
      <c r="F51">
        <f t="shared" si="53"/>
        <v>50</v>
      </c>
      <c r="G51">
        <f t="shared" si="53"/>
        <v>100</v>
      </c>
      <c r="H51">
        <f t="shared" si="53"/>
        <v>111</v>
      </c>
      <c r="I51">
        <f t="shared" si="53"/>
        <v>125</v>
      </c>
      <c r="J51">
        <f t="shared" si="53"/>
        <v>0</v>
      </c>
      <c r="K51">
        <f t="shared" si="53"/>
        <v>111</v>
      </c>
      <c r="L51">
        <f t="shared" si="53"/>
        <v>0</v>
      </c>
      <c r="M51">
        <f t="shared" si="53"/>
        <v>56</v>
      </c>
      <c r="N51">
        <f t="shared" si="53"/>
        <v>83</v>
      </c>
      <c r="O51">
        <f t="shared" si="53"/>
        <v>154</v>
      </c>
      <c r="P51">
        <f t="shared" si="53"/>
        <v>0</v>
      </c>
      <c r="Q51">
        <f t="shared" si="53"/>
        <v>273</v>
      </c>
      <c r="R51">
        <f t="shared" si="53"/>
        <v>250</v>
      </c>
      <c r="S51">
        <f t="shared" si="53"/>
        <v>100</v>
      </c>
      <c r="T51">
        <f t="shared" si="53"/>
        <v>333</v>
      </c>
      <c r="U51">
        <f t="shared" si="53"/>
        <v>77</v>
      </c>
      <c r="V51">
        <f t="shared" si="53"/>
        <v>125</v>
      </c>
      <c r="W51">
        <f t="shared" si="53"/>
        <v>222</v>
      </c>
      <c r="X51">
        <f t="shared" si="53"/>
        <v>0</v>
      </c>
      <c r="Y51">
        <f t="shared" si="53"/>
        <v>500</v>
      </c>
      <c r="Z51">
        <f t="shared" si="53"/>
        <v>429</v>
      </c>
      <c r="AA51">
        <f t="shared" si="53"/>
        <v>500</v>
      </c>
    </row>
    <row r="52" spans="1:58" x14ac:dyDescent="0.45">
      <c r="A52" s="4" t="s">
        <v>45</v>
      </c>
      <c r="B52">
        <f t="shared" ref="B52:AA52" si="54">IF(B25="",0,ROUND(B25*1000,0))</f>
        <v>208</v>
      </c>
      <c r="C52">
        <f t="shared" si="54"/>
        <v>219</v>
      </c>
      <c r="D52">
        <f t="shared" si="54"/>
        <v>316</v>
      </c>
      <c r="E52">
        <f t="shared" si="54"/>
        <v>211</v>
      </c>
      <c r="F52">
        <f t="shared" si="54"/>
        <v>87</v>
      </c>
      <c r="G52">
        <f t="shared" si="54"/>
        <v>182</v>
      </c>
      <c r="H52">
        <f t="shared" si="54"/>
        <v>143</v>
      </c>
      <c r="I52">
        <f t="shared" si="54"/>
        <v>222</v>
      </c>
      <c r="J52">
        <f t="shared" si="54"/>
        <v>77</v>
      </c>
      <c r="K52">
        <f t="shared" si="54"/>
        <v>143</v>
      </c>
      <c r="L52">
        <f t="shared" si="54"/>
        <v>0</v>
      </c>
      <c r="M52">
        <f t="shared" si="54"/>
        <v>95</v>
      </c>
      <c r="N52">
        <f t="shared" si="54"/>
        <v>214</v>
      </c>
      <c r="O52">
        <f t="shared" si="54"/>
        <v>118</v>
      </c>
      <c r="P52">
        <f t="shared" si="54"/>
        <v>83</v>
      </c>
      <c r="Q52">
        <f t="shared" si="54"/>
        <v>200</v>
      </c>
      <c r="R52">
        <f t="shared" si="54"/>
        <v>167</v>
      </c>
      <c r="S52">
        <f t="shared" si="54"/>
        <v>250</v>
      </c>
      <c r="T52">
        <f t="shared" si="54"/>
        <v>333</v>
      </c>
      <c r="U52">
        <f t="shared" si="54"/>
        <v>125</v>
      </c>
      <c r="V52">
        <f t="shared" si="54"/>
        <v>300</v>
      </c>
      <c r="W52">
        <f t="shared" si="54"/>
        <v>154</v>
      </c>
      <c r="X52">
        <f t="shared" si="54"/>
        <v>500</v>
      </c>
      <c r="Y52">
        <f t="shared" si="54"/>
        <v>0</v>
      </c>
      <c r="Z52">
        <f t="shared" si="54"/>
        <v>556</v>
      </c>
      <c r="AA52">
        <f t="shared" si="54"/>
        <v>625</v>
      </c>
    </row>
    <row r="53" spans="1:58" x14ac:dyDescent="0.45">
      <c r="A53" s="4" t="s">
        <v>46</v>
      </c>
      <c r="B53">
        <f t="shared" ref="B53:AA53" si="55">IF(B26="",0,ROUND(B26*1000,0))</f>
        <v>227</v>
      </c>
      <c r="C53">
        <f t="shared" si="55"/>
        <v>194</v>
      </c>
      <c r="D53">
        <f t="shared" si="55"/>
        <v>211</v>
      </c>
      <c r="E53">
        <f t="shared" si="55"/>
        <v>167</v>
      </c>
      <c r="F53">
        <f t="shared" si="55"/>
        <v>45</v>
      </c>
      <c r="G53">
        <f t="shared" si="55"/>
        <v>143</v>
      </c>
      <c r="H53">
        <f t="shared" si="55"/>
        <v>158</v>
      </c>
      <c r="I53">
        <f t="shared" si="55"/>
        <v>250</v>
      </c>
      <c r="J53">
        <f t="shared" si="55"/>
        <v>0</v>
      </c>
      <c r="K53">
        <f t="shared" si="55"/>
        <v>48</v>
      </c>
      <c r="L53">
        <f t="shared" si="55"/>
        <v>0</v>
      </c>
      <c r="M53">
        <f t="shared" si="55"/>
        <v>50</v>
      </c>
      <c r="N53">
        <f t="shared" si="55"/>
        <v>250</v>
      </c>
      <c r="O53">
        <f t="shared" si="55"/>
        <v>133</v>
      </c>
      <c r="P53">
        <f t="shared" si="55"/>
        <v>0</v>
      </c>
      <c r="Q53">
        <f t="shared" si="55"/>
        <v>143</v>
      </c>
      <c r="R53">
        <f t="shared" si="55"/>
        <v>200</v>
      </c>
      <c r="S53">
        <f t="shared" si="55"/>
        <v>300</v>
      </c>
      <c r="T53">
        <f t="shared" si="55"/>
        <v>250</v>
      </c>
      <c r="U53">
        <f t="shared" si="55"/>
        <v>67</v>
      </c>
      <c r="V53">
        <f t="shared" si="55"/>
        <v>100</v>
      </c>
      <c r="W53">
        <f t="shared" si="55"/>
        <v>182</v>
      </c>
      <c r="X53">
        <f t="shared" si="55"/>
        <v>429</v>
      </c>
      <c r="Y53">
        <f t="shared" si="55"/>
        <v>556</v>
      </c>
      <c r="Z53">
        <f t="shared" si="55"/>
        <v>0</v>
      </c>
      <c r="AA53">
        <f t="shared" si="55"/>
        <v>571</v>
      </c>
    </row>
    <row r="54" spans="1:58" x14ac:dyDescent="0.45">
      <c r="A54" s="4" t="s">
        <v>47</v>
      </c>
      <c r="B54">
        <f t="shared" ref="B54:AA54" si="56">IF(B27="",0,ROUND(B27*1000,0))</f>
        <v>182</v>
      </c>
      <c r="C54">
        <f t="shared" si="56"/>
        <v>161</v>
      </c>
      <c r="D54">
        <f t="shared" si="56"/>
        <v>222</v>
      </c>
      <c r="E54">
        <f t="shared" si="56"/>
        <v>250</v>
      </c>
      <c r="F54">
        <f t="shared" si="56"/>
        <v>48</v>
      </c>
      <c r="G54">
        <f t="shared" si="56"/>
        <v>95</v>
      </c>
      <c r="H54">
        <f t="shared" si="56"/>
        <v>167</v>
      </c>
      <c r="I54">
        <f t="shared" si="56"/>
        <v>188</v>
      </c>
      <c r="J54">
        <f t="shared" si="56"/>
        <v>0</v>
      </c>
      <c r="K54">
        <f t="shared" si="56"/>
        <v>50</v>
      </c>
      <c r="L54">
        <f t="shared" si="56"/>
        <v>0</v>
      </c>
      <c r="M54">
        <f t="shared" si="56"/>
        <v>111</v>
      </c>
      <c r="N54">
        <f t="shared" si="56"/>
        <v>167</v>
      </c>
      <c r="O54">
        <f t="shared" si="56"/>
        <v>143</v>
      </c>
      <c r="P54">
        <f t="shared" si="56"/>
        <v>111</v>
      </c>
      <c r="Q54">
        <f t="shared" si="56"/>
        <v>154</v>
      </c>
      <c r="R54">
        <f t="shared" si="56"/>
        <v>222</v>
      </c>
      <c r="S54">
        <f t="shared" si="56"/>
        <v>200</v>
      </c>
      <c r="T54">
        <f t="shared" si="56"/>
        <v>286</v>
      </c>
      <c r="U54">
        <f t="shared" si="56"/>
        <v>154</v>
      </c>
      <c r="V54">
        <f t="shared" si="56"/>
        <v>250</v>
      </c>
      <c r="W54">
        <f t="shared" si="56"/>
        <v>200</v>
      </c>
      <c r="X54">
        <f t="shared" si="56"/>
        <v>500</v>
      </c>
      <c r="Y54">
        <f t="shared" si="56"/>
        <v>625</v>
      </c>
      <c r="Z54">
        <f t="shared" si="56"/>
        <v>571</v>
      </c>
      <c r="AA54">
        <f t="shared" si="56"/>
        <v>0</v>
      </c>
    </row>
    <row r="58" spans="1:58" x14ac:dyDescent="0.45">
      <c r="A58" t="s">
        <v>152</v>
      </c>
      <c r="B58" t="s">
        <v>152</v>
      </c>
      <c r="C58" t="s">
        <v>152</v>
      </c>
    </row>
    <row r="59" spans="1:58" x14ac:dyDescent="0.45">
      <c r="A59" t="s">
        <v>152</v>
      </c>
      <c r="B59" t="s">
        <v>152</v>
      </c>
      <c r="C59" t="s">
        <v>152</v>
      </c>
      <c r="D59">
        <f t="shared" ref="D59:AC59" si="57">SUM(D61:D86)</f>
        <v>1232</v>
      </c>
      <c r="E59">
        <f t="shared" si="57"/>
        <v>1408</v>
      </c>
      <c r="F59">
        <f t="shared" si="57"/>
        <v>1091</v>
      </c>
      <c r="G59">
        <f t="shared" si="57"/>
        <v>1166</v>
      </c>
      <c r="H59">
        <f t="shared" si="57"/>
        <v>1167</v>
      </c>
      <c r="I59">
        <f t="shared" si="57"/>
        <v>1163</v>
      </c>
      <c r="J59">
        <f t="shared" si="57"/>
        <v>1270</v>
      </c>
      <c r="K59">
        <f t="shared" si="57"/>
        <v>1203</v>
      </c>
      <c r="L59">
        <f t="shared" si="57"/>
        <v>905</v>
      </c>
      <c r="M59">
        <f t="shared" si="57"/>
        <v>1160</v>
      </c>
      <c r="N59">
        <f t="shared" si="57"/>
        <v>1455</v>
      </c>
      <c r="O59">
        <f t="shared" si="57"/>
        <v>1314</v>
      </c>
      <c r="P59">
        <f t="shared" si="57"/>
        <v>997</v>
      </c>
      <c r="Q59">
        <f t="shared" si="57"/>
        <v>1378</v>
      </c>
      <c r="R59">
        <f t="shared" si="57"/>
        <v>1021</v>
      </c>
      <c r="S59">
        <f t="shared" si="57"/>
        <v>933</v>
      </c>
      <c r="T59">
        <f t="shared" si="57"/>
        <v>1284</v>
      </c>
      <c r="U59">
        <f t="shared" si="57"/>
        <v>919</v>
      </c>
      <c r="V59">
        <f t="shared" si="57"/>
        <v>1238</v>
      </c>
      <c r="W59">
        <f t="shared" si="57"/>
        <v>1017</v>
      </c>
      <c r="X59">
        <f t="shared" si="57"/>
        <v>1336</v>
      </c>
      <c r="Y59">
        <f t="shared" si="57"/>
        <v>1031</v>
      </c>
      <c r="Z59">
        <f t="shared" si="57"/>
        <v>1429</v>
      </c>
      <c r="AA59">
        <f t="shared" si="57"/>
        <v>1681</v>
      </c>
      <c r="AB59">
        <f t="shared" si="57"/>
        <v>1556</v>
      </c>
      <c r="AC59">
        <f t="shared" si="57"/>
        <v>1696</v>
      </c>
      <c r="AE59" t="s">
        <v>152</v>
      </c>
      <c r="AF59" t="s">
        <v>152</v>
      </c>
      <c r="AG59">
        <v>1232</v>
      </c>
      <c r="AH59">
        <v>1408</v>
      </c>
      <c r="AI59">
        <v>1091</v>
      </c>
      <c r="AJ59">
        <v>1166</v>
      </c>
      <c r="AK59">
        <v>1167</v>
      </c>
      <c r="AL59">
        <v>1163</v>
      </c>
      <c r="AM59">
        <v>1270</v>
      </c>
      <c r="AN59">
        <v>1203</v>
      </c>
      <c r="AO59">
        <v>905</v>
      </c>
      <c r="AP59">
        <v>1160</v>
      </c>
      <c r="AQ59">
        <v>1455</v>
      </c>
      <c r="AR59">
        <v>1314</v>
      </c>
      <c r="AS59">
        <v>997</v>
      </c>
      <c r="AT59">
        <v>1378</v>
      </c>
      <c r="AU59">
        <v>1021</v>
      </c>
      <c r="AV59">
        <v>933</v>
      </c>
      <c r="AW59">
        <v>1284</v>
      </c>
      <c r="AX59">
        <v>919</v>
      </c>
      <c r="AY59">
        <v>1238</v>
      </c>
      <c r="AZ59">
        <v>1017</v>
      </c>
      <c r="BA59">
        <v>1336</v>
      </c>
      <c r="BB59">
        <v>1031</v>
      </c>
      <c r="BC59">
        <v>1429</v>
      </c>
      <c r="BD59">
        <v>1681</v>
      </c>
      <c r="BE59">
        <v>1556</v>
      </c>
      <c r="BF59">
        <v>1696</v>
      </c>
    </row>
    <row r="60" spans="1:58" x14ac:dyDescent="0.45">
      <c r="A60" t="s">
        <v>152</v>
      </c>
      <c r="B60" t="s">
        <v>152</v>
      </c>
      <c r="C60" t="s">
        <v>152</v>
      </c>
      <c r="D60" s="4" t="s">
        <v>22</v>
      </c>
      <c r="E60" s="4" t="s">
        <v>23</v>
      </c>
      <c r="F60" s="4" t="s">
        <v>24</v>
      </c>
      <c r="G60" s="4" t="s">
        <v>25</v>
      </c>
      <c r="H60" s="4" t="s">
        <v>26</v>
      </c>
      <c r="I60" s="4" t="s">
        <v>27</v>
      </c>
      <c r="J60" s="4" t="s">
        <v>28</v>
      </c>
      <c r="K60" s="4" t="s">
        <v>29</v>
      </c>
      <c r="L60" s="4" t="s">
        <v>30</v>
      </c>
      <c r="M60" s="4" t="s">
        <v>31</v>
      </c>
      <c r="N60" s="4" t="s">
        <v>32</v>
      </c>
      <c r="O60" s="4" t="s">
        <v>33</v>
      </c>
      <c r="P60" s="4" t="s">
        <v>34</v>
      </c>
      <c r="Q60" s="4" t="s">
        <v>35</v>
      </c>
      <c r="R60" s="4" t="s">
        <v>36</v>
      </c>
      <c r="S60" s="4" t="s">
        <v>37</v>
      </c>
      <c r="T60" s="4" t="s">
        <v>38</v>
      </c>
      <c r="U60" s="4" t="s">
        <v>39</v>
      </c>
      <c r="V60" s="4" t="s">
        <v>40</v>
      </c>
      <c r="W60" s="4" t="s">
        <v>41</v>
      </c>
      <c r="X60" s="4" t="s">
        <v>42</v>
      </c>
      <c r="Y60" s="4" t="s">
        <v>43</v>
      </c>
      <c r="Z60" s="4" t="s">
        <v>44</v>
      </c>
      <c r="AA60" s="4" t="s">
        <v>45</v>
      </c>
      <c r="AB60" s="4" t="s">
        <v>46</v>
      </c>
      <c r="AC60" s="4" t="s">
        <v>47</v>
      </c>
      <c r="AE60" t="s">
        <v>152</v>
      </c>
      <c r="AF60" t="s">
        <v>152</v>
      </c>
      <c r="AG60" t="s">
        <v>22</v>
      </c>
      <c r="AH60" t="s">
        <v>23</v>
      </c>
      <c r="AI60" t="s">
        <v>24</v>
      </c>
      <c r="AJ60" t="s">
        <v>25</v>
      </c>
      <c r="AK60" t="s">
        <v>26</v>
      </c>
      <c r="AL60" t="s">
        <v>27</v>
      </c>
      <c r="AM60" t="s">
        <v>28</v>
      </c>
      <c r="AN60" t="s">
        <v>29</v>
      </c>
      <c r="AO60" t="s">
        <v>30</v>
      </c>
      <c r="AP60" t="s">
        <v>31</v>
      </c>
      <c r="AQ60" t="s">
        <v>32</v>
      </c>
      <c r="AR60" t="s">
        <v>33</v>
      </c>
      <c r="AS60" t="s">
        <v>34</v>
      </c>
      <c r="AT60" t="s">
        <v>35</v>
      </c>
      <c r="AU60" t="s">
        <v>36</v>
      </c>
      <c r="AV60" t="s">
        <v>37</v>
      </c>
      <c r="AW60" t="s">
        <v>38</v>
      </c>
      <c r="AX60" t="s">
        <v>39</v>
      </c>
      <c r="AY60" t="s">
        <v>40</v>
      </c>
      <c r="AZ60" t="s">
        <v>41</v>
      </c>
      <c r="BA60" t="s">
        <v>42</v>
      </c>
      <c r="BB60" t="s">
        <v>43</v>
      </c>
      <c r="BC60" t="s">
        <v>44</v>
      </c>
      <c r="BD60" t="s">
        <v>45</v>
      </c>
      <c r="BE60" t="s">
        <v>46</v>
      </c>
      <c r="BF60" t="s">
        <v>47</v>
      </c>
    </row>
    <row r="61" spans="1:58" x14ac:dyDescent="0.45">
      <c r="B61">
        <v>1232</v>
      </c>
      <c r="C61" s="4" t="s">
        <v>22</v>
      </c>
      <c r="D61" cm="1">
        <f t="array" ref="D61">IF(OR(B29=AC$29:AC$31),B29,0)</f>
        <v>0</v>
      </c>
      <c r="E61">
        <f t="array" ref="E61">IF(OR(C29=AD$29:AD$31),C29,0)</f>
        <v>529</v>
      </c>
      <c r="F61">
        <f t="array" ref="F61">IF(OR(D29=AE$29:AE$31),D29,0)</f>
        <v>0</v>
      </c>
      <c r="G61">
        <f t="array" ref="G61">IF(OR(E29=AF$29:AF$31),E29,0)</f>
        <v>0</v>
      </c>
      <c r="H61">
        <f t="array" ref="H61">IF(OR(F29=AG$29:AG$31),F29,0)</f>
        <v>0</v>
      </c>
      <c r="I61">
        <f t="array" ref="I61">IF(OR(G29=AH$29:AH$31),G29,0)</f>
        <v>0</v>
      </c>
      <c r="J61">
        <f t="array" ref="J61">IF(OR(H29=AI$29:AI$31),H29,0)</f>
        <v>370</v>
      </c>
      <c r="K61">
        <f t="array" ref="K61">IF(OR(I29=AJ$29:AJ$31),I29,0)</f>
        <v>0</v>
      </c>
      <c r="L61">
        <f t="array" ref="L61">IF(OR(J29=AK$29:AK$31),J29,0)</f>
        <v>0</v>
      </c>
      <c r="M61">
        <f t="array" ref="M61">IF(OR(K29=AL$29:AL$31),K29,0)</f>
        <v>0</v>
      </c>
      <c r="N61">
        <f t="array" ref="N61">IF(OR(L29=AM$29:AM$31),L29,0)</f>
        <v>0</v>
      </c>
      <c r="O61">
        <f t="array" ref="O61">IF(OR(M29=AN$29:AN$31),M29,0)</f>
        <v>0</v>
      </c>
      <c r="P61">
        <f t="array" ref="P61">IF(OR(N29=AO$29:AO$31),N29,0)</f>
        <v>0</v>
      </c>
      <c r="Q61">
        <f t="array" ref="Q61">IF(OR(O29=AP$29:AP$31),O29,0)</f>
        <v>0</v>
      </c>
      <c r="R61">
        <f t="array" ref="R61">IF(OR(P29=AQ$29:AQ$31),P29,0)</f>
        <v>0</v>
      </c>
      <c r="S61">
        <f t="array" ref="S61">IF(OR(Q29=AR$29:AR$31),Q29,0)</f>
        <v>0</v>
      </c>
      <c r="T61">
        <f t="array" ref="T61">IF(OR(R29=AS$29:AS$31),R29,0)</f>
        <v>0</v>
      </c>
      <c r="U61">
        <f t="array" ref="U61">IF(OR(S29=AT$29:AT$31),S29,0)</f>
        <v>0</v>
      </c>
      <c r="V61">
        <f t="array" ref="V61">IF(OR(T29=AU$29:AU$31),T29,0)</f>
        <v>0</v>
      </c>
      <c r="W61">
        <f t="array" ref="W61">IF(OR(U29=AV$29:AV$31),U29,0)</f>
        <v>0</v>
      </c>
      <c r="X61">
        <f t="array" ref="X61">IF(OR(V29=AW$29:AW$31),V29,0)</f>
        <v>0</v>
      </c>
      <c r="Y61">
        <f t="array" ref="Y61">IF(OR(W29=AX$29:AX$31),W29,0)</f>
        <v>0</v>
      </c>
      <c r="Z61">
        <f t="array" ref="Z61">IF(OR(X29=AY$29:AY$31),X29,0)</f>
        <v>0</v>
      </c>
      <c r="AA61">
        <f t="array" ref="AA61">IF(OR(Y29=AZ$29:AZ$31),Y29,0)</f>
        <v>0</v>
      </c>
      <c r="AB61">
        <f t="array" ref="AB61">IF(OR(Z29=BA$29:BA$31),Z29,0)</f>
        <v>0</v>
      </c>
      <c r="AC61">
        <f t="array" ref="AC61">IF(OR(AA29=BB$29:BB$31),AA29,0)</f>
        <v>0</v>
      </c>
      <c r="AE61">
        <v>1232</v>
      </c>
      <c r="AF61" t="s">
        <v>22</v>
      </c>
      <c r="AG61" s="17">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row>
    <row r="62" spans="1:58" x14ac:dyDescent="0.45">
      <c r="B62">
        <v>1408</v>
      </c>
      <c r="C62" s="4" t="s">
        <v>23</v>
      </c>
      <c r="D62" cm="1">
        <f t="array" ref="D62">IF(OR(B30=AC$29:AC$31),B30,0)</f>
        <v>529</v>
      </c>
      <c r="E62">
        <f t="array" ref="E62">IF(OR(C30=AD$29:AD$31),C30,0)</f>
        <v>0</v>
      </c>
      <c r="F62">
        <f t="array" ref="F62">IF(OR(D30=AE$29:AE$31),D30,0)</f>
        <v>455</v>
      </c>
      <c r="G62">
        <f t="array" ref="G62">IF(OR(E30=AF$29:AF$31),E30,0)</f>
        <v>0</v>
      </c>
      <c r="H62">
        <f t="array" ref="H62">IF(OR(F30=AG$29:AG$31),F30,0)</f>
        <v>371</v>
      </c>
      <c r="I62">
        <f t="array" ref="I62">IF(OR(G30=AH$29:AH$31),G30,0)</f>
        <v>400</v>
      </c>
      <c r="J62">
        <f t="array" ref="J62">IF(OR(H30=AI$29:AI$31),H30,0)</f>
        <v>424</v>
      </c>
      <c r="K62">
        <f t="array" ref="K62">IF(OR(I30=AJ$29:AJ$31),I30,0)</f>
        <v>364</v>
      </c>
      <c r="L62">
        <f t="array" ref="L62">IF(OR(J30=AK$29:AK$31),J30,0)</f>
        <v>0</v>
      </c>
      <c r="M62">
        <f t="array" ref="M62">IF(OR(K30=AL$29:AL$31),K30,0)</f>
        <v>0</v>
      </c>
      <c r="N62">
        <f t="array" ref="N62">IF(OR(L30=AM$29:AM$31),L30,0)</f>
        <v>0</v>
      </c>
      <c r="O62">
        <f t="array" ref="O62">IF(OR(M30=AN$29:AN$31),M30,0)</f>
        <v>394</v>
      </c>
      <c r="P62">
        <f t="array" ref="P62">IF(OR(N30=AO$29:AO$31),N30,0)</f>
        <v>0</v>
      </c>
      <c r="Q62">
        <f t="array" ref="Q62">IF(OR(O30=AP$29:AP$31),O30,0)</f>
        <v>0</v>
      </c>
      <c r="R62">
        <f t="array" ref="R62">IF(OR(P30=AQ$29:AQ$31),P30,0)</f>
        <v>0</v>
      </c>
      <c r="S62">
        <f t="array" ref="S62">IF(OR(Q30=AR$29:AR$31),Q30,0)</f>
        <v>0</v>
      </c>
      <c r="T62">
        <f t="array" ref="T62">IF(OR(R30=AS$29:AS$31),R30,0)</f>
        <v>0</v>
      </c>
      <c r="U62">
        <f t="array" ref="U62">IF(OR(S30=AT$29:AT$31),S30,0)</f>
        <v>0</v>
      </c>
      <c r="V62">
        <f t="array" ref="V62">IF(OR(T30=AU$29:AU$31),T30,0)</f>
        <v>0</v>
      </c>
      <c r="W62">
        <f t="array" ref="W62">IF(OR(U30=AV$29:AV$31),U30,0)</f>
        <v>0</v>
      </c>
      <c r="X62">
        <f t="array" ref="X62">IF(OR(V30=AW$29:AW$31),V30,0)</f>
        <v>0</v>
      </c>
      <c r="Y62">
        <f t="array" ref="Y62">IF(OR(W30=AX$29:AX$31),W30,0)</f>
        <v>0</v>
      </c>
      <c r="Z62">
        <f t="array" ref="Z62">IF(OR(X30=AY$29:AY$31),X30,0)</f>
        <v>0</v>
      </c>
      <c r="AA62">
        <f t="array" ref="AA62">IF(OR(Y30=AZ$29:AZ$31),Y30,0)</f>
        <v>0</v>
      </c>
      <c r="AB62">
        <f t="array" ref="AB62">IF(OR(Z30=BA$29:BA$31),Z30,0)</f>
        <v>0</v>
      </c>
      <c r="AC62">
        <f t="array" ref="AC62">IF(OR(AA30=BB$29:BB$31),AA30,0)</f>
        <v>0</v>
      </c>
      <c r="AE62">
        <v>1408</v>
      </c>
      <c r="AF62" t="s">
        <v>23</v>
      </c>
      <c r="AG62">
        <v>529</v>
      </c>
      <c r="AH62" s="17">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row>
    <row r="63" spans="1:58" x14ac:dyDescent="0.45">
      <c r="B63">
        <v>1091</v>
      </c>
      <c r="C63" s="4" t="s">
        <v>24</v>
      </c>
      <c r="D63">
        <f t="array" ref="D63">IF(OR(B31=AC$29:AC$31),B31,0)</f>
        <v>0</v>
      </c>
      <c r="E63">
        <f t="array" ref="E63">IF(OR(C31=AD$29:AD$31),C31,0)</f>
        <v>455</v>
      </c>
      <c r="F63">
        <f t="array" ref="F63">IF(OR(D31=AE$29:AE$31),D31,0)</f>
        <v>0</v>
      </c>
      <c r="G63">
        <f t="array" ref="G63">IF(OR(E31=AF$29:AF$31),E31,0)</f>
        <v>0</v>
      </c>
      <c r="H63">
        <f t="array" ref="H63">IF(OR(F31=AG$29:AG$31),F31,0)</f>
        <v>0</v>
      </c>
      <c r="I63">
        <f t="array" ref="I63">IF(OR(G31=AH$29:AH$31),G31,0)</f>
        <v>0</v>
      </c>
      <c r="J63">
        <f t="array" ref="J63">IF(OR(H31=AI$29:AI$31),H31,0)</f>
        <v>0</v>
      </c>
      <c r="K63">
        <f t="array" ref="K63">IF(OR(I31=AJ$29:AJ$31),I31,0)</f>
        <v>0</v>
      </c>
      <c r="L63">
        <f t="array" ref="L63">IF(OR(J31=AK$29:AK$31),J31,0)</f>
        <v>0</v>
      </c>
      <c r="M63">
        <f t="array" ref="M63">IF(OR(K31=AL$29:AL$31),K31,0)</f>
        <v>0</v>
      </c>
      <c r="N63">
        <f t="array" ref="N63">IF(OR(L31=AM$29:AM$31),L31,0)</f>
        <v>0</v>
      </c>
      <c r="O63">
        <f t="array" ref="O63">IF(OR(M31=AN$29:AN$31),M31,0)</f>
        <v>0</v>
      </c>
      <c r="P63">
        <f t="array" ref="P63">IF(OR(N31=AO$29:AO$31),N31,0)</f>
        <v>300</v>
      </c>
      <c r="Q63">
        <f t="array" ref="Q63">IF(OR(O31=AP$29:AP$31),O31,0)</f>
        <v>0</v>
      </c>
      <c r="R63">
        <f t="array" ref="R63">IF(OR(P31=AQ$29:AQ$31),P31,0)</f>
        <v>0</v>
      </c>
      <c r="S63">
        <f t="array" ref="S63">IF(OR(Q31=AR$29:AR$31),Q31,0)</f>
        <v>0</v>
      </c>
      <c r="T63">
        <f t="array" ref="T63">IF(OR(R31=AS$29:AS$31),R31,0)</f>
        <v>0</v>
      </c>
      <c r="U63">
        <f t="array" ref="U63">IF(OR(S31=AT$29:AT$31),S31,0)</f>
        <v>0</v>
      </c>
      <c r="V63">
        <f t="array" ref="V63">IF(OR(T31=AU$29:AU$31),T31,0)</f>
        <v>0</v>
      </c>
      <c r="W63">
        <f t="array" ref="W63">IF(OR(U31=AV$29:AV$31),U31,0)</f>
        <v>0</v>
      </c>
      <c r="X63">
        <f t="array" ref="X63">IF(OR(V31=AW$29:AW$31),V31,0)</f>
        <v>0</v>
      </c>
      <c r="Y63">
        <f t="array" ref="Y63">IF(OR(W31=AX$29:AX$31),W31,0)</f>
        <v>0</v>
      </c>
      <c r="Z63">
        <f t="array" ref="Z63">IF(OR(X31=AY$29:AY$31),X31,0)</f>
        <v>0</v>
      </c>
      <c r="AA63">
        <f t="array" ref="AA63">IF(OR(Y31=AZ$29:AZ$31),Y31,0)</f>
        <v>0</v>
      </c>
      <c r="AB63">
        <f t="array" ref="AB63">IF(OR(Z31=BA$29:BA$31),Z31,0)</f>
        <v>0</v>
      </c>
      <c r="AC63">
        <f t="array" ref="AC63">IF(OR(AA31=BB$29:BB$31),AA31,0)</f>
        <v>0</v>
      </c>
      <c r="AE63">
        <v>1091</v>
      </c>
      <c r="AF63" t="s">
        <v>24</v>
      </c>
      <c r="AG63">
        <v>0</v>
      </c>
      <c r="AH63">
        <v>455</v>
      </c>
      <c r="AI63" s="17">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row>
    <row r="64" spans="1:58" x14ac:dyDescent="0.45">
      <c r="B64">
        <v>1166</v>
      </c>
      <c r="C64" s="4" t="s">
        <v>25</v>
      </c>
      <c r="D64">
        <f t="array" ref="D64">IF(OR(B32=AC$29:AC$31),B32,0)</f>
        <v>0</v>
      </c>
      <c r="E64">
        <f t="array" ref="E64">IF(OR(C32=AD$29:AD$31),C32,0)</f>
        <v>0</v>
      </c>
      <c r="F64">
        <f t="array" ref="F64">IF(OR(D32=AE$29:AE$31),D32,0)</f>
        <v>0</v>
      </c>
      <c r="G64">
        <f t="array" ref="G64">IF(OR(E32=AF$29:AF$31),E32,0)</f>
        <v>0</v>
      </c>
      <c r="H64">
        <f t="array" ref="H64">IF(OR(F32=AG$29:AG$31),F32,0)</f>
        <v>0</v>
      </c>
      <c r="I64">
        <f t="array" ref="I64">IF(OR(G32=AH$29:AH$31),G32,0)</f>
        <v>0</v>
      </c>
      <c r="J64">
        <f t="array" ref="J64">IF(OR(H32=AI$29:AI$31),H32,0)</f>
        <v>0</v>
      </c>
      <c r="K64">
        <f t="array" ref="K64">IF(OR(I32=AJ$29:AJ$31),I32,0)</f>
        <v>450</v>
      </c>
      <c r="L64">
        <f t="array" ref="L64">IF(OR(J32=AK$29:AK$31),J32,0)</f>
        <v>0</v>
      </c>
      <c r="M64">
        <f t="array" ref="M64">IF(OR(K32=AL$29:AL$31),K32,0)</f>
        <v>0</v>
      </c>
      <c r="N64">
        <f t="array" ref="N64">IF(OR(L32=AM$29:AM$31),L32,0)</f>
        <v>0</v>
      </c>
      <c r="O64">
        <f t="array" ref="O64">IF(OR(M32=AN$29:AN$31),M32,0)</f>
        <v>0</v>
      </c>
      <c r="P64">
        <f t="array" ref="P64">IF(OR(N32=AO$29:AO$31),N32,0)</f>
        <v>0</v>
      </c>
      <c r="Q64">
        <f t="array" ref="Q64">IF(OR(O32=AP$29:AP$31),O32,0)</f>
        <v>0</v>
      </c>
      <c r="R64">
        <f t="array" ref="R64">IF(OR(P32=AQ$29:AQ$31),P32,0)</f>
        <v>0</v>
      </c>
      <c r="S64">
        <f t="array" ref="S64">IF(OR(Q32=AR$29:AR$31),Q32,0)</f>
        <v>0</v>
      </c>
      <c r="T64">
        <f t="array" ref="T64">IF(OR(R32=AS$29:AS$31),R32,0)</f>
        <v>0</v>
      </c>
      <c r="U64">
        <f t="array" ref="U64">IF(OR(S32=AT$29:AT$31),S32,0)</f>
        <v>0</v>
      </c>
      <c r="V64">
        <f t="array" ref="V64">IF(OR(T32=AU$29:AU$31),T32,0)</f>
        <v>0</v>
      </c>
      <c r="W64">
        <f t="array" ref="W64">IF(OR(U32=AV$29:AV$31),U32,0)</f>
        <v>0</v>
      </c>
      <c r="X64">
        <f t="array" ref="X64">IF(OR(V32=AW$29:AW$31),V32,0)</f>
        <v>0</v>
      </c>
      <c r="Y64">
        <f t="array" ref="Y64">IF(OR(W32=AX$29:AX$31),W32,0)</f>
        <v>0</v>
      </c>
      <c r="Z64">
        <f t="array" ref="Z64">IF(OR(X32=AY$29:AY$31),X32,0)</f>
        <v>0</v>
      </c>
      <c r="AA64">
        <f t="array" ref="AA64">IF(OR(Y32=AZ$29:AZ$31),Y32,0)</f>
        <v>0</v>
      </c>
      <c r="AB64">
        <f t="array" ref="AB64">IF(OR(Z32=BA$29:BA$31),Z32,0)</f>
        <v>0</v>
      </c>
      <c r="AC64">
        <f t="array" ref="AC64">IF(OR(AA32=BB$29:BB$31),AA32,0)</f>
        <v>0</v>
      </c>
      <c r="AE64">
        <v>1166</v>
      </c>
      <c r="AF64" t="s">
        <v>25</v>
      </c>
      <c r="AG64">
        <v>0</v>
      </c>
      <c r="AH64">
        <v>0</v>
      </c>
      <c r="AI64">
        <v>0</v>
      </c>
      <c r="AJ64" s="17">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row>
    <row r="65" spans="2:58" x14ac:dyDescent="0.45">
      <c r="B65">
        <v>1167</v>
      </c>
      <c r="C65" s="4" t="s">
        <v>26</v>
      </c>
      <c r="D65">
        <f t="array" ref="D65">IF(OR(B33=AC$29:AC$31),B33,0)</f>
        <v>0</v>
      </c>
      <c r="E65">
        <f t="array" ref="E65">IF(OR(C33=AD$29:AD$31),C33,0)</f>
        <v>0</v>
      </c>
      <c r="F65">
        <f t="array" ref="F65">IF(OR(D33=AE$29:AE$31),D33,0)</f>
        <v>0</v>
      </c>
      <c r="G65">
        <f t="array" ref="G65">IF(OR(E33=AF$29:AF$31),E33,0)</f>
        <v>0</v>
      </c>
      <c r="H65">
        <f t="array" ref="H65">IF(OR(F33=AG$29:AG$31),F33,0)</f>
        <v>0</v>
      </c>
      <c r="I65">
        <f t="array" ref="I65">IF(OR(G33=AH$29:AH$31),G33,0)</f>
        <v>346</v>
      </c>
      <c r="J65">
        <f t="array" ref="J65">IF(OR(H33=AI$29:AI$31),H33,0)</f>
        <v>0</v>
      </c>
      <c r="K65">
        <f t="array" ref="K65">IF(OR(I33=AJ$29:AJ$31),I33,0)</f>
        <v>0</v>
      </c>
      <c r="L65">
        <f t="array" ref="L65">IF(OR(J33=AK$29:AK$31),J33,0)</f>
        <v>278</v>
      </c>
      <c r="M65">
        <f t="array" ref="M65">IF(OR(K33=AL$29:AL$31),K33,0)</f>
        <v>375</v>
      </c>
      <c r="N65">
        <f t="array" ref="N65">IF(OR(L33=AM$29:AM$31),L33,0)</f>
        <v>421</v>
      </c>
      <c r="O65">
        <f t="array" ref="O65">IF(OR(M33=AN$29:AN$31),M33,0)</f>
        <v>0</v>
      </c>
      <c r="P65">
        <f t="array" ref="P65">IF(OR(N33=AO$29:AO$31),N33,0)</f>
        <v>0</v>
      </c>
      <c r="Q65">
        <f t="array" ref="Q65">IF(OR(O33=AP$29:AP$31),O33,0)</f>
        <v>0</v>
      </c>
      <c r="R65">
        <f t="array" ref="R65">IF(OR(P33=AQ$29:AQ$31),P33,0)</f>
        <v>0</v>
      </c>
      <c r="S65">
        <f t="array" ref="S65">IF(OR(Q33=AR$29:AR$31),Q33,0)</f>
        <v>0</v>
      </c>
      <c r="T65">
        <f t="array" ref="T65">IF(OR(R33=AS$29:AS$31),R33,0)</f>
        <v>0</v>
      </c>
      <c r="U65">
        <f t="array" ref="U65">IF(OR(S33=AT$29:AT$31),S33,0)</f>
        <v>0</v>
      </c>
      <c r="V65">
        <f t="array" ref="V65">IF(OR(T33=AU$29:AU$31),T33,0)</f>
        <v>0</v>
      </c>
      <c r="W65">
        <f t="array" ref="W65">IF(OR(U33=AV$29:AV$31),U33,0)</f>
        <v>0</v>
      </c>
      <c r="X65">
        <f t="array" ref="X65">IF(OR(V33=AW$29:AW$31),V33,0)</f>
        <v>0</v>
      </c>
      <c r="Y65">
        <f t="array" ref="Y65">IF(OR(W33=AX$29:AX$31),W33,0)</f>
        <v>333</v>
      </c>
      <c r="Z65">
        <f t="array" ref="Z65">IF(OR(X33=AY$29:AY$31),X33,0)</f>
        <v>0</v>
      </c>
      <c r="AA65">
        <f t="array" ref="AA65">IF(OR(Y33=AZ$29:AZ$31),Y33,0)</f>
        <v>0</v>
      </c>
      <c r="AB65">
        <f t="array" ref="AB65">IF(OR(Z33=BA$29:BA$31),Z33,0)</f>
        <v>0</v>
      </c>
      <c r="AC65">
        <f t="array" ref="AC65">IF(OR(AA33=BB$29:BB$31),AA33,0)</f>
        <v>0</v>
      </c>
      <c r="AE65">
        <v>1167</v>
      </c>
      <c r="AF65" t="s">
        <v>26</v>
      </c>
      <c r="AG65">
        <v>0</v>
      </c>
      <c r="AH65">
        <v>0</v>
      </c>
      <c r="AI65">
        <v>0</v>
      </c>
      <c r="AJ65">
        <v>0</v>
      </c>
      <c r="AK65" s="17">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row>
    <row r="66" spans="2:58" x14ac:dyDescent="0.45">
      <c r="B66">
        <v>1163</v>
      </c>
      <c r="C66" s="4" t="s">
        <v>27</v>
      </c>
      <c r="D66">
        <f t="array" ref="D66">IF(OR(B34=AC$29:AC$31),B34,0)</f>
        <v>0</v>
      </c>
      <c r="E66">
        <f t="array" ref="E66">IF(OR(C34=AD$29:AD$31),C34,0)</f>
        <v>0</v>
      </c>
      <c r="F66">
        <f t="array" ref="F66">IF(OR(D34=AE$29:AE$31),D34,0)</f>
        <v>0</v>
      </c>
      <c r="G66">
        <f t="array" ref="G66">IF(OR(E34=AF$29:AF$31),E34,0)</f>
        <v>0</v>
      </c>
      <c r="H66">
        <f t="array" ref="H66">IF(OR(F34=AG$29:AG$31),F34,0)</f>
        <v>0</v>
      </c>
      <c r="I66">
        <f t="array" ref="I66">IF(OR(G34=AH$29:AH$31),G34,0)</f>
        <v>0</v>
      </c>
      <c r="J66">
        <f t="array" ref="J66">IF(OR(H34=AI$29:AI$31),H34,0)</f>
        <v>0</v>
      </c>
      <c r="K66">
        <f t="array" ref="K66">IF(OR(I34=AJ$29:AJ$31),I34,0)</f>
        <v>0</v>
      </c>
      <c r="L66">
        <f t="array" ref="L66">IF(OR(J34=AK$29:AK$31),J34,0)</f>
        <v>0</v>
      </c>
      <c r="M66">
        <f t="array" ref="M66">IF(OR(K34=AL$29:AL$31),K34,0)</f>
        <v>417</v>
      </c>
      <c r="N66">
        <f t="array" ref="N66">IF(OR(L34=AM$29:AM$31),L34,0)</f>
        <v>333</v>
      </c>
      <c r="O66">
        <f t="array" ref="O66">IF(OR(M34=AN$29:AN$31),M34,0)</f>
        <v>0</v>
      </c>
      <c r="P66">
        <f t="array" ref="P66">IF(OR(N34=AO$29:AO$31),N34,0)</f>
        <v>0</v>
      </c>
      <c r="Q66">
        <f t="array" ref="Q66">IF(OR(O34=AP$29:AP$31),O34,0)</f>
        <v>0</v>
      </c>
      <c r="R66">
        <f t="array" ref="R66">IF(OR(P34=AQ$29:AQ$31),P34,0)</f>
        <v>0</v>
      </c>
      <c r="S66">
        <f t="array" ref="S66">IF(OR(Q34=AR$29:AR$31),Q34,0)</f>
        <v>333</v>
      </c>
      <c r="T66">
        <f t="array" ref="T66">IF(OR(R34=AS$29:AS$31),R34,0)</f>
        <v>0</v>
      </c>
      <c r="U66">
        <f t="array" ref="U66">IF(OR(S34=AT$29:AT$31),S34,0)</f>
        <v>0</v>
      </c>
      <c r="V66">
        <f t="array" ref="V66">IF(OR(T34=AU$29:AU$31),T34,0)</f>
        <v>0</v>
      </c>
      <c r="W66">
        <f t="array" ref="W66">IF(OR(U34=AV$29:AV$31),U34,0)</f>
        <v>0</v>
      </c>
      <c r="X66">
        <f t="array" ref="X66">IF(OR(V34=AW$29:AW$31),V34,0)</f>
        <v>0</v>
      </c>
      <c r="Y66">
        <f t="array" ref="Y66">IF(OR(W34=AX$29:AX$31),W34,0)</f>
        <v>0</v>
      </c>
      <c r="Z66">
        <f t="array" ref="Z66">IF(OR(X34=AY$29:AY$31),X34,0)</f>
        <v>0</v>
      </c>
      <c r="AA66">
        <f t="array" ref="AA66">IF(OR(Y34=AZ$29:AZ$31),Y34,0)</f>
        <v>0</v>
      </c>
      <c r="AB66">
        <f t="array" ref="AB66">IF(OR(Z34=BA$29:BA$31),Z34,0)</f>
        <v>0</v>
      </c>
      <c r="AC66">
        <f t="array" ref="AC66">IF(OR(AA34=BB$29:BB$31),AA34,0)</f>
        <v>0</v>
      </c>
      <c r="AE66">
        <v>1163</v>
      </c>
      <c r="AF66" t="s">
        <v>27</v>
      </c>
      <c r="AG66">
        <v>0</v>
      </c>
      <c r="AH66">
        <v>0</v>
      </c>
      <c r="AI66">
        <v>0</v>
      </c>
      <c r="AJ66">
        <v>0</v>
      </c>
      <c r="AK66">
        <v>0</v>
      </c>
      <c r="AL66" s="17">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row>
    <row r="67" spans="2:58" x14ac:dyDescent="0.45">
      <c r="B67">
        <v>1270</v>
      </c>
      <c r="C67" s="4" t="s">
        <v>28</v>
      </c>
      <c r="D67">
        <f t="array" ref="D67">IF(OR(B35=AC$29:AC$31),B35,0)</f>
        <v>370</v>
      </c>
      <c r="E67">
        <f t="array" ref="E67">IF(OR(C35=AD$29:AD$31),C35,0)</f>
        <v>424</v>
      </c>
      <c r="F67">
        <f t="array" ref="F67">IF(OR(D35=AE$29:AE$31),D35,0)</f>
        <v>320</v>
      </c>
      <c r="G67">
        <f t="array" ref="G67">IF(OR(E35=AF$29:AF$31),E35,0)</f>
        <v>0</v>
      </c>
      <c r="H67">
        <f t="array" ref="H67">IF(OR(F35=AG$29:AG$31),F35,0)</f>
        <v>0</v>
      </c>
      <c r="I67">
        <f t="array" ref="I67">IF(OR(G35=AH$29:AH$31),G35,0)</f>
        <v>0</v>
      </c>
      <c r="J67">
        <f t="array" ref="J67">IF(OR(H35=AI$29:AI$31),H35,0)</f>
        <v>0</v>
      </c>
      <c r="K67">
        <f t="array" ref="K67">IF(OR(I35=AJ$29:AJ$31),I35,0)</f>
        <v>0</v>
      </c>
      <c r="L67">
        <f t="array" ref="L67">IF(OR(J35=AK$29:AK$31),J35,0)</f>
        <v>0</v>
      </c>
      <c r="M67">
        <f t="array" ref="M67">IF(OR(K35=AL$29:AL$31),K35,0)</f>
        <v>0</v>
      </c>
      <c r="N67">
        <f t="array" ref="N67">IF(OR(L35=AM$29:AM$31),L35,0)</f>
        <v>0</v>
      </c>
      <c r="O67">
        <f t="array" ref="O67">IF(OR(M35=AN$29:AN$31),M35,0)</f>
        <v>476</v>
      </c>
      <c r="P67">
        <f t="array" ref="P67">IF(OR(N35=AO$29:AO$31),N35,0)</f>
        <v>0</v>
      </c>
      <c r="Q67">
        <f t="array" ref="Q67">IF(OR(O35=AP$29:AP$31),O35,0)</f>
        <v>0</v>
      </c>
      <c r="R67">
        <f t="array" ref="R67">IF(OR(P35=AQ$29:AQ$31),P35,0)</f>
        <v>313</v>
      </c>
      <c r="S67">
        <f t="array" ref="S67">IF(OR(Q35=AR$29:AR$31),Q35,0)</f>
        <v>300</v>
      </c>
      <c r="T67">
        <f t="array" ref="T67">IF(OR(R35=AS$29:AS$31),R35,0)</f>
        <v>0</v>
      </c>
      <c r="U67">
        <f t="array" ref="U67">IF(OR(S35=AT$29:AT$31),S35,0)</f>
        <v>0</v>
      </c>
      <c r="V67">
        <f t="array" ref="V67">IF(OR(T35=AU$29:AU$31),T35,0)</f>
        <v>0</v>
      </c>
      <c r="W67">
        <f t="array" ref="W67">IF(OR(U35=AV$29:AV$31),U35,0)</f>
        <v>368</v>
      </c>
      <c r="X67">
        <f t="array" ref="X67">IF(OR(V35=AW$29:AW$31),V35,0)</f>
        <v>0</v>
      </c>
      <c r="Y67">
        <f t="array" ref="Y67">IF(OR(W35=AX$29:AX$31),W35,0)</f>
        <v>0</v>
      </c>
      <c r="Z67">
        <f t="array" ref="Z67">IF(OR(X35=AY$29:AY$31),X35,0)</f>
        <v>0</v>
      </c>
      <c r="AA67">
        <f t="array" ref="AA67">IF(OR(Y35=AZ$29:AZ$31),Y35,0)</f>
        <v>0</v>
      </c>
      <c r="AB67">
        <f t="array" ref="AB67">IF(OR(Z35=BA$29:BA$31),Z35,0)</f>
        <v>0</v>
      </c>
      <c r="AC67">
        <f t="array" ref="AC67">IF(OR(AA35=BB$29:BB$31),AA35,0)</f>
        <v>0</v>
      </c>
      <c r="AE67">
        <v>1270</v>
      </c>
      <c r="AF67" t="s">
        <v>28</v>
      </c>
      <c r="AG67">
        <v>370</v>
      </c>
      <c r="AH67">
        <v>424</v>
      </c>
      <c r="AI67">
        <v>320</v>
      </c>
      <c r="AJ67">
        <v>0</v>
      </c>
      <c r="AK67">
        <v>0</v>
      </c>
      <c r="AL67">
        <v>0</v>
      </c>
      <c r="AM67" s="17">
        <v>0</v>
      </c>
      <c r="AN67">
        <v>0</v>
      </c>
      <c r="AO67">
        <v>0</v>
      </c>
      <c r="AP67">
        <v>0</v>
      </c>
      <c r="AQ67">
        <v>0</v>
      </c>
      <c r="AR67">
        <v>0</v>
      </c>
      <c r="AS67">
        <v>0</v>
      </c>
      <c r="AT67">
        <v>0</v>
      </c>
      <c r="AU67">
        <v>0</v>
      </c>
      <c r="AV67">
        <v>0</v>
      </c>
      <c r="AW67">
        <v>0</v>
      </c>
      <c r="AX67">
        <v>0</v>
      </c>
      <c r="AY67">
        <v>0</v>
      </c>
      <c r="AZ67">
        <v>0</v>
      </c>
      <c r="BA67">
        <v>0</v>
      </c>
      <c r="BB67">
        <v>0</v>
      </c>
      <c r="BC67">
        <v>0</v>
      </c>
      <c r="BD67">
        <v>0</v>
      </c>
      <c r="BE67">
        <v>0</v>
      </c>
      <c r="BF67">
        <v>0</v>
      </c>
    </row>
    <row r="68" spans="2:58" x14ac:dyDescent="0.45">
      <c r="B68">
        <v>1203</v>
      </c>
      <c r="C68" s="4" t="s">
        <v>29</v>
      </c>
      <c r="D68">
        <f t="array" ref="D68">IF(OR(B36=AC$29:AC$31),B36,0)</f>
        <v>0</v>
      </c>
      <c r="E68">
        <f t="array" ref="E68">IF(OR(C36=AD$29:AD$31),C36,0)</f>
        <v>0</v>
      </c>
      <c r="F68">
        <f t="array" ref="F68">IF(OR(D36=AE$29:AE$31),D36,0)</f>
        <v>0</v>
      </c>
      <c r="G68">
        <f t="array" ref="G68">IF(OR(E36=AF$29:AF$31),E36,0)</f>
        <v>450</v>
      </c>
      <c r="H68">
        <f t="array" ref="H68">IF(OR(F36=AG$29:AG$31),F36,0)</f>
        <v>0</v>
      </c>
      <c r="I68">
        <f t="array" ref="I68">IF(OR(G36=AH$29:AH$31),G36,0)</f>
        <v>0</v>
      </c>
      <c r="J68">
        <f t="array" ref="J68">IF(OR(H36=AI$29:AI$31),H36,0)</f>
        <v>0</v>
      </c>
      <c r="K68">
        <f t="array" ref="K68">IF(OR(I36=AJ$29:AJ$31),I36,0)</f>
        <v>0</v>
      </c>
      <c r="L68">
        <f t="array" ref="L68">IF(OR(J36=AK$29:AK$31),J36,0)</f>
        <v>0</v>
      </c>
      <c r="M68">
        <f t="array" ref="M68">IF(OR(K36=AL$29:AL$31),K36,0)</f>
        <v>0</v>
      </c>
      <c r="N68">
        <f t="array" ref="N68">IF(OR(L36=AM$29:AM$31),L36,0)</f>
        <v>0</v>
      </c>
      <c r="O68">
        <f t="array" ref="O68">IF(OR(M36=AN$29:AN$31),M36,0)</f>
        <v>0</v>
      </c>
      <c r="P68">
        <f t="array" ref="P68">IF(OR(N36=AO$29:AO$31),N36,0)</f>
        <v>0</v>
      </c>
      <c r="Q68">
        <f t="array" ref="Q68">IF(OR(O36=AP$29:AP$31),O36,0)</f>
        <v>389</v>
      </c>
      <c r="R68">
        <f t="array" ref="R68">IF(OR(P36=AQ$29:AQ$31),P36,0)</f>
        <v>0</v>
      </c>
      <c r="S68">
        <f t="array" ref="S68">IF(OR(Q36=AR$29:AR$31),Q36,0)</f>
        <v>0</v>
      </c>
      <c r="T68">
        <f t="array" ref="T68">IF(OR(R36=AS$29:AS$31),R36,0)</f>
        <v>0</v>
      </c>
      <c r="U68">
        <f t="array" ref="U68">IF(OR(S36=AT$29:AT$31),S36,0)</f>
        <v>0</v>
      </c>
      <c r="V68">
        <f t="array" ref="V68">IF(OR(T36=AU$29:AU$31),T36,0)</f>
        <v>0</v>
      </c>
      <c r="W68">
        <f t="array" ref="W68">IF(OR(U36=AV$29:AV$31),U36,0)</f>
        <v>333</v>
      </c>
      <c r="X68">
        <f t="array" ref="X68">IF(OR(V36=AW$29:AW$31),V36,0)</f>
        <v>0</v>
      </c>
      <c r="Y68">
        <f t="array" ref="Y68">IF(OR(W36=AX$29:AX$31),W36,0)</f>
        <v>313</v>
      </c>
      <c r="Z68">
        <f t="array" ref="Z68">IF(OR(X36=AY$29:AY$31),X36,0)</f>
        <v>0</v>
      </c>
      <c r="AA68">
        <f t="array" ref="AA68">IF(OR(Y36=AZ$29:AZ$31),Y36,0)</f>
        <v>0</v>
      </c>
      <c r="AB68">
        <f t="array" ref="AB68">IF(OR(Z36=BA$29:BA$31),Z36,0)</f>
        <v>0</v>
      </c>
      <c r="AC68">
        <f t="array" ref="AC68">IF(OR(AA36=BB$29:BB$31),AA36,0)</f>
        <v>0</v>
      </c>
      <c r="AE68">
        <v>1203</v>
      </c>
      <c r="AF68" t="s">
        <v>29</v>
      </c>
      <c r="AG68">
        <v>0</v>
      </c>
      <c r="AH68">
        <v>0</v>
      </c>
      <c r="AI68">
        <v>0</v>
      </c>
      <c r="AJ68">
        <v>450</v>
      </c>
      <c r="AK68">
        <v>0</v>
      </c>
      <c r="AL68">
        <v>0</v>
      </c>
      <c r="AM68">
        <v>0</v>
      </c>
      <c r="AN68" s="17">
        <v>0</v>
      </c>
      <c r="AO68">
        <v>0</v>
      </c>
      <c r="AP68">
        <v>0</v>
      </c>
      <c r="AQ68">
        <v>0</v>
      </c>
      <c r="AR68">
        <v>0</v>
      </c>
      <c r="AS68">
        <v>0</v>
      </c>
      <c r="AT68">
        <v>0</v>
      </c>
      <c r="AU68">
        <v>0</v>
      </c>
      <c r="AV68">
        <v>0</v>
      </c>
      <c r="AW68">
        <v>0</v>
      </c>
      <c r="AX68">
        <v>0</v>
      </c>
      <c r="AY68">
        <v>0</v>
      </c>
      <c r="AZ68">
        <v>0</v>
      </c>
      <c r="BA68">
        <v>0</v>
      </c>
      <c r="BB68">
        <v>0</v>
      </c>
      <c r="BC68">
        <v>0</v>
      </c>
      <c r="BD68">
        <v>0</v>
      </c>
      <c r="BE68">
        <v>0</v>
      </c>
      <c r="BF68">
        <v>0</v>
      </c>
    </row>
    <row r="69" spans="2:58" x14ac:dyDescent="0.45">
      <c r="B69">
        <v>905</v>
      </c>
      <c r="C69" s="4" t="s">
        <v>30</v>
      </c>
      <c r="D69">
        <f t="array" ref="D69">IF(OR(B37=AC$29:AC$31),B37,0)</f>
        <v>0</v>
      </c>
      <c r="E69">
        <f t="array" ref="E69">IF(OR(C37=AD$29:AD$31),C37,0)</f>
        <v>0</v>
      </c>
      <c r="F69">
        <f t="array" ref="F69">IF(OR(D37=AE$29:AE$31),D37,0)</f>
        <v>0</v>
      </c>
      <c r="G69">
        <f t="array" ref="G69">IF(OR(E37=AF$29:AF$31),E37,0)</f>
        <v>0</v>
      </c>
      <c r="H69">
        <f t="array" ref="H69">IF(OR(F37=AG$29:AG$31),F37,0)</f>
        <v>0</v>
      </c>
      <c r="I69">
        <f t="array" ref="I69">IF(OR(G37=AH$29:AH$31),G37,0)</f>
        <v>0</v>
      </c>
      <c r="J69">
        <f t="array" ref="J69">IF(OR(H37=AI$29:AI$31),H37,0)</f>
        <v>0</v>
      </c>
      <c r="K69">
        <f t="array" ref="K69">IF(OR(I37=AJ$29:AJ$31),I37,0)</f>
        <v>0</v>
      </c>
      <c r="L69">
        <f t="array" ref="L69">IF(OR(J37=AK$29:AK$31),J37,0)</f>
        <v>0</v>
      </c>
      <c r="M69">
        <f t="array" ref="M69">IF(OR(K37=AL$29:AL$31),K37,0)</f>
        <v>0</v>
      </c>
      <c r="N69">
        <f t="array" ref="N69">IF(OR(L37=AM$29:AM$31),L37,0)</f>
        <v>333</v>
      </c>
      <c r="O69">
        <f t="array" ref="O69">IF(OR(M37=AN$29:AN$31),M37,0)</f>
        <v>0</v>
      </c>
      <c r="P69">
        <f t="array" ref="P69">IF(OR(N37=AO$29:AO$31),N37,0)</f>
        <v>0</v>
      </c>
      <c r="Q69">
        <f t="array" ref="Q69">IF(OR(O37=AP$29:AP$31),O37,0)</f>
        <v>0</v>
      </c>
      <c r="R69">
        <f t="array" ref="R69">IF(OR(P37=AQ$29:AQ$31),P37,0)</f>
        <v>0</v>
      </c>
      <c r="S69">
        <f t="array" ref="S69">IF(OR(Q37=AR$29:AR$31),Q37,0)</f>
        <v>0</v>
      </c>
      <c r="T69">
        <f t="array" ref="T69">IF(OR(R37=AS$29:AS$31),R37,0)</f>
        <v>0</v>
      </c>
      <c r="U69">
        <f t="array" ref="U69">IF(OR(S37=AT$29:AT$31),S37,0)</f>
        <v>0</v>
      </c>
      <c r="V69">
        <f t="array" ref="V69">IF(OR(T37=AU$29:AU$31),T37,0)</f>
        <v>0</v>
      </c>
      <c r="W69">
        <f t="array" ref="W69">IF(OR(U37=AV$29:AV$31),U37,0)</f>
        <v>0</v>
      </c>
      <c r="X69">
        <f t="array" ref="X69">IF(OR(V37=AW$29:AW$31),V37,0)</f>
        <v>0</v>
      </c>
      <c r="Y69">
        <f t="array" ref="Y69">IF(OR(W37=AX$29:AX$31),W37,0)</f>
        <v>0</v>
      </c>
      <c r="Z69">
        <f t="array" ref="Z69">IF(OR(X37=AY$29:AY$31),X37,0)</f>
        <v>0</v>
      </c>
      <c r="AA69">
        <f t="array" ref="AA69">IF(OR(Y37=AZ$29:AZ$31),Y37,0)</f>
        <v>0</v>
      </c>
      <c r="AB69">
        <f t="array" ref="AB69">IF(OR(Z37=BA$29:BA$31),Z37,0)</f>
        <v>0</v>
      </c>
      <c r="AC69">
        <f t="array" ref="AC69">IF(OR(AA37=BB$29:BB$31),AA37,0)</f>
        <v>0</v>
      </c>
      <c r="AE69">
        <v>905</v>
      </c>
      <c r="AF69" t="s">
        <v>30</v>
      </c>
      <c r="AG69">
        <v>0</v>
      </c>
      <c r="AH69">
        <v>0</v>
      </c>
      <c r="AI69">
        <v>0</v>
      </c>
      <c r="AJ69">
        <v>0</v>
      </c>
      <c r="AK69">
        <v>0</v>
      </c>
      <c r="AL69">
        <v>0</v>
      </c>
      <c r="AM69">
        <v>0</v>
      </c>
      <c r="AN69">
        <v>0</v>
      </c>
      <c r="AO69" s="17">
        <v>0</v>
      </c>
      <c r="AP69">
        <v>0</v>
      </c>
      <c r="AQ69">
        <v>0</v>
      </c>
      <c r="AR69">
        <v>0</v>
      </c>
      <c r="AS69">
        <v>0</v>
      </c>
      <c r="AT69">
        <v>0</v>
      </c>
      <c r="AU69">
        <v>0</v>
      </c>
      <c r="AV69">
        <v>0</v>
      </c>
      <c r="AW69">
        <v>0</v>
      </c>
      <c r="AX69">
        <v>0</v>
      </c>
      <c r="AY69">
        <v>0</v>
      </c>
      <c r="AZ69">
        <v>0</v>
      </c>
      <c r="BA69">
        <v>0</v>
      </c>
      <c r="BB69">
        <v>0</v>
      </c>
      <c r="BC69">
        <v>0</v>
      </c>
      <c r="BD69">
        <v>0</v>
      </c>
      <c r="BE69">
        <v>0</v>
      </c>
      <c r="BF69">
        <v>0</v>
      </c>
    </row>
    <row r="70" spans="2:58" x14ac:dyDescent="0.45">
      <c r="B70">
        <v>1160</v>
      </c>
      <c r="C70" s="4" t="s">
        <v>31</v>
      </c>
      <c r="D70">
        <f t="array" ref="D70">IF(OR(B38=AC$29:AC$31),B38,0)</f>
        <v>0</v>
      </c>
      <c r="E70">
        <f t="array" ref="E70">IF(OR(C38=AD$29:AD$31),C38,0)</f>
        <v>0</v>
      </c>
      <c r="F70">
        <f t="array" ref="F70">IF(OR(D38=AE$29:AE$31),D38,0)</f>
        <v>0</v>
      </c>
      <c r="G70">
        <f t="array" ref="G70">IF(OR(E38=AF$29:AF$31),E38,0)</f>
        <v>348</v>
      </c>
      <c r="H70">
        <f t="array" ref="H70">IF(OR(F38=AG$29:AG$31),F38,0)</f>
        <v>375</v>
      </c>
      <c r="I70">
        <f t="array" ref="I70">IF(OR(G38=AH$29:AH$31),G38,0)</f>
        <v>417</v>
      </c>
      <c r="J70">
        <f t="array" ref="J70">IF(OR(H38=AI$29:AI$31),H38,0)</f>
        <v>0</v>
      </c>
      <c r="K70">
        <f t="array" ref="K70">IF(OR(I38=AJ$29:AJ$31),I38,0)</f>
        <v>0</v>
      </c>
      <c r="L70">
        <f t="array" ref="L70">IF(OR(J38=AK$29:AK$31),J38,0)</f>
        <v>294</v>
      </c>
      <c r="M70">
        <f t="array" ref="M70">IF(OR(K38=AL$29:AL$31),K38,0)</f>
        <v>0</v>
      </c>
      <c r="N70">
        <f t="array" ref="N70">IF(OR(L38=AM$29:AM$31),L38,0)</f>
        <v>368</v>
      </c>
      <c r="O70">
        <f t="array" ref="O70">IF(OR(M38=AN$29:AN$31),M38,0)</f>
        <v>0</v>
      </c>
      <c r="P70">
        <f t="array" ref="P70">IF(OR(N38=AO$29:AO$31),N38,0)</f>
        <v>0</v>
      </c>
      <c r="Q70">
        <f t="array" ref="Q70">IF(OR(O38=AP$29:AP$31),O38,0)</f>
        <v>0</v>
      </c>
      <c r="R70">
        <f t="array" ref="R70">IF(OR(P38=AQ$29:AQ$31),P38,0)</f>
        <v>0</v>
      </c>
      <c r="S70">
        <f t="array" ref="S70">IF(OR(Q38=AR$29:AR$31),Q38,0)</f>
        <v>300</v>
      </c>
      <c r="T70">
        <f t="array" ref="T70">IF(OR(R38=AS$29:AS$31),R38,0)</f>
        <v>0</v>
      </c>
      <c r="U70">
        <f t="array" ref="U70">IF(OR(S38=AT$29:AT$31),S38,0)</f>
        <v>0</v>
      </c>
      <c r="V70">
        <f t="array" ref="V70">IF(OR(T38=AU$29:AU$31),T38,0)</f>
        <v>0</v>
      </c>
      <c r="W70">
        <f t="array" ref="W70">IF(OR(U38=AV$29:AV$31),U38,0)</f>
        <v>0</v>
      </c>
      <c r="X70">
        <f t="array" ref="X70">IF(OR(V38=AW$29:AW$31),V38,0)</f>
        <v>0</v>
      </c>
      <c r="Y70">
        <f t="array" ref="Y70">IF(OR(W38=AX$29:AX$31),W38,0)</f>
        <v>0</v>
      </c>
      <c r="Z70">
        <f t="array" ref="Z70">IF(OR(X38=AY$29:AY$31),X38,0)</f>
        <v>0</v>
      </c>
      <c r="AA70">
        <f t="array" ref="AA70">IF(OR(Y38=AZ$29:AZ$31),Y38,0)</f>
        <v>0</v>
      </c>
      <c r="AB70">
        <f t="array" ref="AB70">IF(OR(Z38=BA$29:BA$31),Z38,0)</f>
        <v>0</v>
      </c>
      <c r="AC70">
        <f t="array" ref="AC70">IF(OR(AA38=BB$29:BB$31),AA38,0)</f>
        <v>0</v>
      </c>
      <c r="AE70">
        <v>1160</v>
      </c>
      <c r="AF70" t="s">
        <v>31</v>
      </c>
      <c r="AG70">
        <v>0</v>
      </c>
      <c r="AH70">
        <v>0</v>
      </c>
      <c r="AI70">
        <v>0</v>
      </c>
      <c r="AJ70">
        <v>348</v>
      </c>
      <c r="AK70">
        <v>375</v>
      </c>
      <c r="AL70">
        <v>417</v>
      </c>
      <c r="AM70">
        <v>0</v>
      </c>
      <c r="AN70">
        <v>0</v>
      </c>
      <c r="AO70">
        <v>294</v>
      </c>
      <c r="AP70" s="17">
        <v>0</v>
      </c>
      <c r="AQ70">
        <v>0</v>
      </c>
      <c r="AR70">
        <v>0</v>
      </c>
      <c r="AS70">
        <v>0</v>
      </c>
      <c r="AT70">
        <v>0</v>
      </c>
      <c r="AU70">
        <v>0</v>
      </c>
      <c r="AV70">
        <v>0</v>
      </c>
      <c r="AW70">
        <v>0</v>
      </c>
      <c r="AX70">
        <v>0</v>
      </c>
      <c r="AY70">
        <v>0</v>
      </c>
      <c r="AZ70">
        <v>0</v>
      </c>
      <c r="BA70">
        <v>0</v>
      </c>
      <c r="BB70">
        <v>0</v>
      </c>
      <c r="BC70">
        <v>0</v>
      </c>
      <c r="BD70">
        <v>0</v>
      </c>
      <c r="BE70">
        <v>0</v>
      </c>
      <c r="BF70">
        <v>0</v>
      </c>
    </row>
    <row r="71" spans="2:58" x14ac:dyDescent="0.45">
      <c r="B71">
        <v>1455</v>
      </c>
      <c r="C71" s="4" t="s">
        <v>32</v>
      </c>
      <c r="D71">
        <f t="array" ref="D71">IF(OR(B39=AC$29:AC$31),B39,0)</f>
        <v>0</v>
      </c>
      <c r="E71">
        <f t="array" ref="E71">IF(OR(C39=AD$29:AD$31),C39,0)</f>
        <v>0</v>
      </c>
      <c r="F71">
        <f t="array" ref="F71">IF(OR(D39=AE$29:AE$31),D39,0)</f>
        <v>0</v>
      </c>
      <c r="G71">
        <f t="array" ref="G71">IF(OR(E39=AF$29:AF$31),E39,0)</f>
        <v>0</v>
      </c>
      <c r="H71">
        <f t="array" ref="H71">IF(OR(F39=AG$29:AG$31),F39,0)</f>
        <v>421</v>
      </c>
      <c r="I71">
        <f t="array" ref="I71">IF(OR(G39=AH$29:AH$31),G39,0)</f>
        <v>0</v>
      </c>
      <c r="J71">
        <f t="array" ref="J71">IF(OR(H39=AI$29:AI$31),H39,0)</f>
        <v>0</v>
      </c>
      <c r="K71">
        <f t="array" ref="K71">IF(OR(I39=AJ$29:AJ$31),I39,0)</f>
        <v>0</v>
      </c>
      <c r="L71">
        <f t="array" ref="L71">IF(OR(J39=AK$29:AK$31),J39,0)</f>
        <v>333</v>
      </c>
      <c r="M71">
        <f t="array" ref="M71">IF(OR(K39=AL$29:AL$31),K39,0)</f>
        <v>368</v>
      </c>
      <c r="N71">
        <f t="array" ref="N71">IF(OR(L39=AM$29:AM$31),L39,0)</f>
        <v>0</v>
      </c>
      <c r="O71">
        <f t="array" ref="O71">IF(OR(M39=AN$29:AN$31),M39,0)</f>
        <v>0</v>
      </c>
      <c r="P71">
        <f t="array" ref="P71">IF(OR(N39=AO$29:AO$31),N39,0)</f>
        <v>0</v>
      </c>
      <c r="Q71">
        <f t="array" ref="Q71">IF(OR(O39=AP$29:AP$31),O39,0)</f>
        <v>0</v>
      </c>
      <c r="R71">
        <f t="array" ref="R71">IF(OR(P39=AQ$29:AQ$31),P39,0)</f>
        <v>0</v>
      </c>
      <c r="S71">
        <f t="array" ref="S71">IF(OR(Q39=AR$29:AR$31),Q39,0)</f>
        <v>0</v>
      </c>
      <c r="T71">
        <f t="array" ref="T71">IF(OR(R39=AS$29:AS$31),R39,0)</f>
        <v>0</v>
      </c>
      <c r="U71">
        <f t="array" ref="U71">IF(OR(S39=AT$29:AT$31),S39,0)</f>
        <v>0</v>
      </c>
      <c r="V71">
        <f t="array" ref="V71">IF(OR(T39=AU$29:AU$31),T39,0)</f>
        <v>0</v>
      </c>
      <c r="W71">
        <f t="array" ref="W71">IF(OR(U39=AV$29:AV$31),U39,0)</f>
        <v>0</v>
      </c>
      <c r="X71">
        <f t="array" ref="X71">IF(OR(V39=AW$29:AW$31),V39,0)</f>
        <v>0</v>
      </c>
      <c r="Y71">
        <f t="array" ref="Y71">IF(OR(W39=AX$29:AX$31),W39,0)</f>
        <v>0</v>
      </c>
      <c r="Z71">
        <f t="array" ref="Z71">IF(OR(X39=AY$29:AY$31),X39,0)</f>
        <v>0</v>
      </c>
      <c r="AA71">
        <f t="array" ref="AA71">IF(OR(Y39=AZ$29:AZ$31),Y39,0)</f>
        <v>0</v>
      </c>
      <c r="AB71">
        <f t="array" ref="AB71">IF(OR(Z39=BA$29:BA$31),Z39,0)</f>
        <v>0</v>
      </c>
      <c r="AC71">
        <f t="array" ref="AC71">IF(OR(AA39=BB$29:BB$31),AA39,0)</f>
        <v>0</v>
      </c>
      <c r="AE71">
        <v>1455</v>
      </c>
      <c r="AF71" t="s">
        <v>32</v>
      </c>
      <c r="AG71">
        <v>0</v>
      </c>
      <c r="AH71">
        <v>0</v>
      </c>
      <c r="AI71">
        <v>0</v>
      </c>
      <c r="AJ71">
        <v>0</v>
      </c>
      <c r="AK71">
        <v>421</v>
      </c>
      <c r="AL71">
        <v>0</v>
      </c>
      <c r="AM71">
        <v>0</v>
      </c>
      <c r="AN71">
        <v>0</v>
      </c>
      <c r="AO71">
        <v>333</v>
      </c>
      <c r="AP71">
        <v>368</v>
      </c>
      <c r="AQ71" s="17">
        <v>0</v>
      </c>
      <c r="AR71">
        <v>0</v>
      </c>
      <c r="AS71">
        <v>0</v>
      </c>
      <c r="AT71">
        <v>0</v>
      </c>
      <c r="AU71">
        <v>0</v>
      </c>
      <c r="AV71">
        <v>0</v>
      </c>
      <c r="AW71">
        <v>0</v>
      </c>
      <c r="AX71">
        <v>0</v>
      </c>
      <c r="AY71">
        <v>0</v>
      </c>
      <c r="AZ71">
        <v>0</v>
      </c>
      <c r="BA71">
        <v>0</v>
      </c>
      <c r="BB71">
        <v>0</v>
      </c>
      <c r="BC71">
        <v>0</v>
      </c>
      <c r="BD71">
        <v>0</v>
      </c>
      <c r="BE71">
        <v>0</v>
      </c>
      <c r="BF71">
        <v>0</v>
      </c>
    </row>
    <row r="72" spans="2:58" x14ac:dyDescent="0.45">
      <c r="B72">
        <v>1314</v>
      </c>
      <c r="C72" s="4" t="s">
        <v>33</v>
      </c>
      <c r="D72">
        <f t="array" ref="D72">IF(OR(B40=AC$29:AC$31),B40,0)</f>
        <v>333</v>
      </c>
      <c r="E72">
        <f t="array" ref="E72">IF(OR(C40=AD$29:AD$31),C40,0)</f>
        <v>0</v>
      </c>
      <c r="F72">
        <f t="array" ref="F72">IF(OR(D40=AE$29:AE$31),D40,0)</f>
        <v>0</v>
      </c>
      <c r="G72">
        <f t="array" ref="G72">IF(OR(E40=AF$29:AF$31),E40,0)</f>
        <v>0</v>
      </c>
      <c r="H72">
        <f t="array" ref="H72">IF(OR(F40=AG$29:AG$31),F40,0)</f>
        <v>0</v>
      </c>
      <c r="I72">
        <f t="array" ref="I72">IF(OR(G40=AH$29:AH$31),G40,0)</f>
        <v>0</v>
      </c>
      <c r="J72">
        <f t="array" ref="J72">IF(OR(H40=AI$29:AI$31),H40,0)</f>
        <v>476</v>
      </c>
      <c r="K72">
        <f t="array" ref="K72">IF(OR(I40=AJ$29:AJ$31),I40,0)</f>
        <v>0</v>
      </c>
      <c r="L72">
        <f t="array" ref="L72">IF(OR(J40=AK$29:AK$31),J40,0)</f>
        <v>0</v>
      </c>
      <c r="M72">
        <f t="array" ref="M72">IF(OR(K40=AL$29:AL$31),K40,0)</f>
        <v>0</v>
      </c>
      <c r="N72">
        <f t="array" ref="N72">IF(OR(L40=AM$29:AM$31),L40,0)</f>
        <v>0</v>
      </c>
      <c r="O72">
        <f t="array" ref="O72">IF(OR(M40=AN$29:AN$31),M40,0)</f>
        <v>0</v>
      </c>
      <c r="P72">
        <f t="array" ref="P72">IF(OR(N40=AO$29:AO$31),N40,0)</f>
        <v>0</v>
      </c>
      <c r="Q72">
        <f t="array" ref="Q72">IF(OR(O40=AP$29:AP$31),O40,0)</f>
        <v>444</v>
      </c>
      <c r="R72">
        <f t="array" ref="R72">IF(OR(P40=AQ$29:AQ$31),P40,0)</f>
        <v>333</v>
      </c>
      <c r="S72">
        <f t="array" ref="S72">IF(OR(Q40=AR$29:AR$31),Q40,0)</f>
        <v>0</v>
      </c>
      <c r="T72">
        <f t="array" ref="T72">IF(OR(R40=AS$29:AS$31),R40,0)</f>
        <v>0</v>
      </c>
      <c r="U72">
        <f t="array" ref="U72">IF(OR(S40=AT$29:AT$31),S40,0)</f>
        <v>0</v>
      </c>
      <c r="V72">
        <f t="array" ref="V72">IF(OR(T40=AU$29:AU$31),T40,0)</f>
        <v>0</v>
      </c>
      <c r="W72">
        <f t="array" ref="W72">IF(OR(U40=AV$29:AV$31),U40,0)</f>
        <v>316</v>
      </c>
      <c r="X72">
        <f t="array" ref="X72">IF(OR(V40=AW$29:AW$31),V40,0)</f>
        <v>0</v>
      </c>
      <c r="Y72">
        <f t="array" ref="Y72">IF(OR(W40=AX$29:AX$31),W40,0)</f>
        <v>0</v>
      </c>
      <c r="Z72">
        <f t="array" ref="Z72">IF(OR(X40=AY$29:AY$31),X40,0)</f>
        <v>0</v>
      </c>
      <c r="AA72">
        <f t="array" ref="AA72">IF(OR(Y40=AZ$29:AZ$31),Y40,0)</f>
        <v>0</v>
      </c>
      <c r="AB72">
        <f t="array" ref="AB72">IF(OR(Z40=BA$29:BA$31),Z40,0)</f>
        <v>0</v>
      </c>
      <c r="AC72">
        <f t="array" ref="AC72">IF(OR(AA40=BB$29:BB$31),AA40,0)</f>
        <v>0</v>
      </c>
      <c r="AE72">
        <v>1314</v>
      </c>
      <c r="AF72" t="s">
        <v>33</v>
      </c>
      <c r="AG72">
        <v>333</v>
      </c>
      <c r="AH72">
        <v>0</v>
      </c>
      <c r="AI72">
        <v>0</v>
      </c>
      <c r="AJ72">
        <v>0</v>
      </c>
      <c r="AK72">
        <v>0</v>
      </c>
      <c r="AL72">
        <v>0</v>
      </c>
      <c r="AM72">
        <v>476</v>
      </c>
      <c r="AN72">
        <v>0</v>
      </c>
      <c r="AO72">
        <v>0</v>
      </c>
      <c r="AP72">
        <v>0</v>
      </c>
      <c r="AQ72">
        <v>0</v>
      </c>
      <c r="AR72" s="17">
        <v>0</v>
      </c>
      <c r="AS72">
        <v>0</v>
      </c>
      <c r="AT72">
        <v>0</v>
      </c>
      <c r="AU72">
        <v>0</v>
      </c>
      <c r="AV72">
        <v>0</v>
      </c>
      <c r="AW72">
        <v>0</v>
      </c>
      <c r="AX72">
        <v>0</v>
      </c>
      <c r="AY72">
        <v>0</v>
      </c>
      <c r="AZ72">
        <v>0</v>
      </c>
      <c r="BA72">
        <v>0</v>
      </c>
      <c r="BB72">
        <v>0</v>
      </c>
      <c r="BC72">
        <v>0</v>
      </c>
      <c r="BD72">
        <v>0</v>
      </c>
      <c r="BE72">
        <v>0</v>
      </c>
      <c r="BF72">
        <v>0</v>
      </c>
    </row>
    <row r="73" spans="2:58" x14ac:dyDescent="0.45">
      <c r="B73">
        <v>997</v>
      </c>
      <c r="C73" s="4" t="s">
        <v>34</v>
      </c>
      <c r="D73">
        <f t="array" ref="D73">IF(OR(B41=AC$29:AC$31),B41,0)</f>
        <v>0</v>
      </c>
      <c r="E73">
        <f t="array" ref="E73">IF(OR(C41=AD$29:AD$31),C41,0)</f>
        <v>0</v>
      </c>
      <c r="F73">
        <f t="array" ref="F73">IF(OR(D41=AE$29:AE$31),D41,0)</f>
        <v>0</v>
      </c>
      <c r="G73">
        <f t="array" ref="G73">IF(OR(E41=AF$29:AF$31),E41,0)</f>
        <v>0</v>
      </c>
      <c r="H73">
        <f t="array" ref="H73">IF(OR(F41=AG$29:AG$31),F41,0)</f>
        <v>0</v>
      </c>
      <c r="I73">
        <f t="array" ref="I73">IF(OR(G41=AH$29:AH$31),G41,0)</f>
        <v>0</v>
      </c>
      <c r="J73">
        <f t="array" ref="J73">IF(OR(H41=AI$29:AI$31),H41,0)</f>
        <v>0</v>
      </c>
      <c r="K73">
        <f t="array" ref="K73">IF(OR(I41=AJ$29:AJ$31),I41,0)</f>
        <v>0</v>
      </c>
      <c r="L73">
        <f t="array" ref="L73">IF(OR(J41=AK$29:AK$31),J41,0)</f>
        <v>0</v>
      </c>
      <c r="M73">
        <f t="array" ref="M73">IF(OR(K41=AL$29:AL$31),K41,0)</f>
        <v>0</v>
      </c>
      <c r="N73">
        <f t="array" ref="N73">IF(OR(L41=AM$29:AM$31),L41,0)</f>
        <v>0</v>
      </c>
      <c r="O73">
        <f t="array" ref="O73">IF(OR(M41=AN$29:AN$31),M41,0)</f>
        <v>0</v>
      </c>
      <c r="P73">
        <f t="array" ref="P73">IF(OR(N41=AO$29:AO$31),N41,0)</f>
        <v>0</v>
      </c>
      <c r="Q73">
        <f t="array" ref="Q73">IF(OR(O41=AP$29:AP$31),O41,0)</f>
        <v>0</v>
      </c>
      <c r="R73">
        <f t="array" ref="R73">IF(OR(P41=AQ$29:AQ$31),P41,0)</f>
        <v>0</v>
      </c>
      <c r="S73">
        <f t="array" ref="S73">IF(OR(Q41=AR$29:AR$31),Q41,0)</f>
        <v>0</v>
      </c>
      <c r="T73">
        <f t="array" ref="T73">IF(OR(R41=AS$29:AS$31),R41,0)</f>
        <v>364</v>
      </c>
      <c r="U73">
        <f t="array" ref="U73">IF(OR(S41=AT$29:AT$31),S41,0)</f>
        <v>333</v>
      </c>
      <c r="V73">
        <f t="array" ref="V73">IF(OR(T41=AU$29:AU$31),T41,0)</f>
        <v>0</v>
      </c>
      <c r="W73">
        <f t="array" ref="W73">IF(OR(U41=AV$29:AV$31),U41,0)</f>
        <v>0</v>
      </c>
      <c r="X73">
        <f t="array" ref="X73">IF(OR(V41=AW$29:AW$31),V41,0)</f>
        <v>0</v>
      </c>
      <c r="Y73">
        <f t="array" ref="Y73">IF(OR(W41=AX$29:AX$31),W41,0)</f>
        <v>0</v>
      </c>
      <c r="Z73">
        <f t="array" ref="Z73">IF(OR(X41=AY$29:AY$31),X41,0)</f>
        <v>0</v>
      </c>
      <c r="AA73">
        <f t="array" ref="AA73">IF(OR(Y41=AZ$29:AZ$31),Y41,0)</f>
        <v>0</v>
      </c>
      <c r="AB73">
        <f t="array" ref="AB73">IF(OR(Z41=BA$29:BA$31),Z41,0)</f>
        <v>0</v>
      </c>
      <c r="AC73">
        <f t="array" ref="AC73">IF(OR(AA41=BB$29:BB$31),AA41,0)</f>
        <v>0</v>
      </c>
      <c r="AE73">
        <v>997</v>
      </c>
      <c r="AF73" t="s">
        <v>34</v>
      </c>
      <c r="AG73">
        <v>0</v>
      </c>
      <c r="AH73">
        <v>0</v>
      </c>
      <c r="AI73">
        <v>0</v>
      </c>
      <c r="AJ73">
        <v>0</v>
      </c>
      <c r="AK73">
        <v>0</v>
      </c>
      <c r="AL73">
        <v>0</v>
      </c>
      <c r="AM73">
        <v>0</v>
      </c>
      <c r="AN73">
        <v>0</v>
      </c>
      <c r="AO73">
        <v>0</v>
      </c>
      <c r="AP73">
        <v>0</v>
      </c>
      <c r="AQ73">
        <v>0</v>
      </c>
      <c r="AR73">
        <v>0</v>
      </c>
      <c r="AS73" s="17">
        <v>0</v>
      </c>
      <c r="AT73">
        <v>0</v>
      </c>
      <c r="AU73">
        <v>0</v>
      </c>
      <c r="AV73">
        <v>0</v>
      </c>
      <c r="AW73">
        <v>0</v>
      </c>
      <c r="AX73">
        <v>0</v>
      </c>
      <c r="AY73">
        <v>0</v>
      </c>
      <c r="AZ73">
        <v>0</v>
      </c>
      <c r="BA73">
        <v>0</v>
      </c>
      <c r="BB73">
        <v>0</v>
      </c>
      <c r="BC73">
        <v>0</v>
      </c>
      <c r="BD73">
        <v>0</v>
      </c>
      <c r="BE73">
        <v>0</v>
      </c>
      <c r="BF73">
        <v>0</v>
      </c>
    </row>
    <row r="74" spans="2:58" x14ac:dyDescent="0.45">
      <c r="B74">
        <v>1378</v>
      </c>
      <c r="C74" s="4" t="s">
        <v>35</v>
      </c>
      <c r="D74">
        <f t="array" ref="D74">IF(OR(B42=AC$29:AC$31),B42,0)</f>
        <v>0</v>
      </c>
      <c r="E74">
        <f t="array" ref="E74">IF(OR(C42=AD$29:AD$31),C42,0)</f>
        <v>0</v>
      </c>
      <c r="F74">
        <f t="array" ref="F74">IF(OR(D42=AE$29:AE$31),D42,0)</f>
        <v>0</v>
      </c>
      <c r="G74">
        <f t="array" ref="G74">IF(OR(E42=AF$29:AF$31),E42,0)</f>
        <v>368</v>
      </c>
      <c r="H74">
        <f t="array" ref="H74">IF(OR(F42=AG$29:AG$31),F42,0)</f>
        <v>0</v>
      </c>
      <c r="I74">
        <f t="array" ref="I74">IF(OR(G42=AH$29:AH$31),G42,0)</f>
        <v>0</v>
      </c>
      <c r="J74">
        <f t="array" ref="J74">IF(OR(H42=AI$29:AI$31),H42,0)</f>
        <v>0</v>
      </c>
      <c r="K74">
        <f t="array" ref="K74">IF(OR(I42=AJ$29:AJ$31),I42,0)</f>
        <v>389</v>
      </c>
      <c r="L74">
        <f t="array" ref="L74">IF(OR(J42=AK$29:AK$31),J42,0)</f>
        <v>0</v>
      </c>
      <c r="M74">
        <f t="array" ref="M74">IF(OR(K42=AL$29:AL$31),K42,0)</f>
        <v>0</v>
      </c>
      <c r="N74">
        <f t="array" ref="N74">IF(OR(L42=AM$29:AM$31),L42,0)</f>
        <v>0</v>
      </c>
      <c r="O74">
        <f t="array" ref="O74">IF(OR(M42=AN$29:AN$31),M42,0)</f>
        <v>444</v>
      </c>
      <c r="P74">
        <f t="array" ref="P74">IF(OR(N42=AO$29:AO$31),N42,0)</f>
        <v>0</v>
      </c>
      <c r="Q74">
        <f t="array" ref="Q74">IF(OR(O42=AP$29:AP$31),O42,0)</f>
        <v>0</v>
      </c>
      <c r="R74">
        <f t="array" ref="R74">IF(OR(P42=AQ$29:AQ$31),P42,0)</f>
        <v>0</v>
      </c>
      <c r="S74">
        <f t="array" ref="S74">IF(OR(Q42=AR$29:AR$31),Q42,0)</f>
        <v>0</v>
      </c>
      <c r="T74">
        <f t="array" ref="T74">IF(OR(R42=AS$29:AS$31),R42,0)</f>
        <v>545</v>
      </c>
      <c r="U74">
        <f t="array" ref="U74">IF(OR(S42=AT$29:AT$31),S42,0)</f>
        <v>286</v>
      </c>
      <c r="V74">
        <f t="array" ref="V74">IF(OR(T42=AU$29:AU$31),T42,0)</f>
        <v>0</v>
      </c>
      <c r="W74">
        <f t="array" ref="W74">IF(OR(U42=AV$29:AV$31),U42,0)</f>
        <v>0</v>
      </c>
      <c r="X74">
        <f t="array" ref="X74">IF(OR(V42=AW$29:AW$31),V42,0)</f>
        <v>0</v>
      </c>
      <c r="Y74">
        <f t="array" ref="Y74">IF(OR(W42=AX$29:AX$31),W42,0)</f>
        <v>385</v>
      </c>
      <c r="Z74">
        <f t="array" ref="Z74">IF(OR(X42=AY$29:AY$31),X42,0)</f>
        <v>0</v>
      </c>
      <c r="AA74">
        <f t="array" ref="AA74">IF(OR(Y42=AZ$29:AZ$31),Y42,0)</f>
        <v>0</v>
      </c>
      <c r="AB74">
        <f t="array" ref="AB74">IF(OR(Z42=BA$29:BA$31),Z42,0)</f>
        <v>0</v>
      </c>
      <c r="AC74">
        <f t="array" ref="AC74">IF(OR(AA42=BB$29:BB$31),AA42,0)</f>
        <v>0</v>
      </c>
      <c r="AE74">
        <v>1378</v>
      </c>
      <c r="AF74" t="s">
        <v>35</v>
      </c>
      <c r="AG74">
        <v>0</v>
      </c>
      <c r="AH74">
        <v>0</v>
      </c>
      <c r="AI74">
        <v>0</v>
      </c>
      <c r="AJ74">
        <v>368</v>
      </c>
      <c r="AK74">
        <v>0</v>
      </c>
      <c r="AL74">
        <v>0</v>
      </c>
      <c r="AM74">
        <v>0</v>
      </c>
      <c r="AN74">
        <v>389</v>
      </c>
      <c r="AO74">
        <v>0</v>
      </c>
      <c r="AP74">
        <v>0</v>
      </c>
      <c r="AQ74">
        <v>0</v>
      </c>
      <c r="AR74">
        <v>444</v>
      </c>
      <c r="AS74">
        <v>0</v>
      </c>
      <c r="AT74" s="17">
        <v>0</v>
      </c>
      <c r="AU74">
        <v>0</v>
      </c>
      <c r="AV74">
        <v>0</v>
      </c>
      <c r="AW74">
        <v>0</v>
      </c>
      <c r="AX74">
        <v>0</v>
      </c>
      <c r="AY74">
        <v>0</v>
      </c>
      <c r="AZ74">
        <v>0</v>
      </c>
      <c r="BA74">
        <v>0</v>
      </c>
      <c r="BB74">
        <v>0</v>
      </c>
      <c r="BC74">
        <v>0</v>
      </c>
      <c r="BD74">
        <v>0</v>
      </c>
      <c r="BE74">
        <v>0</v>
      </c>
      <c r="BF74">
        <v>0</v>
      </c>
    </row>
    <row r="75" spans="2:58" x14ac:dyDescent="0.45">
      <c r="B75">
        <v>1021</v>
      </c>
      <c r="C75" s="4" t="s">
        <v>36</v>
      </c>
      <c r="D75">
        <f t="array" ref="D75">IF(OR(B43=AC$29:AC$31),B43,0)</f>
        <v>0</v>
      </c>
      <c r="E75">
        <f t="array" ref="E75">IF(OR(C43=AD$29:AD$31),C43,0)</f>
        <v>0</v>
      </c>
      <c r="F75">
        <f t="array" ref="F75">IF(OR(D43=AE$29:AE$31),D43,0)</f>
        <v>0</v>
      </c>
      <c r="G75">
        <f t="array" ref="G75">IF(OR(E43=AF$29:AF$31),E43,0)</f>
        <v>0</v>
      </c>
      <c r="H75">
        <f t="array" ref="H75">IF(OR(F43=AG$29:AG$31),F43,0)</f>
        <v>0</v>
      </c>
      <c r="I75">
        <f t="array" ref="I75">IF(OR(G43=AH$29:AH$31),G43,0)</f>
        <v>0</v>
      </c>
      <c r="J75">
        <f t="array" ref="J75">IF(OR(H43=AI$29:AI$31),H43,0)</f>
        <v>0</v>
      </c>
      <c r="K75">
        <f t="array" ref="K75">IF(OR(I43=AJ$29:AJ$31),I43,0)</f>
        <v>0</v>
      </c>
      <c r="L75">
        <f t="array" ref="L75">IF(OR(J43=AK$29:AK$31),J43,0)</f>
        <v>0</v>
      </c>
      <c r="M75">
        <f t="array" ref="M75">IF(OR(K43=AL$29:AL$31),K43,0)</f>
        <v>0</v>
      </c>
      <c r="N75">
        <f t="array" ref="N75">IF(OR(L43=AM$29:AM$31),L43,0)</f>
        <v>0</v>
      </c>
      <c r="O75">
        <f t="array" ref="O75">IF(OR(M43=AN$29:AN$31),M43,0)</f>
        <v>0</v>
      </c>
      <c r="P75">
        <f t="array" ref="P75">IF(OR(N43=AO$29:AO$31),N43,0)</f>
        <v>0</v>
      </c>
      <c r="Q75">
        <f t="array" ref="Q75">IF(OR(O43=AP$29:AP$31),O43,0)</f>
        <v>0</v>
      </c>
      <c r="R75">
        <f t="array" ref="R75">IF(OR(P43=AQ$29:AQ$31),P43,0)</f>
        <v>0</v>
      </c>
      <c r="S75">
        <f t="array" ref="S75">IF(OR(Q43=AR$29:AR$31),Q43,0)</f>
        <v>0</v>
      </c>
      <c r="T75">
        <f t="array" ref="T75">IF(OR(R43=AS$29:AS$31),R43,0)</f>
        <v>375</v>
      </c>
      <c r="U75">
        <f t="array" ref="U75">IF(OR(S43=AT$29:AT$31),S43,0)</f>
        <v>0</v>
      </c>
      <c r="V75">
        <f t="array" ref="V75">IF(OR(T43=AU$29:AU$31),T43,0)</f>
        <v>0</v>
      </c>
      <c r="W75">
        <f t="array" ref="W75">IF(OR(U43=AV$29:AV$31),U43,0)</f>
        <v>0</v>
      </c>
      <c r="X75">
        <f t="array" ref="X75">IF(OR(V43=AW$29:AW$31),V43,0)</f>
        <v>0</v>
      </c>
      <c r="Y75">
        <f t="array" ref="Y75">IF(OR(W43=AX$29:AX$31),W43,0)</f>
        <v>0</v>
      </c>
      <c r="Z75">
        <f t="array" ref="Z75">IF(OR(X43=AY$29:AY$31),X43,0)</f>
        <v>0</v>
      </c>
      <c r="AA75">
        <f t="array" ref="AA75">IF(OR(Y43=AZ$29:AZ$31),Y43,0)</f>
        <v>0</v>
      </c>
      <c r="AB75">
        <f t="array" ref="AB75">IF(OR(Z43=BA$29:BA$31),Z43,0)</f>
        <v>0</v>
      </c>
      <c r="AC75">
        <f t="array" ref="AC75">IF(OR(AA43=BB$29:BB$31),AA43,0)</f>
        <v>0</v>
      </c>
      <c r="AE75">
        <v>1021</v>
      </c>
      <c r="AF75" t="s">
        <v>36</v>
      </c>
      <c r="AG75">
        <v>0</v>
      </c>
      <c r="AH75">
        <v>0</v>
      </c>
      <c r="AI75">
        <v>0</v>
      </c>
      <c r="AJ75">
        <v>0</v>
      </c>
      <c r="AK75">
        <v>0</v>
      </c>
      <c r="AL75">
        <v>0</v>
      </c>
      <c r="AM75">
        <v>0</v>
      </c>
      <c r="AN75">
        <v>0</v>
      </c>
      <c r="AO75">
        <v>0</v>
      </c>
      <c r="AP75">
        <v>0</v>
      </c>
      <c r="AQ75">
        <v>0</v>
      </c>
      <c r="AR75">
        <v>0</v>
      </c>
      <c r="AS75">
        <v>0</v>
      </c>
      <c r="AT75">
        <v>0</v>
      </c>
      <c r="AU75" s="17">
        <v>0</v>
      </c>
      <c r="AV75">
        <v>0</v>
      </c>
      <c r="AW75">
        <v>0</v>
      </c>
      <c r="AX75">
        <v>0</v>
      </c>
      <c r="AY75">
        <v>0</v>
      </c>
      <c r="AZ75">
        <v>0</v>
      </c>
      <c r="BA75">
        <v>0</v>
      </c>
      <c r="BB75">
        <v>0</v>
      </c>
      <c r="BC75">
        <v>0</v>
      </c>
      <c r="BD75">
        <v>0</v>
      </c>
      <c r="BE75">
        <v>0</v>
      </c>
      <c r="BF75">
        <v>0</v>
      </c>
    </row>
    <row r="76" spans="2:58" x14ac:dyDescent="0.45">
      <c r="B76">
        <v>933</v>
      </c>
      <c r="C76" s="4" t="s">
        <v>37</v>
      </c>
      <c r="D76">
        <f t="array" ref="D76">IF(OR(B44=AC$29:AC$31),B44,0)</f>
        <v>0</v>
      </c>
      <c r="E76">
        <f t="array" ref="E76">IF(OR(C44=AD$29:AD$31),C44,0)</f>
        <v>0</v>
      </c>
      <c r="F76">
        <f t="array" ref="F76">IF(OR(D44=AE$29:AE$31),D44,0)</f>
        <v>0</v>
      </c>
      <c r="G76">
        <f t="array" ref="G76">IF(OR(E44=AF$29:AF$31),E44,0)</f>
        <v>0</v>
      </c>
      <c r="H76">
        <f t="array" ref="H76">IF(OR(F44=AG$29:AG$31),F44,0)</f>
        <v>0</v>
      </c>
      <c r="I76">
        <f t="array" ref="I76">IF(OR(G44=AH$29:AH$31),G44,0)</f>
        <v>0</v>
      </c>
      <c r="J76">
        <f t="array" ref="J76">IF(OR(H44=AI$29:AI$31),H44,0)</f>
        <v>0</v>
      </c>
      <c r="K76">
        <f t="array" ref="K76">IF(OR(I44=AJ$29:AJ$31),I44,0)</f>
        <v>0</v>
      </c>
      <c r="L76">
        <f t="array" ref="L76">IF(OR(J44=AK$29:AK$31),J44,0)</f>
        <v>0</v>
      </c>
      <c r="M76">
        <f t="array" ref="M76">IF(OR(K44=AL$29:AL$31),K44,0)</f>
        <v>0</v>
      </c>
      <c r="N76">
        <f t="array" ref="N76">IF(OR(L44=AM$29:AM$31),L44,0)</f>
        <v>0</v>
      </c>
      <c r="O76">
        <f t="array" ref="O76">IF(OR(M44=AN$29:AN$31),M44,0)</f>
        <v>0</v>
      </c>
      <c r="P76">
        <f t="array" ref="P76">IF(OR(N44=AO$29:AO$31),N44,0)</f>
        <v>0</v>
      </c>
      <c r="Q76">
        <f t="array" ref="Q76">IF(OR(O44=AP$29:AP$31),O44,0)</f>
        <v>0</v>
      </c>
      <c r="R76">
        <f t="array" ref="R76">IF(OR(P44=AQ$29:AQ$31),P44,0)</f>
        <v>0</v>
      </c>
      <c r="S76">
        <f t="array" ref="S76">IF(OR(Q44=AR$29:AR$31),Q44,0)</f>
        <v>0</v>
      </c>
      <c r="T76">
        <f t="array" ref="T76">IF(OR(R44=AS$29:AS$31),R44,0)</f>
        <v>0</v>
      </c>
      <c r="U76">
        <f t="array" ref="U76">IF(OR(S44=AT$29:AT$31),S44,0)</f>
        <v>0</v>
      </c>
      <c r="V76">
        <f t="array" ref="V76">IF(OR(T44=AU$29:AU$31),T44,0)</f>
        <v>0</v>
      </c>
      <c r="W76">
        <f t="array" ref="W76">IF(OR(U44=AV$29:AV$31),U44,0)</f>
        <v>0</v>
      </c>
      <c r="X76">
        <f t="array" ref="X76">IF(OR(V44=AW$29:AW$31),V44,0)</f>
        <v>250</v>
      </c>
      <c r="Y76">
        <f t="array" ref="Y76">IF(OR(W44=AX$29:AX$31),W44,0)</f>
        <v>0</v>
      </c>
      <c r="Z76">
        <f t="array" ref="Z76">IF(OR(X44=AY$29:AY$31),X44,0)</f>
        <v>0</v>
      </c>
      <c r="AA76">
        <f t="array" ref="AA76">IF(OR(Y44=AZ$29:AZ$31),Y44,0)</f>
        <v>0</v>
      </c>
      <c r="AB76">
        <f t="array" ref="AB76">IF(OR(Z44=BA$29:BA$31),Z44,0)</f>
        <v>0</v>
      </c>
      <c r="AC76">
        <f t="array" ref="AC76">IF(OR(AA44=BB$29:BB$31),AA44,0)</f>
        <v>0</v>
      </c>
      <c r="AE76">
        <v>933</v>
      </c>
      <c r="AF76" t="s">
        <v>37</v>
      </c>
      <c r="AG76">
        <v>0</v>
      </c>
      <c r="AH76">
        <v>0</v>
      </c>
      <c r="AI76">
        <v>0</v>
      </c>
      <c r="AJ76">
        <v>0</v>
      </c>
      <c r="AK76">
        <v>0</v>
      </c>
      <c r="AL76">
        <v>0</v>
      </c>
      <c r="AM76">
        <v>0</v>
      </c>
      <c r="AN76">
        <v>0</v>
      </c>
      <c r="AO76">
        <v>0</v>
      </c>
      <c r="AP76">
        <v>0</v>
      </c>
      <c r="AQ76">
        <v>0</v>
      </c>
      <c r="AR76">
        <v>0</v>
      </c>
      <c r="AS76">
        <v>0</v>
      </c>
      <c r="AT76">
        <v>0</v>
      </c>
      <c r="AU76">
        <v>0</v>
      </c>
      <c r="AV76" s="17">
        <v>0</v>
      </c>
      <c r="AW76">
        <v>0</v>
      </c>
      <c r="AX76">
        <v>0</v>
      </c>
      <c r="AY76">
        <v>0</v>
      </c>
      <c r="AZ76">
        <v>0</v>
      </c>
      <c r="BA76">
        <v>0</v>
      </c>
      <c r="BB76">
        <v>0</v>
      </c>
      <c r="BC76">
        <v>0</v>
      </c>
      <c r="BD76">
        <v>0</v>
      </c>
      <c r="BE76">
        <v>0</v>
      </c>
      <c r="BF76">
        <v>0</v>
      </c>
    </row>
    <row r="77" spans="2:58" x14ac:dyDescent="0.45">
      <c r="B77">
        <v>1284</v>
      </c>
      <c r="C77" s="4" t="s">
        <v>38</v>
      </c>
      <c r="D77">
        <f t="array" ref="D77">IF(OR(B45=AC$29:AC$31),B45,0)</f>
        <v>0</v>
      </c>
      <c r="E77">
        <f t="array" ref="E77">IF(OR(C45=AD$29:AD$31),C45,0)</f>
        <v>0</v>
      </c>
      <c r="F77">
        <f t="array" ref="F77">IF(OR(D45=AE$29:AE$31),D45,0)</f>
        <v>0</v>
      </c>
      <c r="G77">
        <f t="array" ref="G77">IF(OR(E45=AF$29:AF$31),E45,0)</f>
        <v>0</v>
      </c>
      <c r="H77">
        <f t="array" ref="H77">IF(OR(F45=AG$29:AG$31),F45,0)</f>
        <v>0</v>
      </c>
      <c r="I77">
        <f t="array" ref="I77">IF(OR(G45=AH$29:AH$31),G45,0)</f>
        <v>0</v>
      </c>
      <c r="J77">
        <f t="array" ref="J77">IF(OR(H45=AI$29:AI$31),H45,0)</f>
        <v>0</v>
      </c>
      <c r="K77">
        <f t="array" ref="K77">IF(OR(I45=AJ$29:AJ$31),I45,0)</f>
        <v>0</v>
      </c>
      <c r="L77">
        <f t="array" ref="L77">IF(OR(J45=AK$29:AK$31),J45,0)</f>
        <v>0</v>
      </c>
      <c r="M77">
        <f t="array" ref="M77">IF(OR(K45=AL$29:AL$31),K45,0)</f>
        <v>0</v>
      </c>
      <c r="N77">
        <f t="array" ref="N77">IF(OR(L45=AM$29:AM$31),L45,0)</f>
        <v>0</v>
      </c>
      <c r="O77">
        <f t="array" ref="O77">IF(OR(M45=AN$29:AN$31),M45,0)</f>
        <v>0</v>
      </c>
      <c r="P77">
        <f t="array" ref="P77">IF(OR(N45=AO$29:AO$31),N45,0)</f>
        <v>364</v>
      </c>
      <c r="Q77">
        <f t="array" ref="Q77">IF(OR(O45=AP$29:AP$31),O45,0)</f>
        <v>545</v>
      </c>
      <c r="R77">
        <f t="array" ref="R77">IF(OR(P45=AQ$29:AQ$31),P45,0)</f>
        <v>375</v>
      </c>
      <c r="S77">
        <f t="array" ref="S77">IF(OR(Q45=AR$29:AR$31),Q45,0)</f>
        <v>0</v>
      </c>
      <c r="T77">
        <f t="array" ref="T77">IF(OR(R45=AS$29:AS$31),R45,0)</f>
        <v>0</v>
      </c>
      <c r="U77">
        <f t="array" ref="U77">IF(OR(S45=AT$29:AT$31),S45,0)</f>
        <v>0</v>
      </c>
      <c r="V77">
        <f t="array" ref="V77">IF(OR(T45=AU$29:AU$31),T45,0)</f>
        <v>0</v>
      </c>
      <c r="W77">
        <f t="array" ref="W77">IF(OR(U45=AV$29:AV$31),U45,0)</f>
        <v>0</v>
      </c>
      <c r="X77">
        <f t="array" ref="X77">IF(OR(V45=AW$29:AW$31),V45,0)</f>
        <v>0</v>
      </c>
      <c r="Y77">
        <f t="array" ref="Y77">IF(OR(W45=AX$29:AX$31),W45,0)</f>
        <v>0</v>
      </c>
      <c r="Z77">
        <f t="array" ref="Z77">IF(OR(X45=AY$29:AY$31),X45,0)</f>
        <v>0</v>
      </c>
      <c r="AA77">
        <f t="array" ref="AA77">IF(OR(Y45=AZ$29:AZ$31),Y45,0)</f>
        <v>0</v>
      </c>
      <c r="AB77">
        <f t="array" ref="AB77">IF(OR(Z45=BA$29:BA$31),Z45,0)</f>
        <v>0</v>
      </c>
      <c r="AC77">
        <f t="array" ref="AC77">IF(OR(AA45=BB$29:BB$31),AA45,0)</f>
        <v>0</v>
      </c>
      <c r="AE77">
        <v>1284</v>
      </c>
      <c r="AF77" t="s">
        <v>38</v>
      </c>
      <c r="AG77">
        <v>0</v>
      </c>
      <c r="AH77">
        <v>0</v>
      </c>
      <c r="AI77">
        <v>0</v>
      </c>
      <c r="AJ77">
        <v>0</v>
      </c>
      <c r="AK77">
        <v>0</v>
      </c>
      <c r="AL77">
        <v>0</v>
      </c>
      <c r="AM77">
        <v>0</v>
      </c>
      <c r="AN77">
        <v>0</v>
      </c>
      <c r="AO77">
        <v>0</v>
      </c>
      <c r="AP77">
        <v>0</v>
      </c>
      <c r="AQ77">
        <v>0</v>
      </c>
      <c r="AR77">
        <v>0</v>
      </c>
      <c r="AS77">
        <v>364</v>
      </c>
      <c r="AT77">
        <v>545</v>
      </c>
      <c r="AU77">
        <v>375</v>
      </c>
      <c r="AV77">
        <v>0</v>
      </c>
      <c r="AW77" s="17">
        <v>0</v>
      </c>
      <c r="AX77">
        <v>0</v>
      </c>
      <c r="AY77">
        <v>0</v>
      </c>
      <c r="AZ77">
        <v>0</v>
      </c>
      <c r="BA77">
        <v>0</v>
      </c>
      <c r="BB77">
        <v>0</v>
      </c>
      <c r="BC77">
        <v>0</v>
      </c>
      <c r="BD77">
        <v>0</v>
      </c>
      <c r="BE77">
        <v>0</v>
      </c>
      <c r="BF77">
        <v>0</v>
      </c>
    </row>
    <row r="78" spans="2:58" x14ac:dyDescent="0.45">
      <c r="B78">
        <v>919</v>
      </c>
      <c r="C78" s="4" t="s">
        <v>39</v>
      </c>
      <c r="D78">
        <f t="array" ref="D78">IF(OR(B46=AC$29:AC$31),B46,0)</f>
        <v>0</v>
      </c>
      <c r="E78">
        <f t="array" ref="E78">IF(OR(C46=AD$29:AD$31),C46,0)</f>
        <v>0</v>
      </c>
      <c r="F78">
        <f t="array" ref="F78">IF(OR(D46=AE$29:AE$31),D46,0)</f>
        <v>0</v>
      </c>
      <c r="G78">
        <f t="array" ref="G78">IF(OR(E46=AF$29:AF$31),E46,0)</f>
        <v>0</v>
      </c>
      <c r="H78">
        <f t="array" ref="H78">IF(OR(F46=AG$29:AG$31),F46,0)</f>
        <v>0</v>
      </c>
      <c r="I78">
        <f t="array" ref="I78">IF(OR(G46=AH$29:AH$31),G46,0)</f>
        <v>0</v>
      </c>
      <c r="J78">
        <f t="array" ref="J78">IF(OR(H46=AI$29:AI$31),H46,0)</f>
        <v>0</v>
      </c>
      <c r="K78">
        <f t="array" ref="K78">IF(OR(I46=AJ$29:AJ$31),I46,0)</f>
        <v>0</v>
      </c>
      <c r="L78">
        <f t="array" ref="L78">IF(OR(J46=AK$29:AK$31),J46,0)</f>
        <v>0</v>
      </c>
      <c r="M78">
        <f t="array" ref="M78">IF(OR(K46=AL$29:AL$31),K46,0)</f>
        <v>0</v>
      </c>
      <c r="N78">
        <f t="array" ref="N78">IF(OR(L46=AM$29:AM$31),L46,0)</f>
        <v>0</v>
      </c>
      <c r="O78">
        <f t="array" ref="O78">IF(OR(M46=AN$29:AN$31),M46,0)</f>
        <v>0</v>
      </c>
      <c r="P78">
        <f t="array" ref="P78">IF(OR(N46=AO$29:AO$31),N46,0)</f>
        <v>333</v>
      </c>
      <c r="Q78">
        <f t="array" ref="Q78">IF(OR(O46=AP$29:AP$31),O46,0)</f>
        <v>0</v>
      </c>
      <c r="R78">
        <f t="array" ref="R78">IF(OR(P46=AQ$29:AQ$31),P46,0)</f>
        <v>0</v>
      </c>
      <c r="S78">
        <f t="array" ref="S78">IF(OR(Q46=AR$29:AR$31),Q46,0)</f>
        <v>0</v>
      </c>
      <c r="T78">
        <f t="array" ref="T78">IF(OR(R46=AS$29:AS$31),R46,0)</f>
        <v>0</v>
      </c>
      <c r="U78">
        <f t="array" ref="U78">IF(OR(S46=AT$29:AT$31),S46,0)</f>
        <v>0</v>
      </c>
      <c r="V78">
        <f t="array" ref="V78">IF(OR(T46=AU$29:AU$31),T46,0)</f>
        <v>0</v>
      </c>
      <c r="W78">
        <f t="array" ref="W78">IF(OR(U46=AV$29:AV$31),U46,0)</f>
        <v>0</v>
      </c>
      <c r="X78">
        <f t="array" ref="X78">IF(OR(V46=AW$29:AW$31),V46,0)</f>
        <v>0</v>
      </c>
      <c r="Y78">
        <f t="array" ref="Y78">IF(OR(W46=AX$29:AX$31),W46,0)</f>
        <v>0</v>
      </c>
      <c r="Z78">
        <f t="array" ref="Z78">IF(OR(X46=AY$29:AY$31),X46,0)</f>
        <v>0</v>
      </c>
      <c r="AA78">
        <f t="array" ref="AA78">IF(OR(Y46=AZ$29:AZ$31),Y46,0)</f>
        <v>0</v>
      </c>
      <c r="AB78">
        <f t="array" ref="AB78">IF(OR(Z46=BA$29:BA$31),Z46,0)</f>
        <v>0</v>
      </c>
      <c r="AC78">
        <f t="array" ref="AC78">IF(OR(AA46=BB$29:BB$31),AA46,0)</f>
        <v>0</v>
      </c>
      <c r="AE78">
        <v>919</v>
      </c>
      <c r="AF78" t="s">
        <v>39</v>
      </c>
      <c r="AG78">
        <v>0</v>
      </c>
      <c r="AH78">
        <v>0</v>
      </c>
      <c r="AI78">
        <v>0</v>
      </c>
      <c r="AJ78">
        <v>0</v>
      </c>
      <c r="AK78">
        <v>0</v>
      </c>
      <c r="AL78">
        <v>0</v>
      </c>
      <c r="AM78">
        <v>0</v>
      </c>
      <c r="AN78">
        <v>0</v>
      </c>
      <c r="AO78">
        <v>0</v>
      </c>
      <c r="AP78">
        <v>0</v>
      </c>
      <c r="AQ78">
        <v>0</v>
      </c>
      <c r="AR78">
        <v>0</v>
      </c>
      <c r="AS78">
        <v>333</v>
      </c>
      <c r="AT78">
        <v>0</v>
      </c>
      <c r="AU78">
        <v>0</v>
      </c>
      <c r="AV78">
        <v>0</v>
      </c>
      <c r="AW78">
        <v>0</v>
      </c>
      <c r="AX78" s="17">
        <v>0</v>
      </c>
      <c r="AY78">
        <v>0</v>
      </c>
      <c r="AZ78">
        <v>0</v>
      </c>
      <c r="BA78">
        <v>0</v>
      </c>
      <c r="BB78">
        <v>0</v>
      </c>
      <c r="BC78">
        <v>0</v>
      </c>
      <c r="BD78">
        <v>0</v>
      </c>
      <c r="BE78">
        <v>0</v>
      </c>
      <c r="BF78">
        <v>0</v>
      </c>
    </row>
    <row r="79" spans="2:58" x14ac:dyDescent="0.45">
      <c r="B79">
        <v>1238</v>
      </c>
      <c r="C79" s="4" t="s">
        <v>40</v>
      </c>
      <c r="D79">
        <f t="array" ref="D79">IF(OR(B47=AC$29:AC$31),B47,0)</f>
        <v>0</v>
      </c>
      <c r="E79">
        <f t="array" ref="E79">IF(OR(C47=AD$29:AD$31),C47,0)</f>
        <v>0</v>
      </c>
      <c r="F79">
        <f t="array" ref="F79">IF(OR(D47=AE$29:AE$31),D47,0)</f>
        <v>0</v>
      </c>
      <c r="G79">
        <f t="array" ref="G79">IF(OR(E47=AF$29:AF$31),E47,0)</f>
        <v>0</v>
      </c>
      <c r="H79">
        <f t="array" ref="H79">IF(OR(F47=AG$29:AG$31),F47,0)</f>
        <v>0</v>
      </c>
      <c r="I79">
        <f t="array" ref="I79">IF(OR(G47=AH$29:AH$31),G47,0)</f>
        <v>0</v>
      </c>
      <c r="J79">
        <f t="array" ref="J79">IF(OR(H47=AI$29:AI$31),H47,0)</f>
        <v>0</v>
      </c>
      <c r="K79">
        <f t="array" ref="K79">IF(OR(I47=AJ$29:AJ$31),I47,0)</f>
        <v>0</v>
      </c>
      <c r="L79">
        <f t="array" ref="L79">IF(OR(J47=AK$29:AK$31),J47,0)</f>
        <v>0</v>
      </c>
      <c r="M79">
        <f t="array" ref="M79">IF(OR(K47=AL$29:AL$31),K47,0)</f>
        <v>0</v>
      </c>
      <c r="N79">
        <f t="array" ref="N79">IF(OR(L47=AM$29:AM$31),L47,0)</f>
        <v>0</v>
      </c>
      <c r="O79">
        <f t="array" ref="O79">IF(OR(M47=AN$29:AN$31),M47,0)</f>
        <v>0</v>
      </c>
      <c r="P79">
        <f t="array" ref="P79">IF(OR(N47=AO$29:AO$31),N47,0)</f>
        <v>0</v>
      </c>
      <c r="Q79">
        <f t="array" ref="Q79">IF(OR(O47=AP$29:AP$31),O47,0)</f>
        <v>0</v>
      </c>
      <c r="R79">
        <f t="array" ref="R79">IF(OR(P47=AQ$29:AQ$31),P47,0)</f>
        <v>0</v>
      </c>
      <c r="S79">
        <f t="array" ref="S79">IF(OR(Q47=AR$29:AR$31),Q47,0)</f>
        <v>0</v>
      </c>
      <c r="T79">
        <f t="array" ref="T79">IF(OR(R47=AS$29:AS$31),R47,0)</f>
        <v>0</v>
      </c>
      <c r="U79">
        <f t="array" ref="U79">IF(OR(S47=AT$29:AT$31),S47,0)</f>
        <v>0</v>
      </c>
      <c r="V79">
        <f t="array" ref="V79">IF(OR(T47=AU$29:AU$31),T47,0)</f>
        <v>0</v>
      </c>
      <c r="W79">
        <f t="array" ref="W79">IF(OR(U47=AV$29:AV$31),U47,0)</f>
        <v>0</v>
      </c>
      <c r="X79">
        <f t="array" ref="X79">IF(OR(V47=AW$29:AW$31),V47,0)</f>
        <v>286</v>
      </c>
      <c r="Y79">
        <f t="array" ref="Y79">IF(OR(W47=AX$29:AX$31),W47,0)</f>
        <v>0</v>
      </c>
      <c r="Z79">
        <f t="array" ref="Z79">IF(OR(X47=AY$29:AY$31),X47,0)</f>
        <v>0</v>
      </c>
      <c r="AA79">
        <f t="array" ref="AA79">IF(OR(Y47=AZ$29:AZ$31),Y47,0)</f>
        <v>0</v>
      </c>
      <c r="AB79">
        <f t="array" ref="AB79">IF(OR(Z47=BA$29:BA$31),Z47,0)</f>
        <v>0</v>
      </c>
      <c r="AC79">
        <f t="array" ref="AC79">IF(OR(AA47=BB$29:BB$31),AA47,0)</f>
        <v>0</v>
      </c>
      <c r="AE79">
        <v>1238</v>
      </c>
      <c r="AF79" t="s">
        <v>40</v>
      </c>
      <c r="AG79">
        <v>0</v>
      </c>
      <c r="AH79">
        <v>0</v>
      </c>
      <c r="AI79">
        <v>0</v>
      </c>
      <c r="AJ79">
        <v>0</v>
      </c>
      <c r="AK79">
        <v>0</v>
      </c>
      <c r="AL79">
        <v>0</v>
      </c>
      <c r="AM79">
        <v>0</v>
      </c>
      <c r="AN79">
        <v>0</v>
      </c>
      <c r="AO79">
        <v>0</v>
      </c>
      <c r="AP79">
        <v>0</v>
      </c>
      <c r="AQ79">
        <v>0</v>
      </c>
      <c r="AR79">
        <v>0</v>
      </c>
      <c r="AS79">
        <v>0</v>
      </c>
      <c r="AT79">
        <v>0</v>
      </c>
      <c r="AU79">
        <v>0</v>
      </c>
      <c r="AV79">
        <v>0</v>
      </c>
      <c r="AW79">
        <v>0</v>
      </c>
      <c r="AX79">
        <v>0</v>
      </c>
      <c r="AY79" s="17">
        <v>0</v>
      </c>
      <c r="AZ79">
        <v>0</v>
      </c>
      <c r="BA79">
        <v>0</v>
      </c>
      <c r="BB79">
        <v>0</v>
      </c>
      <c r="BC79">
        <v>0</v>
      </c>
      <c r="BD79">
        <v>0</v>
      </c>
      <c r="BE79">
        <v>0</v>
      </c>
      <c r="BF79">
        <v>0</v>
      </c>
    </row>
    <row r="80" spans="2:58" x14ac:dyDescent="0.45">
      <c r="B80">
        <v>1017</v>
      </c>
      <c r="C80" s="4" t="s">
        <v>41</v>
      </c>
      <c r="D80">
        <f t="array" ref="D80">IF(OR(B48=AC$29:AC$31),B48,0)</f>
        <v>0</v>
      </c>
      <c r="E80">
        <f t="array" ref="E80">IF(OR(C48=AD$29:AD$31),C48,0)</f>
        <v>0</v>
      </c>
      <c r="F80">
        <f t="array" ref="F80">IF(OR(D48=AE$29:AE$31),D48,0)</f>
        <v>0</v>
      </c>
      <c r="G80">
        <f t="array" ref="G80">IF(OR(E48=AF$29:AF$31),E48,0)</f>
        <v>0</v>
      </c>
      <c r="H80">
        <f t="array" ref="H80">IF(OR(F48=AG$29:AG$31),F48,0)</f>
        <v>0</v>
      </c>
      <c r="I80">
        <f t="array" ref="I80">IF(OR(G48=AH$29:AH$31),G48,0)</f>
        <v>0</v>
      </c>
      <c r="J80">
        <f t="array" ref="J80">IF(OR(H48=AI$29:AI$31),H48,0)</f>
        <v>0</v>
      </c>
      <c r="K80">
        <f t="array" ref="K80">IF(OR(I48=AJ$29:AJ$31),I48,0)</f>
        <v>0</v>
      </c>
      <c r="L80">
        <f t="array" ref="L80">IF(OR(J48=AK$29:AK$31),J48,0)</f>
        <v>0</v>
      </c>
      <c r="M80">
        <f t="array" ref="M80">IF(OR(K48=AL$29:AL$31),K48,0)</f>
        <v>0</v>
      </c>
      <c r="N80">
        <f t="array" ref="N80">IF(OR(L48=AM$29:AM$31),L48,0)</f>
        <v>0</v>
      </c>
      <c r="O80">
        <f t="array" ref="O80">IF(OR(M48=AN$29:AN$31),M48,0)</f>
        <v>0</v>
      </c>
      <c r="P80">
        <f t="array" ref="P80">IF(OR(N48=AO$29:AO$31),N48,0)</f>
        <v>0</v>
      </c>
      <c r="Q80">
        <f t="array" ref="Q80">IF(OR(O48=AP$29:AP$31),O48,0)</f>
        <v>0</v>
      </c>
      <c r="R80">
        <f t="array" ref="R80">IF(OR(P48=AQ$29:AQ$31),P48,0)</f>
        <v>0</v>
      </c>
      <c r="S80">
        <f t="array" ref="S80">IF(OR(Q48=AR$29:AR$31),Q48,0)</f>
        <v>0</v>
      </c>
      <c r="T80">
        <f t="array" ref="T80">IF(OR(R48=AS$29:AS$31),R48,0)</f>
        <v>0</v>
      </c>
      <c r="U80">
        <f t="array" ref="U80">IF(OR(S48=AT$29:AT$31),S48,0)</f>
        <v>0</v>
      </c>
      <c r="V80">
        <f t="array" ref="V80">IF(OR(T48=AU$29:AU$31),T48,0)</f>
        <v>0</v>
      </c>
      <c r="W80">
        <f t="array" ref="W80">IF(OR(U48=AV$29:AV$31),U48,0)</f>
        <v>0</v>
      </c>
      <c r="X80">
        <f t="array" ref="X80">IF(OR(V48=AW$29:AW$31),V48,0)</f>
        <v>250</v>
      </c>
      <c r="Y80">
        <f t="array" ref="Y80">IF(OR(W48=AX$29:AX$31),W48,0)</f>
        <v>0</v>
      </c>
      <c r="Z80">
        <f t="array" ref="Z80">IF(OR(X48=AY$29:AY$31),X48,0)</f>
        <v>0</v>
      </c>
      <c r="AA80">
        <f t="array" ref="AA80">IF(OR(Y48=AZ$29:AZ$31),Y48,0)</f>
        <v>0</v>
      </c>
      <c r="AB80">
        <f t="array" ref="AB80">IF(OR(Z48=BA$29:BA$31),Z48,0)</f>
        <v>0</v>
      </c>
      <c r="AC80">
        <f t="array" ref="AC80">IF(OR(AA48=BB$29:BB$31),AA48,0)</f>
        <v>0</v>
      </c>
      <c r="AE80">
        <v>1017</v>
      </c>
      <c r="AF80" t="s">
        <v>41</v>
      </c>
      <c r="AG80">
        <v>0</v>
      </c>
      <c r="AH80">
        <v>0</v>
      </c>
      <c r="AI80">
        <v>0</v>
      </c>
      <c r="AJ80">
        <v>0</v>
      </c>
      <c r="AK80">
        <v>0</v>
      </c>
      <c r="AL80">
        <v>0</v>
      </c>
      <c r="AM80">
        <v>0</v>
      </c>
      <c r="AN80">
        <v>0</v>
      </c>
      <c r="AO80">
        <v>0</v>
      </c>
      <c r="AP80">
        <v>0</v>
      </c>
      <c r="AQ80">
        <v>0</v>
      </c>
      <c r="AR80">
        <v>0</v>
      </c>
      <c r="AS80">
        <v>0</v>
      </c>
      <c r="AT80">
        <v>0</v>
      </c>
      <c r="AU80">
        <v>0</v>
      </c>
      <c r="AV80">
        <v>0</v>
      </c>
      <c r="AW80">
        <v>0</v>
      </c>
      <c r="AX80">
        <v>0</v>
      </c>
      <c r="AY80">
        <v>0</v>
      </c>
      <c r="AZ80" s="17">
        <v>0</v>
      </c>
      <c r="BA80">
        <v>0</v>
      </c>
      <c r="BB80">
        <v>0</v>
      </c>
      <c r="BC80">
        <v>0</v>
      </c>
      <c r="BD80">
        <v>0</v>
      </c>
      <c r="BE80">
        <v>0</v>
      </c>
      <c r="BF80">
        <v>0</v>
      </c>
    </row>
    <row r="81" spans="2:58" x14ac:dyDescent="0.45">
      <c r="B81">
        <v>1336</v>
      </c>
      <c r="C81" s="4" t="s">
        <v>42</v>
      </c>
      <c r="D81">
        <f t="array" ref="D81">IF(OR(B49=AC$29:AC$31),B49,0)</f>
        <v>0</v>
      </c>
      <c r="E81">
        <f t="array" ref="E81">IF(OR(C49=AD$29:AD$31),C49,0)</f>
        <v>0</v>
      </c>
      <c r="F81">
        <f t="array" ref="F81">IF(OR(D49=AE$29:AE$31),D49,0)</f>
        <v>0</v>
      </c>
      <c r="G81">
        <f t="array" ref="G81">IF(OR(E49=AF$29:AF$31),E49,0)</f>
        <v>0</v>
      </c>
      <c r="H81">
        <f t="array" ref="H81">IF(OR(F49=AG$29:AG$31),F49,0)</f>
        <v>0</v>
      </c>
      <c r="I81">
        <f t="array" ref="I81">IF(OR(G49=AH$29:AH$31),G49,0)</f>
        <v>0</v>
      </c>
      <c r="J81">
        <f t="array" ref="J81">IF(OR(H49=AI$29:AI$31),H49,0)</f>
        <v>0</v>
      </c>
      <c r="K81">
        <f t="array" ref="K81">IF(OR(I49=AJ$29:AJ$31),I49,0)</f>
        <v>0</v>
      </c>
      <c r="L81">
        <f t="array" ref="L81">IF(OR(J49=AK$29:AK$31),J49,0)</f>
        <v>0</v>
      </c>
      <c r="M81">
        <f t="array" ref="M81">IF(OR(K49=AL$29:AL$31),K49,0)</f>
        <v>0</v>
      </c>
      <c r="N81">
        <f t="array" ref="N81">IF(OR(L49=AM$29:AM$31),L49,0)</f>
        <v>0</v>
      </c>
      <c r="O81">
        <f t="array" ref="O81">IF(OR(M49=AN$29:AN$31),M49,0)</f>
        <v>0</v>
      </c>
      <c r="P81">
        <f t="array" ref="P81">IF(OR(N49=AO$29:AO$31),N49,0)</f>
        <v>0</v>
      </c>
      <c r="Q81">
        <f t="array" ref="Q81">IF(OR(O49=AP$29:AP$31),O49,0)</f>
        <v>0</v>
      </c>
      <c r="R81">
        <f t="array" ref="R81">IF(OR(P49=AQ$29:AQ$31),P49,0)</f>
        <v>0</v>
      </c>
      <c r="S81">
        <f t="array" ref="S81">IF(OR(Q49=AR$29:AR$31),Q49,0)</f>
        <v>0</v>
      </c>
      <c r="T81">
        <f t="array" ref="T81">IF(OR(R49=AS$29:AS$31),R49,0)</f>
        <v>0</v>
      </c>
      <c r="U81">
        <f t="array" ref="U81">IF(OR(S49=AT$29:AT$31),S49,0)</f>
        <v>0</v>
      </c>
      <c r="V81">
        <f t="array" ref="V81">IF(OR(T49=AU$29:AU$31),T49,0)</f>
        <v>286</v>
      </c>
      <c r="W81">
        <f t="array" ref="W81">IF(OR(U49=AV$29:AV$31),U49,0)</f>
        <v>0</v>
      </c>
      <c r="X81">
        <f t="array" ref="X81">IF(OR(V49=AW$29:AW$31),V49,0)</f>
        <v>0</v>
      </c>
      <c r="Y81">
        <f t="array" ref="Y81">IF(OR(W49=AX$29:AX$31),W49,0)</f>
        <v>0</v>
      </c>
      <c r="Z81">
        <f t="array" ref="Z81">IF(OR(X49=AY$29:AY$31),X49,0)</f>
        <v>0</v>
      </c>
      <c r="AA81">
        <f t="array" ref="AA81">IF(OR(Y49=AZ$29:AZ$31),Y49,0)</f>
        <v>0</v>
      </c>
      <c r="AB81">
        <f t="array" ref="AB81">IF(OR(Z49=BA$29:BA$31),Z49,0)</f>
        <v>0</v>
      </c>
      <c r="AC81">
        <f t="array" ref="AC81">IF(OR(AA49=BB$29:BB$31),AA49,0)</f>
        <v>0</v>
      </c>
      <c r="AE81">
        <v>1336</v>
      </c>
      <c r="AF81" t="s">
        <v>42</v>
      </c>
      <c r="AG81">
        <v>0</v>
      </c>
      <c r="AH81">
        <v>0</v>
      </c>
      <c r="AI81">
        <v>0</v>
      </c>
      <c r="AJ81">
        <v>0</v>
      </c>
      <c r="AK81">
        <v>0</v>
      </c>
      <c r="AL81">
        <v>0</v>
      </c>
      <c r="AM81">
        <v>0</v>
      </c>
      <c r="AN81">
        <v>0</v>
      </c>
      <c r="AO81">
        <v>0</v>
      </c>
      <c r="AP81">
        <v>0</v>
      </c>
      <c r="AQ81">
        <v>0</v>
      </c>
      <c r="AR81">
        <v>0</v>
      </c>
      <c r="AS81">
        <v>0</v>
      </c>
      <c r="AT81">
        <v>0</v>
      </c>
      <c r="AU81">
        <v>0</v>
      </c>
      <c r="AV81">
        <v>0</v>
      </c>
      <c r="AW81">
        <v>0</v>
      </c>
      <c r="AX81">
        <v>0</v>
      </c>
      <c r="AY81">
        <v>286</v>
      </c>
      <c r="AZ81">
        <v>0</v>
      </c>
      <c r="BA81" s="17">
        <v>0</v>
      </c>
      <c r="BB81">
        <v>0</v>
      </c>
      <c r="BC81">
        <v>0</v>
      </c>
      <c r="BD81">
        <v>0</v>
      </c>
      <c r="BE81">
        <v>0</v>
      </c>
      <c r="BF81">
        <v>0</v>
      </c>
    </row>
    <row r="82" spans="2:58" x14ac:dyDescent="0.45">
      <c r="B82">
        <v>1031</v>
      </c>
      <c r="C82" s="4" t="s">
        <v>43</v>
      </c>
      <c r="D82">
        <f t="array" ref="D82">IF(OR(B50=AC$29:AC$31),B50,0)</f>
        <v>0</v>
      </c>
      <c r="E82">
        <f t="array" ref="E82">IF(OR(C50=AD$29:AD$31),C50,0)</f>
        <v>0</v>
      </c>
      <c r="F82">
        <f t="array" ref="F82">IF(OR(D50=AE$29:AE$31),D50,0)</f>
        <v>0</v>
      </c>
      <c r="G82">
        <f t="array" ref="G82">IF(OR(E50=AF$29:AF$31),E50,0)</f>
        <v>0</v>
      </c>
      <c r="H82">
        <f t="array" ref="H82">IF(OR(F50=AG$29:AG$31),F50,0)</f>
        <v>0</v>
      </c>
      <c r="I82">
        <f t="array" ref="I82">IF(OR(G50=AH$29:AH$31),G50,0)</f>
        <v>0</v>
      </c>
      <c r="J82">
        <f t="array" ref="J82">IF(OR(H50=AI$29:AI$31),H50,0)</f>
        <v>0</v>
      </c>
      <c r="K82">
        <f t="array" ref="K82">IF(OR(I50=AJ$29:AJ$31),I50,0)</f>
        <v>0</v>
      </c>
      <c r="L82">
        <f t="array" ref="L82">IF(OR(J50=AK$29:AK$31),J50,0)</f>
        <v>0</v>
      </c>
      <c r="M82">
        <f t="array" ref="M82">IF(OR(K50=AL$29:AL$31),K50,0)</f>
        <v>0</v>
      </c>
      <c r="N82">
        <f t="array" ref="N82">IF(OR(L50=AM$29:AM$31),L50,0)</f>
        <v>0</v>
      </c>
      <c r="O82">
        <f t="array" ref="O82">IF(OR(M50=AN$29:AN$31),M50,0)</f>
        <v>0</v>
      </c>
      <c r="P82">
        <f t="array" ref="P82">IF(OR(N50=AO$29:AO$31),N50,0)</f>
        <v>0</v>
      </c>
      <c r="Q82">
        <f t="array" ref="Q82">IF(OR(O50=AP$29:AP$31),O50,0)</f>
        <v>0</v>
      </c>
      <c r="R82">
        <f t="array" ref="R82">IF(OR(P50=AQ$29:AQ$31),P50,0)</f>
        <v>0</v>
      </c>
      <c r="S82">
        <f t="array" ref="S82">IF(OR(Q50=AR$29:AR$31),Q50,0)</f>
        <v>0</v>
      </c>
      <c r="T82">
        <f t="array" ref="T82">IF(OR(R50=AS$29:AS$31),R50,0)</f>
        <v>0</v>
      </c>
      <c r="U82">
        <f t="array" ref="U82">IF(OR(S50=AT$29:AT$31),S50,0)</f>
        <v>0</v>
      </c>
      <c r="V82">
        <f t="array" ref="V82">IF(OR(T50=AU$29:AU$31),T50,0)</f>
        <v>0</v>
      </c>
      <c r="W82">
        <f t="array" ref="W82">IF(OR(U50=AV$29:AV$31),U50,0)</f>
        <v>0</v>
      </c>
      <c r="X82">
        <f t="array" ref="X82">IF(OR(V50=AW$29:AW$31),V50,0)</f>
        <v>0</v>
      </c>
      <c r="Y82">
        <f t="array" ref="Y82">IF(OR(W50=AX$29:AX$31),W50,0)</f>
        <v>0</v>
      </c>
      <c r="Z82">
        <f t="array" ref="Z82">IF(OR(X50=AY$29:AY$31),X50,0)</f>
        <v>0</v>
      </c>
      <c r="AA82">
        <f t="array" ref="AA82">IF(OR(Y50=AZ$29:AZ$31),Y50,0)</f>
        <v>0</v>
      </c>
      <c r="AB82">
        <f t="array" ref="AB82">IF(OR(Z50=BA$29:BA$31),Z50,0)</f>
        <v>0</v>
      </c>
      <c r="AC82">
        <f t="array" ref="AC82">IF(OR(AA50=BB$29:BB$31),AA50,0)</f>
        <v>0</v>
      </c>
      <c r="AE82">
        <v>1031</v>
      </c>
      <c r="AF82" t="s">
        <v>43</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s="17">
        <v>0</v>
      </c>
      <c r="BC82">
        <v>0</v>
      </c>
      <c r="BD82">
        <v>0</v>
      </c>
      <c r="BE82">
        <v>0</v>
      </c>
      <c r="BF82">
        <v>0</v>
      </c>
    </row>
    <row r="83" spans="2:58" x14ac:dyDescent="0.45">
      <c r="B83">
        <v>1429</v>
      </c>
      <c r="C83" s="4" t="s">
        <v>44</v>
      </c>
      <c r="D83">
        <f t="array" ref="D83">IF(OR(B51=AC$29:AC$31),B51,0)</f>
        <v>0</v>
      </c>
      <c r="E83">
        <f t="array" ref="E83">IF(OR(C51=AD$29:AD$31),C51,0)</f>
        <v>0</v>
      </c>
      <c r="F83">
        <f t="array" ref="F83">IF(OR(D51=AE$29:AE$31),D51,0)</f>
        <v>0</v>
      </c>
      <c r="G83">
        <f t="array" ref="G83">IF(OR(E51=AF$29:AF$31),E51,0)</f>
        <v>0</v>
      </c>
      <c r="H83">
        <f t="array" ref="H83">IF(OR(F51=AG$29:AG$31),F51,0)</f>
        <v>0</v>
      </c>
      <c r="I83">
        <f t="array" ref="I83">IF(OR(G51=AH$29:AH$31),G51,0)</f>
        <v>0</v>
      </c>
      <c r="J83">
        <f t="array" ref="J83">IF(OR(H51=AI$29:AI$31),H51,0)</f>
        <v>0</v>
      </c>
      <c r="K83">
        <f t="array" ref="K83">IF(OR(I51=AJ$29:AJ$31),I51,0)</f>
        <v>0</v>
      </c>
      <c r="L83">
        <f t="array" ref="L83">IF(OR(J51=AK$29:AK$31),J51,0)</f>
        <v>0</v>
      </c>
      <c r="M83">
        <f t="array" ref="M83">IF(OR(K51=AL$29:AL$31),K51,0)</f>
        <v>0</v>
      </c>
      <c r="N83">
        <f t="array" ref="N83">IF(OR(L51=AM$29:AM$31),L51,0)</f>
        <v>0</v>
      </c>
      <c r="O83">
        <f t="array" ref="O83">IF(OR(M51=AN$29:AN$31),M51,0)</f>
        <v>0</v>
      </c>
      <c r="P83">
        <f t="array" ref="P83">IF(OR(N51=AO$29:AO$31),N51,0)</f>
        <v>0</v>
      </c>
      <c r="Q83">
        <f t="array" ref="Q83">IF(OR(O51=AP$29:AP$31),O51,0)</f>
        <v>0</v>
      </c>
      <c r="R83">
        <f t="array" ref="R83">IF(OR(P51=AQ$29:AQ$31),P51,0)</f>
        <v>0</v>
      </c>
      <c r="S83">
        <f t="array" ref="S83">IF(OR(Q51=AR$29:AR$31),Q51,0)</f>
        <v>0</v>
      </c>
      <c r="T83">
        <f t="array" ref="T83">IF(OR(R51=AS$29:AS$31),R51,0)</f>
        <v>0</v>
      </c>
      <c r="U83">
        <f t="array" ref="U83">IF(OR(S51=AT$29:AT$31),S51,0)</f>
        <v>0</v>
      </c>
      <c r="V83">
        <f t="array" ref="V83">IF(OR(T51=AU$29:AU$31),T51,0)</f>
        <v>333</v>
      </c>
      <c r="W83">
        <f t="array" ref="W83">IF(OR(U51=AV$29:AV$31),U51,0)</f>
        <v>0</v>
      </c>
      <c r="X83">
        <f t="array" ref="X83">IF(OR(V51=AW$29:AW$31),V51,0)</f>
        <v>0</v>
      </c>
      <c r="Y83">
        <f t="array" ref="Y83">IF(OR(W51=AX$29:AX$31),W51,0)</f>
        <v>0</v>
      </c>
      <c r="Z83">
        <f t="array" ref="Z83">IF(OR(X51=AY$29:AY$31),X51,0)</f>
        <v>0</v>
      </c>
      <c r="AA83">
        <f t="array" ref="AA83">IF(OR(Y51=AZ$29:AZ$31),Y51,0)</f>
        <v>500</v>
      </c>
      <c r="AB83">
        <f t="array" ref="AB83">IF(OR(Z51=BA$29:BA$31),Z51,0)</f>
        <v>429</v>
      </c>
      <c r="AC83">
        <f t="array" ref="AC83">IF(OR(AA51=BB$29:BB$31),AA51,0)</f>
        <v>500</v>
      </c>
      <c r="AE83">
        <v>1429</v>
      </c>
      <c r="AF83" t="s">
        <v>44</v>
      </c>
      <c r="AG83">
        <v>0</v>
      </c>
      <c r="AH83">
        <v>0</v>
      </c>
      <c r="AI83">
        <v>0</v>
      </c>
      <c r="AJ83">
        <v>0</v>
      </c>
      <c r="AK83">
        <v>0</v>
      </c>
      <c r="AL83">
        <v>0</v>
      </c>
      <c r="AM83">
        <v>0</v>
      </c>
      <c r="AN83">
        <v>0</v>
      </c>
      <c r="AO83">
        <v>0</v>
      </c>
      <c r="AP83">
        <v>0</v>
      </c>
      <c r="AQ83">
        <v>0</v>
      </c>
      <c r="AR83">
        <v>0</v>
      </c>
      <c r="AS83">
        <v>0</v>
      </c>
      <c r="AT83">
        <v>0</v>
      </c>
      <c r="AU83">
        <v>0</v>
      </c>
      <c r="AV83">
        <v>0</v>
      </c>
      <c r="AW83">
        <v>0</v>
      </c>
      <c r="AX83">
        <v>0</v>
      </c>
      <c r="AY83">
        <v>333</v>
      </c>
      <c r="AZ83">
        <v>0</v>
      </c>
      <c r="BA83">
        <v>0</v>
      </c>
      <c r="BB83">
        <v>0</v>
      </c>
      <c r="BC83" s="17">
        <v>0</v>
      </c>
      <c r="BD83">
        <v>0</v>
      </c>
      <c r="BE83">
        <v>0</v>
      </c>
      <c r="BF83">
        <v>0</v>
      </c>
    </row>
    <row r="84" spans="2:58" x14ac:dyDescent="0.45">
      <c r="B84">
        <v>1681</v>
      </c>
      <c r="C84" s="4" t="s">
        <v>45</v>
      </c>
      <c r="D84">
        <f t="array" ref="D84">IF(OR(B52=AC$29:AC$31),B52,0)</f>
        <v>0</v>
      </c>
      <c r="E84">
        <f t="array" ref="E84">IF(OR(C52=AD$29:AD$31),C52,0)</f>
        <v>0</v>
      </c>
      <c r="F84">
        <f t="array" ref="F84">IF(OR(D52=AE$29:AE$31),D52,0)</f>
        <v>316</v>
      </c>
      <c r="G84">
        <f t="array" ref="G84">IF(OR(E52=AF$29:AF$31),E52,0)</f>
        <v>0</v>
      </c>
      <c r="H84">
        <f t="array" ref="H84">IF(OR(F52=AG$29:AG$31),F52,0)</f>
        <v>0</v>
      </c>
      <c r="I84">
        <f t="array" ref="I84">IF(OR(G52=AH$29:AH$31),G52,0)</f>
        <v>0</v>
      </c>
      <c r="J84">
        <f t="array" ref="J84">IF(OR(H52=AI$29:AI$31),H52,0)</f>
        <v>0</v>
      </c>
      <c r="K84">
        <f t="array" ref="K84">IF(OR(I52=AJ$29:AJ$31),I52,0)</f>
        <v>0</v>
      </c>
      <c r="L84">
        <f t="array" ref="L84">IF(OR(J52=AK$29:AK$31),J52,0)</f>
        <v>0</v>
      </c>
      <c r="M84">
        <f t="array" ref="M84">IF(OR(K52=AL$29:AL$31),K52,0)</f>
        <v>0</v>
      </c>
      <c r="N84">
        <f t="array" ref="N84">IF(OR(L52=AM$29:AM$31),L52,0)</f>
        <v>0</v>
      </c>
      <c r="O84">
        <f t="array" ref="O84">IF(OR(M52=AN$29:AN$31),M52,0)</f>
        <v>0</v>
      </c>
      <c r="P84">
        <f t="array" ref="P84">IF(OR(N52=AO$29:AO$31),N52,0)</f>
        <v>0</v>
      </c>
      <c r="Q84">
        <f t="array" ref="Q84">IF(OR(O52=AP$29:AP$31),O52,0)</f>
        <v>0</v>
      </c>
      <c r="R84">
        <f t="array" ref="R84">IF(OR(P52=AQ$29:AQ$31),P52,0)</f>
        <v>0</v>
      </c>
      <c r="S84">
        <f t="array" ref="S84">IF(OR(Q52=AR$29:AR$31),Q52,0)</f>
        <v>0</v>
      </c>
      <c r="T84">
        <f t="array" ref="T84">IF(OR(R52=AS$29:AS$31),R52,0)</f>
        <v>0</v>
      </c>
      <c r="U84">
        <f t="array" ref="U84">IF(OR(S52=AT$29:AT$31),S52,0)</f>
        <v>0</v>
      </c>
      <c r="V84">
        <f t="array" ref="V84">IF(OR(T52=AU$29:AU$31),T52,0)</f>
        <v>333</v>
      </c>
      <c r="W84">
        <f t="array" ref="W84">IF(OR(U52=AV$29:AV$31),U52,0)</f>
        <v>0</v>
      </c>
      <c r="X84">
        <f t="array" ref="X84">IF(OR(V52=AW$29:AW$31),V52,0)</f>
        <v>300</v>
      </c>
      <c r="Y84">
        <f t="array" ref="Y84">IF(OR(W52=AX$29:AX$31),W52,0)</f>
        <v>0</v>
      </c>
      <c r="Z84">
        <f t="array" ref="Z84">IF(OR(X52=AY$29:AY$31),X52,0)</f>
        <v>500</v>
      </c>
      <c r="AA84">
        <f t="array" ref="AA84">IF(OR(Y52=AZ$29:AZ$31),Y52,0)</f>
        <v>0</v>
      </c>
      <c r="AB84">
        <f t="array" ref="AB84">IF(OR(Z52=BA$29:BA$31),Z52,0)</f>
        <v>556</v>
      </c>
      <c r="AC84">
        <f t="array" ref="AC84">IF(OR(AA52=BB$29:BB$31),AA52,0)</f>
        <v>625</v>
      </c>
      <c r="AE84">
        <v>1681</v>
      </c>
      <c r="AF84" t="s">
        <v>45</v>
      </c>
      <c r="AG84">
        <v>0</v>
      </c>
      <c r="AH84">
        <v>0</v>
      </c>
      <c r="AI84">
        <v>316</v>
      </c>
      <c r="AJ84">
        <v>0</v>
      </c>
      <c r="AK84">
        <v>0</v>
      </c>
      <c r="AL84">
        <v>0</v>
      </c>
      <c r="AM84">
        <v>0</v>
      </c>
      <c r="AN84">
        <v>0</v>
      </c>
      <c r="AO84">
        <v>0</v>
      </c>
      <c r="AP84">
        <v>0</v>
      </c>
      <c r="AQ84">
        <v>0</v>
      </c>
      <c r="AR84">
        <v>0</v>
      </c>
      <c r="AS84">
        <v>0</v>
      </c>
      <c r="AT84">
        <v>0</v>
      </c>
      <c r="AU84">
        <v>0</v>
      </c>
      <c r="AV84">
        <v>0</v>
      </c>
      <c r="AW84">
        <v>0</v>
      </c>
      <c r="AX84">
        <v>0</v>
      </c>
      <c r="AY84">
        <v>333</v>
      </c>
      <c r="AZ84">
        <v>0</v>
      </c>
      <c r="BA84">
        <v>300</v>
      </c>
      <c r="BB84">
        <v>0</v>
      </c>
      <c r="BC84">
        <v>500</v>
      </c>
      <c r="BD84" s="17">
        <v>0</v>
      </c>
      <c r="BE84">
        <v>0</v>
      </c>
      <c r="BF84">
        <v>0</v>
      </c>
    </row>
    <row r="85" spans="2:58" x14ac:dyDescent="0.45">
      <c r="B85">
        <v>1556</v>
      </c>
      <c r="C85" s="4" t="s">
        <v>46</v>
      </c>
      <c r="D85">
        <f t="array" ref="D85">IF(OR(B53=AC$29:AC$31),B53,0)</f>
        <v>0</v>
      </c>
      <c r="E85">
        <f t="array" ref="E85">IF(OR(C53=AD$29:AD$31),C53,0)</f>
        <v>0</v>
      </c>
      <c r="F85">
        <f t="array" ref="F85">IF(OR(D53=AE$29:AE$31),D53,0)</f>
        <v>0</v>
      </c>
      <c r="G85">
        <f t="array" ref="G85">IF(OR(E53=AF$29:AF$31),E53,0)</f>
        <v>0</v>
      </c>
      <c r="H85">
        <f t="array" ref="H85">IF(OR(F53=AG$29:AG$31),F53,0)</f>
        <v>0</v>
      </c>
      <c r="I85">
        <f t="array" ref="I85">IF(OR(G53=AH$29:AH$31),G53,0)</f>
        <v>0</v>
      </c>
      <c r="J85">
        <f t="array" ref="J85">IF(OR(H53=AI$29:AI$31),H53,0)</f>
        <v>0</v>
      </c>
      <c r="K85">
        <f t="array" ref="K85">IF(OR(I53=AJ$29:AJ$31),I53,0)</f>
        <v>0</v>
      </c>
      <c r="L85">
        <f t="array" ref="L85">IF(OR(J53=AK$29:AK$31),J53,0)</f>
        <v>0</v>
      </c>
      <c r="M85">
        <f t="array" ref="M85">IF(OR(K53=AL$29:AL$31),K53,0)</f>
        <v>0</v>
      </c>
      <c r="N85">
        <f t="array" ref="N85">IF(OR(L53=AM$29:AM$31),L53,0)</f>
        <v>0</v>
      </c>
      <c r="O85">
        <f t="array" ref="O85">IF(OR(M53=AN$29:AN$31),M53,0)</f>
        <v>0</v>
      </c>
      <c r="P85">
        <f t="array" ref="P85">IF(OR(N53=AO$29:AO$31),N53,0)</f>
        <v>0</v>
      </c>
      <c r="Q85">
        <f t="array" ref="Q85">IF(OR(O53=AP$29:AP$31),O53,0)</f>
        <v>0</v>
      </c>
      <c r="R85">
        <f t="array" ref="R85">IF(OR(P53=AQ$29:AQ$31),P53,0)</f>
        <v>0</v>
      </c>
      <c r="S85">
        <f t="array" ref="S85">IF(OR(Q53=AR$29:AR$31),Q53,0)</f>
        <v>0</v>
      </c>
      <c r="T85">
        <f t="array" ref="T85">IF(OR(R53=AS$29:AS$31),R53,0)</f>
        <v>0</v>
      </c>
      <c r="U85">
        <f t="array" ref="U85">IF(OR(S53=AT$29:AT$31),S53,0)</f>
        <v>300</v>
      </c>
      <c r="V85">
        <f t="array" ref="V85">IF(OR(T53=AU$29:AU$31),T53,0)</f>
        <v>0</v>
      </c>
      <c r="W85">
        <f t="array" ref="W85">IF(OR(U53=AV$29:AV$31),U53,0)</f>
        <v>0</v>
      </c>
      <c r="X85">
        <f t="array" ref="X85">IF(OR(V53=AW$29:AW$31),V53,0)</f>
        <v>0</v>
      </c>
      <c r="Y85">
        <f t="array" ref="Y85">IF(OR(W53=AX$29:AX$31),W53,0)</f>
        <v>0</v>
      </c>
      <c r="Z85">
        <f t="array" ref="Z85">IF(OR(X53=AY$29:AY$31),X53,0)</f>
        <v>429</v>
      </c>
      <c r="AA85">
        <f t="array" ref="AA85">IF(OR(Y53=AZ$29:AZ$31),Y53,0)</f>
        <v>556</v>
      </c>
      <c r="AB85">
        <f t="array" ref="AB85">IF(OR(Z53=BA$29:BA$31),Z53,0)</f>
        <v>0</v>
      </c>
      <c r="AC85">
        <f t="array" ref="AC85">IF(OR(AA53=BB$29:BB$31),AA53,0)</f>
        <v>571</v>
      </c>
      <c r="AE85">
        <v>1556</v>
      </c>
      <c r="AF85" t="s">
        <v>46</v>
      </c>
      <c r="AG85">
        <v>0</v>
      </c>
      <c r="AH85">
        <v>0</v>
      </c>
      <c r="AI85">
        <v>0</v>
      </c>
      <c r="AJ85">
        <v>0</v>
      </c>
      <c r="AK85">
        <v>0</v>
      </c>
      <c r="AL85">
        <v>0</v>
      </c>
      <c r="AM85">
        <v>0</v>
      </c>
      <c r="AN85">
        <v>0</v>
      </c>
      <c r="AO85">
        <v>0</v>
      </c>
      <c r="AP85">
        <v>0</v>
      </c>
      <c r="AQ85">
        <v>0</v>
      </c>
      <c r="AR85">
        <v>0</v>
      </c>
      <c r="AS85">
        <v>0</v>
      </c>
      <c r="AT85">
        <v>0</v>
      </c>
      <c r="AU85">
        <v>0</v>
      </c>
      <c r="AV85">
        <v>0</v>
      </c>
      <c r="AW85">
        <v>0</v>
      </c>
      <c r="AX85">
        <v>300</v>
      </c>
      <c r="AY85">
        <v>0</v>
      </c>
      <c r="AZ85">
        <v>0</v>
      </c>
      <c r="BA85">
        <v>0</v>
      </c>
      <c r="BB85">
        <v>0</v>
      </c>
      <c r="BC85">
        <v>429</v>
      </c>
      <c r="BD85">
        <v>556</v>
      </c>
      <c r="BE85" s="17">
        <v>0</v>
      </c>
      <c r="BF85">
        <v>0</v>
      </c>
    </row>
    <row r="86" spans="2:58" x14ac:dyDescent="0.45">
      <c r="B86">
        <v>1696</v>
      </c>
      <c r="C86" s="4" t="s">
        <v>47</v>
      </c>
      <c r="D86">
        <f t="array" ref="D86">IF(OR(B54=AC$29:AC$31),B54,0)</f>
        <v>0</v>
      </c>
      <c r="E86">
        <f t="array" ref="E86">IF(OR(C54=AD$29:AD$31),C54,0)</f>
        <v>0</v>
      </c>
      <c r="F86">
        <f t="array" ref="F86">IF(OR(D54=AE$29:AE$31),D54,0)</f>
        <v>0</v>
      </c>
      <c r="G86">
        <f t="array" ref="G86">IF(OR(E54=AF$29:AF$31),E54,0)</f>
        <v>0</v>
      </c>
      <c r="H86">
        <f t="array" ref="H86">IF(OR(F54=AG$29:AG$31),F54,0)</f>
        <v>0</v>
      </c>
      <c r="I86">
        <f t="array" ref="I86">IF(OR(G54=AH$29:AH$31),G54,0)</f>
        <v>0</v>
      </c>
      <c r="J86">
        <f t="array" ref="J86">IF(OR(H54=AI$29:AI$31),H54,0)</f>
        <v>0</v>
      </c>
      <c r="K86">
        <f t="array" ref="K86">IF(OR(I54=AJ$29:AJ$31),I54,0)</f>
        <v>0</v>
      </c>
      <c r="L86">
        <f t="array" ref="L86">IF(OR(J54=AK$29:AK$31),J54,0)</f>
        <v>0</v>
      </c>
      <c r="M86">
        <f t="array" ref="M86">IF(OR(K54=AL$29:AL$31),K54,0)</f>
        <v>0</v>
      </c>
      <c r="N86">
        <f t="array" ref="N86">IF(OR(L54=AM$29:AM$31),L54,0)</f>
        <v>0</v>
      </c>
      <c r="O86">
        <f t="array" ref="O86">IF(OR(M54=AN$29:AN$31),M54,0)</f>
        <v>0</v>
      </c>
      <c r="P86">
        <f t="array" ref="P86">IF(OR(N54=AO$29:AO$31),N54,0)</f>
        <v>0</v>
      </c>
      <c r="Q86">
        <f t="array" ref="Q86">IF(OR(O54=AP$29:AP$31),O54,0)</f>
        <v>0</v>
      </c>
      <c r="R86">
        <f t="array" ref="R86">IF(OR(P54=AQ$29:AQ$31),P54,0)</f>
        <v>0</v>
      </c>
      <c r="S86">
        <f t="array" ref="S86">IF(OR(Q54=AR$29:AR$31),Q54,0)</f>
        <v>0</v>
      </c>
      <c r="T86">
        <f t="array" ref="T86">IF(OR(R54=AS$29:AS$31),R54,0)</f>
        <v>0</v>
      </c>
      <c r="U86">
        <f t="array" ref="U86">IF(OR(S54=AT$29:AT$31),S54,0)</f>
        <v>0</v>
      </c>
      <c r="V86">
        <f t="array" ref="V86">IF(OR(T54=AU$29:AU$31),T54,0)</f>
        <v>286</v>
      </c>
      <c r="W86">
        <f t="array" ref="W86">IF(OR(U54=AV$29:AV$31),U54,0)</f>
        <v>0</v>
      </c>
      <c r="X86">
        <f t="array" ref="X86">IF(OR(V54=AW$29:AW$31),V54,0)</f>
        <v>250</v>
      </c>
      <c r="Y86">
        <f t="array" ref="Y86">IF(OR(W54=AX$29:AX$31),W54,0)</f>
        <v>0</v>
      </c>
      <c r="Z86">
        <f t="array" ref="Z86">IF(OR(X54=AY$29:AY$31),X54,0)</f>
        <v>500</v>
      </c>
      <c r="AA86">
        <f t="array" ref="AA86">IF(OR(Y54=AZ$29:AZ$31),Y54,0)</f>
        <v>625</v>
      </c>
      <c r="AB86">
        <f t="array" ref="AB86">IF(OR(Z54=BA$29:BA$31),Z54,0)</f>
        <v>571</v>
      </c>
      <c r="AC86">
        <f t="array" ref="AC86">IF(OR(AA54=BB$29:BB$31),AA54,0)</f>
        <v>0</v>
      </c>
      <c r="AE86">
        <v>1696</v>
      </c>
      <c r="AF86" t="s">
        <v>47</v>
      </c>
      <c r="AG86">
        <v>0</v>
      </c>
      <c r="AH86">
        <v>0</v>
      </c>
      <c r="AI86">
        <v>0</v>
      </c>
      <c r="AJ86">
        <v>0</v>
      </c>
      <c r="AK86">
        <v>0</v>
      </c>
      <c r="AL86">
        <v>0</v>
      </c>
      <c r="AM86">
        <v>0</v>
      </c>
      <c r="AN86">
        <v>0</v>
      </c>
      <c r="AO86">
        <v>0</v>
      </c>
      <c r="AP86">
        <v>0</v>
      </c>
      <c r="AQ86">
        <v>0</v>
      </c>
      <c r="AR86">
        <v>0</v>
      </c>
      <c r="AS86">
        <v>0</v>
      </c>
      <c r="AT86">
        <v>0</v>
      </c>
      <c r="AU86">
        <v>0</v>
      </c>
      <c r="AV86">
        <v>0</v>
      </c>
      <c r="AW86">
        <v>0</v>
      </c>
      <c r="AX86">
        <v>0</v>
      </c>
      <c r="AY86">
        <v>286</v>
      </c>
      <c r="AZ86">
        <v>0</v>
      </c>
      <c r="BA86">
        <v>250</v>
      </c>
      <c r="BB86">
        <v>0</v>
      </c>
      <c r="BC86">
        <v>500</v>
      </c>
      <c r="BD86">
        <v>625</v>
      </c>
      <c r="BE86">
        <v>571</v>
      </c>
      <c r="BF86" s="17">
        <v>0</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2507C-A4CD-4EFC-886F-35065513DC3B}">
  <dimension ref="B3:H327"/>
  <sheetViews>
    <sheetView workbookViewId="0">
      <selection activeCell="H5" sqref="H5"/>
    </sheetView>
  </sheetViews>
  <sheetFormatPr defaultRowHeight="14.25" x14ac:dyDescent="0.45"/>
  <sheetData>
    <row r="3" spans="2:8" x14ac:dyDescent="0.45">
      <c r="B3" t="e" cm="1">
        <f t="array" ref="B3">_xlfn.TOCOL(cluster_1,0,TRUE)</f>
        <v>#REF!</v>
      </c>
      <c r="C3">
        <v>2</v>
      </c>
      <c r="D3">
        <v>1</v>
      </c>
      <c r="F3" t="e">
        <f>_xlfn.XMATCH(SMALL(cluster_1,1),_xlfn.TOCOL(cluster_1,0,TRUE),0,1)</f>
        <v>#REF!</v>
      </c>
      <c r="G3" t="e" cm="1">
        <f t="array" ref="G3">INDEX(C3:C327,$F3)</f>
        <v>#REF!</v>
      </c>
      <c r="H3" t="e" cm="1">
        <f t="array" ref="H3">INDEX('Jaccard_distance H2 benefits'!$A$3:$A$27,Sheet1!G3)</f>
        <v>#REF!</v>
      </c>
    </row>
    <row r="4" spans="2:8" x14ac:dyDescent="0.45">
      <c r="C4">
        <v>3</v>
      </c>
      <c r="D4">
        <v>1</v>
      </c>
      <c r="G4" t="e" cm="1">
        <f t="array" ref="G4">INDEX(D3:D327,$F3)</f>
        <v>#REF!</v>
      </c>
      <c r="H4" t="e" cm="1">
        <f t="array" ref="H4">INDEX('Jaccard_distance H2 benefits'!$C$2:$AA$2,Sheet1!G4)</f>
        <v>#REF!</v>
      </c>
    </row>
    <row r="5" spans="2:8" x14ac:dyDescent="0.45">
      <c r="C5">
        <v>4</v>
      </c>
      <c r="D5">
        <v>1</v>
      </c>
    </row>
    <row r="6" spans="2:8" x14ac:dyDescent="0.45">
      <c r="C6">
        <v>5</v>
      </c>
      <c r="D6">
        <v>1</v>
      </c>
    </row>
    <row r="7" spans="2:8" x14ac:dyDescent="0.45">
      <c r="C7">
        <v>6</v>
      </c>
      <c r="D7">
        <v>1</v>
      </c>
    </row>
    <row r="8" spans="2:8" x14ac:dyDescent="0.45">
      <c r="C8">
        <v>7</v>
      </c>
      <c r="D8">
        <v>1</v>
      </c>
    </row>
    <row r="9" spans="2:8" x14ac:dyDescent="0.45">
      <c r="C9">
        <v>8</v>
      </c>
      <c r="D9">
        <v>1</v>
      </c>
    </row>
    <row r="10" spans="2:8" x14ac:dyDescent="0.45">
      <c r="C10">
        <v>9</v>
      </c>
      <c r="D10">
        <v>1</v>
      </c>
    </row>
    <row r="11" spans="2:8" x14ac:dyDescent="0.45">
      <c r="C11">
        <v>10</v>
      </c>
      <c r="D11">
        <v>1</v>
      </c>
    </row>
    <row r="12" spans="2:8" x14ac:dyDescent="0.45">
      <c r="C12">
        <v>11</v>
      </c>
      <c r="D12">
        <v>1</v>
      </c>
    </row>
    <row r="13" spans="2:8" x14ac:dyDescent="0.45">
      <c r="C13">
        <v>12</v>
      </c>
      <c r="D13">
        <v>1</v>
      </c>
    </row>
    <row r="14" spans="2:8" x14ac:dyDescent="0.45">
      <c r="C14">
        <v>13</v>
      </c>
      <c r="D14">
        <v>1</v>
      </c>
    </row>
    <row r="15" spans="2:8" x14ac:dyDescent="0.45">
      <c r="C15">
        <v>14</v>
      </c>
      <c r="D15">
        <v>1</v>
      </c>
    </row>
    <row r="16" spans="2:8" x14ac:dyDescent="0.45">
      <c r="C16">
        <v>15</v>
      </c>
      <c r="D16">
        <v>1</v>
      </c>
    </row>
    <row r="17" spans="3:4" x14ac:dyDescent="0.45">
      <c r="C17">
        <v>16</v>
      </c>
      <c r="D17">
        <v>1</v>
      </c>
    </row>
    <row r="18" spans="3:4" x14ac:dyDescent="0.45">
      <c r="C18">
        <v>17</v>
      </c>
      <c r="D18">
        <v>1</v>
      </c>
    </row>
    <row r="19" spans="3:4" x14ac:dyDescent="0.45">
      <c r="C19">
        <v>18</v>
      </c>
      <c r="D19">
        <v>1</v>
      </c>
    </row>
    <row r="20" spans="3:4" x14ac:dyDescent="0.45">
      <c r="C20">
        <v>19</v>
      </c>
      <c r="D20">
        <v>1</v>
      </c>
    </row>
    <row r="21" spans="3:4" x14ac:dyDescent="0.45">
      <c r="C21">
        <v>20</v>
      </c>
      <c r="D21">
        <v>1</v>
      </c>
    </row>
    <row r="22" spans="3:4" x14ac:dyDescent="0.45">
      <c r="C22">
        <v>21</v>
      </c>
      <c r="D22">
        <v>1</v>
      </c>
    </row>
    <row r="23" spans="3:4" x14ac:dyDescent="0.45">
      <c r="C23">
        <v>22</v>
      </c>
      <c r="D23">
        <v>1</v>
      </c>
    </row>
    <row r="24" spans="3:4" x14ac:dyDescent="0.45">
      <c r="C24">
        <v>23</v>
      </c>
      <c r="D24">
        <v>1</v>
      </c>
    </row>
    <row r="25" spans="3:4" x14ac:dyDescent="0.45">
      <c r="C25">
        <v>24</v>
      </c>
      <c r="D25">
        <v>1</v>
      </c>
    </row>
    <row r="26" spans="3:4" x14ac:dyDescent="0.45">
      <c r="C26">
        <v>25</v>
      </c>
      <c r="D26">
        <v>1</v>
      </c>
    </row>
    <row r="27" spans="3:4" x14ac:dyDescent="0.45">
      <c r="C27">
        <v>26</v>
      </c>
      <c r="D27">
        <v>1</v>
      </c>
    </row>
    <row r="28" spans="3:4" x14ac:dyDescent="0.45">
      <c r="C28">
        <v>3</v>
      </c>
      <c r="D28">
        <v>2</v>
      </c>
    </row>
    <row r="29" spans="3:4" x14ac:dyDescent="0.45">
      <c r="C29">
        <v>4</v>
      </c>
      <c r="D29">
        <v>2</v>
      </c>
    </row>
    <row r="30" spans="3:4" x14ac:dyDescent="0.45">
      <c r="C30">
        <v>5</v>
      </c>
      <c r="D30">
        <v>2</v>
      </c>
    </row>
    <row r="31" spans="3:4" x14ac:dyDescent="0.45">
      <c r="C31">
        <v>6</v>
      </c>
      <c r="D31">
        <v>2</v>
      </c>
    </row>
    <row r="32" spans="3:4" x14ac:dyDescent="0.45">
      <c r="C32">
        <v>7</v>
      </c>
      <c r="D32">
        <v>2</v>
      </c>
    </row>
    <row r="33" spans="3:4" x14ac:dyDescent="0.45">
      <c r="C33">
        <v>8</v>
      </c>
      <c r="D33">
        <v>2</v>
      </c>
    </row>
    <row r="34" spans="3:4" x14ac:dyDescent="0.45">
      <c r="C34">
        <v>9</v>
      </c>
      <c r="D34">
        <v>2</v>
      </c>
    </row>
    <row r="35" spans="3:4" x14ac:dyDescent="0.45">
      <c r="C35">
        <v>10</v>
      </c>
      <c r="D35">
        <v>2</v>
      </c>
    </row>
    <row r="36" spans="3:4" x14ac:dyDescent="0.45">
      <c r="C36">
        <v>11</v>
      </c>
      <c r="D36">
        <v>2</v>
      </c>
    </row>
    <row r="37" spans="3:4" x14ac:dyDescent="0.45">
      <c r="C37">
        <v>12</v>
      </c>
      <c r="D37">
        <v>2</v>
      </c>
    </row>
    <row r="38" spans="3:4" x14ac:dyDescent="0.45">
      <c r="C38">
        <v>13</v>
      </c>
      <c r="D38">
        <v>2</v>
      </c>
    </row>
    <row r="39" spans="3:4" x14ac:dyDescent="0.45">
      <c r="C39">
        <v>14</v>
      </c>
      <c r="D39">
        <v>2</v>
      </c>
    </row>
    <row r="40" spans="3:4" x14ac:dyDescent="0.45">
      <c r="C40">
        <v>15</v>
      </c>
      <c r="D40">
        <v>2</v>
      </c>
    </row>
    <row r="41" spans="3:4" x14ac:dyDescent="0.45">
      <c r="C41">
        <v>16</v>
      </c>
      <c r="D41">
        <v>2</v>
      </c>
    </row>
    <row r="42" spans="3:4" x14ac:dyDescent="0.45">
      <c r="C42">
        <v>17</v>
      </c>
      <c r="D42">
        <v>2</v>
      </c>
    </row>
    <row r="43" spans="3:4" x14ac:dyDescent="0.45">
      <c r="C43">
        <v>18</v>
      </c>
      <c r="D43">
        <v>2</v>
      </c>
    </row>
    <row r="44" spans="3:4" x14ac:dyDescent="0.45">
      <c r="C44">
        <v>19</v>
      </c>
      <c r="D44">
        <v>2</v>
      </c>
    </row>
    <row r="45" spans="3:4" x14ac:dyDescent="0.45">
      <c r="C45">
        <v>20</v>
      </c>
      <c r="D45">
        <v>2</v>
      </c>
    </row>
    <row r="46" spans="3:4" x14ac:dyDescent="0.45">
      <c r="C46">
        <v>21</v>
      </c>
      <c r="D46">
        <v>2</v>
      </c>
    </row>
    <row r="47" spans="3:4" x14ac:dyDescent="0.45">
      <c r="C47">
        <v>22</v>
      </c>
      <c r="D47">
        <v>2</v>
      </c>
    </row>
    <row r="48" spans="3:4" x14ac:dyDescent="0.45">
      <c r="C48">
        <v>23</v>
      </c>
      <c r="D48">
        <v>2</v>
      </c>
    </row>
    <row r="49" spans="3:4" x14ac:dyDescent="0.45">
      <c r="C49">
        <v>24</v>
      </c>
      <c r="D49">
        <v>2</v>
      </c>
    </row>
    <row r="50" spans="3:4" x14ac:dyDescent="0.45">
      <c r="C50">
        <v>25</v>
      </c>
      <c r="D50">
        <v>2</v>
      </c>
    </row>
    <row r="51" spans="3:4" x14ac:dyDescent="0.45">
      <c r="C51">
        <v>26</v>
      </c>
      <c r="D51">
        <v>2</v>
      </c>
    </row>
    <row r="52" spans="3:4" x14ac:dyDescent="0.45">
      <c r="C52">
        <v>4</v>
      </c>
      <c r="D52">
        <v>3</v>
      </c>
    </row>
    <row r="53" spans="3:4" x14ac:dyDescent="0.45">
      <c r="C53">
        <v>5</v>
      </c>
      <c r="D53">
        <v>3</v>
      </c>
    </row>
    <row r="54" spans="3:4" x14ac:dyDescent="0.45">
      <c r="C54">
        <v>6</v>
      </c>
      <c r="D54">
        <v>3</v>
      </c>
    </row>
    <row r="55" spans="3:4" x14ac:dyDescent="0.45">
      <c r="C55">
        <v>7</v>
      </c>
      <c r="D55">
        <v>3</v>
      </c>
    </row>
    <row r="56" spans="3:4" x14ac:dyDescent="0.45">
      <c r="C56">
        <v>8</v>
      </c>
      <c r="D56">
        <v>3</v>
      </c>
    </row>
    <row r="57" spans="3:4" x14ac:dyDescent="0.45">
      <c r="C57">
        <v>9</v>
      </c>
      <c r="D57">
        <v>3</v>
      </c>
    </row>
    <row r="58" spans="3:4" x14ac:dyDescent="0.45">
      <c r="C58">
        <v>10</v>
      </c>
      <c r="D58">
        <v>3</v>
      </c>
    </row>
    <row r="59" spans="3:4" x14ac:dyDescent="0.45">
      <c r="C59">
        <v>11</v>
      </c>
      <c r="D59">
        <v>3</v>
      </c>
    </row>
    <row r="60" spans="3:4" x14ac:dyDescent="0.45">
      <c r="C60">
        <v>12</v>
      </c>
      <c r="D60">
        <v>3</v>
      </c>
    </row>
    <row r="61" spans="3:4" x14ac:dyDescent="0.45">
      <c r="C61">
        <v>13</v>
      </c>
      <c r="D61">
        <v>3</v>
      </c>
    </row>
    <row r="62" spans="3:4" x14ac:dyDescent="0.45">
      <c r="C62">
        <v>14</v>
      </c>
      <c r="D62">
        <v>3</v>
      </c>
    </row>
    <row r="63" spans="3:4" x14ac:dyDescent="0.45">
      <c r="C63">
        <v>15</v>
      </c>
      <c r="D63">
        <v>3</v>
      </c>
    </row>
    <row r="64" spans="3:4" x14ac:dyDescent="0.45">
      <c r="C64">
        <v>16</v>
      </c>
      <c r="D64">
        <v>3</v>
      </c>
    </row>
    <row r="65" spans="3:4" x14ac:dyDescent="0.45">
      <c r="C65">
        <v>17</v>
      </c>
      <c r="D65">
        <v>3</v>
      </c>
    </row>
    <row r="66" spans="3:4" x14ac:dyDescent="0.45">
      <c r="C66">
        <v>18</v>
      </c>
      <c r="D66">
        <v>3</v>
      </c>
    </row>
    <row r="67" spans="3:4" x14ac:dyDescent="0.45">
      <c r="C67">
        <v>19</v>
      </c>
      <c r="D67">
        <v>3</v>
      </c>
    </row>
    <row r="68" spans="3:4" x14ac:dyDescent="0.45">
      <c r="C68">
        <v>20</v>
      </c>
      <c r="D68">
        <v>3</v>
      </c>
    </row>
    <row r="69" spans="3:4" x14ac:dyDescent="0.45">
      <c r="C69">
        <v>21</v>
      </c>
      <c r="D69">
        <v>3</v>
      </c>
    </row>
    <row r="70" spans="3:4" x14ac:dyDescent="0.45">
      <c r="C70">
        <v>22</v>
      </c>
      <c r="D70">
        <v>3</v>
      </c>
    </row>
    <row r="71" spans="3:4" x14ac:dyDescent="0.45">
      <c r="C71">
        <v>23</v>
      </c>
      <c r="D71">
        <v>3</v>
      </c>
    </row>
    <row r="72" spans="3:4" x14ac:dyDescent="0.45">
      <c r="C72">
        <v>24</v>
      </c>
      <c r="D72">
        <v>3</v>
      </c>
    </row>
    <row r="73" spans="3:4" x14ac:dyDescent="0.45">
      <c r="C73">
        <v>25</v>
      </c>
      <c r="D73">
        <v>3</v>
      </c>
    </row>
    <row r="74" spans="3:4" x14ac:dyDescent="0.45">
      <c r="C74">
        <v>26</v>
      </c>
      <c r="D74">
        <v>3</v>
      </c>
    </row>
    <row r="75" spans="3:4" x14ac:dyDescent="0.45">
      <c r="C75">
        <v>5</v>
      </c>
      <c r="D75">
        <v>4</v>
      </c>
    </row>
    <row r="76" spans="3:4" x14ac:dyDescent="0.45">
      <c r="C76">
        <v>6</v>
      </c>
      <c r="D76">
        <v>4</v>
      </c>
    </row>
    <row r="77" spans="3:4" x14ac:dyDescent="0.45">
      <c r="C77">
        <v>7</v>
      </c>
      <c r="D77">
        <v>4</v>
      </c>
    </row>
    <row r="78" spans="3:4" x14ac:dyDescent="0.45">
      <c r="C78">
        <v>8</v>
      </c>
      <c r="D78">
        <v>4</v>
      </c>
    </row>
    <row r="79" spans="3:4" x14ac:dyDescent="0.45">
      <c r="C79">
        <v>9</v>
      </c>
      <c r="D79">
        <v>4</v>
      </c>
    </row>
    <row r="80" spans="3:4" x14ac:dyDescent="0.45">
      <c r="C80">
        <v>10</v>
      </c>
      <c r="D80">
        <v>4</v>
      </c>
    </row>
    <row r="81" spans="3:4" x14ac:dyDescent="0.45">
      <c r="C81">
        <v>11</v>
      </c>
      <c r="D81">
        <v>4</v>
      </c>
    </row>
    <row r="82" spans="3:4" x14ac:dyDescent="0.45">
      <c r="C82">
        <v>12</v>
      </c>
      <c r="D82">
        <v>4</v>
      </c>
    </row>
    <row r="83" spans="3:4" x14ac:dyDescent="0.45">
      <c r="C83">
        <v>13</v>
      </c>
      <c r="D83">
        <v>4</v>
      </c>
    </row>
    <row r="84" spans="3:4" x14ac:dyDescent="0.45">
      <c r="C84">
        <v>14</v>
      </c>
      <c r="D84">
        <v>4</v>
      </c>
    </row>
    <row r="85" spans="3:4" x14ac:dyDescent="0.45">
      <c r="C85">
        <v>15</v>
      </c>
      <c r="D85">
        <v>4</v>
      </c>
    </row>
    <row r="86" spans="3:4" x14ac:dyDescent="0.45">
      <c r="C86">
        <v>16</v>
      </c>
      <c r="D86">
        <v>4</v>
      </c>
    </row>
    <row r="87" spans="3:4" x14ac:dyDescent="0.45">
      <c r="C87">
        <v>17</v>
      </c>
      <c r="D87">
        <v>4</v>
      </c>
    </row>
    <row r="88" spans="3:4" x14ac:dyDescent="0.45">
      <c r="C88">
        <v>18</v>
      </c>
      <c r="D88">
        <v>4</v>
      </c>
    </row>
    <row r="89" spans="3:4" x14ac:dyDescent="0.45">
      <c r="C89">
        <v>19</v>
      </c>
      <c r="D89">
        <v>4</v>
      </c>
    </row>
    <row r="90" spans="3:4" x14ac:dyDescent="0.45">
      <c r="C90">
        <v>20</v>
      </c>
      <c r="D90">
        <v>4</v>
      </c>
    </row>
    <row r="91" spans="3:4" x14ac:dyDescent="0.45">
      <c r="C91">
        <v>21</v>
      </c>
      <c r="D91">
        <v>4</v>
      </c>
    </row>
    <row r="92" spans="3:4" x14ac:dyDescent="0.45">
      <c r="C92">
        <v>22</v>
      </c>
      <c r="D92">
        <v>4</v>
      </c>
    </row>
    <row r="93" spans="3:4" x14ac:dyDescent="0.45">
      <c r="C93">
        <v>23</v>
      </c>
      <c r="D93">
        <v>4</v>
      </c>
    </row>
    <row r="94" spans="3:4" x14ac:dyDescent="0.45">
      <c r="C94">
        <v>24</v>
      </c>
      <c r="D94">
        <v>4</v>
      </c>
    </row>
    <row r="95" spans="3:4" x14ac:dyDescent="0.45">
      <c r="C95">
        <v>25</v>
      </c>
      <c r="D95">
        <v>4</v>
      </c>
    </row>
    <row r="96" spans="3:4" x14ac:dyDescent="0.45">
      <c r="C96">
        <v>26</v>
      </c>
      <c r="D96">
        <v>4</v>
      </c>
    </row>
    <row r="97" spans="3:4" x14ac:dyDescent="0.45">
      <c r="C97">
        <v>6</v>
      </c>
      <c r="D97">
        <v>5</v>
      </c>
    </row>
    <row r="98" spans="3:4" x14ac:dyDescent="0.45">
      <c r="C98">
        <v>7</v>
      </c>
      <c r="D98">
        <v>5</v>
      </c>
    </row>
    <row r="99" spans="3:4" x14ac:dyDescent="0.45">
      <c r="C99">
        <v>8</v>
      </c>
      <c r="D99">
        <v>5</v>
      </c>
    </row>
    <row r="100" spans="3:4" x14ac:dyDescent="0.45">
      <c r="C100">
        <v>9</v>
      </c>
      <c r="D100">
        <v>5</v>
      </c>
    </row>
    <row r="101" spans="3:4" x14ac:dyDescent="0.45">
      <c r="C101">
        <v>10</v>
      </c>
      <c r="D101">
        <v>5</v>
      </c>
    </row>
    <row r="102" spans="3:4" x14ac:dyDescent="0.45">
      <c r="C102">
        <v>11</v>
      </c>
      <c r="D102">
        <v>5</v>
      </c>
    </row>
    <row r="103" spans="3:4" x14ac:dyDescent="0.45">
      <c r="C103">
        <v>12</v>
      </c>
      <c r="D103">
        <v>5</v>
      </c>
    </row>
    <row r="104" spans="3:4" x14ac:dyDescent="0.45">
      <c r="C104">
        <v>13</v>
      </c>
      <c r="D104">
        <v>5</v>
      </c>
    </row>
    <row r="105" spans="3:4" x14ac:dyDescent="0.45">
      <c r="C105">
        <v>14</v>
      </c>
      <c r="D105">
        <v>5</v>
      </c>
    </row>
    <row r="106" spans="3:4" x14ac:dyDescent="0.45">
      <c r="C106">
        <v>15</v>
      </c>
      <c r="D106">
        <v>5</v>
      </c>
    </row>
    <row r="107" spans="3:4" x14ac:dyDescent="0.45">
      <c r="C107">
        <v>16</v>
      </c>
      <c r="D107">
        <v>5</v>
      </c>
    </row>
    <row r="108" spans="3:4" x14ac:dyDescent="0.45">
      <c r="C108">
        <v>17</v>
      </c>
      <c r="D108">
        <v>5</v>
      </c>
    </row>
    <row r="109" spans="3:4" x14ac:dyDescent="0.45">
      <c r="C109">
        <v>18</v>
      </c>
      <c r="D109">
        <v>5</v>
      </c>
    </row>
    <row r="110" spans="3:4" x14ac:dyDescent="0.45">
      <c r="C110">
        <v>19</v>
      </c>
      <c r="D110">
        <v>5</v>
      </c>
    </row>
    <row r="111" spans="3:4" x14ac:dyDescent="0.45">
      <c r="C111">
        <v>20</v>
      </c>
      <c r="D111">
        <v>5</v>
      </c>
    </row>
    <row r="112" spans="3:4" x14ac:dyDescent="0.45">
      <c r="C112">
        <v>21</v>
      </c>
      <c r="D112">
        <v>5</v>
      </c>
    </row>
    <row r="113" spans="3:4" x14ac:dyDescent="0.45">
      <c r="C113">
        <v>22</v>
      </c>
      <c r="D113">
        <v>5</v>
      </c>
    </row>
    <row r="114" spans="3:4" x14ac:dyDescent="0.45">
      <c r="C114">
        <v>23</v>
      </c>
      <c r="D114">
        <v>5</v>
      </c>
    </row>
    <row r="115" spans="3:4" x14ac:dyDescent="0.45">
      <c r="C115">
        <v>24</v>
      </c>
      <c r="D115">
        <v>5</v>
      </c>
    </row>
    <row r="116" spans="3:4" x14ac:dyDescent="0.45">
      <c r="C116">
        <v>25</v>
      </c>
      <c r="D116">
        <v>5</v>
      </c>
    </row>
    <row r="117" spans="3:4" x14ac:dyDescent="0.45">
      <c r="C117">
        <v>26</v>
      </c>
      <c r="D117">
        <v>5</v>
      </c>
    </row>
    <row r="118" spans="3:4" x14ac:dyDescent="0.45">
      <c r="C118">
        <v>7</v>
      </c>
      <c r="D118">
        <v>6</v>
      </c>
    </row>
    <row r="119" spans="3:4" x14ac:dyDescent="0.45">
      <c r="C119">
        <v>8</v>
      </c>
      <c r="D119">
        <v>6</v>
      </c>
    </row>
    <row r="120" spans="3:4" x14ac:dyDescent="0.45">
      <c r="C120">
        <v>9</v>
      </c>
      <c r="D120">
        <v>6</v>
      </c>
    </row>
    <row r="121" spans="3:4" x14ac:dyDescent="0.45">
      <c r="C121">
        <v>10</v>
      </c>
      <c r="D121">
        <v>6</v>
      </c>
    </row>
    <row r="122" spans="3:4" x14ac:dyDescent="0.45">
      <c r="C122">
        <v>11</v>
      </c>
      <c r="D122">
        <v>6</v>
      </c>
    </row>
    <row r="123" spans="3:4" x14ac:dyDescent="0.45">
      <c r="C123">
        <v>12</v>
      </c>
      <c r="D123">
        <v>6</v>
      </c>
    </row>
    <row r="124" spans="3:4" x14ac:dyDescent="0.45">
      <c r="C124">
        <v>13</v>
      </c>
      <c r="D124">
        <v>6</v>
      </c>
    </row>
    <row r="125" spans="3:4" x14ac:dyDescent="0.45">
      <c r="C125">
        <v>14</v>
      </c>
      <c r="D125">
        <v>6</v>
      </c>
    </row>
    <row r="126" spans="3:4" x14ac:dyDescent="0.45">
      <c r="C126">
        <v>15</v>
      </c>
      <c r="D126">
        <v>6</v>
      </c>
    </row>
    <row r="127" spans="3:4" x14ac:dyDescent="0.45">
      <c r="C127">
        <v>16</v>
      </c>
      <c r="D127">
        <v>6</v>
      </c>
    </row>
    <row r="128" spans="3:4" x14ac:dyDescent="0.45">
      <c r="C128">
        <v>17</v>
      </c>
      <c r="D128">
        <v>6</v>
      </c>
    </row>
    <row r="129" spans="3:4" x14ac:dyDescent="0.45">
      <c r="C129">
        <v>18</v>
      </c>
      <c r="D129">
        <v>6</v>
      </c>
    </row>
    <row r="130" spans="3:4" x14ac:dyDescent="0.45">
      <c r="C130">
        <v>19</v>
      </c>
      <c r="D130">
        <v>6</v>
      </c>
    </row>
    <row r="131" spans="3:4" x14ac:dyDescent="0.45">
      <c r="C131">
        <v>20</v>
      </c>
      <c r="D131">
        <v>6</v>
      </c>
    </row>
    <row r="132" spans="3:4" x14ac:dyDescent="0.45">
      <c r="C132">
        <v>21</v>
      </c>
      <c r="D132">
        <v>6</v>
      </c>
    </row>
    <row r="133" spans="3:4" x14ac:dyDescent="0.45">
      <c r="C133">
        <v>22</v>
      </c>
      <c r="D133">
        <v>6</v>
      </c>
    </row>
    <row r="134" spans="3:4" x14ac:dyDescent="0.45">
      <c r="C134">
        <v>23</v>
      </c>
      <c r="D134">
        <v>6</v>
      </c>
    </row>
    <row r="135" spans="3:4" x14ac:dyDescent="0.45">
      <c r="C135">
        <v>24</v>
      </c>
      <c r="D135">
        <v>6</v>
      </c>
    </row>
    <row r="136" spans="3:4" x14ac:dyDescent="0.45">
      <c r="C136">
        <v>25</v>
      </c>
      <c r="D136">
        <v>6</v>
      </c>
    </row>
    <row r="137" spans="3:4" x14ac:dyDescent="0.45">
      <c r="C137">
        <v>26</v>
      </c>
      <c r="D137">
        <v>6</v>
      </c>
    </row>
    <row r="138" spans="3:4" x14ac:dyDescent="0.45">
      <c r="C138">
        <v>8</v>
      </c>
      <c r="D138">
        <v>7</v>
      </c>
    </row>
    <row r="139" spans="3:4" x14ac:dyDescent="0.45">
      <c r="C139">
        <v>9</v>
      </c>
      <c r="D139">
        <v>7</v>
      </c>
    </row>
    <row r="140" spans="3:4" x14ac:dyDescent="0.45">
      <c r="C140">
        <v>10</v>
      </c>
      <c r="D140">
        <v>7</v>
      </c>
    </row>
    <row r="141" spans="3:4" x14ac:dyDescent="0.45">
      <c r="C141">
        <v>11</v>
      </c>
      <c r="D141">
        <v>7</v>
      </c>
    </row>
    <row r="142" spans="3:4" x14ac:dyDescent="0.45">
      <c r="C142">
        <v>12</v>
      </c>
      <c r="D142">
        <v>7</v>
      </c>
    </row>
    <row r="143" spans="3:4" x14ac:dyDescent="0.45">
      <c r="C143">
        <v>13</v>
      </c>
      <c r="D143">
        <v>7</v>
      </c>
    </row>
    <row r="144" spans="3:4" x14ac:dyDescent="0.45">
      <c r="C144">
        <v>14</v>
      </c>
      <c r="D144">
        <v>7</v>
      </c>
    </row>
    <row r="145" spans="3:4" x14ac:dyDescent="0.45">
      <c r="C145">
        <v>15</v>
      </c>
      <c r="D145">
        <v>7</v>
      </c>
    </row>
    <row r="146" spans="3:4" x14ac:dyDescent="0.45">
      <c r="C146">
        <v>16</v>
      </c>
      <c r="D146">
        <v>7</v>
      </c>
    </row>
    <row r="147" spans="3:4" x14ac:dyDescent="0.45">
      <c r="C147">
        <v>17</v>
      </c>
      <c r="D147">
        <v>7</v>
      </c>
    </row>
    <row r="148" spans="3:4" x14ac:dyDescent="0.45">
      <c r="C148">
        <v>18</v>
      </c>
      <c r="D148">
        <v>7</v>
      </c>
    </row>
    <row r="149" spans="3:4" x14ac:dyDescent="0.45">
      <c r="C149">
        <v>19</v>
      </c>
      <c r="D149">
        <v>7</v>
      </c>
    </row>
    <row r="150" spans="3:4" x14ac:dyDescent="0.45">
      <c r="C150">
        <v>20</v>
      </c>
      <c r="D150">
        <v>7</v>
      </c>
    </row>
    <row r="151" spans="3:4" x14ac:dyDescent="0.45">
      <c r="C151">
        <v>21</v>
      </c>
      <c r="D151">
        <v>7</v>
      </c>
    </row>
    <row r="152" spans="3:4" x14ac:dyDescent="0.45">
      <c r="C152">
        <v>22</v>
      </c>
      <c r="D152">
        <v>7</v>
      </c>
    </row>
    <row r="153" spans="3:4" x14ac:dyDescent="0.45">
      <c r="C153">
        <v>23</v>
      </c>
      <c r="D153">
        <v>7</v>
      </c>
    </row>
    <row r="154" spans="3:4" x14ac:dyDescent="0.45">
      <c r="C154">
        <v>24</v>
      </c>
      <c r="D154">
        <v>7</v>
      </c>
    </row>
    <row r="155" spans="3:4" x14ac:dyDescent="0.45">
      <c r="C155">
        <v>25</v>
      </c>
      <c r="D155">
        <v>7</v>
      </c>
    </row>
    <row r="156" spans="3:4" x14ac:dyDescent="0.45">
      <c r="C156">
        <v>26</v>
      </c>
      <c r="D156">
        <v>7</v>
      </c>
    </row>
    <row r="157" spans="3:4" x14ac:dyDescent="0.45">
      <c r="C157">
        <v>9</v>
      </c>
      <c r="D157">
        <v>8</v>
      </c>
    </row>
    <row r="158" spans="3:4" x14ac:dyDescent="0.45">
      <c r="C158">
        <v>10</v>
      </c>
      <c r="D158">
        <v>8</v>
      </c>
    </row>
    <row r="159" spans="3:4" x14ac:dyDescent="0.45">
      <c r="C159">
        <v>11</v>
      </c>
      <c r="D159">
        <v>8</v>
      </c>
    </row>
    <row r="160" spans="3:4" x14ac:dyDescent="0.45">
      <c r="C160">
        <v>12</v>
      </c>
      <c r="D160">
        <v>8</v>
      </c>
    </row>
    <row r="161" spans="3:4" x14ac:dyDescent="0.45">
      <c r="C161">
        <v>13</v>
      </c>
      <c r="D161">
        <v>8</v>
      </c>
    </row>
    <row r="162" spans="3:4" x14ac:dyDescent="0.45">
      <c r="C162">
        <v>14</v>
      </c>
      <c r="D162">
        <v>8</v>
      </c>
    </row>
    <row r="163" spans="3:4" x14ac:dyDescent="0.45">
      <c r="C163">
        <v>15</v>
      </c>
      <c r="D163">
        <v>8</v>
      </c>
    </row>
    <row r="164" spans="3:4" x14ac:dyDescent="0.45">
      <c r="C164">
        <v>16</v>
      </c>
      <c r="D164">
        <v>8</v>
      </c>
    </row>
    <row r="165" spans="3:4" x14ac:dyDescent="0.45">
      <c r="C165">
        <v>17</v>
      </c>
      <c r="D165">
        <v>8</v>
      </c>
    </row>
    <row r="166" spans="3:4" x14ac:dyDescent="0.45">
      <c r="C166">
        <v>18</v>
      </c>
      <c r="D166">
        <v>8</v>
      </c>
    </row>
    <row r="167" spans="3:4" x14ac:dyDescent="0.45">
      <c r="C167">
        <v>19</v>
      </c>
      <c r="D167">
        <v>8</v>
      </c>
    </row>
    <row r="168" spans="3:4" x14ac:dyDescent="0.45">
      <c r="C168">
        <v>20</v>
      </c>
      <c r="D168">
        <v>8</v>
      </c>
    </row>
    <row r="169" spans="3:4" x14ac:dyDescent="0.45">
      <c r="C169">
        <v>21</v>
      </c>
      <c r="D169">
        <v>8</v>
      </c>
    </row>
    <row r="170" spans="3:4" x14ac:dyDescent="0.45">
      <c r="C170">
        <v>22</v>
      </c>
      <c r="D170">
        <v>8</v>
      </c>
    </row>
    <row r="171" spans="3:4" x14ac:dyDescent="0.45">
      <c r="C171">
        <v>23</v>
      </c>
      <c r="D171">
        <v>8</v>
      </c>
    </row>
    <row r="172" spans="3:4" x14ac:dyDescent="0.45">
      <c r="C172">
        <v>24</v>
      </c>
      <c r="D172">
        <v>8</v>
      </c>
    </row>
    <row r="173" spans="3:4" x14ac:dyDescent="0.45">
      <c r="C173">
        <v>25</v>
      </c>
      <c r="D173">
        <v>8</v>
      </c>
    </row>
    <row r="174" spans="3:4" x14ac:dyDescent="0.45">
      <c r="C174">
        <v>26</v>
      </c>
      <c r="D174">
        <v>8</v>
      </c>
    </row>
    <row r="175" spans="3:4" x14ac:dyDescent="0.45">
      <c r="C175">
        <v>10</v>
      </c>
      <c r="D175">
        <v>9</v>
      </c>
    </row>
    <row r="176" spans="3:4" x14ac:dyDescent="0.45">
      <c r="C176">
        <v>11</v>
      </c>
      <c r="D176">
        <v>9</v>
      </c>
    </row>
    <row r="177" spans="3:4" x14ac:dyDescent="0.45">
      <c r="C177">
        <v>12</v>
      </c>
      <c r="D177">
        <v>9</v>
      </c>
    </row>
    <row r="178" spans="3:4" x14ac:dyDescent="0.45">
      <c r="C178">
        <v>13</v>
      </c>
      <c r="D178">
        <v>9</v>
      </c>
    </row>
    <row r="179" spans="3:4" x14ac:dyDescent="0.45">
      <c r="C179">
        <v>14</v>
      </c>
      <c r="D179">
        <v>9</v>
      </c>
    </row>
    <row r="180" spans="3:4" x14ac:dyDescent="0.45">
      <c r="C180">
        <v>15</v>
      </c>
      <c r="D180">
        <v>9</v>
      </c>
    </row>
    <row r="181" spans="3:4" x14ac:dyDescent="0.45">
      <c r="C181">
        <v>16</v>
      </c>
      <c r="D181">
        <v>9</v>
      </c>
    </row>
    <row r="182" spans="3:4" x14ac:dyDescent="0.45">
      <c r="C182">
        <v>17</v>
      </c>
      <c r="D182">
        <v>9</v>
      </c>
    </row>
    <row r="183" spans="3:4" x14ac:dyDescent="0.45">
      <c r="C183">
        <v>18</v>
      </c>
      <c r="D183">
        <v>9</v>
      </c>
    </row>
    <row r="184" spans="3:4" x14ac:dyDescent="0.45">
      <c r="C184">
        <v>19</v>
      </c>
      <c r="D184">
        <v>9</v>
      </c>
    </row>
    <row r="185" spans="3:4" x14ac:dyDescent="0.45">
      <c r="C185">
        <v>20</v>
      </c>
      <c r="D185">
        <v>9</v>
      </c>
    </row>
    <row r="186" spans="3:4" x14ac:dyDescent="0.45">
      <c r="C186">
        <v>21</v>
      </c>
      <c r="D186">
        <v>9</v>
      </c>
    </row>
    <row r="187" spans="3:4" x14ac:dyDescent="0.45">
      <c r="C187">
        <v>22</v>
      </c>
      <c r="D187">
        <v>9</v>
      </c>
    </row>
    <row r="188" spans="3:4" x14ac:dyDescent="0.45">
      <c r="C188">
        <v>23</v>
      </c>
      <c r="D188">
        <v>9</v>
      </c>
    </row>
    <row r="189" spans="3:4" x14ac:dyDescent="0.45">
      <c r="C189">
        <v>24</v>
      </c>
      <c r="D189">
        <v>9</v>
      </c>
    </row>
    <row r="190" spans="3:4" x14ac:dyDescent="0.45">
      <c r="C190">
        <v>25</v>
      </c>
      <c r="D190">
        <v>9</v>
      </c>
    </row>
    <row r="191" spans="3:4" x14ac:dyDescent="0.45">
      <c r="C191">
        <v>26</v>
      </c>
      <c r="D191">
        <v>9</v>
      </c>
    </row>
    <row r="192" spans="3:4" x14ac:dyDescent="0.45">
      <c r="C192">
        <v>11</v>
      </c>
      <c r="D192">
        <v>10</v>
      </c>
    </row>
    <row r="193" spans="3:4" x14ac:dyDescent="0.45">
      <c r="C193">
        <v>12</v>
      </c>
      <c r="D193">
        <v>10</v>
      </c>
    </row>
    <row r="194" spans="3:4" x14ac:dyDescent="0.45">
      <c r="C194">
        <v>13</v>
      </c>
      <c r="D194">
        <v>10</v>
      </c>
    </row>
    <row r="195" spans="3:4" x14ac:dyDescent="0.45">
      <c r="C195">
        <v>14</v>
      </c>
      <c r="D195">
        <v>10</v>
      </c>
    </row>
    <row r="196" spans="3:4" x14ac:dyDescent="0.45">
      <c r="C196">
        <v>15</v>
      </c>
      <c r="D196">
        <v>10</v>
      </c>
    </row>
    <row r="197" spans="3:4" x14ac:dyDescent="0.45">
      <c r="C197">
        <v>16</v>
      </c>
      <c r="D197">
        <v>10</v>
      </c>
    </row>
    <row r="198" spans="3:4" x14ac:dyDescent="0.45">
      <c r="C198">
        <v>17</v>
      </c>
      <c r="D198">
        <v>10</v>
      </c>
    </row>
    <row r="199" spans="3:4" x14ac:dyDescent="0.45">
      <c r="C199">
        <v>18</v>
      </c>
      <c r="D199">
        <v>10</v>
      </c>
    </row>
    <row r="200" spans="3:4" x14ac:dyDescent="0.45">
      <c r="C200">
        <v>19</v>
      </c>
      <c r="D200">
        <v>10</v>
      </c>
    </row>
    <row r="201" spans="3:4" x14ac:dyDescent="0.45">
      <c r="C201">
        <v>20</v>
      </c>
      <c r="D201">
        <v>10</v>
      </c>
    </row>
    <row r="202" spans="3:4" x14ac:dyDescent="0.45">
      <c r="C202">
        <v>21</v>
      </c>
      <c r="D202">
        <v>10</v>
      </c>
    </row>
    <row r="203" spans="3:4" x14ac:dyDescent="0.45">
      <c r="C203">
        <v>22</v>
      </c>
      <c r="D203">
        <v>10</v>
      </c>
    </row>
    <row r="204" spans="3:4" x14ac:dyDescent="0.45">
      <c r="C204">
        <v>23</v>
      </c>
      <c r="D204">
        <v>10</v>
      </c>
    </row>
    <row r="205" spans="3:4" x14ac:dyDescent="0.45">
      <c r="C205">
        <v>24</v>
      </c>
      <c r="D205">
        <v>10</v>
      </c>
    </row>
    <row r="206" spans="3:4" x14ac:dyDescent="0.45">
      <c r="C206">
        <v>25</v>
      </c>
      <c r="D206">
        <v>10</v>
      </c>
    </row>
    <row r="207" spans="3:4" x14ac:dyDescent="0.45">
      <c r="C207">
        <v>26</v>
      </c>
      <c r="D207">
        <v>10</v>
      </c>
    </row>
    <row r="208" spans="3:4" x14ac:dyDescent="0.45">
      <c r="C208">
        <v>12</v>
      </c>
      <c r="D208">
        <v>11</v>
      </c>
    </row>
    <row r="209" spans="3:4" x14ac:dyDescent="0.45">
      <c r="C209">
        <v>13</v>
      </c>
      <c r="D209">
        <v>11</v>
      </c>
    </row>
    <row r="210" spans="3:4" x14ac:dyDescent="0.45">
      <c r="C210">
        <v>14</v>
      </c>
      <c r="D210">
        <v>11</v>
      </c>
    </row>
    <row r="211" spans="3:4" x14ac:dyDescent="0.45">
      <c r="C211">
        <v>15</v>
      </c>
      <c r="D211">
        <v>11</v>
      </c>
    </row>
    <row r="212" spans="3:4" x14ac:dyDescent="0.45">
      <c r="C212">
        <v>16</v>
      </c>
      <c r="D212">
        <v>11</v>
      </c>
    </row>
    <row r="213" spans="3:4" x14ac:dyDescent="0.45">
      <c r="C213">
        <v>17</v>
      </c>
      <c r="D213">
        <v>11</v>
      </c>
    </row>
    <row r="214" spans="3:4" x14ac:dyDescent="0.45">
      <c r="C214">
        <v>18</v>
      </c>
      <c r="D214">
        <v>11</v>
      </c>
    </row>
    <row r="215" spans="3:4" x14ac:dyDescent="0.45">
      <c r="C215">
        <v>19</v>
      </c>
      <c r="D215">
        <v>11</v>
      </c>
    </row>
    <row r="216" spans="3:4" x14ac:dyDescent="0.45">
      <c r="C216">
        <v>20</v>
      </c>
      <c r="D216">
        <v>11</v>
      </c>
    </row>
    <row r="217" spans="3:4" x14ac:dyDescent="0.45">
      <c r="C217">
        <v>21</v>
      </c>
      <c r="D217">
        <v>11</v>
      </c>
    </row>
    <row r="218" spans="3:4" x14ac:dyDescent="0.45">
      <c r="C218">
        <v>22</v>
      </c>
      <c r="D218">
        <v>11</v>
      </c>
    </row>
    <row r="219" spans="3:4" x14ac:dyDescent="0.45">
      <c r="C219">
        <v>23</v>
      </c>
      <c r="D219">
        <v>11</v>
      </c>
    </row>
    <row r="220" spans="3:4" x14ac:dyDescent="0.45">
      <c r="C220">
        <v>24</v>
      </c>
      <c r="D220">
        <v>11</v>
      </c>
    </row>
    <row r="221" spans="3:4" x14ac:dyDescent="0.45">
      <c r="C221">
        <v>25</v>
      </c>
      <c r="D221">
        <v>11</v>
      </c>
    </row>
    <row r="222" spans="3:4" x14ac:dyDescent="0.45">
      <c r="C222">
        <v>26</v>
      </c>
      <c r="D222">
        <v>11</v>
      </c>
    </row>
    <row r="223" spans="3:4" x14ac:dyDescent="0.45">
      <c r="C223">
        <v>13</v>
      </c>
      <c r="D223">
        <v>12</v>
      </c>
    </row>
    <row r="224" spans="3:4" x14ac:dyDescent="0.45">
      <c r="C224">
        <v>14</v>
      </c>
      <c r="D224">
        <v>12</v>
      </c>
    </row>
    <row r="225" spans="3:4" x14ac:dyDescent="0.45">
      <c r="C225">
        <v>15</v>
      </c>
      <c r="D225">
        <v>12</v>
      </c>
    </row>
    <row r="226" spans="3:4" x14ac:dyDescent="0.45">
      <c r="C226">
        <v>16</v>
      </c>
      <c r="D226">
        <v>12</v>
      </c>
    </row>
    <row r="227" spans="3:4" x14ac:dyDescent="0.45">
      <c r="C227">
        <v>17</v>
      </c>
      <c r="D227">
        <v>12</v>
      </c>
    </row>
    <row r="228" spans="3:4" x14ac:dyDescent="0.45">
      <c r="C228">
        <v>18</v>
      </c>
      <c r="D228">
        <v>12</v>
      </c>
    </row>
    <row r="229" spans="3:4" x14ac:dyDescent="0.45">
      <c r="C229">
        <v>19</v>
      </c>
      <c r="D229">
        <v>12</v>
      </c>
    </row>
    <row r="230" spans="3:4" x14ac:dyDescent="0.45">
      <c r="C230">
        <v>20</v>
      </c>
      <c r="D230">
        <v>12</v>
      </c>
    </row>
    <row r="231" spans="3:4" x14ac:dyDescent="0.45">
      <c r="C231">
        <v>21</v>
      </c>
      <c r="D231">
        <v>12</v>
      </c>
    </row>
    <row r="232" spans="3:4" x14ac:dyDescent="0.45">
      <c r="C232">
        <v>22</v>
      </c>
      <c r="D232">
        <v>12</v>
      </c>
    </row>
    <row r="233" spans="3:4" x14ac:dyDescent="0.45">
      <c r="C233">
        <v>23</v>
      </c>
      <c r="D233">
        <v>12</v>
      </c>
    </row>
    <row r="234" spans="3:4" x14ac:dyDescent="0.45">
      <c r="C234">
        <v>24</v>
      </c>
      <c r="D234">
        <v>12</v>
      </c>
    </row>
    <row r="235" spans="3:4" x14ac:dyDescent="0.45">
      <c r="C235">
        <v>25</v>
      </c>
      <c r="D235">
        <v>12</v>
      </c>
    </row>
    <row r="236" spans="3:4" x14ac:dyDescent="0.45">
      <c r="C236">
        <v>26</v>
      </c>
      <c r="D236">
        <v>12</v>
      </c>
    </row>
    <row r="237" spans="3:4" x14ac:dyDescent="0.45">
      <c r="C237">
        <v>14</v>
      </c>
      <c r="D237">
        <v>13</v>
      </c>
    </row>
    <row r="238" spans="3:4" x14ac:dyDescent="0.45">
      <c r="C238">
        <v>15</v>
      </c>
      <c r="D238">
        <v>13</v>
      </c>
    </row>
    <row r="239" spans="3:4" x14ac:dyDescent="0.45">
      <c r="C239">
        <v>16</v>
      </c>
      <c r="D239">
        <v>13</v>
      </c>
    </row>
    <row r="240" spans="3:4" x14ac:dyDescent="0.45">
      <c r="C240">
        <v>17</v>
      </c>
      <c r="D240">
        <v>13</v>
      </c>
    </row>
    <row r="241" spans="3:4" x14ac:dyDescent="0.45">
      <c r="C241">
        <v>18</v>
      </c>
      <c r="D241">
        <v>13</v>
      </c>
    </row>
    <row r="242" spans="3:4" x14ac:dyDescent="0.45">
      <c r="C242">
        <v>19</v>
      </c>
      <c r="D242">
        <v>13</v>
      </c>
    </row>
    <row r="243" spans="3:4" x14ac:dyDescent="0.45">
      <c r="C243">
        <v>20</v>
      </c>
      <c r="D243">
        <v>13</v>
      </c>
    </row>
    <row r="244" spans="3:4" x14ac:dyDescent="0.45">
      <c r="C244">
        <v>21</v>
      </c>
      <c r="D244">
        <v>13</v>
      </c>
    </row>
    <row r="245" spans="3:4" x14ac:dyDescent="0.45">
      <c r="C245">
        <v>22</v>
      </c>
      <c r="D245">
        <v>13</v>
      </c>
    </row>
    <row r="246" spans="3:4" x14ac:dyDescent="0.45">
      <c r="C246">
        <v>23</v>
      </c>
      <c r="D246">
        <v>13</v>
      </c>
    </row>
    <row r="247" spans="3:4" x14ac:dyDescent="0.45">
      <c r="C247">
        <v>24</v>
      </c>
      <c r="D247">
        <v>13</v>
      </c>
    </row>
    <row r="248" spans="3:4" x14ac:dyDescent="0.45">
      <c r="C248">
        <v>25</v>
      </c>
      <c r="D248">
        <v>13</v>
      </c>
    </row>
    <row r="249" spans="3:4" x14ac:dyDescent="0.45">
      <c r="C249">
        <v>26</v>
      </c>
      <c r="D249">
        <v>13</v>
      </c>
    </row>
    <row r="250" spans="3:4" x14ac:dyDescent="0.45">
      <c r="C250">
        <v>15</v>
      </c>
      <c r="D250">
        <v>14</v>
      </c>
    </row>
    <row r="251" spans="3:4" x14ac:dyDescent="0.45">
      <c r="C251">
        <v>16</v>
      </c>
      <c r="D251">
        <v>14</v>
      </c>
    </row>
    <row r="252" spans="3:4" x14ac:dyDescent="0.45">
      <c r="C252">
        <v>17</v>
      </c>
      <c r="D252">
        <v>14</v>
      </c>
    </row>
    <row r="253" spans="3:4" x14ac:dyDescent="0.45">
      <c r="C253">
        <v>18</v>
      </c>
      <c r="D253">
        <v>14</v>
      </c>
    </row>
    <row r="254" spans="3:4" x14ac:dyDescent="0.45">
      <c r="C254">
        <v>19</v>
      </c>
      <c r="D254">
        <v>14</v>
      </c>
    </row>
    <row r="255" spans="3:4" x14ac:dyDescent="0.45">
      <c r="C255">
        <v>20</v>
      </c>
      <c r="D255">
        <v>14</v>
      </c>
    </row>
    <row r="256" spans="3:4" x14ac:dyDescent="0.45">
      <c r="C256">
        <v>21</v>
      </c>
      <c r="D256">
        <v>14</v>
      </c>
    </row>
    <row r="257" spans="3:4" x14ac:dyDescent="0.45">
      <c r="C257">
        <v>22</v>
      </c>
      <c r="D257">
        <v>14</v>
      </c>
    </row>
    <row r="258" spans="3:4" x14ac:dyDescent="0.45">
      <c r="C258">
        <v>23</v>
      </c>
      <c r="D258">
        <v>14</v>
      </c>
    </row>
    <row r="259" spans="3:4" x14ac:dyDescent="0.45">
      <c r="C259">
        <v>24</v>
      </c>
      <c r="D259">
        <v>14</v>
      </c>
    </row>
    <row r="260" spans="3:4" x14ac:dyDescent="0.45">
      <c r="C260">
        <v>25</v>
      </c>
      <c r="D260">
        <v>14</v>
      </c>
    </row>
    <row r="261" spans="3:4" x14ac:dyDescent="0.45">
      <c r="C261">
        <v>26</v>
      </c>
      <c r="D261">
        <v>14</v>
      </c>
    </row>
    <row r="262" spans="3:4" x14ac:dyDescent="0.45">
      <c r="C262">
        <v>16</v>
      </c>
      <c r="D262">
        <v>15</v>
      </c>
    </row>
    <row r="263" spans="3:4" x14ac:dyDescent="0.45">
      <c r="C263">
        <v>17</v>
      </c>
      <c r="D263">
        <v>15</v>
      </c>
    </row>
    <row r="264" spans="3:4" x14ac:dyDescent="0.45">
      <c r="C264">
        <v>18</v>
      </c>
      <c r="D264">
        <v>15</v>
      </c>
    </row>
    <row r="265" spans="3:4" x14ac:dyDescent="0.45">
      <c r="C265">
        <v>19</v>
      </c>
      <c r="D265">
        <v>15</v>
      </c>
    </row>
    <row r="266" spans="3:4" x14ac:dyDescent="0.45">
      <c r="C266">
        <v>20</v>
      </c>
      <c r="D266">
        <v>15</v>
      </c>
    </row>
    <row r="267" spans="3:4" x14ac:dyDescent="0.45">
      <c r="C267">
        <v>21</v>
      </c>
      <c r="D267">
        <v>15</v>
      </c>
    </row>
    <row r="268" spans="3:4" x14ac:dyDescent="0.45">
      <c r="C268">
        <v>22</v>
      </c>
      <c r="D268">
        <v>15</v>
      </c>
    </row>
    <row r="269" spans="3:4" x14ac:dyDescent="0.45">
      <c r="C269">
        <v>23</v>
      </c>
      <c r="D269">
        <v>15</v>
      </c>
    </row>
    <row r="270" spans="3:4" x14ac:dyDescent="0.45">
      <c r="C270">
        <v>24</v>
      </c>
      <c r="D270">
        <v>15</v>
      </c>
    </row>
    <row r="271" spans="3:4" x14ac:dyDescent="0.45">
      <c r="C271">
        <v>25</v>
      </c>
      <c r="D271">
        <v>15</v>
      </c>
    </row>
    <row r="272" spans="3:4" x14ac:dyDescent="0.45">
      <c r="C272">
        <v>26</v>
      </c>
      <c r="D272">
        <v>15</v>
      </c>
    </row>
    <row r="273" spans="3:4" x14ac:dyDescent="0.45">
      <c r="C273">
        <v>17</v>
      </c>
      <c r="D273">
        <v>16</v>
      </c>
    </row>
    <row r="274" spans="3:4" x14ac:dyDescent="0.45">
      <c r="C274">
        <v>18</v>
      </c>
      <c r="D274">
        <v>16</v>
      </c>
    </row>
    <row r="275" spans="3:4" x14ac:dyDescent="0.45">
      <c r="C275">
        <v>19</v>
      </c>
      <c r="D275">
        <v>16</v>
      </c>
    </row>
    <row r="276" spans="3:4" x14ac:dyDescent="0.45">
      <c r="C276">
        <v>20</v>
      </c>
      <c r="D276">
        <v>16</v>
      </c>
    </row>
    <row r="277" spans="3:4" x14ac:dyDescent="0.45">
      <c r="C277">
        <v>21</v>
      </c>
      <c r="D277">
        <v>16</v>
      </c>
    </row>
    <row r="278" spans="3:4" x14ac:dyDescent="0.45">
      <c r="C278">
        <v>22</v>
      </c>
      <c r="D278">
        <v>16</v>
      </c>
    </row>
    <row r="279" spans="3:4" x14ac:dyDescent="0.45">
      <c r="C279">
        <v>23</v>
      </c>
      <c r="D279">
        <v>16</v>
      </c>
    </row>
    <row r="280" spans="3:4" x14ac:dyDescent="0.45">
      <c r="C280">
        <v>24</v>
      </c>
      <c r="D280">
        <v>16</v>
      </c>
    </row>
    <row r="281" spans="3:4" x14ac:dyDescent="0.45">
      <c r="C281">
        <v>25</v>
      </c>
      <c r="D281">
        <v>16</v>
      </c>
    </row>
    <row r="282" spans="3:4" x14ac:dyDescent="0.45">
      <c r="C282">
        <v>26</v>
      </c>
      <c r="D282">
        <v>16</v>
      </c>
    </row>
    <row r="283" spans="3:4" x14ac:dyDescent="0.45">
      <c r="C283">
        <v>18</v>
      </c>
      <c r="D283">
        <v>17</v>
      </c>
    </row>
    <row r="284" spans="3:4" x14ac:dyDescent="0.45">
      <c r="C284">
        <v>19</v>
      </c>
      <c r="D284">
        <v>17</v>
      </c>
    </row>
    <row r="285" spans="3:4" x14ac:dyDescent="0.45">
      <c r="C285">
        <v>20</v>
      </c>
      <c r="D285">
        <v>17</v>
      </c>
    </row>
    <row r="286" spans="3:4" x14ac:dyDescent="0.45">
      <c r="C286">
        <v>21</v>
      </c>
      <c r="D286">
        <v>17</v>
      </c>
    </row>
    <row r="287" spans="3:4" x14ac:dyDescent="0.45">
      <c r="C287">
        <v>22</v>
      </c>
      <c r="D287">
        <v>17</v>
      </c>
    </row>
    <row r="288" spans="3:4" x14ac:dyDescent="0.45">
      <c r="C288">
        <v>23</v>
      </c>
      <c r="D288">
        <v>17</v>
      </c>
    </row>
    <row r="289" spans="3:4" x14ac:dyDescent="0.45">
      <c r="C289">
        <v>24</v>
      </c>
      <c r="D289">
        <v>17</v>
      </c>
    </row>
    <row r="290" spans="3:4" x14ac:dyDescent="0.45">
      <c r="C290">
        <v>25</v>
      </c>
      <c r="D290">
        <v>17</v>
      </c>
    </row>
    <row r="291" spans="3:4" x14ac:dyDescent="0.45">
      <c r="C291">
        <v>26</v>
      </c>
      <c r="D291">
        <v>17</v>
      </c>
    </row>
    <row r="292" spans="3:4" x14ac:dyDescent="0.45">
      <c r="C292">
        <v>19</v>
      </c>
      <c r="D292">
        <v>18</v>
      </c>
    </row>
    <row r="293" spans="3:4" x14ac:dyDescent="0.45">
      <c r="C293">
        <v>20</v>
      </c>
      <c r="D293">
        <v>18</v>
      </c>
    </row>
    <row r="294" spans="3:4" x14ac:dyDescent="0.45">
      <c r="C294">
        <v>21</v>
      </c>
      <c r="D294">
        <v>18</v>
      </c>
    </row>
    <row r="295" spans="3:4" x14ac:dyDescent="0.45">
      <c r="C295">
        <v>22</v>
      </c>
      <c r="D295">
        <v>18</v>
      </c>
    </row>
    <row r="296" spans="3:4" x14ac:dyDescent="0.45">
      <c r="C296">
        <v>23</v>
      </c>
      <c r="D296">
        <v>18</v>
      </c>
    </row>
    <row r="297" spans="3:4" x14ac:dyDescent="0.45">
      <c r="C297">
        <v>24</v>
      </c>
      <c r="D297">
        <v>18</v>
      </c>
    </row>
    <row r="298" spans="3:4" x14ac:dyDescent="0.45">
      <c r="C298">
        <v>25</v>
      </c>
      <c r="D298">
        <v>18</v>
      </c>
    </row>
    <row r="299" spans="3:4" x14ac:dyDescent="0.45">
      <c r="C299">
        <v>26</v>
      </c>
      <c r="D299">
        <v>18</v>
      </c>
    </row>
    <row r="300" spans="3:4" x14ac:dyDescent="0.45">
      <c r="C300">
        <v>20</v>
      </c>
      <c r="D300">
        <v>19</v>
      </c>
    </row>
    <row r="301" spans="3:4" x14ac:dyDescent="0.45">
      <c r="C301">
        <v>21</v>
      </c>
      <c r="D301">
        <v>19</v>
      </c>
    </row>
    <row r="302" spans="3:4" x14ac:dyDescent="0.45">
      <c r="C302">
        <v>22</v>
      </c>
      <c r="D302">
        <v>19</v>
      </c>
    </row>
    <row r="303" spans="3:4" x14ac:dyDescent="0.45">
      <c r="C303">
        <v>23</v>
      </c>
      <c r="D303">
        <v>19</v>
      </c>
    </row>
    <row r="304" spans="3:4" x14ac:dyDescent="0.45">
      <c r="C304">
        <v>24</v>
      </c>
      <c r="D304">
        <v>19</v>
      </c>
    </row>
    <row r="305" spans="3:4" x14ac:dyDescent="0.45">
      <c r="C305">
        <v>25</v>
      </c>
      <c r="D305">
        <v>19</v>
      </c>
    </row>
    <row r="306" spans="3:4" x14ac:dyDescent="0.45">
      <c r="C306">
        <v>26</v>
      </c>
      <c r="D306">
        <v>19</v>
      </c>
    </row>
    <row r="307" spans="3:4" x14ac:dyDescent="0.45">
      <c r="C307">
        <v>21</v>
      </c>
      <c r="D307">
        <v>20</v>
      </c>
    </row>
    <row r="308" spans="3:4" x14ac:dyDescent="0.45">
      <c r="C308">
        <v>22</v>
      </c>
      <c r="D308">
        <v>20</v>
      </c>
    </row>
    <row r="309" spans="3:4" x14ac:dyDescent="0.45">
      <c r="C309">
        <v>23</v>
      </c>
      <c r="D309">
        <v>20</v>
      </c>
    </row>
    <row r="310" spans="3:4" x14ac:dyDescent="0.45">
      <c r="C310">
        <v>24</v>
      </c>
      <c r="D310">
        <v>20</v>
      </c>
    </row>
    <row r="311" spans="3:4" x14ac:dyDescent="0.45">
      <c r="C311">
        <v>25</v>
      </c>
      <c r="D311">
        <v>20</v>
      </c>
    </row>
    <row r="312" spans="3:4" x14ac:dyDescent="0.45">
      <c r="C312">
        <v>26</v>
      </c>
      <c r="D312">
        <v>20</v>
      </c>
    </row>
    <row r="313" spans="3:4" x14ac:dyDescent="0.45">
      <c r="C313">
        <v>22</v>
      </c>
      <c r="D313">
        <v>21</v>
      </c>
    </row>
    <row r="314" spans="3:4" x14ac:dyDescent="0.45">
      <c r="C314">
        <v>23</v>
      </c>
      <c r="D314">
        <v>21</v>
      </c>
    </row>
    <row r="315" spans="3:4" x14ac:dyDescent="0.45">
      <c r="C315">
        <v>24</v>
      </c>
      <c r="D315">
        <v>21</v>
      </c>
    </row>
    <row r="316" spans="3:4" x14ac:dyDescent="0.45">
      <c r="C316">
        <v>25</v>
      </c>
      <c r="D316">
        <v>21</v>
      </c>
    </row>
    <row r="317" spans="3:4" x14ac:dyDescent="0.45">
      <c r="C317">
        <v>26</v>
      </c>
      <c r="D317">
        <v>21</v>
      </c>
    </row>
    <row r="318" spans="3:4" x14ac:dyDescent="0.45">
      <c r="C318">
        <v>23</v>
      </c>
      <c r="D318">
        <v>22</v>
      </c>
    </row>
    <row r="319" spans="3:4" x14ac:dyDescent="0.45">
      <c r="C319">
        <v>24</v>
      </c>
      <c r="D319">
        <v>22</v>
      </c>
    </row>
    <row r="320" spans="3:4" x14ac:dyDescent="0.45">
      <c r="C320">
        <v>25</v>
      </c>
      <c r="D320">
        <v>22</v>
      </c>
    </row>
    <row r="321" spans="3:4" x14ac:dyDescent="0.45">
      <c r="C321">
        <v>26</v>
      </c>
      <c r="D321">
        <v>22</v>
      </c>
    </row>
    <row r="322" spans="3:4" x14ac:dyDescent="0.45">
      <c r="C322">
        <v>24</v>
      </c>
      <c r="D322">
        <v>23</v>
      </c>
    </row>
    <row r="323" spans="3:4" x14ac:dyDescent="0.45">
      <c r="C323">
        <v>25</v>
      </c>
      <c r="D323">
        <v>23</v>
      </c>
    </row>
    <row r="324" spans="3:4" x14ac:dyDescent="0.45">
      <c r="C324">
        <v>26</v>
      </c>
      <c r="D324">
        <v>23</v>
      </c>
    </row>
    <row r="325" spans="3:4" x14ac:dyDescent="0.45">
      <c r="C325">
        <v>25</v>
      </c>
      <c r="D325">
        <v>24</v>
      </c>
    </row>
    <row r="326" spans="3:4" x14ac:dyDescent="0.45">
      <c r="C326">
        <v>26</v>
      </c>
      <c r="D326">
        <v>24</v>
      </c>
    </row>
    <row r="327" spans="3:4" x14ac:dyDescent="0.45">
      <c r="C327">
        <v>26</v>
      </c>
      <c r="D327">
        <v>25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AC641-3893-46DA-9463-2E49C24E0F60}">
  <dimension ref="A1:EG60"/>
  <sheetViews>
    <sheetView topLeftCell="DG1" workbookViewId="0">
      <selection activeCell="CJ12" sqref="CJ12:CX12"/>
    </sheetView>
  </sheetViews>
  <sheetFormatPr defaultRowHeight="14.25" x14ac:dyDescent="0.45"/>
  <sheetData>
    <row r="1" spans="1:137" x14ac:dyDescent="0.45">
      <c r="A1" s="10" t="s">
        <v>152</v>
      </c>
      <c r="B1" s="41" t="s">
        <v>22</v>
      </c>
      <c r="C1" s="41" t="s">
        <v>23</v>
      </c>
      <c r="D1" s="41" t="s">
        <v>24</v>
      </c>
      <c r="E1" s="41" t="s">
        <v>25</v>
      </c>
      <c r="F1" s="41" t="s">
        <v>26</v>
      </c>
      <c r="G1" s="41" t="s">
        <v>27</v>
      </c>
      <c r="H1" s="41" t="s">
        <v>28</v>
      </c>
      <c r="I1" s="41" t="s">
        <v>29</v>
      </c>
      <c r="J1" s="41" t="s">
        <v>30</v>
      </c>
      <c r="K1" s="41" t="s">
        <v>31</v>
      </c>
      <c r="L1" s="41" t="s">
        <v>32</v>
      </c>
      <c r="M1" s="41" t="s">
        <v>33</v>
      </c>
      <c r="N1" s="41" t="s">
        <v>34</v>
      </c>
      <c r="O1" s="41" t="s">
        <v>35</v>
      </c>
      <c r="P1" s="41" t="s">
        <v>36</v>
      </c>
      <c r="Q1" s="41" t="s">
        <v>37</v>
      </c>
      <c r="R1" s="41" t="s">
        <v>38</v>
      </c>
      <c r="S1" s="41" t="s">
        <v>39</v>
      </c>
      <c r="T1" s="41" t="s">
        <v>40</v>
      </c>
      <c r="U1" s="41" t="s">
        <v>41</v>
      </c>
      <c r="V1" s="41" t="s">
        <v>42</v>
      </c>
      <c r="W1" s="41" t="s">
        <v>43</v>
      </c>
      <c r="X1" s="41" t="s">
        <v>44</v>
      </c>
      <c r="Y1" s="41" t="s">
        <v>45</v>
      </c>
      <c r="Z1" s="41" t="s">
        <v>46</v>
      </c>
      <c r="AA1" s="41" t="s">
        <v>48</v>
      </c>
      <c r="AB1" s="41" t="s">
        <v>49</v>
      </c>
      <c r="AC1" s="41" t="s">
        <v>50</v>
      </c>
      <c r="AD1" s="41" t="s">
        <v>51</v>
      </c>
      <c r="AE1" s="41" t="s">
        <v>52</v>
      </c>
      <c r="AF1" s="41" t="s">
        <v>53</v>
      </c>
      <c r="AG1" s="41" t="s">
        <v>54</v>
      </c>
      <c r="AH1" s="41" t="s">
        <v>55</v>
      </c>
      <c r="AI1" s="41" t="s">
        <v>56</v>
      </c>
      <c r="AJ1" s="41" t="s">
        <v>57</v>
      </c>
      <c r="AK1" s="41" t="s">
        <v>58</v>
      </c>
      <c r="AL1" s="41" t="s">
        <v>59</v>
      </c>
      <c r="AM1" s="41" t="s">
        <v>60</v>
      </c>
      <c r="AN1" s="41" t="s">
        <v>61</v>
      </c>
      <c r="AO1" s="41" t="s">
        <v>62</v>
      </c>
      <c r="AP1" s="41" t="s">
        <v>63</v>
      </c>
      <c r="AQ1" s="41" t="s">
        <v>64</v>
      </c>
      <c r="AR1" s="41" t="s">
        <v>65</v>
      </c>
      <c r="AS1" s="41" t="s">
        <v>66</v>
      </c>
      <c r="AT1" s="41" t="s">
        <v>161</v>
      </c>
      <c r="AU1" s="41" t="s">
        <v>162</v>
      </c>
      <c r="AV1" s="41" t="s">
        <v>163</v>
      </c>
      <c r="AW1" s="41" t="s">
        <v>67</v>
      </c>
      <c r="AX1" s="41" t="s">
        <v>68</v>
      </c>
      <c r="AY1" s="41" t="s">
        <v>69</v>
      </c>
      <c r="AZ1" s="41" t="s">
        <v>70</v>
      </c>
      <c r="BA1" s="41" t="s">
        <v>71</v>
      </c>
      <c r="BB1" s="41" t="s">
        <v>72</v>
      </c>
      <c r="BC1" s="41" t="s">
        <v>73</v>
      </c>
      <c r="BD1" s="41" t="s">
        <v>74</v>
      </c>
      <c r="BE1" s="41" t="s">
        <v>75</v>
      </c>
      <c r="BF1" s="41" t="s">
        <v>76</v>
      </c>
      <c r="BG1" s="41" t="s">
        <v>77</v>
      </c>
      <c r="BH1" s="41" t="s">
        <v>78</v>
      </c>
      <c r="BI1" s="41" t="s">
        <v>79</v>
      </c>
      <c r="BJ1" s="41" t="s">
        <v>80</v>
      </c>
      <c r="BK1" s="41" t="s">
        <v>81</v>
      </c>
      <c r="BL1" s="41" t="s">
        <v>82</v>
      </c>
      <c r="BM1" s="41" t="s">
        <v>83</v>
      </c>
      <c r="BN1" s="41" t="s">
        <v>84</v>
      </c>
      <c r="BO1" s="41" t="s">
        <v>85</v>
      </c>
      <c r="BP1" s="41" t="s">
        <v>86</v>
      </c>
      <c r="BQ1" s="41" t="s">
        <v>87</v>
      </c>
      <c r="BR1" s="41" t="s">
        <v>88</v>
      </c>
      <c r="BS1" s="41" t="s">
        <v>89</v>
      </c>
      <c r="BT1" s="41" t="s">
        <v>90</v>
      </c>
      <c r="BU1" s="41" t="s">
        <v>91</v>
      </c>
      <c r="BV1" s="41" t="s">
        <v>92</v>
      </c>
      <c r="BW1" s="41" t="s">
        <v>93</v>
      </c>
      <c r="BX1" s="41" t="s">
        <v>94</v>
      </c>
      <c r="BY1" s="41" t="s">
        <v>95</v>
      </c>
      <c r="BZ1" s="41" t="s">
        <v>96</v>
      </c>
      <c r="CA1" s="41" t="s">
        <v>97</v>
      </c>
      <c r="CB1" s="41" t="s">
        <v>98</v>
      </c>
      <c r="CC1" s="41" t="s">
        <v>99</v>
      </c>
      <c r="CD1" s="41" t="s">
        <v>100</v>
      </c>
      <c r="CE1" s="41" t="s">
        <v>101</v>
      </c>
      <c r="CF1" s="41" t="s">
        <v>102</v>
      </c>
      <c r="CG1" s="41" t="s">
        <v>164</v>
      </c>
      <c r="CH1" s="41" t="s">
        <v>165</v>
      </c>
      <c r="CI1" s="41" t="s">
        <v>166</v>
      </c>
      <c r="CJ1" s="41" t="s">
        <v>103</v>
      </c>
      <c r="CK1" s="41" t="s">
        <v>104</v>
      </c>
      <c r="CL1" s="41" t="s">
        <v>105</v>
      </c>
      <c r="CM1" s="41" t="s">
        <v>106</v>
      </c>
      <c r="CN1" s="41" t="s">
        <v>107</v>
      </c>
      <c r="CO1" s="41" t="s">
        <v>108</v>
      </c>
      <c r="CP1" s="41" t="s">
        <v>109</v>
      </c>
      <c r="CQ1" s="41" t="s">
        <v>110</v>
      </c>
      <c r="CR1" s="41" t="s">
        <v>111</v>
      </c>
      <c r="CS1" s="41" t="s">
        <v>112</v>
      </c>
      <c r="CT1" s="41" t="s">
        <v>113</v>
      </c>
      <c r="CU1" s="41" t="s">
        <v>114</v>
      </c>
      <c r="CV1" s="41" t="s">
        <v>115</v>
      </c>
      <c r="CW1" s="41" t="s">
        <v>116</v>
      </c>
      <c r="CX1" s="41" t="s">
        <v>117</v>
      </c>
      <c r="CY1" s="41" t="s">
        <v>118</v>
      </c>
      <c r="CZ1" s="41" t="s">
        <v>119</v>
      </c>
      <c r="DA1" s="41" t="s">
        <v>120</v>
      </c>
      <c r="DB1" s="41" t="s">
        <v>121</v>
      </c>
      <c r="DC1" s="41" t="s">
        <v>122</v>
      </c>
      <c r="DD1" s="41" t="s">
        <v>123</v>
      </c>
      <c r="DE1" s="41" t="s">
        <v>124</v>
      </c>
      <c r="DF1" s="41" t="s">
        <v>125</v>
      </c>
      <c r="DG1" s="41" t="s">
        <v>126</v>
      </c>
      <c r="DH1" s="41" t="s">
        <v>127</v>
      </c>
      <c r="DI1" s="41" t="s">
        <v>128</v>
      </c>
      <c r="DJ1" s="41" t="s">
        <v>129</v>
      </c>
      <c r="DK1" s="41" t="s">
        <v>167</v>
      </c>
      <c r="DL1" s="41" t="s">
        <v>168</v>
      </c>
      <c r="DM1" s="41" t="s">
        <v>169</v>
      </c>
      <c r="DN1" s="41" t="s">
        <v>170</v>
      </c>
      <c r="DO1" s="41" t="s">
        <v>171</v>
      </c>
      <c r="DP1" s="41" t="s">
        <v>172</v>
      </c>
      <c r="DQ1" s="41" t="s">
        <v>173</v>
      </c>
      <c r="DR1" s="41" t="s">
        <v>130</v>
      </c>
      <c r="DS1" s="41" t="s">
        <v>131</v>
      </c>
      <c r="DT1" s="41" t="s">
        <v>132</v>
      </c>
      <c r="DU1" s="41" t="s">
        <v>133</v>
      </c>
      <c r="DV1" s="41" t="s">
        <v>134</v>
      </c>
      <c r="DW1" s="41" t="s">
        <v>135</v>
      </c>
      <c r="DX1" s="41" t="s">
        <v>136</v>
      </c>
      <c r="DY1" s="41" t="s">
        <v>137</v>
      </c>
      <c r="DZ1" s="41" t="s">
        <v>138</v>
      </c>
      <c r="EA1" s="41" t="s">
        <v>139</v>
      </c>
      <c r="EB1" s="41" t="s">
        <v>140</v>
      </c>
      <c r="EC1" s="41" t="s">
        <v>174</v>
      </c>
      <c r="ED1" s="41" t="s">
        <v>175</v>
      </c>
      <c r="EE1" s="41" t="s">
        <v>176</v>
      </c>
      <c r="EF1" s="41" t="s">
        <v>177</v>
      </c>
      <c r="EG1" s="42" t="s">
        <v>178</v>
      </c>
    </row>
    <row r="2" spans="1:137" x14ac:dyDescent="0.45">
      <c r="A2" s="13" t="s">
        <v>49</v>
      </c>
      <c r="B2">
        <f ca="1">OFFSET('Jaccard_distance All'!$B$2,MATCH(Jaccard_export!$A2,'Jaccard_distance All'!$A$3:$A$138,0),MATCH(Jaccard_export!B$1,'Jaccard_distance All'!$C$1:$EH$1,0))</f>
        <v>0.70512820512820507</v>
      </c>
      <c r="C2">
        <f ca="1">OFFSET('Jaccard_distance All'!$B$2,MATCH(Jaccard_export!$A2,'Jaccard_distance All'!$A$3:$A$138,0),MATCH(Jaccard_export!C$1,'Jaccard_distance All'!$C$1:$EH$1,0))</f>
        <v>0.61111111111111116</v>
      </c>
      <c r="D2">
        <f ca="1">OFFSET('Jaccard_distance All'!$B$2,MATCH(Jaccard_export!$A2,'Jaccard_distance All'!$A$3:$A$138,0),MATCH(Jaccard_export!D$1,'Jaccard_distance All'!$C$1:$EH$1,0))</f>
        <v>0.74117647058823533</v>
      </c>
      <c r="E2">
        <f ca="1">OFFSET('Jaccard_distance All'!$B$2,MATCH(Jaccard_export!$A2,'Jaccard_distance All'!$A$3:$A$138,0),MATCH(Jaccard_export!E$1,'Jaccard_distance All'!$C$1:$EH$1,0))</f>
        <v>0.89610389610389607</v>
      </c>
      <c r="F2">
        <f ca="1">OFFSET('Jaccard_distance All'!$B$2,MATCH(Jaccard_export!$A2,'Jaccard_distance All'!$A$3:$A$138,0),MATCH(Jaccard_export!F$1,'Jaccard_distance All'!$C$1:$EH$1,0))</f>
        <v>0.74698795180722888</v>
      </c>
      <c r="G2">
        <f ca="1">OFFSET('Jaccard_distance All'!$B$2,MATCH(Jaccard_export!$A2,'Jaccard_distance All'!$A$3:$A$138,0),MATCH(Jaccard_export!G$1,'Jaccard_distance All'!$C$1:$EH$1,0))</f>
        <v>0.84210526315789469</v>
      </c>
      <c r="H2">
        <f ca="1">OFFSET('Jaccard_distance All'!$B$2,MATCH(Jaccard_export!$A2,'Jaccard_distance All'!$A$3:$A$138,0),MATCH(Jaccard_export!H$1,'Jaccard_distance All'!$C$1:$EH$1,0))</f>
        <v>0.79518072289156627</v>
      </c>
      <c r="I2">
        <f ca="1">OFFSET('Jaccard_distance All'!$B$2,MATCH(Jaccard_export!$A2,'Jaccard_distance All'!$A$3:$A$138,0),MATCH(Jaccard_export!I$1,'Jaccard_distance All'!$C$1:$EH$1,0))</f>
        <v>0.85365853658536583</v>
      </c>
      <c r="J2">
        <f ca="1">OFFSET('Jaccard_distance All'!$B$2,MATCH(Jaccard_export!$A2,'Jaccard_distance All'!$A$3:$A$138,0),MATCH(Jaccard_export!J$1,'Jaccard_distance All'!$C$1:$EH$1,0))</f>
        <v>0.91891891891891886</v>
      </c>
      <c r="K2">
        <f ca="1">OFFSET('Jaccard_distance All'!$B$2,MATCH(Jaccard_export!$A2,'Jaccard_distance All'!$A$3:$A$138,0),MATCH(Jaccard_export!K$1,'Jaccard_distance All'!$C$1:$EH$1,0))</f>
        <v>0.95714285714285718</v>
      </c>
      <c r="L2">
        <f ca="1">OFFSET('Jaccard_distance All'!$B$2,MATCH(Jaccard_export!$A2,'Jaccard_distance All'!$A$3:$A$138,0),MATCH(Jaccard_export!L$1,'Jaccard_distance All'!$C$1:$EH$1,0))</f>
        <v>0.86904761904761907</v>
      </c>
      <c r="M2">
        <f ca="1">OFFSET('Jaccard_distance All'!$B$2,MATCH(Jaccard_export!$A2,'Jaccard_distance All'!$A$3:$A$138,0),MATCH(Jaccard_export!M$1,'Jaccard_distance All'!$C$1:$EH$1,0))</f>
        <v>0.91891891891891886</v>
      </c>
      <c r="N2">
        <f ca="1">OFFSET('Jaccard_distance All'!$B$2,MATCH(Jaccard_export!$A2,'Jaccard_distance All'!$A$3:$A$138,0),MATCH(Jaccard_export!N$1,'Jaccard_distance All'!$C$1:$EH$1,0))</f>
        <v>0.82051282051282048</v>
      </c>
      <c r="O2">
        <f ca="1">OFFSET('Jaccard_distance All'!$B$2,MATCH(Jaccard_export!$A2,'Jaccard_distance All'!$A$3:$A$138,0),MATCH(Jaccard_export!O$1,'Jaccard_distance All'!$C$1:$EH$1,0))</f>
        <v>0.86486486486486491</v>
      </c>
      <c r="P2">
        <f ca="1">OFFSET('Jaccard_distance All'!$B$2,MATCH(Jaccard_export!$A2,'Jaccard_distance All'!$A$3:$A$138,0),MATCH(Jaccard_export!P$1,'Jaccard_distance All'!$C$1:$EH$1,0))</f>
        <v>0.86075949367088611</v>
      </c>
      <c r="Q2">
        <f ca="1">OFFSET('Jaccard_distance All'!$B$2,MATCH(Jaccard_export!$A2,'Jaccard_distance All'!$A$3:$A$138,0),MATCH(Jaccard_export!Q$1,'Jaccard_distance All'!$C$1:$EH$1,0))</f>
        <v>0.94117647058823528</v>
      </c>
      <c r="R2">
        <f ca="1">OFFSET('Jaccard_distance All'!$B$2,MATCH(Jaccard_export!$A2,'Jaccard_distance All'!$A$3:$A$138,0),MATCH(Jaccard_export!R$1,'Jaccard_distance All'!$C$1:$EH$1,0))</f>
        <v>0.88888888888888884</v>
      </c>
      <c r="S2">
        <f ca="1">OFFSET('Jaccard_distance All'!$B$2,MATCH(Jaccard_export!$A2,'Jaccard_distance All'!$A$3:$A$138,0),MATCH(Jaccard_export!S$1,'Jaccard_distance All'!$C$1:$EH$1,0))</f>
        <v>0.94666666666666666</v>
      </c>
      <c r="T2">
        <f ca="1">OFFSET('Jaccard_distance All'!$B$2,MATCH(Jaccard_export!$A2,'Jaccard_distance All'!$A$3:$A$138,0),MATCH(Jaccard_export!T$1,'Jaccard_distance All'!$C$1:$EH$1,0))</f>
        <v>0.94444444444444442</v>
      </c>
      <c r="U2">
        <f ca="1">OFFSET('Jaccard_distance All'!$B$2,MATCH(Jaccard_export!$A2,'Jaccard_distance All'!$A$3:$A$138,0),MATCH(Jaccard_export!U$1,'Jaccard_distance All'!$C$1:$EH$1,0))</f>
        <v>0.85135135135135132</v>
      </c>
      <c r="V2">
        <f ca="1">OFFSET('Jaccard_distance All'!$B$2,MATCH(Jaccard_export!$A2,'Jaccard_distance All'!$A$3:$A$138,0),MATCH(Jaccard_export!V$1,'Jaccard_distance All'!$C$1:$EH$1,0))</f>
        <v>0.95522388059701491</v>
      </c>
      <c r="W2">
        <f ca="1">OFFSET('Jaccard_distance All'!$B$2,MATCH(Jaccard_export!$A2,'Jaccard_distance All'!$A$3:$A$138,0),MATCH(Jaccard_export!W$1,'Jaccard_distance All'!$C$1:$EH$1,0))</f>
        <v>0.82051282051282048</v>
      </c>
      <c r="X2">
        <f ca="1">OFFSET('Jaccard_distance All'!$B$2,MATCH(Jaccard_export!$A2,'Jaccard_distance All'!$A$3:$A$138,0),MATCH(Jaccard_export!X$1,'Jaccard_distance All'!$C$1:$EH$1,0))</f>
        <v>1</v>
      </c>
      <c r="Y2">
        <f ca="1">OFFSET('Jaccard_distance All'!$B$2,MATCH(Jaccard_export!$A2,'Jaccard_distance All'!$A$3:$A$138,0),MATCH(Jaccard_export!Y$1,'Jaccard_distance All'!$C$1:$EH$1,0))</f>
        <v>0.94202898550724634</v>
      </c>
      <c r="Z2">
        <f ca="1">OFFSET('Jaccard_distance All'!$B$2,MATCH(Jaccard_export!$A2,'Jaccard_distance All'!$A$3:$A$138,0),MATCH(Jaccard_export!Z$1,'Jaccard_distance All'!$C$1:$EH$1,0))</f>
        <v>0.83098591549295775</v>
      </c>
      <c r="AA2">
        <f ca="1">OFFSET('Jaccard_distance All'!$B$2,MATCH(Jaccard_export!$A2,'Jaccard_distance All'!$A$3:$A$138,0),MATCH(Jaccard_export!AA$1,'Jaccard_distance All'!$C$1:$EH$1,0))</f>
        <v>0.30882352941176472</v>
      </c>
      <c r="AB2">
        <f ca="1">OFFSET('Jaccard_distance All'!$B$2,MATCH(Jaccard_export!$A2,'Jaccard_distance All'!$A$3:$A$138,0),MATCH(Jaccard_export!AB$1,'Jaccard_distance All'!$C$1:$EH$1,0))</f>
        <v>0</v>
      </c>
      <c r="AC2">
        <f ca="1">OFFSET('Jaccard_distance All'!$B$2,MATCH(Jaccard_export!$A2,'Jaccard_distance All'!$A$3:$A$138,0),MATCH(Jaccard_export!AC$1,'Jaccard_distance All'!$C$1:$EH$1,0))</f>
        <v>0.67164179104477606</v>
      </c>
      <c r="AD2">
        <f ca="1">OFFSET('Jaccard_distance All'!$B$2,MATCH(Jaccard_export!$A2,'Jaccard_distance All'!$A$3:$A$138,0),MATCH(Jaccard_export!AD$1,'Jaccard_distance All'!$C$1:$EH$1,0))</f>
        <v>0.63076923076923075</v>
      </c>
      <c r="AE2">
        <f ca="1">OFFSET('Jaccard_distance All'!$B$2,MATCH(Jaccard_export!$A2,'Jaccard_distance All'!$A$3:$A$138,0),MATCH(Jaccard_export!AE$1,'Jaccard_distance All'!$C$1:$EH$1,0))</f>
        <v>0.49275362318840576</v>
      </c>
      <c r="AF2">
        <f ca="1">OFFSET('Jaccard_distance All'!$B$2,MATCH(Jaccard_export!$A2,'Jaccard_distance All'!$A$3:$A$138,0),MATCH(Jaccard_export!AF$1,'Jaccard_distance All'!$C$1:$EH$1,0))</f>
        <v>0.53424657534246578</v>
      </c>
      <c r="AG2">
        <f ca="1">OFFSET('Jaccard_distance All'!$B$2,MATCH(Jaccard_export!$A2,'Jaccard_distance All'!$A$3:$A$138,0),MATCH(Jaccard_export!AG$1,'Jaccard_distance All'!$C$1:$EH$1,0))</f>
        <v>0.80303030303030298</v>
      </c>
      <c r="AH2">
        <f ca="1">OFFSET('Jaccard_distance All'!$B$2,MATCH(Jaccard_export!$A2,'Jaccard_distance All'!$A$3:$A$138,0),MATCH(Jaccard_export!AH$1,'Jaccard_distance All'!$C$1:$EH$1,0))</f>
        <v>0.74647887323943662</v>
      </c>
      <c r="AI2">
        <f ca="1">OFFSET('Jaccard_distance All'!$B$2,MATCH(Jaccard_export!$A2,'Jaccard_distance All'!$A$3:$A$138,0),MATCH(Jaccard_export!AI$1,'Jaccard_distance All'!$C$1:$EH$1,0))</f>
        <v>0.78125</v>
      </c>
      <c r="AJ2">
        <f ca="1">OFFSET('Jaccard_distance All'!$B$2,MATCH(Jaccard_export!$A2,'Jaccard_distance All'!$A$3:$A$138,0),MATCH(Jaccard_export!AJ$1,'Jaccard_distance All'!$C$1:$EH$1,0))</f>
        <v>0.7846153846153846</v>
      </c>
      <c r="AK2">
        <f ca="1">OFFSET('Jaccard_distance All'!$B$2,MATCH(Jaccard_export!$A2,'Jaccard_distance All'!$A$3:$A$138,0),MATCH(Jaccard_export!AK$1,'Jaccard_distance All'!$C$1:$EH$1,0))</f>
        <v>0.5714285714285714</v>
      </c>
      <c r="AL2">
        <f ca="1">OFFSET('Jaccard_distance All'!$B$2,MATCH(Jaccard_export!$A2,'Jaccard_distance All'!$A$3:$A$138,0),MATCH(Jaccard_export!AL$1,'Jaccard_distance All'!$C$1:$EH$1,0))</f>
        <v>0.69565217391304346</v>
      </c>
      <c r="AM2">
        <f ca="1">OFFSET('Jaccard_distance All'!$B$2,MATCH(Jaccard_export!$A2,'Jaccard_distance All'!$A$3:$A$138,0),MATCH(Jaccard_export!AM$1,'Jaccard_distance All'!$C$1:$EH$1,0))</f>
        <v>0.88235294117647056</v>
      </c>
      <c r="AN2">
        <f ca="1">OFFSET('Jaccard_distance All'!$B$2,MATCH(Jaccard_export!$A2,'Jaccard_distance All'!$A$3:$A$138,0),MATCH(Jaccard_export!AN$1,'Jaccard_distance All'!$C$1:$EH$1,0))</f>
        <v>0.87878787878787878</v>
      </c>
      <c r="AO2">
        <f ca="1">OFFSET('Jaccard_distance All'!$B$2,MATCH(Jaccard_export!$A2,'Jaccard_distance All'!$A$3:$A$138,0),MATCH(Jaccard_export!AO$1,'Jaccard_distance All'!$C$1:$EH$1,0))</f>
        <v>0.69696969696969702</v>
      </c>
      <c r="AP2">
        <f ca="1">OFFSET('Jaccard_distance All'!$B$2,MATCH(Jaccard_export!$A2,'Jaccard_distance All'!$A$3:$A$138,0),MATCH(Jaccard_export!AP$1,'Jaccard_distance All'!$C$1:$EH$1,0))</f>
        <v>0.89230769230769225</v>
      </c>
      <c r="AQ2">
        <f ca="1">OFFSET('Jaccard_distance All'!$B$2,MATCH(Jaccard_export!$A2,'Jaccard_distance All'!$A$3:$A$138,0),MATCH(Jaccard_export!AQ$1,'Jaccard_distance All'!$C$1:$EH$1,0))</f>
        <v>0.828125</v>
      </c>
      <c r="AR2">
        <f ca="1">OFFSET('Jaccard_distance All'!$B$2,MATCH(Jaccard_export!$A2,'Jaccard_distance All'!$A$3:$A$138,0),MATCH(Jaccard_export!AR$1,'Jaccard_distance All'!$C$1:$EH$1,0))</f>
        <v>0.85074626865671643</v>
      </c>
      <c r="AS2">
        <f ca="1">OFFSET('Jaccard_distance All'!$B$2,MATCH(Jaccard_export!$A2,'Jaccard_distance All'!$A$3:$A$138,0),MATCH(Jaccard_export!AS$1,'Jaccard_distance All'!$C$1:$EH$1,0))</f>
        <v>0.65671641791044777</v>
      </c>
      <c r="AT2">
        <f ca="1">OFFSET('Jaccard_distance All'!$B$2,MATCH(Jaccard_export!$A2,'Jaccard_distance All'!$A$3:$A$138,0),MATCH(Jaccard_export!AT$1,'Jaccard_distance All'!$C$1:$EH$1,0))</f>
        <v>0.87878787878787878</v>
      </c>
      <c r="AU2">
        <f ca="1">OFFSET('Jaccard_distance All'!$B$2,MATCH(Jaccard_export!$A2,'Jaccard_distance All'!$A$3:$A$138,0),MATCH(Jaccard_export!AU$1,'Jaccard_distance All'!$C$1:$EH$1,0))</f>
        <v>0.87301587301587302</v>
      </c>
      <c r="AV2">
        <f ca="1">OFFSET('Jaccard_distance All'!$B$2,MATCH(Jaccard_export!$A2,'Jaccard_distance All'!$A$3:$A$138,0),MATCH(Jaccard_export!AV$1,'Jaccard_distance All'!$C$1:$EH$1,0))</f>
        <v>0.76811594202898548</v>
      </c>
      <c r="AW2">
        <f ca="1">OFFSET('Jaccard_distance All'!$B$2,MATCH(Jaccard_export!$A2,'Jaccard_distance All'!$A$3:$A$138,0),MATCH(Jaccard_export!AW$1,'Jaccard_distance All'!$C$1:$EH$1,0))</f>
        <v>0.78749999999999998</v>
      </c>
      <c r="AX2">
        <f ca="1">OFFSET('Jaccard_distance All'!$B$2,MATCH(Jaccard_export!$A2,'Jaccard_distance All'!$A$3:$A$138,0),MATCH(Jaccard_export!AX$1,'Jaccard_distance All'!$C$1:$EH$1,0))</f>
        <v>0.875</v>
      </c>
      <c r="AY2">
        <f ca="1">OFFSET('Jaccard_distance All'!$B$2,MATCH(Jaccard_export!$A2,'Jaccard_distance All'!$A$3:$A$138,0),MATCH(Jaccard_export!AY$1,'Jaccard_distance All'!$C$1:$EH$1,0))</f>
        <v>0.79518072289156627</v>
      </c>
      <c r="AZ2">
        <f ca="1">OFFSET('Jaccard_distance All'!$B$2,MATCH(Jaccard_export!$A2,'Jaccard_distance All'!$A$3:$A$138,0),MATCH(Jaccard_export!AZ$1,'Jaccard_distance All'!$C$1:$EH$1,0))</f>
        <v>0.94366197183098588</v>
      </c>
      <c r="BA2">
        <f ca="1">OFFSET('Jaccard_distance All'!$B$2,MATCH(Jaccard_export!$A2,'Jaccard_distance All'!$A$3:$A$138,0),MATCH(Jaccard_export!BA$1,'Jaccard_distance All'!$C$1:$EH$1,0))</f>
        <v>0.85074626865671643</v>
      </c>
      <c r="BB2">
        <f ca="1">OFFSET('Jaccard_distance All'!$B$2,MATCH(Jaccard_export!$A2,'Jaccard_distance All'!$A$3:$A$138,0),MATCH(Jaccard_export!BB$1,'Jaccard_distance All'!$C$1:$EH$1,0))</f>
        <v>0.87012987012987009</v>
      </c>
      <c r="BC2">
        <f ca="1">OFFSET('Jaccard_distance All'!$B$2,MATCH(Jaccard_export!$A2,'Jaccard_distance All'!$A$3:$A$138,0),MATCH(Jaccard_export!BC$1,'Jaccard_distance All'!$C$1:$EH$1,0))</f>
        <v>0.86842105263157898</v>
      </c>
      <c r="BD2">
        <f ca="1">OFFSET('Jaccard_distance All'!$B$2,MATCH(Jaccard_export!$A2,'Jaccard_distance All'!$A$3:$A$138,0),MATCH(Jaccard_export!BD$1,'Jaccard_distance All'!$C$1:$EH$1,0))</f>
        <v>0.79220779220779214</v>
      </c>
      <c r="BE2">
        <f ca="1">OFFSET('Jaccard_distance All'!$B$2,MATCH(Jaccard_export!$A2,'Jaccard_distance All'!$A$3:$A$138,0),MATCH(Jaccard_export!BE$1,'Jaccard_distance All'!$C$1:$EH$1,0))</f>
        <v>0.94366197183098588</v>
      </c>
      <c r="BF2">
        <f ca="1">OFFSET('Jaccard_distance All'!$B$2,MATCH(Jaccard_export!$A2,'Jaccard_distance All'!$A$3:$A$138,0),MATCH(Jaccard_export!BF$1,'Jaccard_distance All'!$C$1:$EH$1,0))</f>
        <v>0.74683544303797467</v>
      </c>
      <c r="BG2">
        <f ca="1">OFFSET('Jaccard_distance All'!$B$2,MATCH(Jaccard_export!$A2,'Jaccard_distance All'!$A$3:$A$138,0),MATCH(Jaccard_export!BG$1,'Jaccard_distance All'!$C$1:$EH$1,0))</f>
        <v>0.76</v>
      </c>
      <c r="BH2">
        <f ca="1">OFFSET('Jaccard_distance All'!$B$2,MATCH(Jaccard_export!$A2,'Jaccard_distance All'!$A$3:$A$138,0),MATCH(Jaccard_export!BH$1,'Jaccard_distance All'!$C$1:$EH$1,0))</f>
        <v>0.84722222222222221</v>
      </c>
      <c r="BI2">
        <f ca="1">OFFSET('Jaccard_distance All'!$B$2,MATCH(Jaccard_export!$A2,'Jaccard_distance All'!$A$3:$A$138,0),MATCH(Jaccard_export!BI$1,'Jaccard_distance All'!$C$1:$EH$1,0))</f>
        <v>0.95714285714285718</v>
      </c>
      <c r="BJ2">
        <f ca="1">OFFSET('Jaccard_distance All'!$B$2,MATCH(Jaccard_export!$A2,'Jaccard_distance All'!$A$3:$A$138,0),MATCH(Jaccard_export!BJ$1,'Jaccard_distance All'!$C$1:$EH$1,0))</f>
        <v>0.81081081081081074</v>
      </c>
      <c r="BK2">
        <f ca="1">OFFSET('Jaccard_distance All'!$B$2,MATCH(Jaccard_export!$A2,'Jaccard_distance All'!$A$3:$A$138,0),MATCH(Jaccard_export!BK$1,'Jaccard_distance All'!$C$1:$EH$1,0))</f>
        <v>0.81428571428571428</v>
      </c>
      <c r="BL2">
        <f ca="1">OFFSET('Jaccard_distance All'!$B$2,MATCH(Jaccard_export!$A2,'Jaccard_distance All'!$A$3:$A$138,0),MATCH(Jaccard_export!BL$1,'Jaccard_distance All'!$C$1:$EH$1,0))</f>
        <v>0.94117647058823528</v>
      </c>
      <c r="BM2">
        <f ca="1">OFFSET('Jaccard_distance All'!$B$2,MATCH(Jaccard_export!$A2,'Jaccard_distance All'!$A$3:$A$138,0),MATCH(Jaccard_export!BM$1,'Jaccard_distance All'!$C$1:$EH$1,0))</f>
        <v>0.95588235294117652</v>
      </c>
      <c r="BN2">
        <f ca="1">OFFSET('Jaccard_distance All'!$B$2,MATCH(Jaccard_export!$A2,'Jaccard_distance All'!$A$3:$A$138,0),MATCH(Jaccard_export!BN$1,'Jaccard_distance All'!$C$1:$EH$1,0))</f>
        <v>0.82051282051282048</v>
      </c>
      <c r="BO2">
        <f ca="1">OFFSET('Jaccard_distance All'!$B$2,MATCH(Jaccard_export!$A2,'Jaccard_distance All'!$A$3:$A$138,0),MATCH(Jaccard_export!BO$1,'Jaccard_distance All'!$C$1:$EH$1,0))</f>
        <v>0.90277777777777779</v>
      </c>
      <c r="BP2">
        <f ca="1">OFFSET('Jaccard_distance All'!$B$2,MATCH(Jaccard_export!$A2,'Jaccard_distance All'!$A$3:$A$138,0),MATCH(Jaccard_export!BP$1,'Jaccard_distance All'!$C$1:$EH$1,0))</f>
        <v>0.94444444444444442</v>
      </c>
      <c r="BQ2">
        <f ca="1">OFFSET('Jaccard_distance All'!$B$2,MATCH(Jaccard_export!$A2,'Jaccard_distance All'!$A$3:$A$138,0),MATCH(Jaccard_export!BQ$1,'Jaccard_distance All'!$C$1:$EH$1,0))</f>
        <v>0.72727272727272729</v>
      </c>
      <c r="BR2">
        <f ca="1">OFFSET('Jaccard_distance All'!$B$2,MATCH(Jaccard_export!$A2,'Jaccard_distance All'!$A$3:$A$138,0),MATCH(Jaccard_export!BR$1,'Jaccard_distance All'!$C$1:$EH$1,0))</f>
        <v>0.80281690140845074</v>
      </c>
      <c r="BS2">
        <f ca="1">OFFSET('Jaccard_distance All'!$B$2,MATCH(Jaccard_export!$A2,'Jaccard_distance All'!$A$3:$A$138,0),MATCH(Jaccard_export!BS$1,'Jaccard_distance All'!$C$1:$EH$1,0))</f>
        <v>1</v>
      </c>
      <c r="BT2">
        <f ca="1">OFFSET('Jaccard_distance All'!$B$2,MATCH(Jaccard_export!$A2,'Jaccard_distance All'!$A$3:$A$138,0),MATCH(Jaccard_export!BT$1,'Jaccard_distance All'!$C$1:$EH$1,0))</f>
        <v>0.80821917808219179</v>
      </c>
      <c r="BU2">
        <f ca="1">OFFSET('Jaccard_distance All'!$B$2,MATCH(Jaccard_export!$A2,'Jaccard_distance All'!$A$3:$A$138,0),MATCH(Jaccard_export!BU$1,'Jaccard_distance All'!$C$1:$EH$1,0))</f>
        <v>0.84210526315789469</v>
      </c>
      <c r="BV2">
        <f ca="1">OFFSET('Jaccard_distance All'!$B$2,MATCH(Jaccard_export!$A2,'Jaccard_distance All'!$A$3:$A$138,0),MATCH(Jaccard_export!BV$1,'Jaccard_distance All'!$C$1:$EH$1,0))</f>
        <v>0.90410958904109595</v>
      </c>
      <c r="BW2">
        <f ca="1">OFFSET('Jaccard_distance All'!$B$2,MATCH(Jaccard_export!$A2,'Jaccard_distance All'!$A$3:$A$138,0),MATCH(Jaccard_export!BW$1,'Jaccard_distance All'!$C$1:$EH$1,0))</f>
        <v>0.73417721518987344</v>
      </c>
      <c r="BX2">
        <f ca="1">OFFSET('Jaccard_distance All'!$B$2,MATCH(Jaccard_export!$A2,'Jaccard_distance All'!$A$3:$A$138,0),MATCH(Jaccard_export!BX$1,'Jaccard_distance All'!$C$1:$EH$1,0))</f>
        <v>0.65853658536585358</v>
      </c>
      <c r="BY2">
        <f ca="1">OFFSET('Jaccard_distance All'!$B$2,MATCH(Jaccard_export!$A2,'Jaccard_distance All'!$A$3:$A$138,0),MATCH(Jaccard_export!BY$1,'Jaccard_distance All'!$C$1:$EH$1,0))</f>
        <v>0.92957746478873238</v>
      </c>
      <c r="BZ2">
        <f ca="1">OFFSET('Jaccard_distance All'!$B$2,MATCH(Jaccard_export!$A2,'Jaccard_distance All'!$A$3:$A$138,0),MATCH(Jaccard_export!BZ$1,'Jaccard_distance All'!$C$1:$EH$1,0))</f>
        <v>0.9285714285714286</v>
      </c>
      <c r="CA2">
        <f ca="1">OFFSET('Jaccard_distance All'!$B$2,MATCH(Jaccard_export!$A2,'Jaccard_distance All'!$A$3:$A$138,0),MATCH(Jaccard_export!CA$1,'Jaccard_distance All'!$C$1:$EH$1,0))</f>
        <v>0.92647058823529416</v>
      </c>
      <c r="CB2">
        <f ca="1">OFFSET('Jaccard_distance All'!$B$2,MATCH(Jaccard_export!$A2,'Jaccard_distance All'!$A$3:$A$138,0),MATCH(Jaccard_export!CB$1,'Jaccard_distance All'!$C$1:$EH$1,0))</f>
        <v>0.90140845070422537</v>
      </c>
      <c r="CC2">
        <f ca="1">OFFSET('Jaccard_distance All'!$B$2,MATCH(Jaccard_export!$A2,'Jaccard_distance All'!$A$3:$A$138,0),MATCH(Jaccard_export!CC$1,'Jaccard_distance All'!$C$1:$EH$1,0))</f>
        <v>0.84722222222222221</v>
      </c>
      <c r="CD2">
        <f ca="1">OFFSET('Jaccard_distance All'!$B$2,MATCH(Jaccard_export!$A2,'Jaccard_distance All'!$A$3:$A$138,0),MATCH(Jaccard_export!CD$1,'Jaccard_distance All'!$C$1:$EH$1,0))</f>
        <v>0.91549295774647887</v>
      </c>
      <c r="CE2">
        <f ca="1">OFFSET('Jaccard_distance All'!$B$2,MATCH(Jaccard_export!$A2,'Jaccard_distance All'!$A$3:$A$138,0),MATCH(Jaccard_export!CE$1,'Jaccard_distance All'!$C$1:$EH$1,0))</f>
        <v>0.95454545454545459</v>
      </c>
      <c r="CF2">
        <f ca="1">OFFSET('Jaccard_distance All'!$B$2,MATCH(Jaccard_export!$A2,'Jaccard_distance All'!$A$3:$A$138,0),MATCH(Jaccard_export!CF$1,'Jaccard_distance All'!$C$1:$EH$1,0))</f>
        <v>0.86956521739130432</v>
      </c>
      <c r="CG2">
        <f ca="1">OFFSET('Jaccard_distance All'!$B$2,MATCH(Jaccard_export!$A2,'Jaccard_distance All'!$A$3:$A$138,0),MATCH(Jaccard_export!CG$1,'Jaccard_distance All'!$C$1:$EH$1,0))</f>
        <v>0.86956521739130432</v>
      </c>
      <c r="CH2">
        <f ca="1">OFFSET('Jaccard_distance All'!$B$2,MATCH(Jaccard_export!$A2,'Jaccard_distance All'!$A$3:$A$138,0),MATCH(Jaccard_export!CH$1,'Jaccard_distance All'!$C$1:$EH$1,0))</f>
        <v>0.91891891891891886</v>
      </c>
      <c r="CI2">
        <f ca="1">OFFSET('Jaccard_distance All'!$B$2,MATCH(Jaccard_export!$A2,'Jaccard_distance All'!$A$3:$A$138,0),MATCH(Jaccard_export!CI$1,'Jaccard_distance All'!$C$1:$EH$1,0))</f>
        <v>0.96923076923076923</v>
      </c>
      <c r="CJ2">
        <f ca="1">OFFSET('Jaccard_distance All'!$B$2,MATCH(Jaccard_export!$A2,'Jaccard_distance All'!$A$3:$A$138,0),MATCH(Jaccard_export!CJ$1,'Jaccard_distance All'!$C$1:$EH$1,0))</f>
        <v>0.66666666666666674</v>
      </c>
      <c r="CK2">
        <f ca="1">OFFSET('Jaccard_distance All'!$B$2,MATCH(Jaccard_export!$A2,'Jaccard_distance All'!$A$3:$A$138,0),MATCH(Jaccard_export!CK$1,'Jaccard_distance All'!$C$1:$EH$1,0))</f>
        <v>0.82089552238805974</v>
      </c>
      <c r="CL2">
        <f ca="1">OFFSET('Jaccard_distance All'!$B$2,MATCH(Jaccard_export!$A2,'Jaccard_distance All'!$A$3:$A$138,0),MATCH(Jaccard_export!CL$1,'Jaccard_distance All'!$C$1:$EH$1,0))</f>
        <v>0.54929577464788726</v>
      </c>
      <c r="CM2">
        <f ca="1">OFFSET('Jaccard_distance All'!$B$2,MATCH(Jaccard_export!$A2,'Jaccard_distance All'!$A$3:$A$138,0),MATCH(Jaccard_export!CM$1,'Jaccard_distance All'!$C$1:$EH$1,0))</f>
        <v>0.78125</v>
      </c>
      <c r="CN2">
        <f ca="1">OFFSET('Jaccard_distance All'!$B$2,MATCH(Jaccard_export!$A2,'Jaccard_distance All'!$A$3:$A$138,0),MATCH(Jaccard_export!CN$1,'Jaccard_distance All'!$C$1:$EH$1,0))</f>
        <v>0.72463768115942029</v>
      </c>
      <c r="CO2">
        <f ca="1">OFFSET('Jaccard_distance All'!$B$2,MATCH(Jaccard_export!$A2,'Jaccard_distance All'!$A$3:$A$138,0),MATCH(Jaccard_export!CO$1,'Jaccard_distance All'!$C$1:$EH$1,0))</f>
        <v>0.6811594202898551</v>
      </c>
      <c r="CP2">
        <f ca="1">OFFSET('Jaccard_distance All'!$B$2,MATCH(Jaccard_export!$A2,'Jaccard_distance All'!$A$3:$A$138,0),MATCH(Jaccard_export!CP$1,'Jaccard_distance All'!$C$1:$EH$1,0))</f>
        <v>0.8307692307692307</v>
      </c>
      <c r="CQ2">
        <f ca="1">OFFSET('Jaccard_distance All'!$B$2,MATCH(Jaccard_export!$A2,'Jaccard_distance All'!$A$3:$A$138,0),MATCH(Jaccard_export!CQ$1,'Jaccard_distance All'!$C$1:$EH$1,0))</f>
        <v>0.70588235294117641</v>
      </c>
      <c r="CR2">
        <f ca="1">OFFSET('Jaccard_distance All'!$B$2,MATCH(Jaccard_export!$A2,'Jaccard_distance All'!$A$3:$A$138,0),MATCH(Jaccard_export!CR$1,'Jaccard_distance All'!$C$1:$EH$1,0))</f>
        <v>0.77142857142857146</v>
      </c>
      <c r="CS2">
        <f ca="1">OFFSET('Jaccard_distance All'!$B$2,MATCH(Jaccard_export!$A2,'Jaccard_distance All'!$A$3:$A$138,0),MATCH(Jaccard_export!CS$1,'Jaccard_distance All'!$C$1:$EH$1,0))</f>
        <v>0.71875</v>
      </c>
      <c r="CT2">
        <f ca="1">OFFSET('Jaccard_distance All'!$B$2,MATCH(Jaccard_export!$A2,'Jaccard_distance All'!$A$3:$A$138,0),MATCH(Jaccard_export!CT$1,'Jaccard_distance All'!$C$1:$EH$1,0))</f>
        <v>0.796875</v>
      </c>
      <c r="CU2">
        <f ca="1">OFFSET('Jaccard_distance All'!$B$2,MATCH(Jaccard_export!$A2,'Jaccard_distance All'!$A$3:$A$138,0),MATCH(Jaccard_export!CU$1,'Jaccard_distance All'!$C$1:$EH$1,0))</f>
        <v>0.80882352941176472</v>
      </c>
      <c r="CV2">
        <f ca="1">OFFSET('Jaccard_distance All'!$B$2,MATCH(Jaccard_export!$A2,'Jaccard_distance All'!$A$3:$A$138,0),MATCH(Jaccard_export!CV$1,'Jaccard_distance All'!$C$1:$EH$1,0))</f>
        <v>0.64285714285714279</v>
      </c>
      <c r="CW2">
        <f ca="1">OFFSET('Jaccard_distance All'!$B$2,MATCH(Jaccard_export!$A2,'Jaccard_distance All'!$A$3:$A$138,0),MATCH(Jaccard_export!CW$1,'Jaccard_distance All'!$C$1:$EH$1,0))</f>
        <v>0.71014492753623193</v>
      </c>
      <c r="CX2">
        <f ca="1">OFFSET('Jaccard_distance All'!$B$2,MATCH(Jaccard_export!$A2,'Jaccard_distance All'!$A$3:$A$138,0),MATCH(Jaccard_export!CX$1,'Jaccard_distance All'!$C$1:$EH$1,0))</f>
        <v>0.64179104477611948</v>
      </c>
      <c r="CY2">
        <f ca="1">OFFSET('Jaccard_distance All'!$B$2,MATCH(Jaccard_export!$A2,'Jaccard_distance All'!$A$3:$A$138,0),MATCH(Jaccard_export!CY$1,'Jaccard_distance All'!$C$1:$EH$1,0))</f>
        <v>0.56338028169014087</v>
      </c>
      <c r="CZ2">
        <f ca="1">OFFSET('Jaccard_distance All'!$B$2,MATCH(Jaccard_export!$A2,'Jaccard_distance All'!$A$3:$A$138,0),MATCH(Jaccard_export!CZ$1,'Jaccard_distance All'!$C$1:$EH$1,0))</f>
        <v>0.74626865671641784</v>
      </c>
      <c r="DA2">
        <f ca="1">OFFSET('Jaccard_distance All'!$B$2,MATCH(Jaccard_export!$A2,'Jaccard_distance All'!$A$3:$A$138,0),MATCH(Jaccard_export!DA$1,'Jaccard_distance All'!$C$1:$EH$1,0))</f>
        <v>0.91428571428571426</v>
      </c>
      <c r="DB2">
        <f ca="1">OFFSET('Jaccard_distance All'!$B$2,MATCH(Jaccard_export!$A2,'Jaccard_distance All'!$A$3:$A$138,0),MATCH(Jaccard_export!DB$1,'Jaccard_distance All'!$C$1:$EH$1,0))</f>
        <v>0.73239436619718312</v>
      </c>
      <c r="DC2">
        <f ca="1">OFFSET('Jaccard_distance All'!$B$2,MATCH(Jaccard_export!$A2,'Jaccard_distance All'!$A$3:$A$138,0),MATCH(Jaccard_export!DC$1,'Jaccard_distance All'!$C$1:$EH$1,0))</f>
        <v>0.72857142857142865</v>
      </c>
      <c r="DD2">
        <f ca="1">OFFSET('Jaccard_distance All'!$B$2,MATCH(Jaccard_export!$A2,'Jaccard_distance All'!$A$3:$A$138,0),MATCH(Jaccard_export!DD$1,'Jaccard_distance All'!$C$1:$EH$1,0))</f>
        <v>0.70588235294117641</v>
      </c>
      <c r="DE2">
        <f ca="1">OFFSET('Jaccard_distance All'!$B$2,MATCH(Jaccard_export!$A2,'Jaccard_distance All'!$A$3:$A$138,0),MATCH(Jaccard_export!DE$1,'Jaccard_distance All'!$C$1:$EH$1,0))</f>
        <v>0.67647058823529416</v>
      </c>
      <c r="DF2">
        <f ca="1">OFFSET('Jaccard_distance All'!$B$2,MATCH(Jaccard_export!$A2,'Jaccard_distance All'!$A$3:$A$138,0),MATCH(Jaccard_export!DF$1,'Jaccard_distance All'!$C$1:$EH$1,0))</f>
        <v>0.93939393939393945</v>
      </c>
      <c r="DG2">
        <f ca="1">OFFSET('Jaccard_distance All'!$B$2,MATCH(Jaccard_export!$A2,'Jaccard_distance All'!$A$3:$A$138,0),MATCH(Jaccard_export!DG$1,'Jaccard_distance All'!$C$1:$EH$1,0))</f>
        <v>0.71641791044776126</v>
      </c>
      <c r="DH2">
        <f ca="1">OFFSET('Jaccard_distance All'!$B$2,MATCH(Jaccard_export!$A2,'Jaccard_distance All'!$A$3:$A$138,0),MATCH(Jaccard_export!DH$1,'Jaccard_distance All'!$C$1:$EH$1,0))</f>
        <v>0.89393939393939392</v>
      </c>
      <c r="DI2">
        <f ca="1">OFFSET('Jaccard_distance All'!$B$2,MATCH(Jaccard_export!$A2,'Jaccard_distance All'!$A$3:$A$138,0),MATCH(Jaccard_export!DI$1,'Jaccard_distance All'!$C$1:$EH$1,0))</f>
        <v>0.734375</v>
      </c>
      <c r="DJ2">
        <f ca="1">OFFSET('Jaccard_distance All'!$B$2,MATCH(Jaccard_export!$A2,'Jaccard_distance All'!$A$3:$A$138,0),MATCH(Jaccard_export!DJ$1,'Jaccard_distance All'!$C$1:$EH$1,0))</f>
        <v>0.70149253731343286</v>
      </c>
      <c r="DK2">
        <f ca="1">OFFSET('Jaccard_distance All'!$B$2,MATCH(Jaccard_export!$A2,'Jaccard_distance All'!$A$3:$A$138,0),MATCH(Jaccard_export!DK$1,'Jaccard_distance All'!$C$1:$EH$1,0))</f>
        <v>0.87301587301587302</v>
      </c>
      <c r="DL2">
        <f ca="1">OFFSET('Jaccard_distance All'!$B$2,MATCH(Jaccard_export!$A2,'Jaccard_distance All'!$A$3:$A$138,0),MATCH(Jaccard_export!DL$1,'Jaccard_distance All'!$C$1:$EH$1,0))</f>
        <v>0.93650793650793651</v>
      </c>
      <c r="DM2">
        <f ca="1">OFFSET('Jaccard_distance All'!$B$2,MATCH(Jaccard_export!$A2,'Jaccard_distance All'!$A$3:$A$138,0),MATCH(Jaccard_export!DM$1,'Jaccard_distance All'!$C$1:$EH$1,0))</f>
        <v>0.72058823529411764</v>
      </c>
      <c r="DN2">
        <f ca="1">OFFSET('Jaccard_distance All'!$B$2,MATCH(Jaccard_export!$A2,'Jaccard_distance All'!$A$3:$A$138,0),MATCH(Jaccard_export!DN$1,'Jaccard_distance All'!$C$1:$EH$1,0))</f>
        <v>0.78125</v>
      </c>
      <c r="DO2">
        <f ca="1">OFFSET('Jaccard_distance All'!$B$2,MATCH(Jaccard_export!$A2,'Jaccard_distance All'!$A$3:$A$138,0),MATCH(Jaccard_export!DO$1,'Jaccard_distance All'!$C$1:$EH$1,0))</f>
        <v>0.76119402985074625</v>
      </c>
      <c r="DP2">
        <f ca="1">OFFSET('Jaccard_distance All'!$B$2,MATCH(Jaccard_export!$A2,'Jaccard_distance All'!$A$3:$A$138,0),MATCH(Jaccard_export!DP$1,'Jaccard_distance All'!$C$1:$EH$1,0))</f>
        <v>0.68181818181818188</v>
      </c>
      <c r="DQ2">
        <f ca="1">OFFSET('Jaccard_distance All'!$B$2,MATCH(Jaccard_export!$A2,'Jaccard_distance All'!$A$3:$A$138,0),MATCH(Jaccard_export!DQ$1,'Jaccard_distance All'!$C$1:$EH$1,0))</f>
        <v>0.95238095238095233</v>
      </c>
      <c r="DR2">
        <f ca="1">OFFSET('Jaccard_distance All'!$B$2,MATCH(Jaccard_export!$A2,'Jaccard_distance All'!$A$3:$A$138,0),MATCH(Jaccard_export!DR$1,'Jaccard_distance All'!$C$1:$EH$1,0))</f>
        <v>0.79729729729729726</v>
      </c>
      <c r="DS2">
        <f ca="1">OFFSET('Jaccard_distance All'!$B$2,MATCH(Jaccard_export!$A2,'Jaccard_distance All'!$A$3:$A$138,0),MATCH(Jaccard_export!DS$1,'Jaccard_distance All'!$C$1:$EH$1,0))</f>
        <v>0.67105263157894735</v>
      </c>
      <c r="DT2">
        <f ca="1">OFFSET('Jaccard_distance All'!$B$2,MATCH(Jaccard_export!$A2,'Jaccard_distance All'!$A$3:$A$138,0),MATCH(Jaccard_export!DT$1,'Jaccard_distance All'!$C$1:$EH$1,0))</f>
        <v>0.66233766233766234</v>
      </c>
      <c r="DU2">
        <f ca="1">OFFSET('Jaccard_distance All'!$B$2,MATCH(Jaccard_export!$A2,'Jaccard_distance All'!$A$3:$A$138,0),MATCH(Jaccard_export!DU$1,'Jaccard_distance All'!$C$1:$EH$1,0))</f>
        <v>0.80882352941176472</v>
      </c>
      <c r="DV2">
        <f ca="1">OFFSET('Jaccard_distance All'!$B$2,MATCH(Jaccard_export!$A2,'Jaccard_distance All'!$A$3:$A$138,0),MATCH(Jaccard_export!DV$1,'Jaccard_distance All'!$C$1:$EH$1,0))</f>
        <v>1</v>
      </c>
      <c r="DW2">
        <f ca="1">OFFSET('Jaccard_distance All'!$B$2,MATCH(Jaccard_export!$A2,'Jaccard_distance All'!$A$3:$A$138,0),MATCH(Jaccard_export!DW$1,'Jaccard_distance All'!$C$1:$EH$1,0))</f>
        <v>0.82191780821917804</v>
      </c>
      <c r="DX2">
        <f ca="1">OFFSET('Jaccard_distance All'!$B$2,MATCH(Jaccard_export!$A2,'Jaccard_distance All'!$A$3:$A$138,0),MATCH(Jaccard_export!DX$1,'Jaccard_distance All'!$C$1:$EH$1,0))</f>
        <v>0.84507042253521125</v>
      </c>
      <c r="DY2">
        <f ca="1">OFFSET('Jaccard_distance All'!$B$2,MATCH(Jaccard_export!$A2,'Jaccard_distance All'!$A$3:$A$138,0),MATCH(Jaccard_export!DY$1,'Jaccard_distance All'!$C$1:$EH$1,0))</f>
        <v>0.72972972972972971</v>
      </c>
      <c r="DZ2">
        <f ca="1">OFFSET('Jaccard_distance All'!$B$2,MATCH(Jaccard_export!$A2,'Jaccard_distance All'!$A$3:$A$138,0),MATCH(Jaccard_export!DZ$1,'Jaccard_distance All'!$C$1:$EH$1,0))</f>
        <v>0.953125</v>
      </c>
      <c r="EA2">
        <f ca="1">OFFSET('Jaccard_distance All'!$B$2,MATCH(Jaccard_export!$A2,'Jaccard_distance All'!$A$3:$A$138,0),MATCH(Jaccard_export!EA$1,'Jaccard_distance All'!$C$1:$EH$1,0))</f>
        <v>0.9242424242424242</v>
      </c>
      <c r="EB2">
        <f ca="1">OFFSET('Jaccard_distance All'!$B$2,MATCH(Jaccard_export!$A2,'Jaccard_distance All'!$A$3:$A$138,0),MATCH(Jaccard_export!EB$1,'Jaccard_distance All'!$C$1:$EH$1,0))</f>
        <v>0.91044776119402981</v>
      </c>
      <c r="EC2">
        <f ca="1">OFFSET('Jaccard_distance All'!$B$2,MATCH(Jaccard_export!$A2,'Jaccard_distance All'!$A$3:$A$138,0),MATCH(Jaccard_export!EC$1,'Jaccard_distance All'!$C$1:$EH$1,0))</f>
        <v>0.81944444444444442</v>
      </c>
      <c r="ED2">
        <f ca="1">OFFSET('Jaccard_distance All'!$B$2,MATCH(Jaccard_export!$A2,'Jaccard_distance All'!$A$3:$A$138,0),MATCH(Jaccard_export!ED$1,'Jaccard_distance All'!$C$1:$EH$1,0))</f>
        <v>0.82857142857142851</v>
      </c>
      <c r="EE2">
        <f ca="1">OFFSET('Jaccard_distance All'!$B$2,MATCH(Jaccard_export!$A2,'Jaccard_distance All'!$A$3:$A$138,0),MATCH(Jaccard_export!EE$1,'Jaccard_distance All'!$C$1:$EH$1,0))</f>
        <v>0.92753623188405798</v>
      </c>
      <c r="EF2">
        <f ca="1">OFFSET('Jaccard_distance All'!$B$2,MATCH(Jaccard_export!$A2,'Jaccard_distance All'!$A$3:$A$138,0),MATCH(Jaccard_export!EF$1,'Jaccard_distance All'!$C$1:$EH$1,0))</f>
        <v>0.96969696969696972</v>
      </c>
      <c r="EG2" s="14">
        <f ca="1">OFFSET('Jaccard_distance All'!$B$2,MATCH(Jaccard_export!$A2,'Jaccard_distance All'!$A$3:$A$138,0),MATCH(Jaccard_export!EG$1,'Jaccard_distance All'!$C$1:$EH$1,0))</f>
        <v>0.88405797101449279</v>
      </c>
    </row>
    <row r="3" spans="1:137" x14ac:dyDescent="0.45">
      <c r="A3" s="13" t="s">
        <v>23</v>
      </c>
      <c r="B3">
        <f ca="1">OFFSET('Jaccard_distance All'!$B$2,MATCH(Jaccard_export!$A3,'Jaccard_distance All'!$A$3:$A$138,0),MATCH(Jaccard_export!B$1,'Jaccard_distance All'!$C$1:$EH$1,0))</f>
        <v>0.46153846153846156</v>
      </c>
      <c r="C3">
        <f ca="1">OFFSET('Jaccard_distance All'!$B$2,MATCH(Jaccard_export!$A3,'Jaccard_distance All'!$A$3:$A$138,0),MATCH(Jaccard_export!C$1,'Jaccard_distance All'!$C$1:$EH$1,0))</f>
        <v>0</v>
      </c>
      <c r="D3">
        <f ca="1">OFFSET('Jaccard_distance All'!$B$2,MATCH(Jaccard_export!$A3,'Jaccard_distance All'!$A$3:$A$138,0),MATCH(Jaccard_export!D$1,'Jaccard_distance All'!$C$1:$EH$1,0))</f>
        <v>0.46376811594202894</v>
      </c>
      <c r="E3">
        <f ca="1">OFFSET('Jaccard_distance All'!$B$2,MATCH(Jaccard_export!$A3,'Jaccard_distance All'!$A$3:$A$138,0),MATCH(Jaccard_export!E$1,'Jaccard_distance All'!$C$1:$EH$1,0))</f>
        <v>0.74626865671641784</v>
      </c>
      <c r="F3">
        <f ca="1">OFFSET('Jaccard_distance All'!$B$2,MATCH(Jaccard_export!$A3,'Jaccard_distance All'!$A$3:$A$138,0),MATCH(Jaccard_export!F$1,'Jaccard_distance All'!$C$1:$EH$1,0))</f>
        <v>0.56944444444444442</v>
      </c>
      <c r="G3">
        <f ca="1">OFFSET('Jaccard_distance All'!$B$2,MATCH(Jaccard_export!$A3,'Jaccard_distance All'!$A$3:$A$138,0),MATCH(Jaccard_export!G$1,'Jaccard_distance All'!$C$1:$EH$1,0))</f>
        <v>0.70149253731343286</v>
      </c>
      <c r="H3">
        <f ca="1">OFFSET('Jaccard_distance All'!$B$2,MATCH(Jaccard_export!$A3,'Jaccard_distance All'!$A$3:$A$138,0),MATCH(Jaccard_export!H$1,'Jaccard_distance All'!$C$1:$EH$1,0))</f>
        <v>0.60563380281690149</v>
      </c>
      <c r="I3">
        <f ca="1">OFFSET('Jaccard_distance All'!$B$2,MATCH(Jaccard_export!$A3,'Jaccard_distance All'!$A$3:$A$138,0),MATCH(Jaccard_export!I$1,'Jaccard_distance All'!$C$1:$EH$1,0))</f>
        <v>0.61194029850746268</v>
      </c>
      <c r="J3">
        <f ca="1">OFFSET('Jaccard_distance All'!$B$2,MATCH(Jaccard_export!$A3,'Jaccard_distance All'!$A$3:$A$138,0),MATCH(Jaccard_export!J$1,'Jaccard_distance All'!$C$1:$EH$1,0))</f>
        <v>0.765625</v>
      </c>
      <c r="K3">
        <f ca="1">OFFSET('Jaccard_distance All'!$B$2,MATCH(Jaccard_export!$A3,'Jaccard_distance All'!$A$3:$A$138,0),MATCH(Jaccard_export!K$1,'Jaccard_distance All'!$C$1:$EH$1,0))</f>
        <v>0.90909090909090906</v>
      </c>
      <c r="L3">
        <f ca="1">OFFSET('Jaccard_distance All'!$B$2,MATCH(Jaccard_export!$A3,'Jaccard_distance All'!$A$3:$A$138,0),MATCH(Jaccard_export!L$1,'Jaccard_distance All'!$C$1:$EH$1,0))</f>
        <v>0.65714285714285714</v>
      </c>
      <c r="M3">
        <f ca="1">OFFSET('Jaccard_distance All'!$B$2,MATCH(Jaccard_export!$A3,'Jaccard_distance All'!$A$3:$A$138,0),MATCH(Jaccard_export!M$1,'Jaccard_distance All'!$C$1:$EH$1,0))</f>
        <v>0.82089552238805974</v>
      </c>
      <c r="N3">
        <f ca="1">OFFSET('Jaccard_distance All'!$B$2,MATCH(Jaccard_export!$A3,'Jaccard_distance All'!$A$3:$A$138,0),MATCH(Jaccard_export!N$1,'Jaccard_distance All'!$C$1:$EH$1,0))</f>
        <v>0.6</v>
      </c>
      <c r="O3">
        <f ca="1">OFFSET('Jaccard_distance All'!$B$2,MATCH(Jaccard_export!$A3,'Jaccard_distance All'!$A$3:$A$138,0),MATCH(Jaccard_export!O$1,'Jaccard_distance All'!$C$1:$EH$1,0))</f>
        <v>0.76119402985074625</v>
      </c>
      <c r="P3">
        <f ca="1">OFFSET('Jaccard_distance All'!$B$2,MATCH(Jaccard_export!$A3,'Jaccard_distance All'!$A$3:$A$138,0),MATCH(Jaccard_export!P$1,'Jaccard_distance All'!$C$1:$EH$1,0))</f>
        <v>0.69117647058823528</v>
      </c>
      <c r="Q3">
        <f ca="1">OFFSET('Jaccard_distance All'!$B$2,MATCH(Jaccard_export!$A3,'Jaccard_distance All'!$A$3:$A$138,0),MATCH(Jaccard_export!Q$1,'Jaccard_distance All'!$C$1:$EH$1,0))</f>
        <v>0.90769230769230769</v>
      </c>
      <c r="R3">
        <f ca="1">OFFSET('Jaccard_distance All'!$B$2,MATCH(Jaccard_export!$A3,'Jaccard_distance All'!$A$3:$A$138,0),MATCH(Jaccard_export!R$1,'Jaccard_distance All'!$C$1:$EH$1,0))</f>
        <v>0.82089552238805974</v>
      </c>
      <c r="S3">
        <f ca="1">OFFSET('Jaccard_distance All'!$B$2,MATCH(Jaccard_export!$A3,'Jaccard_distance All'!$A$3:$A$138,0),MATCH(Jaccard_export!S$1,'Jaccard_distance All'!$C$1:$EH$1,0))</f>
        <v>0.81818181818181812</v>
      </c>
      <c r="T3">
        <f ca="1">OFFSET('Jaccard_distance All'!$B$2,MATCH(Jaccard_export!$A3,'Jaccard_distance All'!$A$3:$A$138,0),MATCH(Jaccard_export!T$1,'Jaccard_distance All'!$C$1:$EH$1,0))</f>
        <v>0.828125</v>
      </c>
      <c r="U3">
        <f ca="1">OFFSET('Jaccard_distance All'!$B$2,MATCH(Jaccard_export!$A3,'Jaccard_distance All'!$A$3:$A$138,0),MATCH(Jaccard_export!U$1,'Jaccard_distance All'!$C$1:$EH$1,0))</f>
        <v>0.70769230769230762</v>
      </c>
      <c r="V3">
        <f ca="1">OFFSET('Jaccard_distance All'!$B$2,MATCH(Jaccard_export!$A3,'Jaccard_distance All'!$A$3:$A$138,0),MATCH(Jaccard_export!V$1,'Jaccard_distance All'!$C$1:$EH$1,0))</f>
        <v>0.90476190476190477</v>
      </c>
      <c r="W3">
        <f ca="1">OFFSET('Jaccard_distance All'!$B$2,MATCH(Jaccard_export!$A3,'Jaccard_distance All'!$A$3:$A$138,0),MATCH(Jaccard_export!W$1,'Jaccard_distance All'!$C$1:$EH$1,0))</f>
        <v>0.64179104477611948</v>
      </c>
      <c r="X3">
        <f ca="1">OFFSET('Jaccard_distance All'!$B$2,MATCH(Jaccard_export!$A3,'Jaccard_distance All'!$A$3:$A$138,0),MATCH(Jaccard_export!X$1,'Jaccard_distance All'!$C$1:$EH$1,0))</f>
        <v>0.92063492063492069</v>
      </c>
      <c r="Y3">
        <f ca="1">OFFSET('Jaccard_distance All'!$B$2,MATCH(Jaccard_export!$A3,'Jaccard_distance All'!$A$3:$A$138,0),MATCH(Jaccard_export!Y$1,'Jaccard_distance All'!$C$1:$EH$1,0))</f>
        <v>0.85714285714285721</v>
      </c>
      <c r="Z3">
        <f ca="1">OFFSET('Jaccard_distance All'!$B$2,MATCH(Jaccard_export!$A3,'Jaccard_distance All'!$A$3:$A$138,0),MATCH(Jaccard_export!Z$1,'Jaccard_distance All'!$C$1:$EH$1,0))</f>
        <v>0.75757575757575757</v>
      </c>
      <c r="AA3">
        <f ca="1">OFFSET('Jaccard_distance All'!$B$2,MATCH(Jaccard_export!$A3,'Jaccard_distance All'!$A$3:$A$138,0),MATCH(Jaccard_export!AA$1,'Jaccard_distance All'!$C$1:$EH$1,0))</f>
        <v>0.6097560975609756</v>
      </c>
      <c r="AB3">
        <f ca="1">OFFSET('Jaccard_distance All'!$B$2,MATCH(Jaccard_export!$A3,'Jaccard_distance All'!$A$3:$A$138,0),MATCH(Jaccard_export!AB$1,'Jaccard_distance All'!$C$1:$EH$1,0))</f>
        <v>0.61111111111111116</v>
      </c>
      <c r="AC3">
        <f ca="1">OFFSET('Jaccard_distance All'!$B$2,MATCH(Jaccard_export!$A3,'Jaccard_distance All'!$A$3:$A$138,0),MATCH(Jaccard_export!AC$1,'Jaccard_distance All'!$C$1:$EH$1,0))</f>
        <v>0.84210526315789469</v>
      </c>
      <c r="AD3">
        <f ca="1">OFFSET('Jaccard_distance All'!$B$2,MATCH(Jaccard_export!$A3,'Jaccard_distance All'!$A$3:$A$138,0),MATCH(Jaccard_export!AD$1,'Jaccard_distance All'!$C$1:$EH$1,0))</f>
        <v>0.85714285714285721</v>
      </c>
      <c r="AE3">
        <f ca="1">OFFSET('Jaccard_distance All'!$B$2,MATCH(Jaccard_export!$A3,'Jaccard_distance All'!$A$3:$A$138,0),MATCH(Jaccard_export!AE$1,'Jaccard_distance All'!$C$1:$EH$1,0))</f>
        <v>0.74390243902439024</v>
      </c>
      <c r="AF3">
        <f ca="1">OFFSET('Jaccard_distance All'!$B$2,MATCH(Jaccard_export!$A3,'Jaccard_distance All'!$A$3:$A$138,0),MATCH(Jaccard_export!AF$1,'Jaccard_distance All'!$C$1:$EH$1,0))</f>
        <v>0.75294117647058822</v>
      </c>
      <c r="AG3">
        <f ca="1">OFFSET('Jaccard_distance All'!$B$2,MATCH(Jaccard_export!$A3,'Jaccard_distance All'!$A$3:$A$138,0),MATCH(Jaccard_export!AG$1,'Jaccard_distance All'!$C$1:$EH$1,0))</f>
        <v>0.91666666666666663</v>
      </c>
      <c r="AH3">
        <f ca="1">OFFSET('Jaccard_distance All'!$B$2,MATCH(Jaccard_export!$A3,'Jaccard_distance All'!$A$3:$A$138,0),MATCH(Jaccard_export!AH$1,'Jaccard_distance All'!$C$1:$EH$1,0))</f>
        <v>0.79452054794520555</v>
      </c>
      <c r="AI3">
        <f ca="1">OFFSET('Jaccard_distance All'!$B$2,MATCH(Jaccard_export!$A3,'Jaccard_distance All'!$A$3:$A$138,0),MATCH(Jaccard_export!AI$1,'Jaccard_distance All'!$C$1:$EH$1,0))</f>
        <v>0.86764705882352944</v>
      </c>
      <c r="AJ3">
        <f ca="1">OFFSET('Jaccard_distance All'!$B$2,MATCH(Jaccard_export!$A3,'Jaccard_distance All'!$A$3:$A$138,0),MATCH(Jaccard_export!AJ$1,'Jaccard_distance All'!$C$1:$EH$1,0))</f>
        <v>0.88571428571428568</v>
      </c>
      <c r="AK3">
        <f ca="1">OFFSET('Jaccard_distance All'!$B$2,MATCH(Jaccard_export!$A3,'Jaccard_distance All'!$A$3:$A$138,0),MATCH(Jaccard_export!AK$1,'Jaccard_distance All'!$C$1:$EH$1,0))</f>
        <v>0.67999999999999994</v>
      </c>
      <c r="AL3">
        <f ca="1">OFFSET('Jaccard_distance All'!$B$2,MATCH(Jaccard_export!$A3,'Jaccard_distance All'!$A$3:$A$138,0),MATCH(Jaccard_export!AL$1,'Jaccard_distance All'!$C$1:$EH$1,0))</f>
        <v>0.72857142857142865</v>
      </c>
      <c r="AM3">
        <f ca="1">OFFSET('Jaccard_distance All'!$B$2,MATCH(Jaccard_export!$A3,'Jaccard_distance All'!$A$3:$A$138,0),MATCH(Jaccard_export!AM$1,'Jaccard_distance All'!$C$1:$EH$1,0))</f>
        <v>0.8970588235294118</v>
      </c>
      <c r="AN3">
        <f ca="1">OFFSET('Jaccard_distance All'!$B$2,MATCH(Jaccard_export!$A3,'Jaccard_distance All'!$A$3:$A$138,0),MATCH(Jaccard_export!AN$1,'Jaccard_distance All'!$C$1:$EH$1,0))</f>
        <v>0.91044776119402981</v>
      </c>
      <c r="AO3">
        <f ca="1">OFFSET('Jaccard_distance All'!$B$2,MATCH(Jaccard_export!$A3,'Jaccard_distance All'!$A$3:$A$138,0),MATCH(Jaccard_export!AO$1,'Jaccard_distance All'!$C$1:$EH$1,0))</f>
        <v>0.8666666666666667</v>
      </c>
      <c r="AP3">
        <f ca="1">OFFSET('Jaccard_distance All'!$B$2,MATCH(Jaccard_export!$A3,'Jaccard_distance All'!$A$3:$A$138,0),MATCH(Jaccard_export!AP$1,'Jaccard_distance All'!$C$1:$EH$1,0))</f>
        <v>0.97101449275362317</v>
      </c>
      <c r="AQ3">
        <f ca="1">OFFSET('Jaccard_distance All'!$B$2,MATCH(Jaccard_export!$A3,'Jaccard_distance All'!$A$3:$A$138,0),MATCH(Jaccard_export!AQ$1,'Jaccard_distance All'!$C$1:$EH$1,0))</f>
        <v>0.89552238805970152</v>
      </c>
      <c r="AR3">
        <f ca="1">OFFSET('Jaccard_distance All'!$B$2,MATCH(Jaccard_export!$A3,'Jaccard_distance All'!$A$3:$A$138,0),MATCH(Jaccard_export!AR$1,'Jaccard_distance All'!$C$1:$EH$1,0))</f>
        <v>0.91428571428571426</v>
      </c>
      <c r="AS3">
        <f ca="1">OFFSET('Jaccard_distance All'!$B$2,MATCH(Jaccard_export!$A3,'Jaccard_distance All'!$A$3:$A$138,0),MATCH(Jaccard_export!AS$1,'Jaccard_distance All'!$C$1:$EH$1,0))</f>
        <v>0.85897435897435903</v>
      </c>
      <c r="AT3">
        <f ca="1">OFFSET('Jaccard_distance All'!$B$2,MATCH(Jaccard_export!$A3,'Jaccard_distance All'!$A$3:$A$138,0),MATCH(Jaccard_export!AT$1,'Jaccard_distance All'!$C$1:$EH$1,0))</f>
        <v>0.89393939393939392</v>
      </c>
      <c r="AU3">
        <f ca="1">OFFSET('Jaccard_distance All'!$B$2,MATCH(Jaccard_export!$A3,'Jaccard_distance All'!$A$3:$A$138,0),MATCH(Jaccard_export!AU$1,'Jaccard_distance All'!$C$1:$EH$1,0))</f>
        <v>0.92307692307692313</v>
      </c>
      <c r="AV3">
        <f ca="1">OFFSET('Jaccard_distance All'!$B$2,MATCH(Jaccard_export!$A3,'Jaccard_distance All'!$A$3:$A$138,0),MATCH(Jaccard_export!AV$1,'Jaccard_distance All'!$C$1:$EH$1,0))</f>
        <v>0.81690140845070425</v>
      </c>
      <c r="AW3">
        <f ca="1">OFFSET('Jaccard_distance All'!$B$2,MATCH(Jaccard_export!$A3,'Jaccard_distance All'!$A$3:$A$138,0),MATCH(Jaccard_export!AW$1,'Jaccard_distance All'!$C$1:$EH$1,0))</f>
        <v>0.70270270270270263</v>
      </c>
      <c r="AX3">
        <f ca="1">OFFSET('Jaccard_distance All'!$B$2,MATCH(Jaccard_export!$A3,'Jaccard_distance All'!$A$3:$A$138,0),MATCH(Jaccard_export!AX$1,'Jaccard_distance All'!$C$1:$EH$1,0))</f>
        <v>0.84057971014492749</v>
      </c>
      <c r="AY3">
        <f ca="1">OFFSET('Jaccard_distance All'!$B$2,MATCH(Jaccard_export!$A3,'Jaccard_distance All'!$A$3:$A$138,0),MATCH(Jaccard_export!AY$1,'Jaccard_distance All'!$C$1:$EH$1,0))</f>
        <v>0.625</v>
      </c>
      <c r="AZ3">
        <f ca="1">OFFSET('Jaccard_distance All'!$B$2,MATCH(Jaccard_export!$A3,'Jaccard_distance All'!$A$3:$A$138,0),MATCH(Jaccard_export!AZ$1,'Jaccard_distance All'!$C$1:$EH$1,0))</f>
        <v>0.89552238805970152</v>
      </c>
      <c r="BA3">
        <f ca="1">OFFSET('Jaccard_distance All'!$B$2,MATCH(Jaccard_export!$A3,'Jaccard_distance All'!$A$3:$A$138,0),MATCH(Jaccard_export!BA$1,'Jaccard_distance All'!$C$1:$EH$1,0))</f>
        <v>0.84848484848484851</v>
      </c>
      <c r="BB3">
        <f ca="1">OFFSET('Jaccard_distance All'!$B$2,MATCH(Jaccard_export!$A3,'Jaccard_distance All'!$A$3:$A$138,0),MATCH(Jaccard_export!BB$1,'Jaccard_distance All'!$C$1:$EH$1,0))</f>
        <v>0.75362318840579712</v>
      </c>
      <c r="BC3">
        <f ca="1">OFFSET('Jaccard_distance All'!$B$2,MATCH(Jaccard_export!$A3,'Jaccard_distance All'!$A$3:$A$138,0),MATCH(Jaccard_export!BC$1,'Jaccard_distance All'!$C$1:$EH$1,0))</f>
        <v>0.76811594202898548</v>
      </c>
      <c r="BD3">
        <f ca="1">OFFSET('Jaccard_distance All'!$B$2,MATCH(Jaccard_export!$A3,'Jaccard_distance All'!$A$3:$A$138,0),MATCH(Jaccard_export!BD$1,'Jaccard_distance All'!$C$1:$EH$1,0))</f>
        <v>0.66666666666666674</v>
      </c>
      <c r="BE3">
        <f ca="1">OFFSET('Jaccard_distance All'!$B$2,MATCH(Jaccard_export!$A3,'Jaccard_distance All'!$A$3:$A$138,0),MATCH(Jaccard_export!BE$1,'Jaccard_distance All'!$C$1:$EH$1,0))</f>
        <v>0.82539682539682535</v>
      </c>
      <c r="BF3">
        <f ca="1">OFFSET('Jaccard_distance All'!$B$2,MATCH(Jaccard_export!$A3,'Jaccard_distance All'!$A$3:$A$138,0),MATCH(Jaccard_export!BF$1,'Jaccard_distance All'!$C$1:$EH$1,0))</f>
        <v>0.63888888888888884</v>
      </c>
      <c r="BG3">
        <f ca="1">OFFSET('Jaccard_distance All'!$B$2,MATCH(Jaccard_export!$A3,'Jaccard_distance All'!$A$3:$A$138,0),MATCH(Jaccard_export!BG$1,'Jaccard_distance All'!$C$1:$EH$1,0))</f>
        <v>0.60606060606060608</v>
      </c>
      <c r="BH3">
        <f ca="1">OFFSET('Jaccard_distance All'!$B$2,MATCH(Jaccard_export!$A3,'Jaccard_distance All'!$A$3:$A$138,0),MATCH(Jaccard_export!BH$1,'Jaccard_distance All'!$C$1:$EH$1,0))</f>
        <v>0.75757575757575757</v>
      </c>
      <c r="BI3">
        <f ca="1">OFFSET('Jaccard_distance All'!$B$2,MATCH(Jaccard_export!$A3,'Jaccard_distance All'!$A$3:$A$138,0),MATCH(Jaccard_export!BI$1,'Jaccard_distance All'!$C$1:$EH$1,0))</f>
        <v>0.875</v>
      </c>
      <c r="BJ3">
        <f ca="1">OFFSET('Jaccard_distance All'!$B$2,MATCH(Jaccard_export!$A3,'Jaccard_distance All'!$A$3:$A$138,0),MATCH(Jaccard_export!BJ$1,'Jaccard_distance All'!$C$1:$EH$1,0))</f>
        <v>0.72058823529411764</v>
      </c>
      <c r="BK3">
        <f ca="1">OFFSET('Jaccard_distance All'!$B$2,MATCH(Jaccard_export!$A3,'Jaccard_distance All'!$A$3:$A$138,0),MATCH(Jaccard_export!BK$1,'Jaccard_distance All'!$C$1:$EH$1,0))</f>
        <v>0.77611940298507465</v>
      </c>
      <c r="BL3">
        <f ca="1">OFFSET('Jaccard_distance All'!$B$2,MATCH(Jaccard_export!$A3,'Jaccard_distance All'!$A$3:$A$138,0),MATCH(Jaccard_export!BL$1,'Jaccard_distance All'!$C$1:$EH$1,0))</f>
        <v>0.87301587301587302</v>
      </c>
      <c r="BM3">
        <f ca="1">OFFSET('Jaccard_distance All'!$B$2,MATCH(Jaccard_export!$A3,'Jaccard_distance All'!$A$3:$A$138,0),MATCH(Jaccard_export!BM$1,'Jaccard_distance All'!$C$1:$EH$1,0))</f>
        <v>0.92307692307692313</v>
      </c>
      <c r="BN3">
        <f ca="1">OFFSET('Jaccard_distance All'!$B$2,MATCH(Jaccard_export!$A3,'Jaccard_distance All'!$A$3:$A$138,0),MATCH(Jaccard_export!BN$1,'Jaccard_distance All'!$C$1:$EH$1,0))</f>
        <v>0.64179104477611948</v>
      </c>
      <c r="BO3">
        <f ca="1">OFFSET('Jaccard_distance All'!$B$2,MATCH(Jaccard_export!$A3,'Jaccard_distance All'!$A$3:$A$138,0),MATCH(Jaccard_export!BO$1,'Jaccard_distance All'!$C$1:$EH$1,0))</f>
        <v>0.81818181818181812</v>
      </c>
      <c r="BP3">
        <f ca="1">OFFSET('Jaccard_distance All'!$B$2,MATCH(Jaccard_export!$A3,'Jaccard_distance All'!$A$3:$A$138,0),MATCH(Jaccard_export!BP$1,'Jaccard_distance All'!$C$1:$EH$1,0))</f>
        <v>0.86363636363636365</v>
      </c>
      <c r="BQ3">
        <f ca="1">OFFSET('Jaccard_distance All'!$B$2,MATCH(Jaccard_export!$A3,'Jaccard_distance All'!$A$3:$A$138,0),MATCH(Jaccard_export!BQ$1,'Jaccard_distance All'!$C$1:$EH$1,0))</f>
        <v>0.59420289855072461</v>
      </c>
      <c r="BR3">
        <f ca="1">OFFSET('Jaccard_distance All'!$B$2,MATCH(Jaccard_export!$A3,'Jaccard_distance All'!$A$3:$A$138,0),MATCH(Jaccard_export!BR$1,'Jaccard_distance All'!$C$1:$EH$1,0))</f>
        <v>0.76470588235294112</v>
      </c>
      <c r="BS3">
        <f ca="1">OFFSET('Jaccard_distance All'!$B$2,MATCH(Jaccard_export!$A3,'Jaccard_distance All'!$A$3:$A$138,0),MATCH(Jaccard_export!BS$1,'Jaccard_distance All'!$C$1:$EH$1,0))</f>
        <v>1</v>
      </c>
      <c r="BT3">
        <f ca="1">OFFSET('Jaccard_distance All'!$B$2,MATCH(Jaccard_export!$A3,'Jaccard_distance All'!$A$3:$A$138,0),MATCH(Jaccard_export!BT$1,'Jaccard_distance All'!$C$1:$EH$1,0))</f>
        <v>0.65625</v>
      </c>
      <c r="BU3">
        <f ca="1">OFFSET('Jaccard_distance All'!$B$2,MATCH(Jaccard_export!$A3,'Jaccard_distance All'!$A$3:$A$138,0),MATCH(Jaccard_export!BU$1,'Jaccard_distance All'!$C$1:$EH$1,0))</f>
        <v>0.72058823529411764</v>
      </c>
      <c r="BV3">
        <f ca="1">OFFSET('Jaccard_distance All'!$B$2,MATCH(Jaccard_export!$A3,'Jaccard_distance All'!$A$3:$A$138,0),MATCH(Jaccard_export!BV$1,'Jaccard_distance All'!$C$1:$EH$1,0))</f>
        <v>0.765625</v>
      </c>
      <c r="BW3">
        <f ca="1">OFFSET('Jaccard_distance All'!$B$2,MATCH(Jaccard_export!$A3,'Jaccard_distance All'!$A$3:$A$138,0),MATCH(Jaccard_export!BW$1,'Jaccard_distance All'!$C$1:$EH$1,0))</f>
        <v>0.58571428571428563</v>
      </c>
      <c r="BX3">
        <f ca="1">OFFSET('Jaccard_distance All'!$B$2,MATCH(Jaccard_export!$A3,'Jaccard_distance All'!$A$3:$A$138,0),MATCH(Jaccard_export!BX$1,'Jaccard_distance All'!$C$1:$EH$1,0))</f>
        <v>0.48611111111111116</v>
      </c>
      <c r="BY3">
        <f ca="1">OFFSET('Jaccard_distance All'!$B$2,MATCH(Jaccard_export!$A3,'Jaccard_distance All'!$A$3:$A$138,0),MATCH(Jaccard_export!BY$1,'Jaccard_distance All'!$C$1:$EH$1,0))</f>
        <v>0.84615384615384615</v>
      </c>
      <c r="BZ3">
        <f ca="1">OFFSET('Jaccard_distance All'!$B$2,MATCH(Jaccard_export!$A3,'Jaccard_distance All'!$A$3:$A$138,0),MATCH(Jaccard_export!BZ$1,'Jaccard_distance All'!$C$1:$EH$1,0))</f>
        <v>0.86153846153846159</v>
      </c>
      <c r="CA3">
        <f ca="1">OFFSET('Jaccard_distance All'!$B$2,MATCH(Jaccard_export!$A3,'Jaccard_distance All'!$A$3:$A$138,0),MATCH(Jaccard_export!CA$1,'Jaccard_distance All'!$C$1:$EH$1,0))</f>
        <v>0.875</v>
      </c>
      <c r="CB3">
        <f ca="1">OFFSET('Jaccard_distance All'!$B$2,MATCH(Jaccard_export!$A3,'Jaccard_distance All'!$A$3:$A$138,0),MATCH(Jaccard_export!CB$1,'Jaccard_distance All'!$C$1:$EH$1,0))</f>
        <v>0.81538461538461537</v>
      </c>
      <c r="CC3">
        <f ca="1">OFFSET('Jaccard_distance All'!$B$2,MATCH(Jaccard_export!$A3,'Jaccard_distance All'!$A$3:$A$138,0),MATCH(Jaccard_export!CC$1,'Jaccard_distance All'!$C$1:$EH$1,0))</f>
        <v>0.75757575757575757</v>
      </c>
      <c r="CD3">
        <f ca="1">OFFSET('Jaccard_distance All'!$B$2,MATCH(Jaccard_export!$A3,'Jaccard_distance All'!$A$3:$A$138,0),MATCH(Jaccard_export!CD$1,'Jaccard_distance All'!$C$1:$EH$1,0))</f>
        <v>0.86567164179104483</v>
      </c>
      <c r="CE3">
        <f ca="1">OFFSET('Jaccard_distance All'!$B$2,MATCH(Jaccard_export!$A3,'Jaccard_distance All'!$A$3:$A$138,0),MATCH(Jaccard_export!CE$1,'Jaccard_distance All'!$C$1:$EH$1,0))</f>
        <v>0.92063492063492069</v>
      </c>
      <c r="CF3">
        <f ca="1">OFFSET('Jaccard_distance All'!$B$2,MATCH(Jaccard_export!$A3,'Jaccard_distance All'!$A$3:$A$138,0),MATCH(Jaccard_export!CF$1,'Jaccard_distance All'!$C$1:$EH$1,0))</f>
        <v>0.81538461538461537</v>
      </c>
      <c r="CG3">
        <f ca="1">OFFSET('Jaccard_distance All'!$B$2,MATCH(Jaccard_export!$A3,'Jaccard_distance All'!$A$3:$A$138,0),MATCH(Jaccard_export!CG$1,'Jaccard_distance All'!$C$1:$EH$1,0))</f>
        <v>0.796875</v>
      </c>
      <c r="CH3">
        <f ca="1">OFFSET('Jaccard_distance All'!$B$2,MATCH(Jaccard_export!$A3,'Jaccard_distance All'!$A$3:$A$138,0),MATCH(Jaccard_export!CH$1,'Jaccard_distance All'!$C$1:$EH$1,0))</f>
        <v>0.82089552238805974</v>
      </c>
      <c r="CI3">
        <f ca="1">OFFSET('Jaccard_distance All'!$B$2,MATCH(Jaccard_export!$A3,'Jaccard_distance All'!$A$3:$A$138,0),MATCH(Jaccard_export!CI$1,'Jaccard_distance All'!$C$1:$EH$1,0))</f>
        <v>0.96875</v>
      </c>
      <c r="CJ3">
        <f ca="1">OFFSET('Jaccard_distance All'!$B$2,MATCH(Jaccard_export!$A3,'Jaccard_distance All'!$A$3:$A$138,0),MATCH(Jaccard_export!CJ$1,'Jaccard_distance All'!$C$1:$EH$1,0))</f>
        <v>0.75342465753424659</v>
      </c>
      <c r="CK3">
        <f ca="1">OFFSET('Jaccard_distance All'!$B$2,MATCH(Jaccard_export!$A3,'Jaccard_distance All'!$A$3:$A$138,0),MATCH(Jaccard_export!CK$1,'Jaccard_distance All'!$C$1:$EH$1,0))</f>
        <v>0.8529411764705882</v>
      </c>
      <c r="CL3">
        <f ca="1">OFFSET('Jaccard_distance All'!$B$2,MATCH(Jaccard_export!$A3,'Jaccard_distance All'!$A$3:$A$138,0),MATCH(Jaccard_export!CL$1,'Jaccard_distance All'!$C$1:$EH$1,0))</f>
        <v>0.8</v>
      </c>
      <c r="CM3">
        <f ca="1">OFFSET('Jaccard_distance All'!$B$2,MATCH(Jaccard_export!$A3,'Jaccard_distance All'!$A$3:$A$138,0),MATCH(Jaccard_export!CM$1,'Jaccard_distance All'!$C$1:$EH$1,0))</f>
        <v>0.86764705882352944</v>
      </c>
      <c r="CN3">
        <f ca="1">OFFSET('Jaccard_distance All'!$B$2,MATCH(Jaccard_export!$A3,'Jaccard_distance All'!$A$3:$A$138,0),MATCH(Jaccard_export!CN$1,'Jaccard_distance All'!$C$1:$EH$1,0))</f>
        <v>0.80821917808219179</v>
      </c>
      <c r="CO3">
        <f ca="1">OFFSET('Jaccard_distance All'!$B$2,MATCH(Jaccard_export!$A3,'Jaccard_distance All'!$A$3:$A$138,0),MATCH(Jaccard_export!CO$1,'Jaccard_distance All'!$C$1:$EH$1,0))</f>
        <v>0.81578947368421051</v>
      </c>
      <c r="CP3">
        <f ca="1">OFFSET('Jaccard_distance All'!$B$2,MATCH(Jaccard_export!$A3,'Jaccard_distance All'!$A$3:$A$138,0),MATCH(Jaccard_export!CP$1,'Jaccard_distance All'!$C$1:$EH$1,0))</f>
        <v>0.88059701492537312</v>
      </c>
      <c r="CQ3">
        <f ca="1">OFFSET('Jaccard_distance All'!$B$2,MATCH(Jaccard_export!$A3,'Jaccard_distance All'!$A$3:$A$138,0),MATCH(Jaccard_export!CQ$1,'Jaccard_distance All'!$C$1:$EH$1,0))</f>
        <v>0.80821917808219179</v>
      </c>
      <c r="CR3">
        <f ca="1">OFFSET('Jaccard_distance All'!$B$2,MATCH(Jaccard_export!$A3,'Jaccard_distance All'!$A$3:$A$138,0),MATCH(Jaccard_export!CR$1,'Jaccard_distance All'!$C$1:$EH$1,0))</f>
        <v>0.81944444444444442</v>
      </c>
      <c r="CS3">
        <f ca="1">OFFSET('Jaccard_distance All'!$B$2,MATCH(Jaccard_export!$A3,'Jaccard_distance All'!$A$3:$A$138,0),MATCH(Jaccard_export!CS$1,'Jaccard_distance All'!$C$1:$EH$1,0))</f>
        <v>0.875</v>
      </c>
      <c r="CT3">
        <f ca="1">OFFSET('Jaccard_distance All'!$B$2,MATCH(Jaccard_export!$A3,'Jaccard_distance All'!$A$3:$A$138,0),MATCH(Jaccard_export!CT$1,'Jaccard_distance All'!$C$1:$EH$1,0))</f>
        <v>0.88235294117647056</v>
      </c>
      <c r="CU3">
        <f ca="1">OFFSET('Jaccard_distance All'!$B$2,MATCH(Jaccard_export!$A3,'Jaccard_distance All'!$A$3:$A$138,0),MATCH(Jaccard_export!CU$1,'Jaccard_distance All'!$C$1:$EH$1,0))</f>
        <v>0.87323943661971826</v>
      </c>
      <c r="CV3">
        <f ca="1">OFFSET('Jaccard_distance All'!$B$2,MATCH(Jaccard_export!$A3,'Jaccard_distance All'!$A$3:$A$138,0),MATCH(Jaccard_export!CV$1,'Jaccard_distance All'!$C$1:$EH$1,0))</f>
        <v>0.74666666666666659</v>
      </c>
      <c r="CW3">
        <f ca="1">OFFSET('Jaccard_distance All'!$B$2,MATCH(Jaccard_export!$A3,'Jaccard_distance All'!$A$3:$A$138,0),MATCH(Jaccard_export!CW$1,'Jaccard_distance All'!$C$1:$EH$1,0))</f>
        <v>0.77777777777777779</v>
      </c>
      <c r="CX3">
        <f ca="1">OFFSET('Jaccard_distance All'!$B$2,MATCH(Jaccard_export!$A3,'Jaccard_distance All'!$A$3:$A$138,0),MATCH(Jaccard_export!CX$1,'Jaccard_distance All'!$C$1:$EH$1,0))</f>
        <v>0.8</v>
      </c>
      <c r="CY3">
        <f ca="1">OFFSET('Jaccard_distance All'!$B$2,MATCH(Jaccard_export!$A3,'Jaccard_distance All'!$A$3:$A$138,0),MATCH(Jaccard_export!CY$1,'Jaccard_distance All'!$C$1:$EH$1,0))</f>
        <v>0.72151898734177222</v>
      </c>
      <c r="CZ3">
        <f ca="1">OFFSET('Jaccard_distance All'!$B$2,MATCH(Jaccard_export!$A3,'Jaccard_distance All'!$A$3:$A$138,0),MATCH(Jaccard_export!CZ$1,'Jaccard_distance All'!$C$1:$EH$1,0))</f>
        <v>0.83098591549295775</v>
      </c>
      <c r="DA3">
        <f ca="1">OFFSET('Jaccard_distance All'!$B$2,MATCH(Jaccard_export!$A3,'Jaccard_distance All'!$A$3:$A$138,0),MATCH(Jaccard_export!DA$1,'Jaccard_distance All'!$C$1:$EH$1,0))</f>
        <v>0.8970588235294118</v>
      </c>
      <c r="DB3">
        <f ca="1">OFFSET('Jaccard_distance All'!$B$2,MATCH(Jaccard_export!$A3,'Jaccard_distance All'!$A$3:$A$138,0),MATCH(Jaccard_export!DB$1,'Jaccard_distance All'!$C$1:$EH$1,0))</f>
        <v>0.78082191780821919</v>
      </c>
      <c r="DC3">
        <f ca="1">OFFSET('Jaccard_distance All'!$B$2,MATCH(Jaccard_export!$A3,'Jaccard_distance All'!$A$3:$A$138,0),MATCH(Jaccard_export!DC$1,'Jaccard_distance All'!$C$1:$EH$1,0))</f>
        <v>0.79452054794520555</v>
      </c>
      <c r="DD3">
        <f ca="1">OFFSET('Jaccard_distance All'!$B$2,MATCH(Jaccard_export!$A3,'Jaccard_distance All'!$A$3:$A$138,0),MATCH(Jaccard_export!DD$1,'Jaccard_distance All'!$C$1:$EH$1,0))</f>
        <v>0.80821917808219179</v>
      </c>
      <c r="DE3">
        <f ca="1">OFFSET('Jaccard_distance All'!$B$2,MATCH(Jaccard_export!$A3,'Jaccard_distance All'!$A$3:$A$138,0),MATCH(Jaccard_export!DE$1,'Jaccard_distance All'!$C$1:$EH$1,0))</f>
        <v>0.8441558441558441</v>
      </c>
      <c r="DF3">
        <f ca="1">OFFSET('Jaccard_distance All'!$B$2,MATCH(Jaccard_export!$A3,'Jaccard_distance All'!$A$3:$A$138,0),MATCH(Jaccard_export!DF$1,'Jaccard_distance All'!$C$1:$EH$1,0))</f>
        <v>0.90476190476190477</v>
      </c>
      <c r="DG3">
        <f ca="1">OFFSET('Jaccard_distance All'!$B$2,MATCH(Jaccard_export!$A3,'Jaccard_distance All'!$A$3:$A$138,0),MATCH(Jaccard_export!DG$1,'Jaccard_distance All'!$C$1:$EH$1,0))</f>
        <v>0.85135135135135132</v>
      </c>
      <c r="DH3">
        <f ca="1">OFFSET('Jaccard_distance All'!$B$2,MATCH(Jaccard_export!$A3,'Jaccard_distance All'!$A$3:$A$138,0),MATCH(Jaccard_export!DH$1,'Jaccard_distance All'!$C$1:$EH$1,0))</f>
        <v>0.875</v>
      </c>
      <c r="DI3">
        <f ca="1">OFFSET('Jaccard_distance All'!$B$2,MATCH(Jaccard_export!$A3,'Jaccard_distance All'!$A$3:$A$138,0),MATCH(Jaccard_export!DI$1,'Jaccard_distance All'!$C$1:$EH$1,0))</f>
        <v>0.85714285714285721</v>
      </c>
      <c r="DJ3">
        <f ca="1">OFFSET('Jaccard_distance All'!$B$2,MATCH(Jaccard_export!$A3,'Jaccard_distance All'!$A$3:$A$138,0),MATCH(Jaccard_export!DJ$1,'Jaccard_distance All'!$C$1:$EH$1,0))</f>
        <v>0.77142857142857146</v>
      </c>
      <c r="DK3">
        <f ca="1">OFFSET('Jaccard_distance All'!$B$2,MATCH(Jaccard_export!$A3,'Jaccard_distance All'!$A$3:$A$138,0),MATCH(Jaccard_export!DK$1,'Jaccard_distance All'!$C$1:$EH$1,0))</f>
        <v>0.97058823529411764</v>
      </c>
      <c r="DL3">
        <f ca="1">OFFSET('Jaccard_distance All'!$B$2,MATCH(Jaccard_export!$A3,'Jaccard_distance All'!$A$3:$A$138,0),MATCH(Jaccard_export!DL$1,'Jaccard_distance All'!$C$1:$EH$1,0))</f>
        <v>0.95238095238095233</v>
      </c>
      <c r="DM3">
        <f ca="1">OFFSET('Jaccard_distance All'!$B$2,MATCH(Jaccard_export!$A3,'Jaccard_distance All'!$A$3:$A$138,0),MATCH(Jaccard_export!DM$1,'Jaccard_distance All'!$C$1:$EH$1,0))</f>
        <v>0.82191780821917804</v>
      </c>
      <c r="DN3">
        <f ca="1">OFFSET('Jaccard_distance All'!$B$2,MATCH(Jaccard_export!$A3,'Jaccard_distance All'!$A$3:$A$138,0),MATCH(Jaccard_export!DN$1,'Jaccard_distance All'!$C$1:$EH$1,0))</f>
        <v>0.9</v>
      </c>
      <c r="DO3">
        <f ca="1">OFFSET('Jaccard_distance All'!$B$2,MATCH(Jaccard_export!$A3,'Jaccard_distance All'!$A$3:$A$138,0),MATCH(Jaccard_export!DO$1,'Jaccard_distance All'!$C$1:$EH$1,0))</f>
        <v>0.87671232876712324</v>
      </c>
      <c r="DP3">
        <f ca="1">OFFSET('Jaccard_distance All'!$B$2,MATCH(Jaccard_export!$A3,'Jaccard_distance All'!$A$3:$A$138,0),MATCH(Jaccard_export!DP$1,'Jaccard_distance All'!$C$1:$EH$1,0))</f>
        <v>0.83783783783783783</v>
      </c>
      <c r="DQ3">
        <f ca="1">OFFSET('Jaccard_distance All'!$B$2,MATCH(Jaccard_export!$A3,'Jaccard_distance All'!$A$3:$A$138,0),MATCH(Jaccard_export!DQ$1,'Jaccard_distance All'!$C$1:$EH$1,0))</f>
        <v>0.984375</v>
      </c>
      <c r="DR3">
        <f ca="1">OFFSET('Jaccard_distance All'!$B$2,MATCH(Jaccard_export!$A3,'Jaccard_distance All'!$A$3:$A$138,0),MATCH(Jaccard_export!DR$1,'Jaccard_distance All'!$C$1:$EH$1,0))</f>
        <v>0.79452054794520555</v>
      </c>
      <c r="DS3">
        <f ca="1">OFFSET('Jaccard_distance All'!$B$2,MATCH(Jaccard_export!$A3,'Jaccard_distance All'!$A$3:$A$138,0),MATCH(Jaccard_export!DS$1,'Jaccard_distance All'!$C$1:$EH$1,0))</f>
        <v>0.68421052631578949</v>
      </c>
      <c r="DT3">
        <f ca="1">OFFSET('Jaccard_distance All'!$B$2,MATCH(Jaccard_export!$A3,'Jaccard_distance All'!$A$3:$A$138,0),MATCH(Jaccard_export!DT$1,'Jaccard_distance All'!$C$1:$EH$1,0))</f>
        <v>0.64</v>
      </c>
      <c r="DU3">
        <f ca="1">OFFSET('Jaccard_distance All'!$B$2,MATCH(Jaccard_export!$A3,'Jaccard_distance All'!$A$3:$A$138,0),MATCH(Jaccard_export!DU$1,'Jaccard_distance All'!$C$1:$EH$1,0))</f>
        <v>0.78787878787878785</v>
      </c>
      <c r="DV3">
        <f ca="1">OFFSET('Jaccard_distance All'!$B$2,MATCH(Jaccard_export!$A3,'Jaccard_distance All'!$A$3:$A$138,0),MATCH(Jaccard_export!DV$1,'Jaccard_distance All'!$C$1:$EH$1,0))</f>
        <v>1</v>
      </c>
      <c r="DW3">
        <f ca="1">OFFSET('Jaccard_distance All'!$B$2,MATCH(Jaccard_export!$A3,'Jaccard_distance All'!$A$3:$A$138,0),MATCH(Jaccard_export!DW$1,'Jaccard_distance All'!$C$1:$EH$1,0))</f>
        <v>0.75</v>
      </c>
      <c r="DX3">
        <f ca="1">OFFSET('Jaccard_distance All'!$B$2,MATCH(Jaccard_export!$A3,'Jaccard_distance All'!$A$3:$A$138,0),MATCH(Jaccard_export!DX$1,'Jaccard_distance All'!$C$1:$EH$1,0))</f>
        <v>0.875</v>
      </c>
      <c r="DY3">
        <f ca="1">OFFSET('Jaccard_distance All'!$B$2,MATCH(Jaccard_export!$A3,'Jaccard_distance All'!$A$3:$A$138,0),MATCH(Jaccard_export!DY$1,'Jaccard_distance All'!$C$1:$EH$1,0))</f>
        <v>0.72602739726027399</v>
      </c>
      <c r="DZ3">
        <f ca="1">OFFSET('Jaccard_distance All'!$B$2,MATCH(Jaccard_export!$A3,'Jaccard_distance All'!$A$3:$A$138,0),MATCH(Jaccard_export!DZ$1,'Jaccard_distance All'!$C$1:$EH$1,0))</f>
        <v>0.95238095238095233</v>
      </c>
      <c r="EA3">
        <f ca="1">OFFSET('Jaccard_distance All'!$B$2,MATCH(Jaccard_export!$A3,'Jaccard_distance All'!$A$3:$A$138,0),MATCH(Jaccard_export!EA$1,'Jaccard_distance All'!$C$1:$EH$1,0))</f>
        <v>0.88888888888888884</v>
      </c>
      <c r="EB3">
        <f ca="1">OFFSET('Jaccard_distance All'!$B$2,MATCH(Jaccard_export!$A3,'Jaccard_distance All'!$A$3:$A$138,0),MATCH(Jaccard_export!EB$1,'Jaccard_distance All'!$C$1:$EH$1,0))</f>
        <v>0.89230769230769225</v>
      </c>
      <c r="EC3">
        <f ca="1">OFFSET('Jaccard_distance All'!$B$2,MATCH(Jaccard_export!$A3,'Jaccard_distance All'!$A$3:$A$138,0),MATCH(Jaccard_export!EC$1,'Jaccard_distance All'!$C$1:$EH$1,0))</f>
        <v>0.86486486486486491</v>
      </c>
      <c r="ED3">
        <f ca="1">OFFSET('Jaccard_distance All'!$B$2,MATCH(Jaccard_export!$A3,'Jaccard_distance All'!$A$3:$A$138,0),MATCH(Jaccard_export!ED$1,'Jaccard_distance All'!$C$1:$EH$1,0))</f>
        <v>0.79104477611940305</v>
      </c>
      <c r="EE3">
        <f ca="1">OFFSET('Jaccard_distance All'!$B$2,MATCH(Jaccard_export!$A3,'Jaccard_distance All'!$A$3:$A$138,0),MATCH(Jaccard_export!EE$1,'Jaccard_distance All'!$C$1:$EH$1,0))</f>
        <v>0.89393939393939392</v>
      </c>
      <c r="EF3">
        <f ca="1">OFFSET('Jaccard_distance All'!$B$2,MATCH(Jaccard_export!$A3,'Jaccard_distance All'!$A$3:$A$138,0),MATCH(Jaccard_export!EF$1,'Jaccard_distance All'!$C$1:$EH$1,0))</f>
        <v>0.91935483870967738</v>
      </c>
      <c r="EG3" s="14">
        <f ca="1">OFFSET('Jaccard_distance All'!$B$2,MATCH(Jaccard_export!$A3,'Jaccard_distance All'!$A$3:$A$138,0),MATCH(Jaccard_export!EG$1,'Jaccard_distance All'!$C$1:$EH$1,0))</f>
        <v>0.88235294117647056</v>
      </c>
    </row>
    <row r="4" spans="1:137" x14ac:dyDescent="0.45">
      <c r="A4" s="13" t="s">
        <v>48</v>
      </c>
      <c r="B4">
        <f ca="1">OFFSET('Jaccard_distance All'!$B$2,MATCH(Jaccard_export!$A4,'Jaccard_distance All'!$A$3:$A$138,0),MATCH(Jaccard_export!B$1,'Jaccard_distance All'!$C$1:$EH$1,0))</f>
        <v>0.61538461538461542</v>
      </c>
      <c r="C4">
        <f ca="1">OFFSET('Jaccard_distance All'!$B$2,MATCH(Jaccard_export!$A4,'Jaccard_distance All'!$A$3:$A$138,0),MATCH(Jaccard_export!C$1,'Jaccard_distance All'!$C$1:$EH$1,0))</f>
        <v>0.6097560975609756</v>
      </c>
      <c r="D4">
        <f ca="1">OFFSET('Jaccard_distance All'!$B$2,MATCH(Jaccard_export!$A4,'Jaccard_distance All'!$A$3:$A$138,0),MATCH(Jaccard_export!D$1,'Jaccard_distance All'!$C$1:$EH$1,0))</f>
        <v>0.70270270270270263</v>
      </c>
      <c r="E4">
        <f ca="1">OFFSET('Jaccard_distance All'!$B$2,MATCH(Jaccard_export!$A4,'Jaccard_distance All'!$A$3:$A$138,0),MATCH(Jaccard_export!E$1,'Jaccard_distance All'!$C$1:$EH$1,0))</f>
        <v>0.82539682539682535</v>
      </c>
      <c r="F4">
        <f ca="1">OFFSET('Jaccard_distance All'!$B$2,MATCH(Jaccard_export!$A4,'Jaccard_distance All'!$A$3:$A$138,0),MATCH(Jaccard_export!F$1,'Jaccard_distance All'!$C$1:$EH$1,0))</f>
        <v>0.70833333333333326</v>
      </c>
      <c r="G4">
        <f ca="1">OFFSET('Jaccard_distance All'!$B$2,MATCH(Jaccard_export!$A4,'Jaccard_distance All'!$A$3:$A$138,0),MATCH(Jaccard_export!G$1,'Jaccard_distance All'!$C$1:$EH$1,0))</f>
        <v>0.81538461538461537</v>
      </c>
      <c r="H4">
        <f ca="1">OFFSET('Jaccard_distance All'!$B$2,MATCH(Jaccard_export!$A4,'Jaccard_distance All'!$A$3:$A$138,0),MATCH(Jaccard_export!H$1,'Jaccard_distance All'!$C$1:$EH$1,0))</f>
        <v>0.74647887323943662</v>
      </c>
      <c r="I4">
        <f ca="1">OFFSET('Jaccard_distance All'!$B$2,MATCH(Jaccard_export!$A4,'Jaccard_distance All'!$A$3:$A$138,0),MATCH(Jaccard_export!I$1,'Jaccard_distance All'!$C$1:$EH$1,0))</f>
        <v>0.83098591549295775</v>
      </c>
      <c r="J4">
        <f ca="1">OFFSET('Jaccard_distance All'!$B$2,MATCH(Jaccard_export!$A4,'Jaccard_distance All'!$A$3:$A$138,0),MATCH(Jaccard_export!J$1,'Jaccard_distance All'!$C$1:$EH$1,0))</f>
        <v>0.85</v>
      </c>
      <c r="K4">
        <f ca="1">OFFSET('Jaccard_distance All'!$B$2,MATCH(Jaccard_export!$A4,'Jaccard_distance All'!$A$3:$A$138,0),MATCH(Jaccard_export!K$1,'Jaccard_distance All'!$C$1:$EH$1,0))</f>
        <v>0.93103448275862066</v>
      </c>
      <c r="L4">
        <f ca="1">OFFSET('Jaccard_distance All'!$B$2,MATCH(Jaccard_export!$A4,'Jaccard_distance All'!$A$3:$A$138,0),MATCH(Jaccard_export!L$1,'Jaccard_distance All'!$C$1:$EH$1,0))</f>
        <v>0.84931506849315075</v>
      </c>
      <c r="M4">
        <f ca="1">OFFSET('Jaccard_distance All'!$B$2,MATCH(Jaccard_export!$A4,'Jaccard_distance All'!$A$3:$A$138,0),MATCH(Jaccard_export!M$1,'Jaccard_distance All'!$C$1:$EH$1,0))</f>
        <v>0.88709677419354838</v>
      </c>
      <c r="N4">
        <f ca="1">OFFSET('Jaccard_distance All'!$B$2,MATCH(Jaccard_export!$A4,'Jaccard_distance All'!$A$3:$A$138,0),MATCH(Jaccard_export!N$1,'Jaccard_distance All'!$C$1:$EH$1,0))</f>
        <v>0.79104477611940305</v>
      </c>
      <c r="O4">
        <f ca="1">OFFSET('Jaccard_distance All'!$B$2,MATCH(Jaccard_export!$A4,'Jaccard_distance All'!$A$3:$A$138,0),MATCH(Jaccard_export!O$1,'Jaccard_distance All'!$C$1:$EH$1,0))</f>
        <v>0.859375</v>
      </c>
      <c r="P4">
        <f ca="1">OFFSET('Jaccard_distance All'!$B$2,MATCH(Jaccard_export!$A4,'Jaccard_distance All'!$A$3:$A$138,0),MATCH(Jaccard_export!P$1,'Jaccard_distance All'!$C$1:$EH$1,0))</f>
        <v>0.87142857142857144</v>
      </c>
      <c r="Q4">
        <f ca="1">OFFSET('Jaccard_distance All'!$B$2,MATCH(Jaccard_export!$A4,'Jaccard_distance All'!$A$3:$A$138,0),MATCH(Jaccard_export!Q$1,'Jaccard_distance All'!$C$1:$EH$1,0))</f>
        <v>0.9107142857142857</v>
      </c>
      <c r="R4">
        <f ca="1">OFFSET('Jaccard_distance All'!$B$2,MATCH(Jaccard_export!$A4,'Jaccard_distance All'!$A$3:$A$138,0),MATCH(Jaccard_export!R$1,'Jaccard_distance All'!$C$1:$EH$1,0))</f>
        <v>0.86885245901639341</v>
      </c>
      <c r="S4">
        <f ca="1">OFFSET('Jaccard_distance All'!$B$2,MATCH(Jaccard_export!$A4,'Jaccard_distance All'!$A$3:$A$138,0),MATCH(Jaccard_export!S$1,'Jaccard_distance All'!$C$1:$EH$1,0))</f>
        <v>0.9375</v>
      </c>
      <c r="T4">
        <f ca="1">OFFSET('Jaccard_distance All'!$B$2,MATCH(Jaccard_export!$A4,'Jaccard_distance All'!$A$3:$A$138,0),MATCH(Jaccard_export!T$1,'Jaccard_distance All'!$C$1:$EH$1,0))</f>
        <v>0.95161290322580649</v>
      </c>
      <c r="U4">
        <f ca="1">OFFSET('Jaccard_distance All'!$B$2,MATCH(Jaccard_export!$A4,'Jaccard_distance All'!$A$3:$A$138,0),MATCH(Jaccard_export!U$1,'Jaccard_distance All'!$C$1:$EH$1,0))</f>
        <v>0.84375</v>
      </c>
      <c r="V4">
        <f ca="1">OFFSET('Jaccard_distance All'!$B$2,MATCH(Jaccard_export!$A4,'Jaccard_distance All'!$A$3:$A$138,0),MATCH(Jaccard_export!V$1,'Jaccard_distance All'!$C$1:$EH$1,0))</f>
        <v>0.96491228070175439</v>
      </c>
      <c r="W4">
        <f ca="1">OFFSET('Jaccard_distance All'!$B$2,MATCH(Jaccard_export!$A4,'Jaccard_distance All'!$A$3:$A$138,0),MATCH(Jaccard_export!W$1,'Jaccard_distance All'!$C$1:$EH$1,0))</f>
        <v>0.79104477611940305</v>
      </c>
      <c r="X4">
        <f ca="1">OFFSET('Jaccard_distance All'!$B$2,MATCH(Jaccard_export!$A4,'Jaccard_distance All'!$A$3:$A$138,0),MATCH(Jaccard_export!X$1,'Jaccard_distance All'!$C$1:$EH$1,0))</f>
        <v>1</v>
      </c>
      <c r="Y4">
        <f ca="1">OFFSET('Jaccard_distance All'!$B$2,MATCH(Jaccard_export!$A4,'Jaccard_distance All'!$A$3:$A$138,0),MATCH(Jaccard_export!Y$1,'Jaccard_distance All'!$C$1:$EH$1,0))</f>
        <v>0.93103448275862066</v>
      </c>
      <c r="Z4">
        <f ca="1">OFFSET('Jaccard_distance All'!$B$2,MATCH(Jaccard_export!$A4,'Jaccard_distance All'!$A$3:$A$138,0),MATCH(Jaccard_export!Z$1,'Jaccard_distance All'!$C$1:$EH$1,0))</f>
        <v>0.85714285714285721</v>
      </c>
      <c r="AA4">
        <f ca="1">OFFSET('Jaccard_distance All'!$B$2,MATCH(Jaccard_export!$A4,'Jaccard_distance All'!$A$3:$A$138,0),MATCH(Jaccard_export!AA$1,'Jaccard_distance All'!$C$1:$EH$1,0))</f>
        <v>0</v>
      </c>
      <c r="AB4">
        <f ca="1">OFFSET('Jaccard_distance All'!$B$2,MATCH(Jaccard_export!$A4,'Jaccard_distance All'!$A$3:$A$138,0),MATCH(Jaccard_export!AB$1,'Jaccard_distance All'!$C$1:$EH$1,0))</f>
        <v>0.30882352941176472</v>
      </c>
      <c r="AC4">
        <f ca="1">OFFSET('Jaccard_distance All'!$B$2,MATCH(Jaccard_export!$A4,'Jaccard_distance All'!$A$3:$A$138,0),MATCH(Jaccard_export!AC$1,'Jaccard_distance All'!$C$1:$EH$1,0))</f>
        <v>0.67796610169491522</v>
      </c>
      <c r="AD4">
        <f ca="1">OFFSET('Jaccard_distance All'!$B$2,MATCH(Jaccard_export!$A4,'Jaccard_distance All'!$A$3:$A$138,0),MATCH(Jaccard_export!AD$1,'Jaccard_distance All'!$C$1:$EH$1,0))</f>
        <v>0.60714285714285721</v>
      </c>
      <c r="AE4">
        <f ca="1">OFFSET('Jaccard_distance All'!$B$2,MATCH(Jaccard_export!$A4,'Jaccard_distance All'!$A$3:$A$138,0),MATCH(Jaccard_export!AE$1,'Jaccard_distance All'!$C$1:$EH$1,0))</f>
        <v>0.47540983606557374</v>
      </c>
      <c r="AF4">
        <f ca="1">OFFSET('Jaccard_distance All'!$B$2,MATCH(Jaccard_export!$A4,'Jaccard_distance All'!$A$3:$A$138,0),MATCH(Jaccard_export!AF$1,'Jaccard_distance All'!$C$1:$EH$1,0))</f>
        <v>0.56716417910447769</v>
      </c>
      <c r="AG4">
        <f ca="1">OFFSET('Jaccard_distance All'!$B$2,MATCH(Jaccard_export!$A4,'Jaccard_distance All'!$A$3:$A$138,0),MATCH(Jaccard_export!AG$1,'Jaccard_distance All'!$C$1:$EH$1,0))</f>
        <v>0.7857142857142857</v>
      </c>
      <c r="AH4">
        <f ca="1">OFFSET('Jaccard_distance All'!$B$2,MATCH(Jaccard_export!$A4,'Jaccard_distance All'!$A$3:$A$138,0),MATCH(Jaccard_export!AH$1,'Jaccard_distance All'!$C$1:$EH$1,0))</f>
        <v>0.72131147540983609</v>
      </c>
      <c r="AI4">
        <f ca="1">OFFSET('Jaccard_distance All'!$B$2,MATCH(Jaccard_export!$A4,'Jaccard_distance All'!$A$3:$A$138,0),MATCH(Jaccard_export!AI$1,'Jaccard_distance All'!$C$1:$EH$1,0))</f>
        <v>0.7592592592592593</v>
      </c>
      <c r="AJ4">
        <f ca="1">OFFSET('Jaccard_distance All'!$B$2,MATCH(Jaccard_export!$A4,'Jaccard_distance All'!$A$3:$A$138,0),MATCH(Jaccard_export!AJ$1,'Jaccard_distance All'!$C$1:$EH$1,0))</f>
        <v>0.82758620689655171</v>
      </c>
      <c r="AK4">
        <f ca="1">OFFSET('Jaccard_distance All'!$B$2,MATCH(Jaccard_export!$A4,'Jaccard_distance All'!$A$3:$A$138,0),MATCH(Jaccard_export!AK$1,'Jaccard_distance All'!$C$1:$EH$1,0))</f>
        <v>0.58730158730158732</v>
      </c>
      <c r="AL4">
        <f ca="1">OFFSET('Jaccard_distance All'!$B$2,MATCH(Jaccard_export!$A4,'Jaccard_distance All'!$A$3:$A$138,0),MATCH(Jaccard_export!AL$1,'Jaccard_distance All'!$C$1:$EH$1,0))</f>
        <v>0.61403508771929827</v>
      </c>
      <c r="AM4">
        <f ca="1">OFFSET('Jaccard_distance All'!$B$2,MATCH(Jaccard_export!$A4,'Jaccard_distance All'!$A$3:$A$138,0),MATCH(Jaccard_export!AM$1,'Jaccard_distance All'!$C$1:$EH$1,0))</f>
        <v>0.85964912280701755</v>
      </c>
      <c r="AN4">
        <f ca="1">OFFSET('Jaccard_distance All'!$B$2,MATCH(Jaccard_export!$A4,'Jaccard_distance All'!$A$3:$A$138,0),MATCH(Jaccard_export!AN$1,'Jaccard_distance All'!$C$1:$EH$1,0))</f>
        <v>0.81132075471698117</v>
      </c>
      <c r="AO4">
        <f ca="1">OFFSET('Jaccard_distance All'!$B$2,MATCH(Jaccard_export!$A4,'Jaccard_distance All'!$A$3:$A$138,0),MATCH(Jaccard_export!AO$1,'Jaccard_distance All'!$C$1:$EH$1,0))</f>
        <v>0.68421052631578949</v>
      </c>
      <c r="AP4">
        <f ca="1">OFFSET('Jaccard_distance All'!$B$2,MATCH(Jaccard_export!$A4,'Jaccard_distance All'!$A$3:$A$138,0),MATCH(Jaccard_export!AP$1,'Jaccard_distance All'!$C$1:$EH$1,0))</f>
        <v>0.92982456140350878</v>
      </c>
      <c r="AQ4">
        <f ca="1">OFFSET('Jaccard_distance All'!$B$2,MATCH(Jaccard_export!$A4,'Jaccard_distance All'!$A$3:$A$138,0),MATCH(Jaccard_export!AQ$1,'Jaccard_distance All'!$C$1:$EH$1,0))</f>
        <v>0.89655172413793105</v>
      </c>
      <c r="AR4">
        <f ca="1">OFFSET('Jaccard_distance All'!$B$2,MATCH(Jaccard_export!$A4,'Jaccard_distance All'!$A$3:$A$138,0),MATCH(Jaccard_export!AR$1,'Jaccard_distance All'!$C$1:$EH$1,0))</f>
        <v>0.8</v>
      </c>
      <c r="AS4">
        <f ca="1">OFFSET('Jaccard_distance All'!$B$2,MATCH(Jaccard_export!$A4,'Jaccard_distance All'!$A$3:$A$138,0),MATCH(Jaccard_export!AS$1,'Jaccard_distance All'!$C$1:$EH$1,0))</f>
        <v>0.7846153846153846</v>
      </c>
      <c r="AT4">
        <f ca="1">OFFSET('Jaccard_distance All'!$B$2,MATCH(Jaccard_export!$A4,'Jaccard_distance All'!$A$3:$A$138,0),MATCH(Jaccard_export!AT$1,'Jaccard_distance All'!$C$1:$EH$1,0))</f>
        <v>0.89473684210526316</v>
      </c>
      <c r="AU4">
        <f ca="1">OFFSET('Jaccard_distance All'!$B$2,MATCH(Jaccard_export!$A4,'Jaccard_distance All'!$A$3:$A$138,0),MATCH(Jaccard_export!AU$1,'Jaccard_distance All'!$C$1:$EH$1,0))</f>
        <v>0.88888888888888884</v>
      </c>
      <c r="AV4">
        <f ca="1">OFFSET('Jaccard_distance All'!$B$2,MATCH(Jaccard_export!$A4,'Jaccard_distance All'!$A$3:$A$138,0),MATCH(Jaccard_export!AV$1,'Jaccard_distance All'!$C$1:$EH$1,0))</f>
        <v>0.78688524590163933</v>
      </c>
      <c r="AW4">
        <f ca="1">OFFSET('Jaccard_distance All'!$B$2,MATCH(Jaccard_export!$A4,'Jaccard_distance All'!$A$3:$A$138,0),MATCH(Jaccard_export!AW$1,'Jaccard_distance All'!$C$1:$EH$1,0))</f>
        <v>0.77142857142857146</v>
      </c>
      <c r="AX4">
        <f ca="1">OFFSET('Jaccard_distance All'!$B$2,MATCH(Jaccard_export!$A4,'Jaccard_distance All'!$A$3:$A$138,0),MATCH(Jaccard_export!AX$1,'Jaccard_distance All'!$C$1:$EH$1,0))</f>
        <v>0.90625</v>
      </c>
      <c r="AY4">
        <f ca="1">OFFSET('Jaccard_distance All'!$B$2,MATCH(Jaccard_export!$A4,'Jaccard_distance All'!$A$3:$A$138,0),MATCH(Jaccard_export!AY$1,'Jaccard_distance All'!$C$1:$EH$1,0))</f>
        <v>0.81333333333333335</v>
      </c>
      <c r="AZ4">
        <f ca="1">OFFSET('Jaccard_distance All'!$B$2,MATCH(Jaccard_export!$A4,'Jaccard_distance All'!$A$3:$A$138,0),MATCH(Jaccard_export!AZ$1,'Jaccard_distance All'!$C$1:$EH$1,0))</f>
        <v>0.93333333333333335</v>
      </c>
      <c r="BA4">
        <f ca="1">OFFSET('Jaccard_distance All'!$B$2,MATCH(Jaccard_export!$A4,'Jaccard_distance All'!$A$3:$A$138,0),MATCH(Jaccard_export!BA$1,'Jaccard_distance All'!$C$1:$EH$1,0))</f>
        <v>0.8</v>
      </c>
      <c r="BB4">
        <f ca="1">OFFSET('Jaccard_distance All'!$B$2,MATCH(Jaccard_export!$A4,'Jaccard_distance All'!$A$3:$A$138,0),MATCH(Jaccard_export!BB$1,'Jaccard_distance All'!$C$1:$EH$1,0))</f>
        <v>0.84848484848484851</v>
      </c>
      <c r="BC4">
        <f ca="1">OFFSET('Jaccard_distance All'!$B$2,MATCH(Jaccard_export!$A4,'Jaccard_distance All'!$A$3:$A$138,0),MATCH(Jaccard_export!BC$1,'Jaccard_distance All'!$C$1:$EH$1,0))</f>
        <v>0.86363636363636365</v>
      </c>
      <c r="BD4">
        <f ca="1">OFFSET('Jaccard_distance All'!$B$2,MATCH(Jaccard_export!$A4,'Jaccard_distance All'!$A$3:$A$138,0),MATCH(Jaccard_export!BD$1,'Jaccard_distance All'!$C$1:$EH$1,0))</f>
        <v>0.69841269841269837</v>
      </c>
      <c r="BE4">
        <f ca="1">OFFSET('Jaccard_distance All'!$B$2,MATCH(Jaccard_export!$A4,'Jaccard_distance All'!$A$3:$A$138,0),MATCH(Jaccard_export!BE$1,'Jaccard_distance All'!$C$1:$EH$1,0))</f>
        <v>0.87719298245614041</v>
      </c>
      <c r="BF4">
        <f ca="1">OFFSET('Jaccard_distance All'!$B$2,MATCH(Jaccard_export!$A4,'Jaccard_distance All'!$A$3:$A$138,0),MATCH(Jaccard_export!BF$1,'Jaccard_distance All'!$C$1:$EH$1,0))</f>
        <v>0.70588235294117641</v>
      </c>
      <c r="BG4">
        <f ca="1">OFFSET('Jaccard_distance All'!$B$2,MATCH(Jaccard_export!$A4,'Jaccard_distance All'!$A$3:$A$138,0),MATCH(Jaccard_export!BG$1,'Jaccard_distance All'!$C$1:$EH$1,0))</f>
        <v>0.71875</v>
      </c>
      <c r="BH4">
        <f ca="1">OFFSET('Jaccard_distance All'!$B$2,MATCH(Jaccard_export!$A4,'Jaccard_distance All'!$A$3:$A$138,0),MATCH(Jaccard_export!BH$1,'Jaccard_distance All'!$C$1:$EH$1,0))</f>
        <v>0.83870967741935487</v>
      </c>
      <c r="BI4">
        <f ca="1">OFFSET('Jaccard_distance All'!$B$2,MATCH(Jaccard_export!$A4,'Jaccard_distance All'!$A$3:$A$138,0),MATCH(Jaccard_export!BI$1,'Jaccard_distance All'!$C$1:$EH$1,0))</f>
        <v>0.94915254237288138</v>
      </c>
      <c r="BJ4">
        <f ca="1">OFFSET('Jaccard_distance All'!$B$2,MATCH(Jaccard_export!$A4,'Jaccard_distance All'!$A$3:$A$138,0),MATCH(Jaccard_export!BJ$1,'Jaccard_distance All'!$C$1:$EH$1,0))</f>
        <v>0.75806451612903225</v>
      </c>
      <c r="BK4">
        <f ca="1">OFFSET('Jaccard_distance All'!$B$2,MATCH(Jaccard_export!$A4,'Jaccard_distance All'!$A$3:$A$138,0),MATCH(Jaccard_export!BK$1,'Jaccard_distance All'!$C$1:$EH$1,0))</f>
        <v>0.85714285714285721</v>
      </c>
      <c r="BL4">
        <f ca="1">OFFSET('Jaccard_distance All'!$B$2,MATCH(Jaccard_export!$A4,'Jaccard_distance All'!$A$3:$A$138,0),MATCH(Jaccard_export!BL$1,'Jaccard_distance All'!$C$1:$EH$1,0))</f>
        <v>0.89090909090909087</v>
      </c>
      <c r="BM4">
        <f ca="1">OFFSET('Jaccard_distance All'!$B$2,MATCH(Jaccard_export!$A4,'Jaccard_distance All'!$A$3:$A$138,0),MATCH(Jaccard_export!BM$1,'Jaccard_distance All'!$C$1:$EH$1,0))</f>
        <v>0.94736842105263164</v>
      </c>
      <c r="BN4">
        <f ca="1">OFFSET('Jaccard_distance All'!$B$2,MATCH(Jaccard_export!$A4,'Jaccard_distance All'!$A$3:$A$138,0),MATCH(Jaccard_export!BN$1,'Jaccard_distance All'!$C$1:$EH$1,0))</f>
        <v>0.75384615384615383</v>
      </c>
      <c r="BO4">
        <f ca="1">OFFSET('Jaccard_distance All'!$B$2,MATCH(Jaccard_export!$A4,'Jaccard_distance All'!$A$3:$A$138,0),MATCH(Jaccard_export!BO$1,'Jaccard_distance All'!$C$1:$EH$1,0))</f>
        <v>0.90322580645161288</v>
      </c>
      <c r="BP4">
        <f ca="1">OFFSET('Jaccard_distance All'!$B$2,MATCH(Jaccard_export!$A4,'Jaccard_distance All'!$A$3:$A$138,0),MATCH(Jaccard_export!BP$1,'Jaccard_distance All'!$C$1:$EH$1,0))</f>
        <v>0.91666666666666663</v>
      </c>
      <c r="BQ4">
        <f ca="1">OFFSET('Jaccard_distance All'!$B$2,MATCH(Jaccard_export!$A4,'Jaccard_distance All'!$A$3:$A$138,0),MATCH(Jaccard_export!BQ$1,'Jaccard_distance All'!$C$1:$EH$1,0))</f>
        <v>0.66153846153846152</v>
      </c>
      <c r="BR4">
        <f ca="1">OFFSET('Jaccard_distance All'!$B$2,MATCH(Jaccard_export!$A4,'Jaccard_distance All'!$A$3:$A$138,0),MATCH(Jaccard_export!BR$1,'Jaccard_distance All'!$C$1:$EH$1,0))</f>
        <v>0.84375</v>
      </c>
      <c r="BS4">
        <f ca="1">OFFSET('Jaccard_distance All'!$B$2,MATCH(Jaccard_export!$A4,'Jaccard_distance All'!$A$3:$A$138,0),MATCH(Jaccard_export!BS$1,'Jaccard_distance All'!$C$1:$EH$1,0))</f>
        <v>0.98076923076923073</v>
      </c>
      <c r="BT4">
        <f ca="1">OFFSET('Jaccard_distance All'!$B$2,MATCH(Jaccard_export!$A4,'Jaccard_distance All'!$A$3:$A$138,0),MATCH(Jaccard_export!BT$1,'Jaccard_distance All'!$C$1:$EH$1,0))</f>
        <v>0.79365079365079372</v>
      </c>
      <c r="BU4">
        <f ca="1">OFFSET('Jaccard_distance All'!$B$2,MATCH(Jaccard_export!$A4,'Jaccard_distance All'!$A$3:$A$138,0),MATCH(Jaccard_export!BU$1,'Jaccard_distance All'!$C$1:$EH$1,0))</f>
        <v>0.86764705882352944</v>
      </c>
      <c r="BV4">
        <f ca="1">OFFSET('Jaccard_distance All'!$B$2,MATCH(Jaccard_export!$A4,'Jaccard_distance All'!$A$3:$A$138,0),MATCH(Jaccard_export!BV$1,'Jaccard_distance All'!$C$1:$EH$1,0))</f>
        <v>0.85</v>
      </c>
      <c r="BW4">
        <f ca="1">OFFSET('Jaccard_distance All'!$B$2,MATCH(Jaccard_export!$A4,'Jaccard_distance All'!$A$3:$A$138,0),MATCH(Jaccard_export!BW$1,'Jaccard_distance All'!$C$1:$EH$1,0))</f>
        <v>0.79729729729729726</v>
      </c>
      <c r="BX4">
        <f ca="1">OFFSET('Jaccard_distance All'!$B$2,MATCH(Jaccard_export!$A4,'Jaccard_distance All'!$A$3:$A$138,0),MATCH(Jaccard_export!BX$1,'Jaccard_distance All'!$C$1:$EH$1,0))</f>
        <v>0.67999999999999994</v>
      </c>
      <c r="BY4">
        <f ca="1">OFFSET('Jaccard_distance All'!$B$2,MATCH(Jaccard_export!$A4,'Jaccard_distance All'!$A$3:$A$138,0),MATCH(Jaccard_export!BY$1,'Jaccard_distance All'!$C$1:$EH$1,0))</f>
        <v>0.91666666666666663</v>
      </c>
      <c r="BZ4">
        <f ca="1">OFFSET('Jaccard_distance All'!$B$2,MATCH(Jaccard_export!$A4,'Jaccard_distance All'!$A$3:$A$138,0),MATCH(Jaccard_export!BZ$1,'Jaccard_distance All'!$C$1:$EH$1,0))</f>
        <v>0.89655172413793105</v>
      </c>
      <c r="CA4">
        <f ca="1">OFFSET('Jaccard_distance All'!$B$2,MATCH(Jaccard_export!$A4,'Jaccard_distance All'!$A$3:$A$138,0),MATCH(Jaccard_export!CA$1,'Jaccard_distance All'!$C$1:$EH$1,0))</f>
        <v>0.96666666666666667</v>
      </c>
      <c r="CB4">
        <f ca="1">OFFSET('Jaccard_distance All'!$B$2,MATCH(Jaccard_export!$A4,'Jaccard_distance All'!$A$3:$A$138,0),MATCH(Jaccard_export!CB$1,'Jaccard_distance All'!$C$1:$EH$1,0))</f>
        <v>0.91935483870967738</v>
      </c>
      <c r="CC4">
        <f ca="1">OFFSET('Jaccard_distance All'!$B$2,MATCH(Jaccard_export!$A4,'Jaccard_distance All'!$A$3:$A$138,0),MATCH(Jaccard_export!CC$1,'Jaccard_distance All'!$C$1:$EH$1,0))</f>
        <v>0.85714285714285721</v>
      </c>
      <c r="CD4">
        <f ca="1">OFFSET('Jaccard_distance All'!$B$2,MATCH(Jaccard_export!$A4,'Jaccard_distance All'!$A$3:$A$138,0),MATCH(Jaccard_export!CD$1,'Jaccard_distance All'!$C$1:$EH$1,0))</f>
        <v>0.88135593220338981</v>
      </c>
      <c r="CE4">
        <f ca="1">OFFSET('Jaccard_distance All'!$B$2,MATCH(Jaccard_export!$A4,'Jaccard_distance All'!$A$3:$A$138,0),MATCH(Jaccard_export!CE$1,'Jaccard_distance All'!$C$1:$EH$1,0))</f>
        <v>0.9642857142857143</v>
      </c>
      <c r="CF4">
        <f ca="1">OFFSET('Jaccard_distance All'!$B$2,MATCH(Jaccard_export!$A4,'Jaccard_distance All'!$A$3:$A$138,0),MATCH(Jaccard_export!CF$1,'Jaccard_distance All'!$C$1:$EH$1,0))</f>
        <v>0.86440677966101698</v>
      </c>
      <c r="CG4">
        <f ca="1">OFFSET('Jaccard_distance All'!$B$2,MATCH(Jaccard_export!$A4,'Jaccard_distance All'!$A$3:$A$138,0),MATCH(Jaccard_export!CG$1,'Jaccard_distance All'!$C$1:$EH$1,0))</f>
        <v>0.91935483870967738</v>
      </c>
      <c r="CH4">
        <f ca="1">OFFSET('Jaccard_distance All'!$B$2,MATCH(Jaccard_export!$A4,'Jaccard_distance All'!$A$3:$A$138,0),MATCH(Jaccard_export!CH$1,'Jaccard_distance All'!$C$1:$EH$1,0))</f>
        <v>0.90476190476190477</v>
      </c>
      <c r="CI4">
        <f ca="1">OFFSET('Jaccard_distance All'!$B$2,MATCH(Jaccard_export!$A4,'Jaccard_distance All'!$A$3:$A$138,0),MATCH(Jaccard_export!CI$1,'Jaccard_distance All'!$C$1:$EH$1,0))</f>
        <v>1</v>
      </c>
      <c r="CJ4">
        <f ca="1">OFFSET('Jaccard_distance All'!$B$2,MATCH(Jaccard_export!$A4,'Jaccard_distance All'!$A$3:$A$138,0),MATCH(Jaccard_export!CJ$1,'Jaccard_distance All'!$C$1:$EH$1,0))</f>
        <v>0.65</v>
      </c>
      <c r="CK4">
        <f ca="1">OFFSET('Jaccard_distance All'!$B$2,MATCH(Jaccard_export!$A4,'Jaccard_distance All'!$A$3:$A$138,0),MATCH(Jaccard_export!CK$1,'Jaccard_distance All'!$C$1:$EH$1,0))</f>
        <v>0.7857142857142857</v>
      </c>
      <c r="CL4">
        <f ca="1">OFFSET('Jaccard_distance All'!$B$2,MATCH(Jaccard_export!$A4,'Jaccard_distance All'!$A$3:$A$138,0),MATCH(Jaccard_export!CL$1,'Jaccard_distance All'!$C$1:$EH$1,0))</f>
        <v>0.66666666666666674</v>
      </c>
      <c r="CM4">
        <f ca="1">OFFSET('Jaccard_distance All'!$B$2,MATCH(Jaccard_export!$A4,'Jaccard_distance All'!$A$3:$A$138,0),MATCH(Jaccard_export!CM$1,'Jaccard_distance All'!$C$1:$EH$1,0))</f>
        <v>0.8035714285714286</v>
      </c>
      <c r="CN4">
        <f ca="1">OFFSET('Jaccard_distance All'!$B$2,MATCH(Jaccard_export!$A4,'Jaccard_distance All'!$A$3:$A$138,0),MATCH(Jaccard_export!CN$1,'Jaccard_distance All'!$C$1:$EH$1,0))</f>
        <v>0.77777777777777779</v>
      </c>
      <c r="CO4">
        <f ca="1">OFFSET('Jaccard_distance All'!$B$2,MATCH(Jaccard_export!$A4,'Jaccard_distance All'!$A$3:$A$138,0),MATCH(Jaccard_export!CO$1,'Jaccard_distance All'!$C$1:$EH$1,0))</f>
        <v>0.70967741935483875</v>
      </c>
      <c r="CP4">
        <f ca="1">OFFSET('Jaccard_distance All'!$B$2,MATCH(Jaccard_export!$A4,'Jaccard_distance All'!$A$3:$A$138,0),MATCH(Jaccard_export!CP$1,'Jaccard_distance All'!$C$1:$EH$1,0))</f>
        <v>0.79629629629629628</v>
      </c>
      <c r="CQ4">
        <f ca="1">OFFSET('Jaccard_distance All'!$B$2,MATCH(Jaccard_export!$A4,'Jaccard_distance All'!$A$3:$A$138,0),MATCH(Jaccard_export!CQ$1,'Jaccard_distance All'!$C$1:$EH$1,0))</f>
        <v>0.64912280701754388</v>
      </c>
      <c r="CR4">
        <f ca="1">OFFSET('Jaccard_distance All'!$B$2,MATCH(Jaccard_export!$A4,'Jaccard_distance All'!$A$3:$A$138,0),MATCH(Jaccard_export!CR$1,'Jaccard_distance All'!$C$1:$EH$1,0))</f>
        <v>0.79032258064516125</v>
      </c>
      <c r="CS4">
        <f ca="1">OFFSET('Jaccard_distance All'!$B$2,MATCH(Jaccard_export!$A4,'Jaccard_distance All'!$A$3:$A$138,0),MATCH(Jaccard_export!CS$1,'Jaccard_distance All'!$C$1:$EH$1,0))</f>
        <v>0.77586206896551724</v>
      </c>
      <c r="CT4">
        <f ca="1">OFFSET('Jaccard_distance All'!$B$2,MATCH(Jaccard_export!$A4,'Jaccard_distance All'!$A$3:$A$138,0),MATCH(Jaccard_export!CT$1,'Jaccard_distance All'!$C$1:$EH$1,0))</f>
        <v>0.8</v>
      </c>
      <c r="CU4">
        <f ca="1">OFFSET('Jaccard_distance All'!$B$2,MATCH(Jaccard_export!$A4,'Jaccard_distance All'!$A$3:$A$138,0),MATCH(Jaccard_export!CU$1,'Jaccard_distance All'!$C$1:$EH$1,0))</f>
        <v>0.81355932203389836</v>
      </c>
      <c r="CV4">
        <f ca="1">OFFSET('Jaccard_distance All'!$B$2,MATCH(Jaccard_export!$A4,'Jaccard_distance All'!$A$3:$A$138,0),MATCH(Jaccard_export!CV$1,'Jaccard_distance All'!$C$1:$EH$1,0))</f>
        <v>0.57627118644067798</v>
      </c>
      <c r="CW4">
        <f ca="1">OFFSET('Jaccard_distance All'!$B$2,MATCH(Jaccard_export!$A4,'Jaccard_distance All'!$A$3:$A$138,0),MATCH(Jaccard_export!CW$1,'Jaccard_distance All'!$C$1:$EH$1,0))</f>
        <v>0.63157894736842102</v>
      </c>
      <c r="CX4">
        <f ca="1">OFFSET('Jaccard_distance All'!$B$2,MATCH(Jaccard_export!$A4,'Jaccard_distance All'!$A$3:$A$138,0),MATCH(Jaccard_export!CX$1,'Jaccard_distance All'!$C$1:$EH$1,0))</f>
        <v>0.68852459016393441</v>
      </c>
      <c r="CY4">
        <f ca="1">OFFSET('Jaccard_distance All'!$B$2,MATCH(Jaccard_export!$A4,'Jaccard_distance All'!$A$3:$A$138,0),MATCH(Jaccard_export!CY$1,'Jaccard_distance All'!$C$1:$EH$1,0))</f>
        <v>0.578125</v>
      </c>
      <c r="CZ4">
        <f ca="1">OFFSET('Jaccard_distance All'!$B$2,MATCH(Jaccard_export!$A4,'Jaccard_distance All'!$A$3:$A$138,0),MATCH(Jaccard_export!CZ$1,'Jaccard_distance All'!$C$1:$EH$1,0))</f>
        <v>0.80327868852459017</v>
      </c>
      <c r="DA4">
        <f ca="1">OFFSET('Jaccard_distance All'!$B$2,MATCH(Jaccard_export!$A4,'Jaccard_distance All'!$A$3:$A$138,0),MATCH(Jaccard_export!DA$1,'Jaccard_distance All'!$C$1:$EH$1,0))</f>
        <v>0.87931034482758619</v>
      </c>
      <c r="DB4">
        <f ca="1">OFFSET('Jaccard_distance All'!$B$2,MATCH(Jaccard_export!$A4,'Jaccard_distance All'!$A$3:$A$138,0),MATCH(Jaccard_export!DB$1,'Jaccard_distance All'!$C$1:$EH$1,0))</f>
        <v>0.72580645161290325</v>
      </c>
      <c r="DC4">
        <f ca="1">OFFSET('Jaccard_distance All'!$B$2,MATCH(Jaccard_export!$A4,'Jaccard_distance All'!$A$3:$A$138,0),MATCH(Jaccard_export!DC$1,'Jaccard_distance All'!$C$1:$EH$1,0))</f>
        <v>0.76190476190476186</v>
      </c>
      <c r="DD4">
        <f ca="1">OFFSET('Jaccard_distance All'!$B$2,MATCH(Jaccard_export!$A4,'Jaccard_distance All'!$A$3:$A$138,0),MATCH(Jaccard_export!DD$1,'Jaccard_distance All'!$C$1:$EH$1,0))</f>
        <v>0.71666666666666667</v>
      </c>
      <c r="DE4">
        <f ca="1">OFFSET('Jaccard_distance All'!$B$2,MATCH(Jaccard_export!$A4,'Jaccard_distance All'!$A$3:$A$138,0),MATCH(Jaccard_export!DE$1,'Jaccard_distance All'!$C$1:$EH$1,0))</f>
        <v>0.70491803278688525</v>
      </c>
      <c r="DF4">
        <f ca="1">OFFSET('Jaccard_distance All'!$B$2,MATCH(Jaccard_export!$A4,'Jaccard_distance All'!$A$3:$A$138,0),MATCH(Jaccard_export!DF$1,'Jaccard_distance All'!$C$1:$EH$1,0))</f>
        <v>0.8867924528301887</v>
      </c>
      <c r="DG4">
        <f ca="1">OFFSET('Jaccard_distance All'!$B$2,MATCH(Jaccard_export!$A4,'Jaccard_distance All'!$A$3:$A$138,0),MATCH(Jaccard_export!DG$1,'Jaccard_distance All'!$C$1:$EH$1,0))</f>
        <v>0.79032258064516125</v>
      </c>
      <c r="DH4">
        <f ca="1">OFFSET('Jaccard_distance All'!$B$2,MATCH(Jaccard_export!$A4,'Jaccard_distance All'!$A$3:$A$138,0),MATCH(Jaccard_export!DH$1,'Jaccard_distance All'!$C$1:$EH$1,0))</f>
        <v>0.91228070175438591</v>
      </c>
      <c r="DI4">
        <f ca="1">OFFSET('Jaccard_distance All'!$B$2,MATCH(Jaccard_export!$A4,'Jaccard_distance All'!$A$3:$A$138,0),MATCH(Jaccard_export!DI$1,'Jaccard_distance All'!$C$1:$EH$1,0))</f>
        <v>0.81355932203389836</v>
      </c>
      <c r="DJ4">
        <f ca="1">OFFSET('Jaccard_distance All'!$B$2,MATCH(Jaccard_export!$A4,'Jaccard_distance All'!$A$3:$A$138,0),MATCH(Jaccard_export!DJ$1,'Jaccard_distance All'!$C$1:$EH$1,0))</f>
        <v>0.73333333333333339</v>
      </c>
      <c r="DK4">
        <f ca="1">OFFSET('Jaccard_distance All'!$B$2,MATCH(Jaccard_export!$A4,'Jaccard_distance All'!$A$3:$A$138,0),MATCH(Jaccard_export!DK$1,'Jaccard_distance All'!$C$1:$EH$1,0))</f>
        <v>0.90909090909090906</v>
      </c>
      <c r="DL4">
        <f ca="1">OFFSET('Jaccard_distance All'!$B$2,MATCH(Jaccard_export!$A4,'Jaccard_distance All'!$A$3:$A$138,0),MATCH(Jaccard_export!DL$1,'Jaccard_distance All'!$C$1:$EH$1,0))</f>
        <v>0.92307692307692313</v>
      </c>
      <c r="DM4">
        <f ca="1">OFFSET('Jaccard_distance All'!$B$2,MATCH(Jaccard_export!$A4,'Jaccard_distance All'!$A$3:$A$138,0),MATCH(Jaccard_export!DM$1,'Jaccard_distance All'!$C$1:$EH$1,0))</f>
        <v>0.71186440677966101</v>
      </c>
      <c r="DN4">
        <f ca="1">OFFSET('Jaccard_distance All'!$B$2,MATCH(Jaccard_export!$A4,'Jaccard_distance All'!$A$3:$A$138,0),MATCH(Jaccard_export!DN$1,'Jaccard_distance All'!$C$1:$EH$1,0))</f>
        <v>0.82456140350877194</v>
      </c>
      <c r="DO4">
        <f ca="1">OFFSET('Jaccard_distance All'!$B$2,MATCH(Jaccard_export!$A4,'Jaccard_distance All'!$A$3:$A$138,0),MATCH(Jaccard_export!DO$1,'Jaccard_distance All'!$C$1:$EH$1,0))</f>
        <v>0.8</v>
      </c>
      <c r="DP4">
        <f ca="1">OFFSET('Jaccard_distance All'!$B$2,MATCH(Jaccard_export!$A4,'Jaccard_distance All'!$A$3:$A$138,0),MATCH(Jaccard_export!DP$1,'Jaccard_distance All'!$C$1:$EH$1,0))</f>
        <v>0.73333333333333339</v>
      </c>
      <c r="DQ4">
        <f ca="1">OFFSET('Jaccard_distance All'!$B$2,MATCH(Jaccard_export!$A4,'Jaccard_distance All'!$A$3:$A$138,0),MATCH(Jaccard_export!DQ$1,'Jaccard_distance All'!$C$1:$EH$1,0))</f>
        <v>1</v>
      </c>
      <c r="DR4">
        <f ca="1">OFFSET('Jaccard_distance All'!$B$2,MATCH(Jaccard_export!$A4,'Jaccard_distance All'!$A$3:$A$138,0),MATCH(Jaccard_export!DR$1,'Jaccard_distance All'!$C$1:$EH$1,0))</f>
        <v>0.8</v>
      </c>
      <c r="DS4">
        <f ca="1">OFFSET('Jaccard_distance All'!$B$2,MATCH(Jaccard_export!$A4,'Jaccard_distance All'!$A$3:$A$138,0),MATCH(Jaccard_export!DS$1,'Jaccard_distance All'!$C$1:$EH$1,0))</f>
        <v>0.7142857142857143</v>
      </c>
      <c r="DT4">
        <f ca="1">OFFSET('Jaccard_distance All'!$B$2,MATCH(Jaccard_export!$A4,'Jaccard_distance All'!$A$3:$A$138,0),MATCH(Jaccard_export!DT$1,'Jaccard_distance All'!$C$1:$EH$1,0))</f>
        <v>0.73972602739726034</v>
      </c>
      <c r="DU4">
        <f ca="1">OFFSET('Jaccard_distance All'!$B$2,MATCH(Jaccard_export!$A4,'Jaccard_distance All'!$A$3:$A$138,0),MATCH(Jaccard_export!DU$1,'Jaccard_distance All'!$C$1:$EH$1,0))</f>
        <v>0.83333333333333337</v>
      </c>
      <c r="DV4">
        <f ca="1">OFFSET('Jaccard_distance All'!$B$2,MATCH(Jaccard_export!$A4,'Jaccard_distance All'!$A$3:$A$138,0),MATCH(Jaccard_export!DV$1,'Jaccard_distance All'!$C$1:$EH$1,0))</f>
        <v>1</v>
      </c>
      <c r="DW4">
        <f ca="1">OFFSET('Jaccard_distance All'!$B$2,MATCH(Jaccard_export!$A4,'Jaccard_distance All'!$A$3:$A$138,0),MATCH(Jaccard_export!DW$1,'Jaccard_distance All'!$C$1:$EH$1,0))</f>
        <v>0.828125</v>
      </c>
      <c r="DX4">
        <f ca="1">OFFSET('Jaccard_distance All'!$B$2,MATCH(Jaccard_export!$A4,'Jaccard_distance All'!$A$3:$A$138,0),MATCH(Jaccard_export!DX$1,'Jaccard_distance All'!$C$1:$EH$1,0))</f>
        <v>0.87301587301587302</v>
      </c>
      <c r="DY4">
        <f ca="1">OFFSET('Jaccard_distance All'!$B$2,MATCH(Jaccard_export!$A4,'Jaccard_distance All'!$A$3:$A$138,0),MATCH(Jaccard_export!DY$1,'Jaccard_distance All'!$C$1:$EH$1,0))</f>
        <v>0.74242424242424243</v>
      </c>
      <c r="DZ4">
        <f ca="1">OFFSET('Jaccard_distance All'!$B$2,MATCH(Jaccard_export!$A4,'Jaccard_distance All'!$A$3:$A$138,0),MATCH(Jaccard_export!DZ$1,'Jaccard_distance All'!$C$1:$EH$1,0))</f>
        <v>0.96296296296296302</v>
      </c>
      <c r="EA4">
        <f ca="1">OFFSET('Jaccard_distance All'!$B$2,MATCH(Jaccard_export!$A4,'Jaccard_distance All'!$A$3:$A$138,0),MATCH(Jaccard_export!EA$1,'Jaccard_distance All'!$C$1:$EH$1,0))</f>
        <v>0.90909090909090906</v>
      </c>
      <c r="EB4">
        <f ca="1">OFFSET('Jaccard_distance All'!$B$2,MATCH(Jaccard_export!$A4,'Jaccard_distance All'!$A$3:$A$138,0),MATCH(Jaccard_export!EB$1,'Jaccard_distance All'!$C$1:$EH$1,0))</f>
        <v>0.91228070175438591</v>
      </c>
      <c r="EC4">
        <f ca="1">OFFSET('Jaccard_distance All'!$B$2,MATCH(Jaccard_export!$A4,'Jaccard_distance All'!$A$3:$A$138,0),MATCH(Jaccard_export!EC$1,'Jaccard_distance All'!$C$1:$EH$1,0))</f>
        <v>0.84375</v>
      </c>
      <c r="ED4">
        <f ca="1">OFFSET('Jaccard_distance All'!$B$2,MATCH(Jaccard_export!$A4,'Jaccard_distance All'!$A$3:$A$138,0),MATCH(Jaccard_export!ED$1,'Jaccard_distance All'!$C$1:$EH$1,0))</f>
        <v>0.87301587301587302</v>
      </c>
      <c r="EE4">
        <f ca="1">OFFSET('Jaccard_distance All'!$B$2,MATCH(Jaccard_export!$A4,'Jaccard_distance All'!$A$3:$A$138,0),MATCH(Jaccard_export!EE$1,'Jaccard_distance All'!$C$1:$EH$1,0))</f>
        <v>0.9137931034482758</v>
      </c>
      <c r="EF4">
        <f ca="1">OFFSET('Jaccard_distance All'!$B$2,MATCH(Jaccard_export!$A4,'Jaccard_distance All'!$A$3:$A$138,0),MATCH(Jaccard_export!EF$1,'Jaccard_distance All'!$C$1:$EH$1,0))</f>
        <v>0.96363636363636362</v>
      </c>
      <c r="EG4" s="14">
        <f ca="1">OFFSET('Jaccard_distance All'!$B$2,MATCH(Jaccard_export!$A4,'Jaccard_distance All'!$A$3:$A$138,0),MATCH(Jaccard_export!EG$1,'Jaccard_distance All'!$C$1:$EH$1,0))</f>
        <v>0.93548387096774199</v>
      </c>
    </row>
    <row r="5" spans="1:137" x14ac:dyDescent="0.45">
      <c r="A5" s="13" t="s">
        <v>94</v>
      </c>
      <c r="B5">
        <f ca="1">OFFSET('Jaccard_distance All'!$B$2,MATCH(Jaccard_export!$A5,'Jaccard_distance All'!$A$3:$A$138,0),MATCH(Jaccard_export!B$1,'Jaccard_distance All'!$C$1:$EH$1,0))</f>
        <v>0.62903225806451613</v>
      </c>
      <c r="C5">
        <f ca="1">OFFSET('Jaccard_distance All'!$B$2,MATCH(Jaccard_export!$A5,'Jaccard_distance All'!$A$3:$A$138,0),MATCH(Jaccard_export!C$1,'Jaccard_distance All'!$C$1:$EH$1,0))</f>
        <v>0.48611111111111116</v>
      </c>
      <c r="D5">
        <f ca="1">OFFSET('Jaccard_distance All'!$B$2,MATCH(Jaccard_export!$A5,'Jaccard_distance All'!$A$3:$A$138,0),MATCH(Jaccard_export!D$1,'Jaccard_distance All'!$C$1:$EH$1,0))</f>
        <v>0.50819672131147542</v>
      </c>
      <c r="E5">
        <f ca="1">OFFSET('Jaccard_distance All'!$B$2,MATCH(Jaccard_export!$A5,'Jaccard_distance All'!$A$3:$A$138,0),MATCH(Jaccard_export!E$1,'Jaccard_distance All'!$C$1:$EH$1,0))</f>
        <v>0.76785714285714279</v>
      </c>
      <c r="F5">
        <f ca="1">OFFSET('Jaccard_distance All'!$B$2,MATCH(Jaccard_export!$A5,'Jaccard_distance All'!$A$3:$A$138,0),MATCH(Jaccard_export!F$1,'Jaccard_distance All'!$C$1:$EH$1,0))</f>
        <v>0.625</v>
      </c>
      <c r="G5">
        <f ca="1">OFFSET('Jaccard_distance All'!$B$2,MATCH(Jaccard_export!$A5,'Jaccard_distance All'!$A$3:$A$138,0),MATCH(Jaccard_export!G$1,'Jaccard_distance All'!$C$1:$EH$1,0))</f>
        <v>0.61538461538461542</v>
      </c>
      <c r="H5">
        <f ca="1">OFFSET('Jaccard_distance All'!$B$2,MATCH(Jaccard_export!$A5,'Jaccard_distance All'!$A$3:$A$138,0),MATCH(Jaccard_export!H$1,'Jaccard_distance All'!$C$1:$EH$1,0))</f>
        <v>0.66666666666666674</v>
      </c>
      <c r="I5">
        <f ca="1">OFFSET('Jaccard_distance All'!$B$2,MATCH(Jaccard_export!$A5,'Jaccard_distance All'!$A$3:$A$138,0),MATCH(Jaccard_export!I$1,'Jaccard_distance All'!$C$1:$EH$1,0))</f>
        <v>0.76190476190476186</v>
      </c>
      <c r="J5">
        <f ca="1">OFFSET('Jaccard_distance All'!$B$2,MATCH(Jaccard_export!$A5,'Jaccard_distance All'!$A$3:$A$138,0),MATCH(Jaccard_export!J$1,'Jaccard_distance All'!$C$1:$EH$1,0))</f>
        <v>0.76923076923076916</v>
      </c>
      <c r="K5">
        <f ca="1">OFFSET('Jaccard_distance All'!$B$2,MATCH(Jaccard_export!$A5,'Jaccard_distance All'!$A$3:$A$138,0),MATCH(Jaccard_export!K$1,'Jaccard_distance All'!$C$1:$EH$1,0))</f>
        <v>0.92452830188679247</v>
      </c>
      <c r="L5">
        <f ca="1">OFFSET('Jaccard_distance All'!$B$2,MATCH(Jaccard_export!$A5,'Jaccard_distance All'!$A$3:$A$138,0),MATCH(Jaccard_export!L$1,'Jaccard_distance All'!$C$1:$EH$1,0))</f>
        <v>0.61403508771929827</v>
      </c>
      <c r="M5">
        <f ca="1">OFFSET('Jaccard_distance All'!$B$2,MATCH(Jaccard_export!$A5,'Jaccard_distance All'!$A$3:$A$138,0),MATCH(Jaccard_export!M$1,'Jaccard_distance All'!$C$1:$EH$1,0))</f>
        <v>0.81481481481481488</v>
      </c>
      <c r="N5">
        <f ca="1">OFFSET('Jaccard_distance All'!$B$2,MATCH(Jaccard_export!$A5,'Jaccard_distance All'!$A$3:$A$138,0),MATCH(Jaccard_export!N$1,'Jaccard_distance All'!$C$1:$EH$1,0))</f>
        <v>0.64285714285714279</v>
      </c>
      <c r="O5">
        <f ca="1">OFFSET('Jaccard_distance All'!$B$2,MATCH(Jaccard_export!$A5,'Jaccard_distance All'!$A$3:$A$138,0),MATCH(Jaccard_export!O$1,'Jaccard_distance All'!$C$1:$EH$1,0))</f>
        <v>0.7407407407407407</v>
      </c>
      <c r="P5">
        <f ca="1">OFFSET('Jaccard_distance All'!$B$2,MATCH(Jaccard_export!$A5,'Jaccard_distance All'!$A$3:$A$138,0),MATCH(Jaccard_export!P$1,'Jaccard_distance All'!$C$1:$EH$1,0))</f>
        <v>0.70175438596491224</v>
      </c>
      <c r="Q5">
        <f ca="1">OFFSET('Jaccard_distance All'!$B$2,MATCH(Jaccard_export!$A5,'Jaccard_distance All'!$A$3:$A$138,0),MATCH(Jaccard_export!Q$1,'Jaccard_distance All'!$C$1:$EH$1,0))</f>
        <v>0.94339622641509435</v>
      </c>
      <c r="R5">
        <f ca="1">OFFSET('Jaccard_distance All'!$B$2,MATCH(Jaccard_export!$A5,'Jaccard_distance All'!$A$3:$A$138,0),MATCH(Jaccard_export!R$1,'Jaccard_distance All'!$C$1:$EH$1,0))</f>
        <v>0.85714285714285721</v>
      </c>
      <c r="S5">
        <f ca="1">OFFSET('Jaccard_distance All'!$B$2,MATCH(Jaccard_export!$A5,'Jaccard_distance All'!$A$3:$A$138,0),MATCH(Jaccard_export!S$1,'Jaccard_distance All'!$C$1:$EH$1,0))</f>
        <v>0.83333333333333337</v>
      </c>
      <c r="T5">
        <f ca="1">OFFSET('Jaccard_distance All'!$B$2,MATCH(Jaccard_export!$A5,'Jaccard_distance All'!$A$3:$A$138,0),MATCH(Jaccard_export!T$1,'Jaccard_distance All'!$C$1:$EH$1,0))</f>
        <v>0.86792452830188682</v>
      </c>
      <c r="U5">
        <f ca="1">OFFSET('Jaccard_distance All'!$B$2,MATCH(Jaccard_export!$A5,'Jaccard_distance All'!$A$3:$A$138,0),MATCH(Jaccard_export!U$1,'Jaccard_distance All'!$C$1:$EH$1,0))</f>
        <v>0.72222222222222221</v>
      </c>
      <c r="V5">
        <f ca="1">OFFSET('Jaccard_distance All'!$B$2,MATCH(Jaccard_export!$A5,'Jaccard_distance All'!$A$3:$A$138,0),MATCH(Jaccard_export!V$1,'Jaccard_distance All'!$C$1:$EH$1,0))</f>
        <v>0.875</v>
      </c>
      <c r="W5">
        <f ca="1">OFFSET('Jaccard_distance All'!$B$2,MATCH(Jaccard_export!$A5,'Jaccard_distance All'!$A$3:$A$138,0),MATCH(Jaccard_export!W$1,'Jaccard_distance All'!$C$1:$EH$1,0))</f>
        <v>0.73333333333333339</v>
      </c>
      <c r="X5">
        <f ca="1">OFFSET('Jaccard_distance All'!$B$2,MATCH(Jaccard_export!$A5,'Jaccard_distance All'!$A$3:$A$138,0),MATCH(Jaccard_export!X$1,'Jaccard_distance All'!$C$1:$EH$1,0))</f>
        <v>0.94</v>
      </c>
      <c r="Y5">
        <f ca="1">OFFSET('Jaccard_distance All'!$B$2,MATCH(Jaccard_export!$A5,'Jaccard_distance All'!$A$3:$A$138,0),MATCH(Jaccard_export!Y$1,'Jaccard_distance All'!$C$1:$EH$1,0))</f>
        <v>0.86</v>
      </c>
      <c r="Z5">
        <f ca="1">OFFSET('Jaccard_distance All'!$B$2,MATCH(Jaccard_export!$A5,'Jaccard_distance All'!$A$3:$A$138,0),MATCH(Jaccard_export!Z$1,'Jaccard_distance All'!$C$1:$EH$1,0))</f>
        <v>0.8035714285714286</v>
      </c>
      <c r="AA5">
        <f ca="1">OFFSET('Jaccard_distance All'!$B$2,MATCH(Jaccard_export!$A5,'Jaccard_distance All'!$A$3:$A$138,0),MATCH(Jaccard_export!AA$1,'Jaccard_distance All'!$C$1:$EH$1,0))</f>
        <v>0.67999999999999994</v>
      </c>
      <c r="AB5">
        <f ca="1">OFFSET('Jaccard_distance All'!$B$2,MATCH(Jaccard_export!$A5,'Jaccard_distance All'!$A$3:$A$138,0),MATCH(Jaccard_export!AB$1,'Jaccard_distance All'!$C$1:$EH$1,0))</f>
        <v>0.65853658536585358</v>
      </c>
      <c r="AC5">
        <f ca="1">OFFSET('Jaccard_distance All'!$B$2,MATCH(Jaccard_export!$A5,'Jaccard_distance All'!$A$3:$A$138,0),MATCH(Jaccard_export!AC$1,'Jaccard_distance All'!$C$1:$EH$1,0))</f>
        <v>0.859375</v>
      </c>
      <c r="AD5">
        <f ca="1">OFFSET('Jaccard_distance All'!$B$2,MATCH(Jaccard_export!$A5,'Jaccard_distance All'!$A$3:$A$138,0),MATCH(Jaccard_export!AD$1,'Jaccard_distance All'!$C$1:$EH$1,0))</f>
        <v>0.82258064516129026</v>
      </c>
      <c r="AE5">
        <f ca="1">OFFSET('Jaccard_distance All'!$B$2,MATCH(Jaccard_export!$A5,'Jaccard_distance All'!$A$3:$A$138,0),MATCH(Jaccard_export!AE$1,'Jaccard_distance All'!$C$1:$EH$1,0))</f>
        <v>0.77777777777777779</v>
      </c>
      <c r="AF5">
        <f ca="1">OFFSET('Jaccard_distance All'!$B$2,MATCH(Jaccard_export!$A5,'Jaccard_distance All'!$A$3:$A$138,0),MATCH(Jaccard_export!AF$1,'Jaccard_distance All'!$C$1:$EH$1,0))</f>
        <v>0.83333333333333337</v>
      </c>
      <c r="AG5">
        <f ca="1">OFFSET('Jaccard_distance All'!$B$2,MATCH(Jaccard_export!$A5,'Jaccard_distance All'!$A$3:$A$138,0),MATCH(Jaccard_export!AG$1,'Jaccard_distance All'!$C$1:$EH$1,0))</f>
        <v>0.93220338983050843</v>
      </c>
      <c r="AH5">
        <f ca="1">OFFSET('Jaccard_distance All'!$B$2,MATCH(Jaccard_export!$A5,'Jaccard_distance All'!$A$3:$A$138,0),MATCH(Jaccard_export!AH$1,'Jaccard_distance All'!$C$1:$EH$1,0))</f>
        <v>0.78333333333333333</v>
      </c>
      <c r="AI5">
        <f ca="1">OFFSET('Jaccard_distance All'!$B$2,MATCH(Jaccard_export!$A5,'Jaccard_distance All'!$A$3:$A$138,0),MATCH(Jaccard_export!AI$1,'Jaccard_distance All'!$C$1:$EH$1,0))</f>
        <v>0.8928571428571429</v>
      </c>
      <c r="AJ5">
        <f ca="1">OFFSET('Jaccard_distance All'!$B$2,MATCH(Jaccard_export!$A5,'Jaccard_distance All'!$A$3:$A$138,0),MATCH(Jaccard_export!AJ$1,'Jaccard_distance All'!$C$1:$EH$1,0))</f>
        <v>0.9137931034482758</v>
      </c>
      <c r="AK5">
        <f ca="1">OFFSET('Jaccard_distance All'!$B$2,MATCH(Jaccard_export!$A5,'Jaccard_distance All'!$A$3:$A$138,0),MATCH(Jaccard_export!AK$1,'Jaccard_distance All'!$C$1:$EH$1,0))</f>
        <v>0.78260869565217395</v>
      </c>
      <c r="AL5">
        <f ca="1">OFFSET('Jaccard_distance All'!$B$2,MATCH(Jaccard_export!$A5,'Jaccard_distance All'!$A$3:$A$138,0),MATCH(Jaccard_export!AL$1,'Jaccard_distance All'!$C$1:$EH$1,0))</f>
        <v>0.70175438596491224</v>
      </c>
      <c r="AM5">
        <f ca="1">OFFSET('Jaccard_distance All'!$B$2,MATCH(Jaccard_export!$A5,'Jaccard_distance All'!$A$3:$A$138,0),MATCH(Jaccard_export!AM$1,'Jaccard_distance All'!$C$1:$EH$1,0))</f>
        <v>0.90909090909090906</v>
      </c>
      <c r="AN5">
        <f ca="1">OFFSET('Jaccard_distance All'!$B$2,MATCH(Jaccard_export!$A5,'Jaccard_distance All'!$A$3:$A$138,0),MATCH(Jaccard_export!AN$1,'Jaccard_distance All'!$C$1:$EH$1,0))</f>
        <v>0.92592592592592593</v>
      </c>
      <c r="AO5">
        <f ca="1">OFFSET('Jaccard_distance All'!$B$2,MATCH(Jaccard_export!$A5,'Jaccard_distance All'!$A$3:$A$138,0),MATCH(Jaccard_export!AO$1,'Jaccard_distance All'!$C$1:$EH$1,0))</f>
        <v>0.81355932203389836</v>
      </c>
      <c r="AP5">
        <f ca="1">OFFSET('Jaccard_distance All'!$B$2,MATCH(Jaccard_export!$A5,'Jaccard_distance All'!$A$3:$A$138,0),MATCH(Jaccard_export!AP$1,'Jaccard_distance All'!$C$1:$EH$1,0))</f>
        <v>0.92307692307692313</v>
      </c>
      <c r="AQ5">
        <f ca="1">OFFSET('Jaccard_distance All'!$B$2,MATCH(Jaccard_export!$A5,'Jaccard_distance All'!$A$3:$A$138,0),MATCH(Jaccard_export!AQ$1,'Jaccard_distance All'!$C$1:$EH$1,0))</f>
        <v>0.90740740740740744</v>
      </c>
      <c r="AR5">
        <f ca="1">OFFSET('Jaccard_distance All'!$B$2,MATCH(Jaccard_export!$A5,'Jaccard_distance All'!$A$3:$A$138,0),MATCH(Jaccard_export!AR$1,'Jaccard_distance All'!$C$1:$EH$1,0))</f>
        <v>0.87037037037037035</v>
      </c>
      <c r="AS5">
        <f ca="1">OFFSET('Jaccard_distance All'!$B$2,MATCH(Jaccard_export!$A5,'Jaccard_distance All'!$A$3:$A$138,0),MATCH(Jaccard_export!AS$1,'Jaccard_distance All'!$C$1:$EH$1,0))</f>
        <v>0.91176470588235292</v>
      </c>
      <c r="AT5">
        <f ca="1">OFFSET('Jaccard_distance All'!$B$2,MATCH(Jaccard_export!$A5,'Jaccard_distance All'!$A$3:$A$138,0),MATCH(Jaccard_export!AT$1,'Jaccard_distance All'!$C$1:$EH$1,0))</f>
        <v>0.9642857142857143</v>
      </c>
      <c r="AU5">
        <f ca="1">OFFSET('Jaccard_distance All'!$B$2,MATCH(Jaccard_export!$A5,'Jaccard_distance All'!$A$3:$A$138,0),MATCH(Jaccard_export!AU$1,'Jaccard_distance All'!$C$1:$EH$1,0))</f>
        <v>0.94230769230769229</v>
      </c>
      <c r="AV5">
        <f ca="1">OFFSET('Jaccard_distance All'!$B$2,MATCH(Jaccard_export!$A5,'Jaccard_distance All'!$A$3:$A$138,0),MATCH(Jaccard_export!AV$1,'Jaccard_distance All'!$C$1:$EH$1,0))</f>
        <v>0.88709677419354838</v>
      </c>
      <c r="AW5">
        <f ca="1">OFFSET('Jaccard_distance All'!$B$2,MATCH(Jaccard_export!$A5,'Jaccard_distance All'!$A$3:$A$138,0),MATCH(Jaccard_export!AW$1,'Jaccard_distance All'!$C$1:$EH$1,0))</f>
        <v>0.6271186440677966</v>
      </c>
      <c r="AX5">
        <f ca="1">OFFSET('Jaccard_distance All'!$B$2,MATCH(Jaccard_export!$A5,'Jaccard_distance All'!$A$3:$A$138,0),MATCH(Jaccard_export!AX$1,'Jaccard_distance All'!$C$1:$EH$1,0))</f>
        <v>0.77358490566037741</v>
      </c>
      <c r="AY5">
        <f ca="1">OFFSET('Jaccard_distance All'!$B$2,MATCH(Jaccard_export!$A5,'Jaccard_distance All'!$A$3:$A$138,0),MATCH(Jaccard_export!AY$1,'Jaccard_distance All'!$C$1:$EH$1,0))</f>
        <v>0.62295081967213117</v>
      </c>
      <c r="AZ5">
        <f ca="1">OFFSET('Jaccard_distance All'!$B$2,MATCH(Jaccard_export!$A5,'Jaccard_distance All'!$A$3:$A$138,0),MATCH(Jaccard_export!AZ$1,'Jaccard_distance All'!$C$1:$EH$1,0))</f>
        <v>0.86538461538461542</v>
      </c>
      <c r="BA5">
        <f ca="1">OFFSET('Jaccard_distance All'!$B$2,MATCH(Jaccard_export!$A5,'Jaccard_distance All'!$A$3:$A$138,0),MATCH(Jaccard_export!BA$1,'Jaccard_distance All'!$C$1:$EH$1,0))</f>
        <v>0.75510204081632648</v>
      </c>
      <c r="BB5">
        <f ca="1">OFFSET('Jaccard_distance All'!$B$2,MATCH(Jaccard_export!$A5,'Jaccard_distance All'!$A$3:$A$138,0),MATCH(Jaccard_export!BB$1,'Jaccard_distance All'!$C$1:$EH$1,0))</f>
        <v>0.70909090909090911</v>
      </c>
      <c r="BC5">
        <f ca="1">OFFSET('Jaccard_distance All'!$B$2,MATCH(Jaccard_export!$A5,'Jaccard_distance All'!$A$3:$A$138,0),MATCH(Jaccard_export!BC$1,'Jaccard_distance All'!$C$1:$EH$1,0))</f>
        <v>0.81355932203389836</v>
      </c>
      <c r="BD5">
        <f ca="1">OFFSET('Jaccard_distance All'!$B$2,MATCH(Jaccard_export!$A5,'Jaccard_distance All'!$A$3:$A$138,0),MATCH(Jaccard_export!BD$1,'Jaccard_distance All'!$C$1:$EH$1,0))</f>
        <v>0.73770491803278682</v>
      </c>
      <c r="BE5">
        <f ca="1">OFFSET('Jaccard_distance All'!$B$2,MATCH(Jaccard_export!$A5,'Jaccard_distance All'!$A$3:$A$138,0),MATCH(Jaccard_export!BE$1,'Jaccard_distance All'!$C$1:$EH$1,0))</f>
        <v>0.84313725490196079</v>
      </c>
      <c r="BF5">
        <f ca="1">OFFSET('Jaccard_distance All'!$B$2,MATCH(Jaccard_export!$A5,'Jaccard_distance All'!$A$3:$A$138,0),MATCH(Jaccard_export!BF$1,'Jaccard_distance All'!$C$1:$EH$1,0))</f>
        <v>0.66129032258064524</v>
      </c>
      <c r="BG5">
        <f ca="1">OFFSET('Jaccard_distance All'!$B$2,MATCH(Jaccard_export!$A5,'Jaccard_distance All'!$A$3:$A$138,0),MATCH(Jaccard_export!BG$1,'Jaccard_distance All'!$C$1:$EH$1,0))</f>
        <v>0.625</v>
      </c>
      <c r="BH5">
        <f ca="1">OFFSET('Jaccard_distance All'!$B$2,MATCH(Jaccard_export!$A5,'Jaccard_distance All'!$A$3:$A$138,0),MATCH(Jaccard_export!BH$1,'Jaccard_distance All'!$C$1:$EH$1,0))</f>
        <v>0.8035714285714286</v>
      </c>
      <c r="BI5">
        <f ca="1">OFFSET('Jaccard_distance All'!$B$2,MATCH(Jaccard_export!$A5,'Jaccard_distance All'!$A$3:$A$138,0),MATCH(Jaccard_export!BI$1,'Jaccard_distance All'!$C$1:$EH$1,0))</f>
        <v>0.90384615384615385</v>
      </c>
      <c r="BJ5">
        <f ca="1">OFFSET('Jaccard_distance All'!$B$2,MATCH(Jaccard_export!$A5,'Jaccard_distance All'!$A$3:$A$138,0),MATCH(Jaccard_export!BJ$1,'Jaccard_distance All'!$C$1:$EH$1,0))</f>
        <v>0.69090909090909092</v>
      </c>
      <c r="BK5">
        <f ca="1">OFFSET('Jaccard_distance All'!$B$2,MATCH(Jaccard_export!$A5,'Jaccard_distance All'!$A$3:$A$138,0),MATCH(Jaccard_export!BK$1,'Jaccard_distance All'!$C$1:$EH$1,0))</f>
        <v>0.7592592592592593</v>
      </c>
      <c r="BL5">
        <f ca="1">OFFSET('Jaccard_distance All'!$B$2,MATCH(Jaccard_export!$A5,'Jaccard_distance All'!$A$3:$A$138,0),MATCH(Jaccard_export!BL$1,'Jaccard_distance All'!$C$1:$EH$1,0))</f>
        <v>0.90196078431372551</v>
      </c>
      <c r="BM5">
        <f ca="1">OFFSET('Jaccard_distance All'!$B$2,MATCH(Jaccard_export!$A5,'Jaccard_distance All'!$A$3:$A$138,0),MATCH(Jaccard_export!BM$1,'Jaccard_distance All'!$C$1:$EH$1,0))</f>
        <v>0.9</v>
      </c>
      <c r="BN5">
        <f ca="1">OFFSET('Jaccard_distance All'!$B$2,MATCH(Jaccard_export!$A5,'Jaccard_distance All'!$A$3:$A$138,0),MATCH(Jaccard_export!BN$1,'Jaccard_distance All'!$C$1:$EH$1,0))</f>
        <v>0.68965517241379315</v>
      </c>
      <c r="BO5">
        <f ca="1">OFFSET('Jaccard_distance All'!$B$2,MATCH(Jaccard_export!$A5,'Jaccard_distance All'!$A$3:$A$138,0),MATCH(Jaccard_export!BO$1,'Jaccard_distance All'!$C$1:$EH$1,0))</f>
        <v>0.78846153846153844</v>
      </c>
      <c r="BP5">
        <f ca="1">OFFSET('Jaccard_distance All'!$B$2,MATCH(Jaccard_export!$A5,'Jaccard_distance All'!$A$3:$A$138,0),MATCH(Jaccard_export!BP$1,'Jaccard_distance All'!$C$1:$EH$1,0))</f>
        <v>0.86792452830188682</v>
      </c>
      <c r="BQ5">
        <f ca="1">OFFSET('Jaccard_distance All'!$B$2,MATCH(Jaccard_export!$A5,'Jaccard_distance All'!$A$3:$A$138,0),MATCH(Jaccard_export!BQ$1,'Jaccard_distance All'!$C$1:$EH$1,0))</f>
        <v>0.69841269841269837</v>
      </c>
      <c r="BR5">
        <f ca="1">OFFSET('Jaccard_distance All'!$B$2,MATCH(Jaccard_export!$A5,'Jaccard_distance All'!$A$3:$A$138,0),MATCH(Jaccard_export!BR$1,'Jaccard_distance All'!$C$1:$EH$1,0))</f>
        <v>0.69811320754716988</v>
      </c>
      <c r="BS5">
        <f ca="1">OFFSET('Jaccard_distance All'!$B$2,MATCH(Jaccard_export!$A5,'Jaccard_distance All'!$A$3:$A$138,0),MATCH(Jaccard_export!BS$1,'Jaccard_distance All'!$C$1:$EH$1,0))</f>
        <v>1</v>
      </c>
      <c r="BT5">
        <f ca="1">OFFSET('Jaccard_distance All'!$B$2,MATCH(Jaccard_export!$A5,'Jaccard_distance All'!$A$3:$A$138,0),MATCH(Jaccard_export!BT$1,'Jaccard_distance All'!$C$1:$EH$1,0))</f>
        <v>0.66037735849056611</v>
      </c>
      <c r="BU5">
        <f ca="1">OFFSET('Jaccard_distance All'!$B$2,MATCH(Jaccard_export!$A5,'Jaccard_distance All'!$A$3:$A$138,0),MATCH(Jaccard_export!BU$1,'Jaccard_distance All'!$C$1:$EH$1,0))</f>
        <v>0.7142857142857143</v>
      </c>
      <c r="BV5">
        <f ca="1">OFFSET('Jaccard_distance All'!$B$2,MATCH(Jaccard_export!$A5,'Jaccard_distance All'!$A$3:$A$138,0),MATCH(Jaccard_export!BV$1,'Jaccard_distance All'!$C$1:$EH$1,0))</f>
        <v>0.74509803921568629</v>
      </c>
      <c r="BW5">
        <f ca="1">OFFSET('Jaccard_distance All'!$B$2,MATCH(Jaccard_export!$A5,'Jaccard_distance All'!$A$3:$A$138,0),MATCH(Jaccard_export!BW$1,'Jaccard_distance All'!$C$1:$EH$1,0))</f>
        <v>0.47272727272727277</v>
      </c>
      <c r="BX5">
        <f ca="1">OFFSET('Jaccard_distance All'!$B$2,MATCH(Jaccard_export!$A5,'Jaccard_distance All'!$A$3:$A$138,0),MATCH(Jaccard_export!BX$1,'Jaccard_distance All'!$C$1:$EH$1,0))</f>
        <v>0</v>
      </c>
      <c r="BY5">
        <f ca="1">OFFSET('Jaccard_distance All'!$B$2,MATCH(Jaccard_export!$A5,'Jaccard_distance All'!$A$3:$A$138,0),MATCH(Jaccard_export!BY$1,'Jaccard_distance All'!$C$1:$EH$1,0))</f>
        <v>0.82352941176470584</v>
      </c>
      <c r="BZ5">
        <f ca="1">OFFSET('Jaccard_distance All'!$B$2,MATCH(Jaccard_export!$A5,'Jaccard_distance All'!$A$3:$A$138,0),MATCH(Jaccard_export!BZ$1,'Jaccard_distance All'!$C$1:$EH$1,0))</f>
        <v>0.8867924528301887</v>
      </c>
      <c r="CA5">
        <f ca="1">OFFSET('Jaccard_distance All'!$B$2,MATCH(Jaccard_export!$A5,'Jaccard_distance All'!$A$3:$A$138,0),MATCH(Jaccard_export!CA$1,'Jaccard_distance All'!$C$1:$EH$1,0))</f>
        <v>0.86</v>
      </c>
      <c r="CB5">
        <f ca="1">OFFSET('Jaccard_distance All'!$B$2,MATCH(Jaccard_export!$A5,'Jaccard_distance All'!$A$3:$A$138,0),MATCH(Jaccard_export!CB$1,'Jaccard_distance All'!$C$1:$EH$1,0))</f>
        <v>0.78431372549019607</v>
      </c>
      <c r="CC5">
        <f ca="1">OFFSET('Jaccard_distance All'!$B$2,MATCH(Jaccard_export!$A5,'Jaccard_distance All'!$A$3:$A$138,0),MATCH(Jaccard_export!CC$1,'Jaccard_distance All'!$C$1:$EH$1,0))</f>
        <v>0.71153846153846156</v>
      </c>
      <c r="CD5">
        <f ca="1">OFFSET('Jaccard_distance All'!$B$2,MATCH(Jaccard_export!$A5,'Jaccard_distance All'!$A$3:$A$138,0),MATCH(Jaccard_export!CD$1,'Jaccard_distance All'!$C$1:$EH$1,0))</f>
        <v>0.82692307692307687</v>
      </c>
      <c r="CE5">
        <f ca="1">OFFSET('Jaccard_distance All'!$B$2,MATCH(Jaccard_export!$A5,'Jaccard_distance All'!$A$3:$A$138,0),MATCH(Jaccard_export!CE$1,'Jaccard_distance All'!$C$1:$EH$1,0))</f>
        <v>0.87234042553191493</v>
      </c>
      <c r="CF5">
        <f ca="1">OFFSET('Jaccard_distance All'!$B$2,MATCH(Jaccard_export!$A5,'Jaccard_distance All'!$A$3:$A$138,0),MATCH(Jaccard_export!CF$1,'Jaccard_distance All'!$C$1:$EH$1,0))</f>
        <v>0.78431372549019607</v>
      </c>
      <c r="CG5">
        <f ca="1">OFFSET('Jaccard_distance All'!$B$2,MATCH(Jaccard_export!$A5,'Jaccard_distance All'!$A$3:$A$138,0),MATCH(Jaccard_export!CG$1,'Jaccard_distance All'!$C$1:$EH$1,0))</f>
        <v>0.78431372549019607</v>
      </c>
      <c r="CH5">
        <f ca="1">OFFSET('Jaccard_distance All'!$B$2,MATCH(Jaccard_export!$A5,'Jaccard_distance All'!$A$3:$A$138,0),MATCH(Jaccard_export!CH$1,'Jaccard_distance All'!$C$1:$EH$1,0))</f>
        <v>0.81481481481481488</v>
      </c>
      <c r="CI5">
        <f ca="1">OFFSET('Jaccard_distance All'!$B$2,MATCH(Jaccard_export!$A5,'Jaccard_distance All'!$A$3:$A$138,0),MATCH(Jaccard_export!CI$1,'Jaccard_distance All'!$C$1:$EH$1,0))</f>
        <v>0.98</v>
      </c>
      <c r="CJ5">
        <f ca="1">OFFSET('Jaccard_distance All'!$B$2,MATCH(Jaccard_export!$A5,'Jaccard_distance All'!$A$3:$A$138,0),MATCH(Jaccard_export!CJ$1,'Jaccard_distance All'!$C$1:$EH$1,0))</f>
        <v>0.79365079365079372</v>
      </c>
      <c r="CK5">
        <f ca="1">OFFSET('Jaccard_distance All'!$B$2,MATCH(Jaccard_export!$A5,'Jaccard_distance All'!$A$3:$A$138,0),MATCH(Jaccard_export!CK$1,'Jaccard_distance All'!$C$1:$EH$1,0))</f>
        <v>0.875</v>
      </c>
      <c r="CL5">
        <f ca="1">OFFSET('Jaccard_distance All'!$B$2,MATCH(Jaccard_export!$A5,'Jaccard_distance All'!$A$3:$A$138,0),MATCH(Jaccard_export!CL$1,'Jaccard_distance All'!$C$1:$EH$1,0))</f>
        <v>0.75714285714285712</v>
      </c>
      <c r="CM5">
        <f ca="1">OFFSET('Jaccard_distance All'!$B$2,MATCH(Jaccard_export!$A5,'Jaccard_distance All'!$A$3:$A$138,0),MATCH(Jaccard_export!CM$1,'Jaccard_distance All'!$C$1:$EH$1,0))</f>
        <v>0.8928571428571429</v>
      </c>
      <c r="CN5">
        <f ca="1">OFFSET('Jaccard_distance All'!$B$2,MATCH(Jaccard_export!$A5,'Jaccard_distance All'!$A$3:$A$138,0),MATCH(Jaccard_export!CN$1,'Jaccard_distance All'!$C$1:$EH$1,0))</f>
        <v>0.77966101694915257</v>
      </c>
      <c r="CO5">
        <f ca="1">OFFSET('Jaccard_distance All'!$B$2,MATCH(Jaccard_export!$A5,'Jaccard_distance All'!$A$3:$A$138,0),MATCH(Jaccard_export!CO$1,'Jaccard_distance All'!$C$1:$EH$1,0))</f>
        <v>0.75</v>
      </c>
      <c r="CP5">
        <f ca="1">OFFSET('Jaccard_distance All'!$B$2,MATCH(Jaccard_export!$A5,'Jaccard_distance All'!$A$3:$A$138,0),MATCH(Jaccard_export!CP$1,'Jaccard_distance All'!$C$1:$EH$1,0))</f>
        <v>0.82352941176470584</v>
      </c>
      <c r="CQ5">
        <f ca="1">OFFSET('Jaccard_distance All'!$B$2,MATCH(Jaccard_export!$A5,'Jaccard_distance All'!$A$3:$A$138,0),MATCH(Jaccard_export!CQ$1,'Jaccard_distance All'!$C$1:$EH$1,0))</f>
        <v>0.75862068965517238</v>
      </c>
      <c r="CR5">
        <f ca="1">OFFSET('Jaccard_distance All'!$B$2,MATCH(Jaccard_export!$A5,'Jaccard_distance All'!$A$3:$A$138,0),MATCH(Jaccard_export!CR$1,'Jaccard_distance All'!$C$1:$EH$1,0))</f>
        <v>0.83333333333333337</v>
      </c>
      <c r="CS5">
        <f ca="1">OFFSET('Jaccard_distance All'!$B$2,MATCH(Jaccard_export!$A5,'Jaccard_distance All'!$A$3:$A$138,0),MATCH(Jaccard_export!CS$1,'Jaccard_distance All'!$C$1:$EH$1,0))</f>
        <v>0.9</v>
      </c>
      <c r="CT5">
        <f ca="1">OFFSET('Jaccard_distance All'!$B$2,MATCH(Jaccard_export!$A5,'Jaccard_distance All'!$A$3:$A$138,0),MATCH(Jaccard_export!CT$1,'Jaccard_distance All'!$C$1:$EH$1,0))</f>
        <v>0.84905660377358494</v>
      </c>
      <c r="CU5">
        <f ca="1">OFFSET('Jaccard_distance All'!$B$2,MATCH(Jaccard_export!$A5,'Jaccard_distance All'!$A$3:$A$138,0),MATCH(Jaccard_export!CU$1,'Jaccard_distance All'!$C$1:$EH$1,0))</f>
        <v>0.85964912280701755</v>
      </c>
      <c r="CV5">
        <f ca="1">OFFSET('Jaccard_distance All'!$B$2,MATCH(Jaccard_export!$A5,'Jaccard_distance All'!$A$3:$A$138,0),MATCH(Jaccard_export!CV$1,'Jaccard_distance All'!$C$1:$EH$1,0))</f>
        <v>0.80303030303030298</v>
      </c>
      <c r="CW5">
        <f ca="1">OFFSET('Jaccard_distance All'!$B$2,MATCH(Jaccard_export!$A5,'Jaccard_distance All'!$A$3:$A$138,0),MATCH(Jaccard_export!CW$1,'Jaccard_distance All'!$C$1:$EH$1,0))</f>
        <v>0.80327868852459017</v>
      </c>
      <c r="CX5">
        <f ca="1">OFFSET('Jaccard_distance All'!$B$2,MATCH(Jaccard_export!$A5,'Jaccard_distance All'!$A$3:$A$138,0),MATCH(Jaccard_export!CX$1,'Jaccard_distance All'!$C$1:$EH$1,0))</f>
        <v>0.77049180327868849</v>
      </c>
      <c r="CY5">
        <f ca="1">OFFSET('Jaccard_distance All'!$B$2,MATCH(Jaccard_export!$A5,'Jaccard_distance All'!$A$3:$A$138,0),MATCH(Jaccard_export!CY$1,'Jaccard_distance All'!$C$1:$EH$1,0))</f>
        <v>0.69696969696969702</v>
      </c>
      <c r="CZ5">
        <f ca="1">OFFSET('Jaccard_distance All'!$B$2,MATCH(Jaccard_export!$A5,'Jaccard_distance All'!$A$3:$A$138,0),MATCH(Jaccard_export!CZ$1,'Jaccard_distance All'!$C$1:$EH$1,0))</f>
        <v>0.7857142857142857</v>
      </c>
      <c r="DA5">
        <f ca="1">OFFSET('Jaccard_distance All'!$B$2,MATCH(Jaccard_export!$A5,'Jaccard_distance All'!$A$3:$A$138,0),MATCH(Jaccard_export!DA$1,'Jaccard_distance All'!$C$1:$EH$1,0))</f>
        <v>0.90909090909090906</v>
      </c>
      <c r="DB5">
        <f ca="1">OFFSET('Jaccard_distance All'!$B$2,MATCH(Jaccard_export!$A5,'Jaccard_distance All'!$A$3:$A$138,0),MATCH(Jaccard_export!DB$1,'Jaccard_distance All'!$C$1:$EH$1,0))</f>
        <v>0.78688524590163933</v>
      </c>
      <c r="DC5">
        <f ca="1">OFFSET('Jaccard_distance All'!$B$2,MATCH(Jaccard_export!$A5,'Jaccard_distance All'!$A$3:$A$138,0),MATCH(Jaccard_export!DC$1,'Jaccard_distance All'!$C$1:$EH$1,0))</f>
        <v>0.80327868852459017</v>
      </c>
      <c r="DD5">
        <f ca="1">OFFSET('Jaccard_distance All'!$B$2,MATCH(Jaccard_export!$A5,'Jaccard_distance All'!$A$3:$A$138,0),MATCH(Jaccard_export!DD$1,'Jaccard_distance All'!$C$1:$EH$1,0))</f>
        <v>0.83870967741935487</v>
      </c>
      <c r="DE5">
        <f ca="1">OFFSET('Jaccard_distance All'!$B$2,MATCH(Jaccard_export!$A5,'Jaccard_distance All'!$A$3:$A$138,0),MATCH(Jaccard_export!DE$1,'Jaccard_distance All'!$C$1:$EH$1,0))</f>
        <v>0.86153846153846159</v>
      </c>
      <c r="DF5">
        <f ca="1">OFFSET('Jaccard_distance All'!$B$2,MATCH(Jaccard_export!$A5,'Jaccard_distance All'!$A$3:$A$138,0),MATCH(Jaccard_export!DF$1,'Jaccard_distance All'!$C$1:$EH$1,0))</f>
        <v>0.92</v>
      </c>
      <c r="DG5">
        <f ca="1">OFFSET('Jaccard_distance All'!$B$2,MATCH(Jaccard_export!$A5,'Jaccard_distance All'!$A$3:$A$138,0),MATCH(Jaccard_export!DG$1,'Jaccard_distance All'!$C$1:$EH$1,0))</f>
        <v>0.83333333333333337</v>
      </c>
      <c r="DH5">
        <f ca="1">OFFSET('Jaccard_distance All'!$B$2,MATCH(Jaccard_export!$A5,'Jaccard_distance All'!$A$3:$A$138,0),MATCH(Jaccard_export!DH$1,'Jaccard_distance All'!$C$1:$EH$1,0))</f>
        <v>0.88235294117647056</v>
      </c>
      <c r="DI5">
        <f ca="1">OFFSET('Jaccard_distance All'!$B$2,MATCH(Jaccard_export!$A5,'Jaccard_distance All'!$A$3:$A$138,0),MATCH(Jaccard_export!DI$1,'Jaccard_distance All'!$C$1:$EH$1,0))</f>
        <v>0.91666666666666663</v>
      </c>
      <c r="DJ5">
        <f ca="1">OFFSET('Jaccard_distance All'!$B$2,MATCH(Jaccard_export!$A5,'Jaccard_distance All'!$A$3:$A$138,0),MATCH(Jaccard_export!DJ$1,'Jaccard_distance All'!$C$1:$EH$1,0))</f>
        <v>0.81666666666666665</v>
      </c>
      <c r="DK5">
        <f ca="1">OFFSET('Jaccard_distance All'!$B$2,MATCH(Jaccard_export!$A5,'Jaccard_distance All'!$A$3:$A$138,0),MATCH(Jaccard_export!DK$1,'Jaccard_distance All'!$C$1:$EH$1,0))</f>
        <v>0.98148148148148151</v>
      </c>
      <c r="DL5">
        <f ca="1">OFFSET('Jaccard_distance All'!$B$2,MATCH(Jaccard_export!$A5,'Jaccard_distance All'!$A$3:$A$138,0),MATCH(Jaccard_export!DL$1,'Jaccard_distance All'!$C$1:$EH$1,0))</f>
        <v>0.91489361702127658</v>
      </c>
      <c r="DM5">
        <f ca="1">OFFSET('Jaccard_distance All'!$B$2,MATCH(Jaccard_export!$A5,'Jaccard_distance All'!$A$3:$A$138,0),MATCH(Jaccard_export!DM$1,'Jaccard_distance All'!$C$1:$EH$1,0))</f>
        <v>0.87301587301587302</v>
      </c>
      <c r="DN5">
        <f ca="1">OFFSET('Jaccard_distance All'!$B$2,MATCH(Jaccard_export!$A5,'Jaccard_distance All'!$A$3:$A$138,0),MATCH(Jaccard_export!DN$1,'Jaccard_distance All'!$C$1:$EH$1,0))</f>
        <v>0.93103448275862066</v>
      </c>
      <c r="DO5">
        <f ca="1">OFFSET('Jaccard_distance All'!$B$2,MATCH(Jaccard_export!$A5,'Jaccard_distance All'!$A$3:$A$138,0),MATCH(Jaccard_export!DO$1,'Jaccard_distance All'!$C$1:$EH$1,0))</f>
        <v>0.84482758620689657</v>
      </c>
      <c r="DP5">
        <f ca="1">OFFSET('Jaccard_distance All'!$B$2,MATCH(Jaccard_export!$A5,'Jaccard_distance All'!$A$3:$A$138,0),MATCH(Jaccard_export!DP$1,'Jaccard_distance All'!$C$1:$EH$1,0))</f>
        <v>0.83606557377049184</v>
      </c>
      <c r="DQ5">
        <f ca="1">OFFSET('Jaccard_distance All'!$B$2,MATCH(Jaccard_export!$A5,'Jaccard_distance All'!$A$3:$A$138,0),MATCH(Jaccard_export!DQ$1,'Jaccard_distance All'!$C$1:$EH$1,0))</f>
        <v>0.97959183673469385</v>
      </c>
      <c r="DR5">
        <f ca="1">OFFSET('Jaccard_distance All'!$B$2,MATCH(Jaccard_export!$A5,'Jaccard_distance All'!$A$3:$A$138,0),MATCH(Jaccard_export!DR$1,'Jaccard_distance All'!$C$1:$EH$1,0))</f>
        <v>0.7192982456140351</v>
      </c>
      <c r="DS5">
        <f ca="1">OFFSET('Jaccard_distance All'!$B$2,MATCH(Jaccard_export!$A5,'Jaccard_distance All'!$A$3:$A$138,0),MATCH(Jaccard_export!DS$1,'Jaccard_distance All'!$C$1:$EH$1,0))</f>
        <v>0.65079365079365081</v>
      </c>
      <c r="DT5">
        <f ca="1">OFFSET('Jaccard_distance All'!$B$2,MATCH(Jaccard_export!$A5,'Jaccard_distance All'!$A$3:$A$138,0),MATCH(Jaccard_export!DT$1,'Jaccard_distance All'!$C$1:$EH$1,0))</f>
        <v>0.68181818181818188</v>
      </c>
      <c r="DU5">
        <f ca="1">OFFSET('Jaccard_distance All'!$B$2,MATCH(Jaccard_export!$A5,'Jaccard_distance All'!$A$3:$A$138,0),MATCH(Jaccard_export!DU$1,'Jaccard_distance All'!$C$1:$EH$1,0))</f>
        <v>0.77358490566037741</v>
      </c>
      <c r="DV5">
        <f ca="1">OFFSET('Jaccard_distance All'!$B$2,MATCH(Jaccard_export!$A5,'Jaccard_distance All'!$A$3:$A$138,0),MATCH(Jaccard_export!DV$1,'Jaccard_distance All'!$C$1:$EH$1,0))</f>
        <v>1</v>
      </c>
      <c r="DW5">
        <f ca="1">OFFSET('Jaccard_distance All'!$B$2,MATCH(Jaccard_export!$A5,'Jaccard_distance All'!$A$3:$A$138,0),MATCH(Jaccard_export!DW$1,'Jaccard_distance All'!$C$1:$EH$1,0))</f>
        <v>0.7931034482758621</v>
      </c>
      <c r="DX5">
        <f ca="1">OFFSET('Jaccard_distance All'!$B$2,MATCH(Jaccard_export!$A5,'Jaccard_distance All'!$A$3:$A$138,0),MATCH(Jaccard_export!DX$1,'Jaccard_distance All'!$C$1:$EH$1,0))</f>
        <v>0.9</v>
      </c>
      <c r="DY5">
        <f ca="1">OFFSET('Jaccard_distance All'!$B$2,MATCH(Jaccard_export!$A5,'Jaccard_distance All'!$A$3:$A$138,0),MATCH(Jaccard_export!DY$1,'Jaccard_distance All'!$C$1:$EH$1,0))</f>
        <v>0.8</v>
      </c>
      <c r="DZ5">
        <f ca="1">OFFSET('Jaccard_distance All'!$B$2,MATCH(Jaccard_export!$A5,'Jaccard_distance All'!$A$3:$A$138,0),MATCH(Jaccard_export!DZ$1,'Jaccard_distance All'!$C$1:$EH$1,0))</f>
        <v>0.9375</v>
      </c>
      <c r="EA5">
        <f ca="1">OFFSET('Jaccard_distance All'!$B$2,MATCH(Jaccard_export!$A5,'Jaccard_distance All'!$A$3:$A$138,0),MATCH(Jaccard_export!EA$1,'Jaccard_distance All'!$C$1:$EH$1,0))</f>
        <v>0.92156862745098045</v>
      </c>
      <c r="EB5">
        <f ca="1">OFFSET('Jaccard_distance All'!$B$2,MATCH(Jaccard_export!$A5,'Jaccard_distance All'!$A$3:$A$138,0),MATCH(Jaccard_export!EB$1,'Jaccard_distance All'!$C$1:$EH$1,0))</f>
        <v>0.86</v>
      </c>
      <c r="EC5">
        <f ca="1">OFFSET('Jaccard_distance All'!$B$2,MATCH(Jaccard_export!$A5,'Jaccard_distance All'!$A$3:$A$138,0),MATCH(Jaccard_export!EC$1,'Jaccard_distance All'!$C$1:$EH$1,0))</f>
        <v>0.81034482758620685</v>
      </c>
      <c r="ED5">
        <f ca="1">OFFSET('Jaccard_distance All'!$B$2,MATCH(Jaccard_export!$A5,'Jaccard_distance All'!$A$3:$A$138,0),MATCH(Jaccard_export!ED$1,'Jaccard_distance All'!$C$1:$EH$1,0))</f>
        <v>0.84210526315789469</v>
      </c>
      <c r="EE5">
        <f ca="1">OFFSET('Jaccard_distance All'!$B$2,MATCH(Jaccard_export!$A5,'Jaccard_distance All'!$A$3:$A$138,0),MATCH(Jaccard_export!EE$1,'Jaccard_distance All'!$C$1:$EH$1,0))</f>
        <v>0.94545454545454544</v>
      </c>
      <c r="EF5">
        <f ca="1">OFFSET('Jaccard_distance All'!$B$2,MATCH(Jaccard_export!$A5,'Jaccard_distance All'!$A$3:$A$138,0),MATCH(Jaccard_export!EF$1,'Jaccard_distance All'!$C$1:$EH$1,0))</f>
        <v>0.91666666666666663</v>
      </c>
      <c r="EG5" s="14">
        <f ca="1">OFFSET('Jaccard_distance All'!$B$2,MATCH(Jaccard_export!$A5,'Jaccard_distance All'!$A$3:$A$138,0),MATCH(Jaccard_export!EG$1,'Jaccard_distance All'!$C$1:$EH$1,0))</f>
        <v>0.92982456140350878</v>
      </c>
    </row>
    <row r="6" spans="1:137" x14ac:dyDescent="0.45">
      <c r="A6" s="13" t="s">
        <v>24</v>
      </c>
      <c r="B6">
        <f ca="1">OFFSET('Jaccard_distance All'!$B$2,MATCH(Jaccard_export!$A6,'Jaccard_distance All'!$A$3:$A$138,0),MATCH(Jaccard_export!B$1,'Jaccard_distance All'!$C$1:$EH$1,0))</f>
        <v>0.61016949152542366</v>
      </c>
      <c r="C6">
        <f ca="1">OFFSET('Jaccard_distance All'!$B$2,MATCH(Jaccard_export!$A6,'Jaccard_distance All'!$A$3:$A$138,0),MATCH(Jaccard_export!C$1,'Jaccard_distance All'!$C$1:$EH$1,0))</f>
        <v>0.46376811594202894</v>
      </c>
      <c r="D6">
        <f ca="1">OFFSET('Jaccard_distance All'!$B$2,MATCH(Jaccard_export!$A6,'Jaccard_distance All'!$A$3:$A$138,0),MATCH(Jaccard_export!D$1,'Jaccard_distance All'!$C$1:$EH$1,0))</f>
        <v>0</v>
      </c>
      <c r="E6">
        <f ca="1">OFFSET('Jaccard_distance All'!$B$2,MATCH(Jaccard_export!$A6,'Jaccard_distance All'!$A$3:$A$138,0),MATCH(Jaccard_export!E$1,'Jaccard_distance All'!$C$1:$EH$1,0))</f>
        <v>0.73076923076923084</v>
      </c>
      <c r="F6">
        <f ca="1">OFFSET('Jaccard_distance All'!$B$2,MATCH(Jaccard_export!$A6,'Jaccard_distance All'!$A$3:$A$138,0),MATCH(Jaccard_export!F$1,'Jaccard_distance All'!$C$1:$EH$1,0))</f>
        <v>0.71212121212121215</v>
      </c>
      <c r="G6">
        <f ca="1">OFFSET('Jaccard_distance All'!$B$2,MATCH(Jaccard_export!$A6,'Jaccard_distance All'!$A$3:$A$138,0),MATCH(Jaccard_export!G$1,'Jaccard_distance All'!$C$1:$EH$1,0))</f>
        <v>0.74545454545454548</v>
      </c>
      <c r="H6">
        <f ca="1">OFFSET('Jaccard_distance All'!$B$2,MATCH(Jaccard_export!$A6,'Jaccard_distance All'!$A$3:$A$138,0),MATCH(Jaccard_export!H$1,'Jaccard_distance All'!$C$1:$EH$1,0))</f>
        <v>0.69354838709677424</v>
      </c>
      <c r="I6">
        <f ca="1">OFFSET('Jaccard_distance All'!$B$2,MATCH(Jaccard_export!$A6,'Jaccard_distance All'!$A$3:$A$138,0),MATCH(Jaccard_export!I$1,'Jaccard_distance All'!$C$1:$EH$1,0))</f>
        <v>0.68421052631578949</v>
      </c>
      <c r="J6">
        <f ca="1">OFFSET('Jaccard_distance All'!$B$2,MATCH(Jaccard_export!$A6,'Jaccard_distance All'!$A$3:$A$138,0),MATCH(Jaccard_export!J$1,'Jaccard_distance All'!$C$1:$EH$1,0))</f>
        <v>0.80392156862745101</v>
      </c>
      <c r="K6">
        <f ca="1">OFFSET('Jaccard_distance All'!$B$2,MATCH(Jaccard_export!$A6,'Jaccard_distance All'!$A$3:$A$138,0),MATCH(Jaccard_export!K$1,'Jaccard_distance All'!$C$1:$EH$1,0))</f>
        <v>0.94117647058823528</v>
      </c>
      <c r="L6">
        <f ca="1">OFFSET('Jaccard_distance All'!$B$2,MATCH(Jaccard_export!$A6,'Jaccard_distance All'!$A$3:$A$138,0),MATCH(Jaccard_export!L$1,'Jaccard_distance All'!$C$1:$EH$1,0))</f>
        <v>0.59259259259259256</v>
      </c>
      <c r="M6">
        <f ca="1">OFFSET('Jaccard_distance All'!$B$2,MATCH(Jaccard_export!$A6,'Jaccard_distance All'!$A$3:$A$138,0),MATCH(Jaccard_export!M$1,'Jaccard_distance All'!$C$1:$EH$1,0))</f>
        <v>0.89090909090909087</v>
      </c>
      <c r="N6">
        <f ca="1">OFFSET('Jaccard_distance All'!$B$2,MATCH(Jaccard_export!$A6,'Jaccard_distance All'!$A$3:$A$138,0),MATCH(Jaccard_export!N$1,'Jaccard_distance All'!$C$1:$EH$1,0))</f>
        <v>0.67272727272727273</v>
      </c>
      <c r="O6">
        <f ca="1">OFFSET('Jaccard_distance All'!$B$2,MATCH(Jaccard_export!$A6,'Jaccard_distance All'!$A$3:$A$138,0),MATCH(Jaccard_export!O$1,'Jaccard_distance All'!$C$1:$EH$1,0))</f>
        <v>0.72549019607843135</v>
      </c>
      <c r="P6">
        <f ca="1">OFFSET('Jaccard_distance All'!$B$2,MATCH(Jaccard_export!$A6,'Jaccard_distance All'!$A$3:$A$138,0),MATCH(Jaccard_export!P$1,'Jaccard_distance All'!$C$1:$EH$1,0))</f>
        <v>0.70909090909090911</v>
      </c>
      <c r="Q6">
        <f ca="1">OFFSET('Jaccard_distance All'!$B$2,MATCH(Jaccard_export!$A6,'Jaccard_distance All'!$A$3:$A$138,0),MATCH(Jaccard_export!Q$1,'Jaccard_distance All'!$C$1:$EH$1,0))</f>
        <v>0.87234042553191493</v>
      </c>
      <c r="R6">
        <f ca="1">OFFSET('Jaccard_distance All'!$B$2,MATCH(Jaccard_export!$A6,'Jaccard_distance All'!$A$3:$A$138,0),MATCH(Jaccard_export!R$1,'Jaccard_distance All'!$C$1:$EH$1,0))</f>
        <v>0.78</v>
      </c>
      <c r="S6">
        <f ca="1">OFFSET('Jaccard_distance All'!$B$2,MATCH(Jaccard_export!$A6,'Jaccard_distance All'!$A$3:$A$138,0),MATCH(Jaccard_export!S$1,'Jaccard_distance All'!$C$1:$EH$1,0))</f>
        <v>0.72340425531914887</v>
      </c>
      <c r="T6">
        <f ca="1">OFFSET('Jaccard_distance All'!$B$2,MATCH(Jaccard_export!$A6,'Jaccard_distance All'!$A$3:$A$138,0),MATCH(Jaccard_export!T$1,'Jaccard_distance All'!$C$1:$EH$1,0))</f>
        <v>0.78723404255319152</v>
      </c>
      <c r="U6">
        <f ca="1">OFFSET('Jaccard_distance All'!$B$2,MATCH(Jaccard_export!$A6,'Jaccard_distance All'!$A$3:$A$138,0),MATCH(Jaccard_export!U$1,'Jaccard_distance All'!$C$1:$EH$1,0))</f>
        <v>0.70588235294117641</v>
      </c>
      <c r="V6">
        <f ca="1">OFFSET('Jaccard_distance All'!$B$2,MATCH(Jaccard_export!$A6,'Jaccard_distance All'!$A$3:$A$138,0),MATCH(Jaccard_export!V$1,'Jaccard_distance All'!$C$1:$EH$1,0))</f>
        <v>0.89130434782608692</v>
      </c>
      <c r="W6">
        <f ca="1">OFFSET('Jaccard_distance All'!$B$2,MATCH(Jaccard_export!$A6,'Jaccard_distance All'!$A$3:$A$138,0),MATCH(Jaccard_export!W$1,'Jaccard_distance All'!$C$1:$EH$1,0))</f>
        <v>0.6964285714285714</v>
      </c>
      <c r="X6">
        <f ca="1">OFFSET('Jaccard_distance All'!$B$2,MATCH(Jaccard_export!$A6,'Jaccard_distance All'!$A$3:$A$138,0),MATCH(Jaccard_export!X$1,'Jaccard_distance All'!$C$1:$EH$1,0))</f>
        <v>0.86363636363636365</v>
      </c>
      <c r="Y6">
        <f ca="1">OFFSET('Jaccard_distance All'!$B$2,MATCH(Jaccard_export!$A6,'Jaccard_distance All'!$A$3:$A$138,0),MATCH(Jaccard_export!Y$1,'Jaccard_distance All'!$C$1:$EH$1,0))</f>
        <v>0.82608695652173914</v>
      </c>
      <c r="Z6">
        <f ca="1">OFFSET('Jaccard_distance All'!$B$2,MATCH(Jaccard_export!$A6,'Jaccard_distance All'!$A$3:$A$138,0),MATCH(Jaccard_export!Z$1,'Jaccard_distance All'!$C$1:$EH$1,0))</f>
        <v>0.69387755102040816</v>
      </c>
      <c r="AA6">
        <f ca="1">OFFSET('Jaccard_distance All'!$B$2,MATCH(Jaccard_export!$A6,'Jaccard_distance All'!$A$3:$A$138,0),MATCH(Jaccard_export!AA$1,'Jaccard_distance All'!$C$1:$EH$1,0))</f>
        <v>0.70270270270270263</v>
      </c>
      <c r="AB6">
        <f ca="1">OFFSET('Jaccard_distance All'!$B$2,MATCH(Jaccard_export!$A6,'Jaccard_distance All'!$A$3:$A$138,0),MATCH(Jaccard_export!AB$1,'Jaccard_distance All'!$C$1:$EH$1,0))</f>
        <v>0.74117647058823533</v>
      </c>
      <c r="AC6">
        <f ca="1">OFFSET('Jaccard_distance All'!$B$2,MATCH(Jaccard_export!$A6,'Jaccard_distance All'!$A$3:$A$138,0),MATCH(Jaccard_export!AC$1,'Jaccard_distance All'!$C$1:$EH$1,0))</f>
        <v>0.81355932203389836</v>
      </c>
      <c r="AD6">
        <f ca="1">OFFSET('Jaccard_distance All'!$B$2,MATCH(Jaccard_export!$A6,'Jaccard_distance All'!$A$3:$A$138,0),MATCH(Jaccard_export!AD$1,'Jaccard_distance All'!$C$1:$EH$1,0))</f>
        <v>0.87096774193548387</v>
      </c>
      <c r="AE6">
        <f ca="1">OFFSET('Jaccard_distance All'!$B$2,MATCH(Jaccard_export!$A6,'Jaccard_distance All'!$A$3:$A$138,0),MATCH(Jaccard_export!AE$1,'Jaccard_distance All'!$C$1:$EH$1,0))</f>
        <v>0.85135135135135132</v>
      </c>
      <c r="AF6">
        <f ca="1">OFFSET('Jaccard_distance All'!$B$2,MATCH(Jaccard_export!$A6,'Jaccard_distance All'!$A$3:$A$138,0),MATCH(Jaccard_export!AF$1,'Jaccard_distance All'!$C$1:$EH$1,0))</f>
        <v>0.84210526315789469</v>
      </c>
      <c r="AG6">
        <f ca="1">OFFSET('Jaccard_distance All'!$B$2,MATCH(Jaccard_export!$A6,'Jaccard_distance All'!$A$3:$A$138,0),MATCH(Jaccard_export!AG$1,'Jaccard_distance All'!$C$1:$EH$1,0))</f>
        <v>0.94736842105263164</v>
      </c>
      <c r="AH6">
        <f ca="1">OFFSET('Jaccard_distance All'!$B$2,MATCH(Jaccard_export!$A6,'Jaccard_distance All'!$A$3:$A$138,0),MATCH(Jaccard_export!AH$1,'Jaccard_distance All'!$C$1:$EH$1,0))</f>
        <v>0.83333333333333337</v>
      </c>
      <c r="AI6">
        <f ca="1">OFFSET('Jaccard_distance All'!$B$2,MATCH(Jaccard_export!$A6,'Jaccard_distance All'!$A$3:$A$138,0),MATCH(Jaccard_export!AI$1,'Jaccard_distance All'!$C$1:$EH$1,0))</f>
        <v>0.86538461538461542</v>
      </c>
      <c r="AJ6">
        <f ca="1">OFFSET('Jaccard_distance All'!$B$2,MATCH(Jaccard_export!$A6,'Jaccard_distance All'!$A$3:$A$138,0),MATCH(Jaccard_export!AJ$1,'Jaccard_distance All'!$C$1:$EH$1,0))</f>
        <v>0.84615384615384615</v>
      </c>
      <c r="AK6">
        <f ca="1">OFFSET('Jaccard_distance All'!$B$2,MATCH(Jaccard_export!$A6,'Jaccard_distance All'!$A$3:$A$138,0),MATCH(Jaccard_export!AK$1,'Jaccard_distance All'!$C$1:$EH$1,0))</f>
        <v>0.80882352941176472</v>
      </c>
      <c r="AL6">
        <f ca="1">OFFSET('Jaccard_distance All'!$B$2,MATCH(Jaccard_export!$A6,'Jaccard_distance All'!$A$3:$A$138,0),MATCH(Jaccard_export!AL$1,'Jaccard_distance All'!$C$1:$EH$1,0))</f>
        <v>0.75438596491228072</v>
      </c>
      <c r="AM6">
        <f ca="1">OFFSET('Jaccard_distance All'!$B$2,MATCH(Jaccard_export!$A6,'Jaccard_distance All'!$A$3:$A$138,0),MATCH(Jaccard_export!AM$1,'Jaccard_distance All'!$C$1:$EH$1,0))</f>
        <v>0.92452830188679247</v>
      </c>
      <c r="AN6">
        <f ca="1">OFFSET('Jaccard_distance All'!$B$2,MATCH(Jaccard_export!$A6,'Jaccard_distance All'!$A$3:$A$138,0),MATCH(Jaccard_export!AN$1,'Jaccard_distance All'!$C$1:$EH$1,0))</f>
        <v>0.9</v>
      </c>
      <c r="AO6">
        <f ca="1">OFFSET('Jaccard_distance All'!$B$2,MATCH(Jaccard_export!$A6,'Jaccard_distance All'!$A$3:$A$138,0),MATCH(Jaccard_export!AO$1,'Jaccard_distance All'!$C$1:$EH$1,0))</f>
        <v>0.8833333333333333</v>
      </c>
      <c r="AP6">
        <f ca="1">OFFSET('Jaccard_distance All'!$B$2,MATCH(Jaccard_export!$A6,'Jaccard_distance All'!$A$3:$A$138,0),MATCH(Jaccard_export!AP$1,'Jaccard_distance All'!$C$1:$EH$1,0))</f>
        <v>0.94</v>
      </c>
      <c r="AQ6">
        <f ca="1">OFFSET('Jaccard_distance All'!$B$2,MATCH(Jaccard_export!$A6,'Jaccard_distance All'!$A$3:$A$138,0),MATCH(Jaccard_export!AQ$1,'Jaccard_distance All'!$C$1:$EH$1,0))</f>
        <v>0.90196078431372551</v>
      </c>
      <c r="AR6">
        <f ca="1">OFFSET('Jaccard_distance All'!$B$2,MATCH(Jaccard_export!$A6,'Jaccard_distance All'!$A$3:$A$138,0),MATCH(Jaccard_export!AR$1,'Jaccard_distance All'!$C$1:$EH$1,0))</f>
        <v>0.84</v>
      </c>
      <c r="AS6">
        <f ca="1">OFFSET('Jaccard_distance All'!$B$2,MATCH(Jaccard_export!$A6,'Jaccard_distance All'!$A$3:$A$138,0),MATCH(Jaccard_export!AS$1,'Jaccard_distance All'!$C$1:$EH$1,0))</f>
        <v>0.87301587301587302</v>
      </c>
      <c r="AT6">
        <f ca="1">OFFSET('Jaccard_distance All'!$B$2,MATCH(Jaccard_export!$A6,'Jaccard_distance All'!$A$3:$A$138,0),MATCH(Jaccard_export!AT$1,'Jaccard_distance All'!$C$1:$EH$1,0))</f>
        <v>0.96226415094339623</v>
      </c>
      <c r="AU6">
        <f ca="1">OFFSET('Jaccard_distance All'!$B$2,MATCH(Jaccard_export!$A6,'Jaccard_distance All'!$A$3:$A$138,0),MATCH(Jaccard_export!AU$1,'Jaccard_distance All'!$C$1:$EH$1,0))</f>
        <v>0.93877551020408168</v>
      </c>
      <c r="AV6">
        <f ca="1">OFFSET('Jaccard_distance All'!$B$2,MATCH(Jaccard_export!$A6,'Jaccard_distance All'!$A$3:$A$138,0),MATCH(Jaccard_export!AV$1,'Jaccard_distance All'!$C$1:$EH$1,0))</f>
        <v>0.88135593220338981</v>
      </c>
      <c r="AW6">
        <f ca="1">OFFSET('Jaccard_distance All'!$B$2,MATCH(Jaccard_export!$A6,'Jaccard_distance All'!$A$3:$A$138,0),MATCH(Jaccard_export!AW$1,'Jaccard_distance All'!$C$1:$EH$1,0))</f>
        <v>0.72131147540983609</v>
      </c>
      <c r="AX6">
        <f ca="1">OFFSET('Jaccard_distance All'!$B$2,MATCH(Jaccard_export!$A6,'Jaccard_distance All'!$A$3:$A$138,0),MATCH(Jaccard_export!AX$1,'Jaccard_distance All'!$C$1:$EH$1,0))</f>
        <v>0.8727272727272728</v>
      </c>
      <c r="AY6">
        <f ca="1">OFFSET('Jaccard_distance All'!$B$2,MATCH(Jaccard_export!$A6,'Jaccard_distance All'!$A$3:$A$138,0),MATCH(Jaccard_export!AY$1,'Jaccard_distance All'!$C$1:$EH$1,0))</f>
        <v>0.65</v>
      </c>
      <c r="AZ6">
        <f ca="1">OFFSET('Jaccard_distance All'!$B$2,MATCH(Jaccard_export!$A6,'Jaccard_distance All'!$A$3:$A$138,0),MATCH(Jaccard_export!AZ$1,'Jaccard_distance All'!$C$1:$EH$1,0))</f>
        <v>0.85714285714285721</v>
      </c>
      <c r="BA6">
        <f ca="1">OFFSET('Jaccard_distance All'!$B$2,MATCH(Jaccard_export!$A6,'Jaccard_distance All'!$A$3:$A$138,0),MATCH(Jaccard_export!BA$1,'Jaccard_distance All'!$C$1:$EH$1,0))</f>
        <v>0.86274509803921573</v>
      </c>
      <c r="BB6">
        <f ca="1">OFFSET('Jaccard_distance All'!$B$2,MATCH(Jaccard_export!$A6,'Jaccard_distance All'!$A$3:$A$138,0),MATCH(Jaccard_export!BB$1,'Jaccard_distance All'!$C$1:$EH$1,0))</f>
        <v>0.76363636363636367</v>
      </c>
      <c r="BC6">
        <f ca="1">OFFSET('Jaccard_distance All'!$B$2,MATCH(Jaccard_export!$A6,'Jaccard_distance All'!$A$3:$A$138,0),MATCH(Jaccard_export!BC$1,'Jaccard_distance All'!$C$1:$EH$1,0))</f>
        <v>0.82456140350877194</v>
      </c>
      <c r="BD6">
        <f ca="1">OFFSET('Jaccard_distance All'!$B$2,MATCH(Jaccard_export!$A6,'Jaccard_distance All'!$A$3:$A$138,0),MATCH(Jaccard_export!BD$1,'Jaccard_distance All'!$C$1:$EH$1,0))</f>
        <v>0.72413793103448276</v>
      </c>
      <c r="BE6">
        <f ca="1">OFFSET('Jaccard_distance All'!$B$2,MATCH(Jaccard_export!$A6,'Jaccard_distance All'!$A$3:$A$138,0),MATCH(Jaccard_export!BE$1,'Jaccard_distance All'!$C$1:$EH$1,0))</f>
        <v>0.85714285714285721</v>
      </c>
      <c r="BF6">
        <f ca="1">OFFSET('Jaccard_distance All'!$B$2,MATCH(Jaccard_export!$A6,'Jaccard_distance All'!$A$3:$A$138,0),MATCH(Jaccard_export!BF$1,'Jaccard_distance All'!$C$1:$EH$1,0))</f>
        <v>0.64406779661016955</v>
      </c>
      <c r="BG6">
        <f ca="1">OFFSET('Jaccard_distance All'!$B$2,MATCH(Jaccard_export!$A6,'Jaccard_distance All'!$A$3:$A$138,0),MATCH(Jaccard_export!BG$1,'Jaccard_distance All'!$C$1:$EH$1,0))</f>
        <v>0.62962962962962965</v>
      </c>
      <c r="BH6">
        <f ca="1">OFFSET('Jaccard_distance All'!$B$2,MATCH(Jaccard_export!$A6,'Jaccard_distance All'!$A$3:$A$138,0),MATCH(Jaccard_export!BH$1,'Jaccard_distance All'!$C$1:$EH$1,0))</f>
        <v>0.76923076923076916</v>
      </c>
      <c r="BI6">
        <f ca="1">OFFSET('Jaccard_distance All'!$B$2,MATCH(Jaccard_export!$A6,'Jaccard_distance All'!$A$3:$A$138,0),MATCH(Jaccard_export!BI$1,'Jaccard_distance All'!$C$1:$EH$1,0))</f>
        <v>0.875</v>
      </c>
      <c r="BJ6">
        <f ca="1">OFFSET('Jaccard_distance All'!$B$2,MATCH(Jaccard_export!$A6,'Jaccard_distance All'!$A$3:$A$138,0),MATCH(Jaccard_export!BJ$1,'Jaccard_distance All'!$C$1:$EH$1,0))</f>
        <v>0.67307692307692313</v>
      </c>
      <c r="BK6">
        <f ca="1">OFFSET('Jaccard_distance All'!$B$2,MATCH(Jaccard_export!$A6,'Jaccard_distance All'!$A$3:$A$138,0),MATCH(Jaccard_export!BK$1,'Jaccard_distance All'!$C$1:$EH$1,0))</f>
        <v>0.79245283018867929</v>
      </c>
      <c r="BL6">
        <f ca="1">OFFSET('Jaccard_distance All'!$B$2,MATCH(Jaccard_export!$A6,'Jaccard_distance All'!$A$3:$A$138,0),MATCH(Jaccard_export!BL$1,'Jaccard_distance All'!$C$1:$EH$1,0))</f>
        <v>0.89583333333333337</v>
      </c>
      <c r="BM6">
        <f ca="1">OFFSET('Jaccard_distance All'!$B$2,MATCH(Jaccard_export!$A6,'Jaccard_distance All'!$A$3:$A$138,0),MATCH(Jaccard_export!BM$1,'Jaccard_distance All'!$C$1:$EH$1,0))</f>
        <v>0.91666666666666663</v>
      </c>
      <c r="BN6">
        <f ca="1">OFFSET('Jaccard_distance All'!$B$2,MATCH(Jaccard_export!$A6,'Jaccard_distance All'!$A$3:$A$138,0),MATCH(Jaccard_export!BN$1,'Jaccard_distance All'!$C$1:$EH$1,0))</f>
        <v>0.6964285714285714</v>
      </c>
      <c r="BO6">
        <f ca="1">OFFSET('Jaccard_distance All'!$B$2,MATCH(Jaccard_export!$A6,'Jaccard_distance All'!$A$3:$A$138,0),MATCH(Jaccard_export!BO$1,'Jaccard_distance All'!$C$1:$EH$1,0))</f>
        <v>0.82352941176470584</v>
      </c>
      <c r="BP6">
        <f ca="1">OFFSET('Jaccard_distance All'!$B$2,MATCH(Jaccard_export!$A6,'Jaccard_distance All'!$A$3:$A$138,0),MATCH(Jaccard_export!BP$1,'Jaccard_distance All'!$C$1:$EH$1,0))</f>
        <v>0.83673469387755106</v>
      </c>
      <c r="BQ6">
        <f ca="1">OFFSET('Jaccard_distance All'!$B$2,MATCH(Jaccard_export!$A6,'Jaccard_distance All'!$A$3:$A$138,0),MATCH(Jaccard_export!BQ$1,'Jaccard_distance All'!$C$1:$EH$1,0))</f>
        <v>0.68333333333333335</v>
      </c>
      <c r="BR6">
        <f ca="1">OFFSET('Jaccard_distance All'!$B$2,MATCH(Jaccard_export!$A6,'Jaccard_distance All'!$A$3:$A$138,0),MATCH(Jaccard_export!BR$1,'Jaccard_distance All'!$C$1:$EH$1,0))</f>
        <v>0.73076923076923084</v>
      </c>
      <c r="BS6">
        <f ca="1">OFFSET('Jaccard_distance All'!$B$2,MATCH(Jaccard_export!$A6,'Jaccard_distance All'!$A$3:$A$138,0),MATCH(Jaccard_export!BS$1,'Jaccard_distance All'!$C$1:$EH$1,0))</f>
        <v>1</v>
      </c>
      <c r="BT6">
        <f ca="1">OFFSET('Jaccard_distance All'!$B$2,MATCH(Jaccard_export!$A6,'Jaccard_distance All'!$A$3:$A$138,0),MATCH(Jaccard_export!BT$1,'Jaccard_distance All'!$C$1:$EH$1,0))</f>
        <v>0.76363636363636367</v>
      </c>
      <c r="BU6">
        <f ca="1">OFFSET('Jaccard_distance All'!$B$2,MATCH(Jaccard_export!$A6,'Jaccard_distance All'!$A$3:$A$138,0),MATCH(Jaccard_export!BU$1,'Jaccard_distance All'!$C$1:$EH$1,0))</f>
        <v>0.74545454545454548</v>
      </c>
      <c r="BV6">
        <f ca="1">OFFSET('Jaccard_distance All'!$B$2,MATCH(Jaccard_export!$A6,'Jaccard_distance All'!$A$3:$A$138,0),MATCH(Jaccard_export!BV$1,'Jaccard_distance All'!$C$1:$EH$1,0))</f>
        <v>0.75510204081632648</v>
      </c>
      <c r="BW6">
        <f ca="1">OFFSET('Jaccard_distance All'!$B$2,MATCH(Jaccard_export!$A6,'Jaccard_distance All'!$A$3:$A$138,0),MATCH(Jaccard_export!BW$1,'Jaccard_distance All'!$C$1:$EH$1,0))</f>
        <v>0.65</v>
      </c>
      <c r="BX6">
        <f ca="1">OFFSET('Jaccard_distance All'!$B$2,MATCH(Jaccard_export!$A6,'Jaccard_distance All'!$A$3:$A$138,0),MATCH(Jaccard_export!BX$1,'Jaccard_distance All'!$C$1:$EH$1,0))</f>
        <v>0.50819672131147542</v>
      </c>
      <c r="BY6">
        <f ca="1">OFFSET('Jaccard_distance All'!$B$2,MATCH(Jaccard_export!$A6,'Jaccard_distance All'!$A$3:$A$138,0),MATCH(Jaccard_export!BY$1,'Jaccard_distance All'!$C$1:$EH$1,0))</f>
        <v>0.83673469387755106</v>
      </c>
      <c r="BZ6">
        <f ca="1">OFFSET('Jaccard_distance All'!$B$2,MATCH(Jaccard_export!$A6,'Jaccard_distance All'!$A$3:$A$138,0),MATCH(Jaccard_export!BZ$1,'Jaccard_distance All'!$C$1:$EH$1,0))</f>
        <v>0.85714285714285721</v>
      </c>
      <c r="CA6">
        <f ca="1">OFFSET('Jaccard_distance All'!$B$2,MATCH(Jaccard_export!$A6,'Jaccard_distance All'!$A$3:$A$138,0),MATCH(Jaccard_export!CA$1,'Jaccard_distance All'!$C$1:$EH$1,0))</f>
        <v>0.89795918367346939</v>
      </c>
      <c r="CB6">
        <f ca="1">OFFSET('Jaccard_distance All'!$B$2,MATCH(Jaccard_export!$A6,'Jaccard_distance All'!$A$3:$A$138,0),MATCH(Jaccard_export!CB$1,'Jaccard_distance All'!$C$1:$EH$1,0))</f>
        <v>0.84313725490196079</v>
      </c>
      <c r="CC6">
        <f ca="1">OFFSET('Jaccard_distance All'!$B$2,MATCH(Jaccard_export!$A6,'Jaccard_distance All'!$A$3:$A$138,0),MATCH(Jaccard_export!CC$1,'Jaccard_distance All'!$C$1:$EH$1,0))</f>
        <v>0.76923076923076916</v>
      </c>
      <c r="CD6">
        <f ca="1">OFFSET('Jaccard_distance All'!$B$2,MATCH(Jaccard_export!$A6,'Jaccard_distance All'!$A$3:$A$138,0),MATCH(Jaccard_export!CD$1,'Jaccard_distance All'!$C$1:$EH$1,0))</f>
        <v>0.86274509803921573</v>
      </c>
      <c r="CE6">
        <f ca="1">OFFSET('Jaccard_distance All'!$B$2,MATCH(Jaccard_export!$A6,'Jaccard_distance All'!$A$3:$A$138,0),MATCH(Jaccard_export!CE$1,'Jaccard_distance All'!$C$1:$EH$1,0))</f>
        <v>0.93617021276595747</v>
      </c>
      <c r="CF6">
        <f ca="1">OFFSET('Jaccard_distance All'!$B$2,MATCH(Jaccard_export!$A6,'Jaccard_distance All'!$A$3:$A$138,0),MATCH(Jaccard_export!CF$1,'Jaccard_distance All'!$C$1:$EH$1,0))</f>
        <v>0.79591836734693877</v>
      </c>
      <c r="CG6">
        <f ca="1">OFFSET('Jaccard_distance All'!$B$2,MATCH(Jaccard_export!$A6,'Jaccard_distance All'!$A$3:$A$138,0),MATCH(Jaccard_export!CG$1,'Jaccard_distance All'!$C$1:$EH$1,0))</f>
        <v>0.82000000000000006</v>
      </c>
      <c r="CH6">
        <f ca="1">OFFSET('Jaccard_distance All'!$B$2,MATCH(Jaccard_export!$A6,'Jaccard_distance All'!$A$3:$A$138,0),MATCH(Jaccard_export!CH$1,'Jaccard_distance All'!$C$1:$EH$1,0))</f>
        <v>0.82692307692307687</v>
      </c>
      <c r="CI6">
        <f ca="1">OFFSET('Jaccard_distance All'!$B$2,MATCH(Jaccard_export!$A6,'Jaccard_distance All'!$A$3:$A$138,0),MATCH(Jaccard_export!CI$1,'Jaccard_distance All'!$C$1:$EH$1,0))</f>
        <v>0.95652173913043481</v>
      </c>
      <c r="CJ6">
        <f ca="1">OFFSET('Jaccard_distance All'!$B$2,MATCH(Jaccard_export!$A6,'Jaccard_distance All'!$A$3:$A$138,0),MATCH(Jaccard_export!CJ$1,'Jaccard_distance All'!$C$1:$EH$1,0))</f>
        <v>0.78333333333333333</v>
      </c>
      <c r="CK6">
        <f ca="1">OFFSET('Jaccard_distance All'!$B$2,MATCH(Jaccard_export!$A6,'Jaccard_distance All'!$A$3:$A$138,0),MATCH(Jaccard_export!CK$1,'Jaccard_distance All'!$C$1:$EH$1,0))</f>
        <v>0.86792452830188682</v>
      </c>
      <c r="CL6">
        <f ca="1">OFFSET('Jaccard_distance All'!$B$2,MATCH(Jaccard_export!$A6,'Jaccard_distance All'!$A$3:$A$138,0),MATCH(Jaccard_export!CL$1,'Jaccard_distance All'!$C$1:$EH$1,0))</f>
        <v>0.83333333333333337</v>
      </c>
      <c r="CM6">
        <f ca="1">OFFSET('Jaccard_distance All'!$B$2,MATCH(Jaccard_export!$A6,'Jaccard_distance All'!$A$3:$A$138,0),MATCH(Jaccard_export!CM$1,'Jaccard_distance All'!$C$1:$EH$1,0))</f>
        <v>0.90740740740740744</v>
      </c>
      <c r="CN6">
        <f ca="1">OFFSET('Jaccard_distance All'!$B$2,MATCH(Jaccard_export!$A6,'Jaccard_distance All'!$A$3:$A$138,0),MATCH(Jaccard_export!CN$1,'Jaccard_distance All'!$C$1:$EH$1,0))</f>
        <v>0.85</v>
      </c>
      <c r="CO6">
        <f ca="1">OFFSET('Jaccard_distance All'!$B$2,MATCH(Jaccard_export!$A6,'Jaccard_distance All'!$A$3:$A$138,0),MATCH(Jaccard_export!CO$1,'Jaccard_distance All'!$C$1:$EH$1,0))</f>
        <v>0.875</v>
      </c>
      <c r="CP6">
        <f ca="1">OFFSET('Jaccard_distance All'!$B$2,MATCH(Jaccard_export!$A6,'Jaccard_distance All'!$A$3:$A$138,0),MATCH(Jaccard_export!CP$1,'Jaccard_distance All'!$C$1:$EH$1,0))</f>
        <v>0.88235294117647056</v>
      </c>
      <c r="CQ6">
        <f ca="1">OFFSET('Jaccard_distance All'!$B$2,MATCH(Jaccard_export!$A6,'Jaccard_distance All'!$A$3:$A$138,0),MATCH(Jaccard_export!CQ$1,'Jaccard_distance All'!$C$1:$EH$1,0))</f>
        <v>0.81034482758620685</v>
      </c>
      <c r="CR6">
        <f ca="1">OFFSET('Jaccard_distance All'!$B$2,MATCH(Jaccard_export!$A6,'Jaccard_distance All'!$A$3:$A$138,0),MATCH(Jaccard_export!CR$1,'Jaccard_distance All'!$C$1:$EH$1,0))</f>
        <v>0.82456140350877194</v>
      </c>
      <c r="CS6">
        <f ca="1">OFFSET('Jaccard_distance All'!$B$2,MATCH(Jaccard_export!$A6,'Jaccard_distance All'!$A$3:$A$138,0),MATCH(Jaccard_export!CS$1,'Jaccard_distance All'!$C$1:$EH$1,0))</f>
        <v>0.93220338983050843</v>
      </c>
      <c r="CT6">
        <f ca="1">OFFSET('Jaccard_distance All'!$B$2,MATCH(Jaccard_export!$A6,'Jaccard_distance All'!$A$3:$A$138,0),MATCH(Jaccard_export!CT$1,'Jaccard_distance All'!$C$1:$EH$1,0))</f>
        <v>0.90566037735849059</v>
      </c>
      <c r="CU6">
        <f ca="1">OFFSET('Jaccard_distance All'!$B$2,MATCH(Jaccard_export!$A6,'Jaccard_distance All'!$A$3:$A$138,0),MATCH(Jaccard_export!CU$1,'Jaccard_distance All'!$C$1:$EH$1,0))</f>
        <v>0.83018867924528306</v>
      </c>
      <c r="CV6">
        <f ca="1">OFFSET('Jaccard_distance All'!$B$2,MATCH(Jaccard_export!$A6,'Jaccard_distance All'!$A$3:$A$138,0),MATCH(Jaccard_export!CV$1,'Jaccard_distance All'!$C$1:$EH$1,0))</f>
        <v>0.79365079365079372</v>
      </c>
      <c r="CW6">
        <f ca="1">OFFSET('Jaccard_distance All'!$B$2,MATCH(Jaccard_export!$A6,'Jaccard_distance All'!$A$3:$A$138,0),MATCH(Jaccard_export!CW$1,'Jaccard_distance All'!$C$1:$EH$1,0))</f>
        <v>0.83333333333333337</v>
      </c>
      <c r="CX6">
        <f ca="1">OFFSET('Jaccard_distance All'!$B$2,MATCH(Jaccard_export!$A6,'Jaccard_distance All'!$A$3:$A$138,0),MATCH(Jaccard_export!CX$1,'Jaccard_distance All'!$C$1:$EH$1,0))</f>
        <v>0.77966101694915257</v>
      </c>
      <c r="CY6">
        <f ca="1">OFFSET('Jaccard_distance All'!$B$2,MATCH(Jaccard_export!$A6,'Jaccard_distance All'!$A$3:$A$138,0),MATCH(Jaccard_export!CY$1,'Jaccard_distance All'!$C$1:$EH$1,0))</f>
        <v>0.81428571428571428</v>
      </c>
      <c r="CZ6">
        <f ca="1">OFFSET('Jaccard_distance All'!$B$2,MATCH(Jaccard_export!$A6,'Jaccard_distance All'!$A$3:$A$138,0),MATCH(Jaccard_export!CZ$1,'Jaccard_distance All'!$C$1:$EH$1,0))</f>
        <v>0.8392857142857143</v>
      </c>
      <c r="DA6">
        <f ca="1">OFFSET('Jaccard_distance All'!$B$2,MATCH(Jaccard_export!$A6,'Jaccard_distance All'!$A$3:$A$138,0),MATCH(Jaccard_export!DA$1,'Jaccard_distance All'!$C$1:$EH$1,0))</f>
        <v>0.88235294117647056</v>
      </c>
      <c r="DB6">
        <f ca="1">OFFSET('Jaccard_distance All'!$B$2,MATCH(Jaccard_export!$A6,'Jaccard_distance All'!$A$3:$A$138,0),MATCH(Jaccard_export!DB$1,'Jaccard_distance All'!$C$1:$EH$1,0))</f>
        <v>0.85483870967741937</v>
      </c>
      <c r="DC6">
        <f ca="1">OFFSET('Jaccard_distance All'!$B$2,MATCH(Jaccard_export!$A6,'Jaccard_distance All'!$A$3:$A$138,0),MATCH(Jaccard_export!DC$1,'Jaccard_distance All'!$C$1:$EH$1,0))</f>
        <v>0.85245901639344268</v>
      </c>
      <c r="DD6">
        <f ca="1">OFFSET('Jaccard_distance All'!$B$2,MATCH(Jaccard_export!$A6,'Jaccard_distance All'!$A$3:$A$138,0),MATCH(Jaccard_export!DD$1,'Jaccard_distance All'!$C$1:$EH$1,0))</f>
        <v>0.88709677419354838</v>
      </c>
      <c r="DE6">
        <f ca="1">OFFSET('Jaccard_distance All'!$B$2,MATCH(Jaccard_export!$A6,'Jaccard_distance All'!$A$3:$A$138,0),MATCH(Jaccard_export!DE$1,'Jaccard_distance All'!$C$1:$EH$1,0))</f>
        <v>0.85483870967741937</v>
      </c>
      <c r="DF6">
        <f ca="1">OFFSET('Jaccard_distance All'!$B$2,MATCH(Jaccard_export!$A6,'Jaccard_distance All'!$A$3:$A$138,0),MATCH(Jaccard_export!DF$1,'Jaccard_distance All'!$C$1:$EH$1,0))</f>
        <v>0.9375</v>
      </c>
      <c r="DG6">
        <f ca="1">OFFSET('Jaccard_distance All'!$B$2,MATCH(Jaccard_export!$A6,'Jaccard_distance All'!$A$3:$A$138,0),MATCH(Jaccard_export!DG$1,'Jaccard_distance All'!$C$1:$EH$1,0))</f>
        <v>0.86440677966101698</v>
      </c>
      <c r="DH6">
        <f ca="1">OFFSET('Jaccard_distance All'!$B$2,MATCH(Jaccard_export!$A6,'Jaccard_distance All'!$A$3:$A$138,0),MATCH(Jaccard_export!DH$1,'Jaccard_distance All'!$C$1:$EH$1,0))</f>
        <v>0.89795918367346939</v>
      </c>
      <c r="DI6">
        <f ca="1">OFFSET('Jaccard_distance All'!$B$2,MATCH(Jaccard_export!$A6,'Jaccard_distance All'!$A$3:$A$138,0),MATCH(Jaccard_export!DI$1,'Jaccard_distance All'!$C$1:$EH$1,0))</f>
        <v>0.91228070175438591</v>
      </c>
      <c r="DJ6">
        <f ca="1">OFFSET('Jaccard_distance All'!$B$2,MATCH(Jaccard_export!$A6,'Jaccard_distance All'!$A$3:$A$138,0),MATCH(Jaccard_export!DJ$1,'Jaccard_distance All'!$C$1:$EH$1,0))</f>
        <v>0.88524590163934425</v>
      </c>
      <c r="DK6">
        <f ca="1">OFFSET('Jaccard_distance All'!$B$2,MATCH(Jaccard_export!$A6,'Jaccard_distance All'!$A$3:$A$138,0),MATCH(Jaccard_export!DK$1,'Jaccard_distance All'!$C$1:$EH$1,0))</f>
        <v>1</v>
      </c>
      <c r="DL6">
        <f ca="1">OFFSET('Jaccard_distance All'!$B$2,MATCH(Jaccard_export!$A6,'Jaccard_distance All'!$A$3:$A$138,0),MATCH(Jaccard_export!DL$1,'Jaccard_distance All'!$C$1:$EH$1,0))</f>
        <v>0.95652173913043481</v>
      </c>
      <c r="DM6">
        <f ca="1">OFFSET('Jaccard_distance All'!$B$2,MATCH(Jaccard_export!$A6,'Jaccard_distance All'!$A$3:$A$138,0),MATCH(Jaccard_export!DM$1,'Jaccard_distance All'!$C$1:$EH$1,0))</f>
        <v>0.84745762711864403</v>
      </c>
      <c r="DN6">
        <f ca="1">OFFSET('Jaccard_distance All'!$B$2,MATCH(Jaccard_export!$A6,'Jaccard_distance All'!$A$3:$A$138,0),MATCH(Jaccard_export!DN$1,'Jaccard_distance All'!$C$1:$EH$1,0))</f>
        <v>0.96491228070175439</v>
      </c>
      <c r="DO6">
        <f ca="1">OFFSET('Jaccard_distance All'!$B$2,MATCH(Jaccard_export!$A6,'Jaccard_distance All'!$A$3:$A$138,0),MATCH(Jaccard_export!DO$1,'Jaccard_distance All'!$C$1:$EH$1,0))</f>
        <v>0.83636363636363642</v>
      </c>
      <c r="DP6">
        <f ca="1">OFFSET('Jaccard_distance All'!$B$2,MATCH(Jaccard_export!$A6,'Jaccard_distance All'!$A$3:$A$138,0),MATCH(Jaccard_export!DP$1,'Jaccard_distance All'!$C$1:$EH$1,0))</f>
        <v>0.88524590163934425</v>
      </c>
      <c r="DQ6">
        <f ca="1">OFFSET('Jaccard_distance All'!$B$2,MATCH(Jaccard_export!$A6,'Jaccard_distance All'!$A$3:$A$138,0),MATCH(Jaccard_export!DQ$1,'Jaccard_distance All'!$C$1:$EH$1,0))</f>
        <v>1</v>
      </c>
      <c r="DR6">
        <f ca="1">OFFSET('Jaccard_distance All'!$B$2,MATCH(Jaccard_export!$A6,'Jaccard_distance All'!$A$3:$A$138,0),MATCH(Jaccard_export!DR$1,'Jaccard_distance All'!$C$1:$EH$1,0))</f>
        <v>0.75</v>
      </c>
      <c r="DS6">
        <f ca="1">OFFSET('Jaccard_distance All'!$B$2,MATCH(Jaccard_export!$A6,'Jaccard_distance All'!$A$3:$A$138,0),MATCH(Jaccard_export!DS$1,'Jaccard_distance All'!$C$1:$EH$1,0))</f>
        <v>0.65573770491803285</v>
      </c>
      <c r="DT6">
        <f ca="1">OFFSET('Jaccard_distance All'!$B$2,MATCH(Jaccard_export!$A6,'Jaccard_distance All'!$A$3:$A$138,0),MATCH(Jaccard_export!DT$1,'Jaccard_distance All'!$C$1:$EH$1,0))</f>
        <v>0.62295081967213117</v>
      </c>
      <c r="DU6">
        <f ca="1">OFFSET('Jaccard_distance All'!$B$2,MATCH(Jaccard_export!$A6,'Jaccard_distance All'!$A$3:$A$138,0),MATCH(Jaccard_export!DU$1,'Jaccard_distance All'!$C$1:$EH$1,0))</f>
        <v>0.73469387755102034</v>
      </c>
      <c r="DV6">
        <f ca="1">OFFSET('Jaccard_distance All'!$B$2,MATCH(Jaccard_export!$A6,'Jaccard_distance All'!$A$3:$A$138,0),MATCH(Jaccard_export!DV$1,'Jaccard_distance All'!$C$1:$EH$1,0))</f>
        <v>1</v>
      </c>
      <c r="DW6">
        <f ca="1">OFFSET('Jaccard_distance All'!$B$2,MATCH(Jaccard_export!$A6,'Jaccard_distance All'!$A$3:$A$138,0),MATCH(Jaccard_export!DW$1,'Jaccard_distance All'!$C$1:$EH$1,0))</f>
        <v>0.73584905660377364</v>
      </c>
      <c r="DX6">
        <f ca="1">OFFSET('Jaccard_distance All'!$B$2,MATCH(Jaccard_export!$A6,'Jaccard_distance All'!$A$3:$A$138,0),MATCH(Jaccard_export!DX$1,'Jaccard_distance All'!$C$1:$EH$1,0))</f>
        <v>0.89473684210526316</v>
      </c>
      <c r="DY6">
        <f ca="1">OFFSET('Jaccard_distance All'!$B$2,MATCH(Jaccard_export!$A6,'Jaccard_distance All'!$A$3:$A$138,0),MATCH(Jaccard_export!DY$1,'Jaccard_distance All'!$C$1:$EH$1,0))</f>
        <v>0.77049180327868849</v>
      </c>
      <c r="DZ6">
        <f ca="1">OFFSET('Jaccard_distance All'!$B$2,MATCH(Jaccard_export!$A6,'Jaccard_distance All'!$A$3:$A$138,0),MATCH(Jaccard_export!DZ$1,'Jaccard_distance All'!$C$1:$EH$1,0))</f>
        <v>0.93333333333333335</v>
      </c>
      <c r="EA6">
        <f ca="1">OFFSET('Jaccard_distance All'!$B$2,MATCH(Jaccard_export!$A6,'Jaccard_distance All'!$A$3:$A$138,0),MATCH(Jaccard_export!EA$1,'Jaccard_distance All'!$C$1:$EH$1,0))</f>
        <v>0.91666666666666663</v>
      </c>
      <c r="EB6">
        <f ca="1">OFFSET('Jaccard_distance All'!$B$2,MATCH(Jaccard_export!$A6,'Jaccard_distance All'!$A$3:$A$138,0),MATCH(Jaccard_export!EB$1,'Jaccard_distance All'!$C$1:$EH$1,0))</f>
        <v>0.875</v>
      </c>
      <c r="EC6">
        <f ca="1">OFFSET('Jaccard_distance All'!$B$2,MATCH(Jaccard_export!$A6,'Jaccard_distance All'!$A$3:$A$138,0),MATCH(Jaccard_export!EC$1,'Jaccard_distance All'!$C$1:$EH$1,0))</f>
        <v>0.86206896551724133</v>
      </c>
      <c r="ED6">
        <f ca="1">OFFSET('Jaccard_distance All'!$B$2,MATCH(Jaccard_export!$A6,'Jaccard_distance All'!$A$3:$A$138,0),MATCH(Jaccard_export!ED$1,'Jaccard_distance All'!$C$1:$EH$1,0))</f>
        <v>0.8545454545454545</v>
      </c>
      <c r="EE6">
        <f ca="1">OFFSET('Jaccard_distance All'!$B$2,MATCH(Jaccard_export!$A6,'Jaccard_distance All'!$A$3:$A$138,0),MATCH(Jaccard_export!EE$1,'Jaccard_distance All'!$C$1:$EH$1,0))</f>
        <v>0.92156862745098045</v>
      </c>
      <c r="EF6">
        <f ca="1">OFFSET('Jaccard_distance All'!$B$2,MATCH(Jaccard_export!$A6,'Jaccard_distance All'!$A$3:$A$138,0),MATCH(Jaccard_export!EF$1,'Jaccard_distance All'!$C$1:$EH$1,0))</f>
        <v>0.88636363636363635</v>
      </c>
      <c r="EG6" s="14">
        <f ca="1">OFFSET('Jaccard_distance All'!$B$2,MATCH(Jaccard_export!$A6,'Jaccard_distance All'!$A$3:$A$138,0),MATCH(Jaccard_export!EG$1,'Jaccard_distance All'!$C$1:$EH$1,0))</f>
        <v>0.94545454545454544</v>
      </c>
    </row>
    <row r="7" spans="1:137" x14ac:dyDescent="0.45">
      <c r="A7" s="13" t="s">
        <v>53</v>
      </c>
      <c r="B7">
        <f ca="1">OFFSET('Jaccard_distance All'!$B$2,MATCH(Jaccard_export!$A7,'Jaccard_distance All'!$A$3:$A$138,0),MATCH(Jaccard_export!B$1,'Jaccard_distance All'!$C$1:$EH$1,0))</f>
        <v>0.82857142857142851</v>
      </c>
      <c r="C7">
        <f ca="1">OFFSET('Jaccard_distance All'!$B$2,MATCH(Jaccard_export!$A7,'Jaccard_distance All'!$A$3:$A$138,0),MATCH(Jaccard_export!C$1,'Jaccard_distance All'!$C$1:$EH$1,0))</f>
        <v>0.75294117647058822</v>
      </c>
      <c r="D7">
        <f ca="1">OFFSET('Jaccard_distance All'!$B$2,MATCH(Jaccard_export!$A7,'Jaccard_distance All'!$A$3:$A$138,0),MATCH(Jaccard_export!D$1,'Jaccard_distance All'!$C$1:$EH$1,0))</f>
        <v>0.84210526315789469</v>
      </c>
      <c r="E7">
        <f ca="1">OFFSET('Jaccard_distance All'!$B$2,MATCH(Jaccard_export!$A7,'Jaccard_distance All'!$A$3:$A$138,0),MATCH(Jaccard_export!E$1,'Jaccard_distance All'!$C$1:$EH$1,0))</f>
        <v>0.88135593220338981</v>
      </c>
      <c r="F7">
        <f ca="1">OFFSET('Jaccard_distance All'!$B$2,MATCH(Jaccard_export!$A7,'Jaccard_distance All'!$A$3:$A$138,0),MATCH(Jaccard_export!F$1,'Jaccard_distance All'!$C$1:$EH$1,0))</f>
        <v>0.62903225806451613</v>
      </c>
      <c r="G7">
        <f ca="1">OFFSET('Jaccard_distance All'!$B$2,MATCH(Jaccard_export!$A7,'Jaccard_distance All'!$A$3:$A$138,0),MATCH(Jaccard_export!G$1,'Jaccard_distance All'!$C$1:$EH$1,0))</f>
        <v>0.85</v>
      </c>
      <c r="H7">
        <f ca="1">OFFSET('Jaccard_distance All'!$B$2,MATCH(Jaccard_export!$A7,'Jaccard_distance All'!$A$3:$A$138,0),MATCH(Jaccard_export!H$1,'Jaccard_distance All'!$C$1:$EH$1,0))</f>
        <v>0.77272727272727271</v>
      </c>
      <c r="I7">
        <f ca="1">OFFSET('Jaccard_distance All'!$B$2,MATCH(Jaccard_export!$A7,'Jaccard_distance All'!$A$3:$A$138,0),MATCH(Jaccard_export!I$1,'Jaccard_distance All'!$C$1:$EH$1,0))</f>
        <v>0.84615384615384615</v>
      </c>
      <c r="J7">
        <f ca="1">OFFSET('Jaccard_distance All'!$B$2,MATCH(Jaccard_export!$A7,'Jaccard_distance All'!$A$3:$A$138,0),MATCH(Jaccard_export!J$1,'Jaccard_distance All'!$C$1:$EH$1,0))</f>
        <v>0.9107142857142857</v>
      </c>
      <c r="K7">
        <f ca="1">OFFSET('Jaccard_distance All'!$B$2,MATCH(Jaccard_export!$A7,'Jaccard_distance All'!$A$3:$A$138,0),MATCH(Jaccard_export!K$1,'Jaccard_distance All'!$C$1:$EH$1,0))</f>
        <v>0.875</v>
      </c>
      <c r="L7">
        <f ca="1">OFFSET('Jaccard_distance All'!$B$2,MATCH(Jaccard_export!$A7,'Jaccard_distance All'!$A$3:$A$138,0),MATCH(Jaccard_export!L$1,'Jaccard_distance All'!$C$1:$EH$1,0))</f>
        <v>0.86567164179104483</v>
      </c>
      <c r="M7">
        <f ca="1">OFFSET('Jaccard_distance All'!$B$2,MATCH(Jaccard_export!$A7,'Jaccard_distance All'!$A$3:$A$138,0),MATCH(Jaccard_export!M$1,'Jaccard_distance All'!$C$1:$EH$1,0))</f>
        <v>0.82692307692307687</v>
      </c>
      <c r="N7">
        <f ca="1">OFFSET('Jaccard_distance All'!$B$2,MATCH(Jaccard_export!$A7,'Jaccard_distance All'!$A$3:$A$138,0),MATCH(Jaccard_export!N$1,'Jaccard_distance All'!$C$1:$EH$1,0))</f>
        <v>0.87692307692307692</v>
      </c>
      <c r="O7">
        <f ca="1">OFFSET('Jaccard_distance All'!$B$2,MATCH(Jaccard_export!$A7,'Jaccard_distance All'!$A$3:$A$138,0),MATCH(Jaccard_export!O$1,'Jaccard_distance All'!$C$1:$EH$1,0))</f>
        <v>0.89830508474576276</v>
      </c>
      <c r="P7">
        <f ca="1">OFFSET('Jaccard_distance All'!$B$2,MATCH(Jaccard_export!$A7,'Jaccard_distance All'!$A$3:$A$138,0),MATCH(Jaccard_export!P$1,'Jaccard_distance All'!$C$1:$EH$1,0))</f>
        <v>0.81666666666666665</v>
      </c>
      <c r="Q7">
        <f ca="1">OFFSET('Jaccard_distance All'!$B$2,MATCH(Jaccard_export!$A7,'Jaccard_distance All'!$A$3:$A$138,0),MATCH(Jaccard_export!Q$1,'Jaccard_distance All'!$C$1:$EH$1,0))</f>
        <v>0.89583333333333337</v>
      </c>
      <c r="R7">
        <f ca="1">OFFSET('Jaccard_distance All'!$B$2,MATCH(Jaccard_export!$A7,'Jaccard_distance All'!$A$3:$A$138,0),MATCH(Jaccard_export!R$1,'Jaccard_distance All'!$C$1:$EH$1,0))</f>
        <v>0.9107142857142857</v>
      </c>
      <c r="S7">
        <f ca="1">OFFSET('Jaccard_distance All'!$B$2,MATCH(Jaccard_export!$A7,'Jaccard_distance All'!$A$3:$A$138,0),MATCH(Jaccard_export!S$1,'Jaccard_distance All'!$C$1:$EH$1,0))</f>
        <v>0.9285714285714286</v>
      </c>
      <c r="T7">
        <f ca="1">OFFSET('Jaccard_distance All'!$B$2,MATCH(Jaccard_export!$A7,'Jaccard_distance All'!$A$3:$A$138,0),MATCH(Jaccard_export!T$1,'Jaccard_distance All'!$C$1:$EH$1,0))</f>
        <v>0.9821428571428571</v>
      </c>
      <c r="U7">
        <f ca="1">OFFSET('Jaccard_distance All'!$B$2,MATCH(Jaccard_export!$A7,'Jaccard_distance All'!$A$3:$A$138,0),MATCH(Jaccard_export!U$1,'Jaccard_distance All'!$C$1:$EH$1,0))</f>
        <v>0.91803278688524592</v>
      </c>
      <c r="V7">
        <f ca="1">OFFSET('Jaccard_distance All'!$B$2,MATCH(Jaccard_export!$A7,'Jaccard_distance All'!$A$3:$A$138,0),MATCH(Jaccard_export!V$1,'Jaccard_distance All'!$C$1:$EH$1,0))</f>
        <v>0.95918367346938771</v>
      </c>
      <c r="W7">
        <f ca="1">OFFSET('Jaccard_distance All'!$B$2,MATCH(Jaccard_export!$A7,'Jaccard_distance All'!$A$3:$A$138,0),MATCH(Jaccard_export!W$1,'Jaccard_distance All'!$C$1:$EH$1,0))</f>
        <v>0.76271186440677963</v>
      </c>
      <c r="X7">
        <f ca="1">OFFSET('Jaccard_distance All'!$B$2,MATCH(Jaccard_export!$A7,'Jaccard_distance All'!$A$3:$A$138,0),MATCH(Jaccard_export!X$1,'Jaccard_distance All'!$C$1:$EH$1,0))</f>
        <v>1</v>
      </c>
      <c r="Y7">
        <f ca="1">OFFSET('Jaccard_distance All'!$B$2,MATCH(Jaccard_export!$A7,'Jaccard_distance All'!$A$3:$A$138,0),MATCH(Jaccard_export!Y$1,'Jaccard_distance All'!$C$1:$EH$1,0))</f>
        <v>0.98113207547169812</v>
      </c>
      <c r="Z7">
        <f ca="1">OFFSET('Jaccard_distance All'!$B$2,MATCH(Jaccard_export!$A7,'Jaccard_distance All'!$A$3:$A$138,0),MATCH(Jaccard_export!Z$1,'Jaccard_distance All'!$C$1:$EH$1,0))</f>
        <v>0.9152542372881356</v>
      </c>
      <c r="AA7">
        <f ca="1">OFFSET('Jaccard_distance All'!$B$2,MATCH(Jaccard_export!$A7,'Jaccard_distance All'!$A$3:$A$138,0),MATCH(Jaccard_export!AA$1,'Jaccard_distance All'!$C$1:$EH$1,0))</f>
        <v>0.56716417910447769</v>
      </c>
      <c r="AB7">
        <f ca="1">OFFSET('Jaccard_distance All'!$B$2,MATCH(Jaccard_export!$A7,'Jaccard_distance All'!$A$3:$A$138,0),MATCH(Jaccard_export!AB$1,'Jaccard_distance All'!$C$1:$EH$1,0))</f>
        <v>0.53424657534246578</v>
      </c>
      <c r="AC7">
        <f ca="1">OFFSET('Jaccard_distance All'!$B$2,MATCH(Jaccard_export!$A7,'Jaccard_distance All'!$A$3:$A$138,0),MATCH(Jaccard_export!AC$1,'Jaccard_distance All'!$C$1:$EH$1,0))</f>
        <v>0.75</v>
      </c>
      <c r="AD7">
        <f ca="1">OFFSET('Jaccard_distance All'!$B$2,MATCH(Jaccard_export!$A7,'Jaccard_distance All'!$A$3:$A$138,0),MATCH(Jaccard_export!AD$1,'Jaccard_distance All'!$C$1:$EH$1,0))</f>
        <v>0.679245283018868</v>
      </c>
      <c r="AE7">
        <f ca="1">OFFSET('Jaccard_distance All'!$B$2,MATCH(Jaccard_export!$A7,'Jaccard_distance All'!$A$3:$A$138,0),MATCH(Jaccard_export!AE$1,'Jaccard_distance All'!$C$1:$EH$1,0))</f>
        <v>0.50877192982456143</v>
      </c>
      <c r="AF7">
        <f ca="1">OFFSET('Jaccard_distance All'!$B$2,MATCH(Jaccard_export!$A7,'Jaccard_distance All'!$A$3:$A$138,0),MATCH(Jaccard_export!AF$1,'Jaccard_distance All'!$C$1:$EH$1,0))</f>
        <v>0</v>
      </c>
      <c r="AG7">
        <f ca="1">OFFSET('Jaccard_distance All'!$B$2,MATCH(Jaccard_export!$A7,'Jaccard_distance All'!$A$3:$A$138,0),MATCH(Jaccard_export!AG$1,'Jaccard_distance All'!$C$1:$EH$1,0))</f>
        <v>0.75</v>
      </c>
      <c r="AH7">
        <f ca="1">OFFSET('Jaccard_distance All'!$B$2,MATCH(Jaccard_export!$A7,'Jaccard_distance All'!$A$3:$A$138,0),MATCH(Jaccard_export!AH$1,'Jaccard_distance All'!$C$1:$EH$1,0))</f>
        <v>0.72727272727272729</v>
      </c>
      <c r="AI7">
        <f ca="1">OFFSET('Jaccard_distance All'!$B$2,MATCH(Jaccard_export!$A7,'Jaccard_distance All'!$A$3:$A$138,0),MATCH(Jaccard_export!AI$1,'Jaccard_distance All'!$C$1:$EH$1,0))</f>
        <v>0.79591836734693877</v>
      </c>
      <c r="AJ7">
        <f ca="1">OFFSET('Jaccard_distance All'!$B$2,MATCH(Jaccard_export!$A7,'Jaccard_distance All'!$A$3:$A$138,0),MATCH(Jaccard_export!AJ$1,'Jaccard_distance All'!$C$1:$EH$1,0))</f>
        <v>0.77551020408163263</v>
      </c>
      <c r="AK7">
        <f ca="1">OFFSET('Jaccard_distance All'!$B$2,MATCH(Jaccard_export!$A7,'Jaccard_distance All'!$A$3:$A$138,0),MATCH(Jaccard_export!AK$1,'Jaccard_distance All'!$C$1:$EH$1,0))</f>
        <v>0.65</v>
      </c>
      <c r="AL7">
        <f ca="1">OFFSET('Jaccard_distance All'!$B$2,MATCH(Jaccard_export!$A7,'Jaccard_distance All'!$A$3:$A$138,0),MATCH(Jaccard_export!AL$1,'Jaccard_distance All'!$C$1:$EH$1,0))</f>
        <v>0.73214285714285721</v>
      </c>
      <c r="AM7">
        <f ca="1">OFFSET('Jaccard_distance All'!$B$2,MATCH(Jaccard_export!$A7,'Jaccard_distance All'!$A$3:$A$138,0),MATCH(Jaccard_export!AM$1,'Jaccard_distance All'!$C$1:$EH$1,0))</f>
        <v>0.83673469387755106</v>
      </c>
      <c r="AN7">
        <f ca="1">OFFSET('Jaccard_distance All'!$B$2,MATCH(Jaccard_export!$A7,'Jaccard_distance All'!$A$3:$A$138,0),MATCH(Jaccard_export!AN$1,'Jaccard_distance All'!$C$1:$EH$1,0))</f>
        <v>0.85416666666666663</v>
      </c>
      <c r="AO7">
        <f ca="1">OFFSET('Jaccard_distance All'!$B$2,MATCH(Jaccard_export!$A7,'Jaccard_distance All'!$A$3:$A$138,0),MATCH(Jaccard_export!AO$1,'Jaccard_distance All'!$C$1:$EH$1,0))</f>
        <v>0.82456140350877194</v>
      </c>
      <c r="AP7">
        <f ca="1">OFFSET('Jaccard_distance All'!$B$2,MATCH(Jaccard_export!$A7,'Jaccard_distance All'!$A$3:$A$138,0),MATCH(Jaccard_export!AP$1,'Jaccard_distance All'!$C$1:$EH$1,0))</f>
        <v>0.87234042553191493</v>
      </c>
      <c r="AQ7">
        <f ca="1">OFFSET('Jaccard_distance All'!$B$2,MATCH(Jaccard_export!$A7,'Jaccard_distance All'!$A$3:$A$138,0),MATCH(Jaccard_export!AQ$1,'Jaccard_distance All'!$C$1:$EH$1,0))</f>
        <v>0.85714285714285721</v>
      </c>
      <c r="AR7">
        <f ca="1">OFFSET('Jaccard_distance All'!$B$2,MATCH(Jaccard_export!$A7,'Jaccard_distance All'!$A$3:$A$138,0),MATCH(Jaccard_export!AR$1,'Jaccard_distance All'!$C$1:$EH$1,0))</f>
        <v>0.86274509803921573</v>
      </c>
      <c r="AS7">
        <f ca="1">OFFSET('Jaccard_distance All'!$B$2,MATCH(Jaccard_export!$A7,'Jaccard_distance All'!$A$3:$A$138,0),MATCH(Jaccard_export!AS$1,'Jaccard_distance All'!$C$1:$EH$1,0))</f>
        <v>0.66037735849056611</v>
      </c>
      <c r="AT7">
        <f ca="1">OFFSET('Jaccard_distance All'!$B$2,MATCH(Jaccard_export!$A7,'Jaccard_distance All'!$A$3:$A$138,0),MATCH(Jaccard_export!AT$1,'Jaccard_distance All'!$C$1:$EH$1,0))</f>
        <v>0.82978723404255317</v>
      </c>
      <c r="AU7">
        <f ca="1">OFFSET('Jaccard_distance All'!$B$2,MATCH(Jaccard_export!$A7,'Jaccard_distance All'!$A$3:$A$138,0),MATCH(Jaccard_export!AU$1,'Jaccard_distance All'!$C$1:$EH$1,0))</f>
        <v>0.91666666666666663</v>
      </c>
      <c r="AV7">
        <f ca="1">OFFSET('Jaccard_distance All'!$B$2,MATCH(Jaccard_export!$A7,'Jaccard_distance All'!$A$3:$A$138,0),MATCH(Jaccard_export!AV$1,'Jaccard_distance All'!$C$1:$EH$1,0))</f>
        <v>0.73076923076923084</v>
      </c>
      <c r="AW7">
        <f ca="1">OFFSET('Jaccard_distance All'!$B$2,MATCH(Jaccard_export!$A7,'Jaccard_distance All'!$A$3:$A$138,0),MATCH(Jaccard_export!AW$1,'Jaccard_distance All'!$C$1:$EH$1,0))</f>
        <v>0.8529411764705882</v>
      </c>
      <c r="AX7">
        <f ca="1">OFFSET('Jaccard_distance All'!$B$2,MATCH(Jaccard_export!$A7,'Jaccard_distance All'!$A$3:$A$138,0),MATCH(Jaccard_export!AX$1,'Jaccard_distance All'!$C$1:$EH$1,0))</f>
        <v>0.8727272727272728</v>
      </c>
      <c r="AY7">
        <f ca="1">OFFSET('Jaccard_distance All'!$B$2,MATCH(Jaccard_export!$A7,'Jaccard_distance All'!$A$3:$A$138,0),MATCH(Jaccard_export!AY$1,'Jaccard_distance All'!$C$1:$EH$1,0))</f>
        <v>0.85915492957746475</v>
      </c>
      <c r="AZ7">
        <f ca="1">OFFSET('Jaccard_distance All'!$B$2,MATCH(Jaccard_export!$A7,'Jaccard_distance All'!$A$3:$A$138,0),MATCH(Jaccard_export!AZ$1,'Jaccard_distance All'!$C$1:$EH$1,0))</f>
        <v>0.92307692307692313</v>
      </c>
      <c r="BA7">
        <f ca="1">OFFSET('Jaccard_distance All'!$B$2,MATCH(Jaccard_export!$A7,'Jaccard_distance All'!$A$3:$A$138,0),MATCH(Jaccard_export!BA$1,'Jaccard_distance All'!$C$1:$EH$1,0))</f>
        <v>0.88461538461538458</v>
      </c>
      <c r="BB7">
        <f ca="1">OFFSET('Jaccard_distance All'!$B$2,MATCH(Jaccard_export!$A7,'Jaccard_distance All'!$A$3:$A$138,0),MATCH(Jaccard_export!BB$1,'Jaccard_distance All'!$C$1:$EH$1,0))</f>
        <v>0.90322580645161288</v>
      </c>
      <c r="BC7">
        <f ca="1">OFFSET('Jaccard_distance All'!$B$2,MATCH(Jaccard_export!$A7,'Jaccard_distance All'!$A$3:$A$138,0),MATCH(Jaccard_export!BC$1,'Jaccard_distance All'!$C$1:$EH$1,0))</f>
        <v>0.91935483870967738</v>
      </c>
      <c r="BD7">
        <f ca="1">OFFSET('Jaccard_distance All'!$B$2,MATCH(Jaccard_export!$A7,'Jaccard_distance All'!$A$3:$A$138,0),MATCH(Jaccard_export!BD$1,'Jaccard_distance All'!$C$1:$EH$1,0))</f>
        <v>0.80645161290322576</v>
      </c>
      <c r="BE7">
        <f ca="1">OFFSET('Jaccard_distance All'!$B$2,MATCH(Jaccard_export!$A7,'Jaccard_distance All'!$A$3:$A$138,0),MATCH(Jaccard_export!BE$1,'Jaccard_distance All'!$C$1:$EH$1,0))</f>
        <v>0.92307692307692313</v>
      </c>
      <c r="BF7">
        <f ca="1">OFFSET('Jaccard_distance All'!$B$2,MATCH(Jaccard_export!$A7,'Jaccard_distance All'!$A$3:$A$138,0),MATCH(Jaccard_export!BF$1,'Jaccard_distance All'!$C$1:$EH$1,0))</f>
        <v>0.80597014925373134</v>
      </c>
      <c r="BG7">
        <f ca="1">OFFSET('Jaccard_distance All'!$B$2,MATCH(Jaccard_export!$A7,'Jaccard_distance All'!$A$3:$A$138,0),MATCH(Jaccard_export!BG$1,'Jaccard_distance All'!$C$1:$EH$1,0))</f>
        <v>0.80645161290322576</v>
      </c>
      <c r="BH7">
        <f ca="1">OFFSET('Jaccard_distance All'!$B$2,MATCH(Jaccard_export!$A7,'Jaccard_distance All'!$A$3:$A$138,0),MATCH(Jaccard_export!BH$1,'Jaccard_distance All'!$C$1:$EH$1,0))</f>
        <v>0.79245283018867929</v>
      </c>
      <c r="BI7">
        <f ca="1">OFFSET('Jaccard_distance All'!$B$2,MATCH(Jaccard_export!$A7,'Jaccard_distance All'!$A$3:$A$138,0),MATCH(Jaccard_export!BI$1,'Jaccard_distance All'!$C$1:$EH$1,0))</f>
        <v>0.92</v>
      </c>
      <c r="BJ7">
        <f ca="1">OFFSET('Jaccard_distance All'!$B$2,MATCH(Jaccard_export!$A7,'Jaccard_distance All'!$A$3:$A$138,0),MATCH(Jaccard_export!BJ$1,'Jaccard_distance All'!$C$1:$EH$1,0))</f>
        <v>0.81034482758620685</v>
      </c>
      <c r="BK7">
        <f ca="1">OFFSET('Jaccard_distance All'!$B$2,MATCH(Jaccard_export!$A7,'Jaccard_distance All'!$A$3:$A$138,0),MATCH(Jaccard_export!BK$1,'Jaccard_distance All'!$C$1:$EH$1,0))</f>
        <v>0.83636363636363642</v>
      </c>
      <c r="BL7">
        <f ca="1">OFFSET('Jaccard_distance All'!$B$2,MATCH(Jaccard_export!$A7,'Jaccard_distance All'!$A$3:$A$138,0),MATCH(Jaccard_export!BL$1,'Jaccard_distance All'!$C$1:$EH$1,0))</f>
        <v>0.91836734693877553</v>
      </c>
      <c r="BM7">
        <f ca="1">OFFSET('Jaccard_distance All'!$B$2,MATCH(Jaccard_export!$A7,'Jaccard_distance All'!$A$3:$A$138,0),MATCH(Jaccard_export!BM$1,'Jaccard_distance All'!$C$1:$EH$1,0))</f>
        <v>0.93877551020408168</v>
      </c>
      <c r="BN7">
        <f ca="1">OFFSET('Jaccard_distance All'!$B$2,MATCH(Jaccard_export!$A7,'Jaccard_distance All'!$A$3:$A$138,0),MATCH(Jaccard_export!BN$1,'Jaccard_distance All'!$C$1:$EH$1,0))</f>
        <v>0.80327868852459017</v>
      </c>
      <c r="BO7">
        <f ca="1">OFFSET('Jaccard_distance All'!$B$2,MATCH(Jaccard_export!$A7,'Jaccard_distance All'!$A$3:$A$138,0),MATCH(Jaccard_export!BO$1,'Jaccard_distance All'!$C$1:$EH$1,0))</f>
        <v>0.94736842105263164</v>
      </c>
      <c r="BP7">
        <f ca="1">OFFSET('Jaccard_distance All'!$B$2,MATCH(Jaccard_export!$A7,'Jaccard_distance All'!$A$3:$A$138,0),MATCH(Jaccard_export!BP$1,'Jaccard_distance All'!$C$1:$EH$1,0))</f>
        <v>0.92452830188679247</v>
      </c>
      <c r="BQ7">
        <f ca="1">OFFSET('Jaccard_distance All'!$B$2,MATCH(Jaccard_export!$A7,'Jaccard_distance All'!$A$3:$A$138,0),MATCH(Jaccard_export!BQ$1,'Jaccard_distance All'!$C$1:$EH$1,0))</f>
        <v>0.7846153846153846</v>
      </c>
      <c r="BR7">
        <f ca="1">OFFSET('Jaccard_distance All'!$B$2,MATCH(Jaccard_export!$A7,'Jaccard_distance All'!$A$3:$A$138,0),MATCH(Jaccard_export!BR$1,'Jaccard_distance All'!$C$1:$EH$1,0))</f>
        <v>0.91803278688524592</v>
      </c>
      <c r="BS7">
        <f ca="1">OFFSET('Jaccard_distance All'!$B$2,MATCH(Jaccard_export!$A7,'Jaccard_distance All'!$A$3:$A$138,0),MATCH(Jaccard_export!BS$1,'Jaccard_distance All'!$C$1:$EH$1,0))</f>
        <v>0.97727272727272729</v>
      </c>
      <c r="BT7">
        <f ca="1">OFFSET('Jaccard_distance All'!$B$2,MATCH(Jaccard_export!$A7,'Jaccard_distance All'!$A$3:$A$138,0),MATCH(Jaccard_export!BT$1,'Jaccard_distance All'!$C$1:$EH$1,0))</f>
        <v>0.7857142857142857</v>
      </c>
      <c r="BU7">
        <f ca="1">OFFSET('Jaccard_distance All'!$B$2,MATCH(Jaccard_export!$A7,'Jaccard_distance All'!$A$3:$A$138,0),MATCH(Jaccard_export!BU$1,'Jaccard_distance All'!$C$1:$EH$1,0))</f>
        <v>0.86885245901639341</v>
      </c>
      <c r="BV7">
        <f ca="1">OFFSET('Jaccard_distance All'!$B$2,MATCH(Jaccard_export!$A7,'Jaccard_distance All'!$A$3:$A$138,0),MATCH(Jaccard_export!BV$1,'Jaccard_distance All'!$C$1:$EH$1,0))</f>
        <v>0.9107142857142857</v>
      </c>
      <c r="BW7">
        <f ca="1">OFFSET('Jaccard_distance All'!$B$2,MATCH(Jaccard_export!$A7,'Jaccard_distance All'!$A$3:$A$138,0),MATCH(Jaccard_export!BW$1,'Jaccard_distance All'!$C$1:$EH$1,0))</f>
        <v>0.84285714285714286</v>
      </c>
      <c r="BX7">
        <f ca="1">OFFSET('Jaccard_distance All'!$B$2,MATCH(Jaccard_export!$A7,'Jaccard_distance All'!$A$3:$A$138,0),MATCH(Jaccard_export!BX$1,'Jaccard_distance All'!$C$1:$EH$1,0))</f>
        <v>0.83333333333333337</v>
      </c>
      <c r="BY7">
        <f ca="1">OFFSET('Jaccard_distance All'!$B$2,MATCH(Jaccard_export!$A7,'Jaccard_distance All'!$A$3:$A$138,0),MATCH(Jaccard_export!BY$1,'Jaccard_distance All'!$C$1:$EH$1,0))</f>
        <v>0.90384615384615385</v>
      </c>
      <c r="BZ7">
        <f ca="1">OFFSET('Jaccard_distance All'!$B$2,MATCH(Jaccard_export!$A7,'Jaccard_distance All'!$A$3:$A$138,0),MATCH(Jaccard_export!BZ$1,'Jaccard_distance All'!$C$1:$EH$1,0))</f>
        <v>0.90196078431372551</v>
      </c>
      <c r="CA7">
        <f ca="1">OFFSET('Jaccard_distance All'!$B$2,MATCH(Jaccard_export!$A7,'Jaccard_distance All'!$A$3:$A$138,0),MATCH(Jaccard_export!CA$1,'Jaccard_distance All'!$C$1:$EH$1,0))</f>
        <v>0.96153846153846156</v>
      </c>
      <c r="CB7">
        <f ca="1">OFFSET('Jaccard_distance All'!$B$2,MATCH(Jaccard_export!$A7,'Jaccard_distance All'!$A$3:$A$138,0),MATCH(Jaccard_export!CB$1,'Jaccard_distance All'!$C$1:$EH$1,0))</f>
        <v>0.8867924528301887</v>
      </c>
      <c r="CC7">
        <f ca="1">OFFSET('Jaccard_distance All'!$B$2,MATCH(Jaccard_export!$A7,'Jaccard_distance All'!$A$3:$A$138,0),MATCH(Jaccard_export!CC$1,'Jaccard_distance All'!$C$1:$EH$1,0))</f>
        <v>0.85714285714285721</v>
      </c>
      <c r="CD7">
        <f ca="1">OFFSET('Jaccard_distance All'!$B$2,MATCH(Jaccard_export!$A7,'Jaccard_distance All'!$A$3:$A$138,0),MATCH(Jaccard_export!CD$1,'Jaccard_distance All'!$C$1:$EH$1,0))</f>
        <v>0.90566037735849059</v>
      </c>
      <c r="CE7">
        <f ca="1">OFFSET('Jaccard_distance All'!$B$2,MATCH(Jaccard_export!$A7,'Jaccard_distance All'!$A$3:$A$138,0),MATCH(Jaccard_export!CE$1,'Jaccard_distance All'!$C$1:$EH$1,0))</f>
        <v>0.97959183673469385</v>
      </c>
      <c r="CF7">
        <f ca="1">OFFSET('Jaccard_distance All'!$B$2,MATCH(Jaccard_export!$A7,'Jaccard_distance All'!$A$3:$A$138,0),MATCH(Jaccard_export!CF$1,'Jaccard_distance All'!$C$1:$EH$1,0))</f>
        <v>0.90740740740740744</v>
      </c>
      <c r="CG7">
        <f ca="1">OFFSET('Jaccard_distance All'!$B$2,MATCH(Jaccard_export!$A7,'Jaccard_distance All'!$A$3:$A$138,0),MATCH(Jaccard_export!CG$1,'Jaccard_distance All'!$C$1:$EH$1,0))</f>
        <v>0.98275862068965514</v>
      </c>
      <c r="CH7">
        <f ca="1">OFFSET('Jaccard_distance All'!$B$2,MATCH(Jaccard_export!$A7,'Jaccard_distance All'!$A$3:$A$138,0),MATCH(Jaccard_export!CH$1,'Jaccard_distance All'!$C$1:$EH$1,0))</f>
        <v>0.82692307692307687</v>
      </c>
      <c r="CI7">
        <f ca="1">OFFSET('Jaccard_distance All'!$B$2,MATCH(Jaccard_export!$A7,'Jaccard_distance All'!$A$3:$A$138,0),MATCH(Jaccard_export!CI$1,'Jaccard_distance All'!$C$1:$EH$1,0))</f>
        <v>1</v>
      </c>
      <c r="CJ7">
        <f ca="1">OFFSET('Jaccard_distance All'!$B$2,MATCH(Jaccard_export!$A7,'Jaccard_distance All'!$A$3:$A$138,0),MATCH(Jaccard_export!CJ$1,'Jaccard_distance All'!$C$1:$EH$1,0))</f>
        <v>0.78333333333333333</v>
      </c>
      <c r="CK7">
        <f ca="1">OFFSET('Jaccard_distance All'!$B$2,MATCH(Jaccard_export!$A7,'Jaccard_distance All'!$A$3:$A$138,0),MATCH(Jaccard_export!CK$1,'Jaccard_distance All'!$C$1:$EH$1,0))</f>
        <v>0.84615384615384615</v>
      </c>
      <c r="CL7">
        <f ca="1">OFFSET('Jaccard_distance All'!$B$2,MATCH(Jaccard_export!$A7,'Jaccard_distance All'!$A$3:$A$138,0),MATCH(Jaccard_export!CL$1,'Jaccard_distance All'!$C$1:$EH$1,0))</f>
        <v>0.66666666666666674</v>
      </c>
      <c r="CM7">
        <f ca="1">OFFSET('Jaccard_distance All'!$B$2,MATCH(Jaccard_export!$A7,'Jaccard_distance All'!$A$3:$A$138,0),MATCH(Jaccard_export!CM$1,'Jaccard_distance All'!$C$1:$EH$1,0))</f>
        <v>0.82000000000000006</v>
      </c>
      <c r="CN7">
        <f ca="1">OFFSET('Jaccard_distance All'!$B$2,MATCH(Jaccard_export!$A7,'Jaccard_distance All'!$A$3:$A$138,0),MATCH(Jaccard_export!CN$1,'Jaccard_distance All'!$C$1:$EH$1,0))</f>
        <v>0.76785714285714279</v>
      </c>
      <c r="CO7">
        <f ca="1">OFFSET('Jaccard_distance All'!$B$2,MATCH(Jaccard_export!$A7,'Jaccard_distance All'!$A$3:$A$138,0),MATCH(Jaccard_export!CO$1,'Jaccard_distance All'!$C$1:$EH$1,0))</f>
        <v>0.69090909090909092</v>
      </c>
      <c r="CP7">
        <f ca="1">OFFSET('Jaccard_distance All'!$B$2,MATCH(Jaccard_export!$A7,'Jaccard_distance All'!$A$3:$A$138,0),MATCH(Jaccard_export!CP$1,'Jaccard_distance All'!$C$1:$EH$1,0))</f>
        <v>0.83673469387755106</v>
      </c>
      <c r="CQ7">
        <f ca="1">OFFSET('Jaccard_distance All'!$B$2,MATCH(Jaccard_export!$A7,'Jaccard_distance All'!$A$3:$A$138,0),MATCH(Jaccard_export!CQ$1,'Jaccard_distance All'!$C$1:$EH$1,0))</f>
        <v>0.81034482758620685</v>
      </c>
      <c r="CR7">
        <f ca="1">OFFSET('Jaccard_distance All'!$B$2,MATCH(Jaccard_export!$A7,'Jaccard_distance All'!$A$3:$A$138,0),MATCH(Jaccard_export!CR$1,'Jaccard_distance All'!$C$1:$EH$1,0))</f>
        <v>0.7592592592592593</v>
      </c>
      <c r="CS7">
        <f ca="1">OFFSET('Jaccard_distance All'!$B$2,MATCH(Jaccard_export!$A7,'Jaccard_distance All'!$A$3:$A$138,0),MATCH(Jaccard_export!CS$1,'Jaccard_distance All'!$C$1:$EH$1,0))</f>
        <v>0.81132075471698117</v>
      </c>
      <c r="CT7">
        <f ca="1">OFFSET('Jaccard_distance All'!$B$2,MATCH(Jaccard_export!$A7,'Jaccard_distance All'!$A$3:$A$138,0),MATCH(Jaccard_export!CT$1,'Jaccard_distance All'!$C$1:$EH$1,0))</f>
        <v>0.84</v>
      </c>
      <c r="CU7">
        <f ca="1">OFFSET('Jaccard_distance All'!$B$2,MATCH(Jaccard_export!$A7,'Jaccard_distance All'!$A$3:$A$138,0),MATCH(Jaccard_export!CU$1,'Jaccard_distance All'!$C$1:$EH$1,0))</f>
        <v>0.85185185185185186</v>
      </c>
      <c r="CV7">
        <f ca="1">OFFSET('Jaccard_distance All'!$B$2,MATCH(Jaccard_export!$A7,'Jaccard_distance All'!$A$3:$A$138,0),MATCH(Jaccard_export!CV$1,'Jaccard_distance All'!$C$1:$EH$1,0))</f>
        <v>0.73333333333333339</v>
      </c>
      <c r="CW7">
        <f ca="1">OFFSET('Jaccard_distance All'!$B$2,MATCH(Jaccard_export!$A7,'Jaccard_distance All'!$A$3:$A$138,0),MATCH(Jaccard_export!CW$1,'Jaccard_distance All'!$C$1:$EH$1,0))</f>
        <v>0.70370370370370372</v>
      </c>
      <c r="CX7">
        <f ca="1">OFFSET('Jaccard_distance All'!$B$2,MATCH(Jaccard_export!$A7,'Jaccard_distance All'!$A$3:$A$138,0),MATCH(Jaccard_export!CX$1,'Jaccard_distance All'!$C$1:$EH$1,0))</f>
        <v>0.73684210526315796</v>
      </c>
      <c r="CY7">
        <f ca="1">OFFSET('Jaccard_distance All'!$B$2,MATCH(Jaccard_export!$A7,'Jaccard_distance All'!$A$3:$A$138,0),MATCH(Jaccard_export!CY$1,'Jaccard_distance All'!$C$1:$EH$1,0))</f>
        <v>0.63934426229508201</v>
      </c>
      <c r="CZ7">
        <f ca="1">OFFSET('Jaccard_distance All'!$B$2,MATCH(Jaccard_export!$A7,'Jaccard_distance All'!$A$3:$A$138,0),MATCH(Jaccard_export!CZ$1,'Jaccard_distance All'!$C$1:$EH$1,0))</f>
        <v>0.77358490566037741</v>
      </c>
      <c r="DA7">
        <f ca="1">OFFSET('Jaccard_distance All'!$B$2,MATCH(Jaccard_export!$A7,'Jaccard_distance All'!$A$3:$A$138,0),MATCH(Jaccard_export!DA$1,'Jaccard_distance All'!$C$1:$EH$1,0))</f>
        <v>0.78723404255319152</v>
      </c>
      <c r="DB7">
        <f ca="1">OFFSET('Jaccard_distance All'!$B$2,MATCH(Jaccard_export!$A7,'Jaccard_distance All'!$A$3:$A$138,0),MATCH(Jaccard_export!DB$1,'Jaccard_distance All'!$C$1:$EH$1,0))</f>
        <v>0.68518518518518512</v>
      </c>
      <c r="DC7">
        <f ca="1">OFFSET('Jaccard_distance All'!$B$2,MATCH(Jaccard_export!$A7,'Jaccard_distance All'!$A$3:$A$138,0),MATCH(Jaccard_export!DC$1,'Jaccard_distance All'!$C$1:$EH$1,0))</f>
        <v>0.7931034482758621</v>
      </c>
      <c r="DD7">
        <f ca="1">OFFSET('Jaccard_distance All'!$B$2,MATCH(Jaccard_export!$A7,'Jaccard_distance All'!$A$3:$A$138,0),MATCH(Jaccard_export!DD$1,'Jaccard_distance All'!$C$1:$EH$1,0))</f>
        <v>0.67307692307692313</v>
      </c>
      <c r="DE7">
        <f ca="1">OFFSET('Jaccard_distance All'!$B$2,MATCH(Jaccard_export!$A7,'Jaccard_distance All'!$A$3:$A$138,0),MATCH(Jaccard_export!DE$1,'Jaccard_distance All'!$C$1:$EH$1,0))</f>
        <v>0.73214285714285721</v>
      </c>
      <c r="DF7">
        <f ca="1">OFFSET('Jaccard_distance All'!$B$2,MATCH(Jaccard_export!$A7,'Jaccard_distance All'!$A$3:$A$138,0),MATCH(Jaccard_export!DF$1,'Jaccard_distance All'!$C$1:$EH$1,0))</f>
        <v>0.89130434782608692</v>
      </c>
      <c r="DG7">
        <f ca="1">OFFSET('Jaccard_distance All'!$B$2,MATCH(Jaccard_export!$A7,'Jaccard_distance All'!$A$3:$A$138,0),MATCH(Jaccard_export!DG$1,'Jaccard_distance All'!$C$1:$EH$1,0))</f>
        <v>0.78181818181818186</v>
      </c>
      <c r="DH7">
        <f ca="1">OFFSET('Jaccard_distance All'!$B$2,MATCH(Jaccard_export!$A7,'Jaccard_distance All'!$A$3:$A$138,0),MATCH(Jaccard_export!DH$1,'Jaccard_distance All'!$C$1:$EH$1,0))</f>
        <v>0.92</v>
      </c>
      <c r="DI7">
        <f ca="1">OFFSET('Jaccard_distance All'!$B$2,MATCH(Jaccard_export!$A7,'Jaccard_distance All'!$A$3:$A$138,0),MATCH(Jaccard_export!DI$1,'Jaccard_distance All'!$C$1:$EH$1,0))</f>
        <v>0.80769230769230771</v>
      </c>
      <c r="DJ7">
        <f ca="1">OFFSET('Jaccard_distance All'!$B$2,MATCH(Jaccard_export!$A7,'Jaccard_distance All'!$A$3:$A$138,0),MATCH(Jaccard_export!DJ$1,'Jaccard_distance All'!$C$1:$EH$1,0))</f>
        <v>0.76363636363636367</v>
      </c>
      <c r="DK7">
        <f ca="1">OFFSET('Jaccard_distance All'!$B$2,MATCH(Jaccard_export!$A7,'Jaccard_distance All'!$A$3:$A$138,0),MATCH(Jaccard_export!DK$1,'Jaccard_distance All'!$C$1:$EH$1,0))</f>
        <v>0.84444444444444444</v>
      </c>
      <c r="DL7">
        <f ca="1">OFFSET('Jaccard_distance All'!$B$2,MATCH(Jaccard_export!$A7,'Jaccard_distance All'!$A$3:$A$138,0),MATCH(Jaccard_export!DL$1,'Jaccard_distance All'!$C$1:$EH$1,0))</f>
        <v>0.97872340425531912</v>
      </c>
      <c r="DM7">
        <f ca="1">OFFSET('Jaccard_distance All'!$B$2,MATCH(Jaccard_export!$A7,'Jaccard_distance All'!$A$3:$A$138,0),MATCH(Jaccard_export!DM$1,'Jaccard_distance All'!$C$1:$EH$1,0))</f>
        <v>0.71698113207547176</v>
      </c>
      <c r="DN7">
        <f ca="1">OFFSET('Jaccard_distance All'!$B$2,MATCH(Jaccard_export!$A7,'Jaccard_distance All'!$A$3:$A$138,0),MATCH(Jaccard_export!DN$1,'Jaccard_distance All'!$C$1:$EH$1,0))</f>
        <v>0.74468085106382986</v>
      </c>
      <c r="DO7">
        <f ca="1">OFFSET('Jaccard_distance All'!$B$2,MATCH(Jaccard_export!$A7,'Jaccard_distance All'!$A$3:$A$138,0),MATCH(Jaccard_export!DO$1,'Jaccard_distance All'!$C$1:$EH$1,0))</f>
        <v>0.66666666666666674</v>
      </c>
      <c r="DP7">
        <f ca="1">OFFSET('Jaccard_distance All'!$B$2,MATCH(Jaccard_export!$A7,'Jaccard_distance All'!$A$3:$A$138,0),MATCH(Jaccard_export!DP$1,'Jaccard_distance All'!$C$1:$EH$1,0))</f>
        <v>0.66666666666666674</v>
      </c>
      <c r="DQ7">
        <f ca="1">OFFSET('Jaccard_distance All'!$B$2,MATCH(Jaccard_export!$A7,'Jaccard_distance All'!$A$3:$A$138,0),MATCH(Jaccard_export!DQ$1,'Jaccard_distance All'!$C$1:$EH$1,0))</f>
        <v>0.97826086956521741</v>
      </c>
      <c r="DR7">
        <f ca="1">OFFSET('Jaccard_distance All'!$B$2,MATCH(Jaccard_export!$A7,'Jaccard_distance All'!$A$3:$A$138,0),MATCH(Jaccard_export!DR$1,'Jaccard_distance All'!$C$1:$EH$1,0))</f>
        <v>0.77192982456140347</v>
      </c>
      <c r="DS7">
        <f ca="1">OFFSET('Jaccard_distance All'!$B$2,MATCH(Jaccard_export!$A7,'Jaccard_distance All'!$A$3:$A$138,0),MATCH(Jaccard_export!DS$1,'Jaccard_distance All'!$C$1:$EH$1,0))</f>
        <v>0.77611940298507465</v>
      </c>
      <c r="DT7">
        <f ca="1">OFFSET('Jaccard_distance All'!$B$2,MATCH(Jaccard_export!$A7,'Jaccard_distance All'!$A$3:$A$138,0),MATCH(Jaccard_export!DT$1,'Jaccard_distance All'!$C$1:$EH$1,0))</f>
        <v>0.74626865671641784</v>
      </c>
      <c r="DU7">
        <f ca="1">OFFSET('Jaccard_distance All'!$B$2,MATCH(Jaccard_export!$A7,'Jaccard_distance All'!$A$3:$A$138,0),MATCH(Jaccard_export!DU$1,'Jaccard_distance All'!$C$1:$EH$1,0))</f>
        <v>0.91228070175438591</v>
      </c>
      <c r="DV7">
        <f ca="1">OFFSET('Jaccard_distance All'!$B$2,MATCH(Jaccard_export!$A7,'Jaccard_distance All'!$A$3:$A$138,0),MATCH(Jaccard_export!DV$1,'Jaccard_distance All'!$C$1:$EH$1,0))</f>
        <v>0.97727272727272729</v>
      </c>
      <c r="DW7">
        <f ca="1">OFFSET('Jaccard_distance All'!$B$2,MATCH(Jaccard_export!$A7,'Jaccard_distance All'!$A$3:$A$138,0),MATCH(Jaccard_export!DW$1,'Jaccard_distance All'!$C$1:$EH$1,0))</f>
        <v>0.78181818181818186</v>
      </c>
      <c r="DX7">
        <f ca="1">OFFSET('Jaccard_distance All'!$B$2,MATCH(Jaccard_export!$A7,'Jaccard_distance All'!$A$3:$A$138,0),MATCH(Jaccard_export!DX$1,'Jaccard_distance All'!$C$1:$EH$1,0))</f>
        <v>0.81132075471698117</v>
      </c>
      <c r="DY7">
        <f ca="1">OFFSET('Jaccard_distance All'!$B$2,MATCH(Jaccard_export!$A7,'Jaccard_distance All'!$A$3:$A$138,0),MATCH(Jaccard_export!DY$1,'Jaccard_distance All'!$C$1:$EH$1,0))</f>
        <v>0.72881355932203395</v>
      </c>
      <c r="DZ7">
        <f ca="1">OFFSET('Jaccard_distance All'!$B$2,MATCH(Jaccard_export!$A7,'Jaccard_distance All'!$A$3:$A$138,0),MATCH(Jaccard_export!DZ$1,'Jaccard_distance All'!$C$1:$EH$1,0))</f>
        <v>0.95652173913043481</v>
      </c>
      <c r="EA7">
        <f ca="1">OFFSET('Jaccard_distance All'!$B$2,MATCH(Jaccard_export!$A7,'Jaccard_distance All'!$A$3:$A$138,0),MATCH(Jaccard_export!EA$1,'Jaccard_distance All'!$C$1:$EH$1,0))</f>
        <v>0.84444444444444444</v>
      </c>
      <c r="EB7">
        <f ca="1">OFFSET('Jaccard_distance All'!$B$2,MATCH(Jaccard_export!$A7,'Jaccard_distance All'!$A$3:$A$138,0),MATCH(Jaccard_export!EB$1,'Jaccard_distance All'!$C$1:$EH$1,0))</f>
        <v>0.89795918367346939</v>
      </c>
      <c r="EC7">
        <f ca="1">OFFSET('Jaccard_distance All'!$B$2,MATCH(Jaccard_export!$A7,'Jaccard_distance All'!$A$3:$A$138,0),MATCH(Jaccard_export!EC$1,'Jaccard_distance All'!$C$1:$EH$1,0))</f>
        <v>0.84210526315789469</v>
      </c>
      <c r="ED7">
        <f ca="1">OFFSET('Jaccard_distance All'!$B$2,MATCH(Jaccard_export!$A7,'Jaccard_distance All'!$A$3:$A$138,0),MATCH(Jaccard_export!ED$1,'Jaccard_distance All'!$C$1:$EH$1,0))</f>
        <v>0.81132075471698117</v>
      </c>
      <c r="EE7">
        <f ca="1">OFFSET('Jaccard_distance All'!$B$2,MATCH(Jaccard_export!$A7,'Jaccard_distance All'!$A$3:$A$138,0),MATCH(Jaccard_export!EE$1,'Jaccard_distance All'!$C$1:$EH$1,0))</f>
        <v>0.9</v>
      </c>
      <c r="EF7">
        <f ca="1">OFFSET('Jaccard_distance All'!$B$2,MATCH(Jaccard_export!$A7,'Jaccard_distance All'!$A$3:$A$138,0),MATCH(Jaccard_export!EF$1,'Jaccard_distance All'!$C$1:$EH$1,0))</f>
        <v>1</v>
      </c>
      <c r="EG7" s="14">
        <f ca="1">OFFSET('Jaccard_distance All'!$B$2,MATCH(Jaccard_export!$A7,'Jaccard_distance All'!$A$3:$A$138,0),MATCH(Jaccard_export!EG$1,'Jaccard_distance All'!$C$1:$EH$1,0))</f>
        <v>0.88461538461538458</v>
      </c>
    </row>
    <row r="8" spans="1:137" x14ac:dyDescent="0.45">
      <c r="A8" s="13" t="s">
        <v>26</v>
      </c>
      <c r="B8">
        <f ca="1">OFFSET('Jaccard_distance All'!$B$2,MATCH(Jaccard_export!$A8,'Jaccard_distance All'!$A$3:$A$138,0),MATCH(Jaccard_export!B$1,'Jaccard_distance All'!$C$1:$EH$1,0))</f>
        <v>0.66101694915254239</v>
      </c>
      <c r="C8">
        <f ca="1">OFFSET('Jaccard_distance All'!$B$2,MATCH(Jaccard_export!$A8,'Jaccard_distance All'!$A$3:$A$138,0),MATCH(Jaccard_export!C$1,'Jaccard_distance All'!$C$1:$EH$1,0))</f>
        <v>0.56944444444444442</v>
      </c>
      <c r="D8">
        <f ca="1">OFFSET('Jaccard_distance All'!$B$2,MATCH(Jaccard_export!$A8,'Jaccard_distance All'!$A$3:$A$138,0),MATCH(Jaccard_export!D$1,'Jaccard_distance All'!$C$1:$EH$1,0))</f>
        <v>0.71212121212121215</v>
      </c>
      <c r="E8">
        <f ca="1">OFFSET('Jaccard_distance All'!$B$2,MATCH(Jaccard_export!$A8,'Jaccard_distance All'!$A$3:$A$138,0),MATCH(Jaccard_export!E$1,'Jaccard_distance All'!$C$1:$EH$1,0))</f>
        <v>0.83333333333333337</v>
      </c>
      <c r="F8">
        <f ca="1">OFFSET('Jaccard_distance All'!$B$2,MATCH(Jaccard_export!$A8,'Jaccard_distance All'!$A$3:$A$138,0),MATCH(Jaccard_export!F$1,'Jaccard_distance All'!$C$1:$EH$1,0))</f>
        <v>0</v>
      </c>
      <c r="G8">
        <f ca="1">OFFSET('Jaccard_distance All'!$B$2,MATCH(Jaccard_export!$A8,'Jaccard_distance All'!$A$3:$A$138,0),MATCH(Jaccard_export!G$1,'Jaccard_distance All'!$C$1:$EH$1,0))</f>
        <v>0.65306122448979598</v>
      </c>
      <c r="H8">
        <f ca="1">OFFSET('Jaccard_distance All'!$B$2,MATCH(Jaccard_export!$A8,'Jaccard_distance All'!$A$3:$A$138,0),MATCH(Jaccard_export!H$1,'Jaccard_distance All'!$C$1:$EH$1,0))</f>
        <v>0.58181818181818179</v>
      </c>
      <c r="I8">
        <f ca="1">OFFSET('Jaccard_distance All'!$B$2,MATCH(Jaccard_export!$A8,'Jaccard_distance All'!$A$3:$A$138,0),MATCH(Jaccard_export!I$1,'Jaccard_distance All'!$C$1:$EH$1,0))</f>
        <v>0.73684210526315796</v>
      </c>
      <c r="J8">
        <f ca="1">OFFSET('Jaccard_distance All'!$B$2,MATCH(Jaccard_export!$A8,'Jaccard_distance All'!$A$3:$A$138,0),MATCH(Jaccard_export!J$1,'Jaccard_distance All'!$C$1:$EH$1,0))</f>
        <v>0.76595744680851063</v>
      </c>
      <c r="K8">
        <f ca="1">OFFSET('Jaccard_distance All'!$B$2,MATCH(Jaccard_export!$A8,'Jaccard_distance All'!$A$3:$A$138,0),MATCH(Jaccard_export!K$1,'Jaccard_distance All'!$C$1:$EH$1,0))</f>
        <v>0.84090909090909094</v>
      </c>
      <c r="L8">
        <f ca="1">OFFSET('Jaccard_distance All'!$B$2,MATCH(Jaccard_export!$A8,'Jaccard_distance All'!$A$3:$A$138,0),MATCH(Jaccard_export!L$1,'Jaccard_distance All'!$C$1:$EH$1,0))</f>
        <v>0.67272727272727273</v>
      </c>
      <c r="M8">
        <f ca="1">OFFSET('Jaccard_distance All'!$B$2,MATCH(Jaccard_export!$A8,'Jaccard_distance All'!$A$3:$A$138,0),MATCH(Jaccard_export!M$1,'Jaccard_distance All'!$C$1:$EH$1,0))</f>
        <v>0.68181818181818188</v>
      </c>
      <c r="N8">
        <f ca="1">OFFSET('Jaccard_distance All'!$B$2,MATCH(Jaccard_export!$A8,'Jaccard_distance All'!$A$3:$A$138,0),MATCH(Jaccard_export!N$1,'Jaccard_distance All'!$C$1:$EH$1,0))</f>
        <v>0.65384615384615385</v>
      </c>
      <c r="O8">
        <f ca="1">OFFSET('Jaccard_distance All'!$B$2,MATCH(Jaccard_export!$A8,'Jaccard_distance All'!$A$3:$A$138,0),MATCH(Jaccard_export!O$1,'Jaccard_distance All'!$C$1:$EH$1,0))</f>
        <v>0.83018867924528306</v>
      </c>
      <c r="P8">
        <f ca="1">OFFSET('Jaccard_distance All'!$B$2,MATCH(Jaccard_export!$A8,'Jaccard_distance All'!$A$3:$A$138,0),MATCH(Jaccard_export!P$1,'Jaccard_distance All'!$C$1:$EH$1,0))</f>
        <v>0.71698113207547176</v>
      </c>
      <c r="Q8">
        <f ca="1">OFFSET('Jaccard_distance All'!$B$2,MATCH(Jaccard_export!$A8,'Jaccard_distance All'!$A$3:$A$138,0),MATCH(Jaccard_export!Q$1,'Jaccard_distance All'!$C$1:$EH$1,0))</f>
        <v>0.93617021276595747</v>
      </c>
      <c r="R8">
        <f ca="1">OFFSET('Jaccard_distance All'!$B$2,MATCH(Jaccard_export!$A8,'Jaccard_distance All'!$A$3:$A$138,0),MATCH(Jaccard_export!R$1,'Jaccard_distance All'!$C$1:$EH$1,0))</f>
        <v>0.88461538461538458</v>
      </c>
      <c r="S8">
        <f ca="1">OFFSET('Jaccard_distance All'!$B$2,MATCH(Jaccard_export!$A8,'Jaccard_distance All'!$A$3:$A$138,0),MATCH(Jaccard_export!S$1,'Jaccard_distance All'!$C$1:$EH$1,0))</f>
        <v>0.8125</v>
      </c>
      <c r="T8">
        <f ca="1">OFFSET('Jaccard_distance All'!$B$2,MATCH(Jaccard_export!$A8,'Jaccard_distance All'!$A$3:$A$138,0),MATCH(Jaccard_export!T$1,'Jaccard_distance All'!$C$1:$EH$1,0))</f>
        <v>0.875</v>
      </c>
      <c r="U8">
        <f ca="1">OFFSET('Jaccard_distance All'!$B$2,MATCH(Jaccard_export!$A8,'Jaccard_distance All'!$A$3:$A$138,0),MATCH(Jaccard_export!U$1,'Jaccard_distance All'!$C$1:$EH$1,0))</f>
        <v>0.76470588235294112</v>
      </c>
      <c r="V8">
        <f ca="1">OFFSET('Jaccard_distance All'!$B$2,MATCH(Jaccard_export!$A8,'Jaccard_distance All'!$A$3:$A$138,0),MATCH(Jaccard_export!V$1,'Jaccard_distance All'!$C$1:$EH$1,0))</f>
        <v>0.95652173913043481</v>
      </c>
      <c r="W8">
        <f ca="1">OFFSET('Jaccard_distance All'!$B$2,MATCH(Jaccard_export!$A8,'Jaccard_distance All'!$A$3:$A$138,0),MATCH(Jaccard_export!W$1,'Jaccard_distance All'!$C$1:$EH$1,0))</f>
        <v>0.62745098039215685</v>
      </c>
      <c r="X8">
        <f ca="1">OFFSET('Jaccard_distance All'!$B$2,MATCH(Jaccard_export!$A8,'Jaccard_distance All'!$A$3:$A$138,0),MATCH(Jaccard_export!X$1,'Jaccard_distance All'!$C$1:$EH$1,0))</f>
        <v>0.9555555555555556</v>
      </c>
      <c r="Y8">
        <f ca="1">OFFSET('Jaccard_distance All'!$B$2,MATCH(Jaccard_export!$A8,'Jaccard_distance All'!$A$3:$A$138,0),MATCH(Jaccard_export!Y$1,'Jaccard_distance All'!$C$1:$EH$1,0))</f>
        <v>0.9375</v>
      </c>
      <c r="Z8">
        <f ca="1">OFFSET('Jaccard_distance All'!$B$2,MATCH(Jaccard_export!$A8,'Jaccard_distance All'!$A$3:$A$138,0),MATCH(Jaccard_export!Z$1,'Jaccard_distance All'!$C$1:$EH$1,0))</f>
        <v>0.82692307692307687</v>
      </c>
      <c r="AA8">
        <f ca="1">OFFSET('Jaccard_distance All'!$B$2,MATCH(Jaccard_export!$A8,'Jaccard_distance All'!$A$3:$A$138,0),MATCH(Jaccard_export!AA$1,'Jaccard_distance All'!$C$1:$EH$1,0))</f>
        <v>0.70833333333333326</v>
      </c>
      <c r="AB8">
        <f ca="1">OFFSET('Jaccard_distance All'!$B$2,MATCH(Jaccard_export!$A8,'Jaccard_distance All'!$A$3:$A$138,0),MATCH(Jaccard_export!AB$1,'Jaccard_distance All'!$C$1:$EH$1,0))</f>
        <v>0.74698795180722888</v>
      </c>
      <c r="AC8">
        <f ca="1">OFFSET('Jaccard_distance All'!$B$2,MATCH(Jaccard_export!$A8,'Jaccard_distance All'!$A$3:$A$138,0),MATCH(Jaccard_export!AC$1,'Jaccard_distance All'!$C$1:$EH$1,0))</f>
        <v>0.86440677966101698</v>
      </c>
      <c r="AD8">
        <f ca="1">OFFSET('Jaccard_distance All'!$B$2,MATCH(Jaccard_export!$A8,'Jaccard_distance All'!$A$3:$A$138,0),MATCH(Jaccard_export!AD$1,'Jaccard_distance All'!$C$1:$EH$1,0))</f>
        <v>0.86440677966101698</v>
      </c>
      <c r="AE8">
        <f ca="1">OFFSET('Jaccard_distance All'!$B$2,MATCH(Jaccard_export!$A8,'Jaccard_distance All'!$A$3:$A$138,0),MATCH(Jaccard_export!AE$1,'Jaccard_distance All'!$C$1:$EH$1,0))</f>
        <v>0.7384615384615385</v>
      </c>
      <c r="AF8">
        <f ca="1">OFFSET('Jaccard_distance All'!$B$2,MATCH(Jaccard_export!$A8,'Jaccard_distance All'!$A$3:$A$138,0),MATCH(Jaccard_export!AF$1,'Jaccard_distance All'!$C$1:$EH$1,0))</f>
        <v>0.62903225806451613</v>
      </c>
      <c r="AG8">
        <f ca="1">OFFSET('Jaccard_distance All'!$B$2,MATCH(Jaccard_export!$A8,'Jaccard_distance All'!$A$3:$A$138,0),MATCH(Jaccard_export!AG$1,'Jaccard_distance All'!$C$1:$EH$1,0))</f>
        <v>0.90384615384615385</v>
      </c>
      <c r="AH8">
        <f ca="1">OFFSET('Jaccard_distance All'!$B$2,MATCH(Jaccard_export!$A8,'Jaccard_distance All'!$A$3:$A$138,0),MATCH(Jaccard_export!AH$1,'Jaccard_distance All'!$C$1:$EH$1,0))</f>
        <v>0.82456140350877194</v>
      </c>
      <c r="AI8">
        <f ca="1">OFFSET('Jaccard_distance All'!$B$2,MATCH(Jaccard_export!$A8,'Jaccard_distance All'!$A$3:$A$138,0),MATCH(Jaccard_export!AI$1,'Jaccard_distance All'!$C$1:$EH$1,0))</f>
        <v>0.88</v>
      </c>
      <c r="AJ8">
        <f ca="1">OFFSET('Jaccard_distance All'!$B$2,MATCH(Jaccard_export!$A8,'Jaccard_distance All'!$A$3:$A$138,0),MATCH(Jaccard_export!AJ$1,'Jaccard_distance All'!$C$1:$EH$1,0))</f>
        <v>0.96363636363636362</v>
      </c>
      <c r="AK8">
        <f ca="1">OFFSET('Jaccard_distance All'!$B$2,MATCH(Jaccard_export!$A8,'Jaccard_distance All'!$A$3:$A$138,0),MATCH(Jaccard_export!AK$1,'Jaccard_distance All'!$C$1:$EH$1,0))</f>
        <v>0.76190476190476186</v>
      </c>
      <c r="AL8">
        <f ca="1">OFFSET('Jaccard_distance All'!$B$2,MATCH(Jaccard_export!$A8,'Jaccard_distance All'!$A$3:$A$138,0),MATCH(Jaccard_export!AL$1,'Jaccard_distance All'!$C$1:$EH$1,0))</f>
        <v>0.76363636363636367</v>
      </c>
      <c r="AM8">
        <f ca="1">OFFSET('Jaccard_distance All'!$B$2,MATCH(Jaccard_export!$A8,'Jaccard_distance All'!$A$3:$A$138,0),MATCH(Jaccard_export!AM$1,'Jaccard_distance All'!$C$1:$EH$1,0))</f>
        <v>0.875</v>
      </c>
      <c r="AN8">
        <f ca="1">OFFSET('Jaccard_distance All'!$B$2,MATCH(Jaccard_export!$A8,'Jaccard_distance All'!$A$3:$A$138,0),MATCH(Jaccard_export!AN$1,'Jaccard_distance All'!$C$1:$EH$1,0))</f>
        <v>0.8936170212765957</v>
      </c>
      <c r="AO8">
        <f ca="1">OFFSET('Jaccard_distance All'!$B$2,MATCH(Jaccard_export!$A8,'Jaccard_distance All'!$A$3:$A$138,0),MATCH(Jaccard_export!AO$1,'Jaccard_distance All'!$C$1:$EH$1,0))</f>
        <v>0.85714285714285721</v>
      </c>
      <c r="AP8">
        <f ca="1">OFFSET('Jaccard_distance All'!$B$2,MATCH(Jaccard_export!$A8,'Jaccard_distance All'!$A$3:$A$138,0),MATCH(Jaccard_export!AP$1,'Jaccard_distance All'!$C$1:$EH$1,0))</f>
        <v>0.97959183673469385</v>
      </c>
      <c r="AQ8">
        <f ca="1">OFFSET('Jaccard_distance All'!$B$2,MATCH(Jaccard_export!$A8,'Jaccard_distance All'!$A$3:$A$138,0),MATCH(Jaccard_export!AQ$1,'Jaccard_distance All'!$C$1:$EH$1,0))</f>
        <v>0.89583333333333337</v>
      </c>
      <c r="AR8">
        <f ca="1">OFFSET('Jaccard_distance All'!$B$2,MATCH(Jaccard_export!$A8,'Jaccard_distance All'!$A$3:$A$138,0),MATCH(Jaccard_export!AR$1,'Jaccard_distance All'!$C$1:$EH$1,0))</f>
        <v>0.9</v>
      </c>
      <c r="AS8">
        <f ca="1">OFFSET('Jaccard_distance All'!$B$2,MATCH(Jaccard_export!$A8,'Jaccard_distance All'!$A$3:$A$138,0),MATCH(Jaccard_export!AS$1,'Jaccard_distance All'!$C$1:$EH$1,0))</f>
        <v>0.84745762711864403</v>
      </c>
      <c r="AT8">
        <f ca="1">OFFSET('Jaccard_distance All'!$B$2,MATCH(Jaccard_export!$A8,'Jaccard_distance All'!$A$3:$A$138,0),MATCH(Jaccard_export!AT$1,'Jaccard_distance All'!$C$1:$EH$1,0))</f>
        <v>0.93877551020408168</v>
      </c>
      <c r="AU8">
        <f ca="1">OFFSET('Jaccard_distance All'!$B$2,MATCH(Jaccard_export!$A8,'Jaccard_distance All'!$A$3:$A$138,0),MATCH(Jaccard_export!AU$1,'Jaccard_distance All'!$C$1:$EH$1,0))</f>
        <v>0.91111111111111109</v>
      </c>
      <c r="AV8">
        <f ca="1">OFFSET('Jaccard_distance All'!$B$2,MATCH(Jaccard_export!$A8,'Jaccard_distance All'!$A$3:$A$138,0),MATCH(Jaccard_export!AV$1,'Jaccard_distance All'!$C$1:$EH$1,0))</f>
        <v>0.83333333333333337</v>
      </c>
      <c r="AW8">
        <f ca="1">OFFSET('Jaccard_distance All'!$B$2,MATCH(Jaccard_export!$A8,'Jaccard_distance All'!$A$3:$A$138,0),MATCH(Jaccard_export!AW$1,'Jaccard_distance All'!$C$1:$EH$1,0))</f>
        <v>0.828125</v>
      </c>
      <c r="AX8">
        <f ca="1">OFFSET('Jaccard_distance All'!$B$2,MATCH(Jaccard_export!$A8,'Jaccard_distance All'!$A$3:$A$138,0),MATCH(Jaccard_export!AX$1,'Jaccard_distance All'!$C$1:$EH$1,0))</f>
        <v>0.74468085106382986</v>
      </c>
      <c r="AY8">
        <f ca="1">OFFSET('Jaccard_distance All'!$B$2,MATCH(Jaccard_export!$A8,'Jaccard_distance All'!$A$3:$A$138,0),MATCH(Jaccard_export!AY$1,'Jaccard_distance All'!$C$1:$EH$1,0))</f>
        <v>0.72131147540983609</v>
      </c>
      <c r="AZ8">
        <f ca="1">OFFSET('Jaccard_distance All'!$B$2,MATCH(Jaccard_export!$A8,'Jaccard_distance All'!$A$3:$A$138,0),MATCH(Jaccard_export!AZ$1,'Jaccard_distance All'!$C$1:$EH$1,0))</f>
        <v>0.87234042553191493</v>
      </c>
      <c r="BA8">
        <f ca="1">OFFSET('Jaccard_distance All'!$B$2,MATCH(Jaccard_export!$A8,'Jaccard_distance All'!$A$3:$A$138,0),MATCH(Jaccard_export!BA$1,'Jaccard_distance All'!$C$1:$EH$1,0))</f>
        <v>0.9</v>
      </c>
      <c r="BB8">
        <f ca="1">OFFSET('Jaccard_distance All'!$B$2,MATCH(Jaccard_export!$A8,'Jaccard_distance All'!$A$3:$A$138,0),MATCH(Jaccard_export!BB$1,'Jaccard_distance All'!$C$1:$EH$1,0))</f>
        <v>0.72549019607843135</v>
      </c>
      <c r="BC8">
        <f ca="1">OFFSET('Jaccard_distance All'!$B$2,MATCH(Jaccard_export!$A8,'Jaccard_distance All'!$A$3:$A$138,0),MATCH(Jaccard_export!BC$1,'Jaccard_distance All'!$C$1:$EH$1,0))</f>
        <v>0.83636363636363642</v>
      </c>
      <c r="BD8">
        <f ca="1">OFFSET('Jaccard_distance All'!$B$2,MATCH(Jaccard_export!$A8,'Jaccard_distance All'!$A$3:$A$138,0),MATCH(Jaccard_export!BD$1,'Jaccard_distance All'!$C$1:$EH$1,0))</f>
        <v>0.73214285714285721</v>
      </c>
      <c r="BE8">
        <f ca="1">OFFSET('Jaccard_distance All'!$B$2,MATCH(Jaccard_export!$A8,'Jaccard_distance All'!$A$3:$A$138,0),MATCH(Jaccard_export!BE$1,'Jaccard_distance All'!$C$1:$EH$1,0))</f>
        <v>0.82222222222222219</v>
      </c>
      <c r="BF8">
        <f ca="1">OFFSET('Jaccard_distance All'!$B$2,MATCH(Jaccard_export!$A8,'Jaccard_distance All'!$A$3:$A$138,0),MATCH(Jaccard_export!BF$1,'Jaccard_distance All'!$C$1:$EH$1,0))</f>
        <v>0.73770491803278682</v>
      </c>
      <c r="BG8">
        <f ca="1">OFFSET('Jaccard_distance All'!$B$2,MATCH(Jaccard_export!$A8,'Jaccard_distance All'!$A$3:$A$138,0),MATCH(Jaccard_export!BG$1,'Jaccard_distance All'!$C$1:$EH$1,0))</f>
        <v>0.63461538461538458</v>
      </c>
      <c r="BH8">
        <f ca="1">OFFSET('Jaccard_distance All'!$B$2,MATCH(Jaccard_export!$A8,'Jaccard_distance All'!$A$3:$A$138,0),MATCH(Jaccard_export!BH$1,'Jaccard_distance All'!$C$1:$EH$1,0))</f>
        <v>0.72916666666666674</v>
      </c>
      <c r="BI8">
        <f ca="1">OFFSET('Jaccard_distance All'!$B$2,MATCH(Jaccard_export!$A8,'Jaccard_distance All'!$A$3:$A$138,0),MATCH(Jaccard_export!BI$1,'Jaccard_distance All'!$C$1:$EH$1,0))</f>
        <v>0.84090909090909094</v>
      </c>
      <c r="BJ8">
        <f ca="1">OFFSET('Jaccard_distance All'!$B$2,MATCH(Jaccard_export!$A8,'Jaccard_distance All'!$A$3:$A$138,0),MATCH(Jaccard_export!BJ$1,'Jaccard_distance All'!$C$1:$EH$1,0))</f>
        <v>0.73076923076923084</v>
      </c>
      <c r="BK8">
        <f ca="1">OFFSET('Jaccard_distance All'!$B$2,MATCH(Jaccard_export!$A8,'Jaccard_distance All'!$A$3:$A$138,0),MATCH(Jaccard_export!BK$1,'Jaccard_distance All'!$C$1:$EH$1,0))</f>
        <v>0.84905660377358494</v>
      </c>
      <c r="BL8">
        <f ca="1">OFFSET('Jaccard_distance All'!$B$2,MATCH(Jaccard_export!$A8,'Jaccard_distance All'!$A$3:$A$138,0),MATCH(Jaccard_export!BL$1,'Jaccard_distance All'!$C$1:$EH$1,0))</f>
        <v>0.88888888888888884</v>
      </c>
      <c r="BM8">
        <f ca="1">OFFSET('Jaccard_distance All'!$B$2,MATCH(Jaccard_export!$A8,'Jaccard_distance All'!$A$3:$A$138,0),MATCH(Jaccard_export!BM$1,'Jaccard_distance All'!$C$1:$EH$1,0))</f>
        <v>0.91111111111111109</v>
      </c>
      <c r="BN8">
        <f ca="1">OFFSET('Jaccard_distance All'!$B$2,MATCH(Jaccard_export!$A8,'Jaccard_distance All'!$A$3:$A$138,0),MATCH(Jaccard_export!BN$1,'Jaccard_distance All'!$C$1:$EH$1,0))</f>
        <v>0.65384615384615385</v>
      </c>
      <c r="BO8">
        <f ca="1">OFFSET('Jaccard_distance All'!$B$2,MATCH(Jaccard_export!$A8,'Jaccard_distance All'!$A$3:$A$138,0),MATCH(Jaccard_export!BO$1,'Jaccard_distance All'!$C$1:$EH$1,0))</f>
        <v>0.8125</v>
      </c>
      <c r="BP8">
        <f ca="1">OFFSET('Jaccard_distance All'!$B$2,MATCH(Jaccard_export!$A8,'Jaccard_distance All'!$A$3:$A$138,0),MATCH(Jaccard_export!BP$1,'Jaccard_distance All'!$C$1:$EH$1,0))</f>
        <v>0.85106382978723405</v>
      </c>
      <c r="BQ8">
        <f ca="1">OFFSET('Jaccard_distance All'!$B$2,MATCH(Jaccard_export!$A8,'Jaccard_distance All'!$A$3:$A$138,0),MATCH(Jaccard_export!BQ$1,'Jaccard_distance All'!$C$1:$EH$1,0))</f>
        <v>0.68965517241379315</v>
      </c>
      <c r="BR8">
        <f ca="1">OFFSET('Jaccard_distance All'!$B$2,MATCH(Jaccard_export!$A8,'Jaccard_distance All'!$A$3:$A$138,0),MATCH(Jaccard_export!BR$1,'Jaccard_distance All'!$C$1:$EH$1,0))</f>
        <v>0.8545454545454545</v>
      </c>
      <c r="BS8">
        <f ca="1">OFFSET('Jaccard_distance All'!$B$2,MATCH(Jaccard_export!$A8,'Jaccard_distance All'!$A$3:$A$138,0),MATCH(Jaccard_export!BS$1,'Jaccard_distance All'!$C$1:$EH$1,0))</f>
        <v>0.97560975609756095</v>
      </c>
      <c r="BT8">
        <f ca="1">OFFSET('Jaccard_distance All'!$B$2,MATCH(Jaccard_export!$A8,'Jaccard_distance All'!$A$3:$A$138,0),MATCH(Jaccard_export!BT$1,'Jaccard_distance All'!$C$1:$EH$1,0))</f>
        <v>0.75</v>
      </c>
      <c r="BU8">
        <f ca="1">OFFSET('Jaccard_distance All'!$B$2,MATCH(Jaccard_export!$A8,'Jaccard_distance All'!$A$3:$A$138,0),MATCH(Jaccard_export!BU$1,'Jaccard_distance All'!$C$1:$EH$1,0))</f>
        <v>0.84210526315789469</v>
      </c>
      <c r="BV8">
        <f ca="1">OFFSET('Jaccard_distance All'!$B$2,MATCH(Jaccard_export!$A8,'Jaccard_distance All'!$A$3:$A$138,0),MATCH(Jaccard_export!BV$1,'Jaccard_distance All'!$C$1:$EH$1,0))</f>
        <v>0.76595744680851063</v>
      </c>
      <c r="BW8">
        <f ca="1">OFFSET('Jaccard_distance All'!$B$2,MATCH(Jaccard_export!$A8,'Jaccard_distance All'!$A$3:$A$138,0),MATCH(Jaccard_export!BW$1,'Jaccard_distance All'!$C$1:$EH$1,0))</f>
        <v>0.74193548387096775</v>
      </c>
      <c r="BX8">
        <f ca="1">OFFSET('Jaccard_distance All'!$B$2,MATCH(Jaccard_export!$A8,'Jaccard_distance All'!$A$3:$A$138,0),MATCH(Jaccard_export!BX$1,'Jaccard_distance All'!$C$1:$EH$1,0))</f>
        <v>0.625</v>
      </c>
      <c r="BY8">
        <f ca="1">OFFSET('Jaccard_distance All'!$B$2,MATCH(Jaccard_export!$A8,'Jaccard_distance All'!$A$3:$A$138,0),MATCH(Jaccard_export!BY$1,'Jaccard_distance All'!$C$1:$EH$1,0))</f>
        <v>0.77272727272727271</v>
      </c>
      <c r="BZ8">
        <f ca="1">OFFSET('Jaccard_distance All'!$B$2,MATCH(Jaccard_export!$A8,'Jaccard_distance All'!$A$3:$A$138,0),MATCH(Jaccard_export!BZ$1,'Jaccard_distance All'!$C$1:$EH$1,0))</f>
        <v>0.84782608695652173</v>
      </c>
      <c r="CA8">
        <f ca="1">OFFSET('Jaccard_distance All'!$B$2,MATCH(Jaccard_export!$A8,'Jaccard_distance All'!$A$3:$A$138,0),MATCH(Jaccard_export!CA$1,'Jaccard_distance All'!$C$1:$EH$1,0))</f>
        <v>0.89130434782608692</v>
      </c>
      <c r="CB8">
        <f ca="1">OFFSET('Jaccard_distance All'!$B$2,MATCH(Jaccard_export!$A8,'Jaccard_distance All'!$A$3:$A$138,0),MATCH(Jaccard_export!CB$1,'Jaccard_distance All'!$C$1:$EH$1,0))</f>
        <v>0.78260869565217395</v>
      </c>
      <c r="CC8">
        <f ca="1">OFFSET('Jaccard_distance All'!$B$2,MATCH(Jaccard_export!$A8,'Jaccard_distance All'!$A$3:$A$138,0),MATCH(Jaccard_export!CC$1,'Jaccard_distance All'!$C$1:$EH$1,0))</f>
        <v>0.72916666666666674</v>
      </c>
      <c r="CD8">
        <f ca="1">OFFSET('Jaccard_distance All'!$B$2,MATCH(Jaccard_export!$A8,'Jaccard_distance All'!$A$3:$A$138,0),MATCH(Jaccard_export!CD$1,'Jaccard_distance All'!$C$1:$EH$1,0))</f>
        <v>0.82978723404255317</v>
      </c>
      <c r="CE8">
        <f ca="1">OFFSET('Jaccard_distance All'!$B$2,MATCH(Jaccard_export!$A8,'Jaccard_distance All'!$A$3:$A$138,0),MATCH(Jaccard_export!CE$1,'Jaccard_distance All'!$C$1:$EH$1,0))</f>
        <v>0.9555555555555556</v>
      </c>
      <c r="CF8">
        <f ca="1">OFFSET('Jaccard_distance All'!$B$2,MATCH(Jaccard_export!$A8,'Jaccard_distance All'!$A$3:$A$138,0),MATCH(Jaccard_export!CF$1,'Jaccard_distance All'!$C$1:$EH$1,0))</f>
        <v>0.8085106382978724</v>
      </c>
      <c r="CG8">
        <f ca="1">OFFSET('Jaccard_distance All'!$B$2,MATCH(Jaccard_export!$A8,'Jaccard_distance All'!$A$3:$A$138,0),MATCH(Jaccard_export!CG$1,'Jaccard_distance All'!$C$1:$EH$1,0))</f>
        <v>0.94339622641509435</v>
      </c>
      <c r="CH8">
        <f ca="1">OFFSET('Jaccard_distance All'!$B$2,MATCH(Jaccard_export!$A8,'Jaccard_distance All'!$A$3:$A$138,0),MATCH(Jaccard_export!CH$1,'Jaccard_distance All'!$C$1:$EH$1,0))</f>
        <v>0.71111111111111114</v>
      </c>
      <c r="CI8">
        <f ca="1">OFFSET('Jaccard_distance All'!$B$2,MATCH(Jaccard_export!$A8,'Jaccard_distance All'!$A$3:$A$138,0),MATCH(Jaccard_export!CI$1,'Jaccard_distance All'!$C$1:$EH$1,0))</f>
        <v>0.95348837209302328</v>
      </c>
      <c r="CJ8">
        <f ca="1">OFFSET('Jaccard_distance All'!$B$2,MATCH(Jaccard_export!$A8,'Jaccard_distance All'!$A$3:$A$138,0),MATCH(Jaccard_export!CJ$1,'Jaccard_distance All'!$C$1:$EH$1,0))</f>
        <v>0.87096774193548387</v>
      </c>
      <c r="CK8">
        <f ca="1">OFFSET('Jaccard_distance All'!$B$2,MATCH(Jaccard_export!$A8,'Jaccard_distance All'!$A$3:$A$138,0),MATCH(Jaccard_export!CK$1,'Jaccard_distance All'!$C$1:$EH$1,0))</f>
        <v>0.90384615384615385</v>
      </c>
      <c r="CL8">
        <f ca="1">OFFSET('Jaccard_distance All'!$B$2,MATCH(Jaccard_export!$A8,'Jaccard_distance All'!$A$3:$A$138,0),MATCH(Jaccard_export!CL$1,'Jaccard_distance All'!$C$1:$EH$1,0))</f>
        <v>0.82608695652173914</v>
      </c>
      <c r="CM8">
        <f ca="1">OFFSET('Jaccard_distance All'!$B$2,MATCH(Jaccard_export!$A8,'Jaccard_distance All'!$A$3:$A$138,0),MATCH(Jaccard_export!CM$1,'Jaccard_distance All'!$C$1:$EH$1,0))</f>
        <v>0.90196078431372551</v>
      </c>
      <c r="CN8">
        <f ca="1">OFFSET('Jaccard_distance All'!$B$2,MATCH(Jaccard_export!$A8,'Jaccard_distance All'!$A$3:$A$138,0),MATCH(Jaccard_export!CN$1,'Jaccard_distance All'!$C$1:$EH$1,0))</f>
        <v>0.8214285714285714</v>
      </c>
      <c r="CO8">
        <f ca="1">OFFSET('Jaccard_distance All'!$B$2,MATCH(Jaccard_export!$A8,'Jaccard_distance All'!$A$3:$A$138,0),MATCH(Jaccard_export!CO$1,'Jaccard_distance All'!$C$1:$EH$1,0))</f>
        <v>0.69811320754716988</v>
      </c>
      <c r="CP8">
        <f ca="1">OFFSET('Jaccard_distance All'!$B$2,MATCH(Jaccard_export!$A8,'Jaccard_distance All'!$A$3:$A$138,0),MATCH(Jaccard_export!CP$1,'Jaccard_distance All'!$C$1:$EH$1,0))</f>
        <v>0.8</v>
      </c>
      <c r="CQ8">
        <f ca="1">OFFSET('Jaccard_distance All'!$B$2,MATCH(Jaccard_export!$A8,'Jaccard_distance All'!$A$3:$A$138,0),MATCH(Jaccard_export!CQ$1,'Jaccard_distance All'!$C$1:$EH$1,0))</f>
        <v>0.75471698113207553</v>
      </c>
      <c r="CR8">
        <f ca="1">OFFSET('Jaccard_distance All'!$B$2,MATCH(Jaccard_export!$A8,'Jaccard_distance All'!$A$3:$A$138,0),MATCH(Jaccard_export!CR$1,'Jaccard_distance All'!$C$1:$EH$1,0))</f>
        <v>0.85714285714285721</v>
      </c>
      <c r="CS8">
        <f ca="1">OFFSET('Jaccard_distance All'!$B$2,MATCH(Jaccard_export!$A8,'Jaccard_distance All'!$A$3:$A$138,0),MATCH(Jaccard_export!CS$1,'Jaccard_distance All'!$C$1:$EH$1,0))</f>
        <v>0.84615384615384615</v>
      </c>
      <c r="CT8">
        <f ca="1">OFFSET('Jaccard_distance All'!$B$2,MATCH(Jaccard_export!$A8,'Jaccard_distance All'!$A$3:$A$138,0),MATCH(Jaccard_export!CT$1,'Jaccard_distance All'!$C$1:$EH$1,0))</f>
        <v>0.82978723404255317</v>
      </c>
      <c r="CU8">
        <f ca="1">OFFSET('Jaccard_distance All'!$B$2,MATCH(Jaccard_export!$A8,'Jaccard_distance All'!$A$3:$A$138,0),MATCH(Jaccard_export!CU$1,'Jaccard_distance All'!$C$1:$EH$1,0))</f>
        <v>0.84313725490196079</v>
      </c>
      <c r="CV8">
        <f ca="1">OFFSET('Jaccard_distance All'!$B$2,MATCH(Jaccard_export!$A8,'Jaccard_distance All'!$A$3:$A$138,0),MATCH(Jaccard_export!CV$1,'Jaccard_distance All'!$C$1:$EH$1,0))</f>
        <v>0.7192982456140351</v>
      </c>
      <c r="CW8">
        <f ca="1">OFFSET('Jaccard_distance All'!$B$2,MATCH(Jaccard_export!$A8,'Jaccard_distance All'!$A$3:$A$138,0),MATCH(Jaccard_export!CW$1,'Jaccard_distance All'!$C$1:$EH$1,0))</f>
        <v>0.73584905660377364</v>
      </c>
      <c r="CX8">
        <f ca="1">OFFSET('Jaccard_distance All'!$B$2,MATCH(Jaccard_export!$A8,'Jaccard_distance All'!$A$3:$A$138,0),MATCH(Jaccard_export!CX$1,'Jaccard_distance All'!$C$1:$EH$1,0))</f>
        <v>0.85</v>
      </c>
      <c r="CY8">
        <f ca="1">OFFSET('Jaccard_distance All'!$B$2,MATCH(Jaccard_export!$A8,'Jaccard_distance All'!$A$3:$A$138,0),MATCH(Jaccard_export!CY$1,'Jaccard_distance All'!$C$1:$EH$1,0))</f>
        <v>0.76923076923076916</v>
      </c>
      <c r="CZ8">
        <f ca="1">OFFSET('Jaccard_distance All'!$B$2,MATCH(Jaccard_export!$A8,'Jaccard_distance All'!$A$3:$A$138,0),MATCH(Jaccard_export!CZ$1,'Jaccard_distance All'!$C$1:$EH$1,0))</f>
        <v>0.80769230769230771</v>
      </c>
      <c r="DA8">
        <f ca="1">OFFSET('Jaccard_distance All'!$B$2,MATCH(Jaccard_export!$A8,'Jaccard_distance All'!$A$3:$A$138,0),MATCH(Jaccard_export!DA$1,'Jaccard_distance All'!$C$1:$EH$1,0))</f>
        <v>0.82608695652173914</v>
      </c>
      <c r="DB8">
        <f ca="1">OFFSET('Jaccard_distance All'!$B$2,MATCH(Jaccard_export!$A8,'Jaccard_distance All'!$A$3:$A$138,0),MATCH(Jaccard_export!DB$1,'Jaccard_distance All'!$C$1:$EH$1,0))</f>
        <v>0.76363636363636367</v>
      </c>
      <c r="DC8">
        <f ca="1">OFFSET('Jaccard_distance All'!$B$2,MATCH(Jaccard_export!$A8,'Jaccard_distance All'!$A$3:$A$138,0),MATCH(Jaccard_export!DC$1,'Jaccard_distance All'!$C$1:$EH$1,0))</f>
        <v>0.84482758620689657</v>
      </c>
      <c r="DD8">
        <f ca="1">OFFSET('Jaccard_distance All'!$B$2,MATCH(Jaccard_export!$A8,'Jaccard_distance All'!$A$3:$A$138,0),MATCH(Jaccard_export!DD$1,'Jaccard_distance All'!$C$1:$EH$1,0))</f>
        <v>0.73076923076923084</v>
      </c>
      <c r="DE8">
        <f ca="1">OFFSET('Jaccard_distance All'!$B$2,MATCH(Jaccard_export!$A8,'Jaccard_distance All'!$A$3:$A$138,0),MATCH(Jaccard_export!DE$1,'Jaccard_distance All'!$C$1:$EH$1,0))</f>
        <v>0.8666666666666667</v>
      </c>
      <c r="DF8">
        <f ca="1">OFFSET('Jaccard_distance All'!$B$2,MATCH(Jaccard_export!$A8,'Jaccard_distance All'!$A$3:$A$138,0),MATCH(Jaccard_export!DF$1,'Jaccard_distance All'!$C$1:$EH$1,0))</f>
        <v>0.88372093023255816</v>
      </c>
      <c r="DG8">
        <f ca="1">OFFSET('Jaccard_distance All'!$B$2,MATCH(Jaccard_export!$A8,'Jaccard_distance All'!$A$3:$A$138,0),MATCH(Jaccard_export!DG$1,'Jaccard_distance All'!$C$1:$EH$1,0))</f>
        <v>0.85714285714285721</v>
      </c>
      <c r="DH8">
        <f ca="1">OFFSET('Jaccard_distance All'!$B$2,MATCH(Jaccard_export!$A8,'Jaccard_distance All'!$A$3:$A$138,0),MATCH(Jaccard_export!DH$1,'Jaccard_distance All'!$C$1:$EH$1,0))</f>
        <v>0.95918367346938771</v>
      </c>
      <c r="DI8">
        <f ca="1">OFFSET('Jaccard_distance All'!$B$2,MATCH(Jaccard_export!$A8,'Jaccard_distance All'!$A$3:$A$138,0),MATCH(Jaccard_export!DI$1,'Jaccard_distance All'!$C$1:$EH$1,0))</f>
        <v>0.86538461538461542</v>
      </c>
      <c r="DJ8">
        <f ca="1">OFFSET('Jaccard_distance All'!$B$2,MATCH(Jaccard_export!$A8,'Jaccard_distance All'!$A$3:$A$138,0),MATCH(Jaccard_export!DJ$1,'Jaccard_distance All'!$C$1:$EH$1,0))</f>
        <v>0.77358490566037741</v>
      </c>
      <c r="DK8">
        <f ca="1">OFFSET('Jaccard_distance All'!$B$2,MATCH(Jaccard_export!$A8,'Jaccard_distance All'!$A$3:$A$138,0),MATCH(Jaccard_export!DK$1,'Jaccard_distance All'!$C$1:$EH$1,0))</f>
        <v>0.97916666666666663</v>
      </c>
      <c r="DL8">
        <f ca="1">OFFSET('Jaccard_distance All'!$B$2,MATCH(Jaccard_export!$A8,'Jaccard_distance All'!$A$3:$A$138,0),MATCH(Jaccard_export!DL$1,'Jaccard_distance All'!$C$1:$EH$1,0))</f>
        <v>0.97727272727272729</v>
      </c>
      <c r="DM8">
        <f ca="1">OFFSET('Jaccard_distance All'!$B$2,MATCH(Jaccard_export!$A8,'Jaccard_distance All'!$A$3:$A$138,0),MATCH(Jaccard_export!DM$1,'Jaccard_distance All'!$C$1:$EH$1,0))</f>
        <v>0.8392857142857143</v>
      </c>
      <c r="DN8">
        <f ca="1">OFFSET('Jaccard_distance All'!$B$2,MATCH(Jaccard_export!$A8,'Jaccard_distance All'!$A$3:$A$138,0),MATCH(Jaccard_export!DN$1,'Jaccard_distance All'!$C$1:$EH$1,0))</f>
        <v>0.85714285714285721</v>
      </c>
      <c r="DO8">
        <f ca="1">OFFSET('Jaccard_distance All'!$B$2,MATCH(Jaccard_export!$A8,'Jaccard_distance All'!$A$3:$A$138,0),MATCH(Jaccard_export!DO$1,'Jaccard_distance All'!$C$1:$EH$1,0))</f>
        <v>0.82692307692307687</v>
      </c>
      <c r="DP8">
        <f ca="1">OFFSET('Jaccard_distance All'!$B$2,MATCH(Jaccard_export!$A8,'Jaccard_distance All'!$A$3:$A$138,0),MATCH(Jaccard_export!DP$1,'Jaccard_distance All'!$C$1:$EH$1,0))</f>
        <v>0.79629629629629628</v>
      </c>
      <c r="DQ8">
        <f ca="1">OFFSET('Jaccard_distance All'!$B$2,MATCH(Jaccard_export!$A8,'Jaccard_distance All'!$A$3:$A$138,0),MATCH(Jaccard_export!DQ$1,'Jaccard_distance All'!$C$1:$EH$1,0))</f>
        <v>0.97674418604651159</v>
      </c>
      <c r="DR8">
        <f ca="1">OFFSET('Jaccard_distance All'!$B$2,MATCH(Jaccard_export!$A8,'Jaccard_distance All'!$A$3:$A$138,0),MATCH(Jaccard_export!DR$1,'Jaccard_distance All'!$C$1:$EH$1,0))</f>
        <v>0.73584905660377364</v>
      </c>
      <c r="DS8">
        <f ca="1">OFFSET('Jaccard_distance All'!$B$2,MATCH(Jaccard_export!$A8,'Jaccard_distance All'!$A$3:$A$138,0),MATCH(Jaccard_export!DS$1,'Jaccard_distance All'!$C$1:$EH$1,0))</f>
        <v>0.70491803278688525</v>
      </c>
      <c r="DT8">
        <f ca="1">OFFSET('Jaccard_distance All'!$B$2,MATCH(Jaccard_export!$A8,'Jaccard_distance All'!$A$3:$A$138,0),MATCH(Jaccard_export!DT$1,'Jaccard_distance All'!$C$1:$EH$1,0))</f>
        <v>0.77272727272727271</v>
      </c>
      <c r="DU8">
        <f ca="1">OFFSET('Jaccard_distance All'!$B$2,MATCH(Jaccard_export!$A8,'Jaccard_distance All'!$A$3:$A$138,0),MATCH(Jaccard_export!DU$1,'Jaccard_distance All'!$C$1:$EH$1,0))</f>
        <v>0.86538461538461542</v>
      </c>
      <c r="DV8">
        <f ca="1">OFFSET('Jaccard_distance All'!$B$2,MATCH(Jaccard_export!$A8,'Jaccard_distance All'!$A$3:$A$138,0),MATCH(Jaccard_export!DV$1,'Jaccard_distance All'!$C$1:$EH$1,0))</f>
        <v>0.97560975609756095</v>
      </c>
      <c r="DW8">
        <f ca="1">OFFSET('Jaccard_distance All'!$B$2,MATCH(Jaccard_export!$A8,'Jaccard_distance All'!$A$3:$A$138,0),MATCH(Jaccard_export!DW$1,'Jaccard_distance All'!$C$1:$EH$1,0))</f>
        <v>0.83636363636363642</v>
      </c>
      <c r="DX8">
        <f ca="1">OFFSET('Jaccard_distance All'!$B$2,MATCH(Jaccard_export!$A8,'Jaccard_distance All'!$A$3:$A$138,0),MATCH(Jaccard_export!DX$1,'Jaccard_distance All'!$C$1:$EH$1,0))</f>
        <v>0.84615384615384615</v>
      </c>
      <c r="DY8">
        <f ca="1">OFFSET('Jaccard_distance All'!$B$2,MATCH(Jaccard_export!$A8,'Jaccard_distance All'!$A$3:$A$138,0),MATCH(Jaccard_export!DY$1,'Jaccard_distance All'!$C$1:$EH$1,0))</f>
        <v>0.75862068965517238</v>
      </c>
      <c r="DZ8">
        <f ca="1">OFFSET('Jaccard_distance All'!$B$2,MATCH(Jaccard_export!$A8,'Jaccard_distance All'!$A$3:$A$138,0),MATCH(Jaccard_export!DZ$1,'Jaccard_distance All'!$C$1:$EH$1,0))</f>
        <v>0.97727272727272729</v>
      </c>
      <c r="EA8">
        <f ca="1">OFFSET('Jaccard_distance All'!$B$2,MATCH(Jaccard_export!$A8,'Jaccard_distance All'!$A$3:$A$138,0),MATCH(Jaccard_export!EA$1,'Jaccard_distance All'!$C$1:$EH$1,0))</f>
        <v>0.86046511627906974</v>
      </c>
      <c r="EB8">
        <f ca="1">OFFSET('Jaccard_distance All'!$B$2,MATCH(Jaccard_export!$A8,'Jaccard_distance All'!$A$3:$A$138,0),MATCH(Jaccard_export!EB$1,'Jaccard_distance All'!$C$1:$EH$1,0))</f>
        <v>0.84090909090909094</v>
      </c>
      <c r="EC8">
        <f ca="1">OFFSET('Jaccard_distance All'!$B$2,MATCH(Jaccard_export!$A8,'Jaccard_distance All'!$A$3:$A$138,0),MATCH(Jaccard_export!EC$1,'Jaccard_distance All'!$C$1:$EH$1,0))</f>
        <v>0.83333333333333337</v>
      </c>
      <c r="ED8">
        <f ca="1">OFFSET('Jaccard_distance All'!$B$2,MATCH(Jaccard_export!$A8,'Jaccard_distance All'!$A$3:$A$138,0),MATCH(Jaccard_export!ED$1,'Jaccard_distance All'!$C$1:$EH$1,0))</f>
        <v>0.84615384615384615</v>
      </c>
      <c r="EE8">
        <f ca="1">OFFSET('Jaccard_distance All'!$B$2,MATCH(Jaccard_export!$A8,'Jaccard_distance All'!$A$3:$A$138,0),MATCH(Jaccard_export!EE$1,'Jaccard_distance All'!$C$1:$EH$1,0))</f>
        <v>0.91666666666666663</v>
      </c>
      <c r="EF8">
        <f ca="1">OFFSET('Jaccard_distance All'!$B$2,MATCH(Jaccard_export!$A8,'Jaccard_distance All'!$A$3:$A$138,0),MATCH(Jaccard_export!EF$1,'Jaccard_distance All'!$C$1:$EH$1,0))</f>
        <v>0.97777777777777775</v>
      </c>
      <c r="EG8" s="14">
        <f ca="1">OFFSET('Jaccard_distance All'!$B$2,MATCH(Jaccard_export!$A8,'Jaccard_distance All'!$A$3:$A$138,0),MATCH(Jaccard_export!EG$1,'Jaccard_distance All'!$C$1:$EH$1,0))</f>
        <v>0.9</v>
      </c>
    </row>
    <row r="9" spans="1:137" x14ac:dyDescent="0.45">
      <c r="A9" s="13" t="s">
        <v>52</v>
      </c>
      <c r="B9">
        <f ca="1">OFFSET('Jaccard_distance All'!$B$2,MATCH(Jaccard_export!$A9,'Jaccard_distance All'!$A$3:$A$138,0),MATCH(Jaccard_export!B$1,'Jaccard_distance All'!$C$1:$EH$1,0))</f>
        <v>0.765625</v>
      </c>
      <c r="C9">
        <f ca="1">OFFSET('Jaccard_distance All'!$B$2,MATCH(Jaccard_export!$A9,'Jaccard_distance All'!$A$3:$A$138,0),MATCH(Jaccard_export!C$1,'Jaccard_distance All'!$C$1:$EH$1,0))</f>
        <v>0.74390243902439024</v>
      </c>
      <c r="D9">
        <f ca="1">OFFSET('Jaccard_distance All'!$B$2,MATCH(Jaccard_export!$A9,'Jaccard_distance All'!$A$3:$A$138,0),MATCH(Jaccard_export!D$1,'Jaccard_distance All'!$C$1:$EH$1,0))</f>
        <v>0.85135135135135132</v>
      </c>
      <c r="E9">
        <f ca="1">OFFSET('Jaccard_distance All'!$B$2,MATCH(Jaccard_export!$A9,'Jaccard_distance All'!$A$3:$A$138,0),MATCH(Jaccard_export!E$1,'Jaccard_distance All'!$C$1:$EH$1,0))</f>
        <v>0.89473684210526316</v>
      </c>
      <c r="F9">
        <f ca="1">OFFSET('Jaccard_distance All'!$B$2,MATCH(Jaccard_export!$A9,'Jaccard_distance All'!$A$3:$A$138,0),MATCH(Jaccard_export!F$1,'Jaccard_distance All'!$C$1:$EH$1,0))</f>
        <v>0.7384615384615385</v>
      </c>
      <c r="G9">
        <f ca="1">OFFSET('Jaccard_distance All'!$B$2,MATCH(Jaccard_export!$A9,'Jaccard_distance All'!$A$3:$A$138,0),MATCH(Jaccard_export!G$1,'Jaccard_distance All'!$C$1:$EH$1,0))</f>
        <v>0.8214285714285714</v>
      </c>
      <c r="H9">
        <f ca="1">OFFSET('Jaccard_distance All'!$B$2,MATCH(Jaccard_export!$A9,'Jaccard_distance All'!$A$3:$A$138,0),MATCH(Jaccard_export!H$1,'Jaccard_distance All'!$C$1:$EH$1,0))</f>
        <v>0.7</v>
      </c>
      <c r="I9">
        <f ca="1">OFFSET('Jaccard_distance All'!$B$2,MATCH(Jaccard_export!$A9,'Jaccard_distance All'!$A$3:$A$138,0),MATCH(Jaccard_export!I$1,'Jaccard_distance All'!$C$1:$EH$1,0))</f>
        <v>0.85714285714285721</v>
      </c>
      <c r="J9">
        <f ca="1">OFFSET('Jaccard_distance All'!$B$2,MATCH(Jaccard_export!$A9,'Jaccard_distance All'!$A$3:$A$138,0),MATCH(Jaccard_export!J$1,'Jaccard_distance All'!$C$1:$EH$1,0))</f>
        <v>0.84</v>
      </c>
      <c r="K9">
        <f ca="1">OFFSET('Jaccard_distance All'!$B$2,MATCH(Jaccard_export!$A9,'Jaccard_distance All'!$A$3:$A$138,0),MATCH(Jaccard_export!K$1,'Jaccard_distance All'!$C$1:$EH$1,0))</f>
        <v>0.8666666666666667</v>
      </c>
      <c r="L9">
        <f ca="1">OFFSET('Jaccard_distance All'!$B$2,MATCH(Jaccard_export!$A9,'Jaccard_distance All'!$A$3:$A$138,0),MATCH(Jaccard_export!L$1,'Jaccard_distance All'!$C$1:$EH$1,0))</f>
        <v>0.89393939393939392</v>
      </c>
      <c r="M9">
        <f ca="1">OFFSET('Jaccard_distance All'!$B$2,MATCH(Jaccard_export!$A9,'Jaccard_distance All'!$A$3:$A$138,0),MATCH(Jaccard_export!M$1,'Jaccard_distance All'!$C$1:$EH$1,0))</f>
        <v>0.86274509803921573</v>
      </c>
      <c r="N9">
        <f ca="1">OFFSET('Jaccard_distance All'!$B$2,MATCH(Jaccard_export!$A9,'Jaccard_distance All'!$A$3:$A$138,0),MATCH(Jaccard_export!N$1,'Jaccard_distance All'!$C$1:$EH$1,0))</f>
        <v>0.90625</v>
      </c>
      <c r="O9">
        <f ca="1">OFFSET('Jaccard_distance All'!$B$2,MATCH(Jaccard_export!$A9,'Jaccard_distance All'!$A$3:$A$138,0),MATCH(Jaccard_export!O$1,'Jaccard_distance All'!$C$1:$EH$1,0))</f>
        <v>0.91228070175438591</v>
      </c>
      <c r="P9">
        <f ca="1">OFFSET('Jaccard_distance All'!$B$2,MATCH(Jaccard_export!$A9,'Jaccard_distance All'!$A$3:$A$138,0),MATCH(Jaccard_export!P$1,'Jaccard_distance All'!$C$1:$EH$1,0))</f>
        <v>0.92063492063492069</v>
      </c>
      <c r="Q9">
        <f ca="1">OFFSET('Jaccard_distance All'!$B$2,MATCH(Jaccard_export!$A9,'Jaccard_distance All'!$A$3:$A$138,0),MATCH(Jaccard_export!Q$1,'Jaccard_distance All'!$C$1:$EH$1,0))</f>
        <v>0.93617021276595747</v>
      </c>
      <c r="R9">
        <f ca="1">OFFSET('Jaccard_distance All'!$B$2,MATCH(Jaccard_export!$A9,'Jaccard_distance All'!$A$3:$A$138,0),MATCH(Jaccard_export!R$1,'Jaccard_distance All'!$C$1:$EH$1,0))</f>
        <v>0.92592592592592593</v>
      </c>
      <c r="S9">
        <f ca="1">OFFSET('Jaccard_distance All'!$B$2,MATCH(Jaccard_export!$A9,'Jaccard_distance All'!$A$3:$A$138,0),MATCH(Jaccard_export!S$1,'Jaccard_distance All'!$C$1:$EH$1,0))</f>
        <v>0.96363636363636362</v>
      </c>
      <c r="T9">
        <f ca="1">OFFSET('Jaccard_distance All'!$B$2,MATCH(Jaccard_export!$A9,'Jaccard_distance All'!$A$3:$A$138,0),MATCH(Jaccard_export!T$1,'Jaccard_distance All'!$C$1:$EH$1,0))</f>
        <v>0.96153846153846156</v>
      </c>
      <c r="U9">
        <f ca="1">OFFSET('Jaccard_distance All'!$B$2,MATCH(Jaccard_export!$A9,'Jaccard_distance All'!$A$3:$A$138,0),MATCH(Jaccard_export!U$1,'Jaccard_distance All'!$C$1:$EH$1,0))</f>
        <v>0.89473684210526316</v>
      </c>
      <c r="V9">
        <f ca="1">OFFSET('Jaccard_distance All'!$B$2,MATCH(Jaccard_export!$A9,'Jaccard_distance All'!$A$3:$A$138,0),MATCH(Jaccard_export!V$1,'Jaccard_distance All'!$C$1:$EH$1,0))</f>
        <v>0.97872340425531912</v>
      </c>
      <c r="W9">
        <f ca="1">OFFSET('Jaccard_distance All'!$B$2,MATCH(Jaccard_export!$A9,'Jaccard_distance All'!$A$3:$A$138,0),MATCH(Jaccard_export!W$1,'Jaccard_distance All'!$C$1:$EH$1,0))</f>
        <v>0.85245901639344268</v>
      </c>
      <c r="X9">
        <f ca="1">OFFSET('Jaccard_distance All'!$B$2,MATCH(Jaccard_export!$A9,'Jaccard_distance All'!$A$3:$A$138,0),MATCH(Jaccard_export!X$1,'Jaccard_distance All'!$C$1:$EH$1,0))</f>
        <v>1</v>
      </c>
      <c r="Y9">
        <f ca="1">OFFSET('Jaccard_distance All'!$B$2,MATCH(Jaccard_export!$A9,'Jaccard_distance All'!$A$3:$A$138,0),MATCH(Jaccard_export!Y$1,'Jaccard_distance All'!$C$1:$EH$1,0))</f>
        <v>0.9375</v>
      </c>
      <c r="Z9">
        <f ca="1">OFFSET('Jaccard_distance All'!$B$2,MATCH(Jaccard_export!$A9,'Jaccard_distance All'!$A$3:$A$138,0),MATCH(Jaccard_export!Z$1,'Jaccard_distance All'!$C$1:$EH$1,0))</f>
        <v>0.92982456140350878</v>
      </c>
      <c r="AA9">
        <f ca="1">OFFSET('Jaccard_distance All'!$B$2,MATCH(Jaccard_export!$A9,'Jaccard_distance All'!$A$3:$A$138,0),MATCH(Jaccard_export!AA$1,'Jaccard_distance All'!$C$1:$EH$1,0))</f>
        <v>0.47540983606557374</v>
      </c>
      <c r="AB9">
        <f ca="1">OFFSET('Jaccard_distance All'!$B$2,MATCH(Jaccard_export!$A9,'Jaccard_distance All'!$A$3:$A$138,0),MATCH(Jaccard_export!AB$1,'Jaccard_distance All'!$C$1:$EH$1,0))</f>
        <v>0.49275362318840576</v>
      </c>
      <c r="AC9">
        <f ca="1">OFFSET('Jaccard_distance All'!$B$2,MATCH(Jaccard_export!$A9,'Jaccard_distance All'!$A$3:$A$138,0),MATCH(Jaccard_export!AC$1,'Jaccard_distance All'!$C$1:$EH$1,0))</f>
        <v>0.8035714285714286</v>
      </c>
      <c r="AD9">
        <f ca="1">OFFSET('Jaccard_distance All'!$B$2,MATCH(Jaccard_export!$A9,'Jaccard_distance All'!$A$3:$A$138,0),MATCH(Jaccard_export!AD$1,'Jaccard_distance All'!$C$1:$EH$1,0))</f>
        <v>0.57446808510638303</v>
      </c>
      <c r="AE9">
        <f ca="1">OFFSET('Jaccard_distance All'!$B$2,MATCH(Jaccard_export!$A9,'Jaccard_distance All'!$A$3:$A$138,0),MATCH(Jaccard_export!AE$1,'Jaccard_distance All'!$C$1:$EH$1,0))</f>
        <v>0</v>
      </c>
      <c r="AF9">
        <f ca="1">OFFSET('Jaccard_distance All'!$B$2,MATCH(Jaccard_export!$A9,'Jaccard_distance All'!$A$3:$A$138,0),MATCH(Jaccard_export!AF$1,'Jaccard_distance All'!$C$1:$EH$1,0))</f>
        <v>0.50877192982456143</v>
      </c>
      <c r="AG9">
        <f ca="1">OFFSET('Jaccard_distance All'!$B$2,MATCH(Jaccard_export!$A9,'Jaccard_distance All'!$A$3:$A$138,0),MATCH(Jaccard_export!AG$1,'Jaccard_distance All'!$C$1:$EH$1,0))</f>
        <v>0.76086956521739135</v>
      </c>
      <c r="AH9">
        <f ca="1">OFFSET('Jaccard_distance All'!$B$2,MATCH(Jaccard_export!$A9,'Jaccard_distance All'!$A$3:$A$138,0),MATCH(Jaccard_export!AH$1,'Jaccard_distance All'!$C$1:$EH$1,0))</f>
        <v>0.65999999999999992</v>
      </c>
      <c r="AI9">
        <f ca="1">OFFSET('Jaccard_distance All'!$B$2,MATCH(Jaccard_export!$A9,'Jaccard_distance All'!$A$3:$A$138,0),MATCH(Jaccard_export!AI$1,'Jaccard_distance All'!$C$1:$EH$1,0))</f>
        <v>0.85714285714285721</v>
      </c>
      <c r="AJ9">
        <f ca="1">OFFSET('Jaccard_distance All'!$B$2,MATCH(Jaccard_export!$A9,'Jaccard_distance All'!$A$3:$A$138,0),MATCH(Jaccard_export!AJ$1,'Jaccard_distance All'!$C$1:$EH$1,0))</f>
        <v>0.78723404255319152</v>
      </c>
      <c r="AK9">
        <f ca="1">OFFSET('Jaccard_distance All'!$B$2,MATCH(Jaccard_export!$A9,'Jaccard_distance All'!$A$3:$A$138,0),MATCH(Jaccard_export!AK$1,'Jaccard_distance All'!$C$1:$EH$1,0))</f>
        <v>0.7</v>
      </c>
      <c r="AL9">
        <f ca="1">OFFSET('Jaccard_distance All'!$B$2,MATCH(Jaccard_export!$A9,'Jaccard_distance All'!$A$3:$A$138,0),MATCH(Jaccard_export!AL$1,'Jaccard_distance All'!$C$1:$EH$1,0))</f>
        <v>0.71698113207547176</v>
      </c>
      <c r="AM9">
        <f ca="1">OFFSET('Jaccard_distance All'!$B$2,MATCH(Jaccard_export!$A9,'Jaccard_distance All'!$A$3:$A$138,0),MATCH(Jaccard_export!AM$1,'Jaccard_distance All'!$C$1:$EH$1,0))</f>
        <v>0.875</v>
      </c>
      <c r="AN9">
        <f ca="1">OFFSET('Jaccard_distance All'!$B$2,MATCH(Jaccard_export!$A9,'Jaccard_distance All'!$A$3:$A$138,0),MATCH(Jaccard_export!AN$1,'Jaccard_distance All'!$C$1:$EH$1,0))</f>
        <v>0.79069767441860461</v>
      </c>
      <c r="AO9">
        <f ca="1">OFFSET('Jaccard_distance All'!$B$2,MATCH(Jaccard_export!$A9,'Jaccard_distance All'!$A$3:$A$138,0),MATCH(Jaccard_export!AO$1,'Jaccard_distance All'!$C$1:$EH$1,0))</f>
        <v>0.74509803921568629</v>
      </c>
      <c r="AP9">
        <f ca="1">OFFSET('Jaccard_distance All'!$B$2,MATCH(Jaccard_export!$A9,'Jaccard_distance All'!$A$3:$A$138,0),MATCH(Jaccard_export!AP$1,'Jaccard_distance All'!$C$1:$EH$1,0))</f>
        <v>0.86363636363636365</v>
      </c>
      <c r="AQ9">
        <f ca="1">OFFSET('Jaccard_distance All'!$B$2,MATCH(Jaccard_export!$A9,'Jaccard_distance All'!$A$3:$A$138,0),MATCH(Jaccard_export!AQ$1,'Jaccard_distance All'!$C$1:$EH$1,0))</f>
        <v>0.84782608695652173</v>
      </c>
      <c r="AR9">
        <f ca="1">OFFSET('Jaccard_distance All'!$B$2,MATCH(Jaccard_export!$A9,'Jaccard_distance All'!$A$3:$A$138,0),MATCH(Jaccard_export!AR$1,'Jaccard_distance All'!$C$1:$EH$1,0))</f>
        <v>0.80434782608695654</v>
      </c>
      <c r="AS9">
        <f ca="1">OFFSET('Jaccard_distance All'!$B$2,MATCH(Jaccard_export!$A9,'Jaccard_distance All'!$A$3:$A$138,0),MATCH(Jaccard_export!AS$1,'Jaccard_distance All'!$C$1:$EH$1,0))</f>
        <v>0.66666666666666674</v>
      </c>
      <c r="AT9">
        <f ca="1">OFFSET('Jaccard_distance All'!$B$2,MATCH(Jaccard_export!$A9,'Jaccard_distance All'!$A$3:$A$138,0),MATCH(Jaccard_export!AT$1,'Jaccard_distance All'!$C$1:$EH$1,0))</f>
        <v>0.84444444444444444</v>
      </c>
      <c r="AU9">
        <f ca="1">OFFSET('Jaccard_distance All'!$B$2,MATCH(Jaccard_export!$A9,'Jaccard_distance All'!$A$3:$A$138,0),MATCH(Jaccard_export!AU$1,'Jaccard_distance All'!$C$1:$EH$1,0))</f>
        <v>0.88636363636363635</v>
      </c>
      <c r="AV9">
        <f ca="1">OFFSET('Jaccard_distance All'!$B$2,MATCH(Jaccard_export!$A9,'Jaccard_distance All'!$A$3:$A$138,0),MATCH(Jaccard_export!AV$1,'Jaccard_distance All'!$C$1:$EH$1,0))</f>
        <v>0.81132075471698117</v>
      </c>
      <c r="AW9">
        <f ca="1">OFFSET('Jaccard_distance All'!$B$2,MATCH(Jaccard_export!$A9,'Jaccard_distance All'!$A$3:$A$138,0),MATCH(Jaccard_export!AW$1,'Jaccard_distance All'!$C$1:$EH$1,0))</f>
        <v>0.828125</v>
      </c>
      <c r="AX9">
        <f ca="1">OFFSET('Jaccard_distance All'!$B$2,MATCH(Jaccard_export!$A9,'Jaccard_distance All'!$A$3:$A$138,0),MATCH(Jaccard_export!AX$1,'Jaccard_distance All'!$C$1:$EH$1,0))</f>
        <v>0.8867924528301887</v>
      </c>
      <c r="AY9">
        <f ca="1">OFFSET('Jaccard_distance All'!$B$2,MATCH(Jaccard_export!$A9,'Jaccard_distance All'!$A$3:$A$138,0),MATCH(Jaccard_export!AY$1,'Jaccard_distance All'!$C$1:$EH$1,0))</f>
        <v>0.86956521739130432</v>
      </c>
      <c r="AZ9">
        <f ca="1">OFFSET('Jaccard_distance All'!$B$2,MATCH(Jaccard_export!$A9,'Jaccard_distance All'!$A$3:$A$138,0),MATCH(Jaccard_export!AZ$1,'Jaccard_distance All'!$C$1:$EH$1,0))</f>
        <v>0.94</v>
      </c>
      <c r="BA9">
        <f ca="1">OFFSET('Jaccard_distance All'!$B$2,MATCH(Jaccard_export!$A9,'Jaccard_distance All'!$A$3:$A$138,0),MATCH(Jaccard_export!BA$1,'Jaccard_distance All'!$C$1:$EH$1,0))</f>
        <v>0.85416666666666663</v>
      </c>
      <c r="BB9">
        <f ca="1">OFFSET('Jaccard_distance All'!$B$2,MATCH(Jaccard_export!$A9,'Jaccard_distance All'!$A$3:$A$138,0),MATCH(Jaccard_export!BB$1,'Jaccard_distance All'!$C$1:$EH$1,0))</f>
        <v>0.91666666666666663</v>
      </c>
      <c r="BC9">
        <f ca="1">OFFSET('Jaccard_distance All'!$B$2,MATCH(Jaccard_export!$A9,'Jaccard_distance All'!$A$3:$A$138,0),MATCH(Jaccard_export!BC$1,'Jaccard_distance All'!$C$1:$EH$1,0))</f>
        <v>0.9152542372881356</v>
      </c>
      <c r="BD9">
        <f ca="1">OFFSET('Jaccard_distance All'!$B$2,MATCH(Jaccard_export!$A9,'Jaccard_distance All'!$A$3:$A$138,0),MATCH(Jaccard_export!BD$1,'Jaccard_distance All'!$C$1:$EH$1,0))</f>
        <v>0.77586206896551724</v>
      </c>
      <c r="BE9">
        <f ca="1">OFFSET('Jaccard_distance All'!$B$2,MATCH(Jaccard_export!$A9,'Jaccard_distance All'!$A$3:$A$138,0),MATCH(Jaccard_export!BE$1,'Jaccard_distance All'!$C$1:$EH$1,0))</f>
        <v>0.89583333333333337</v>
      </c>
      <c r="BF9">
        <f ca="1">OFFSET('Jaccard_distance All'!$B$2,MATCH(Jaccard_export!$A9,'Jaccard_distance All'!$A$3:$A$138,0),MATCH(Jaccard_export!BF$1,'Jaccard_distance All'!$C$1:$EH$1,0))</f>
        <v>0.81538461538461537</v>
      </c>
      <c r="BG9">
        <f ca="1">OFFSET('Jaccard_distance All'!$B$2,MATCH(Jaccard_export!$A9,'Jaccard_distance All'!$A$3:$A$138,0),MATCH(Jaccard_export!BG$1,'Jaccard_distance All'!$C$1:$EH$1,0))</f>
        <v>0.77586206896551724</v>
      </c>
      <c r="BH9">
        <f ca="1">OFFSET('Jaccard_distance All'!$B$2,MATCH(Jaccard_export!$A9,'Jaccard_distance All'!$A$3:$A$138,0),MATCH(Jaccard_export!BH$1,'Jaccard_distance All'!$C$1:$EH$1,0))</f>
        <v>0.92982456140350878</v>
      </c>
      <c r="BI9">
        <f ca="1">OFFSET('Jaccard_distance All'!$B$2,MATCH(Jaccard_export!$A9,'Jaccard_distance All'!$A$3:$A$138,0),MATCH(Jaccard_export!BI$1,'Jaccard_distance All'!$C$1:$EH$1,0))</f>
        <v>0.95918367346938771</v>
      </c>
      <c r="BJ9">
        <f ca="1">OFFSET('Jaccard_distance All'!$B$2,MATCH(Jaccard_export!$A9,'Jaccard_distance All'!$A$3:$A$138,0),MATCH(Jaccard_export!BJ$1,'Jaccard_distance All'!$C$1:$EH$1,0))</f>
        <v>0.9</v>
      </c>
      <c r="BK9">
        <f ca="1">OFFSET('Jaccard_distance All'!$B$2,MATCH(Jaccard_export!$A9,'Jaccard_distance All'!$A$3:$A$138,0),MATCH(Jaccard_export!BK$1,'Jaccard_distance All'!$C$1:$EH$1,0))</f>
        <v>0.92982456140350878</v>
      </c>
      <c r="BL9">
        <f ca="1">OFFSET('Jaccard_distance All'!$B$2,MATCH(Jaccard_export!$A9,'Jaccard_distance All'!$A$3:$A$138,0),MATCH(Jaccard_export!BL$1,'Jaccard_distance All'!$C$1:$EH$1,0))</f>
        <v>0.95833333333333337</v>
      </c>
      <c r="BM9">
        <f ca="1">OFFSET('Jaccard_distance All'!$B$2,MATCH(Jaccard_export!$A9,'Jaccard_distance All'!$A$3:$A$138,0),MATCH(Jaccard_export!BM$1,'Jaccard_distance All'!$C$1:$EH$1,0))</f>
        <v>0.95744680851063835</v>
      </c>
      <c r="BN9">
        <f ca="1">OFFSET('Jaccard_distance All'!$B$2,MATCH(Jaccard_export!$A9,'Jaccard_distance All'!$A$3:$A$138,0),MATCH(Jaccard_export!BN$1,'Jaccard_distance All'!$C$1:$EH$1,0))</f>
        <v>0.83333333333333337</v>
      </c>
      <c r="BO9">
        <f ca="1">OFFSET('Jaccard_distance All'!$B$2,MATCH(Jaccard_export!$A9,'Jaccard_distance All'!$A$3:$A$138,0),MATCH(Jaccard_export!BO$1,'Jaccard_distance All'!$C$1:$EH$1,0))</f>
        <v>0.94444444444444442</v>
      </c>
      <c r="BP9">
        <f ca="1">OFFSET('Jaccard_distance All'!$B$2,MATCH(Jaccard_export!$A9,'Jaccard_distance All'!$A$3:$A$138,0),MATCH(Jaccard_export!BP$1,'Jaccard_distance All'!$C$1:$EH$1,0))</f>
        <v>0.94117647058823528</v>
      </c>
      <c r="BQ9">
        <f ca="1">OFFSET('Jaccard_distance All'!$B$2,MATCH(Jaccard_export!$A9,'Jaccard_distance All'!$A$3:$A$138,0),MATCH(Jaccard_export!BQ$1,'Jaccard_distance All'!$C$1:$EH$1,0))</f>
        <v>0.8125</v>
      </c>
      <c r="BR9">
        <f ca="1">OFFSET('Jaccard_distance All'!$B$2,MATCH(Jaccard_export!$A9,'Jaccard_distance All'!$A$3:$A$138,0),MATCH(Jaccard_export!BR$1,'Jaccard_distance All'!$C$1:$EH$1,0))</f>
        <v>0.8545454545454545</v>
      </c>
      <c r="BS9">
        <f ca="1">OFFSET('Jaccard_distance All'!$B$2,MATCH(Jaccard_export!$A9,'Jaccard_distance All'!$A$3:$A$138,0),MATCH(Jaccard_export!BS$1,'Jaccard_distance All'!$C$1:$EH$1,0))</f>
        <v>0.97560975609756095</v>
      </c>
      <c r="BT9">
        <f ca="1">OFFSET('Jaccard_distance All'!$B$2,MATCH(Jaccard_export!$A9,'Jaccard_distance All'!$A$3:$A$138,0),MATCH(Jaccard_export!BT$1,'Jaccard_distance All'!$C$1:$EH$1,0))</f>
        <v>0.79629629629629628</v>
      </c>
      <c r="BU9">
        <f ca="1">OFFSET('Jaccard_distance All'!$B$2,MATCH(Jaccard_export!$A9,'Jaccard_distance All'!$A$3:$A$138,0),MATCH(Jaccard_export!BU$1,'Jaccard_distance All'!$C$1:$EH$1,0))</f>
        <v>0.86206896551724133</v>
      </c>
      <c r="BV9">
        <f ca="1">OFFSET('Jaccard_distance All'!$B$2,MATCH(Jaccard_export!$A9,'Jaccard_distance All'!$A$3:$A$138,0),MATCH(Jaccard_export!BV$1,'Jaccard_distance All'!$C$1:$EH$1,0))</f>
        <v>0.94545454545454544</v>
      </c>
      <c r="BW9">
        <f ca="1">OFFSET('Jaccard_distance All'!$B$2,MATCH(Jaccard_export!$A9,'Jaccard_distance All'!$A$3:$A$138,0),MATCH(Jaccard_export!BW$1,'Jaccard_distance All'!$C$1:$EH$1,0))</f>
        <v>0.8</v>
      </c>
      <c r="BX9">
        <f ca="1">OFFSET('Jaccard_distance All'!$B$2,MATCH(Jaccard_export!$A9,'Jaccard_distance All'!$A$3:$A$138,0),MATCH(Jaccard_export!BX$1,'Jaccard_distance All'!$C$1:$EH$1,0))</f>
        <v>0.77777777777777779</v>
      </c>
      <c r="BY9">
        <f ca="1">OFFSET('Jaccard_distance All'!$B$2,MATCH(Jaccard_export!$A9,'Jaccard_distance All'!$A$3:$A$138,0),MATCH(Jaccard_export!BY$1,'Jaccard_distance All'!$C$1:$EH$1,0))</f>
        <v>0.94117647058823528</v>
      </c>
      <c r="BZ9">
        <f ca="1">OFFSET('Jaccard_distance All'!$B$2,MATCH(Jaccard_export!$A9,'Jaccard_distance All'!$A$3:$A$138,0),MATCH(Jaccard_export!BZ$1,'Jaccard_distance All'!$C$1:$EH$1,0))</f>
        <v>0.84782608695652173</v>
      </c>
      <c r="CA9">
        <f ca="1">OFFSET('Jaccard_distance All'!$B$2,MATCH(Jaccard_export!$A9,'Jaccard_distance All'!$A$3:$A$138,0),MATCH(Jaccard_export!CA$1,'Jaccard_distance All'!$C$1:$EH$1,0))</f>
        <v>0.95918367346938771</v>
      </c>
      <c r="CB9">
        <f ca="1">OFFSET('Jaccard_distance All'!$B$2,MATCH(Jaccard_export!$A9,'Jaccard_distance All'!$A$3:$A$138,0),MATCH(Jaccard_export!CB$1,'Jaccard_distance All'!$C$1:$EH$1,0))</f>
        <v>0.96296296296296302</v>
      </c>
      <c r="CC9">
        <f ca="1">OFFSET('Jaccard_distance All'!$B$2,MATCH(Jaccard_export!$A9,'Jaccard_distance All'!$A$3:$A$138,0),MATCH(Jaccard_export!CC$1,'Jaccard_distance All'!$C$1:$EH$1,0))</f>
        <v>0.87037037037037035</v>
      </c>
      <c r="CD9">
        <f ca="1">OFFSET('Jaccard_distance All'!$B$2,MATCH(Jaccard_export!$A9,'Jaccard_distance All'!$A$3:$A$138,0),MATCH(Jaccard_export!CD$1,'Jaccard_distance All'!$C$1:$EH$1,0))</f>
        <v>0.92156862745098045</v>
      </c>
      <c r="CE9">
        <f ca="1">OFFSET('Jaccard_distance All'!$B$2,MATCH(Jaccard_export!$A9,'Jaccard_distance All'!$A$3:$A$138,0),MATCH(Jaccard_export!CE$1,'Jaccard_distance All'!$C$1:$EH$1,0))</f>
        <v>0.97826086956521741</v>
      </c>
      <c r="CF9">
        <f ca="1">OFFSET('Jaccard_distance All'!$B$2,MATCH(Jaccard_export!$A9,'Jaccard_distance All'!$A$3:$A$138,0),MATCH(Jaccard_export!CF$1,'Jaccard_distance All'!$C$1:$EH$1,0))</f>
        <v>0.85714285714285721</v>
      </c>
      <c r="CG9">
        <f ca="1">OFFSET('Jaccard_distance All'!$B$2,MATCH(Jaccard_export!$A9,'Jaccard_distance All'!$A$3:$A$138,0),MATCH(Jaccard_export!CG$1,'Jaccard_distance All'!$C$1:$EH$1,0))</f>
        <v>0.90196078431372551</v>
      </c>
      <c r="CH9">
        <f ca="1">OFFSET('Jaccard_distance All'!$B$2,MATCH(Jaccard_export!$A9,'Jaccard_distance All'!$A$3:$A$138,0),MATCH(Jaccard_export!CH$1,'Jaccard_distance All'!$C$1:$EH$1,0))</f>
        <v>0.90566037735849059</v>
      </c>
      <c r="CI9">
        <f ca="1">OFFSET('Jaccard_distance All'!$B$2,MATCH(Jaccard_export!$A9,'Jaccard_distance All'!$A$3:$A$138,0),MATCH(Jaccard_export!CI$1,'Jaccard_distance All'!$C$1:$EH$1,0))</f>
        <v>1</v>
      </c>
      <c r="CJ9">
        <f ca="1">OFFSET('Jaccard_distance All'!$B$2,MATCH(Jaccard_export!$A9,'Jaccard_distance All'!$A$3:$A$138,0),MATCH(Jaccard_export!CJ$1,'Jaccard_distance All'!$C$1:$EH$1,0))</f>
        <v>0.77192982456140347</v>
      </c>
      <c r="CK9">
        <f ca="1">OFFSET('Jaccard_distance All'!$B$2,MATCH(Jaccard_export!$A9,'Jaccard_distance All'!$A$3:$A$138,0),MATCH(Jaccard_export!CK$1,'Jaccard_distance All'!$C$1:$EH$1,0))</f>
        <v>0.88235294117647056</v>
      </c>
      <c r="CL9">
        <f ca="1">OFFSET('Jaccard_distance All'!$B$2,MATCH(Jaccard_export!$A9,'Jaccard_distance All'!$A$3:$A$138,0),MATCH(Jaccard_export!CL$1,'Jaccard_distance All'!$C$1:$EH$1,0))</f>
        <v>0.5535714285714286</v>
      </c>
      <c r="CM9">
        <f ca="1">OFFSET('Jaccard_distance All'!$B$2,MATCH(Jaccard_export!$A9,'Jaccard_distance All'!$A$3:$A$138,0),MATCH(Jaccard_export!CM$1,'Jaccard_distance All'!$C$1:$EH$1,0))</f>
        <v>0.85714285714285721</v>
      </c>
      <c r="CN9">
        <f ca="1">OFFSET('Jaccard_distance All'!$B$2,MATCH(Jaccard_export!$A9,'Jaccard_distance All'!$A$3:$A$138,0),MATCH(Jaccard_export!CN$1,'Jaccard_distance All'!$C$1:$EH$1,0))</f>
        <v>0.84210526315789469</v>
      </c>
      <c r="CO9">
        <f ca="1">OFFSET('Jaccard_distance All'!$B$2,MATCH(Jaccard_export!$A9,'Jaccard_distance All'!$A$3:$A$138,0),MATCH(Jaccard_export!CO$1,'Jaccard_distance All'!$C$1:$EH$1,0))</f>
        <v>0.74545454545454548</v>
      </c>
      <c r="CP9">
        <f ca="1">OFFSET('Jaccard_distance All'!$B$2,MATCH(Jaccard_export!$A9,'Jaccard_distance All'!$A$3:$A$138,0),MATCH(Jaccard_export!CP$1,'Jaccard_distance All'!$C$1:$EH$1,0))</f>
        <v>0.8</v>
      </c>
      <c r="CQ9">
        <f ca="1">OFFSET('Jaccard_distance All'!$B$2,MATCH(Jaccard_export!$A9,'Jaccard_distance All'!$A$3:$A$138,0),MATCH(Jaccard_export!CQ$1,'Jaccard_distance All'!$C$1:$EH$1,0))</f>
        <v>0.65306122448979598</v>
      </c>
      <c r="CR9">
        <f ca="1">OFFSET('Jaccard_distance All'!$B$2,MATCH(Jaccard_export!$A9,'Jaccard_distance All'!$A$3:$A$138,0),MATCH(Jaccard_export!CR$1,'Jaccard_distance All'!$C$1:$EH$1,0))</f>
        <v>0.81481481481481488</v>
      </c>
      <c r="CS9">
        <f ca="1">OFFSET('Jaccard_distance All'!$B$2,MATCH(Jaccard_export!$A9,'Jaccard_distance All'!$A$3:$A$138,0),MATCH(Jaccard_export!CS$1,'Jaccard_distance All'!$C$1:$EH$1,0))</f>
        <v>0.77551020408163263</v>
      </c>
      <c r="CT9">
        <f ca="1">OFFSET('Jaccard_distance All'!$B$2,MATCH(Jaccard_export!$A9,'Jaccard_distance All'!$A$3:$A$138,0),MATCH(Jaccard_export!CT$1,'Jaccard_distance All'!$C$1:$EH$1,0))</f>
        <v>0.80434782608695654</v>
      </c>
      <c r="CU9">
        <f ca="1">OFFSET('Jaccard_distance All'!$B$2,MATCH(Jaccard_export!$A9,'Jaccard_distance All'!$A$3:$A$138,0),MATCH(Jaccard_export!CU$1,'Jaccard_distance All'!$C$1:$EH$1,0))</f>
        <v>0.86538461538461542</v>
      </c>
      <c r="CV9">
        <f ca="1">OFFSET('Jaccard_distance All'!$B$2,MATCH(Jaccard_export!$A9,'Jaccard_distance All'!$A$3:$A$138,0),MATCH(Jaccard_export!CV$1,'Jaccard_distance All'!$C$1:$EH$1,0))</f>
        <v>0.6964285714285714</v>
      </c>
      <c r="CW9">
        <f ca="1">OFFSET('Jaccard_distance All'!$B$2,MATCH(Jaccard_export!$A9,'Jaccard_distance All'!$A$3:$A$138,0),MATCH(Jaccard_export!CW$1,'Jaccard_distance All'!$C$1:$EH$1,0))</f>
        <v>0.73584905660377364</v>
      </c>
      <c r="CX9">
        <f ca="1">OFFSET('Jaccard_distance All'!$B$2,MATCH(Jaccard_export!$A9,'Jaccard_distance All'!$A$3:$A$138,0),MATCH(Jaccard_export!CX$1,'Jaccard_distance All'!$C$1:$EH$1,0))</f>
        <v>0.74545454545454548</v>
      </c>
      <c r="CY9">
        <f ca="1">OFFSET('Jaccard_distance All'!$B$2,MATCH(Jaccard_export!$A9,'Jaccard_distance All'!$A$3:$A$138,0),MATCH(Jaccard_export!CY$1,'Jaccard_distance All'!$C$1:$EH$1,0))</f>
        <v>0.73015873015873023</v>
      </c>
      <c r="CZ9">
        <f ca="1">OFFSET('Jaccard_distance All'!$B$2,MATCH(Jaccard_export!$A9,'Jaccard_distance All'!$A$3:$A$138,0),MATCH(Jaccard_export!CZ$1,'Jaccard_distance All'!$C$1:$EH$1,0))</f>
        <v>0.80769230769230771</v>
      </c>
      <c r="DA9">
        <f ca="1">OFFSET('Jaccard_distance All'!$B$2,MATCH(Jaccard_export!$A9,'Jaccard_distance All'!$A$3:$A$138,0),MATCH(Jaccard_export!DA$1,'Jaccard_distance All'!$C$1:$EH$1,0))</f>
        <v>0.85106382978723405</v>
      </c>
      <c r="DB9">
        <f ca="1">OFFSET('Jaccard_distance All'!$B$2,MATCH(Jaccard_export!$A9,'Jaccard_distance All'!$A$3:$A$138,0),MATCH(Jaccard_export!DB$1,'Jaccard_distance All'!$C$1:$EH$1,0))</f>
        <v>0.7857142857142857</v>
      </c>
      <c r="DC9">
        <f ca="1">OFFSET('Jaccard_distance All'!$B$2,MATCH(Jaccard_export!$A9,'Jaccard_distance All'!$A$3:$A$138,0),MATCH(Jaccard_export!DC$1,'Jaccard_distance All'!$C$1:$EH$1,0))</f>
        <v>0.71153846153846156</v>
      </c>
      <c r="DD9">
        <f ca="1">OFFSET('Jaccard_distance All'!$B$2,MATCH(Jaccard_export!$A9,'Jaccard_distance All'!$A$3:$A$138,0),MATCH(Jaccard_export!DD$1,'Jaccard_distance All'!$C$1:$EH$1,0))</f>
        <v>0.73076923076923084</v>
      </c>
      <c r="DE9">
        <f ca="1">OFFSET('Jaccard_distance All'!$B$2,MATCH(Jaccard_export!$A9,'Jaccard_distance All'!$A$3:$A$138,0),MATCH(Jaccard_export!DE$1,'Jaccard_distance All'!$C$1:$EH$1,0))</f>
        <v>0.71698113207547176</v>
      </c>
      <c r="DF9">
        <f ca="1">OFFSET('Jaccard_distance All'!$B$2,MATCH(Jaccard_export!$A9,'Jaccard_distance All'!$A$3:$A$138,0),MATCH(Jaccard_export!DF$1,'Jaccard_distance All'!$C$1:$EH$1,0))</f>
        <v>0.90909090909090906</v>
      </c>
      <c r="DG9">
        <f ca="1">OFFSET('Jaccard_distance All'!$B$2,MATCH(Jaccard_export!$A9,'Jaccard_distance All'!$A$3:$A$138,0),MATCH(Jaccard_export!DG$1,'Jaccard_distance All'!$C$1:$EH$1,0))</f>
        <v>0.85714285714285721</v>
      </c>
      <c r="DH9">
        <f ca="1">OFFSET('Jaccard_distance All'!$B$2,MATCH(Jaccard_export!$A9,'Jaccard_distance All'!$A$3:$A$138,0),MATCH(Jaccard_export!DH$1,'Jaccard_distance All'!$C$1:$EH$1,0))</f>
        <v>0.91489361702127658</v>
      </c>
      <c r="DI9">
        <f ca="1">OFFSET('Jaccard_distance All'!$B$2,MATCH(Jaccard_export!$A9,'Jaccard_distance All'!$A$3:$A$138,0),MATCH(Jaccard_export!DI$1,'Jaccard_distance All'!$C$1:$EH$1,0))</f>
        <v>0.86538461538461542</v>
      </c>
      <c r="DJ9">
        <f ca="1">OFFSET('Jaccard_distance All'!$B$2,MATCH(Jaccard_export!$A9,'Jaccard_distance All'!$A$3:$A$138,0),MATCH(Jaccard_export!DJ$1,'Jaccard_distance All'!$C$1:$EH$1,0))</f>
        <v>0.77358490566037741</v>
      </c>
      <c r="DK9">
        <f ca="1">OFFSET('Jaccard_distance All'!$B$2,MATCH(Jaccard_export!$A9,'Jaccard_distance All'!$A$3:$A$138,0),MATCH(Jaccard_export!DK$1,'Jaccard_distance All'!$C$1:$EH$1,0))</f>
        <v>0.91111111111111109</v>
      </c>
      <c r="DL9">
        <f ca="1">OFFSET('Jaccard_distance All'!$B$2,MATCH(Jaccard_export!$A9,'Jaccard_distance All'!$A$3:$A$138,0),MATCH(Jaccard_export!DL$1,'Jaccard_distance All'!$C$1:$EH$1,0))</f>
        <v>0.9285714285714286</v>
      </c>
      <c r="DM9">
        <f ca="1">OFFSET('Jaccard_distance All'!$B$2,MATCH(Jaccard_export!$A9,'Jaccard_distance All'!$A$3:$A$138,0),MATCH(Jaccard_export!DM$1,'Jaccard_distance All'!$C$1:$EH$1,0))</f>
        <v>0.81818181818181812</v>
      </c>
      <c r="DN9">
        <f ca="1">OFFSET('Jaccard_distance All'!$B$2,MATCH(Jaccard_export!$A9,'Jaccard_distance All'!$A$3:$A$138,0),MATCH(Jaccard_export!DN$1,'Jaccard_distance All'!$C$1:$EH$1,0))</f>
        <v>0.78260869565217395</v>
      </c>
      <c r="DO9">
        <f ca="1">OFFSET('Jaccard_distance All'!$B$2,MATCH(Jaccard_export!$A9,'Jaccard_distance All'!$A$3:$A$138,0),MATCH(Jaccard_export!DO$1,'Jaccard_distance All'!$C$1:$EH$1,0))</f>
        <v>0.82692307692307687</v>
      </c>
      <c r="DP9">
        <f ca="1">OFFSET('Jaccard_distance All'!$B$2,MATCH(Jaccard_export!$A9,'Jaccard_distance All'!$A$3:$A$138,0),MATCH(Jaccard_export!DP$1,'Jaccard_distance All'!$C$1:$EH$1,0))</f>
        <v>0.77358490566037741</v>
      </c>
      <c r="DQ9">
        <f ca="1">OFFSET('Jaccard_distance All'!$B$2,MATCH(Jaccard_export!$A9,'Jaccard_distance All'!$A$3:$A$138,0),MATCH(Jaccard_export!DQ$1,'Jaccard_distance All'!$C$1:$EH$1,0))</f>
        <v>0.97674418604651159</v>
      </c>
      <c r="DR9">
        <f ca="1">OFFSET('Jaccard_distance All'!$B$2,MATCH(Jaccard_export!$A9,'Jaccard_distance All'!$A$3:$A$138,0),MATCH(Jaccard_export!DR$1,'Jaccard_distance All'!$C$1:$EH$1,0))</f>
        <v>0.8833333333333333</v>
      </c>
      <c r="DS9">
        <f ca="1">OFFSET('Jaccard_distance All'!$B$2,MATCH(Jaccard_export!$A9,'Jaccard_distance All'!$A$3:$A$138,0),MATCH(Jaccard_export!DS$1,'Jaccard_distance All'!$C$1:$EH$1,0))</f>
        <v>0.7846153846153846</v>
      </c>
      <c r="DT9">
        <f ca="1">OFFSET('Jaccard_distance All'!$B$2,MATCH(Jaccard_export!$A9,'Jaccard_distance All'!$A$3:$A$138,0),MATCH(Jaccard_export!DT$1,'Jaccard_distance All'!$C$1:$EH$1,0))</f>
        <v>0.79104477611940305</v>
      </c>
      <c r="DU9">
        <f ca="1">OFFSET('Jaccard_distance All'!$B$2,MATCH(Jaccard_export!$A9,'Jaccard_distance All'!$A$3:$A$138,0),MATCH(Jaccard_export!DU$1,'Jaccard_distance All'!$C$1:$EH$1,0))</f>
        <v>0.86538461538461542</v>
      </c>
      <c r="DV9">
        <f ca="1">OFFSET('Jaccard_distance All'!$B$2,MATCH(Jaccard_export!$A9,'Jaccard_distance All'!$A$3:$A$138,0),MATCH(Jaccard_export!DV$1,'Jaccard_distance All'!$C$1:$EH$1,0))</f>
        <v>0.97560975609756095</v>
      </c>
      <c r="DW9">
        <f ca="1">OFFSET('Jaccard_distance All'!$B$2,MATCH(Jaccard_export!$A9,'Jaccard_distance All'!$A$3:$A$138,0),MATCH(Jaccard_export!DW$1,'Jaccard_distance All'!$C$1:$EH$1,0))</f>
        <v>0.81481481481481488</v>
      </c>
      <c r="DX9">
        <f ca="1">OFFSET('Jaccard_distance All'!$B$2,MATCH(Jaccard_export!$A9,'Jaccard_distance All'!$A$3:$A$138,0),MATCH(Jaccard_export!DX$1,'Jaccard_distance All'!$C$1:$EH$1,0))</f>
        <v>0.84615384615384615</v>
      </c>
      <c r="DY9">
        <f ca="1">OFFSET('Jaccard_distance All'!$B$2,MATCH(Jaccard_export!$A9,'Jaccard_distance All'!$A$3:$A$138,0),MATCH(Jaccard_export!DY$1,'Jaccard_distance All'!$C$1:$EH$1,0))</f>
        <v>0.77966101694915257</v>
      </c>
      <c r="DZ9">
        <f ca="1">OFFSET('Jaccard_distance All'!$B$2,MATCH(Jaccard_export!$A9,'Jaccard_distance All'!$A$3:$A$138,0),MATCH(Jaccard_export!DZ$1,'Jaccard_distance All'!$C$1:$EH$1,0))</f>
        <v>0.97727272727272729</v>
      </c>
      <c r="EA9">
        <f ca="1">OFFSET('Jaccard_distance All'!$B$2,MATCH(Jaccard_export!$A9,'Jaccard_distance All'!$A$3:$A$138,0),MATCH(Jaccard_export!EA$1,'Jaccard_distance All'!$C$1:$EH$1,0))</f>
        <v>0.91111111111111109</v>
      </c>
      <c r="EB9">
        <f ca="1">OFFSET('Jaccard_distance All'!$B$2,MATCH(Jaccard_export!$A9,'Jaccard_distance All'!$A$3:$A$138,0),MATCH(Jaccard_export!EB$1,'Jaccard_distance All'!$C$1:$EH$1,0))</f>
        <v>0.9375</v>
      </c>
      <c r="EC9">
        <f ca="1">OFFSET('Jaccard_distance All'!$B$2,MATCH(Jaccard_export!$A9,'Jaccard_distance All'!$A$3:$A$138,0),MATCH(Jaccard_export!EC$1,'Jaccard_distance All'!$C$1:$EH$1,0))</f>
        <v>0.875</v>
      </c>
      <c r="ED9">
        <f ca="1">OFFSET('Jaccard_distance All'!$B$2,MATCH(Jaccard_export!$A9,'Jaccard_distance All'!$A$3:$A$138,0),MATCH(Jaccard_export!ED$1,'Jaccard_distance All'!$C$1:$EH$1,0))</f>
        <v>0.84615384615384615</v>
      </c>
      <c r="EE9">
        <f ca="1">OFFSET('Jaccard_distance All'!$B$2,MATCH(Jaccard_export!$A9,'Jaccard_distance All'!$A$3:$A$138,0),MATCH(Jaccard_export!EE$1,'Jaccard_distance All'!$C$1:$EH$1,0))</f>
        <v>0.91666666666666663</v>
      </c>
      <c r="EF9">
        <f ca="1">OFFSET('Jaccard_distance All'!$B$2,MATCH(Jaccard_export!$A9,'Jaccard_distance All'!$A$3:$A$138,0),MATCH(Jaccard_export!EF$1,'Jaccard_distance All'!$C$1:$EH$1,0))</f>
        <v>0.95454545454545459</v>
      </c>
      <c r="EG9" s="14">
        <f ca="1">OFFSET('Jaccard_distance All'!$B$2,MATCH(Jaccard_export!$A9,'Jaccard_distance All'!$A$3:$A$138,0),MATCH(Jaccard_export!EG$1,'Jaccard_distance All'!$C$1:$EH$1,0))</f>
        <v>0.9</v>
      </c>
    </row>
    <row r="10" spans="1:137" x14ac:dyDescent="0.45">
      <c r="A10" s="13" t="s">
        <v>105</v>
      </c>
      <c r="B10">
        <f ca="1">OFFSET('Jaccard_distance All'!$B$2,MATCH(Jaccard_export!$A10,'Jaccard_distance All'!$A$3:$A$138,0),MATCH(Jaccard_export!B$1,'Jaccard_distance All'!$C$1:$EH$1,0))</f>
        <v>0.86956521739130432</v>
      </c>
      <c r="C10">
        <f ca="1">OFFSET('Jaccard_distance All'!$B$2,MATCH(Jaccard_export!$A10,'Jaccard_distance All'!$A$3:$A$138,0),MATCH(Jaccard_export!C$1,'Jaccard_distance All'!$C$1:$EH$1,0))</f>
        <v>0.8</v>
      </c>
      <c r="D10">
        <f ca="1">OFFSET('Jaccard_distance All'!$B$2,MATCH(Jaccard_export!$A10,'Jaccard_distance All'!$A$3:$A$138,0),MATCH(Jaccard_export!D$1,'Jaccard_distance All'!$C$1:$EH$1,0))</f>
        <v>0.83333333333333337</v>
      </c>
      <c r="E10">
        <f ca="1">OFFSET('Jaccard_distance All'!$B$2,MATCH(Jaccard_export!$A10,'Jaccard_distance All'!$A$3:$A$138,0),MATCH(Jaccard_export!E$1,'Jaccard_distance All'!$C$1:$EH$1,0))</f>
        <v>0.85185185185185186</v>
      </c>
      <c r="F10">
        <f ca="1">OFFSET('Jaccard_distance All'!$B$2,MATCH(Jaccard_export!$A10,'Jaccard_distance All'!$A$3:$A$138,0),MATCH(Jaccard_export!F$1,'Jaccard_distance All'!$C$1:$EH$1,0))</f>
        <v>0.82608695652173914</v>
      </c>
      <c r="G10">
        <f ca="1">OFFSET('Jaccard_distance All'!$B$2,MATCH(Jaccard_export!$A10,'Jaccard_distance All'!$A$3:$A$138,0),MATCH(Jaccard_export!G$1,'Jaccard_distance All'!$C$1:$EH$1,0))</f>
        <v>0.85964912280701755</v>
      </c>
      <c r="H10">
        <f ca="1">OFFSET('Jaccard_distance All'!$B$2,MATCH(Jaccard_export!$A10,'Jaccard_distance All'!$A$3:$A$138,0),MATCH(Jaccard_export!H$1,'Jaccard_distance All'!$C$1:$EH$1,0))</f>
        <v>0.77777777777777779</v>
      </c>
      <c r="I10">
        <f ca="1">OFFSET('Jaccard_distance All'!$B$2,MATCH(Jaccard_export!$A10,'Jaccard_distance All'!$A$3:$A$138,0),MATCH(Jaccard_export!I$1,'Jaccard_distance All'!$C$1:$EH$1,0))</f>
        <v>0.87301587301587302</v>
      </c>
      <c r="J10">
        <f ca="1">OFFSET('Jaccard_distance All'!$B$2,MATCH(Jaccard_export!$A10,'Jaccard_distance All'!$A$3:$A$138,0),MATCH(Jaccard_export!J$1,'Jaccard_distance All'!$C$1:$EH$1,0))</f>
        <v>0.86</v>
      </c>
      <c r="K10">
        <f ca="1">OFFSET('Jaccard_distance All'!$B$2,MATCH(Jaccard_export!$A10,'Jaccard_distance All'!$A$3:$A$138,0),MATCH(Jaccard_export!K$1,'Jaccard_distance All'!$C$1:$EH$1,0))</f>
        <v>0.93617021276595747</v>
      </c>
      <c r="L10">
        <f ca="1">OFFSET('Jaccard_distance All'!$B$2,MATCH(Jaccard_export!$A10,'Jaccard_distance All'!$A$3:$A$138,0),MATCH(Jaccard_export!L$1,'Jaccard_distance All'!$C$1:$EH$1,0))</f>
        <v>0.83870967741935487</v>
      </c>
      <c r="M10">
        <f ca="1">OFFSET('Jaccard_distance All'!$B$2,MATCH(Jaccard_export!$A10,'Jaccard_distance All'!$A$3:$A$138,0),MATCH(Jaccard_export!M$1,'Jaccard_distance All'!$C$1:$EH$1,0))</f>
        <v>0.94444444444444442</v>
      </c>
      <c r="N10">
        <f ca="1">OFFSET('Jaccard_distance All'!$B$2,MATCH(Jaccard_export!$A10,'Jaccard_distance All'!$A$3:$A$138,0),MATCH(Jaccard_export!N$1,'Jaccard_distance All'!$C$1:$EH$1,0))</f>
        <v>0.85</v>
      </c>
      <c r="O10">
        <f ca="1">OFFSET('Jaccard_distance All'!$B$2,MATCH(Jaccard_export!$A10,'Jaccard_distance All'!$A$3:$A$138,0),MATCH(Jaccard_export!O$1,'Jaccard_distance All'!$C$1:$EH$1,0))</f>
        <v>0.87037037037037035</v>
      </c>
      <c r="P10">
        <f ca="1">OFFSET('Jaccard_distance All'!$B$2,MATCH(Jaccard_export!$A10,'Jaccard_distance All'!$A$3:$A$138,0),MATCH(Jaccard_export!P$1,'Jaccard_distance All'!$C$1:$EH$1,0))</f>
        <v>0.8833333333333333</v>
      </c>
      <c r="Q10">
        <f ca="1">OFFSET('Jaccard_distance All'!$B$2,MATCH(Jaccard_export!$A10,'Jaccard_distance All'!$A$3:$A$138,0),MATCH(Jaccard_export!Q$1,'Jaccard_distance All'!$C$1:$EH$1,0))</f>
        <v>0.95744680851063835</v>
      </c>
      <c r="R10">
        <f ca="1">OFFSET('Jaccard_distance All'!$B$2,MATCH(Jaccard_export!$A10,'Jaccard_distance All'!$A$3:$A$138,0),MATCH(Jaccard_export!R$1,'Jaccard_distance All'!$C$1:$EH$1,0))</f>
        <v>0.88235294117647056</v>
      </c>
      <c r="S10">
        <f ca="1">OFFSET('Jaccard_distance All'!$B$2,MATCH(Jaccard_export!$A10,'Jaccard_distance All'!$A$3:$A$138,0),MATCH(Jaccard_export!S$1,'Jaccard_distance All'!$C$1:$EH$1,0))</f>
        <v>0.92307692307692313</v>
      </c>
      <c r="T10">
        <f ca="1">OFFSET('Jaccard_distance All'!$B$2,MATCH(Jaccard_export!$A10,'Jaccard_distance All'!$A$3:$A$138,0),MATCH(Jaccard_export!T$1,'Jaccard_distance All'!$C$1:$EH$1,0))</f>
        <v>0.91836734693877553</v>
      </c>
      <c r="U10">
        <f ca="1">OFFSET('Jaccard_distance All'!$B$2,MATCH(Jaccard_export!$A10,'Jaccard_distance All'!$A$3:$A$138,0),MATCH(Jaccard_export!U$1,'Jaccard_distance All'!$C$1:$EH$1,0))</f>
        <v>0.8727272727272728</v>
      </c>
      <c r="V10">
        <f ca="1">OFFSET('Jaccard_distance All'!$B$2,MATCH(Jaccard_export!$A10,'Jaccard_distance All'!$A$3:$A$138,0),MATCH(Jaccard_export!V$1,'Jaccard_distance All'!$C$1:$EH$1,0))</f>
        <v>0.97826086956521741</v>
      </c>
      <c r="W10">
        <f ca="1">OFFSET('Jaccard_distance All'!$B$2,MATCH(Jaccard_export!$A10,'Jaccard_distance All'!$A$3:$A$138,0),MATCH(Jaccard_export!W$1,'Jaccard_distance All'!$C$1:$EH$1,0))</f>
        <v>0.83050847457627119</v>
      </c>
      <c r="X10">
        <f ca="1">OFFSET('Jaccard_distance All'!$B$2,MATCH(Jaccard_export!$A10,'Jaccard_distance All'!$A$3:$A$138,0),MATCH(Jaccard_export!X$1,'Jaccard_distance All'!$C$1:$EH$1,0))</f>
        <v>0.95454545454545459</v>
      </c>
      <c r="Y10">
        <f ca="1">OFFSET('Jaccard_distance All'!$B$2,MATCH(Jaccard_export!$A10,'Jaccard_distance All'!$A$3:$A$138,0),MATCH(Jaccard_export!Y$1,'Jaccard_distance All'!$C$1:$EH$1,0))</f>
        <v>0.91304347826086962</v>
      </c>
      <c r="Z10">
        <f ca="1">OFFSET('Jaccard_distance All'!$B$2,MATCH(Jaccard_export!$A10,'Jaccard_distance All'!$A$3:$A$138,0),MATCH(Jaccard_export!Z$1,'Jaccard_distance All'!$C$1:$EH$1,0))</f>
        <v>0.9285714285714286</v>
      </c>
      <c r="AA10">
        <f ca="1">OFFSET('Jaccard_distance All'!$B$2,MATCH(Jaccard_export!$A10,'Jaccard_distance All'!$A$3:$A$138,0),MATCH(Jaccard_export!AA$1,'Jaccard_distance All'!$C$1:$EH$1,0))</f>
        <v>0.66666666666666674</v>
      </c>
      <c r="AB10">
        <f ca="1">OFFSET('Jaccard_distance All'!$B$2,MATCH(Jaccard_export!$A10,'Jaccard_distance All'!$A$3:$A$138,0),MATCH(Jaccard_export!AB$1,'Jaccard_distance All'!$C$1:$EH$1,0))</f>
        <v>0.54929577464788726</v>
      </c>
      <c r="AC10">
        <f ca="1">OFFSET('Jaccard_distance All'!$B$2,MATCH(Jaccard_export!$A10,'Jaccard_distance All'!$A$3:$A$138,0),MATCH(Jaccard_export!AC$1,'Jaccard_distance All'!$C$1:$EH$1,0))</f>
        <v>0.65306122448979598</v>
      </c>
      <c r="AD10">
        <f ca="1">OFFSET('Jaccard_distance All'!$B$2,MATCH(Jaccard_export!$A10,'Jaccard_distance All'!$A$3:$A$138,0),MATCH(Jaccard_export!AD$1,'Jaccard_distance All'!$C$1:$EH$1,0))</f>
        <v>0.75471698113207553</v>
      </c>
      <c r="AE10">
        <f ca="1">OFFSET('Jaccard_distance All'!$B$2,MATCH(Jaccard_export!$A10,'Jaccard_distance All'!$A$3:$A$138,0),MATCH(Jaccard_export!AE$1,'Jaccard_distance All'!$C$1:$EH$1,0))</f>
        <v>0.5535714285714286</v>
      </c>
      <c r="AF10">
        <f ca="1">OFFSET('Jaccard_distance All'!$B$2,MATCH(Jaccard_export!$A10,'Jaccard_distance All'!$A$3:$A$138,0),MATCH(Jaccard_export!AF$1,'Jaccard_distance All'!$C$1:$EH$1,0))</f>
        <v>0.66666666666666674</v>
      </c>
      <c r="AG10">
        <f ca="1">OFFSET('Jaccard_distance All'!$B$2,MATCH(Jaccard_export!$A10,'Jaccard_distance All'!$A$3:$A$138,0),MATCH(Jaccard_export!AG$1,'Jaccard_distance All'!$C$1:$EH$1,0))</f>
        <v>0.8085106382978724</v>
      </c>
      <c r="AH10">
        <f ca="1">OFFSET('Jaccard_distance All'!$B$2,MATCH(Jaccard_export!$A10,'Jaccard_distance All'!$A$3:$A$138,0),MATCH(Jaccard_export!AH$1,'Jaccard_distance All'!$C$1:$EH$1,0))</f>
        <v>0.73076923076923084</v>
      </c>
      <c r="AI10">
        <f ca="1">OFFSET('Jaccard_distance All'!$B$2,MATCH(Jaccard_export!$A10,'Jaccard_distance All'!$A$3:$A$138,0),MATCH(Jaccard_export!AI$1,'Jaccard_distance All'!$C$1:$EH$1,0))</f>
        <v>0.80434782608695654</v>
      </c>
      <c r="AJ10">
        <f ca="1">OFFSET('Jaccard_distance All'!$B$2,MATCH(Jaccard_export!$A10,'Jaccard_distance All'!$A$3:$A$138,0),MATCH(Jaccard_export!AJ$1,'Jaccard_distance All'!$C$1:$EH$1,0))</f>
        <v>0.75555555555555554</v>
      </c>
      <c r="AK10">
        <f ca="1">OFFSET('Jaccard_distance All'!$B$2,MATCH(Jaccard_export!$A10,'Jaccard_distance All'!$A$3:$A$138,0),MATCH(Jaccard_export!AK$1,'Jaccard_distance All'!$C$1:$EH$1,0))</f>
        <v>0.67241379310344829</v>
      </c>
      <c r="AL10">
        <f ca="1">OFFSET('Jaccard_distance All'!$B$2,MATCH(Jaccard_export!$A10,'Jaccard_distance All'!$A$3:$A$138,0),MATCH(Jaccard_export!AL$1,'Jaccard_distance All'!$C$1:$EH$1,0))</f>
        <v>0.7592592592592593</v>
      </c>
      <c r="AM10">
        <f ca="1">OFFSET('Jaccard_distance All'!$B$2,MATCH(Jaccard_export!$A10,'Jaccard_distance All'!$A$3:$A$138,0),MATCH(Jaccard_export!AM$1,'Jaccard_distance All'!$C$1:$EH$1,0))</f>
        <v>0.89583333333333337</v>
      </c>
      <c r="AN10">
        <f ca="1">OFFSET('Jaccard_distance All'!$B$2,MATCH(Jaccard_export!$A10,'Jaccard_distance All'!$A$3:$A$138,0),MATCH(Jaccard_export!AN$1,'Jaccard_distance All'!$C$1:$EH$1,0))</f>
        <v>0.89130434782608692</v>
      </c>
      <c r="AO10">
        <f ca="1">OFFSET('Jaccard_distance All'!$B$2,MATCH(Jaccard_export!$A10,'Jaccard_distance All'!$A$3:$A$138,0),MATCH(Jaccard_export!AO$1,'Jaccard_distance All'!$C$1:$EH$1,0))</f>
        <v>0.78846153846153844</v>
      </c>
      <c r="AP10">
        <f ca="1">OFFSET('Jaccard_distance All'!$B$2,MATCH(Jaccard_export!$A10,'Jaccard_distance All'!$A$3:$A$138,0),MATCH(Jaccard_export!AP$1,'Jaccard_distance All'!$C$1:$EH$1,0))</f>
        <v>0.91111111111111109</v>
      </c>
      <c r="AQ10">
        <f ca="1">OFFSET('Jaccard_distance All'!$B$2,MATCH(Jaccard_export!$A10,'Jaccard_distance All'!$A$3:$A$138,0),MATCH(Jaccard_export!AQ$1,'Jaccard_distance All'!$C$1:$EH$1,0))</f>
        <v>0.86956521739130432</v>
      </c>
      <c r="AR10">
        <f ca="1">OFFSET('Jaccard_distance All'!$B$2,MATCH(Jaccard_export!$A10,'Jaccard_distance All'!$A$3:$A$138,0),MATCH(Jaccard_export!AR$1,'Jaccard_distance All'!$C$1:$EH$1,0))</f>
        <v>0.8</v>
      </c>
      <c r="AS10">
        <f ca="1">OFFSET('Jaccard_distance All'!$B$2,MATCH(Jaccard_export!$A10,'Jaccard_distance All'!$A$3:$A$138,0),MATCH(Jaccard_export!AS$1,'Jaccard_distance All'!$C$1:$EH$1,0))</f>
        <v>0.68627450980392157</v>
      </c>
      <c r="AT10">
        <f ca="1">OFFSET('Jaccard_distance All'!$B$2,MATCH(Jaccard_export!$A10,'Jaccard_distance All'!$A$3:$A$138,0),MATCH(Jaccard_export!AT$1,'Jaccard_distance All'!$C$1:$EH$1,0))</f>
        <v>0.8666666666666667</v>
      </c>
      <c r="AU10">
        <f ca="1">OFFSET('Jaccard_distance All'!$B$2,MATCH(Jaccard_export!$A10,'Jaccard_distance All'!$A$3:$A$138,0),MATCH(Jaccard_export!AU$1,'Jaccard_distance All'!$C$1:$EH$1,0))</f>
        <v>0.93333333333333335</v>
      </c>
      <c r="AV10">
        <f ca="1">OFFSET('Jaccard_distance All'!$B$2,MATCH(Jaccard_export!$A10,'Jaccard_distance All'!$A$3:$A$138,0),MATCH(Jaccard_export!AV$1,'Jaccard_distance All'!$C$1:$EH$1,0))</f>
        <v>0.8727272727272728</v>
      </c>
      <c r="AW10">
        <f ca="1">OFFSET('Jaccard_distance All'!$B$2,MATCH(Jaccard_export!$A10,'Jaccard_distance All'!$A$3:$A$138,0),MATCH(Jaccard_export!AW$1,'Jaccard_distance All'!$C$1:$EH$1,0))</f>
        <v>0.78688524590163933</v>
      </c>
      <c r="AX10">
        <f ca="1">OFFSET('Jaccard_distance All'!$B$2,MATCH(Jaccard_export!$A10,'Jaccard_distance All'!$A$3:$A$138,0),MATCH(Jaccard_export!AX$1,'Jaccard_distance All'!$C$1:$EH$1,0))</f>
        <v>0.84</v>
      </c>
      <c r="AY10">
        <f ca="1">OFFSET('Jaccard_distance All'!$B$2,MATCH(Jaccard_export!$A10,'Jaccard_distance All'!$A$3:$A$138,0),MATCH(Jaccard_export!AY$1,'Jaccard_distance All'!$C$1:$EH$1,0))</f>
        <v>0.73770491803278682</v>
      </c>
      <c r="AZ10">
        <f ca="1">OFFSET('Jaccard_distance All'!$B$2,MATCH(Jaccard_export!$A10,'Jaccard_distance All'!$A$3:$A$138,0),MATCH(Jaccard_export!AZ$1,'Jaccard_distance All'!$C$1:$EH$1,0))</f>
        <v>0.93877551020408168</v>
      </c>
      <c r="BA10">
        <f ca="1">OFFSET('Jaccard_distance All'!$B$2,MATCH(Jaccard_export!$A10,'Jaccard_distance All'!$A$3:$A$138,0),MATCH(Jaccard_export!BA$1,'Jaccard_distance All'!$C$1:$EH$1,0))</f>
        <v>0.89795918367346939</v>
      </c>
      <c r="BB10">
        <f ca="1">OFFSET('Jaccard_distance All'!$B$2,MATCH(Jaccard_export!$A10,'Jaccard_distance All'!$A$3:$A$138,0),MATCH(Jaccard_export!BB$1,'Jaccard_distance All'!$C$1:$EH$1,0))</f>
        <v>0.87719298245614041</v>
      </c>
      <c r="BC10">
        <f ca="1">OFFSET('Jaccard_distance All'!$B$2,MATCH(Jaccard_export!$A10,'Jaccard_distance All'!$A$3:$A$138,0),MATCH(Jaccard_export!BC$1,'Jaccard_distance All'!$C$1:$EH$1,0))</f>
        <v>0.9137931034482758</v>
      </c>
      <c r="BD10">
        <f ca="1">OFFSET('Jaccard_distance All'!$B$2,MATCH(Jaccard_export!$A10,'Jaccard_distance All'!$A$3:$A$138,0),MATCH(Jaccard_export!BD$1,'Jaccard_distance All'!$C$1:$EH$1,0))</f>
        <v>0.87096774193548387</v>
      </c>
      <c r="BE10">
        <f ca="1">OFFSET('Jaccard_distance All'!$B$2,MATCH(Jaccard_export!$A10,'Jaccard_distance All'!$A$3:$A$138,0),MATCH(Jaccard_export!BE$1,'Jaccard_distance All'!$C$1:$EH$1,0))</f>
        <v>0.93877551020408168</v>
      </c>
      <c r="BF10">
        <f ca="1">OFFSET('Jaccard_distance All'!$B$2,MATCH(Jaccard_export!$A10,'Jaccard_distance All'!$A$3:$A$138,0),MATCH(Jaccard_export!BF$1,'Jaccard_distance All'!$C$1:$EH$1,0))</f>
        <v>0.8125</v>
      </c>
      <c r="BG10">
        <f ca="1">OFFSET('Jaccard_distance All'!$B$2,MATCH(Jaccard_export!$A10,'Jaccard_distance All'!$A$3:$A$138,0),MATCH(Jaccard_export!BG$1,'Jaccard_distance All'!$C$1:$EH$1,0))</f>
        <v>0.81355932203389836</v>
      </c>
      <c r="BH10">
        <f ca="1">OFFSET('Jaccard_distance All'!$B$2,MATCH(Jaccard_export!$A10,'Jaccard_distance All'!$A$3:$A$138,0),MATCH(Jaccard_export!BH$1,'Jaccard_distance All'!$C$1:$EH$1,0))</f>
        <v>0.94736842105263164</v>
      </c>
      <c r="BI10">
        <f ca="1">OFFSET('Jaccard_distance All'!$B$2,MATCH(Jaccard_export!$A10,'Jaccard_distance All'!$A$3:$A$138,0),MATCH(Jaccard_export!BI$1,'Jaccard_distance All'!$C$1:$EH$1,0))</f>
        <v>0.95833333333333337</v>
      </c>
      <c r="BJ10">
        <f ca="1">OFFSET('Jaccard_distance All'!$B$2,MATCH(Jaccard_export!$A10,'Jaccard_distance All'!$A$3:$A$138,0),MATCH(Jaccard_export!BJ$1,'Jaccard_distance All'!$C$1:$EH$1,0))</f>
        <v>0.87931034482758619</v>
      </c>
      <c r="BK10">
        <f ca="1">OFFSET('Jaccard_distance All'!$B$2,MATCH(Jaccard_export!$A10,'Jaccard_distance All'!$A$3:$A$138,0),MATCH(Jaccard_export!BK$1,'Jaccard_distance All'!$C$1:$EH$1,0))</f>
        <v>0.88888888888888884</v>
      </c>
      <c r="BL10">
        <f ca="1">OFFSET('Jaccard_distance All'!$B$2,MATCH(Jaccard_export!$A10,'Jaccard_distance All'!$A$3:$A$138,0),MATCH(Jaccard_export!BL$1,'Jaccard_distance All'!$C$1:$EH$1,0))</f>
        <v>0.95744680851063835</v>
      </c>
      <c r="BM10">
        <f ca="1">OFFSET('Jaccard_distance All'!$B$2,MATCH(Jaccard_export!$A10,'Jaccard_distance All'!$A$3:$A$138,0),MATCH(Jaccard_export!BM$1,'Jaccard_distance All'!$C$1:$EH$1,0))</f>
        <v>0.93333333333333335</v>
      </c>
      <c r="BN10">
        <f ca="1">OFFSET('Jaccard_distance All'!$B$2,MATCH(Jaccard_export!$A10,'Jaccard_distance All'!$A$3:$A$138,0),MATCH(Jaccard_export!BN$1,'Jaccard_distance All'!$C$1:$EH$1,0))</f>
        <v>0.90476190476190477</v>
      </c>
      <c r="BO10">
        <f ca="1">OFFSET('Jaccard_distance All'!$B$2,MATCH(Jaccard_export!$A10,'Jaccard_distance All'!$A$3:$A$138,0),MATCH(Jaccard_export!BO$1,'Jaccard_distance All'!$C$1:$EH$1,0))</f>
        <v>0.90196078431372551</v>
      </c>
      <c r="BP10">
        <f ca="1">OFFSET('Jaccard_distance All'!$B$2,MATCH(Jaccard_export!$A10,'Jaccard_distance All'!$A$3:$A$138,0),MATCH(Jaccard_export!BP$1,'Jaccard_distance All'!$C$1:$EH$1,0))</f>
        <v>0.94</v>
      </c>
      <c r="BQ10">
        <f ca="1">OFFSET('Jaccard_distance All'!$B$2,MATCH(Jaccard_export!$A10,'Jaccard_distance All'!$A$3:$A$138,0),MATCH(Jaccard_export!BQ$1,'Jaccard_distance All'!$C$1:$EH$1,0))</f>
        <v>0.86363636363636365</v>
      </c>
      <c r="BR10">
        <f ca="1">OFFSET('Jaccard_distance All'!$B$2,MATCH(Jaccard_export!$A10,'Jaccard_distance All'!$A$3:$A$138,0),MATCH(Jaccard_export!BR$1,'Jaccard_distance All'!$C$1:$EH$1,0))</f>
        <v>0.78431372549019607</v>
      </c>
      <c r="BS10">
        <f ca="1">OFFSET('Jaccard_distance All'!$B$2,MATCH(Jaccard_export!$A10,'Jaccard_distance All'!$A$3:$A$138,0),MATCH(Jaccard_export!BS$1,'Jaccard_distance All'!$C$1:$EH$1,0))</f>
        <v>0.97499999999999998</v>
      </c>
      <c r="BT10">
        <f ca="1">OFFSET('Jaccard_distance All'!$B$2,MATCH(Jaccard_export!$A10,'Jaccard_distance All'!$A$3:$A$138,0),MATCH(Jaccard_export!BT$1,'Jaccard_distance All'!$C$1:$EH$1,0))</f>
        <v>0.87719298245614041</v>
      </c>
      <c r="BU10">
        <f ca="1">OFFSET('Jaccard_distance All'!$B$2,MATCH(Jaccard_export!$A10,'Jaccard_distance All'!$A$3:$A$138,0),MATCH(Jaccard_export!BU$1,'Jaccard_distance All'!$C$1:$EH$1,0))</f>
        <v>0.81818181818181812</v>
      </c>
      <c r="BV10">
        <f ca="1">OFFSET('Jaccard_distance All'!$B$2,MATCH(Jaccard_export!$A10,'Jaccard_distance All'!$A$3:$A$138,0),MATCH(Jaccard_export!BV$1,'Jaccard_distance All'!$C$1:$EH$1,0))</f>
        <v>0.96363636363636362</v>
      </c>
      <c r="BW10">
        <f ca="1">OFFSET('Jaccard_distance All'!$B$2,MATCH(Jaccard_export!$A10,'Jaccard_distance All'!$A$3:$A$138,0),MATCH(Jaccard_export!BW$1,'Jaccard_distance All'!$C$1:$EH$1,0))</f>
        <v>0.81538461538461537</v>
      </c>
      <c r="BX10">
        <f ca="1">OFFSET('Jaccard_distance All'!$B$2,MATCH(Jaccard_export!$A10,'Jaccard_distance All'!$A$3:$A$138,0),MATCH(Jaccard_export!BX$1,'Jaccard_distance All'!$C$1:$EH$1,0))</f>
        <v>0.75714285714285712</v>
      </c>
      <c r="BY10">
        <f ca="1">OFFSET('Jaccard_distance All'!$B$2,MATCH(Jaccard_export!$A10,'Jaccard_distance All'!$A$3:$A$138,0),MATCH(Jaccard_export!BY$1,'Jaccard_distance All'!$C$1:$EH$1,0))</f>
        <v>0.94</v>
      </c>
      <c r="BZ10">
        <f ca="1">OFFSET('Jaccard_distance All'!$B$2,MATCH(Jaccard_export!$A10,'Jaccard_distance All'!$A$3:$A$138,0),MATCH(Jaccard_export!BZ$1,'Jaccard_distance All'!$C$1:$EH$1,0))</f>
        <v>0.91666666666666663</v>
      </c>
      <c r="CA10">
        <f ca="1">OFFSET('Jaccard_distance All'!$B$2,MATCH(Jaccard_export!$A10,'Jaccard_distance All'!$A$3:$A$138,0),MATCH(Jaccard_export!CA$1,'Jaccard_distance All'!$C$1:$EH$1,0))</f>
        <v>0.95833333333333337</v>
      </c>
      <c r="CB10">
        <f ca="1">OFFSET('Jaccard_distance All'!$B$2,MATCH(Jaccard_export!$A10,'Jaccard_distance All'!$A$3:$A$138,0),MATCH(Jaccard_export!CB$1,'Jaccard_distance All'!$C$1:$EH$1,0))</f>
        <v>0.87755102040816324</v>
      </c>
      <c r="CC10">
        <f ca="1">OFFSET('Jaccard_distance All'!$B$2,MATCH(Jaccard_export!$A10,'Jaccard_distance All'!$A$3:$A$138,0),MATCH(Jaccard_export!CC$1,'Jaccard_distance All'!$C$1:$EH$1,0))</f>
        <v>0.88888888888888884</v>
      </c>
      <c r="CD10">
        <f ca="1">OFFSET('Jaccard_distance All'!$B$2,MATCH(Jaccard_export!$A10,'Jaccard_distance All'!$A$3:$A$138,0),MATCH(Jaccard_export!CD$1,'Jaccard_distance All'!$C$1:$EH$1,0))</f>
        <v>0.92</v>
      </c>
      <c r="CE10">
        <f ca="1">OFFSET('Jaccard_distance All'!$B$2,MATCH(Jaccard_export!$A10,'Jaccard_distance All'!$A$3:$A$138,0),MATCH(Jaccard_export!CE$1,'Jaccard_distance All'!$C$1:$EH$1,0))</f>
        <v>0.95454545454545459</v>
      </c>
      <c r="CF10">
        <f ca="1">OFFSET('Jaccard_distance All'!$B$2,MATCH(Jaccard_export!$A10,'Jaccard_distance All'!$A$3:$A$138,0),MATCH(Jaccard_export!CF$1,'Jaccard_distance All'!$C$1:$EH$1,0))</f>
        <v>0.87755102040816324</v>
      </c>
      <c r="CG10">
        <f ca="1">OFFSET('Jaccard_distance All'!$B$2,MATCH(Jaccard_export!$A10,'Jaccard_distance All'!$A$3:$A$138,0),MATCH(Jaccard_export!CG$1,'Jaccard_distance All'!$C$1:$EH$1,0))</f>
        <v>0.82978723404255317</v>
      </c>
      <c r="CH10">
        <f ca="1">OFFSET('Jaccard_distance All'!$B$2,MATCH(Jaccard_export!$A10,'Jaccard_distance All'!$A$3:$A$138,0),MATCH(Jaccard_export!CH$1,'Jaccard_distance All'!$C$1:$EH$1,0))</f>
        <v>0.94444444444444442</v>
      </c>
      <c r="CI10">
        <f ca="1">OFFSET('Jaccard_distance All'!$B$2,MATCH(Jaccard_export!$A10,'Jaccard_distance All'!$A$3:$A$138,0),MATCH(Jaccard_export!CI$1,'Jaccard_distance All'!$C$1:$EH$1,0))</f>
        <v>0.97674418604651159</v>
      </c>
      <c r="CJ10">
        <f ca="1">OFFSET('Jaccard_distance All'!$B$2,MATCH(Jaccard_export!$A10,'Jaccard_distance All'!$A$3:$A$138,0),MATCH(Jaccard_export!CJ$1,'Jaccard_distance All'!$C$1:$EH$1,0))</f>
        <v>0.67307692307692313</v>
      </c>
      <c r="CK10">
        <f ca="1">OFFSET('Jaccard_distance All'!$B$2,MATCH(Jaccard_export!$A10,'Jaccard_distance All'!$A$3:$A$138,0),MATCH(Jaccard_export!CK$1,'Jaccard_distance All'!$C$1:$EH$1,0))</f>
        <v>0.8085106382978724</v>
      </c>
      <c r="CL10">
        <f ca="1">OFFSET('Jaccard_distance All'!$B$2,MATCH(Jaccard_export!$A10,'Jaccard_distance All'!$A$3:$A$138,0),MATCH(Jaccard_export!CL$1,'Jaccard_distance All'!$C$1:$EH$1,0))</f>
        <v>0</v>
      </c>
      <c r="CM10">
        <f ca="1">OFFSET('Jaccard_distance All'!$B$2,MATCH(Jaccard_export!$A10,'Jaccard_distance All'!$A$3:$A$138,0),MATCH(Jaccard_export!CM$1,'Jaccard_distance All'!$C$1:$EH$1,0))</f>
        <v>0.85416666666666663</v>
      </c>
      <c r="CN10">
        <f ca="1">OFFSET('Jaccard_distance All'!$B$2,MATCH(Jaccard_export!$A10,'Jaccard_distance All'!$A$3:$A$138,0),MATCH(Jaccard_export!CN$1,'Jaccard_distance All'!$C$1:$EH$1,0))</f>
        <v>0.79629629629629628</v>
      </c>
      <c r="CO10">
        <f ca="1">OFFSET('Jaccard_distance All'!$B$2,MATCH(Jaccard_export!$A10,'Jaccard_distance All'!$A$3:$A$138,0),MATCH(Jaccard_export!CO$1,'Jaccard_distance All'!$C$1:$EH$1,0))</f>
        <v>0.7407407407407407</v>
      </c>
      <c r="CP10">
        <f ca="1">OFFSET('Jaccard_distance All'!$B$2,MATCH(Jaccard_export!$A10,'Jaccard_distance All'!$A$3:$A$138,0),MATCH(Jaccard_export!CP$1,'Jaccard_distance All'!$C$1:$EH$1,0))</f>
        <v>0.84782608695652173</v>
      </c>
      <c r="CQ10">
        <f ca="1">OFFSET('Jaccard_distance All'!$B$2,MATCH(Jaccard_export!$A10,'Jaccard_distance All'!$A$3:$A$138,0),MATCH(Jaccard_export!CQ$1,'Jaccard_distance All'!$C$1:$EH$1,0))</f>
        <v>0.72549019607843135</v>
      </c>
      <c r="CR10">
        <f ca="1">OFFSET('Jaccard_distance All'!$B$2,MATCH(Jaccard_export!$A10,'Jaccard_distance All'!$A$3:$A$138,0),MATCH(Jaccard_export!CR$1,'Jaccard_distance All'!$C$1:$EH$1,0))</f>
        <v>0.7142857142857143</v>
      </c>
      <c r="CS10">
        <f ca="1">OFFSET('Jaccard_distance All'!$B$2,MATCH(Jaccard_export!$A10,'Jaccard_distance All'!$A$3:$A$138,0),MATCH(Jaccard_export!CS$1,'Jaccard_distance All'!$C$1:$EH$1,0))</f>
        <v>0.82000000000000006</v>
      </c>
      <c r="CT10">
        <f ca="1">OFFSET('Jaccard_distance All'!$B$2,MATCH(Jaccard_export!$A10,'Jaccard_distance All'!$A$3:$A$138,0),MATCH(Jaccard_export!CT$1,'Jaccard_distance All'!$C$1:$EH$1,0))</f>
        <v>0.85106382978723405</v>
      </c>
      <c r="CU10">
        <f ca="1">OFFSET('Jaccard_distance All'!$B$2,MATCH(Jaccard_export!$A10,'Jaccard_distance All'!$A$3:$A$138,0),MATCH(Jaccard_export!CU$1,'Jaccard_distance All'!$C$1:$EH$1,0))</f>
        <v>0.81632653061224492</v>
      </c>
      <c r="CV10">
        <f ca="1">OFFSET('Jaccard_distance All'!$B$2,MATCH(Jaccard_export!$A10,'Jaccard_distance All'!$A$3:$A$138,0),MATCH(Jaccard_export!CV$1,'Jaccard_distance All'!$C$1:$EH$1,0))</f>
        <v>0.8</v>
      </c>
      <c r="CW10">
        <f ca="1">OFFSET('Jaccard_distance All'!$B$2,MATCH(Jaccard_export!$A10,'Jaccard_distance All'!$A$3:$A$138,0),MATCH(Jaccard_export!CW$1,'Jaccard_distance All'!$C$1:$EH$1,0))</f>
        <v>0.77777777777777779</v>
      </c>
      <c r="CX10">
        <f ca="1">OFFSET('Jaccard_distance All'!$B$2,MATCH(Jaccard_export!$A10,'Jaccard_distance All'!$A$3:$A$138,0),MATCH(Jaccard_export!CX$1,'Jaccard_distance All'!$C$1:$EH$1,0))</f>
        <v>0.7857142857142857</v>
      </c>
      <c r="CY10">
        <f ca="1">OFFSET('Jaccard_distance All'!$B$2,MATCH(Jaccard_export!$A10,'Jaccard_distance All'!$A$3:$A$138,0),MATCH(Jaccard_export!CY$1,'Jaccard_distance All'!$C$1:$EH$1,0))</f>
        <v>0.70491803278688525</v>
      </c>
      <c r="CZ10">
        <f ca="1">OFFSET('Jaccard_distance All'!$B$2,MATCH(Jaccard_export!$A10,'Jaccard_distance All'!$A$3:$A$138,0),MATCH(Jaccard_export!CZ$1,'Jaccard_distance All'!$C$1:$EH$1,0))</f>
        <v>0.75510204081632648</v>
      </c>
      <c r="DA10">
        <f ca="1">OFFSET('Jaccard_distance All'!$B$2,MATCH(Jaccard_export!$A10,'Jaccard_distance All'!$A$3:$A$138,0),MATCH(Jaccard_export!DA$1,'Jaccard_distance All'!$C$1:$EH$1,0))</f>
        <v>0.87234042553191493</v>
      </c>
      <c r="DB10">
        <f ca="1">OFFSET('Jaccard_distance All'!$B$2,MATCH(Jaccard_export!$A10,'Jaccard_distance All'!$A$3:$A$138,0),MATCH(Jaccard_export!DB$1,'Jaccard_distance All'!$C$1:$EH$1,0))</f>
        <v>0.82456140350877194</v>
      </c>
      <c r="DC10">
        <f ca="1">OFFSET('Jaccard_distance All'!$B$2,MATCH(Jaccard_export!$A10,'Jaccard_distance All'!$A$3:$A$138,0),MATCH(Jaccard_export!DC$1,'Jaccard_distance All'!$C$1:$EH$1,0))</f>
        <v>0.77777777777777779</v>
      </c>
      <c r="DD10">
        <f ca="1">OFFSET('Jaccard_distance All'!$B$2,MATCH(Jaccard_export!$A10,'Jaccard_distance All'!$A$3:$A$138,0),MATCH(Jaccard_export!DD$1,'Jaccard_distance All'!$C$1:$EH$1,0))</f>
        <v>0.7</v>
      </c>
      <c r="DE10">
        <f ca="1">OFFSET('Jaccard_distance All'!$B$2,MATCH(Jaccard_export!$A10,'Jaccard_distance All'!$A$3:$A$138,0),MATCH(Jaccard_export!DE$1,'Jaccard_distance All'!$C$1:$EH$1,0))</f>
        <v>0.8035714285714286</v>
      </c>
      <c r="DF10">
        <f ca="1">OFFSET('Jaccard_distance All'!$B$2,MATCH(Jaccard_export!$A10,'Jaccard_distance All'!$A$3:$A$138,0),MATCH(Jaccard_export!DF$1,'Jaccard_distance All'!$C$1:$EH$1,0))</f>
        <v>0.9555555555555556</v>
      </c>
      <c r="DG10">
        <f ca="1">OFFSET('Jaccard_distance All'!$B$2,MATCH(Jaccard_export!$A10,'Jaccard_distance All'!$A$3:$A$138,0),MATCH(Jaccard_export!DG$1,'Jaccard_distance All'!$C$1:$EH$1,0))</f>
        <v>0.74</v>
      </c>
      <c r="DH10">
        <f ca="1">OFFSET('Jaccard_distance All'!$B$2,MATCH(Jaccard_export!$A10,'Jaccard_distance All'!$A$3:$A$138,0),MATCH(Jaccard_export!DH$1,'Jaccard_distance All'!$C$1:$EH$1,0))</f>
        <v>0.86363636363636365</v>
      </c>
      <c r="DI10">
        <f ca="1">OFFSET('Jaccard_distance All'!$B$2,MATCH(Jaccard_export!$A10,'Jaccard_distance All'!$A$3:$A$138,0),MATCH(Jaccard_export!DI$1,'Jaccard_distance All'!$C$1:$EH$1,0))</f>
        <v>0.76595744680851063</v>
      </c>
      <c r="DJ10">
        <f ca="1">OFFSET('Jaccard_distance All'!$B$2,MATCH(Jaccard_export!$A10,'Jaccard_distance All'!$A$3:$A$138,0),MATCH(Jaccard_export!DJ$1,'Jaccard_distance All'!$C$1:$EH$1,0))</f>
        <v>0.81481481481481488</v>
      </c>
      <c r="DK10">
        <f ca="1">OFFSET('Jaccard_distance All'!$B$2,MATCH(Jaccard_export!$A10,'Jaccard_distance All'!$A$3:$A$138,0),MATCH(Jaccard_export!DK$1,'Jaccard_distance All'!$C$1:$EH$1,0))</f>
        <v>0.85714285714285721</v>
      </c>
      <c r="DL10">
        <f ca="1">OFFSET('Jaccard_distance All'!$B$2,MATCH(Jaccard_export!$A10,'Jaccard_distance All'!$A$3:$A$138,0),MATCH(Jaccard_export!DL$1,'Jaccard_distance All'!$C$1:$EH$1,0))</f>
        <v>0.9</v>
      </c>
      <c r="DM10">
        <f ca="1">OFFSET('Jaccard_distance All'!$B$2,MATCH(Jaccard_export!$A10,'Jaccard_distance All'!$A$3:$A$138,0),MATCH(Jaccard_export!DM$1,'Jaccard_distance All'!$C$1:$EH$1,0))</f>
        <v>0.76923076923076916</v>
      </c>
      <c r="DN10">
        <f ca="1">OFFSET('Jaccard_distance All'!$B$2,MATCH(Jaccard_export!$A10,'Jaccard_distance All'!$A$3:$A$138,0),MATCH(Jaccard_export!DN$1,'Jaccard_distance All'!$C$1:$EH$1,0))</f>
        <v>0.80434782608695654</v>
      </c>
      <c r="DO10">
        <f ca="1">OFFSET('Jaccard_distance All'!$B$2,MATCH(Jaccard_export!$A10,'Jaccard_distance All'!$A$3:$A$138,0),MATCH(Jaccard_export!DO$1,'Jaccard_distance All'!$C$1:$EH$1,0))</f>
        <v>0.86792452830188682</v>
      </c>
      <c r="DP10">
        <f ca="1">OFFSET('Jaccard_distance All'!$B$2,MATCH(Jaccard_export!$A10,'Jaccard_distance All'!$A$3:$A$138,0),MATCH(Jaccard_export!DP$1,'Jaccard_distance All'!$C$1:$EH$1,0))</f>
        <v>0.83636363636363642</v>
      </c>
      <c r="DQ10">
        <f ca="1">OFFSET('Jaccard_distance All'!$B$2,MATCH(Jaccard_export!$A10,'Jaccard_distance All'!$A$3:$A$138,0),MATCH(Jaccard_export!DQ$1,'Jaccard_distance All'!$C$1:$EH$1,0))</f>
        <v>0.95121951219512191</v>
      </c>
      <c r="DR10">
        <f ca="1">OFFSET('Jaccard_distance All'!$B$2,MATCH(Jaccard_export!$A10,'Jaccard_distance All'!$A$3:$A$138,0),MATCH(Jaccard_export!DR$1,'Jaccard_distance All'!$C$1:$EH$1,0))</f>
        <v>0.84210526315789469</v>
      </c>
      <c r="DS10">
        <f ca="1">OFFSET('Jaccard_distance All'!$B$2,MATCH(Jaccard_export!$A10,'Jaccard_distance All'!$A$3:$A$138,0),MATCH(Jaccard_export!DS$1,'Jaccard_distance All'!$C$1:$EH$1,0))</f>
        <v>0.78125</v>
      </c>
      <c r="DT10">
        <f ca="1">OFFSET('Jaccard_distance All'!$B$2,MATCH(Jaccard_export!$A10,'Jaccard_distance All'!$A$3:$A$138,0),MATCH(Jaccard_export!DT$1,'Jaccard_distance All'!$C$1:$EH$1,0))</f>
        <v>0.70967741935483875</v>
      </c>
      <c r="DU10">
        <f ca="1">OFFSET('Jaccard_distance All'!$B$2,MATCH(Jaccard_export!$A10,'Jaccard_distance All'!$A$3:$A$138,0),MATCH(Jaccard_export!DU$1,'Jaccard_distance All'!$C$1:$EH$1,0))</f>
        <v>0.84</v>
      </c>
      <c r="DV10">
        <f ca="1">OFFSET('Jaccard_distance All'!$B$2,MATCH(Jaccard_export!$A10,'Jaccard_distance All'!$A$3:$A$138,0),MATCH(Jaccard_export!DV$1,'Jaccard_distance All'!$C$1:$EH$1,0))</f>
        <v>1</v>
      </c>
      <c r="DW10">
        <f ca="1">OFFSET('Jaccard_distance All'!$B$2,MATCH(Jaccard_export!$A10,'Jaccard_distance All'!$A$3:$A$138,0),MATCH(Jaccard_export!DW$1,'Jaccard_distance All'!$C$1:$EH$1,0))</f>
        <v>0.875</v>
      </c>
      <c r="DX10">
        <f ca="1">OFFSET('Jaccard_distance All'!$B$2,MATCH(Jaccard_export!$A10,'Jaccard_distance All'!$A$3:$A$138,0),MATCH(Jaccard_export!DX$1,'Jaccard_distance All'!$C$1:$EH$1,0))</f>
        <v>0.82000000000000006</v>
      </c>
      <c r="DY10">
        <f ca="1">OFFSET('Jaccard_distance All'!$B$2,MATCH(Jaccard_export!$A10,'Jaccard_distance All'!$A$3:$A$138,0),MATCH(Jaccard_export!DY$1,'Jaccard_distance All'!$C$1:$EH$1,0))</f>
        <v>0.75438596491228072</v>
      </c>
      <c r="DZ10">
        <f ca="1">OFFSET('Jaccard_distance All'!$B$2,MATCH(Jaccard_export!$A10,'Jaccard_distance All'!$A$3:$A$138,0),MATCH(Jaccard_export!DZ$1,'Jaccard_distance All'!$C$1:$EH$1,0))</f>
        <v>0.97674418604651159</v>
      </c>
      <c r="EA10">
        <f ca="1">OFFSET('Jaccard_distance All'!$B$2,MATCH(Jaccard_export!$A10,'Jaccard_distance All'!$A$3:$A$138,0),MATCH(Jaccard_export!EA$1,'Jaccard_distance All'!$C$1:$EH$1,0))</f>
        <v>0.93333333333333335</v>
      </c>
      <c r="EB10">
        <f ca="1">OFFSET('Jaccard_distance All'!$B$2,MATCH(Jaccard_export!$A10,'Jaccard_distance All'!$A$3:$A$138,0),MATCH(Jaccard_export!EB$1,'Jaccard_distance All'!$C$1:$EH$1,0))</f>
        <v>0.95833333333333337</v>
      </c>
      <c r="EC10">
        <f ca="1">OFFSET('Jaccard_distance All'!$B$2,MATCH(Jaccard_export!$A10,'Jaccard_distance All'!$A$3:$A$138,0),MATCH(Jaccard_export!EC$1,'Jaccard_distance All'!$C$1:$EH$1,0))</f>
        <v>0.8928571428571429</v>
      </c>
      <c r="ED10">
        <f ca="1">OFFSET('Jaccard_distance All'!$B$2,MATCH(Jaccard_export!$A10,'Jaccard_distance All'!$A$3:$A$138,0),MATCH(Jaccard_export!ED$1,'Jaccard_distance All'!$C$1:$EH$1,0))</f>
        <v>0.8867924528301887</v>
      </c>
      <c r="EE10">
        <f ca="1">OFFSET('Jaccard_distance All'!$B$2,MATCH(Jaccard_export!$A10,'Jaccard_distance All'!$A$3:$A$138,0),MATCH(Jaccard_export!EE$1,'Jaccard_distance All'!$C$1:$EH$1,0))</f>
        <v>0.91489361702127658</v>
      </c>
      <c r="EF10">
        <f ca="1">OFFSET('Jaccard_distance All'!$B$2,MATCH(Jaccard_export!$A10,'Jaccard_distance All'!$A$3:$A$138,0),MATCH(Jaccard_export!EF$1,'Jaccard_distance All'!$C$1:$EH$1,0))</f>
        <v>0.97727272727272729</v>
      </c>
      <c r="EG10" s="14">
        <f ca="1">OFFSET('Jaccard_distance All'!$B$2,MATCH(Jaccard_export!$A10,'Jaccard_distance All'!$A$3:$A$138,0),MATCH(Jaccard_export!EG$1,'Jaccard_distance All'!$C$1:$EH$1,0))</f>
        <v>0.875</v>
      </c>
    </row>
    <row r="11" spans="1:137" x14ac:dyDescent="0.45">
      <c r="A11" s="13" t="s">
        <v>132</v>
      </c>
      <c r="B11">
        <f ca="1">OFFSET('Jaccard_distance All'!$B$2,MATCH(Jaccard_export!$A11,'Jaccard_distance All'!$A$3:$A$138,0),MATCH(Jaccard_export!B$1,'Jaccard_distance All'!$C$1:$EH$1,0))</f>
        <v>0.72131147540983609</v>
      </c>
      <c r="C11">
        <f ca="1">OFFSET('Jaccard_distance All'!$B$2,MATCH(Jaccard_export!$A11,'Jaccard_distance All'!$A$3:$A$138,0),MATCH(Jaccard_export!C$1,'Jaccard_distance All'!$C$1:$EH$1,0))</f>
        <v>0.64</v>
      </c>
      <c r="D11">
        <f ca="1">OFFSET('Jaccard_distance All'!$B$2,MATCH(Jaccard_export!$A11,'Jaccard_distance All'!$A$3:$A$138,0),MATCH(Jaccard_export!D$1,'Jaccard_distance All'!$C$1:$EH$1,0))</f>
        <v>0.62295081967213117</v>
      </c>
      <c r="E11">
        <f ca="1">OFFSET('Jaccard_distance All'!$B$2,MATCH(Jaccard_export!$A11,'Jaccard_distance All'!$A$3:$A$138,0),MATCH(Jaccard_export!E$1,'Jaccard_distance All'!$C$1:$EH$1,0))</f>
        <v>0.8727272727272728</v>
      </c>
      <c r="F11">
        <f ca="1">OFFSET('Jaccard_distance All'!$B$2,MATCH(Jaccard_export!$A11,'Jaccard_distance All'!$A$3:$A$138,0),MATCH(Jaccard_export!F$1,'Jaccard_distance All'!$C$1:$EH$1,0))</f>
        <v>0.77272727272727271</v>
      </c>
      <c r="G11">
        <f ca="1">OFFSET('Jaccard_distance All'!$B$2,MATCH(Jaccard_export!$A11,'Jaccard_distance All'!$A$3:$A$138,0),MATCH(Jaccard_export!G$1,'Jaccard_distance All'!$C$1:$EH$1,0))</f>
        <v>0.81818181818181812</v>
      </c>
      <c r="H11">
        <f ca="1">OFFSET('Jaccard_distance All'!$B$2,MATCH(Jaccard_export!$A11,'Jaccard_distance All'!$A$3:$A$138,0),MATCH(Jaccard_export!H$1,'Jaccard_distance All'!$C$1:$EH$1,0))</f>
        <v>0.75806451612903225</v>
      </c>
      <c r="I11">
        <f ca="1">OFFSET('Jaccard_distance All'!$B$2,MATCH(Jaccard_export!$A11,'Jaccard_distance All'!$A$3:$A$138,0),MATCH(Jaccard_export!I$1,'Jaccard_distance All'!$C$1:$EH$1,0))</f>
        <v>0.83606557377049184</v>
      </c>
      <c r="J11">
        <f ca="1">OFFSET('Jaccard_distance All'!$B$2,MATCH(Jaccard_export!$A11,'Jaccard_distance All'!$A$3:$A$138,0),MATCH(Jaccard_export!J$1,'Jaccard_distance All'!$C$1:$EH$1,0))</f>
        <v>0.86</v>
      </c>
      <c r="K11">
        <f ca="1">OFFSET('Jaccard_distance All'!$B$2,MATCH(Jaccard_export!$A11,'Jaccard_distance All'!$A$3:$A$138,0),MATCH(Jaccard_export!K$1,'Jaccard_distance All'!$C$1:$EH$1,0))</f>
        <v>0.97959183673469385</v>
      </c>
      <c r="L11">
        <f ca="1">OFFSET('Jaccard_distance All'!$B$2,MATCH(Jaccard_export!$A11,'Jaccard_distance All'!$A$3:$A$138,0),MATCH(Jaccard_export!L$1,'Jaccard_distance All'!$C$1:$EH$1,0))</f>
        <v>0.75862068965517238</v>
      </c>
      <c r="M11">
        <f ca="1">OFFSET('Jaccard_distance All'!$B$2,MATCH(Jaccard_export!$A11,'Jaccard_distance All'!$A$3:$A$138,0),MATCH(Jaccard_export!M$1,'Jaccard_distance All'!$C$1:$EH$1,0))</f>
        <v>0.92452830188679247</v>
      </c>
      <c r="N11">
        <f ca="1">OFFSET('Jaccard_distance All'!$B$2,MATCH(Jaccard_export!$A11,'Jaccard_distance All'!$A$3:$A$138,0),MATCH(Jaccard_export!N$1,'Jaccard_distance All'!$C$1:$EH$1,0))</f>
        <v>0.78947368421052633</v>
      </c>
      <c r="O11">
        <f ca="1">OFFSET('Jaccard_distance All'!$B$2,MATCH(Jaccard_export!$A11,'Jaccard_distance All'!$A$3:$A$138,0),MATCH(Jaccard_export!O$1,'Jaccard_distance All'!$C$1:$EH$1,0))</f>
        <v>0.67391304347826086</v>
      </c>
      <c r="P11">
        <f ca="1">OFFSET('Jaccard_distance All'!$B$2,MATCH(Jaccard_export!$A11,'Jaccard_distance All'!$A$3:$A$138,0),MATCH(Jaccard_export!P$1,'Jaccard_distance All'!$C$1:$EH$1,0))</f>
        <v>0.73584905660377364</v>
      </c>
      <c r="Q11">
        <f ca="1">OFFSET('Jaccard_distance All'!$B$2,MATCH(Jaccard_export!$A11,'Jaccard_distance All'!$A$3:$A$138,0),MATCH(Jaccard_export!Q$1,'Jaccard_distance All'!$C$1:$EH$1,0))</f>
        <v>0.91111111111111109</v>
      </c>
      <c r="R11">
        <f ca="1">OFFSET('Jaccard_distance All'!$B$2,MATCH(Jaccard_export!$A11,'Jaccard_distance All'!$A$3:$A$138,0),MATCH(Jaccard_export!R$1,'Jaccard_distance All'!$C$1:$EH$1,0))</f>
        <v>0.78723404255319152</v>
      </c>
      <c r="S11">
        <f ca="1">OFFSET('Jaccard_distance All'!$B$2,MATCH(Jaccard_export!$A11,'Jaccard_distance All'!$A$3:$A$138,0),MATCH(Jaccard_export!S$1,'Jaccard_distance All'!$C$1:$EH$1,0))</f>
        <v>0.75555555555555554</v>
      </c>
      <c r="T11">
        <f ca="1">OFFSET('Jaccard_distance All'!$B$2,MATCH(Jaccard_export!$A11,'Jaccard_distance All'!$A$3:$A$138,0),MATCH(Jaccard_export!T$1,'Jaccard_distance All'!$C$1:$EH$1,0))</f>
        <v>0.84782608695652173</v>
      </c>
      <c r="U11">
        <f ca="1">OFFSET('Jaccard_distance All'!$B$2,MATCH(Jaccard_export!$A11,'Jaccard_distance All'!$A$3:$A$138,0),MATCH(Jaccard_export!U$1,'Jaccard_distance All'!$C$1:$EH$1,0))</f>
        <v>0.78431372549019607</v>
      </c>
      <c r="V11">
        <f ca="1">OFFSET('Jaccard_distance All'!$B$2,MATCH(Jaccard_export!$A11,'Jaccard_distance All'!$A$3:$A$138,0),MATCH(Jaccard_export!V$1,'Jaccard_distance All'!$C$1:$EH$1,0))</f>
        <v>0.90697674418604657</v>
      </c>
      <c r="W11">
        <f ca="1">OFFSET('Jaccard_distance All'!$B$2,MATCH(Jaccard_export!$A11,'Jaccard_distance All'!$A$3:$A$138,0),MATCH(Jaccard_export!W$1,'Jaccard_distance All'!$C$1:$EH$1,0))</f>
        <v>0.72222222222222221</v>
      </c>
      <c r="X11">
        <f ca="1">OFFSET('Jaccard_distance All'!$B$2,MATCH(Jaccard_export!$A11,'Jaccard_distance All'!$A$3:$A$138,0),MATCH(Jaccard_export!X$1,'Jaccard_distance All'!$C$1:$EH$1,0))</f>
        <v>0.90476190476190477</v>
      </c>
      <c r="Y11">
        <f ca="1">OFFSET('Jaccard_distance All'!$B$2,MATCH(Jaccard_export!$A11,'Jaccard_distance All'!$A$3:$A$138,0),MATCH(Jaccard_export!Y$1,'Jaccard_distance All'!$C$1:$EH$1,0))</f>
        <v>0.86363636363636365</v>
      </c>
      <c r="Z11">
        <f ca="1">OFFSET('Jaccard_distance All'!$B$2,MATCH(Jaccard_export!$A11,'Jaccard_distance All'!$A$3:$A$138,0),MATCH(Jaccard_export!Z$1,'Jaccard_distance All'!$C$1:$EH$1,0))</f>
        <v>0.75</v>
      </c>
      <c r="AA11">
        <f ca="1">OFFSET('Jaccard_distance All'!$B$2,MATCH(Jaccard_export!$A11,'Jaccard_distance All'!$A$3:$A$138,0),MATCH(Jaccard_export!AA$1,'Jaccard_distance All'!$C$1:$EH$1,0))</f>
        <v>0.73972602739726034</v>
      </c>
      <c r="AB11">
        <f ca="1">OFFSET('Jaccard_distance All'!$B$2,MATCH(Jaccard_export!$A11,'Jaccard_distance All'!$A$3:$A$138,0),MATCH(Jaccard_export!AB$1,'Jaccard_distance All'!$C$1:$EH$1,0))</f>
        <v>0.66233766233766234</v>
      </c>
      <c r="AC11">
        <f ca="1">OFFSET('Jaccard_distance All'!$B$2,MATCH(Jaccard_export!$A11,'Jaccard_distance All'!$A$3:$A$138,0),MATCH(Jaccard_export!AC$1,'Jaccard_distance All'!$C$1:$EH$1,0))</f>
        <v>0.8214285714285714</v>
      </c>
      <c r="AD11">
        <f ca="1">OFFSET('Jaccard_distance All'!$B$2,MATCH(Jaccard_export!$A11,'Jaccard_distance All'!$A$3:$A$138,0),MATCH(Jaccard_export!AD$1,'Jaccard_distance All'!$C$1:$EH$1,0))</f>
        <v>0.84210526315789469</v>
      </c>
      <c r="AE11">
        <f ca="1">OFFSET('Jaccard_distance All'!$B$2,MATCH(Jaccard_export!$A11,'Jaccard_distance All'!$A$3:$A$138,0),MATCH(Jaccard_export!AE$1,'Jaccard_distance All'!$C$1:$EH$1,0))</f>
        <v>0.79104477611940305</v>
      </c>
      <c r="AF11">
        <f ca="1">OFFSET('Jaccard_distance All'!$B$2,MATCH(Jaccard_export!$A11,'Jaccard_distance All'!$A$3:$A$138,0),MATCH(Jaccard_export!AF$1,'Jaccard_distance All'!$C$1:$EH$1,0))</f>
        <v>0.74626865671641784</v>
      </c>
      <c r="AG11">
        <f ca="1">OFFSET('Jaccard_distance All'!$B$2,MATCH(Jaccard_export!$A11,'Jaccard_distance All'!$A$3:$A$138,0),MATCH(Jaccard_export!AG$1,'Jaccard_distance All'!$C$1:$EH$1,0))</f>
        <v>0.85714285714285721</v>
      </c>
      <c r="AH11">
        <f ca="1">OFFSET('Jaccard_distance All'!$B$2,MATCH(Jaccard_export!$A11,'Jaccard_distance All'!$A$3:$A$138,0),MATCH(Jaccard_export!AH$1,'Jaccard_distance All'!$C$1:$EH$1,0))</f>
        <v>0.77777777777777779</v>
      </c>
      <c r="AI11">
        <f ca="1">OFFSET('Jaccard_distance All'!$B$2,MATCH(Jaccard_export!$A11,'Jaccard_distance All'!$A$3:$A$138,0),MATCH(Jaccard_export!AI$1,'Jaccard_distance All'!$C$1:$EH$1,0))</f>
        <v>0.9</v>
      </c>
      <c r="AJ11">
        <f ca="1">OFFSET('Jaccard_distance All'!$B$2,MATCH(Jaccard_export!$A11,'Jaccard_distance All'!$A$3:$A$138,0),MATCH(Jaccard_export!AJ$1,'Jaccard_distance All'!$C$1:$EH$1,0))</f>
        <v>0.85714285714285721</v>
      </c>
      <c r="AK11">
        <f ca="1">OFFSET('Jaccard_distance All'!$B$2,MATCH(Jaccard_export!$A11,'Jaccard_distance All'!$A$3:$A$138,0),MATCH(Jaccard_export!AK$1,'Jaccard_distance All'!$C$1:$EH$1,0))</f>
        <v>0.73770491803278682</v>
      </c>
      <c r="AL11">
        <f ca="1">OFFSET('Jaccard_distance All'!$B$2,MATCH(Jaccard_export!$A11,'Jaccard_distance All'!$A$3:$A$138,0),MATCH(Jaccard_export!AL$1,'Jaccard_distance All'!$C$1:$EH$1,0))</f>
        <v>0.71153846153846156</v>
      </c>
      <c r="AM11">
        <f ca="1">OFFSET('Jaccard_distance All'!$B$2,MATCH(Jaccard_export!$A11,'Jaccard_distance All'!$A$3:$A$138,0),MATCH(Jaccard_export!AM$1,'Jaccard_distance All'!$C$1:$EH$1,0))</f>
        <v>0.87234042553191493</v>
      </c>
      <c r="AN11">
        <f ca="1">OFFSET('Jaccard_distance All'!$B$2,MATCH(Jaccard_export!$A11,'Jaccard_distance All'!$A$3:$A$138,0),MATCH(Jaccard_export!AN$1,'Jaccard_distance All'!$C$1:$EH$1,0))</f>
        <v>0.91489361702127658</v>
      </c>
      <c r="AO11">
        <f ca="1">OFFSET('Jaccard_distance All'!$B$2,MATCH(Jaccard_export!$A11,'Jaccard_distance All'!$A$3:$A$138,0),MATCH(Jaccard_export!AO$1,'Jaccard_distance All'!$C$1:$EH$1,0))</f>
        <v>0.875</v>
      </c>
      <c r="AP11">
        <f ca="1">OFFSET('Jaccard_distance All'!$B$2,MATCH(Jaccard_export!$A11,'Jaccard_distance All'!$A$3:$A$138,0),MATCH(Jaccard_export!AP$1,'Jaccard_distance All'!$C$1:$EH$1,0))</f>
        <v>0.93478260869565222</v>
      </c>
      <c r="AQ11">
        <f ca="1">OFFSET('Jaccard_distance All'!$B$2,MATCH(Jaccard_export!$A11,'Jaccard_distance All'!$A$3:$A$138,0),MATCH(Jaccard_export!AQ$1,'Jaccard_distance All'!$C$1:$EH$1,0))</f>
        <v>0.93877551020408168</v>
      </c>
      <c r="AR11">
        <f ca="1">OFFSET('Jaccard_distance All'!$B$2,MATCH(Jaccard_export!$A11,'Jaccard_distance All'!$A$3:$A$138,0),MATCH(Jaccard_export!AR$1,'Jaccard_distance All'!$C$1:$EH$1,0))</f>
        <v>0.92</v>
      </c>
      <c r="AS11">
        <f ca="1">OFFSET('Jaccard_distance All'!$B$2,MATCH(Jaccard_export!$A11,'Jaccard_distance All'!$A$3:$A$138,0),MATCH(Jaccard_export!AS$1,'Jaccard_distance All'!$C$1:$EH$1,0))</f>
        <v>0.7592592592592593</v>
      </c>
      <c r="AT11">
        <f ca="1">OFFSET('Jaccard_distance All'!$B$2,MATCH(Jaccard_export!$A11,'Jaccard_distance All'!$A$3:$A$138,0),MATCH(Jaccard_export!AT$1,'Jaccard_distance All'!$C$1:$EH$1,0))</f>
        <v>0.91489361702127658</v>
      </c>
      <c r="AU11">
        <f ca="1">OFFSET('Jaccard_distance All'!$B$2,MATCH(Jaccard_export!$A11,'Jaccard_distance All'!$A$3:$A$138,0),MATCH(Jaccard_export!AU$1,'Jaccard_distance All'!$C$1:$EH$1,0))</f>
        <v>0.88372093023255816</v>
      </c>
      <c r="AV11">
        <f ca="1">OFFSET('Jaccard_distance All'!$B$2,MATCH(Jaccard_export!$A11,'Jaccard_distance All'!$A$3:$A$138,0),MATCH(Jaccard_export!AV$1,'Jaccard_distance All'!$C$1:$EH$1,0))</f>
        <v>0.83018867924528306</v>
      </c>
      <c r="AW11">
        <f ca="1">OFFSET('Jaccard_distance All'!$B$2,MATCH(Jaccard_export!$A11,'Jaccard_distance All'!$A$3:$A$138,0),MATCH(Jaccard_export!AW$1,'Jaccard_distance All'!$C$1:$EH$1,0))</f>
        <v>0.72413793103448276</v>
      </c>
      <c r="AX11">
        <f ca="1">OFFSET('Jaccard_distance All'!$B$2,MATCH(Jaccard_export!$A11,'Jaccard_distance All'!$A$3:$A$138,0),MATCH(Jaccard_export!AX$1,'Jaccard_distance All'!$C$1:$EH$1,0))</f>
        <v>0.84</v>
      </c>
      <c r="AY11">
        <f ca="1">OFFSET('Jaccard_distance All'!$B$2,MATCH(Jaccard_export!$A11,'Jaccard_distance All'!$A$3:$A$138,0),MATCH(Jaccard_export!AY$1,'Jaccard_distance All'!$C$1:$EH$1,0))</f>
        <v>0.67241379310344829</v>
      </c>
      <c r="AZ11">
        <f ca="1">OFFSET('Jaccard_distance All'!$B$2,MATCH(Jaccard_export!$A11,'Jaccard_distance All'!$A$3:$A$138,0),MATCH(Jaccard_export!AZ$1,'Jaccard_distance All'!$C$1:$EH$1,0))</f>
        <v>0.81818181818181812</v>
      </c>
      <c r="BA11">
        <f ca="1">OFFSET('Jaccard_distance All'!$B$2,MATCH(Jaccard_export!$A11,'Jaccard_distance All'!$A$3:$A$138,0),MATCH(Jaccard_export!BA$1,'Jaccard_distance All'!$C$1:$EH$1,0))</f>
        <v>0.85106382978723405</v>
      </c>
      <c r="BB11">
        <f ca="1">OFFSET('Jaccard_distance All'!$B$2,MATCH(Jaccard_export!$A11,'Jaccard_distance All'!$A$3:$A$138,0),MATCH(Jaccard_export!BB$1,'Jaccard_distance All'!$C$1:$EH$1,0))</f>
        <v>0.76923076923076916</v>
      </c>
      <c r="BC11">
        <f ca="1">OFFSET('Jaccard_distance All'!$B$2,MATCH(Jaccard_export!$A11,'Jaccard_distance All'!$A$3:$A$138,0),MATCH(Jaccard_export!BC$1,'Jaccard_distance All'!$C$1:$EH$1,0))</f>
        <v>0.875</v>
      </c>
      <c r="BD11">
        <f ca="1">OFFSET('Jaccard_distance All'!$B$2,MATCH(Jaccard_export!$A11,'Jaccard_distance All'!$A$3:$A$138,0),MATCH(Jaccard_export!BD$1,'Jaccard_distance All'!$C$1:$EH$1,0))</f>
        <v>0.72727272727272729</v>
      </c>
      <c r="BE11">
        <f ca="1">OFFSET('Jaccard_distance All'!$B$2,MATCH(Jaccard_export!$A11,'Jaccard_distance All'!$A$3:$A$138,0),MATCH(Jaccard_export!BE$1,'Jaccard_distance All'!$C$1:$EH$1,0))</f>
        <v>0.91666666666666663</v>
      </c>
      <c r="BF11">
        <f ca="1">OFFSET('Jaccard_distance All'!$B$2,MATCH(Jaccard_export!$A11,'Jaccard_distance All'!$A$3:$A$138,0),MATCH(Jaccard_export!BF$1,'Jaccard_distance All'!$C$1:$EH$1,0))</f>
        <v>0.64285714285714279</v>
      </c>
      <c r="BG11">
        <f ca="1">OFFSET('Jaccard_distance All'!$B$2,MATCH(Jaccard_export!$A11,'Jaccard_distance All'!$A$3:$A$138,0),MATCH(Jaccard_export!BG$1,'Jaccard_distance All'!$C$1:$EH$1,0))</f>
        <v>0.72727272727272729</v>
      </c>
      <c r="BH11">
        <f ca="1">OFFSET('Jaccard_distance All'!$B$2,MATCH(Jaccard_export!$A11,'Jaccard_distance All'!$A$3:$A$138,0),MATCH(Jaccard_export!BH$1,'Jaccard_distance All'!$C$1:$EH$1,0))</f>
        <v>0.8</v>
      </c>
      <c r="BI11">
        <f ca="1">OFFSET('Jaccard_distance All'!$B$2,MATCH(Jaccard_export!$A11,'Jaccard_distance All'!$A$3:$A$138,0),MATCH(Jaccard_export!BI$1,'Jaccard_distance All'!$C$1:$EH$1,0))</f>
        <v>0.91304347826086962</v>
      </c>
      <c r="BJ11">
        <f ca="1">OFFSET('Jaccard_distance All'!$B$2,MATCH(Jaccard_export!$A11,'Jaccard_distance All'!$A$3:$A$138,0),MATCH(Jaccard_export!BJ$1,'Jaccard_distance All'!$C$1:$EH$1,0))</f>
        <v>0.67346938775510212</v>
      </c>
      <c r="BK11">
        <f ca="1">OFFSET('Jaccard_distance All'!$B$2,MATCH(Jaccard_export!$A11,'Jaccard_distance All'!$A$3:$A$138,0),MATCH(Jaccard_export!BK$1,'Jaccard_distance All'!$C$1:$EH$1,0))</f>
        <v>0.72340425531914887</v>
      </c>
      <c r="BL11">
        <f ca="1">OFFSET('Jaccard_distance All'!$B$2,MATCH(Jaccard_export!$A11,'Jaccard_distance All'!$A$3:$A$138,0),MATCH(Jaccard_export!BL$1,'Jaccard_distance All'!$C$1:$EH$1,0))</f>
        <v>0.88636363636363635</v>
      </c>
      <c r="BM11">
        <f ca="1">OFFSET('Jaccard_distance All'!$B$2,MATCH(Jaccard_export!$A11,'Jaccard_distance All'!$A$3:$A$138,0),MATCH(Jaccard_export!BM$1,'Jaccard_distance All'!$C$1:$EH$1,0))</f>
        <v>0.90909090909090906</v>
      </c>
      <c r="BN11">
        <f ca="1">OFFSET('Jaccard_distance All'!$B$2,MATCH(Jaccard_export!$A11,'Jaccard_distance All'!$A$3:$A$138,0),MATCH(Jaccard_export!BN$1,'Jaccard_distance All'!$C$1:$EH$1,0))</f>
        <v>0.76785714285714279</v>
      </c>
      <c r="BO11">
        <f ca="1">OFFSET('Jaccard_distance All'!$B$2,MATCH(Jaccard_export!$A11,'Jaccard_distance All'!$A$3:$A$138,0),MATCH(Jaccard_export!BO$1,'Jaccard_distance All'!$C$1:$EH$1,0))</f>
        <v>0.85714285714285721</v>
      </c>
      <c r="BP11">
        <f ca="1">OFFSET('Jaccard_distance All'!$B$2,MATCH(Jaccard_export!$A11,'Jaccard_distance All'!$A$3:$A$138,0),MATCH(Jaccard_export!BP$1,'Jaccard_distance All'!$C$1:$EH$1,0))</f>
        <v>0.84782608695652173</v>
      </c>
      <c r="BQ11">
        <f ca="1">OFFSET('Jaccard_distance All'!$B$2,MATCH(Jaccard_export!$A11,'Jaccard_distance All'!$A$3:$A$138,0),MATCH(Jaccard_export!BQ$1,'Jaccard_distance All'!$C$1:$EH$1,0))</f>
        <v>0.6607142857142857</v>
      </c>
      <c r="BR11">
        <f ca="1">OFFSET('Jaccard_distance All'!$B$2,MATCH(Jaccard_export!$A11,'Jaccard_distance All'!$A$3:$A$138,0),MATCH(Jaccard_export!BR$1,'Jaccard_distance All'!$C$1:$EH$1,0))</f>
        <v>0.68085106382978722</v>
      </c>
      <c r="BS11">
        <f ca="1">OFFSET('Jaccard_distance All'!$B$2,MATCH(Jaccard_export!$A11,'Jaccard_distance All'!$A$3:$A$138,0),MATCH(Jaccard_export!BS$1,'Jaccard_distance All'!$C$1:$EH$1,0))</f>
        <v>1</v>
      </c>
      <c r="BT11">
        <f ca="1">OFFSET('Jaccard_distance All'!$B$2,MATCH(Jaccard_export!$A11,'Jaccard_distance All'!$A$3:$A$138,0),MATCH(Jaccard_export!BT$1,'Jaccard_distance All'!$C$1:$EH$1,0))</f>
        <v>0.76923076923076916</v>
      </c>
      <c r="BU11">
        <f ca="1">OFFSET('Jaccard_distance All'!$B$2,MATCH(Jaccard_export!$A11,'Jaccard_distance All'!$A$3:$A$138,0),MATCH(Jaccard_export!BU$1,'Jaccard_distance All'!$C$1:$EH$1,0))</f>
        <v>0.81818181818181812</v>
      </c>
      <c r="BV11">
        <f ca="1">OFFSET('Jaccard_distance All'!$B$2,MATCH(Jaccard_export!$A11,'Jaccard_distance All'!$A$3:$A$138,0),MATCH(Jaccard_export!BV$1,'Jaccard_distance All'!$C$1:$EH$1,0))</f>
        <v>0.83673469387755106</v>
      </c>
      <c r="BW11">
        <f ca="1">OFFSET('Jaccard_distance All'!$B$2,MATCH(Jaccard_export!$A11,'Jaccard_distance All'!$A$3:$A$138,0),MATCH(Jaccard_export!BW$1,'Jaccard_distance All'!$C$1:$EH$1,0))</f>
        <v>0.54716981132075471</v>
      </c>
      <c r="BX11">
        <f ca="1">OFFSET('Jaccard_distance All'!$B$2,MATCH(Jaccard_export!$A11,'Jaccard_distance All'!$A$3:$A$138,0),MATCH(Jaccard_export!BX$1,'Jaccard_distance All'!$C$1:$EH$1,0))</f>
        <v>0.68181818181818188</v>
      </c>
      <c r="BY11">
        <f ca="1">OFFSET('Jaccard_distance All'!$B$2,MATCH(Jaccard_export!$A11,'Jaccard_distance All'!$A$3:$A$138,0),MATCH(Jaccard_export!BY$1,'Jaccard_distance All'!$C$1:$EH$1,0))</f>
        <v>0.87234042553191493</v>
      </c>
      <c r="BZ11">
        <f ca="1">OFFSET('Jaccard_distance All'!$B$2,MATCH(Jaccard_export!$A11,'Jaccard_distance All'!$A$3:$A$138,0),MATCH(Jaccard_export!BZ$1,'Jaccard_distance All'!$C$1:$EH$1,0))</f>
        <v>0.8936170212765957</v>
      </c>
      <c r="CA11">
        <f ca="1">OFFSET('Jaccard_distance All'!$B$2,MATCH(Jaccard_export!$A11,'Jaccard_distance All'!$A$3:$A$138,0),MATCH(Jaccard_export!CA$1,'Jaccard_distance All'!$C$1:$EH$1,0))</f>
        <v>0.86363636363636365</v>
      </c>
      <c r="CB11">
        <f ca="1">OFFSET('Jaccard_distance All'!$B$2,MATCH(Jaccard_export!$A11,'Jaccard_distance All'!$A$3:$A$138,0),MATCH(Jaccard_export!CB$1,'Jaccard_distance All'!$C$1:$EH$1,0))</f>
        <v>0.87755102040816324</v>
      </c>
      <c r="CC11">
        <f ca="1">OFFSET('Jaccard_distance All'!$B$2,MATCH(Jaccard_export!$A11,'Jaccard_distance All'!$A$3:$A$138,0),MATCH(Jaccard_export!CC$1,'Jaccard_distance All'!$C$1:$EH$1,0))</f>
        <v>0.75</v>
      </c>
      <c r="CD11">
        <f ca="1">OFFSET('Jaccard_distance All'!$B$2,MATCH(Jaccard_export!$A11,'Jaccard_distance All'!$A$3:$A$138,0),MATCH(Jaccard_export!CD$1,'Jaccard_distance All'!$C$1:$EH$1,0))</f>
        <v>0.8</v>
      </c>
      <c r="CE11">
        <f ca="1">OFFSET('Jaccard_distance All'!$B$2,MATCH(Jaccard_export!$A11,'Jaccard_distance All'!$A$3:$A$138,0),MATCH(Jaccard_export!CE$1,'Jaccard_distance All'!$C$1:$EH$1,0))</f>
        <v>0.90476190476190477</v>
      </c>
      <c r="CF11">
        <f ca="1">OFFSET('Jaccard_distance All'!$B$2,MATCH(Jaccard_export!$A11,'Jaccard_distance All'!$A$3:$A$138,0),MATCH(Jaccard_export!CF$1,'Jaccard_distance All'!$C$1:$EH$1,0))</f>
        <v>0.77777777777777779</v>
      </c>
      <c r="CG11">
        <f ca="1">OFFSET('Jaccard_distance All'!$B$2,MATCH(Jaccard_export!$A11,'Jaccard_distance All'!$A$3:$A$138,0),MATCH(Jaccard_export!CG$1,'Jaccard_distance All'!$C$1:$EH$1,0))</f>
        <v>0.77777777777777779</v>
      </c>
      <c r="CH11">
        <f ca="1">OFFSET('Jaccard_distance All'!$B$2,MATCH(Jaccard_export!$A11,'Jaccard_distance All'!$A$3:$A$138,0),MATCH(Jaccard_export!CH$1,'Jaccard_distance All'!$C$1:$EH$1,0))</f>
        <v>0.86</v>
      </c>
      <c r="CI11">
        <f ca="1">OFFSET('Jaccard_distance All'!$B$2,MATCH(Jaccard_export!$A11,'Jaccard_distance All'!$A$3:$A$138,0),MATCH(Jaccard_export!CI$1,'Jaccard_distance All'!$C$1:$EH$1,0))</f>
        <v>0.92682926829268297</v>
      </c>
      <c r="CJ11">
        <f ca="1">OFFSET('Jaccard_distance All'!$B$2,MATCH(Jaccard_export!$A11,'Jaccard_distance All'!$A$3:$A$138,0),MATCH(Jaccard_export!CJ$1,'Jaccard_distance All'!$C$1:$EH$1,0))</f>
        <v>0.83050847457627119</v>
      </c>
      <c r="CK11">
        <f ca="1">OFFSET('Jaccard_distance All'!$B$2,MATCH(Jaccard_export!$A11,'Jaccard_distance All'!$A$3:$A$138,0),MATCH(Jaccard_export!CK$1,'Jaccard_distance All'!$C$1:$EH$1,0))</f>
        <v>0.90196078431372551</v>
      </c>
      <c r="CL11">
        <f ca="1">OFFSET('Jaccard_distance All'!$B$2,MATCH(Jaccard_export!$A11,'Jaccard_distance All'!$A$3:$A$138,0),MATCH(Jaccard_export!CL$1,'Jaccard_distance All'!$C$1:$EH$1,0))</f>
        <v>0.70967741935483875</v>
      </c>
      <c r="CM11">
        <f ca="1">OFFSET('Jaccard_distance All'!$B$2,MATCH(Jaccard_export!$A11,'Jaccard_distance All'!$A$3:$A$138,0),MATCH(Jaccard_export!CM$1,'Jaccard_distance All'!$C$1:$EH$1,0))</f>
        <v>0.92156862745098045</v>
      </c>
      <c r="CN11">
        <f ca="1">OFFSET('Jaccard_distance All'!$B$2,MATCH(Jaccard_export!$A11,'Jaccard_distance All'!$A$3:$A$138,0),MATCH(Jaccard_export!CN$1,'Jaccard_distance All'!$C$1:$EH$1,0))</f>
        <v>0.75</v>
      </c>
      <c r="CO11">
        <f ca="1">OFFSET('Jaccard_distance All'!$B$2,MATCH(Jaccard_export!$A11,'Jaccard_distance All'!$A$3:$A$138,0),MATCH(Jaccard_export!CO$1,'Jaccard_distance All'!$C$1:$EH$1,0))</f>
        <v>0.7857142857142857</v>
      </c>
      <c r="CP11">
        <f ca="1">OFFSET('Jaccard_distance All'!$B$2,MATCH(Jaccard_export!$A11,'Jaccard_distance All'!$A$3:$A$138,0),MATCH(Jaccard_export!CP$1,'Jaccard_distance All'!$C$1:$EH$1,0))</f>
        <v>0.87234042553191493</v>
      </c>
      <c r="CQ11">
        <f ca="1">OFFSET('Jaccard_distance All'!$B$2,MATCH(Jaccard_export!$A11,'Jaccard_distance All'!$A$3:$A$138,0),MATCH(Jaccard_export!CQ$1,'Jaccard_distance All'!$C$1:$EH$1,0))</f>
        <v>0.87931034482758619</v>
      </c>
      <c r="CR11">
        <f ca="1">OFFSET('Jaccard_distance All'!$B$2,MATCH(Jaccard_export!$A11,'Jaccard_distance All'!$A$3:$A$138,0),MATCH(Jaccard_export!CR$1,'Jaccard_distance All'!$C$1:$EH$1,0))</f>
        <v>0.78846153846153844</v>
      </c>
      <c r="CS11">
        <f ca="1">OFFSET('Jaccard_distance All'!$B$2,MATCH(Jaccard_export!$A11,'Jaccard_distance All'!$A$3:$A$138,0),MATCH(Jaccard_export!CS$1,'Jaccard_distance All'!$C$1:$EH$1,0))</f>
        <v>0.8867924528301887</v>
      </c>
      <c r="CT11">
        <f ca="1">OFFSET('Jaccard_distance All'!$B$2,MATCH(Jaccard_export!$A11,'Jaccard_distance All'!$A$3:$A$138,0),MATCH(Jaccard_export!CT$1,'Jaccard_distance All'!$C$1:$EH$1,0))</f>
        <v>0.89795918367346939</v>
      </c>
      <c r="CU11">
        <f ca="1">OFFSET('Jaccard_distance All'!$B$2,MATCH(Jaccard_export!$A11,'Jaccard_distance All'!$A$3:$A$138,0),MATCH(Jaccard_export!CU$1,'Jaccard_distance All'!$C$1:$EH$1,0))</f>
        <v>0.84</v>
      </c>
      <c r="CV11">
        <f ca="1">OFFSET('Jaccard_distance All'!$B$2,MATCH(Jaccard_export!$A11,'Jaccard_distance All'!$A$3:$A$138,0),MATCH(Jaccard_export!CV$1,'Jaccard_distance All'!$C$1:$EH$1,0))</f>
        <v>0.8</v>
      </c>
      <c r="CW11">
        <f ca="1">OFFSET('Jaccard_distance All'!$B$2,MATCH(Jaccard_export!$A11,'Jaccard_distance All'!$A$3:$A$138,0),MATCH(Jaccard_export!CW$1,'Jaccard_distance All'!$C$1:$EH$1,0))</f>
        <v>0.88135593220338981</v>
      </c>
      <c r="CX11">
        <f ca="1">OFFSET('Jaccard_distance All'!$B$2,MATCH(Jaccard_export!$A11,'Jaccard_distance All'!$A$3:$A$138,0),MATCH(Jaccard_export!CX$1,'Jaccard_distance All'!$C$1:$EH$1,0))</f>
        <v>0.7857142857142857</v>
      </c>
      <c r="CY11">
        <f ca="1">OFFSET('Jaccard_distance All'!$B$2,MATCH(Jaccard_export!$A11,'Jaccard_distance All'!$A$3:$A$138,0),MATCH(Jaccard_export!CY$1,'Jaccard_distance All'!$C$1:$EH$1,0))</f>
        <v>0.765625</v>
      </c>
      <c r="CZ11">
        <f ca="1">OFFSET('Jaccard_distance All'!$B$2,MATCH(Jaccard_export!$A11,'Jaccard_distance All'!$A$3:$A$138,0),MATCH(Jaccard_export!CZ$1,'Jaccard_distance All'!$C$1:$EH$1,0))</f>
        <v>0.82692307692307687</v>
      </c>
      <c r="DA11">
        <f ca="1">OFFSET('Jaccard_distance All'!$B$2,MATCH(Jaccard_export!$A11,'Jaccard_distance All'!$A$3:$A$138,0),MATCH(Jaccard_export!DA$1,'Jaccard_distance All'!$C$1:$EH$1,0))</f>
        <v>0.96078431372549022</v>
      </c>
      <c r="DB11">
        <f ca="1">OFFSET('Jaccard_distance All'!$B$2,MATCH(Jaccard_export!$A11,'Jaccard_distance All'!$A$3:$A$138,0),MATCH(Jaccard_export!DB$1,'Jaccard_distance All'!$C$1:$EH$1,0))</f>
        <v>0.78181818181818186</v>
      </c>
      <c r="DC11">
        <f ca="1">OFFSET('Jaccard_distance All'!$B$2,MATCH(Jaccard_export!$A11,'Jaccard_distance All'!$A$3:$A$138,0),MATCH(Jaccard_export!DC$1,'Jaccard_distance All'!$C$1:$EH$1,0))</f>
        <v>0.8214285714285714</v>
      </c>
      <c r="DD11">
        <f ca="1">OFFSET('Jaccard_distance All'!$B$2,MATCH(Jaccard_export!$A11,'Jaccard_distance All'!$A$3:$A$138,0),MATCH(Jaccard_export!DD$1,'Jaccard_distance All'!$C$1:$EH$1,0))</f>
        <v>0.85964912280701755</v>
      </c>
      <c r="DE11">
        <f ca="1">OFFSET('Jaccard_distance All'!$B$2,MATCH(Jaccard_export!$A11,'Jaccard_distance All'!$A$3:$A$138,0),MATCH(Jaccard_export!DE$1,'Jaccard_distance All'!$C$1:$EH$1,0))</f>
        <v>0.8035714285714286</v>
      </c>
      <c r="DF11">
        <f ca="1">OFFSET('Jaccard_distance All'!$B$2,MATCH(Jaccard_export!$A11,'Jaccard_distance All'!$A$3:$A$138,0),MATCH(Jaccard_export!DF$1,'Jaccard_distance All'!$C$1:$EH$1,0))</f>
        <v>0.9555555555555556</v>
      </c>
      <c r="DG11">
        <f ca="1">OFFSET('Jaccard_distance All'!$B$2,MATCH(Jaccard_export!$A11,'Jaccard_distance All'!$A$3:$A$138,0),MATCH(Jaccard_export!DG$1,'Jaccard_distance All'!$C$1:$EH$1,0))</f>
        <v>0.81132075471698117</v>
      </c>
      <c r="DH11">
        <f ca="1">OFFSET('Jaccard_distance All'!$B$2,MATCH(Jaccard_export!$A11,'Jaccard_distance All'!$A$3:$A$138,0),MATCH(Jaccard_export!DH$1,'Jaccard_distance All'!$C$1:$EH$1,0))</f>
        <v>0.86363636363636365</v>
      </c>
      <c r="DI11">
        <f ca="1">OFFSET('Jaccard_distance All'!$B$2,MATCH(Jaccard_export!$A11,'Jaccard_distance All'!$A$3:$A$138,0),MATCH(Jaccard_export!DI$1,'Jaccard_distance All'!$C$1:$EH$1,0))</f>
        <v>0.81632653061224492</v>
      </c>
      <c r="DJ11">
        <f ca="1">OFFSET('Jaccard_distance All'!$B$2,MATCH(Jaccard_export!$A11,'Jaccard_distance All'!$A$3:$A$138,0),MATCH(Jaccard_export!DJ$1,'Jaccard_distance All'!$C$1:$EH$1,0))</f>
        <v>0.79245283018867929</v>
      </c>
      <c r="DK11">
        <f ca="1">OFFSET('Jaccard_distance All'!$B$2,MATCH(Jaccard_export!$A11,'Jaccard_distance All'!$A$3:$A$138,0),MATCH(Jaccard_export!DK$1,'Jaccard_distance All'!$C$1:$EH$1,0))</f>
        <v>0.97872340425531912</v>
      </c>
      <c r="DL11">
        <f ca="1">OFFSET('Jaccard_distance All'!$B$2,MATCH(Jaccard_export!$A11,'Jaccard_distance All'!$A$3:$A$138,0),MATCH(Jaccard_export!DL$1,'Jaccard_distance All'!$C$1:$EH$1,0))</f>
        <v>0.95238095238095233</v>
      </c>
      <c r="DM11">
        <f ca="1">OFFSET('Jaccard_distance All'!$B$2,MATCH(Jaccard_export!$A11,'Jaccard_distance All'!$A$3:$A$138,0),MATCH(Jaccard_export!DM$1,'Jaccard_distance All'!$C$1:$EH$1,0))</f>
        <v>0.85714285714285721</v>
      </c>
      <c r="DN11">
        <f ca="1">OFFSET('Jaccard_distance All'!$B$2,MATCH(Jaccard_export!$A11,'Jaccard_distance All'!$A$3:$A$138,0),MATCH(Jaccard_export!DN$1,'Jaccard_distance All'!$C$1:$EH$1,0))</f>
        <v>0.9</v>
      </c>
      <c r="DO11">
        <f ca="1">OFFSET('Jaccard_distance All'!$B$2,MATCH(Jaccard_export!$A11,'Jaccard_distance All'!$A$3:$A$138,0),MATCH(Jaccard_export!DO$1,'Jaccard_distance All'!$C$1:$EH$1,0))</f>
        <v>0.84615384615384615</v>
      </c>
      <c r="DP11">
        <f ca="1">OFFSET('Jaccard_distance All'!$B$2,MATCH(Jaccard_export!$A11,'Jaccard_distance All'!$A$3:$A$138,0),MATCH(Jaccard_export!DP$1,'Jaccard_distance All'!$C$1:$EH$1,0))</f>
        <v>0.85714285714285721</v>
      </c>
      <c r="DQ11">
        <f ca="1">OFFSET('Jaccard_distance All'!$B$2,MATCH(Jaccard_export!$A11,'Jaccard_distance All'!$A$3:$A$138,0),MATCH(Jaccard_export!DQ$1,'Jaccard_distance All'!$C$1:$EH$1,0))</f>
        <v>1</v>
      </c>
      <c r="DR11">
        <f ca="1">OFFSET('Jaccard_distance All'!$B$2,MATCH(Jaccard_export!$A11,'Jaccard_distance All'!$A$3:$A$138,0),MATCH(Jaccard_export!DR$1,'Jaccard_distance All'!$C$1:$EH$1,0))</f>
        <v>0.73076923076923084</v>
      </c>
      <c r="DS11">
        <f ca="1">OFFSET('Jaccard_distance All'!$B$2,MATCH(Jaccard_export!$A11,'Jaccard_distance All'!$A$3:$A$138,0),MATCH(Jaccard_export!DS$1,'Jaccard_distance All'!$C$1:$EH$1,0))</f>
        <v>0.58181818181818179</v>
      </c>
      <c r="DT11">
        <f ca="1">OFFSET('Jaccard_distance All'!$B$2,MATCH(Jaccard_export!$A11,'Jaccard_distance All'!$A$3:$A$138,0),MATCH(Jaccard_export!DT$1,'Jaccard_distance All'!$C$1:$EH$1,0))</f>
        <v>0</v>
      </c>
      <c r="DU11">
        <f ca="1">OFFSET('Jaccard_distance All'!$B$2,MATCH(Jaccard_export!$A11,'Jaccard_distance All'!$A$3:$A$138,0),MATCH(Jaccard_export!DU$1,'Jaccard_distance All'!$C$1:$EH$1,0))</f>
        <v>0.55000000000000004</v>
      </c>
      <c r="DV11">
        <f ca="1">OFFSET('Jaccard_distance All'!$B$2,MATCH(Jaccard_export!$A11,'Jaccard_distance All'!$A$3:$A$138,0),MATCH(Jaccard_export!DV$1,'Jaccard_distance All'!$C$1:$EH$1,0))</f>
        <v>1</v>
      </c>
      <c r="DW11">
        <f ca="1">OFFSET('Jaccard_distance All'!$B$2,MATCH(Jaccard_export!$A11,'Jaccard_distance All'!$A$3:$A$138,0),MATCH(Jaccard_export!DW$1,'Jaccard_distance All'!$C$1:$EH$1,0))</f>
        <v>0.6875</v>
      </c>
      <c r="DX11">
        <f ca="1">OFFSET('Jaccard_distance All'!$B$2,MATCH(Jaccard_export!$A11,'Jaccard_distance All'!$A$3:$A$138,0),MATCH(Jaccard_export!DX$1,'Jaccard_distance All'!$C$1:$EH$1,0))</f>
        <v>0.77083333333333337</v>
      </c>
      <c r="DY11">
        <f ca="1">OFFSET('Jaccard_distance All'!$B$2,MATCH(Jaccard_export!$A11,'Jaccard_distance All'!$A$3:$A$138,0),MATCH(Jaccard_export!DY$1,'Jaccard_distance All'!$C$1:$EH$1,0))</f>
        <v>0.63461538461538458</v>
      </c>
      <c r="DZ11">
        <f ca="1">OFFSET('Jaccard_distance All'!$B$2,MATCH(Jaccard_export!$A11,'Jaccard_distance All'!$A$3:$A$138,0),MATCH(Jaccard_export!DZ$1,'Jaccard_distance All'!$C$1:$EH$1,0))</f>
        <v>0.92682926829268297</v>
      </c>
      <c r="EA11">
        <f ca="1">OFFSET('Jaccard_distance All'!$B$2,MATCH(Jaccard_export!$A11,'Jaccard_distance All'!$A$3:$A$138,0),MATCH(Jaccard_export!EA$1,'Jaccard_distance All'!$C$1:$EH$1,0))</f>
        <v>0.88372093023255816</v>
      </c>
      <c r="EB11">
        <f ca="1">OFFSET('Jaccard_distance All'!$B$2,MATCH(Jaccard_export!$A11,'Jaccard_distance All'!$A$3:$A$138,0),MATCH(Jaccard_export!EB$1,'Jaccard_distance All'!$C$1:$EH$1,0))</f>
        <v>0.78048780487804881</v>
      </c>
      <c r="EC11">
        <f ca="1">OFFSET('Jaccard_distance All'!$B$2,MATCH(Jaccard_export!$A11,'Jaccard_distance All'!$A$3:$A$138,0),MATCH(Jaccard_export!EC$1,'Jaccard_distance All'!$C$1:$EH$1,0))</f>
        <v>0.78431372549019607</v>
      </c>
      <c r="ED11">
        <f ca="1">OFFSET('Jaccard_distance All'!$B$2,MATCH(Jaccard_export!$A11,'Jaccard_distance All'!$A$3:$A$138,0),MATCH(Jaccard_export!ED$1,'Jaccard_distance All'!$C$1:$EH$1,0))</f>
        <v>0.77083333333333337</v>
      </c>
      <c r="EE11">
        <f ca="1">OFFSET('Jaccard_distance All'!$B$2,MATCH(Jaccard_export!$A11,'Jaccard_distance All'!$A$3:$A$138,0),MATCH(Jaccard_export!EE$1,'Jaccard_distance All'!$C$1:$EH$1,0))</f>
        <v>0.89130434782608692</v>
      </c>
      <c r="EF11">
        <f ca="1">OFFSET('Jaccard_distance All'!$B$2,MATCH(Jaccard_export!$A11,'Jaccard_distance All'!$A$3:$A$138,0),MATCH(Jaccard_export!EF$1,'Jaccard_distance All'!$C$1:$EH$1,0))</f>
        <v>0.90243902439024393</v>
      </c>
      <c r="EG11" s="14">
        <f ca="1">OFFSET('Jaccard_distance All'!$B$2,MATCH(Jaccard_export!$A11,'Jaccard_distance All'!$A$3:$A$138,0),MATCH(Jaccard_export!EG$1,'Jaccard_distance All'!$C$1:$EH$1,0))</f>
        <v>0.8</v>
      </c>
    </row>
    <row r="12" spans="1:137" x14ac:dyDescent="0.45">
      <c r="A12" s="13" t="s">
        <v>118</v>
      </c>
      <c r="B12">
        <f ca="1">OFFSET('Jaccard_distance All'!$B$2,MATCH(Jaccard_export!$A12,'Jaccard_distance All'!$A$3:$A$138,0),MATCH(Jaccard_export!B$1,'Jaccard_distance All'!$C$1:$EH$1,0))</f>
        <v>0.77777777777777779</v>
      </c>
      <c r="C12">
        <f ca="1">OFFSET('Jaccard_distance All'!$B$2,MATCH(Jaccard_export!$A12,'Jaccard_distance All'!$A$3:$A$138,0),MATCH(Jaccard_export!C$1,'Jaccard_distance All'!$C$1:$EH$1,0))</f>
        <v>0.72151898734177222</v>
      </c>
      <c r="D12">
        <f ca="1">OFFSET('Jaccard_distance All'!$B$2,MATCH(Jaccard_export!$A12,'Jaccard_distance All'!$A$3:$A$138,0),MATCH(Jaccard_export!D$1,'Jaccard_distance All'!$C$1:$EH$1,0))</f>
        <v>0.81428571428571428</v>
      </c>
      <c r="E12">
        <f ca="1">OFFSET('Jaccard_distance All'!$B$2,MATCH(Jaccard_export!$A12,'Jaccard_distance All'!$A$3:$A$138,0),MATCH(Jaccard_export!E$1,'Jaccard_distance All'!$C$1:$EH$1,0))</f>
        <v>0.80392156862745101</v>
      </c>
      <c r="F12">
        <f ca="1">OFFSET('Jaccard_distance All'!$B$2,MATCH(Jaccard_export!$A12,'Jaccard_distance All'!$A$3:$A$138,0),MATCH(Jaccard_export!F$1,'Jaccard_distance All'!$C$1:$EH$1,0))</f>
        <v>0.76923076923076916</v>
      </c>
      <c r="G12">
        <f ca="1">OFFSET('Jaccard_distance All'!$B$2,MATCH(Jaccard_export!$A12,'Jaccard_distance All'!$A$3:$A$138,0),MATCH(Jaccard_export!G$1,'Jaccard_distance All'!$C$1:$EH$1,0))</f>
        <v>0.85714285714285721</v>
      </c>
      <c r="H12">
        <f ca="1">OFFSET('Jaccard_distance All'!$B$2,MATCH(Jaccard_export!$A12,'Jaccard_distance All'!$A$3:$A$138,0),MATCH(Jaccard_export!H$1,'Jaccard_distance All'!$C$1:$EH$1,0))</f>
        <v>0.84848484848484851</v>
      </c>
      <c r="I12">
        <f ca="1">OFFSET('Jaccard_distance All'!$B$2,MATCH(Jaccard_export!$A12,'Jaccard_distance All'!$A$3:$A$138,0),MATCH(Jaccard_export!I$1,'Jaccard_distance All'!$C$1:$EH$1,0))</f>
        <v>0.87096774193548387</v>
      </c>
      <c r="J12">
        <f ca="1">OFFSET('Jaccard_distance All'!$B$2,MATCH(Jaccard_export!$A12,'Jaccard_distance All'!$A$3:$A$138,0),MATCH(Jaccard_export!J$1,'Jaccard_distance All'!$C$1:$EH$1,0))</f>
        <v>0.90196078431372551</v>
      </c>
      <c r="K12">
        <f ca="1">OFFSET('Jaccard_distance All'!$B$2,MATCH(Jaccard_export!$A12,'Jaccard_distance All'!$A$3:$A$138,0),MATCH(Jaccard_export!K$1,'Jaccard_distance All'!$C$1:$EH$1,0))</f>
        <v>0.91111111111111109</v>
      </c>
      <c r="L12">
        <f ca="1">OFFSET('Jaccard_distance All'!$B$2,MATCH(Jaccard_export!$A12,'Jaccard_distance All'!$A$3:$A$138,0),MATCH(Jaccard_export!L$1,'Jaccard_distance All'!$C$1:$EH$1,0))</f>
        <v>0.77586206896551724</v>
      </c>
      <c r="M12">
        <f ca="1">OFFSET('Jaccard_distance All'!$B$2,MATCH(Jaccard_export!$A12,'Jaccard_distance All'!$A$3:$A$138,0),MATCH(Jaccard_export!M$1,'Jaccard_distance All'!$C$1:$EH$1,0))</f>
        <v>0.90196078431372551</v>
      </c>
      <c r="N12">
        <f ca="1">OFFSET('Jaccard_distance All'!$B$2,MATCH(Jaccard_export!$A12,'Jaccard_distance All'!$A$3:$A$138,0),MATCH(Jaccard_export!N$1,'Jaccard_distance All'!$C$1:$EH$1,0))</f>
        <v>0.82758620689655171</v>
      </c>
      <c r="O12">
        <f ca="1">OFFSET('Jaccard_distance All'!$B$2,MATCH(Jaccard_export!$A12,'Jaccard_distance All'!$A$3:$A$138,0),MATCH(Jaccard_export!O$1,'Jaccard_distance All'!$C$1:$EH$1,0))</f>
        <v>0.8</v>
      </c>
      <c r="P12">
        <f ca="1">OFFSET('Jaccard_distance All'!$B$2,MATCH(Jaccard_export!$A12,'Jaccard_distance All'!$A$3:$A$138,0),MATCH(Jaccard_export!P$1,'Jaccard_distance All'!$C$1:$EH$1,0))</f>
        <v>0.77777777777777779</v>
      </c>
      <c r="Q12">
        <f ca="1">OFFSET('Jaccard_distance All'!$B$2,MATCH(Jaccard_export!$A12,'Jaccard_distance All'!$A$3:$A$138,0),MATCH(Jaccard_export!Q$1,'Jaccard_distance All'!$C$1:$EH$1,0))</f>
        <v>0.85714285714285721</v>
      </c>
      <c r="R12">
        <f ca="1">OFFSET('Jaccard_distance All'!$B$2,MATCH(Jaccard_export!$A12,'Jaccard_distance All'!$A$3:$A$138,0),MATCH(Jaccard_export!R$1,'Jaccard_distance All'!$C$1:$EH$1,0))</f>
        <v>0.83333333333333337</v>
      </c>
      <c r="S12">
        <f ca="1">OFFSET('Jaccard_distance All'!$B$2,MATCH(Jaccard_export!$A12,'Jaccard_distance All'!$A$3:$A$138,0),MATCH(Jaccard_export!S$1,'Jaccard_distance All'!$C$1:$EH$1,0))</f>
        <v>0.85416666666666663</v>
      </c>
      <c r="T12">
        <f ca="1">OFFSET('Jaccard_distance All'!$B$2,MATCH(Jaccard_export!$A12,'Jaccard_distance All'!$A$3:$A$138,0),MATCH(Jaccard_export!T$1,'Jaccard_distance All'!$C$1:$EH$1,0))</f>
        <v>0.96</v>
      </c>
      <c r="U12">
        <f ca="1">OFFSET('Jaccard_distance All'!$B$2,MATCH(Jaccard_export!$A12,'Jaccard_distance All'!$A$3:$A$138,0),MATCH(Jaccard_export!U$1,'Jaccard_distance All'!$C$1:$EH$1,0))</f>
        <v>0.82692307692307687</v>
      </c>
      <c r="V12">
        <f ca="1">OFFSET('Jaccard_distance All'!$B$2,MATCH(Jaccard_export!$A12,'Jaccard_distance All'!$A$3:$A$138,0),MATCH(Jaccard_export!V$1,'Jaccard_distance All'!$C$1:$EH$1,0))</f>
        <v>0.93023255813953487</v>
      </c>
      <c r="W12">
        <f ca="1">OFFSET('Jaccard_distance All'!$B$2,MATCH(Jaccard_export!$A12,'Jaccard_distance All'!$A$3:$A$138,0),MATCH(Jaccard_export!W$1,'Jaccard_distance All'!$C$1:$EH$1,0))</f>
        <v>0.80701754385964919</v>
      </c>
      <c r="X12">
        <f ca="1">OFFSET('Jaccard_distance All'!$B$2,MATCH(Jaccard_export!$A12,'Jaccard_distance All'!$A$3:$A$138,0),MATCH(Jaccard_export!X$1,'Jaccard_distance All'!$C$1:$EH$1,0))</f>
        <v>1</v>
      </c>
      <c r="Y12">
        <f ca="1">OFFSET('Jaccard_distance All'!$B$2,MATCH(Jaccard_export!$A12,'Jaccard_distance All'!$A$3:$A$138,0),MATCH(Jaccard_export!Y$1,'Jaccard_distance All'!$C$1:$EH$1,0))</f>
        <v>0.97916666666666663</v>
      </c>
      <c r="Z12">
        <f ca="1">OFFSET('Jaccard_distance All'!$B$2,MATCH(Jaccard_export!$A12,'Jaccard_distance All'!$A$3:$A$138,0),MATCH(Jaccard_export!Z$1,'Jaccard_distance All'!$C$1:$EH$1,0))</f>
        <v>0.86538461538461542</v>
      </c>
      <c r="AA12">
        <f ca="1">OFFSET('Jaccard_distance All'!$B$2,MATCH(Jaccard_export!$A12,'Jaccard_distance All'!$A$3:$A$138,0),MATCH(Jaccard_export!AA$1,'Jaccard_distance All'!$C$1:$EH$1,0))</f>
        <v>0.578125</v>
      </c>
      <c r="AB12">
        <f ca="1">OFFSET('Jaccard_distance All'!$B$2,MATCH(Jaccard_export!$A12,'Jaccard_distance All'!$A$3:$A$138,0),MATCH(Jaccard_export!AB$1,'Jaccard_distance All'!$C$1:$EH$1,0))</f>
        <v>0.56338028169014087</v>
      </c>
      <c r="AC12">
        <f ca="1">OFFSET('Jaccard_distance All'!$B$2,MATCH(Jaccard_export!$A12,'Jaccard_distance All'!$A$3:$A$138,0),MATCH(Jaccard_export!AC$1,'Jaccard_distance All'!$C$1:$EH$1,0))</f>
        <v>0.67346938775510212</v>
      </c>
      <c r="AD12">
        <f ca="1">OFFSET('Jaccard_distance All'!$B$2,MATCH(Jaccard_export!$A12,'Jaccard_distance All'!$A$3:$A$138,0),MATCH(Jaccard_export!AD$1,'Jaccard_distance All'!$C$1:$EH$1,0))</f>
        <v>0.7</v>
      </c>
      <c r="AE12">
        <f ca="1">OFFSET('Jaccard_distance All'!$B$2,MATCH(Jaccard_export!$A12,'Jaccard_distance All'!$A$3:$A$138,0),MATCH(Jaccard_export!AE$1,'Jaccard_distance All'!$C$1:$EH$1,0))</f>
        <v>0.73015873015873023</v>
      </c>
      <c r="AF12">
        <f ca="1">OFFSET('Jaccard_distance All'!$B$2,MATCH(Jaccard_export!$A12,'Jaccard_distance All'!$A$3:$A$138,0),MATCH(Jaccard_export!AF$1,'Jaccard_distance All'!$C$1:$EH$1,0))</f>
        <v>0.63934426229508201</v>
      </c>
      <c r="AG12">
        <f ca="1">OFFSET('Jaccard_distance All'!$B$2,MATCH(Jaccard_export!$A12,'Jaccard_distance All'!$A$3:$A$138,0),MATCH(Jaccard_export!AG$1,'Jaccard_distance All'!$C$1:$EH$1,0))</f>
        <v>0.80434782608695654</v>
      </c>
      <c r="AH12">
        <f ca="1">OFFSET('Jaccard_distance All'!$B$2,MATCH(Jaccard_export!$A12,'Jaccard_distance All'!$A$3:$A$138,0),MATCH(Jaccard_export!AH$1,'Jaccard_distance All'!$C$1:$EH$1,0))</f>
        <v>0.72549019607843135</v>
      </c>
      <c r="AI12">
        <f ca="1">OFFSET('Jaccard_distance All'!$B$2,MATCH(Jaccard_export!$A12,'Jaccard_distance All'!$A$3:$A$138,0),MATCH(Jaccard_export!AI$1,'Jaccard_distance All'!$C$1:$EH$1,0))</f>
        <v>0.77272727272727271</v>
      </c>
      <c r="AJ12">
        <f ca="1">OFFSET('Jaccard_distance All'!$B$2,MATCH(Jaccard_export!$A12,'Jaccard_distance All'!$A$3:$A$138,0),MATCH(Jaccard_export!AJ$1,'Jaccard_distance All'!$C$1:$EH$1,0))</f>
        <v>0.87755102040816324</v>
      </c>
      <c r="AK12">
        <f ca="1">OFFSET('Jaccard_distance All'!$B$2,MATCH(Jaccard_export!$A12,'Jaccard_distance All'!$A$3:$A$138,0),MATCH(Jaccard_export!AK$1,'Jaccard_distance All'!$C$1:$EH$1,0))</f>
        <v>0.66666666666666674</v>
      </c>
      <c r="AL12">
        <f ca="1">OFFSET('Jaccard_distance All'!$B$2,MATCH(Jaccard_export!$A12,'Jaccard_distance All'!$A$3:$A$138,0),MATCH(Jaccard_export!AL$1,'Jaccard_distance All'!$C$1:$EH$1,0))</f>
        <v>0.73076923076923084</v>
      </c>
      <c r="AM12">
        <f ca="1">OFFSET('Jaccard_distance All'!$B$2,MATCH(Jaccard_export!$A12,'Jaccard_distance All'!$A$3:$A$138,0),MATCH(Jaccard_export!AM$1,'Jaccard_distance All'!$C$1:$EH$1,0))</f>
        <v>0.84444444444444444</v>
      </c>
      <c r="AN12">
        <f ca="1">OFFSET('Jaccard_distance All'!$B$2,MATCH(Jaccard_export!$A12,'Jaccard_distance All'!$A$3:$A$138,0),MATCH(Jaccard_export!AN$1,'Jaccard_distance All'!$C$1:$EH$1,0))</f>
        <v>0.88888888888888884</v>
      </c>
      <c r="AO12">
        <f ca="1">OFFSET('Jaccard_distance All'!$B$2,MATCH(Jaccard_export!$A12,'Jaccard_distance All'!$A$3:$A$138,0),MATCH(Jaccard_export!AO$1,'Jaccard_distance All'!$C$1:$EH$1,0))</f>
        <v>0.62222222222222223</v>
      </c>
      <c r="AP12">
        <f ca="1">OFFSET('Jaccard_distance All'!$B$2,MATCH(Jaccard_export!$A12,'Jaccard_distance All'!$A$3:$A$138,0),MATCH(Jaccard_export!AP$1,'Jaccard_distance All'!$C$1:$EH$1,0))</f>
        <v>0.90909090909090906</v>
      </c>
      <c r="AQ12">
        <f ca="1">OFFSET('Jaccard_distance All'!$B$2,MATCH(Jaccard_export!$A12,'Jaccard_distance All'!$A$3:$A$138,0),MATCH(Jaccard_export!AQ$1,'Jaccard_distance All'!$C$1:$EH$1,0))</f>
        <v>0.81395348837209303</v>
      </c>
      <c r="AR12">
        <f ca="1">OFFSET('Jaccard_distance All'!$B$2,MATCH(Jaccard_export!$A12,'Jaccard_distance All'!$A$3:$A$138,0),MATCH(Jaccard_export!AR$1,'Jaccard_distance All'!$C$1:$EH$1,0))</f>
        <v>0.79545454545454541</v>
      </c>
      <c r="AS12">
        <f ca="1">OFFSET('Jaccard_distance All'!$B$2,MATCH(Jaccard_export!$A12,'Jaccard_distance All'!$A$3:$A$138,0),MATCH(Jaccard_export!AS$1,'Jaccard_distance All'!$C$1:$EH$1,0))</f>
        <v>0.75471698113207553</v>
      </c>
      <c r="AT12">
        <f ca="1">OFFSET('Jaccard_distance All'!$B$2,MATCH(Jaccard_export!$A12,'Jaccard_distance All'!$A$3:$A$138,0),MATCH(Jaccard_export!AT$1,'Jaccard_distance All'!$C$1:$EH$1,0))</f>
        <v>0.80952380952380953</v>
      </c>
      <c r="AU12">
        <f ca="1">OFFSET('Jaccard_distance All'!$B$2,MATCH(Jaccard_export!$A12,'Jaccard_distance All'!$A$3:$A$138,0),MATCH(Jaccard_export!AU$1,'Jaccard_distance All'!$C$1:$EH$1,0))</f>
        <v>0.93181818181818188</v>
      </c>
      <c r="AV12">
        <f ca="1">OFFSET('Jaccard_distance All'!$B$2,MATCH(Jaccard_export!$A12,'Jaccard_distance All'!$A$3:$A$138,0),MATCH(Jaccard_export!AV$1,'Jaccard_distance All'!$C$1:$EH$1,0))</f>
        <v>0.72916666666666674</v>
      </c>
      <c r="AW12">
        <f ca="1">OFFSET('Jaccard_distance All'!$B$2,MATCH(Jaccard_export!$A12,'Jaccard_distance All'!$A$3:$A$138,0),MATCH(Jaccard_export!AW$1,'Jaccard_distance All'!$C$1:$EH$1,0))</f>
        <v>0.78333333333333333</v>
      </c>
      <c r="AX12">
        <f ca="1">OFFSET('Jaccard_distance All'!$B$2,MATCH(Jaccard_export!$A12,'Jaccard_distance All'!$A$3:$A$138,0),MATCH(Jaccard_export!AX$1,'Jaccard_distance All'!$C$1:$EH$1,0))</f>
        <v>0.83673469387755106</v>
      </c>
      <c r="AY12">
        <f ca="1">OFFSET('Jaccard_distance All'!$B$2,MATCH(Jaccard_export!$A12,'Jaccard_distance All'!$A$3:$A$138,0),MATCH(Jaccard_export!AY$1,'Jaccard_distance All'!$C$1:$EH$1,0))</f>
        <v>0.8307692307692307</v>
      </c>
      <c r="AZ12">
        <f ca="1">OFFSET('Jaccard_distance All'!$B$2,MATCH(Jaccard_export!$A12,'Jaccard_distance All'!$A$3:$A$138,0),MATCH(Jaccard_export!AZ$1,'Jaccard_distance All'!$C$1:$EH$1,0))</f>
        <v>0.9375</v>
      </c>
      <c r="BA12">
        <f ca="1">OFFSET('Jaccard_distance All'!$B$2,MATCH(Jaccard_export!$A12,'Jaccard_distance All'!$A$3:$A$138,0),MATCH(Jaccard_export!BA$1,'Jaccard_distance All'!$C$1:$EH$1,0))</f>
        <v>0.82222222222222219</v>
      </c>
      <c r="BB12">
        <f ca="1">OFFSET('Jaccard_distance All'!$B$2,MATCH(Jaccard_export!$A12,'Jaccard_distance All'!$A$3:$A$138,0),MATCH(Jaccard_export!BB$1,'Jaccard_distance All'!$C$1:$EH$1,0))</f>
        <v>0.875</v>
      </c>
      <c r="BC12">
        <f ca="1">OFFSET('Jaccard_distance All'!$B$2,MATCH(Jaccard_export!$A12,'Jaccard_distance All'!$A$3:$A$138,0),MATCH(Jaccard_export!BC$1,'Jaccard_distance All'!$C$1:$EH$1,0))</f>
        <v>0.8727272727272728</v>
      </c>
      <c r="BD12">
        <f ca="1">OFFSET('Jaccard_distance All'!$B$2,MATCH(Jaccard_export!$A12,'Jaccard_distance All'!$A$3:$A$138,0),MATCH(Jaccard_export!BD$1,'Jaccard_distance All'!$C$1:$EH$1,0))</f>
        <v>0.78947368421052633</v>
      </c>
      <c r="BE12">
        <f ca="1">OFFSET('Jaccard_distance All'!$B$2,MATCH(Jaccard_export!$A12,'Jaccard_distance All'!$A$3:$A$138,0),MATCH(Jaccard_export!BE$1,'Jaccard_distance All'!$C$1:$EH$1,0))</f>
        <v>0.9375</v>
      </c>
      <c r="BF12">
        <f ca="1">OFFSET('Jaccard_distance All'!$B$2,MATCH(Jaccard_export!$A12,'Jaccard_distance All'!$A$3:$A$138,0),MATCH(Jaccard_export!BF$1,'Jaccard_distance All'!$C$1:$EH$1,0))</f>
        <v>0.7068965517241379</v>
      </c>
      <c r="BG12">
        <f ca="1">OFFSET('Jaccard_distance All'!$B$2,MATCH(Jaccard_export!$A12,'Jaccard_distance All'!$A$3:$A$138,0),MATCH(Jaccard_export!BG$1,'Jaccard_distance All'!$C$1:$EH$1,0))</f>
        <v>0.85</v>
      </c>
      <c r="BH12">
        <f ca="1">OFFSET('Jaccard_distance All'!$B$2,MATCH(Jaccard_export!$A12,'Jaccard_distance All'!$A$3:$A$138,0),MATCH(Jaccard_export!BH$1,'Jaccard_distance All'!$C$1:$EH$1,0))</f>
        <v>0.8867924528301887</v>
      </c>
      <c r="BI12">
        <f ca="1">OFFSET('Jaccard_distance All'!$B$2,MATCH(Jaccard_export!$A12,'Jaccard_distance All'!$A$3:$A$138,0),MATCH(Jaccard_export!BI$1,'Jaccard_distance All'!$C$1:$EH$1,0))</f>
        <v>0.93478260869565222</v>
      </c>
      <c r="BJ12">
        <f ca="1">OFFSET('Jaccard_distance All'!$B$2,MATCH(Jaccard_export!$A12,'Jaccard_distance All'!$A$3:$A$138,0),MATCH(Jaccard_export!BJ$1,'Jaccard_distance All'!$C$1:$EH$1,0))</f>
        <v>0.72</v>
      </c>
      <c r="BK12">
        <f ca="1">OFFSET('Jaccard_distance All'!$B$2,MATCH(Jaccard_export!$A12,'Jaccard_distance All'!$A$3:$A$138,0),MATCH(Jaccard_export!BK$1,'Jaccard_distance All'!$C$1:$EH$1,0))</f>
        <v>0.74468085106382986</v>
      </c>
      <c r="BL12">
        <f ca="1">OFFSET('Jaccard_distance All'!$B$2,MATCH(Jaccard_export!$A12,'Jaccard_distance All'!$A$3:$A$138,0),MATCH(Jaccard_export!BL$1,'Jaccard_distance All'!$C$1:$EH$1,0))</f>
        <v>0.95652173913043481</v>
      </c>
      <c r="BM12">
        <f ca="1">OFFSET('Jaccard_distance All'!$B$2,MATCH(Jaccard_export!$A12,'Jaccard_distance All'!$A$3:$A$138,0),MATCH(Jaccard_export!BM$1,'Jaccard_distance All'!$C$1:$EH$1,0))</f>
        <v>0.93181818181818188</v>
      </c>
      <c r="BN12">
        <f ca="1">OFFSET('Jaccard_distance All'!$B$2,MATCH(Jaccard_export!$A12,'Jaccard_distance All'!$A$3:$A$138,0),MATCH(Jaccard_export!BN$1,'Jaccard_distance All'!$C$1:$EH$1,0))</f>
        <v>0.7857142857142857</v>
      </c>
      <c r="BO12">
        <f ca="1">OFFSET('Jaccard_distance All'!$B$2,MATCH(Jaccard_export!$A12,'Jaccard_distance All'!$A$3:$A$138,0),MATCH(Jaccard_export!BO$1,'Jaccard_distance All'!$C$1:$EH$1,0))</f>
        <v>0.92156862745098045</v>
      </c>
      <c r="BP12">
        <f ca="1">OFFSET('Jaccard_distance All'!$B$2,MATCH(Jaccard_export!$A12,'Jaccard_distance All'!$A$3:$A$138,0),MATCH(Jaccard_export!BP$1,'Jaccard_distance All'!$C$1:$EH$1,0))</f>
        <v>0.93877551020408168</v>
      </c>
      <c r="BQ12">
        <f ca="1">OFFSET('Jaccard_distance All'!$B$2,MATCH(Jaccard_export!$A12,'Jaccard_distance All'!$A$3:$A$138,0),MATCH(Jaccard_export!BQ$1,'Jaccard_distance All'!$C$1:$EH$1,0))</f>
        <v>0.78688524590163933</v>
      </c>
      <c r="BR12">
        <f ca="1">OFFSET('Jaccard_distance All'!$B$2,MATCH(Jaccard_export!$A12,'Jaccard_distance All'!$A$3:$A$138,0),MATCH(Jaccard_export!BR$1,'Jaccard_distance All'!$C$1:$EH$1,0))</f>
        <v>0.87037037037037035</v>
      </c>
      <c r="BS12">
        <f ca="1">OFFSET('Jaccard_distance All'!$B$2,MATCH(Jaccard_export!$A12,'Jaccard_distance All'!$A$3:$A$138,0),MATCH(Jaccard_export!BS$1,'Jaccard_distance All'!$C$1:$EH$1,0))</f>
        <v>0.97435897435897434</v>
      </c>
      <c r="BT12">
        <f ca="1">OFFSET('Jaccard_distance All'!$B$2,MATCH(Jaccard_export!$A12,'Jaccard_distance All'!$A$3:$A$138,0),MATCH(Jaccard_export!BT$1,'Jaccard_distance All'!$C$1:$EH$1,0))</f>
        <v>0.78846153846153844</v>
      </c>
      <c r="BU12">
        <f ca="1">OFFSET('Jaccard_distance All'!$B$2,MATCH(Jaccard_export!$A12,'Jaccard_distance All'!$A$3:$A$138,0),MATCH(Jaccard_export!BU$1,'Jaccard_distance All'!$C$1:$EH$1,0))</f>
        <v>0.85714285714285721</v>
      </c>
      <c r="BV12">
        <f ca="1">OFFSET('Jaccard_distance All'!$B$2,MATCH(Jaccard_export!$A12,'Jaccard_distance All'!$A$3:$A$138,0),MATCH(Jaccard_export!BV$1,'Jaccard_distance All'!$C$1:$EH$1,0))</f>
        <v>0.90196078431372551</v>
      </c>
      <c r="BW12">
        <f ca="1">OFFSET('Jaccard_distance All'!$B$2,MATCH(Jaccard_export!$A12,'Jaccard_distance All'!$A$3:$A$138,0),MATCH(Jaccard_export!BW$1,'Jaccard_distance All'!$C$1:$EH$1,0))</f>
        <v>0.73333333333333339</v>
      </c>
      <c r="BX12">
        <f ca="1">OFFSET('Jaccard_distance All'!$B$2,MATCH(Jaccard_export!$A12,'Jaccard_distance All'!$A$3:$A$138,0),MATCH(Jaccard_export!BX$1,'Jaccard_distance All'!$C$1:$EH$1,0))</f>
        <v>0.69696969696969702</v>
      </c>
      <c r="BY12">
        <f ca="1">OFFSET('Jaccard_distance All'!$B$2,MATCH(Jaccard_export!$A12,'Jaccard_distance All'!$A$3:$A$138,0),MATCH(Jaccard_export!BY$1,'Jaccard_distance All'!$C$1:$EH$1,0))</f>
        <v>0.98039215686274506</v>
      </c>
      <c r="BZ12">
        <f ca="1">OFFSET('Jaccard_distance All'!$B$2,MATCH(Jaccard_export!$A12,'Jaccard_distance All'!$A$3:$A$138,0),MATCH(Jaccard_export!BZ$1,'Jaccard_distance All'!$C$1:$EH$1,0))</f>
        <v>0.9375</v>
      </c>
      <c r="CA12">
        <f ca="1">OFFSET('Jaccard_distance All'!$B$2,MATCH(Jaccard_export!$A12,'Jaccard_distance All'!$A$3:$A$138,0),MATCH(Jaccard_export!CA$1,'Jaccard_distance All'!$C$1:$EH$1,0))</f>
        <v>0.95744680851063835</v>
      </c>
      <c r="CB12">
        <f ca="1">OFFSET('Jaccard_distance All'!$B$2,MATCH(Jaccard_export!$A12,'Jaccard_distance All'!$A$3:$A$138,0),MATCH(Jaccard_export!CB$1,'Jaccard_distance All'!$C$1:$EH$1,0))</f>
        <v>0.92</v>
      </c>
      <c r="CC12">
        <f ca="1">OFFSET('Jaccard_distance All'!$B$2,MATCH(Jaccard_export!$A12,'Jaccard_distance All'!$A$3:$A$138,0),MATCH(Jaccard_export!CC$1,'Jaccard_distance All'!$C$1:$EH$1,0))</f>
        <v>0.82000000000000006</v>
      </c>
      <c r="CD12">
        <f ca="1">OFFSET('Jaccard_distance All'!$B$2,MATCH(Jaccard_export!$A12,'Jaccard_distance All'!$A$3:$A$138,0),MATCH(Jaccard_export!CD$1,'Jaccard_distance All'!$C$1:$EH$1,0))</f>
        <v>0.89583333333333337</v>
      </c>
      <c r="CE12">
        <f ca="1">OFFSET('Jaccard_distance All'!$B$2,MATCH(Jaccard_export!$A12,'Jaccard_distance All'!$A$3:$A$138,0),MATCH(Jaccard_export!CE$1,'Jaccard_distance All'!$C$1:$EH$1,0))</f>
        <v>0.9285714285714286</v>
      </c>
      <c r="CF12">
        <f ca="1">OFFSET('Jaccard_distance All'!$B$2,MATCH(Jaccard_export!$A12,'Jaccard_distance All'!$A$3:$A$138,0),MATCH(Jaccard_export!CF$1,'Jaccard_distance All'!$C$1:$EH$1,0))</f>
        <v>0.85106382978723405</v>
      </c>
      <c r="CG12">
        <f ca="1">OFFSET('Jaccard_distance All'!$B$2,MATCH(Jaccard_export!$A12,'Jaccard_distance All'!$A$3:$A$138,0),MATCH(Jaccard_export!CG$1,'Jaccard_distance All'!$C$1:$EH$1,0))</f>
        <v>0.89795918367346939</v>
      </c>
      <c r="CH12">
        <f ca="1">OFFSET('Jaccard_distance All'!$B$2,MATCH(Jaccard_export!$A12,'Jaccard_distance All'!$A$3:$A$138,0),MATCH(Jaccard_export!CH$1,'Jaccard_distance All'!$C$1:$EH$1,0))</f>
        <v>0.85714285714285721</v>
      </c>
      <c r="CI12">
        <f ca="1">OFFSET('Jaccard_distance All'!$B$2,MATCH(Jaccard_export!$A12,'Jaccard_distance All'!$A$3:$A$138,0),MATCH(Jaccard_export!CI$1,'Jaccard_distance All'!$C$1:$EH$1,0))</f>
        <v>0.97619047619047616</v>
      </c>
      <c r="CJ12">
        <f ca="1">OFFSET('Jaccard_distance All'!$B$2,MATCH(Jaccard_export!$A12,'Jaccard_distance All'!$A$3:$A$138,0),MATCH(Jaccard_export!CJ$1,'Jaccard_distance All'!$C$1:$EH$1,0))</f>
        <v>0.69230769230769229</v>
      </c>
      <c r="CK12">
        <f ca="1">OFFSET('Jaccard_distance All'!$B$2,MATCH(Jaccard_export!$A12,'Jaccard_distance All'!$A$3:$A$138,0),MATCH(Jaccard_export!CK$1,'Jaccard_distance All'!$C$1:$EH$1,0))</f>
        <v>0.69047619047619047</v>
      </c>
      <c r="CL12">
        <f ca="1">OFFSET('Jaccard_distance All'!$B$2,MATCH(Jaccard_export!$A12,'Jaccard_distance All'!$A$3:$A$138,0),MATCH(Jaccard_export!CL$1,'Jaccard_distance All'!$C$1:$EH$1,0))</f>
        <v>0.70491803278688525</v>
      </c>
      <c r="CM12">
        <f ca="1">OFFSET('Jaccard_distance All'!$B$2,MATCH(Jaccard_export!$A12,'Jaccard_distance All'!$A$3:$A$138,0),MATCH(Jaccard_export!CM$1,'Jaccard_distance All'!$C$1:$EH$1,0))</f>
        <v>0.8</v>
      </c>
      <c r="CN12">
        <f ca="1">OFFSET('Jaccard_distance All'!$B$2,MATCH(Jaccard_export!$A12,'Jaccard_distance All'!$A$3:$A$138,0),MATCH(Jaccard_export!CN$1,'Jaccard_distance All'!$C$1:$EH$1,0))</f>
        <v>0.74509803921568629</v>
      </c>
      <c r="CO12">
        <f ca="1">OFFSET('Jaccard_distance All'!$B$2,MATCH(Jaccard_export!$A12,'Jaccard_distance All'!$A$3:$A$138,0),MATCH(Jaccard_export!CO$1,'Jaccard_distance All'!$C$1:$EH$1,0))</f>
        <v>0.71153846153846156</v>
      </c>
      <c r="CP12">
        <f ca="1">OFFSET('Jaccard_distance All'!$B$2,MATCH(Jaccard_export!$A12,'Jaccard_distance All'!$A$3:$A$138,0),MATCH(Jaccard_export!CP$1,'Jaccard_distance All'!$C$1:$EH$1,0))</f>
        <v>0.79069767441860461</v>
      </c>
      <c r="CQ12">
        <f ca="1">OFFSET('Jaccard_distance All'!$B$2,MATCH(Jaccard_export!$A12,'Jaccard_distance All'!$A$3:$A$138,0),MATCH(Jaccard_export!CQ$1,'Jaccard_distance All'!$C$1:$EH$1,0))</f>
        <v>0.79245283018867929</v>
      </c>
      <c r="CR12">
        <f ca="1">OFFSET('Jaccard_distance All'!$B$2,MATCH(Jaccard_export!$A12,'Jaccard_distance All'!$A$3:$A$138,0),MATCH(Jaccard_export!CR$1,'Jaccard_distance All'!$C$1:$EH$1,0))</f>
        <v>0.59090909090909083</v>
      </c>
      <c r="CS12">
        <f ca="1">OFFSET('Jaccard_distance All'!$B$2,MATCH(Jaccard_export!$A12,'Jaccard_distance All'!$A$3:$A$138,0),MATCH(Jaccard_export!CS$1,'Jaccard_distance All'!$C$1:$EH$1,0))</f>
        <v>0.79166666666666663</v>
      </c>
      <c r="CT12">
        <f ca="1">OFFSET('Jaccard_distance All'!$B$2,MATCH(Jaccard_export!$A12,'Jaccard_distance All'!$A$3:$A$138,0),MATCH(Jaccard_export!CT$1,'Jaccard_distance All'!$C$1:$EH$1,0))</f>
        <v>0.79545454545454541</v>
      </c>
      <c r="CU12">
        <f ca="1">OFFSET('Jaccard_distance All'!$B$2,MATCH(Jaccard_export!$A12,'Jaccard_distance All'!$A$3:$A$138,0),MATCH(Jaccard_export!CU$1,'Jaccard_distance All'!$C$1:$EH$1,0))</f>
        <v>0.70454545454545459</v>
      </c>
      <c r="CV12">
        <f ca="1">OFFSET('Jaccard_distance All'!$B$2,MATCH(Jaccard_export!$A12,'Jaccard_distance All'!$A$3:$A$138,0),MATCH(Jaccard_export!CV$1,'Jaccard_distance All'!$C$1:$EH$1,0))</f>
        <v>0.70909090909090911</v>
      </c>
      <c r="CW12">
        <f ca="1">OFFSET('Jaccard_distance All'!$B$2,MATCH(Jaccard_export!$A12,'Jaccard_distance All'!$A$3:$A$138,0),MATCH(Jaccard_export!CW$1,'Jaccard_distance All'!$C$1:$EH$1,0))</f>
        <v>0.77358490566037741</v>
      </c>
      <c r="CX12">
        <f ca="1">OFFSET('Jaccard_distance All'!$B$2,MATCH(Jaccard_export!$A12,'Jaccard_distance All'!$A$3:$A$138,0),MATCH(Jaccard_export!CX$1,'Jaccard_distance All'!$C$1:$EH$1,0))</f>
        <v>0.68627450980392157</v>
      </c>
      <c r="CY12">
        <f ca="1">OFFSET('Jaccard_distance All'!$B$2,MATCH(Jaccard_export!$A12,'Jaccard_distance All'!$A$3:$A$138,0),MATCH(Jaccard_export!CY$1,'Jaccard_distance All'!$C$1:$EH$1,0))</f>
        <v>0</v>
      </c>
      <c r="CZ12">
        <f ca="1">OFFSET('Jaccard_distance All'!$B$2,MATCH(Jaccard_export!$A12,'Jaccard_distance All'!$A$3:$A$138,0),MATCH(Jaccard_export!CZ$1,'Jaccard_distance All'!$C$1:$EH$1,0))</f>
        <v>0.72340425531914887</v>
      </c>
      <c r="DA12">
        <f ca="1">OFFSET('Jaccard_distance All'!$B$2,MATCH(Jaccard_export!$A12,'Jaccard_distance All'!$A$3:$A$138,0),MATCH(Jaccard_export!DA$1,'Jaccard_distance All'!$C$1:$EH$1,0))</f>
        <v>0.8936170212765957</v>
      </c>
      <c r="DB12">
        <f ca="1">OFFSET('Jaccard_distance All'!$B$2,MATCH(Jaccard_export!$A12,'Jaccard_distance All'!$A$3:$A$138,0),MATCH(Jaccard_export!DB$1,'Jaccard_distance All'!$C$1:$EH$1,0))</f>
        <v>0.65306122448979598</v>
      </c>
      <c r="DC12">
        <f ca="1">OFFSET('Jaccard_distance All'!$B$2,MATCH(Jaccard_export!$A12,'Jaccard_distance All'!$A$3:$A$138,0),MATCH(Jaccard_export!DC$1,'Jaccard_distance All'!$C$1:$EH$1,0))</f>
        <v>0.67346938775510212</v>
      </c>
      <c r="DD12">
        <f ca="1">OFFSET('Jaccard_distance All'!$B$2,MATCH(Jaccard_export!$A12,'Jaccard_distance All'!$A$3:$A$138,0),MATCH(Jaccard_export!DD$1,'Jaccard_distance All'!$C$1:$EH$1,0))</f>
        <v>0.63829787234042556</v>
      </c>
      <c r="DE12">
        <f ca="1">OFFSET('Jaccard_distance All'!$B$2,MATCH(Jaccard_export!$A12,'Jaccard_distance All'!$A$3:$A$138,0),MATCH(Jaccard_export!DE$1,'Jaccard_distance All'!$C$1:$EH$1,0))</f>
        <v>0.8</v>
      </c>
      <c r="DF12">
        <f ca="1">OFFSET('Jaccard_distance All'!$B$2,MATCH(Jaccard_export!$A12,'Jaccard_distance All'!$A$3:$A$138,0),MATCH(Jaccard_export!DF$1,'Jaccard_distance All'!$C$1:$EH$1,0))</f>
        <v>0.90476190476190477</v>
      </c>
      <c r="DG12">
        <f ca="1">OFFSET('Jaccard_distance All'!$B$2,MATCH(Jaccard_export!$A12,'Jaccard_distance All'!$A$3:$A$138,0),MATCH(Jaccard_export!DG$1,'Jaccard_distance All'!$C$1:$EH$1,0))</f>
        <v>0.73469387755102034</v>
      </c>
      <c r="DH12">
        <f ca="1">OFFSET('Jaccard_distance All'!$B$2,MATCH(Jaccard_export!$A12,'Jaccard_distance All'!$A$3:$A$138,0),MATCH(Jaccard_export!DH$1,'Jaccard_distance All'!$C$1:$EH$1,0))</f>
        <v>0.91111111111111109</v>
      </c>
      <c r="DI12">
        <f ca="1">OFFSET('Jaccard_distance All'!$B$2,MATCH(Jaccard_export!$A12,'Jaccard_distance All'!$A$3:$A$138,0),MATCH(Jaccard_export!DI$1,'Jaccard_distance All'!$C$1:$EH$1,0))</f>
        <v>0.73333333333333339</v>
      </c>
      <c r="DJ12">
        <f ca="1">OFFSET('Jaccard_distance All'!$B$2,MATCH(Jaccard_export!$A12,'Jaccard_distance All'!$A$3:$A$138,0),MATCH(Jaccard_export!DJ$1,'Jaccard_distance All'!$C$1:$EH$1,0))</f>
        <v>0.6875</v>
      </c>
      <c r="DK12">
        <f ca="1">OFFSET('Jaccard_distance All'!$B$2,MATCH(Jaccard_export!$A12,'Jaccard_distance All'!$A$3:$A$138,0),MATCH(Jaccard_export!DK$1,'Jaccard_distance All'!$C$1:$EH$1,0))</f>
        <v>0.85365853658536583</v>
      </c>
      <c r="DL12">
        <f ca="1">OFFSET('Jaccard_distance All'!$B$2,MATCH(Jaccard_export!$A12,'Jaccard_distance All'!$A$3:$A$138,0),MATCH(Jaccard_export!DL$1,'Jaccard_distance All'!$C$1:$EH$1,0))</f>
        <v>0.95121951219512191</v>
      </c>
      <c r="DM12">
        <f ca="1">OFFSET('Jaccard_distance All'!$B$2,MATCH(Jaccard_export!$A12,'Jaccard_distance All'!$A$3:$A$138,0),MATCH(Jaccard_export!DM$1,'Jaccard_distance All'!$C$1:$EH$1,0))</f>
        <v>0.6875</v>
      </c>
      <c r="DN12">
        <f ca="1">OFFSET('Jaccard_distance All'!$B$2,MATCH(Jaccard_export!$A12,'Jaccard_distance All'!$A$3:$A$138,0),MATCH(Jaccard_export!DN$1,'Jaccard_distance All'!$C$1:$EH$1,0))</f>
        <v>0.8</v>
      </c>
      <c r="DO12">
        <f ca="1">OFFSET('Jaccard_distance All'!$B$2,MATCH(Jaccard_export!$A12,'Jaccard_distance All'!$A$3:$A$138,0),MATCH(Jaccard_export!DO$1,'Jaccard_distance All'!$C$1:$EH$1,0))</f>
        <v>0.71739130434782616</v>
      </c>
      <c r="DP12">
        <f ca="1">OFFSET('Jaccard_distance All'!$B$2,MATCH(Jaccard_export!$A12,'Jaccard_distance All'!$A$3:$A$138,0),MATCH(Jaccard_export!DP$1,'Jaccard_distance All'!$C$1:$EH$1,0))</f>
        <v>0.56818181818181812</v>
      </c>
      <c r="DQ12">
        <f ca="1">OFFSET('Jaccard_distance All'!$B$2,MATCH(Jaccard_export!$A12,'Jaccard_distance All'!$A$3:$A$138,0),MATCH(Jaccard_export!DQ$1,'Jaccard_distance All'!$C$1:$EH$1,0))</f>
        <v>0.95</v>
      </c>
      <c r="DR12">
        <f ca="1">OFFSET('Jaccard_distance All'!$B$2,MATCH(Jaccard_export!$A12,'Jaccard_distance All'!$A$3:$A$138,0),MATCH(Jaccard_export!DR$1,'Jaccard_distance All'!$C$1:$EH$1,0))</f>
        <v>0.75</v>
      </c>
      <c r="DS12">
        <f ca="1">OFFSET('Jaccard_distance All'!$B$2,MATCH(Jaccard_export!$A12,'Jaccard_distance All'!$A$3:$A$138,0),MATCH(Jaccard_export!DS$1,'Jaccard_distance All'!$C$1:$EH$1,0))</f>
        <v>0.796875</v>
      </c>
      <c r="DT12">
        <f ca="1">OFFSET('Jaccard_distance All'!$B$2,MATCH(Jaccard_export!$A12,'Jaccard_distance All'!$A$3:$A$138,0),MATCH(Jaccard_export!DT$1,'Jaccard_distance All'!$C$1:$EH$1,0))</f>
        <v>0.765625</v>
      </c>
      <c r="DU12">
        <f ca="1">OFFSET('Jaccard_distance All'!$B$2,MATCH(Jaccard_export!$A12,'Jaccard_distance All'!$A$3:$A$138,0),MATCH(Jaccard_export!DU$1,'Jaccard_distance All'!$C$1:$EH$1,0))</f>
        <v>0.88235294117647056</v>
      </c>
      <c r="DV12">
        <f ca="1">OFFSET('Jaccard_distance All'!$B$2,MATCH(Jaccard_export!$A12,'Jaccard_distance All'!$A$3:$A$138,0),MATCH(Jaccard_export!DV$1,'Jaccard_distance All'!$C$1:$EH$1,0))</f>
        <v>1</v>
      </c>
      <c r="DW12">
        <f ca="1">OFFSET('Jaccard_distance All'!$B$2,MATCH(Jaccard_export!$A12,'Jaccard_distance All'!$A$3:$A$138,0),MATCH(Jaccard_export!DW$1,'Jaccard_distance All'!$C$1:$EH$1,0))</f>
        <v>0.8928571428571429</v>
      </c>
      <c r="DX12">
        <f ca="1">OFFSET('Jaccard_distance All'!$B$2,MATCH(Jaccard_export!$A12,'Jaccard_distance All'!$A$3:$A$138,0),MATCH(Jaccard_export!DX$1,'Jaccard_distance All'!$C$1:$EH$1,0))</f>
        <v>0.90566037735849059</v>
      </c>
      <c r="DY12">
        <f ca="1">OFFSET('Jaccard_distance All'!$B$2,MATCH(Jaccard_export!$A12,'Jaccard_distance All'!$A$3:$A$138,0),MATCH(Jaccard_export!DY$1,'Jaccard_distance All'!$C$1:$EH$1,0))</f>
        <v>0.81355932203389836</v>
      </c>
      <c r="DZ12">
        <f ca="1">OFFSET('Jaccard_distance All'!$B$2,MATCH(Jaccard_export!$A12,'Jaccard_distance All'!$A$3:$A$138,0),MATCH(Jaccard_export!DZ$1,'Jaccard_distance All'!$C$1:$EH$1,0))</f>
        <v>0.95121951219512191</v>
      </c>
      <c r="EA12">
        <f ca="1">OFFSET('Jaccard_distance All'!$B$2,MATCH(Jaccard_export!$A12,'Jaccard_distance All'!$A$3:$A$138,0),MATCH(Jaccard_export!EA$1,'Jaccard_distance All'!$C$1:$EH$1,0))</f>
        <v>0.9555555555555556</v>
      </c>
      <c r="EB12">
        <f ca="1">OFFSET('Jaccard_distance All'!$B$2,MATCH(Jaccard_export!$A12,'Jaccard_distance All'!$A$3:$A$138,0),MATCH(Jaccard_export!EB$1,'Jaccard_distance All'!$C$1:$EH$1,0))</f>
        <v>0.86046511627906974</v>
      </c>
      <c r="EC12">
        <f ca="1">OFFSET('Jaccard_distance All'!$B$2,MATCH(Jaccard_export!$A12,'Jaccard_distance All'!$A$3:$A$138,0),MATCH(Jaccard_export!EC$1,'Jaccard_distance All'!$C$1:$EH$1,0))</f>
        <v>0.87037037037037035</v>
      </c>
      <c r="ED12">
        <f ca="1">OFFSET('Jaccard_distance All'!$B$2,MATCH(Jaccard_export!$A12,'Jaccard_distance All'!$A$3:$A$138,0),MATCH(Jaccard_export!ED$1,'Jaccard_distance All'!$C$1:$EH$1,0))</f>
        <v>0.88461538461538458</v>
      </c>
      <c r="EE12">
        <f ca="1">OFFSET('Jaccard_distance All'!$B$2,MATCH(Jaccard_export!$A12,'Jaccard_distance All'!$A$3:$A$138,0),MATCH(Jaccard_export!EE$1,'Jaccard_distance All'!$C$1:$EH$1,0))</f>
        <v>0.88888888888888884</v>
      </c>
      <c r="EF12">
        <f ca="1">OFFSET('Jaccard_distance All'!$B$2,MATCH(Jaccard_export!$A12,'Jaccard_distance All'!$A$3:$A$138,0),MATCH(Jaccard_export!EF$1,'Jaccard_distance All'!$C$1:$EH$1,0))</f>
        <v>1</v>
      </c>
      <c r="EG12" s="14">
        <f ca="1">OFFSET('Jaccard_distance All'!$B$2,MATCH(Jaccard_export!$A12,'Jaccard_distance All'!$A$3:$A$138,0),MATCH(Jaccard_export!EG$1,'Jaccard_distance All'!$C$1:$EH$1,0))</f>
        <v>0.89583333333333337</v>
      </c>
    </row>
    <row r="13" spans="1:137" x14ac:dyDescent="0.45">
      <c r="A13" s="13" t="s">
        <v>22</v>
      </c>
      <c r="B13">
        <f ca="1">OFFSET('Jaccard_distance All'!$B$2,MATCH(Jaccard_export!$A13,'Jaccard_distance All'!$A$3:$A$138,0),MATCH(Jaccard_export!B$1,'Jaccard_distance All'!$C$1:$EH$1,0))</f>
        <v>0</v>
      </c>
      <c r="C13">
        <f ca="1">OFFSET('Jaccard_distance All'!$B$2,MATCH(Jaccard_export!$A13,'Jaccard_distance All'!$A$3:$A$138,0),MATCH(Jaccard_export!C$1,'Jaccard_distance All'!$C$1:$EH$1,0))</f>
        <v>0.46153846153846156</v>
      </c>
      <c r="D13">
        <f ca="1">OFFSET('Jaccard_distance All'!$B$2,MATCH(Jaccard_export!$A13,'Jaccard_distance All'!$A$3:$A$138,0),MATCH(Jaccard_export!D$1,'Jaccard_distance All'!$C$1:$EH$1,0))</f>
        <v>0.61016949152542366</v>
      </c>
      <c r="E13">
        <f ca="1">OFFSET('Jaccard_distance All'!$B$2,MATCH(Jaccard_export!$A13,'Jaccard_distance All'!$A$3:$A$138,0),MATCH(Jaccard_export!E$1,'Jaccard_distance All'!$C$1:$EH$1,0))</f>
        <v>0.8</v>
      </c>
      <c r="F13">
        <f ca="1">OFFSET('Jaccard_distance All'!$B$2,MATCH(Jaccard_export!$A13,'Jaccard_distance All'!$A$3:$A$138,0),MATCH(Jaccard_export!F$1,'Jaccard_distance All'!$C$1:$EH$1,0))</f>
        <v>0.66101694915254239</v>
      </c>
      <c r="G13">
        <f ca="1">OFFSET('Jaccard_distance All'!$B$2,MATCH(Jaccard_export!$A13,'Jaccard_distance All'!$A$3:$A$138,0),MATCH(Jaccard_export!G$1,'Jaccard_distance All'!$C$1:$EH$1,0))</f>
        <v>0.76470588235294112</v>
      </c>
      <c r="H13">
        <f ca="1">OFFSET('Jaccard_distance All'!$B$2,MATCH(Jaccard_export!$A13,'Jaccard_distance All'!$A$3:$A$138,0),MATCH(Jaccard_export!H$1,'Jaccard_distance All'!$C$1:$EH$1,0))</f>
        <v>0.68421052631578949</v>
      </c>
      <c r="I13">
        <f ca="1">OFFSET('Jaccard_distance All'!$B$2,MATCH(Jaccard_export!$A13,'Jaccard_distance All'!$A$3:$A$138,0),MATCH(Jaccard_export!I$1,'Jaccard_distance All'!$C$1:$EH$1,0))</f>
        <v>0.72222222222222221</v>
      </c>
      <c r="J13">
        <f ca="1">OFFSET('Jaccard_distance All'!$B$2,MATCH(Jaccard_export!$A13,'Jaccard_distance All'!$A$3:$A$138,0),MATCH(Jaccard_export!J$1,'Jaccard_distance All'!$C$1:$EH$1,0))</f>
        <v>0.80434782608695654</v>
      </c>
      <c r="K13">
        <f ca="1">OFFSET('Jaccard_distance All'!$B$2,MATCH(Jaccard_export!$A13,'Jaccard_distance All'!$A$3:$A$138,0),MATCH(Jaccard_export!K$1,'Jaccard_distance All'!$C$1:$EH$1,0))</f>
        <v>0.93333333333333335</v>
      </c>
      <c r="L13">
        <f ca="1">OFFSET('Jaccard_distance All'!$B$2,MATCH(Jaccard_export!$A13,'Jaccard_distance All'!$A$3:$A$138,0),MATCH(Jaccard_export!L$1,'Jaccard_distance All'!$C$1:$EH$1,0))</f>
        <v>0.65384615384615385</v>
      </c>
      <c r="M13">
        <f ca="1">OFFSET('Jaccard_distance All'!$B$2,MATCH(Jaccard_export!$A13,'Jaccard_distance All'!$A$3:$A$138,0),MATCH(Jaccard_export!M$1,'Jaccard_distance All'!$C$1:$EH$1,0))</f>
        <v>0.82978723404255317</v>
      </c>
      <c r="N13">
        <f ca="1">OFFSET('Jaccard_distance All'!$B$2,MATCH(Jaccard_export!$A13,'Jaccard_distance All'!$A$3:$A$138,0),MATCH(Jaccard_export!N$1,'Jaccard_distance All'!$C$1:$EH$1,0))</f>
        <v>0.68627450980392157</v>
      </c>
      <c r="O13">
        <f ca="1">OFFSET('Jaccard_distance All'!$B$2,MATCH(Jaccard_export!$A13,'Jaccard_distance All'!$A$3:$A$138,0),MATCH(Jaccard_export!O$1,'Jaccard_distance All'!$C$1:$EH$1,0))</f>
        <v>0.77083333333333337</v>
      </c>
      <c r="P13">
        <f ca="1">OFFSET('Jaccard_distance All'!$B$2,MATCH(Jaccard_export!$A13,'Jaccard_distance All'!$A$3:$A$138,0),MATCH(Jaccard_export!P$1,'Jaccard_distance All'!$C$1:$EH$1,0))</f>
        <v>0.79629629629629628</v>
      </c>
      <c r="Q13">
        <f ca="1">OFFSET('Jaccard_distance All'!$B$2,MATCH(Jaccard_export!$A13,'Jaccard_distance All'!$A$3:$A$138,0),MATCH(Jaccard_export!Q$1,'Jaccard_distance All'!$C$1:$EH$1,0))</f>
        <v>0.85365853658536583</v>
      </c>
      <c r="R13">
        <f ca="1">OFFSET('Jaccard_distance All'!$B$2,MATCH(Jaccard_export!$A13,'Jaccard_distance All'!$A$3:$A$138,0),MATCH(Jaccard_export!R$1,'Jaccard_distance All'!$C$1:$EH$1,0))</f>
        <v>0.85416666666666663</v>
      </c>
      <c r="S13">
        <f ca="1">OFFSET('Jaccard_distance All'!$B$2,MATCH(Jaccard_export!$A13,'Jaccard_distance All'!$A$3:$A$138,0),MATCH(Jaccard_export!S$1,'Jaccard_distance All'!$C$1:$EH$1,0))</f>
        <v>0.8</v>
      </c>
      <c r="T13">
        <f ca="1">OFFSET('Jaccard_distance All'!$B$2,MATCH(Jaccard_export!$A13,'Jaccard_distance All'!$A$3:$A$138,0),MATCH(Jaccard_export!T$1,'Jaccard_distance All'!$C$1:$EH$1,0))</f>
        <v>0.8666666666666667</v>
      </c>
      <c r="U13">
        <f ca="1">OFFSET('Jaccard_distance All'!$B$2,MATCH(Jaccard_export!$A13,'Jaccard_distance All'!$A$3:$A$138,0),MATCH(Jaccard_export!U$1,'Jaccard_distance All'!$C$1:$EH$1,0))</f>
        <v>0.77551020408163263</v>
      </c>
      <c r="V13">
        <f ca="1">OFFSET('Jaccard_distance All'!$B$2,MATCH(Jaccard_export!$A13,'Jaccard_distance All'!$A$3:$A$138,0),MATCH(Jaccard_export!V$1,'Jaccard_distance All'!$C$1:$EH$1,0))</f>
        <v>0.95348837209302328</v>
      </c>
      <c r="W13">
        <f ca="1">OFFSET('Jaccard_distance All'!$B$2,MATCH(Jaccard_export!$A13,'Jaccard_distance All'!$A$3:$A$138,0),MATCH(Jaccard_export!W$1,'Jaccard_distance All'!$C$1:$EH$1,0))</f>
        <v>0.73584905660377364</v>
      </c>
      <c r="X13">
        <f ca="1">OFFSET('Jaccard_distance All'!$B$2,MATCH(Jaccard_export!$A13,'Jaccard_distance All'!$A$3:$A$138,0),MATCH(Jaccard_export!X$1,'Jaccard_distance All'!$C$1:$EH$1,0))</f>
        <v>0.92682926829268297</v>
      </c>
      <c r="Y13">
        <f ca="1">OFFSET('Jaccard_distance All'!$B$2,MATCH(Jaccard_export!$A13,'Jaccard_distance All'!$A$3:$A$138,0),MATCH(Jaccard_export!Y$1,'Jaccard_distance All'!$C$1:$EH$1,0))</f>
        <v>0.82926829268292679</v>
      </c>
      <c r="Z13">
        <f ca="1">OFFSET('Jaccard_distance All'!$B$2,MATCH(Jaccard_export!$A13,'Jaccard_distance All'!$A$3:$A$138,0),MATCH(Jaccard_export!Z$1,'Jaccard_distance All'!$C$1:$EH$1,0))</f>
        <v>0.79166666666666663</v>
      </c>
      <c r="AA13">
        <f ca="1">OFFSET('Jaccard_distance All'!$B$2,MATCH(Jaccard_export!$A13,'Jaccard_distance All'!$A$3:$A$138,0),MATCH(Jaccard_export!AA$1,'Jaccard_distance All'!$C$1:$EH$1,0))</f>
        <v>0.61538461538461542</v>
      </c>
      <c r="AB13">
        <f ca="1">OFFSET('Jaccard_distance All'!$B$2,MATCH(Jaccard_export!$A13,'Jaccard_distance All'!$A$3:$A$138,0),MATCH(Jaccard_export!AB$1,'Jaccard_distance All'!$C$1:$EH$1,0))</f>
        <v>0.70512820512820507</v>
      </c>
      <c r="AC13">
        <f ca="1">OFFSET('Jaccard_distance All'!$B$2,MATCH(Jaccard_export!$A13,'Jaccard_distance All'!$A$3:$A$138,0),MATCH(Jaccard_export!AC$1,'Jaccard_distance All'!$C$1:$EH$1,0))</f>
        <v>0.87719298245614041</v>
      </c>
      <c r="AD13">
        <f ca="1">OFFSET('Jaccard_distance All'!$B$2,MATCH(Jaccard_export!$A13,'Jaccard_distance All'!$A$3:$A$138,0),MATCH(Jaccard_export!AD$1,'Jaccard_distance All'!$C$1:$EH$1,0))</f>
        <v>0.85714285714285721</v>
      </c>
      <c r="AE13">
        <f ca="1">OFFSET('Jaccard_distance All'!$B$2,MATCH(Jaccard_export!$A13,'Jaccard_distance All'!$A$3:$A$138,0),MATCH(Jaccard_export!AE$1,'Jaccard_distance All'!$C$1:$EH$1,0))</f>
        <v>0.765625</v>
      </c>
      <c r="AF13">
        <f ca="1">OFFSET('Jaccard_distance All'!$B$2,MATCH(Jaccard_export!$A13,'Jaccard_distance All'!$A$3:$A$138,0),MATCH(Jaccard_export!AF$1,'Jaccard_distance All'!$C$1:$EH$1,0))</f>
        <v>0.82857142857142851</v>
      </c>
      <c r="AG13">
        <f ca="1">OFFSET('Jaccard_distance All'!$B$2,MATCH(Jaccard_export!$A13,'Jaccard_distance All'!$A$3:$A$138,0),MATCH(Jaccard_export!AG$1,'Jaccard_distance All'!$C$1:$EH$1,0))</f>
        <v>0.94117647058823528</v>
      </c>
      <c r="AH13">
        <f ca="1">OFFSET('Jaccard_distance All'!$B$2,MATCH(Jaccard_export!$A13,'Jaccard_distance All'!$A$3:$A$138,0),MATCH(Jaccard_export!AH$1,'Jaccard_distance All'!$C$1:$EH$1,0))</f>
        <v>0.79245283018867929</v>
      </c>
      <c r="AI13">
        <f ca="1">OFFSET('Jaccard_distance All'!$B$2,MATCH(Jaccard_export!$A13,'Jaccard_distance All'!$A$3:$A$138,0),MATCH(Jaccard_export!AI$1,'Jaccard_distance All'!$C$1:$EH$1,0))</f>
        <v>0.84782608695652173</v>
      </c>
      <c r="AJ13">
        <f ca="1">OFFSET('Jaccard_distance All'!$B$2,MATCH(Jaccard_export!$A13,'Jaccard_distance All'!$A$3:$A$138,0),MATCH(Jaccard_export!AJ$1,'Jaccard_distance All'!$C$1:$EH$1,0))</f>
        <v>0.92</v>
      </c>
      <c r="AK13">
        <f ca="1">OFFSET('Jaccard_distance All'!$B$2,MATCH(Jaccard_export!$A13,'Jaccard_distance All'!$A$3:$A$138,0),MATCH(Jaccard_export!AK$1,'Jaccard_distance All'!$C$1:$EH$1,0))</f>
        <v>0.79032258064516125</v>
      </c>
      <c r="AL13">
        <f ca="1">OFFSET('Jaccard_distance All'!$B$2,MATCH(Jaccard_export!$A13,'Jaccard_distance All'!$A$3:$A$138,0),MATCH(Jaccard_export!AL$1,'Jaccard_distance All'!$C$1:$EH$1,0))</f>
        <v>0.72549019607843135</v>
      </c>
      <c r="AM13">
        <f ca="1">OFFSET('Jaccard_distance All'!$B$2,MATCH(Jaccard_export!$A13,'Jaccard_distance All'!$A$3:$A$138,0),MATCH(Jaccard_export!AM$1,'Jaccard_distance All'!$C$1:$EH$1,0))</f>
        <v>0.8666666666666667</v>
      </c>
      <c r="AN13">
        <f ca="1">OFFSET('Jaccard_distance All'!$B$2,MATCH(Jaccard_export!$A13,'Jaccard_distance All'!$A$3:$A$138,0),MATCH(Jaccard_export!AN$1,'Jaccard_distance All'!$C$1:$EH$1,0))</f>
        <v>0.88636363636363635</v>
      </c>
      <c r="AO13">
        <f ca="1">OFFSET('Jaccard_distance All'!$B$2,MATCH(Jaccard_export!$A13,'Jaccard_distance All'!$A$3:$A$138,0),MATCH(Jaccard_export!AO$1,'Jaccard_distance All'!$C$1:$EH$1,0))</f>
        <v>0.87037037037037035</v>
      </c>
      <c r="AP13">
        <f ca="1">OFFSET('Jaccard_distance All'!$B$2,MATCH(Jaccard_export!$A13,'Jaccard_distance All'!$A$3:$A$138,0),MATCH(Jaccard_export!AP$1,'Jaccard_distance All'!$C$1:$EH$1,0))</f>
        <v>0.9555555555555556</v>
      </c>
      <c r="AQ13">
        <f ca="1">OFFSET('Jaccard_distance All'!$B$2,MATCH(Jaccard_export!$A13,'Jaccard_distance All'!$A$3:$A$138,0),MATCH(Jaccard_export!AQ$1,'Jaccard_distance All'!$C$1:$EH$1,0))</f>
        <v>0.95833333333333337</v>
      </c>
      <c r="AR13">
        <f ca="1">OFFSET('Jaccard_distance All'!$B$2,MATCH(Jaccard_export!$A13,'Jaccard_distance All'!$A$3:$A$138,0),MATCH(Jaccard_export!AR$1,'Jaccard_distance All'!$C$1:$EH$1,0))</f>
        <v>0.8936170212765957</v>
      </c>
      <c r="AS13">
        <f ca="1">OFFSET('Jaccard_distance All'!$B$2,MATCH(Jaccard_export!$A13,'Jaccard_distance All'!$A$3:$A$138,0),MATCH(Jaccard_export!AS$1,'Jaccard_distance All'!$C$1:$EH$1,0))</f>
        <v>0.93442622950819676</v>
      </c>
      <c r="AT13">
        <f ca="1">OFFSET('Jaccard_distance All'!$B$2,MATCH(Jaccard_export!$A13,'Jaccard_distance All'!$A$3:$A$138,0),MATCH(Jaccard_export!AT$1,'Jaccard_distance All'!$C$1:$EH$1,0))</f>
        <v>0.93478260869565222</v>
      </c>
      <c r="AU13">
        <f ca="1">OFFSET('Jaccard_distance All'!$B$2,MATCH(Jaccard_export!$A13,'Jaccard_distance All'!$A$3:$A$138,0),MATCH(Jaccard_export!AU$1,'Jaccard_distance All'!$C$1:$EH$1,0))</f>
        <v>0.95454545454545459</v>
      </c>
      <c r="AV13">
        <f ca="1">OFFSET('Jaccard_distance All'!$B$2,MATCH(Jaccard_export!$A13,'Jaccard_distance All'!$A$3:$A$138,0),MATCH(Jaccard_export!AV$1,'Jaccard_distance All'!$C$1:$EH$1,0))</f>
        <v>0.86792452830188682</v>
      </c>
      <c r="AW13">
        <f ca="1">OFFSET('Jaccard_distance All'!$B$2,MATCH(Jaccard_export!$A13,'Jaccard_distance All'!$A$3:$A$138,0),MATCH(Jaccard_export!AW$1,'Jaccard_distance All'!$C$1:$EH$1,0))</f>
        <v>0.85714285714285721</v>
      </c>
      <c r="AX13">
        <f ca="1">OFFSET('Jaccard_distance All'!$B$2,MATCH(Jaccard_export!$A13,'Jaccard_distance All'!$A$3:$A$138,0),MATCH(Jaccard_export!AX$1,'Jaccard_distance All'!$C$1:$EH$1,0))</f>
        <v>0.85714285714285721</v>
      </c>
      <c r="AY13">
        <f ca="1">OFFSET('Jaccard_distance All'!$B$2,MATCH(Jaccard_export!$A13,'Jaccard_distance All'!$A$3:$A$138,0),MATCH(Jaccard_export!AY$1,'Jaccard_distance All'!$C$1:$EH$1,0))</f>
        <v>0.77049180327868849</v>
      </c>
      <c r="AZ13">
        <f ca="1">OFFSET('Jaccard_distance All'!$B$2,MATCH(Jaccard_export!$A13,'Jaccard_distance All'!$A$3:$A$138,0),MATCH(Jaccard_export!AZ$1,'Jaccard_distance All'!$C$1:$EH$1,0))</f>
        <v>0.93617021276595747</v>
      </c>
      <c r="BA13">
        <f ca="1">OFFSET('Jaccard_distance All'!$B$2,MATCH(Jaccard_export!$A13,'Jaccard_distance All'!$A$3:$A$138,0),MATCH(Jaccard_export!BA$1,'Jaccard_distance All'!$C$1:$EH$1,0))</f>
        <v>0.8936170212765957</v>
      </c>
      <c r="BB13">
        <f ca="1">OFFSET('Jaccard_distance All'!$B$2,MATCH(Jaccard_export!$A13,'Jaccard_distance All'!$A$3:$A$138,0),MATCH(Jaccard_export!BB$1,'Jaccard_distance All'!$C$1:$EH$1,0))</f>
        <v>0.78431372549019607</v>
      </c>
      <c r="BC13">
        <f ca="1">OFFSET('Jaccard_distance All'!$B$2,MATCH(Jaccard_export!$A13,'Jaccard_distance All'!$A$3:$A$138,0),MATCH(Jaccard_export!BC$1,'Jaccard_distance All'!$C$1:$EH$1,0))</f>
        <v>0.87037037037037035</v>
      </c>
      <c r="BD13">
        <f ca="1">OFFSET('Jaccard_distance All'!$B$2,MATCH(Jaccard_export!$A13,'Jaccard_distance All'!$A$3:$A$138,0),MATCH(Jaccard_export!BD$1,'Jaccard_distance All'!$C$1:$EH$1,0))</f>
        <v>0.69230769230769229</v>
      </c>
      <c r="BE13">
        <f ca="1">OFFSET('Jaccard_distance All'!$B$2,MATCH(Jaccard_export!$A13,'Jaccard_distance All'!$A$3:$A$138,0),MATCH(Jaccard_export!BE$1,'Jaccard_distance All'!$C$1:$EH$1,0))</f>
        <v>0.83720930232558133</v>
      </c>
      <c r="BF13">
        <f ca="1">OFFSET('Jaccard_distance All'!$B$2,MATCH(Jaccard_export!$A13,'Jaccard_distance All'!$A$3:$A$138,0),MATCH(Jaccard_export!BF$1,'Jaccard_distance All'!$C$1:$EH$1,0))</f>
        <v>0.74576271186440679</v>
      </c>
      <c r="BG13">
        <f ca="1">OFFSET('Jaccard_distance All'!$B$2,MATCH(Jaccard_export!$A13,'Jaccard_distance All'!$A$3:$A$138,0),MATCH(Jaccard_export!BG$1,'Jaccard_distance All'!$C$1:$EH$1,0))</f>
        <v>0.71698113207547176</v>
      </c>
      <c r="BH13">
        <f ca="1">OFFSET('Jaccard_distance All'!$B$2,MATCH(Jaccard_export!$A13,'Jaccard_distance All'!$A$3:$A$138,0),MATCH(Jaccard_export!BH$1,'Jaccard_distance All'!$C$1:$EH$1,0))</f>
        <v>0.79166666666666663</v>
      </c>
      <c r="BI13">
        <f ca="1">OFFSET('Jaccard_distance All'!$B$2,MATCH(Jaccard_export!$A13,'Jaccard_distance All'!$A$3:$A$138,0),MATCH(Jaccard_export!BI$1,'Jaccard_distance All'!$C$1:$EH$1,0))</f>
        <v>0.93333333333333335</v>
      </c>
      <c r="BJ13">
        <f ca="1">OFFSET('Jaccard_distance All'!$B$2,MATCH(Jaccard_export!$A13,'Jaccard_distance All'!$A$3:$A$138,0),MATCH(Jaccard_export!BJ$1,'Jaccard_distance All'!$C$1:$EH$1,0))</f>
        <v>0.76470588235294112</v>
      </c>
      <c r="BK13">
        <f ca="1">OFFSET('Jaccard_distance All'!$B$2,MATCH(Jaccard_export!$A13,'Jaccard_distance All'!$A$3:$A$138,0),MATCH(Jaccard_export!BK$1,'Jaccard_distance All'!$C$1:$EH$1,0))</f>
        <v>0.81632653061224492</v>
      </c>
      <c r="BL13">
        <f ca="1">OFFSET('Jaccard_distance All'!$B$2,MATCH(Jaccard_export!$A13,'Jaccard_distance All'!$A$3:$A$138,0),MATCH(Jaccard_export!BL$1,'Jaccard_distance All'!$C$1:$EH$1,0))</f>
        <v>0.82499999999999996</v>
      </c>
      <c r="BM13">
        <f ca="1">OFFSET('Jaccard_distance All'!$B$2,MATCH(Jaccard_export!$A13,'Jaccard_distance All'!$A$3:$A$138,0),MATCH(Jaccard_export!BM$1,'Jaccard_distance All'!$C$1:$EH$1,0))</f>
        <v>0.90476190476190477</v>
      </c>
      <c r="BN13">
        <f ca="1">OFFSET('Jaccard_distance All'!$B$2,MATCH(Jaccard_export!$A13,'Jaccard_distance All'!$A$3:$A$138,0),MATCH(Jaccard_export!BN$1,'Jaccard_distance All'!$C$1:$EH$1,0))</f>
        <v>0.68627450980392157</v>
      </c>
      <c r="BO13">
        <f ca="1">OFFSET('Jaccard_distance All'!$B$2,MATCH(Jaccard_export!$A13,'Jaccard_distance All'!$A$3:$A$138,0),MATCH(Jaccard_export!BO$1,'Jaccard_distance All'!$C$1:$EH$1,0))</f>
        <v>0.82608695652173914</v>
      </c>
      <c r="BP13">
        <f ca="1">OFFSET('Jaccard_distance All'!$B$2,MATCH(Jaccard_export!$A13,'Jaccard_distance All'!$A$3:$A$138,0),MATCH(Jaccard_export!BP$1,'Jaccard_distance All'!$C$1:$EH$1,0))</f>
        <v>0.84090909090909094</v>
      </c>
      <c r="BQ13">
        <f ca="1">OFFSET('Jaccard_distance All'!$B$2,MATCH(Jaccard_export!$A13,'Jaccard_distance All'!$A$3:$A$138,0),MATCH(Jaccard_export!BQ$1,'Jaccard_distance All'!$C$1:$EH$1,0))</f>
        <v>0.67272727272727273</v>
      </c>
      <c r="BR13">
        <f ca="1">OFFSET('Jaccard_distance All'!$B$2,MATCH(Jaccard_export!$A13,'Jaccard_distance All'!$A$3:$A$138,0),MATCH(Jaccard_export!BR$1,'Jaccard_distance All'!$C$1:$EH$1,0))</f>
        <v>0.8</v>
      </c>
      <c r="BS13">
        <f ca="1">OFFSET('Jaccard_distance All'!$B$2,MATCH(Jaccard_export!$A13,'Jaccard_distance All'!$A$3:$A$138,0),MATCH(Jaccard_export!BS$1,'Jaccard_distance All'!$C$1:$EH$1,0))</f>
        <v>1</v>
      </c>
      <c r="BT13">
        <f ca="1">OFFSET('Jaccard_distance All'!$B$2,MATCH(Jaccard_export!$A13,'Jaccard_distance All'!$A$3:$A$138,0),MATCH(Jaccard_export!BT$1,'Jaccard_distance All'!$C$1:$EH$1,0))</f>
        <v>0.78431372549019607</v>
      </c>
      <c r="BU13">
        <f ca="1">OFFSET('Jaccard_distance All'!$B$2,MATCH(Jaccard_export!$A13,'Jaccard_distance All'!$A$3:$A$138,0),MATCH(Jaccard_export!BU$1,'Jaccard_distance All'!$C$1:$EH$1,0))</f>
        <v>0.81132075471698117</v>
      </c>
      <c r="BV13">
        <f ca="1">OFFSET('Jaccard_distance All'!$B$2,MATCH(Jaccard_export!$A13,'Jaccard_distance All'!$A$3:$A$138,0),MATCH(Jaccard_export!BV$1,'Jaccard_distance All'!$C$1:$EH$1,0))</f>
        <v>0.77777777777777779</v>
      </c>
      <c r="BW13">
        <f ca="1">OFFSET('Jaccard_distance All'!$B$2,MATCH(Jaccard_export!$A13,'Jaccard_distance All'!$A$3:$A$138,0),MATCH(Jaccard_export!BW$1,'Jaccard_distance All'!$C$1:$EH$1,0))</f>
        <v>0.72881355932203395</v>
      </c>
      <c r="BX13">
        <f ca="1">OFFSET('Jaccard_distance All'!$B$2,MATCH(Jaccard_export!$A13,'Jaccard_distance All'!$A$3:$A$138,0),MATCH(Jaccard_export!BX$1,'Jaccard_distance All'!$C$1:$EH$1,0))</f>
        <v>0.62903225806451613</v>
      </c>
      <c r="BY13">
        <f ca="1">OFFSET('Jaccard_distance All'!$B$2,MATCH(Jaccard_export!$A13,'Jaccard_distance All'!$A$3:$A$138,0),MATCH(Jaccard_export!BY$1,'Jaccard_distance All'!$C$1:$EH$1,0))</f>
        <v>0.84090909090909094</v>
      </c>
      <c r="BZ13">
        <f ca="1">OFFSET('Jaccard_distance All'!$B$2,MATCH(Jaccard_export!$A13,'Jaccard_distance All'!$A$3:$A$138,0),MATCH(Jaccard_export!BZ$1,'Jaccard_distance All'!$C$1:$EH$1,0))</f>
        <v>0.91304347826086962</v>
      </c>
      <c r="CA13">
        <f ca="1">OFFSET('Jaccard_distance All'!$B$2,MATCH(Jaccard_export!$A13,'Jaccard_distance All'!$A$3:$A$138,0),MATCH(Jaccard_export!CA$1,'Jaccard_distance All'!$C$1:$EH$1,0))</f>
        <v>0.88372093023255816</v>
      </c>
      <c r="CB13">
        <f ca="1">OFFSET('Jaccard_distance All'!$B$2,MATCH(Jaccard_export!$A13,'Jaccard_distance All'!$A$3:$A$138,0),MATCH(Jaccard_export!CB$1,'Jaccard_distance All'!$C$1:$EH$1,0))</f>
        <v>0.89583333333333337</v>
      </c>
      <c r="CC13">
        <f ca="1">OFFSET('Jaccard_distance All'!$B$2,MATCH(Jaccard_export!$A13,'Jaccard_distance All'!$A$3:$A$138,0),MATCH(Jaccard_export!CC$1,'Jaccard_distance All'!$C$1:$EH$1,0))</f>
        <v>0.79166666666666663</v>
      </c>
      <c r="CD13">
        <f ca="1">OFFSET('Jaccard_distance All'!$B$2,MATCH(Jaccard_export!$A13,'Jaccard_distance All'!$A$3:$A$138,0),MATCH(Jaccard_export!CD$1,'Jaccard_distance All'!$C$1:$EH$1,0))</f>
        <v>0.8936170212765957</v>
      </c>
      <c r="CE13">
        <f ca="1">OFFSET('Jaccard_distance All'!$B$2,MATCH(Jaccard_export!$A13,'Jaccard_distance All'!$A$3:$A$138,0),MATCH(Jaccard_export!CE$1,'Jaccard_distance All'!$C$1:$EH$1,0))</f>
        <v>0.95238095238095233</v>
      </c>
      <c r="CF13">
        <f ca="1">OFFSET('Jaccard_distance All'!$B$2,MATCH(Jaccard_export!$A13,'Jaccard_distance All'!$A$3:$A$138,0),MATCH(Jaccard_export!CF$1,'Jaccard_distance All'!$C$1:$EH$1,0))</f>
        <v>0.82222222222222219</v>
      </c>
      <c r="CG13">
        <f ca="1">OFFSET('Jaccard_distance All'!$B$2,MATCH(Jaccard_export!$A13,'Jaccard_distance All'!$A$3:$A$138,0),MATCH(Jaccard_export!CG$1,'Jaccard_distance All'!$C$1:$EH$1,0))</f>
        <v>0.84782608695652173</v>
      </c>
      <c r="CH13">
        <f ca="1">OFFSET('Jaccard_distance All'!$B$2,MATCH(Jaccard_export!$A13,'Jaccard_distance All'!$A$3:$A$138,0),MATCH(Jaccard_export!CH$1,'Jaccard_distance All'!$C$1:$EH$1,0))</f>
        <v>0.85416666666666663</v>
      </c>
      <c r="CI13">
        <f ca="1">OFFSET('Jaccard_distance All'!$B$2,MATCH(Jaccard_export!$A13,'Jaccard_distance All'!$A$3:$A$138,0),MATCH(Jaccard_export!CI$1,'Jaccard_distance All'!$C$1:$EH$1,0))</f>
        <v>1</v>
      </c>
      <c r="CJ13">
        <f ca="1">OFFSET('Jaccard_distance All'!$B$2,MATCH(Jaccard_export!$A13,'Jaccard_distance All'!$A$3:$A$138,0),MATCH(Jaccard_export!CJ$1,'Jaccard_distance All'!$C$1:$EH$1,0))</f>
        <v>0.8035714285714286</v>
      </c>
      <c r="CK13">
        <f ca="1">OFFSET('Jaccard_distance All'!$B$2,MATCH(Jaccard_export!$A13,'Jaccard_distance All'!$A$3:$A$138,0),MATCH(Jaccard_export!CK$1,'Jaccard_distance All'!$C$1:$EH$1,0))</f>
        <v>0.875</v>
      </c>
      <c r="CL13">
        <f ca="1">OFFSET('Jaccard_distance All'!$B$2,MATCH(Jaccard_export!$A13,'Jaccard_distance All'!$A$3:$A$138,0),MATCH(Jaccard_export!CL$1,'Jaccard_distance All'!$C$1:$EH$1,0))</f>
        <v>0.86956521739130432</v>
      </c>
      <c r="CM13">
        <f ca="1">OFFSET('Jaccard_distance All'!$B$2,MATCH(Jaccard_export!$A13,'Jaccard_distance All'!$A$3:$A$138,0),MATCH(Jaccard_export!CM$1,'Jaccard_distance All'!$C$1:$EH$1,0))</f>
        <v>0.87234042553191493</v>
      </c>
      <c r="CN13">
        <f ca="1">OFFSET('Jaccard_distance All'!$B$2,MATCH(Jaccard_export!$A13,'Jaccard_distance All'!$A$3:$A$138,0),MATCH(Jaccard_export!CN$1,'Jaccard_distance All'!$C$1:$EH$1,0))</f>
        <v>0.8545454545454545</v>
      </c>
      <c r="CO13">
        <f ca="1">OFFSET('Jaccard_distance All'!$B$2,MATCH(Jaccard_export!$A13,'Jaccard_distance All'!$A$3:$A$138,0),MATCH(Jaccard_export!CO$1,'Jaccard_distance All'!$C$1:$EH$1,0))</f>
        <v>0.75471698113207553</v>
      </c>
      <c r="CP13">
        <f ca="1">OFFSET('Jaccard_distance All'!$B$2,MATCH(Jaccard_export!$A13,'Jaccard_distance All'!$A$3:$A$138,0),MATCH(Jaccard_export!CP$1,'Jaccard_distance All'!$C$1:$EH$1,0))</f>
        <v>0.84090909090909094</v>
      </c>
      <c r="CQ13">
        <f ca="1">OFFSET('Jaccard_distance All'!$B$2,MATCH(Jaccard_export!$A13,'Jaccard_distance All'!$A$3:$A$138,0),MATCH(Jaccard_export!CQ$1,'Jaccard_distance All'!$C$1:$EH$1,0))</f>
        <v>0.78846153846153844</v>
      </c>
      <c r="CR13">
        <f ca="1">OFFSET('Jaccard_distance All'!$B$2,MATCH(Jaccard_export!$A13,'Jaccard_distance All'!$A$3:$A$138,0),MATCH(Jaccard_export!CR$1,'Jaccard_distance All'!$C$1:$EH$1,0))</f>
        <v>0.87037037037037035</v>
      </c>
      <c r="CS13">
        <f ca="1">OFFSET('Jaccard_distance All'!$B$2,MATCH(Jaccard_export!$A13,'Jaccard_distance All'!$A$3:$A$138,0),MATCH(Jaccard_export!CS$1,'Jaccard_distance All'!$C$1:$EH$1,0))</f>
        <v>0.83673469387755106</v>
      </c>
      <c r="CT13">
        <f ca="1">OFFSET('Jaccard_distance All'!$B$2,MATCH(Jaccard_export!$A13,'Jaccard_distance All'!$A$3:$A$138,0),MATCH(Jaccard_export!CT$1,'Jaccard_distance All'!$C$1:$EH$1,0))</f>
        <v>0.86956521739130432</v>
      </c>
      <c r="CU13">
        <f ca="1">OFFSET('Jaccard_distance All'!$B$2,MATCH(Jaccard_export!$A13,'Jaccard_distance All'!$A$3:$A$138,0),MATCH(Jaccard_export!CU$1,'Jaccard_distance All'!$C$1:$EH$1,0))</f>
        <v>0.85714285714285721</v>
      </c>
      <c r="CV13">
        <f ca="1">OFFSET('Jaccard_distance All'!$B$2,MATCH(Jaccard_export!$A13,'Jaccard_distance All'!$A$3:$A$138,0),MATCH(Jaccard_export!CV$1,'Jaccard_distance All'!$C$1:$EH$1,0))</f>
        <v>0.75</v>
      </c>
      <c r="CW13">
        <f ca="1">OFFSET('Jaccard_distance All'!$B$2,MATCH(Jaccard_export!$A13,'Jaccard_distance All'!$A$3:$A$138,0),MATCH(Jaccard_export!CW$1,'Jaccard_distance All'!$C$1:$EH$1,0))</f>
        <v>0.76923076923076916</v>
      </c>
      <c r="CX13">
        <f ca="1">OFFSET('Jaccard_distance All'!$B$2,MATCH(Jaccard_export!$A13,'Jaccard_distance All'!$A$3:$A$138,0),MATCH(Jaccard_export!CX$1,'Jaccard_distance All'!$C$1:$EH$1,0))</f>
        <v>0.75471698113207553</v>
      </c>
      <c r="CY13">
        <f ca="1">OFFSET('Jaccard_distance All'!$B$2,MATCH(Jaccard_export!$A13,'Jaccard_distance All'!$A$3:$A$138,0),MATCH(Jaccard_export!CY$1,'Jaccard_distance All'!$C$1:$EH$1,0))</f>
        <v>0.77777777777777779</v>
      </c>
      <c r="CZ13">
        <f ca="1">OFFSET('Jaccard_distance All'!$B$2,MATCH(Jaccard_export!$A13,'Jaccard_distance All'!$A$3:$A$138,0),MATCH(Jaccard_export!CZ$1,'Jaccard_distance All'!$C$1:$EH$1,0))</f>
        <v>0.84313725490196079</v>
      </c>
      <c r="DA13">
        <f ca="1">OFFSET('Jaccard_distance All'!$B$2,MATCH(Jaccard_export!$A13,'Jaccard_distance All'!$A$3:$A$138,0),MATCH(Jaccard_export!DA$1,'Jaccard_distance All'!$C$1:$EH$1,0))</f>
        <v>0.91489361702127658</v>
      </c>
      <c r="DB13">
        <f ca="1">OFFSET('Jaccard_distance All'!$B$2,MATCH(Jaccard_export!$A13,'Jaccard_distance All'!$A$3:$A$138,0),MATCH(Jaccard_export!DB$1,'Jaccard_distance All'!$C$1:$EH$1,0))</f>
        <v>0.81818181818181812</v>
      </c>
      <c r="DC13">
        <f ca="1">OFFSET('Jaccard_distance All'!$B$2,MATCH(Jaccard_export!$A13,'Jaccard_distance All'!$A$3:$A$138,0),MATCH(Jaccard_export!DC$1,'Jaccard_distance All'!$C$1:$EH$1,0))</f>
        <v>0.81481481481481488</v>
      </c>
      <c r="DD13">
        <f ca="1">OFFSET('Jaccard_distance All'!$B$2,MATCH(Jaccard_export!$A13,'Jaccard_distance All'!$A$3:$A$138,0),MATCH(Jaccard_export!DD$1,'Jaccard_distance All'!$C$1:$EH$1,0))</f>
        <v>0.83333333333333337</v>
      </c>
      <c r="DE13">
        <f ca="1">OFFSET('Jaccard_distance All'!$B$2,MATCH(Jaccard_export!$A13,'Jaccard_distance All'!$A$3:$A$138,0),MATCH(Jaccard_export!DE$1,'Jaccard_distance All'!$C$1:$EH$1,0))</f>
        <v>0.8392857142857143</v>
      </c>
      <c r="DF13">
        <f ca="1">OFFSET('Jaccard_distance All'!$B$2,MATCH(Jaccard_export!$A13,'Jaccard_distance All'!$A$3:$A$138,0),MATCH(Jaccard_export!DF$1,'Jaccard_distance All'!$C$1:$EH$1,0))</f>
        <v>0.90243902439024393</v>
      </c>
      <c r="DG13">
        <f ca="1">OFFSET('Jaccard_distance All'!$B$2,MATCH(Jaccard_export!$A13,'Jaccard_distance All'!$A$3:$A$138,0),MATCH(Jaccard_export!DG$1,'Jaccard_distance All'!$C$1:$EH$1,0))</f>
        <v>0.89090909090909087</v>
      </c>
      <c r="DH13">
        <f ca="1">OFFSET('Jaccard_distance All'!$B$2,MATCH(Jaccard_export!$A13,'Jaccard_distance All'!$A$3:$A$138,0),MATCH(Jaccard_export!DH$1,'Jaccard_distance All'!$C$1:$EH$1,0))</f>
        <v>0.85714285714285721</v>
      </c>
      <c r="DI13">
        <f ca="1">OFFSET('Jaccard_distance All'!$B$2,MATCH(Jaccard_export!$A13,'Jaccard_distance All'!$A$3:$A$138,0),MATCH(Jaccard_export!DI$1,'Jaccard_distance All'!$C$1:$EH$1,0))</f>
        <v>0.90196078431372551</v>
      </c>
      <c r="DJ13">
        <f ca="1">OFFSET('Jaccard_distance All'!$B$2,MATCH(Jaccard_export!$A13,'Jaccard_distance All'!$A$3:$A$138,0),MATCH(Jaccard_export!DJ$1,'Jaccard_distance All'!$C$1:$EH$1,0))</f>
        <v>0.80769230769230771</v>
      </c>
      <c r="DK13">
        <f ca="1">OFFSET('Jaccard_distance All'!$B$2,MATCH(Jaccard_export!$A13,'Jaccard_distance All'!$A$3:$A$138,0),MATCH(Jaccard_export!DK$1,'Jaccard_distance All'!$C$1:$EH$1,0))</f>
        <v>0.97777777777777775</v>
      </c>
      <c r="DL13">
        <f ca="1">OFFSET('Jaccard_distance All'!$B$2,MATCH(Jaccard_export!$A13,'Jaccard_distance All'!$A$3:$A$138,0),MATCH(Jaccard_export!DL$1,'Jaccard_distance All'!$C$1:$EH$1,0))</f>
        <v>0.92307692307692313</v>
      </c>
      <c r="DM13">
        <f ca="1">OFFSET('Jaccard_distance All'!$B$2,MATCH(Jaccard_export!$A13,'Jaccard_distance All'!$A$3:$A$138,0),MATCH(Jaccard_export!DM$1,'Jaccard_distance All'!$C$1:$EH$1,0))</f>
        <v>0.85185185185185186</v>
      </c>
      <c r="DN13">
        <f ca="1">OFFSET('Jaccard_distance All'!$B$2,MATCH(Jaccard_export!$A13,'Jaccard_distance All'!$A$3:$A$138,0),MATCH(Jaccard_export!DN$1,'Jaccard_distance All'!$C$1:$EH$1,0))</f>
        <v>0.96078431372549022</v>
      </c>
      <c r="DO13">
        <f ca="1">OFFSET('Jaccard_distance All'!$B$2,MATCH(Jaccard_export!$A13,'Jaccard_distance All'!$A$3:$A$138,0),MATCH(Jaccard_export!DO$1,'Jaccard_distance All'!$C$1:$EH$1,0))</f>
        <v>0.86274509803921573</v>
      </c>
      <c r="DP13">
        <f ca="1">OFFSET('Jaccard_distance All'!$B$2,MATCH(Jaccard_export!$A13,'Jaccard_distance All'!$A$3:$A$138,0),MATCH(Jaccard_export!DP$1,'Jaccard_distance All'!$C$1:$EH$1,0))</f>
        <v>0.85185185185185186</v>
      </c>
      <c r="DQ13">
        <f ca="1">OFFSET('Jaccard_distance All'!$B$2,MATCH(Jaccard_export!$A13,'Jaccard_distance All'!$A$3:$A$138,0),MATCH(Jaccard_export!DQ$1,'Jaccard_distance All'!$C$1:$EH$1,0))</f>
        <v>1</v>
      </c>
      <c r="DR13">
        <f ca="1">OFFSET('Jaccard_distance All'!$B$2,MATCH(Jaccard_export!$A13,'Jaccard_distance All'!$A$3:$A$138,0),MATCH(Jaccard_export!DR$1,'Jaccard_distance All'!$C$1:$EH$1,0))</f>
        <v>0.87719298245614041</v>
      </c>
      <c r="DS13">
        <f ca="1">OFFSET('Jaccard_distance All'!$B$2,MATCH(Jaccard_export!$A13,'Jaccard_distance All'!$A$3:$A$138,0),MATCH(Jaccard_export!DS$1,'Jaccard_distance All'!$C$1:$EH$1,0))</f>
        <v>0.77419354838709675</v>
      </c>
      <c r="DT13">
        <f ca="1">OFFSET('Jaccard_distance All'!$B$2,MATCH(Jaccard_export!$A13,'Jaccard_distance All'!$A$3:$A$138,0),MATCH(Jaccard_export!DT$1,'Jaccard_distance All'!$C$1:$EH$1,0))</f>
        <v>0.72131147540983609</v>
      </c>
      <c r="DU13">
        <f ca="1">OFFSET('Jaccard_distance All'!$B$2,MATCH(Jaccard_export!$A13,'Jaccard_distance All'!$A$3:$A$138,0),MATCH(Jaccard_export!DU$1,'Jaccard_distance All'!$C$1:$EH$1,0))</f>
        <v>0.83333333333333337</v>
      </c>
      <c r="DV13">
        <f ca="1">OFFSET('Jaccard_distance All'!$B$2,MATCH(Jaccard_export!$A13,'Jaccard_distance All'!$A$3:$A$138,0),MATCH(Jaccard_export!DV$1,'Jaccard_distance All'!$C$1:$EH$1,0))</f>
        <v>0.97368421052631582</v>
      </c>
      <c r="DW13">
        <f ca="1">OFFSET('Jaccard_distance All'!$B$2,MATCH(Jaccard_export!$A13,'Jaccard_distance All'!$A$3:$A$138,0),MATCH(Jaccard_export!DW$1,'Jaccard_distance All'!$C$1:$EH$1,0))</f>
        <v>0.82692307692307687</v>
      </c>
      <c r="DX13">
        <f ca="1">OFFSET('Jaccard_distance All'!$B$2,MATCH(Jaccard_export!$A13,'Jaccard_distance All'!$A$3:$A$138,0),MATCH(Jaccard_export!DX$1,'Jaccard_distance All'!$C$1:$EH$1,0))</f>
        <v>0.88235294117647056</v>
      </c>
      <c r="DY13">
        <f ca="1">OFFSET('Jaccard_distance All'!$B$2,MATCH(Jaccard_export!$A13,'Jaccard_distance All'!$A$3:$A$138,0),MATCH(Jaccard_export!DY$1,'Jaccard_distance All'!$C$1:$EH$1,0))</f>
        <v>0.76785714285714279</v>
      </c>
      <c r="DZ13">
        <f ca="1">OFFSET('Jaccard_distance All'!$B$2,MATCH(Jaccard_export!$A13,'Jaccard_distance All'!$A$3:$A$138,0),MATCH(Jaccard_export!DZ$1,'Jaccard_distance All'!$C$1:$EH$1,0))</f>
        <v>0.95</v>
      </c>
      <c r="EA13">
        <f ca="1">OFFSET('Jaccard_distance All'!$B$2,MATCH(Jaccard_export!$A13,'Jaccard_distance All'!$A$3:$A$138,0),MATCH(Jaccard_export!EA$1,'Jaccard_distance All'!$C$1:$EH$1,0))</f>
        <v>0.87804878048780488</v>
      </c>
      <c r="EB13">
        <f ca="1">OFFSET('Jaccard_distance All'!$B$2,MATCH(Jaccard_export!$A13,'Jaccard_distance All'!$A$3:$A$138,0),MATCH(Jaccard_export!EB$1,'Jaccard_distance All'!$C$1:$EH$1,0))</f>
        <v>0.88372093023255816</v>
      </c>
      <c r="EC13">
        <f ca="1">OFFSET('Jaccard_distance All'!$B$2,MATCH(Jaccard_export!$A13,'Jaccard_distance All'!$A$3:$A$138,0),MATCH(Jaccard_export!EC$1,'Jaccard_distance All'!$C$1:$EH$1,0))</f>
        <v>0.86792452830188682</v>
      </c>
      <c r="ED13">
        <f ca="1">OFFSET('Jaccard_distance All'!$B$2,MATCH(Jaccard_export!$A13,'Jaccard_distance All'!$A$3:$A$138,0),MATCH(Jaccard_export!ED$1,'Jaccard_distance All'!$C$1:$EH$1,0))</f>
        <v>0.83673469387755106</v>
      </c>
      <c r="EE13">
        <f ca="1">OFFSET('Jaccard_distance All'!$B$2,MATCH(Jaccard_export!$A13,'Jaccard_distance All'!$A$3:$A$138,0),MATCH(Jaccard_export!EE$1,'Jaccard_distance All'!$C$1:$EH$1,0))</f>
        <v>0.91111111111111109</v>
      </c>
      <c r="EF13">
        <f ca="1">OFFSET('Jaccard_distance All'!$B$2,MATCH(Jaccard_export!$A13,'Jaccard_distance All'!$A$3:$A$138,0),MATCH(Jaccard_export!EF$1,'Jaccard_distance All'!$C$1:$EH$1,0))</f>
        <v>0.89743589743589747</v>
      </c>
      <c r="EG13" s="14">
        <f ca="1">OFFSET('Jaccard_distance All'!$B$2,MATCH(Jaccard_export!$A13,'Jaccard_distance All'!$A$3:$A$138,0),MATCH(Jaccard_export!EG$1,'Jaccard_distance All'!$C$1:$EH$1,0))</f>
        <v>0.8936170212765957</v>
      </c>
    </row>
    <row r="14" spans="1:137" x14ac:dyDescent="0.45">
      <c r="A14" s="15" t="s">
        <v>131</v>
      </c>
      <c r="B14" s="1">
        <f ca="1">OFFSET('Jaccard_distance All'!$B$2,MATCH(Jaccard_export!$A14,'Jaccard_distance All'!$A$3:$A$138,0),MATCH(Jaccard_export!B$1,'Jaccard_distance All'!$C$1:$EH$1,0))</f>
        <v>0.77419354838709675</v>
      </c>
      <c r="C14" s="1">
        <f ca="1">OFFSET('Jaccard_distance All'!$B$2,MATCH(Jaccard_export!$A14,'Jaccard_distance All'!$A$3:$A$138,0),MATCH(Jaccard_export!C$1,'Jaccard_distance All'!$C$1:$EH$1,0))</f>
        <v>0.68421052631578949</v>
      </c>
      <c r="D14" s="1">
        <f ca="1">OFFSET('Jaccard_distance All'!$B$2,MATCH(Jaccard_export!$A14,'Jaccard_distance All'!$A$3:$A$138,0),MATCH(Jaccard_export!D$1,'Jaccard_distance All'!$C$1:$EH$1,0))</f>
        <v>0.65573770491803285</v>
      </c>
      <c r="E14" s="1">
        <f ca="1">OFFSET('Jaccard_distance All'!$B$2,MATCH(Jaccard_export!$A14,'Jaccard_distance All'!$A$3:$A$138,0),MATCH(Jaccard_export!E$1,'Jaccard_distance All'!$C$1:$EH$1,0))</f>
        <v>0.9285714285714286</v>
      </c>
      <c r="F14" s="1">
        <f ca="1">OFFSET('Jaccard_distance All'!$B$2,MATCH(Jaccard_export!$A14,'Jaccard_distance All'!$A$3:$A$138,0),MATCH(Jaccard_export!F$1,'Jaccard_distance All'!$C$1:$EH$1,0))</f>
        <v>0.70491803278688525</v>
      </c>
      <c r="G14" s="1">
        <f ca="1">OFFSET('Jaccard_distance All'!$B$2,MATCH(Jaccard_export!$A14,'Jaccard_distance All'!$A$3:$A$138,0),MATCH(Jaccard_export!G$1,'Jaccard_distance All'!$C$1:$EH$1,0))</f>
        <v>0.76470588235294112</v>
      </c>
      <c r="H14" s="1">
        <f ca="1">OFFSET('Jaccard_distance All'!$B$2,MATCH(Jaccard_export!$A14,'Jaccard_distance All'!$A$3:$A$138,0),MATCH(Jaccard_export!H$1,'Jaccard_distance All'!$C$1:$EH$1,0))</f>
        <v>0.72881355932203395</v>
      </c>
      <c r="I14" s="1">
        <f ca="1">OFFSET('Jaccard_distance All'!$B$2,MATCH(Jaccard_export!$A14,'Jaccard_distance All'!$A$3:$A$138,0),MATCH(Jaccard_export!I$1,'Jaccard_distance All'!$C$1:$EH$1,0))</f>
        <v>0.83050847457627119</v>
      </c>
      <c r="J14" s="1">
        <f ca="1">OFFSET('Jaccard_distance All'!$B$2,MATCH(Jaccard_export!$A14,'Jaccard_distance All'!$A$3:$A$138,0),MATCH(Jaccard_export!J$1,'Jaccard_distance All'!$C$1:$EH$1,0))</f>
        <v>0.87755102040816324</v>
      </c>
      <c r="K14" s="1">
        <f ca="1">OFFSET('Jaccard_distance All'!$B$2,MATCH(Jaccard_export!$A14,'Jaccard_distance All'!$A$3:$A$138,0),MATCH(Jaccard_export!K$1,'Jaccard_distance All'!$C$1:$EH$1,0))</f>
        <v>0.93333333333333335</v>
      </c>
      <c r="L14" s="1">
        <f ca="1">OFFSET('Jaccard_distance All'!$B$2,MATCH(Jaccard_export!$A14,'Jaccard_distance All'!$A$3:$A$138,0),MATCH(Jaccard_export!L$1,'Jaccard_distance All'!$C$1:$EH$1,0))</f>
        <v>0.81355932203389836</v>
      </c>
      <c r="M14" s="1">
        <f ca="1">OFFSET('Jaccard_distance All'!$B$2,MATCH(Jaccard_export!$A14,'Jaccard_distance All'!$A$3:$A$138,0),MATCH(Jaccard_export!M$1,'Jaccard_distance All'!$C$1:$EH$1,0))</f>
        <v>0.9</v>
      </c>
      <c r="N14" s="1">
        <f ca="1">OFFSET('Jaccard_distance All'!$B$2,MATCH(Jaccard_export!$A14,'Jaccard_distance All'!$A$3:$A$138,0),MATCH(Jaccard_export!N$1,'Jaccard_distance All'!$C$1:$EH$1,0))</f>
        <v>0.8833333333333333</v>
      </c>
      <c r="O14" s="1">
        <f ca="1">OFFSET('Jaccard_distance All'!$B$2,MATCH(Jaccard_export!$A14,'Jaccard_distance All'!$A$3:$A$138,0),MATCH(Jaccard_export!O$1,'Jaccard_distance All'!$C$1:$EH$1,0))</f>
        <v>0.77083333333333337</v>
      </c>
      <c r="P14" s="1">
        <f ca="1">OFFSET('Jaccard_distance All'!$B$2,MATCH(Jaccard_export!$A14,'Jaccard_distance All'!$A$3:$A$138,0),MATCH(Jaccard_export!P$1,'Jaccard_distance All'!$C$1:$EH$1,0))</f>
        <v>0.79629629629629628</v>
      </c>
      <c r="Q14" s="1">
        <f ca="1">OFFSET('Jaccard_distance All'!$B$2,MATCH(Jaccard_export!$A14,'Jaccard_distance All'!$A$3:$A$138,0),MATCH(Jaccard_export!Q$1,'Jaccard_distance All'!$C$1:$EH$1,0))</f>
        <v>0.97826086956521741</v>
      </c>
      <c r="R14" s="1">
        <f ca="1">OFFSET('Jaccard_distance All'!$B$2,MATCH(Jaccard_export!$A14,'Jaccard_distance All'!$A$3:$A$138,0),MATCH(Jaccard_export!R$1,'Jaccard_distance All'!$C$1:$EH$1,0))</f>
        <v>0.85416666666666663</v>
      </c>
      <c r="S14" s="1">
        <f ca="1">OFFSET('Jaccard_distance All'!$B$2,MATCH(Jaccard_export!$A14,'Jaccard_distance All'!$A$3:$A$138,0),MATCH(Jaccard_export!S$1,'Jaccard_distance All'!$C$1:$EH$1,0))</f>
        <v>0.85106382978723405</v>
      </c>
      <c r="T14" s="1">
        <f ca="1">OFFSET('Jaccard_distance All'!$B$2,MATCH(Jaccard_export!$A14,'Jaccard_distance All'!$A$3:$A$138,0),MATCH(Jaccard_export!T$1,'Jaccard_distance All'!$C$1:$EH$1,0))</f>
        <v>0.84090909090909094</v>
      </c>
      <c r="U14" s="1">
        <f ca="1">OFFSET('Jaccard_distance All'!$B$2,MATCH(Jaccard_export!$A14,'Jaccard_distance All'!$A$3:$A$138,0),MATCH(Jaccard_export!U$1,'Jaccard_distance All'!$C$1:$EH$1,0))</f>
        <v>0.84615384615384615</v>
      </c>
      <c r="V14" s="1">
        <f ca="1">OFFSET('Jaccard_distance All'!$B$2,MATCH(Jaccard_export!$A14,'Jaccard_distance All'!$A$3:$A$138,0),MATCH(Jaccard_export!V$1,'Jaccard_distance All'!$C$1:$EH$1,0))</f>
        <v>0.9285714285714286</v>
      </c>
      <c r="W14" s="1">
        <f ca="1">OFFSET('Jaccard_distance All'!$B$2,MATCH(Jaccard_export!$A14,'Jaccard_distance All'!$A$3:$A$138,0),MATCH(Jaccard_export!W$1,'Jaccard_distance All'!$C$1:$EH$1,0))</f>
        <v>0.71153846153846156</v>
      </c>
      <c r="X14" s="1">
        <f ca="1">OFFSET('Jaccard_distance All'!$B$2,MATCH(Jaccard_export!$A14,'Jaccard_distance All'!$A$3:$A$138,0),MATCH(Jaccard_export!X$1,'Jaccard_distance All'!$C$1:$EH$1,0))</f>
        <v>0.92682926829268297</v>
      </c>
      <c r="Y14" s="1">
        <f ca="1">OFFSET('Jaccard_distance All'!$B$2,MATCH(Jaccard_export!$A14,'Jaccard_distance All'!$A$3:$A$138,0),MATCH(Jaccard_export!Y$1,'Jaccard_distance All'!$C$1:$EH$1,0))</f>
        <v>0.88372093023255816</v>
      </c>
      <c r="Z14" s="1">
        <f ca="1">OFFSET('Jaccard_distance All'!$B$2,MATCH(Jaccard_export!$A14,'Jaccard_distance All'!$A$3:$A$138,0),MATCH(Jaccard_export!Z$1,'Jaccard_distance All'!$C$1:$EH$1,0))</f>
        <v>0.68181818181818188</v>
      </c>
      <c r="AA14" s="1">
        <f ca="1">OFFSET('Jaccard_distance All'!$B$2,MATCH(Jaccard_export!$A14,'Jaccard_distance All'!$A$3:$A$138,0),MATCH(Jaccard_export!AA$1,'Jaccard_distance All'!$C$1:$EH$1,0))</f>
        <v>0.7142857142857143</v>
      </c>
      <c r="AB14" s="1">
        <f ca="1">OFFSET('Jaccard_distance All'!$B$2,MATCH(Jaccard_export!$A14,'Jaccard_distance All'!$A$3:$A$138,0),MATCH(Jaccard_export!AB$1,'Jaccard_distance All'!$C$1:$EH$1,0))</f>
        <v>0.67105263157894735</v>
      </c>
      <c r="AC14" s="1">
        <f ca="1">OFFSET('Jaccard_distance All'!$B$2,MATCH(Jaccard_export!$A14,'Jaccard_distance All'!$A$3:$A$138,0),MATCH(Jaccard_export!AC$1,'Jaccard_distance All'!$C$1:$EH$1,0))</f>
        <v>0.81481481481481488</v>
      </c>
      <c r="AD14" s="1">
        <f ca="1">OFFSET('Jaccard_distance All'!$B$2,MATCH(Jaccard_export!$A14,'Jaccard_distance All'!$A$3:$A$138,0),MATCH(Jaccard_export!AD$1,'Jaccard_distance All'!$C$1:$EH$1,0))</f>
        <v>0.89655172413793105</v>
      </c>
      <c r="AE14" s="1">
        <f ca="1">OFFSET('Jaccard_distance All'!$B$2,MATCH(Jaccard_export!$A14,'Jaccard_distance All'!$A$3:$A$138,0),MATCH(Jaccard_export!AE$1,'Jaccard_distance All'!$C$1:$EH$1,0))</f>
        <v>0.7846153846153846</v>
      </c>
      <c r="AF14" s="1">
        <f ca="1">OFFSET('Jaccard_distance All'!$B$2,MATCH(Jaccard_export!$A14,'Jaccard_distance All'!$A$3:$A$138,0),MATCH(Jaccard_export!AF$1,'Jaccard_distance All'!$C$1:$EH$1,0))</f>
        <v>0.77611940298507465</v>
      </c>
      <c r="AG14" s="1">
        <f ca="1">OFFSET('Jaccard_distance All'!$B$2,MATCH(Jaccard_export!$A14,'Jaccard_distance All'!$A$3:$A$138,0),MATCH(Jaccard_export!AG$1,'Jaccard_distance All'!$C$1:$EH$1,0))</f>
        <v>0.875</v>
      </c>
      <c r="AH14" s="1">
        <f ca="1">OFFSET('Jaccard_distance All'!$B$2,MATCH(Jaccard_export!$A14,'Jaccard_distance All'!$A$3:$A$138,0),MATCH(Jaccard_export!AH$1,'Jaccard_distance All'!$C$1:$EH$1,0))</f>
        <v>0.74509803921568629</v>
      </c>
      <c r="AI14" s="1">
        <f ca="1">OFFSET('Jaccard_distance All'!$B$2,MATCH(Jaccard_export!$A14,'Jaccard_distance All'!$A$3:$A$138,0),MATCH(Jaccard_export!AI$1,'Jaccard_distance All'!$C$1:$EH$1,0))</f>
        <v>0.87234042553191493</v>
      </c>
      <c r="AJ14" s="1">
        <f ca="1">OFFSET('Jaccard_distance All'!$B$2,MATCH(Jaccard_export!$A14,'Jaccard_distance All'!$A$3:$A$138,0),MATCH(Jaccard_export!AJ$1,'Jaccard_distance All'!$C$1:$EH$1,0))</f>
        <v>0.8</v>
      </c>
      <c r="AK14" s="1">
        <f ca="1">OFFSET('Jaccard_distance All'!$B$2,MATCH(Jaccard_export!$A14,'Jaccard_distance All'!$A$3:$A$138,0),MATCH(Jaccard_export!AK$1,'Jaccard_distance All'!$C$1:$EH$1,0))</f>
        <v>0.80952380952380953</v>
      </c>
      <c r="AL14" s="1">
        <f ca="1">OFFSET('Jaccard_distance All'!$B$2,MATCH(Jaccard_export!$A14,'Jaccard_distance All'!$A$3:$A$138,0),MATCH(Jaccard_export!AL$1,'Jaccard_distance All'!$C$1:$EH$1,0))</f>
        <v>0.72549019607843135</v>
      </c>
      <c r="AM14" s="1">
        <f ca="1">OFFSET('Jaccard_distance All'!$B$2,MATCH(Jaccard_export!$A14,'Jaccard_distance All'!$A$3:$A$138,0),MATCH(Jaccard_export!AM$1,'Jaccard_distance All'!$C$1:$EH$1,0))</f>
        <v>0.8666666666666667</v>
      </c>
      <c r="AN14" s="1">
        <f ca="1">OFFSET('Jaccard_distance All'!$B$2,MATCH(Jaccard_export!$A14,'Jaccard_distance All'!$A$3:$A$138,0),MATCH(Jaccard_export!AN$1,'Jaccard_distance All'!$C$1:$EH$1,0))</f>
        <v>0.91111111111111109</v>
      </c>
      <c r="AO14" s="1">
        <f ca="1">OFFSET('Jaccard_distance All'!$B$2,MATCH(Jaccard_export!$A14,'Jaccard_distance All'!$A$3:$A$138,0),MATCH(Jaccard_export!AO$1,'Jaccard_distance All'!$C$1:$EH$1,0))</f>
        <v>0.80392156862745101</v>
      </c>
      <c r="AP14" s="1">
        <f ca="1">OFFSET('Jaccard_distance All'!$B$2,MATCH(Jaccard_export!$A14,'Jaccard_distance All'!$A$3:$A$138,0),MATCH(Jaccard_export!AP$1,'Jaccard_distance All'!$C$1:$EH$1,0))</f>
        <v>0.93181818181818188</v>
      </c>
      <c r="AQ14" s="1">
        <f ca="1">OFFSET('Jaccard_distance All'!$B$2,MATCH(Jaccard_export!$A14,'Jaccard_distance All'!$A$3:$A$138,0),MATCH(Jaccard_export!AQ$1,'Jaccard_distance All'!$C$1:$EH$1,0))</f>
        <v>0.88888888888888884</v>
      </c>
      <c r="AR14" s="1">
        <f ca="1">OFFSET('Jaccard_distance All'!$B$2,MATCH(Jaccard_export!$A14,'Jaccard_distance All'!$A$3:$A$138,0),MATCH(Jaccard_export!AR$1,'Jaccard_distance All'!$C$1:$EH$1,0))</f>
        <v>0.86956521739130432</v>
      </c>
      <c r="AS14" s="1">
        <f ca="1">OFFSET('Jaccard_distance All'!$B$2,MATCH(Jaccard_export!$A14,'Jaccard_distance All'!$A$3:$A$138,0),MATCH(Jaccard_export!AS$1,'Jaccard_distance All'!$C$1:$EH$1,0))</f>
        <v>0.75</v>
      </c>
      <c r="AT14" s="1">
        <f ca="1">OFFSET('Jaccard_distance All'!$B$2,MATCH(Jaccard_export!$A14,'Jaccard_distance All'!$A$3:$A$138,0),MATCH(Jaccard_export!AT$1,'Jaccard_distance All'!$C$1:$EH$1,0))</f>
        <v>0.88636363636363635</v>
      </c>
      <c r="AU14" s="1">
        <f ca="1">OFFSET('Jaccard_distance All'!$B$2,MATCH(Jaccard_export!$A14,'Jaccard_distance All'!$A$3:$A$138,0),MATCH(Jaccard_export!AU$1,'Jaccard_distance All'!$C$1:$EH$1,0))</f>
        <v>0.85</v>
      </c>
      <c r="AV14" s="1">
        <f ca="1">OFFSET('Jaccard_distance All'!$B$2,MATCH(Jaccard_export!$A14,'Jaccard_distance All'!$A$3:$A$138,0),MATCH(Jaccard_export!AV$1,'Jaccard_distance All'!$C$1:$EH$1,0))</f>
        <v>0.77551020408163263</v>
      </c>
      <c r="AW14" s="1">
        <f ca="1">OFFSET('Jaccard_distance All'!$B$2,MATCH(Jaccard_export!$A14,'Jaccard_distance All'!$A$3:$A$138,0),MATCH(Jaccard_export!AW$1,'Jaccard_distance All'!$C$1:$EH$1,0))</f>
        <v>0.77966101694915257</v>
      </c>
      <c r="AX14" s="1">
        <f ca="1">OFFSET('Jaccard_distance All'!$B$2,MATCH(Jaccard_export!$A14,'Jaccard_distance All'!$A$3:$A$138,0),MATCH(Jaccard_export!AX$1,'Jaccard_distance All'!$C$1:$EH$1,0))</f>
        <v>0.8085106382978724</v>
      </c>
      <c r="AY14" s="1">
        <f ca="1">OFFSET('Jaccard_distance All'!$B$2,MATCH(Jaccard_export!$A14,'Jaccard_distance All'!$A$3:$A$138,0),MATCH(Jaccard_export!AY$1,'Jaccard_distance All'!$C$1:$EH$1,0))</f>
        <v>0.72881355932203395</v>
      </c>
      <c r="AZ14" s="1">
        <f ca="1">OFFSET('Jaccard_distance All'!$B$2,MATCH(Jaccard_export!$A14,'Jaccard_distance All'!$A$3:$A$138,0),MATCH(Jaccard_export!AZ$1,'Jaccard_distance All'!$C$1:$EH$1,0))</f>
        <v>0.80952380952380953</v>
      </c>
      <c r="BA14" s="1">
        <f ca="1">OFFSET('Jaccard_distance All'!$B$2,MATCH(Jaccard_export!$A14,'Jaccard_distance All'!$A$3:$A$138,0),MATCH(Jaccard_export!BA$1,'Jaccard_distance All'!$C$1:$EH$1,0))</f>
        <v>0.81818181818181812</v>
      </c>
      <c r="BB14" s="1">
        <f ca="1">OFFSET('Jaccard_distance All'!$B$2,MATCH(Jaccard_export!$A14,'Jaccard_distance All'!$A$3:$A$138,0),MATCH(Jaccard_export!BB$1,'Jaccard_distance All'!$C$1:$EH$1,0))</f>
        <v>0.83018867924528306</v>
      </c>
      <c r="BC14" s="1">
        <f ca="1">OFFSET('Jaccard_distance All'!$B$2,MATCH(Jaccard_export!$A14,'Jaccard_distance All'!$A$3:$A$138,0),MATCH(Jaccard_export!BC$1,'Jaccard_distance All'!$C$1:$EH$1,0))</f>
        <v>0.87037037037037035</v>
      </c>
      <c r="BD14" s="1">
        <f ca="1">OFFSET('Jaccard_distance All'!$B$2,MATCH(Jaccard_export!$A14,'Jaccard_distance All'!$A$3:$A$138,0),MATCH(Jaccard_export!BD$1,'Jaccard_distance All'!$C$1:$EH$1,0))</f>
        <v>0.76363636363636367</v>
      </c>
      <c r="BE14" s="1">
        <f ca="1">OFFSET('Jaccard_distance All'!$B$2,MATCH(Jaccard_export!$A14,'Jaccard_distance All'!$A$3:$A$138,0),MATCH(Jaccard_export!BE$1,'Jaccard_distance All'!$C$1:$EH$1,0))</f>
        <v>0.86363636363636365</v>
      </c>
      <c r="BF14" s="1">
        <f ca="1">OFFSET('Jaccard_distance All'!$B$2,MATCH(Jaccard_export!$A14,'Jaccard_distance All'!$A$3:$A$138,0),MATCH(Jaccard_export!BF$1,'Jaccard_distance All'!$C$1:$EH$1,0))</f>
        <v>0.74576271186440679</v>
      </c>
      <c r="BG14" s="1">
        <f ca="1">OFFSET('Jaccard_distance All'!$B$2,MATCH(Jaccard_export!$A14,'Jaccard_distance All'!$A$3:$A$138,0),MATCH(Jaccard_export!BG$1,'Jaccard_distance All'!$C$1:$EH$1,0))</f>
        <v>0.69230769230769229</v>
      </c>
      <c r="BH14" s="1">
        <f ca="1">OFFSET('Jaccard_distance All'!$B$2,MATCH(Jaccard_export!$A14,'Jaccard_distance All'!$A$3:$A$138,0),MATCH(Jaccard_export!BH$1,'Jaccard_distance All'!$C$1:$EH$1,0))</f>
        <v>0.81632653061224492</v>
      </c>
      <c r="BI14" s="1">
        <f ca="1">OFFSET('Jaccard_distance All'!$B$2,MATCH(Jaccard_export!$A14,'Jaccard_distance All'!$A$3:$A$138,0),MATCH(Jaccard_export!BI$1,'Jaccard_distance All'!$C$1:$EH$1,0))</f>
        <v>0.90909090909090906</v>
      </c>
      <c r="BJ14" s="1">
        <f ca="1">OFFSET('Jaccard_distance All'!$B$2,MATCH(Jaccard_export!$A14,'Jaccard_distance All'!$A$3:$A$138,0),MATCH(Jaccard_export!BJ$1,'Jaccard_distance All'!$C$1:$EH$1,0))</f>
        <v>0.78846153846153844</v>
      </c>
      <c r="BK14" s="1">
        <f ca="1">OFFSET('Jaccard_distance All'!$B$2,MATCH(Jaccard_export!$A14,'Jaccard_distance All'!$A$3:$A$138,0),MATCH(Jaccard_export!BK$1,'Jaccard_distance All'!$C$1:$EH$1,0))</f>
        <v>0.86274509803921573</v>
      </c>
      <c r="BL14" s="1">
        <f ca="1">OFFSET('Jaccard_distance All'!$B$2,MATCH(Jaccard_export!$A14,'Jaccard_distance All'!$A$3:$A$138,0),MATCH(Jaccard_export!BL$1,'Jaccard_distance All'!$C$1:$EH$1,0))</f>
        <v>0.9555555555555556</v>
      </c>
      <c r="BM14" s="1">
        <f ca="1">OFFSET('Jaccard_distance All'!$B$2,MATCH(Jaccard_export!$A14,'Jaccard_distance All'!$A$3:$A$138,0),MATCH(Jaccard_export!BM$1,'Jaccard_distance All'!$C$1:$EH$1,0))</f>
        <v>0.90476190476190477</v>
      </c>
      <c r="BN14" s="1">
        <f ca="1">OFFSET('Jaccard_distance All'!$B$2,MATCH(Jaccard_export!$A14,'Jaccard_distance All'!$A$3:$A$138,0),MATCH(Jaccard_export!BN$1,'Jaccard_distance All'!$C$1:$EH$1,0))</f>
        <v>0.60416666666666674</v>
      </c>
      <c r="BO14" s="1">
        <f ca="1">OFFSET('Jaccard_distance All'!$B$2,MATCH(Jaccard_export!$A14,'Jaccard_distance All'!$A$3:$A$138,0),MATCH(Jaccard_export!BO$1,'Jaccard_distance All'!$C$1:$EH$1,0))</f>
        <v>0.85106382978723405</v>
      </c>
      <c r="BP14" s="1">
        <f ca="1">OFFSET('Jaccard_distance All'!$B$2,MATCH(Jaccard_export!$A14,'Jaccard_distance All'!$A$3:$A$138,0),MATCH(Jaccard_export!BP$1,'Jaccard_distance All'!$C$1:$EH$1,0))</f>
        <v>0.84090909090909094</v>
      </c>
      <c r="BQ14" s="1">
        <f ca="1">OFFSET('Jaccard_distance All'!$B$2,MATCH(Jaccard_export!$A14,'Jaccard_distance All'!$A$3:$A$138,0),MATCH(Jaccard_export!BQ$1,'Jaccard_distance All'!$C$1:$EH$1,0))</f>
        <v>0.74137931034482762</v>
      </c>
      <c r="BR14" s="1">
        <f ca="1">OFFSET('Jaccard_distance All'!$B$2,MATCH(Jaccard_export!$A14,'Jaccard_distance All'!$A$3:$A$138,0),MATCH(Jaccard_export!BR$1,'Jaccard_distance All'!$C$1:$EH$1,0))</f>
        <v>0.72340425531914887</v>
      </c>
      <c r="BS14" s="1">
        <f ca="1">OFFSET('Jaccard_distance All'!$B$2,MATCH(Jaccard_export!$A14,'Jaccard_distance All'!$A$3:$A$138,0),MATCH(Jaccard_export!BS$1,'Jaccard_distance All'!$C$1:$EH$1,0))</f>
        <v>1</v>
      </c>
      <c r="BT14" s="1">
        <f ca="1">OFFSET('Jaccard_distance All'!$B$2,MATCH(Jaccard_export!$A14,'Jaccard_distance All'!$A$3:$A$138,0),MATCH(Jaccard_export!BT$1,'Jaccard_distance All'!$C$1:$EH$1,0))</f>
        <v>0.68085106382978722</v>
      </c>
      <c r="BU14" s="1">
        <f ca="1">OFFSET('Jaccard_distance All'!$B$2,MATCH(Jaccard_export!$A14,'Jaccard_distance All'!$A$3:$A$138,0),MATCH(Jaccard_export!BU$1,'Jaccard_distance All'!$C$1:$EH$1,0))</f>
        <v>0.74</v>
      </c>
      <c r="BV14" s="1">
        <f ca="1">OFFSET('Jaccard_distance All'!$B$2,MATCH(Jaccard_export!$A14,'Jaccard_distance All'!$A$3:$A$138,0),MATCH(Jaccard_export!BV$1,'Jaccard_distance All'!$C$1:$EH$1,0))</f>
        <v>0.80434782608695654</v>
      </c>
      <c r="BW14" s="1">
        <f ca="1">OFFSET('Jaccard_distance All'!$B$2,MATCH(Jaccard_export!$A14,'Jaccard_distance All'!$A$3:$A$138,0),MATCH(Jaccard_export!BW$1,'Jaccard_distance All'!$C$1:$EH$1,0))</f>
        <v>0.72881355932203395</v>
      </c>
      <c r="BX14" s="1">
        <f ca="1">OFFSET('Jaccard_distance All'!$B$2,MATCH(Jaccard_export!$A14,'Jaccard_distance All'!$A$3:$A$138,0),MATCH(Jaccard_export!BX$1,'Jaccard_distance All'!$C$1:$EH$1,0))</f>
        <v>0.65079365079365081</v>
      </c>
      <c r="BY14" s="1">
        <f ca="1">OFFSET('Jaccard_distance All'!$B$2,MATCH(Jaccard_export!$A14,'Jaccard_distance All'!$A$3:$A$138,0),MATCH(Jaccard_export!BY$1,'Jaccard_distance All'!$C$1:$EH$1,0))</f>
        <v>0.84090909090909094</v>
      </c>
      <c r="BZ14" s="1">
        <f ca="1">OFFSET('Jaccard_distance All'!$B$2,MATCH(Jaccard_export!$A14,'Jaccard_distance All'!$A$3:$A$138,0),MATCH(Jaccard_export!BZ$1,'Jaccard_distance All'!$C$1:$EH$1,0))</f>
        <v>0.78048780487804881</v>
      </c>
      <c r="CA14" s="1">
        <f ca="1">OFFSET('Jaccard_distance All'!$B$2,MATCH(Jaccard_export!$A14,'Jaccard_distance All'!$A$3:$A$138,0),MATCH(Jaccard_export!CA$1,'Jaccard_distance All'!$C$1:$EH$1,0))</f>
        <v>0.93333333333333335</v>
      </c>
      <c r="CB14" s="1">
        <f ca="1">OFFSET('Jaccard_distance All'!$B$2,MATCH(Jaccard_export!$A14,'Jaccard_distance All'!$A$3:$A$138,0),MATCH(Jaccard_export!CB$1,'Jaccard_distance All'!$C$1:$EH$1,0))</f>
        <v>0.84782608695652173</v>
      </c>
      <c r="CC14" s="1">
        <f ca="1">OFFSET('Jaccard_distance All'!$B$2,MATCH(Jaccard_export!$A14,'Jaccard_distance All'!$A$3:$A$138,0),MATCH(Jaccard_export!CC$1,'Jaccard_distance All'!$C$1:$EH$1,0))</f>
        <v>0.76595744680851063</v>
      </c>
      <c r="CD14" s="1">
        <f ca="1">OFFSET('Jaccard_distance All'!$B$2,MATCH(Jaccard_export!$A14,'Jaccard_distance All'!$A$3:$A$138,0),MATCH(Jaccard_export!CD$1,'Jaccard_distance All'!$C$1:$EH$1,0))</f>
        <v>0.86956521739130432</v>
      </c>
      <c r="CE14" s="1">
        <f ca="1">OFFSET('Jaccard_distance All'!$B$2,MATCH(Jaccard_export!$A14,'Jaccard_distance All'!$A$3:$A$138,0),MATCH(Jaccard_export!CE$1,'Jaccard_distance All'!$C$1:$EH$1,0))</f>
        <v>0.95238095238095233</v>
      </c>
      <c r="CF14" s="1">
        <f ca="1">OFFSET('Jaccard_distance All'!$B$2,MATCH(Jaccard_export!$A14,'Jaccard_distance All'!$A$3:$A$138,0),MATCH(Jaccard_export!CF$1,'Jaccard_distance All'!$C$1:$EH$1,0))</f>
        <v>0.79545454545454541</v>
      </c>
      <c r="CG14" s="1">
        <f ca="1">OFFSET('Jaccard_distance All'!$B$2,MATCH(Jaccard_export!$A14,'Jaccard_distance All'!$A$3:$A$138,0),MATCH(Jaccard_export!CG$1,'Jaccard_distance All'!$C$1:$EH$1,0))</f>
        <v>0.84782608695652173</v>
      </c>
      <c r="CH14" s="1">
        <f ca="1">OFFSET('Jaccard_distance All'!$B$2,MATCH(Jaccard_export!$A14,'Jaccard_distance All'!$A$3:$A$138,0),MATCH(Jaccard_export!CH$1,'Jaccard_distance All'!$C$1:$EH$1,0))</f>
        <v>0.80434782608695654</v>
      </c>
      <c r="CI14" s="1">
        <f ca="1">OFFSET('Jaccard_distance All'!$B$2,MATCH(Jaccard_export!$A14,'Jaccard_distance All'!$A$3:$A$138,0),MATCH(Jaccard_export!CI$1,'Jaccard_distance All'!$C$1:$EH$1,0))</f>
        <v>0.95</v>
      </c>
      <c r="CJ14" s="1">
        <f ca="1">OFFSET('Jaccard_distance All'!$B$2,MATCH(Jaccard_export!$A14,'Jaccard_distance All'!$A$3:$A$138,0),MATCH(Jaccard_export!CJ$1,'Jaccard_distance All'!$C$1:$EH$1,0))</f>
        <v>0.8035714285714286</v>
      </c>
      <c r="CK14" s="1">
        <f ca="1">OFFSET('Jaccard_distance All'!$B$2,MATCH(Jaccard_export!$A14,'Jaccard_distance All'!$A$3:$A$138,0),MATCH(Jaccard_export!CK$1,'Jaccard_distance All'!$C$1:$EH$1,0))</f>
        <v>0.92</v>
      </c>
      <c r="CL14" s="1">
        <f ca="1">OFFSET('Jaccard_distance All'!$B$2,MATCH(Jaccard_export!$A14,'Jaccard_distance All'!$A$3:$A$138,0),MATCH(Jaccard_export!CL$1,'Jaccard_distance All'!$C$1:$EH$1,0))</f>
        <v>0.78125</v>
      </c>
      <c r="CM14" s="1">
        <f ca="1">OFFSET('Jaccard_distance All'!$B$2,MATCH(Jaccard_export!$A14,'Jaccard_distance All'!$A$3:$A$138,0),MATCH(Jaccard_export!CM$1,'Jaccard_distance All'!$C$1:$EH$1,0))</f>
        <v>0.94</v>
      </c>
      <c r="CN14" s="1">
        <f ca="1">OFFSET('Jaccard_distance All'!$B$2,MATCH(Jaccard_export!$A14,'Jaccard_distance All'!$A$3:$A$138,0),MATCH(Jaccard_export!CN$1,'Jaccard_distance All'!$C$1:$EH$1,0))</f>
        <v>0.78846153846153844</v>
      </c>
      <c r="CO14" s="1">
        <f ca="1">OFFSET('Jaccard_distance All'!$B$2,MATCH(Jaccard_export!$A14,'Jaccard_distance All'!$A$3:$A$138,0),MATCH(Jaccard_export!CO$1,'Jaccard_distance All'!$C$1:$EH$1,0))</f>
        <v>0.86206896551724133</v>
      </c>
      <c r="CP14" s="1">
        <f ca="1">OFFSET('Jaccard_distance All'!$B$2,MATCH(Jaccard_export!$A14,'Jaccard_distance All'!$A$3:$A$138,0),MATCH(Jaccard_export!CP$1,'Jaccard_distance All'!$C$1:$EH$1,0))</f>
        <v>0.9375</v>
      </c>
      <c r="CQ14" s="1">
        <f ca="1">OFFSET('Jaccard_distance All'!$B$2,MATCH(Jaccard_export!$A14,'Jaccard_distance All'!$A$3:$A$138,0),MATCH(Jaccard_export!CQ$1,'Jaccard_distance All'!$C$1:$EH$1,0))</f>
        <v>0.875</v>
      </c>
      <c r="CR14" s="1">
        <f ca="1">OFFSET('Jaccard_distance All'!$B$2,MATCH(Jaccard_export!$A14,'Jaccard_distance All'!$A$3:$A$138,0),MATCH(Jaccard_export!CR$1,'Jaccard_distance All'!$C$1:$EH$1,0))</f>
        <v>0.87037037037037035</v>
      </c>
      <c r="CS14" s="1">
        <f ca="1">OFFSET('Jaccard_distance All'!$B$2,MATCH(Jaccard_export!$A14,'Jaccard_distance All'!$A$3:$A$138,0),MATCH(Jaccard_export!CS$1,'Jaccard_distance All'!$C$1:$EH$1,0))</f>
        <v>0.90384615384615385</v>
      </c>
      <c r="CT14" s="1">
        <f ca="1">OFFSET('Jaccard_distance All'!$B$2,MATCH(Jaccard_export!$A14,'Jaccard_distance All'!$A$3:$A$138,0),MATCH(Jaccard_export!CT$1,'Jaccard_distance All'!$C$1:$EH$1,0))</f>
        <v>0.84444444444444444</v>
      </c>
      <c r="CU14" s="1">
        <f ca="1">OFFSET('Jaccard_distance All'!$B$2,MATCH(Jaccard_export!$A14,'Jaccard_distance All'!$A$3:$A$138,0),MATCH(Jaccard_export!CU$1,'Jaccard_distance All'!$C$1:$EH$1,0))</f>
        <v>0.85714285714285721</v>
      </c>
      <c r="CV14" s="1">
        <f ca="1">OFFSET('Jaccard_distance All'!$B$2,MATCH(Jaccard_export!$A14,'Jaccard_distance All'!$A$3:$A$138,0),MATCH(Jaccard_export!CV$1,'Jaccard_distance All'!$C$1:$EH$1,0))</f>
        <v>0.81355932203389836</v>
      </c>
      <c r="CW14" s="1">
        <f ca="1">OFFSET('Jaccard_distance All'!$B$2,MATCH(Jaccard_export!$A14,'Jaccard_distance All'!$A$3:$A$138,0),MATCH(Jaccard_export!CW$1,'Jaccard_distance All'!$C$1:$EH$1,0))</f>
        <v>0.83636363636363642</v>
      </c>
      <c r="CX14" s="1">
        <f ca="1">OFFSET('Jaccard_distance All'!$B$2,MATCH(Jaccard_export!$A14,'Jaccard_distance All'!$A$3:$A$138,0),MATCH(Jaccard_export!CX$1,'Jaccard_distance All'!$C$1:$EH$1,0))</f>
        <v>0.8214285714285714</v>
      </c>
      <c r="CY14" s="1">
        <f ca="1">OFFSET('Jaccard_distance All'!$B$2,MATCH(Jaccard_export!$A14,'Jaccard_distance All'!$A$3:$A$138,0),MATCH(Jaccard_export!CY$1,'Jaccard_distance All'!$C$1:$EH$1,0))</f>
        <v>0.796875</v>
      </c>
      <c r="CZ14" s="1">
        <f ca="1">OFFSET('Jaccard_distance All'!$B$2,MATCH(Jaccard_export!$A14,'Jaccard_distance All'!$A$3:$A$138,0),MATCH(Jaccard_export!CZ$1,'Jaccard_distance All'!$C$1:$EH$1,0))</f>
        <v>0.82000000000000006</v>
      </c>
      <c r="DA14" s="1">
        <f ca="1">OFFSET('Jaccard_distance All'!$B$2,MATCH(Jaccard_export!$A14,'Jaccard_distance All'!$A$3:$A$138,0),MATCH(Jaccard_export!DA$1,'Jaccard_distance All'!$C$1:$EH$1,0))</f>
        <v>0.9375</v>
      </c>
      <c r="DB14" s="1">
        <f ca="1">OFFSET('Jaccard_distance All'!$B$2,MATCH(Jaccard_export!$A14,'Jaccard_distance All'!$A$3:$A$138,0),MATCH(Jaccard_export!DB$1,'Jaccard_distance All'!$C$1:$EH$1,0))</f>
        <v>0.79629629629629628</v>
      </c>
      <c r="DC14" s="1">
        <f ca="1">OFFSET('Jaccard_distance All'!$B$2,MATCH(Jaccard_export!$A14,'Jaccard_distance All'!$A$3:$A$138,0),MATCH(Jaccard_export!DC$1,'Jaccard_distance All'!$C$1:$EH$1,0))</f>
        <v>0.83636363636363642</v>
      </c>
      <c r="DD14" s="1">
        <f ca="1">OFFSET('Jaccard_distance All'!$B$2,MATCH(Jaccard_export!$A14,'Jaccard_distance All'!$A$3:$A$138,0),MATCH(Jaccard_export!DD$1,'Jaccard_distance All'!$C$1:$EH$1,0))</f>
        <v>0.8545454545454545</v>
      </c>
      <c r="DE14" s="1">
        <f ca="1">OFFSET('Jaccard_distance All'!$B$2,MATCH(Jaccard_export!$A14,'Jaccard_distance All'!$A$3:$A$138,0),MATCH(Jaccard_export!DE$1,'Jaccard_distance All'!$C$1:$EH$1,0))</f>
        <v>0.81818181818181812</v>
      </c>
      <c r="DF14" s="1">
        <f ca="1">OFFSET('Jaccard_distance All'!$B$2,MATCH(Jaccard_export!$A14,'Jaccard_distance All'!$A$3:$A$138,0),MATCH(Jaccard_export!DF$1,'Jaccard_distance All'!$C$1:$EH$1,0))</f>
        <v>0.9285714285714286</v>
      </c>
      <c r="DG14" s="1">
        <f ca="1">OFFSET('Jaccard_distance All'!$B$2,MATCH(Jaccard_export!$A14,'Jaccard_distance All'!$A$3:$A$138,0),MATCH(Jaccard_export!DG$1,'Jaccard_distance All'!$C$1:$EH$1,0))</f>
        <v>0.89090909090909087</v>
      </c>
      <c r="DH14" s="1">
        <f ca="1">OFFSET('Jaccard_distance All'!$B$2,MATCH(Jaccard_export!$A14,'Jaccard_distance All'!$A$3:$A$138,0),MATCH(Jaccard_export!DH$1,'Jaccard_distance All'!$C$1:$EH$1,0))</f>
        <v>0.93333333333333335</v>
      </c>
      <c r="DI14" s="1">
        <f ca="1">OFFSET('Jaccard_distance All'!$B$2,MATCH(Jaccard_export!$A14,'Jaccard_distance All'!$A$3:$A$138,0),MATCH(Jaccard_export!DI$1,'Jaccard_distance All'!$C$1:$EH$1,0))</f>
        <v>0.83333333333333337</v>
      </c>
      <c r="DJ14" s="1">
        <f ca="1">OFFSET('Jaccard_distance All'!$B$2,MATCH(Jaccard_export!$A14,'Jaccard_distance All'!$A$3:$A$138,0),MATCH(Jaccard_export!DJ$1,'Jaccard_distance All'!$C$1:$EH$1,0))</f>
        <v>0.78431372549019607</v>
      </c>
      <c r="DK14" s="1">
        <f ca="1">OFFSET('Jaccard_distance All'!$B$2,MATCH(Jaccard_export!$A14,'Jaccard_distance All'!$A$3:$A$138,0),MATCH(Jaccard_export!DK$1,'Jaccard_distance All'!$C$1:$EH$1,0))</f>
        <v>0.95454545454545459</v>
      </c>
      <c r="DL14" s="1">
        <f ca="1">OFFSET('Jaccard_distance All'!$B$2,MATCH(Jaccard_export!$A14,'Jaccard_distance All'!$A$3:$A$138,0),MATCH(Jaccard_export!DL$1,'Jaccard_distance All'!$C$1:$EH$1,0))</f>
        <v>0.95</v>
      </c>
      <c r="DM14" s="1">
        <f ca="1">OFFSET('Jaccard_distance All'!$B$2,MATCH(Jaccard_export!$A14,'Jaccard_distance All'!$A$3:$A$138,0),MATCH(Jaccard_export!DM$1,'Jaccard_distance All'!$C$1:$EH$1,0))</f>
        <v>0.78431372549019607</v>
      </c>
      <c r="DN14" s="1">
        <f ca="1">OFFSET('Jaccard_distance All'!$B$2,MATCH(Jaccard_export!$A14,'Jaccard_distance All'!$A$3:$A$138,0),MATCH(Jaccard_export!DN$1,'Jaccard_distance All'!$C$1:$EH$1,0))</f>
        <v>0.89583333333333337</v>
      </c>
      <c r="DO14" s="1">
        <f ca="1">OFFSET('Jaccard_distance All'!$B$2,MATCH(Jaccard_export!$A14,'Jaccard_distance All'!$A$3:$A$138,0),MATCH(Jaccard_export!DO$1,'Jaccard_distance All'!$C$1:$EH$1,0))</f>
        <v>0.81632653061224492</v>
      </c>
      <c r="DP14" s="1">
        <f ca="1">OFFSET('Jaccard_distance All'!$B$2,MATCH(Jaccard_export!$A14,'Jaccard_distance All'!$A$3:$A$138,0),MATCH(Jaccard_export!DP$1,'Jaccard_distance All'!$C$1:$EH$1,0))</f>
        <v>0.8727272727272728</v>
      </c>
      <c r="DQ14" s="1">
        <f ca="1">OFFSET('Jaccard_distance All'!$B$2,MATCH(Jaccard_export!$A14,'Jaccard_distance All'!$A$3:$A$138,0),MATCH(Jaccard_export!DQ$1,'Jaccard_distance All'!$C$1:$EH$1,0))</f>
        <v>0.97499999999999998</v>
      </c>
      <c r="DR14" s="1">
        <f ca="1">OFFSET('Jaccard_distance All'!$B$2,MATCH(Jaccard_export!$A14,'Jaccard_distance All'!$A$3:$A$138,0),MATCH(Jaccard_export!DR$1,'Jaccard_distance All'!$C$1:$EH$1,0))</f>
        <v>0.69387755102040816</v>
      </c>
      <c r="DS14" s="1">
        <f ca="1">OFFSET('Jaccard_distance All'!$B$2,MATCH(Jaccard_export!$A14,'Jaccard_distance All'!$A$3:$A$138,0),MATCH(Jaccard_export!DS$1,'Jaccard_distance All'!$C$1:$EH$1,0))</f>
        <v>0</v>
      </c>
      <c r="DT14" s="1">
        <f ca="1">OFFSET('Jaccard_distance All'!$B$2,MATCH(Jaccard_export!$A14,'Jaccard_distance All'!$A$3:$A$138,0),MATCH(Jaccard_export!DT$1,'Jaccard_distance All'!$C$1:$EH$1,0))</f>
        <v>0.58181818181818179</v>
      </c>
      <c r="DU14" s="1">
        <f ca="1">OFFSET('Jaccard_distance All'!$B$2,MATCH(Jaccard_export!$A14,'Jaccard_distance All'!$A$3:$A$138,0),MATCH(Jaccard_export!DU$1,'Jaccard_distance All'!$C$1:$EH$1,0))</f>
        <v>0.75555555555555554</v>
      </c>
      <c r="DV14" s="1">
        <f ca="1">OFFSET('Jaccard_distance All'!$B$2,MATCH(Jaccard_export!$A14,'Jaccard_distance All'!$A$3:$A$138,0),MATCH(Jaccard_export!DV$1,'Jaccard_distance All'!$C$1:$EH$1,0))</f>
        <v>1</v>
      </c>
      <c r="DW14" s="1">
        <f ca="1">OFFSET('Jaccard_distance All'!$B$2,MATCH(Jaccard_export!$A14,'Jaccard_distance All'!$A$3:$A$138,0),MATCH(Jaccard_export!DW$1,'Jaccard_distance All'!$C$1:$EH$1,0))</f>
        <v>0.78</v>
      </c>
      <c r="DX14" s="1">
        <f ca="1">OFFSET('Jaccard_distance All'!$B$2,MATCH(Jaccard_export!$A14,'Jaccard_distance All'!$A$3:$A$138,0),MATCH(Jaccard_export!DX$1,'Jaccard_distance All'!$C$1:$EH$1,0))</f>
        <v>0.70454545454545459</v>
      </c>
      <c r="DY14" s="1">
        <f ca="1">OFFSET('Jaccard_distance All'!$B$2,MATCH(Jaccard_export!$A14,'Jaccard_distance All'!$A$3:$A$138,0),MATCH(Jaccard_export!DY$1,'Jaccard_distance All'!$C$1:$EH$1,0))</f>
        <v>0.62</v>
      </c>
      <c r="DZ14" s="1">
        <f ca="1">OFFSET('Jaccard_distance All'!$B$2,MATCH(Jaccard_export!$A14,'Jaccard_distance All'!$A$3:$A$138,0),MATCH(Jaccard_export!DZ$1,'Jaccard_distance All'!$C$1:$EH$1,0))</f>
        <v>0.92307692307692313</v>
      </c>
      <c r="EA14" s="1">
        <f ca="1">OFFSET('Jaccard_distance All'!$B$2,MATCH(Jaccard_export!$A14,'Jaccard_distance All'!$A$3:$A$138,0),MATCH(Jaccard_export!EA$1,'Jaccard_distance All'!$C$1:$EH$1,0))</f>
        <v>0.87804878048780488</v>
      </c>
      <c r="EB14" s="1">
        <f ca="1">OFFSET('Jaccard_distance All'!$B$2,MATCH(Jaccard_export!$A14,'Jaccard_distance All'!$A$3:$A$138,0),MATCH(Jaccard_export!EB$1,'Jaccard_distance All'!$C$1:$EH$1,0))</f>
        <v>0.85714285714285721</v>
      </c>
      <c r="EC14" s="1">
        <f ca="1">OFFSET('Jaccard_distance All'!$B$2,MATCH(Jaccard_export!$A14,'Jaccard_distance All'!$A$3:$A$138,0),MATCH(Jaccard_export!EC$1,'Jaccard_distance All'!$C$1:$EH$1,0))</f>
        <v>0.66666666666666674</v>
      </c>
      <c r="ED14" s="1">
        <f ca="1">OFFSET('Jaccard_distance All'!$B$2,MATCH(Jaccard_export!$A14,'Jaccard_distance All'!$A$3:$A$138,0),MATCH(Jaccard_export!ED$1,'Jaccard_distance All'!$C$1:$EH$1,0))</f>
        <v>0.73333333333333339</v>
      </c>
      <c r="EE14" s="1">
        <f ca="1">OFFSET('Jaccard_distance All'!$B$2,MATCH(Jaccard_export!$A14,'Jaccard_distance All'!$A$3:$A$138,0),MATCH(Jaccard_export!EE$1,'Jaccard_distance All'!$C$1:$EH$1,0))</f>
        <v>0.83333333333333337</v>
      </c>
      <c r="EF14" s="1">
        <f ca="1">OFFSET('Jaccard_distance All'!$B$2,MATCH(Jaccard_export!$A14,'Jaccard_distance All'!$A$3:$A$138,0),MATCH(Jaccard_export!EF$1,'Jaccard_distance All'!$C$1:$EH$1,0))</f>
        <v>0.89743589743589747</v>
      </c>
      <c r="EG14" s="16">
        <f ca="1">OFFSET('Jaccard_distance All'!$B$2,MATCH(Jaccard_export!$A14,'Jaccard_distance All'!$A$3:$A$138,0),MATCH(Jaccard_export!EG$1,'Jaccard_distance All'!$C$1:$EH$1,0))</f>
        <v>0.79069767441860461</v>
      </c>
    </row>
    <row r="16" spans="1:137" x14ac:dyDescent="0.45">
      <c r="A16" s="10"/>
      <c r="B16" s="11" t="str">
        <f t="shared" ref="B16:AG16" ca="1" si="0">IF(SUM(B17:B29)&gt;=0,IF(ISERROR(VLOOKUP(B1,$A$17:$A$29,1,FALSE)),"other",B1),"")</f>
        <v>set_1001</v>
      </c>
      <c r="C16" s="11" t="str">
        <f t="shared" ca="1" si="0"/>
        <v>set_1002</v>
      </c>
      <c r="D16" s="11" t="str">
        <f t="shared" ca="1" si="0"/>
        <v>set_1003</v>
      </c>
      <c r="E16" s="11" t="str">
        <f t="shared" ca="1" si="0"/>
        <v>other</v>
      </c>
      <c r="F16" s="11" t="str">
        <f t="shared" ca="1" si="0"/>
        <v>set_1005</v>
      </c>
      <c r="G16" s="11" t="str">
        <f t="shared" ca="1" si="0"/>
        <v>other</v>
      </c>
      <c r="H16" s="11" t="str">
        <f t="shared" ca="1" si="0"/>
        <v>other</v>
      </c>
      <c r="I16" s="11" t="str">
        <f t="shared" ca="1" si="0"/>
        <v>other</v>
      </c>
      <c r="J16" s="11" t="str">
        <f t="shared" ca="1" si="0"/>
        <v>other</v>
      </c>
      <c r="K16" s="11" t="str">
        <f t="shared" ca="1" si="0"/>
        <v>other</v>
      </c>
      <c r="L16" s="11" t="str">
        <f t="shared" ca="1" si="0"/>
        <v>other</v>
      </c>
      <c r="M16" s="11" t="str">
        <f t="shared" ca="1" si="0"/>
        <v>other</v>
      </c>
      <c r="N16" s="11" t="str">
        <f t="shared" ca="1" si="0"/>
        <v>other</v>
      </c>
      <c r="O16" s="11" t="str">
        <f t="shared" ca="1" si="0"/>
        <v>other</v>
      </c>
      <c r="P16" s="11" t="str">
        <f t="shared" ca="1" si="0"/>
        <v>other</v>
      </c>
      <c r="Q16" s="11" t="str">
        <f t="shared" ca="1" si="0"/>
        <v>other</v>
      </c>
      <c r="R16" s="11" t="str">
        <f t="shared" ca="1" si="0"/>
        <v>other</v>
      </c>
      <c r="S16" s="11" t="str">
        <f t="shared" ca="1" si="0"/>
        <v>other</v>
      </c>
      <c r="T16" s="11" t="str">
        <f t="shared" ca="1" si="0"/>
        <v>other</v>
      </c>
      <c r="U16" s="11" t="str">
        <f t="shared" ca="1" si="0"/>
        <v>other</v>
      </c>
      <c r="V16" s="11" t="str">
        <f t="shared" ca="1" si="0"/>
        <v>other</v>
      </c>
      <c r="W16" s="11" t="str">
        <f t="shared" ca="1" si="0"/>
        <v>other</v>
      </c>
      <c r="X16" s="11" t="str">
        <f t="shared" ca="1" si="0"/>
        <v>other</v>
      </c>
      <c r="Y16" s="11" t="str">
        <f t="shared" ca="1" si="0"/>
        <v>other</v>
      </c>
      <c r="Z16" s="11" t="str">
        <f t="shared" ca="1" si="0"/>
        <v>other</v>
      </c>
      <c r="AA16" s="11" t="str">
        <f t="shared" ca="1" si="0"/>
        <v>set_2001</v>
      </c>
      <c r="AB16" s="11" t="str">
        <f t="shared" ca="1" si="0"/>
        <v>set_2002</v>
      </c>
      <c r="AC16" s="11" t="str">
        <f t="shared" ca="1" si="0"/>
        <v>other</v>
      </c>
      <c r="AD16" s="11" t="str">
        <f t="shared" ca="1" si="0"/>
        <v>other</v>
      </c>
      <c r="AE16" s="11" t="str">
        <f t="shared" ca="1" si="0"/>
        <v>set_2005</v>
      </c>
      <c r="AF16" s="11" t="str">
        <f t="shared" ca="1" si="0"/>
        <v>set_2006</v>
      </c>
      <c r="AG16" s="11" t="str">
        <f t="shared" ca="1" si="0"/>
        <v>other</v>
      </c>
      <c r="AH16" s="11" t="str">
        <f t="shared" ref="AH16:BM16" ca="1" si="1">IF(SUM(AH17:AH29)&gt;=0,IF(ISERROR(VLOOKUP(AH1,$A$17:$A$29,1,FALSE)),"other",AH1),"")</f>
        <v>other</v>
      </c>
      <c r="AI16" s="11" t="str">
        <f t="shared" ca="1" si="1"/>
        <v>other</v>
      </c>
      <c r="AJ16" s="11" t="str">
        <f t="shared" ca="1" si="1"/>
        <v>other</v>
      </c>
      <c r="AK16" s="11" t="str">
        <f t="shared" ca="1" si="1"/>
        <v>other</v>
      </c>
      <c r="AL16" s="11" t="str">
        <f t="shared" ca="1" si="1"/>
        <v>other</v>
      </c>
      <c r="AM16" s="11" t="str">
        <f t="shared" ca="1" si="1"/>
        <v>other</v>
      </c>
      <c r="AN16" s="11" t="str">
        <f t="shared" ca="1" si="1"/>
        <v>other</v>
      </c>
      <c r="AO16" s="11" t="str">
        <f t="shared" ca="1" si="1"/>
        <v>other</v>
      </c>
      <c r="AP16" s="11" t="str">
        <f t="shared" ca="1" si="1"/>
        <v>other</v>
      </c>
      <c r="AQ16" s="11" t="str">
        <f t="shared" ca="1" si="1"/>
        <v>other</v>
      </c>
      <c r="AR16" s="11" t="str">
        <f t="shared" ca="1" si="1"/>
        <v>other</v>
      </c>
      <c r="AS16" s="11" t="str">
        <f t="shared" ca="1" si="1"/>
        <v>other</v>
      </c>
      <c r="AT16" s="11" t="str">
        <f t="shared" ca="1" si="1"/>
        <v>other</v>
      </c>
      <c r="AU16" s="11" t="str">
        <f t="shared" ca="1" si="1"/>
        <v>other</v>
      </c>
      <c r="AV16" s="11" t="str">
        <f t="shared" ca="1" si="1"/>
        <v>other</v>
      </c>
      <c r="AW16" s="11" t="str">
        <f t="shared" ca="1" si="1"/>
        <v>other</v>
      </c>
      <c r="AX16" s="11" t="str">
        <f t="shared" ca="1" si="1"/>
        <v>other</v>
      </c>
      <c r="AY16" s="11" t="str">
        <f t="shared" ca="1" si="1"/>
        <v>other</v>
      </c>
      <c r="AZ16" s="11" t="str">
        <f t="shared" ca="1" si="1"/>
        <v>other</v>
      </c>
      <c r="BA16" s="11" t="str">
        <f t="shared" ca="1" si="1"/>
        <v>other</v>
      </c>
      <c r="BB16" s="11" t="str">
        <f t="shared" ca="1" si="1"/>
        <v>other</v>
      </c>
      <c r="BC16" s="11" t="str">
        <f t="shared" ca="1" si="1"/>
        <v>other</v>
      </c>
      <c r="BD16" s="11" t="str">
        <f t="shared" ca="1" si="1"/>
        <v>other</v>
      </c>
      <c r="BE16" s="11" t="str">
        <f t="shared" ca="1" si="1"/>
        <v>other</v>
      </c>
      <c r="BF16" s="11" t="str">
        <f t="shared" ca="1" si="1"/>
        <v>other</v>
      </c>
      <c r="BG16" s="11" t="str">
        <f t="shared" ca="1" si="1"/>
        <v>other</v>
      </c>
      <c r="BH16" s="11" t="str">
        <f t="shared" ca="1" si="1"/>
        <v>other</v>
      </c>
      <c r="BI16" s="11" t="str">
        <f t="shared" ca="1" si="1"/>
        <v>other</v>
      </c>
      <c r="BJ16" s="11" t="str">
        <f t="shared" ca="1" si="1"/>
        <v>other</v>
      </c>
      <c r="BK16" s="11" t="str">
        <f t="shared" ca="1" si="1"/>
        <v>other</v>
      </c>
      <c r="BL16" s="11" t="str">
        <f t="shared" ca="1" si="1"/>
        <v>other</v>
      </c>
      <c r="BM16" s="11" t="str">
        <f t="shared" ca="1" si="1"/>
        <v>other</v>
      </c>
      <c r="BN16" s="11" t="str">
        <f t="shared" ref="BN16:CS16" ca="1" si="2">IF(SUM(BN17:BN29)&gt;=0,IF(ISERROR(VLOOKUP(BN1,$A$17:$A$29,1,FALSE)),"other",BN1),"")</f>
        <v>other</v>
      </c>
      <c r="BO16" s="11" t="str">
        <f t="shared" ca="1" si="2"/>
        <v>other</v>
      </c>
      <c r="BP16" s="11" t="str">
        <f t="shared" ca="1" si="2"/>
        <v>other</v>
      </c>
      <c r="BQ16" s="11" t="str">
        <f t="shared" ca="1" si="2"/>
        <v>other</v>
      </c>
      <c r="BR16" s="11" t="str">
        <f t="shared" ca="1" si="2"/>
        <v>other</v>
      </c>
      <c r="BS16" s="11" t="str">
        <f t="shared" ca="1" si="2"/>
        <v>other</v>
      </c>
      <c r="BT16" s="11" t="str">
        <f t="shared" ca="1" si="2"/>
        <v>other</v>
      </c>
      <c r="BU16" s="11" t="str">
        <f t="shared" ca="1" si="2"/>
        <v>other</v>
      </c>
      <c r="BV16" s="11" t="str">
        <f t="shared" ca="1" si="2"/>
        <v>other</v>
      </c>
      <c r="BW16" s="11" t="str">
        <f t="shared" ca="1" si="2"/>
        <v>other</v>
      </c>
      <c r="BX16" s="11" t="str">
        <f t="shared" ca="1" si="2"/>
        <v>set_3028</v>
      </c>
      <c r="BY16" s="11" t="str">
        <f t="shared" ca="1" si="2"/>
        <v>other</v>
      </c>
      <c r="BZ16" s="11" t="str">
        <f t="shared" ca="1" si="2"/>
        <v>other</v>
      </c>
      <c r="CA16" s="11" t="str">
        <f t="shared" ca="1" si="2"/>
        <v>other</v>
      </c>
      <c r="CB16" s="11" t="str">
        <f t="shared" ca="1" si="2"/>
        <v>other</v>
      </c>
      <c r="CC16" s="11" t="str">
        <f t="shared" ca="1" si="2"/>
        <v>other</v>
      </c>
      <c r="CD16" s="11" t="str">
        <f t="shared" ca="1" si="2"/>
        <v>other</v>
      </c>
      <c r="CE16" s="11" t="str">
        <f t="shared" ca="1" si="2"/>
        <v>other</v>
      </c>
      <c r="CF16" s="11" t="str">
        <f t="shared" ca="1" si="2"/>
        <v>other</v>
      </c>
      <c r="CG16" s="11" t="str">
        <f t="shared" ca="1" si="2"/>
        <v>other</v>
      </c>
      <c r="CH16" s="11" t="str">
        <f t="shared" ca="1" si="2"/>
        <v>other</v>
      </c>
      <c r="CI16" s="11" t="str">
        <f t="shared" ca="1" si="2"/>
        <v>other</v>
      </c>
      <c r="CJ16" s="11" t="str">
        <f t="shared" ca="1" si="2"/>
        <v>other</v>
      </c>
      <c r="CK16" s="11" t="str">
        <f t="shared" ca="1" si="2"/>
        <v>other</v>
      </c>
      <c r="CL16" s="11" t="str">
        <f t="shared" ca="1" si="2"/>
        <v>set_4003</v>
      </c>
      <c r="CM16" s="11" t="str">
        <f t="shared" ca="1" si="2"/>
        <v>other</v>
      </c>
      <c r="CN16" s="11" t="str">
        <f t="shared" ca="1" si="2"/>
        <v>other</v>
      </c>
      <c r="CO16" s="11" t="str">
        <f t="shared" ca="1" si="2"/>
        <v>other</v>
      </c>
      <c r="CP16" s="11" t="str">
        <f t="shared" ca="1" si="2"/>
        <v>other</v>
      </c>
      <c r="CQ16" s="11" t="str">
        <f t="shared" ca="1" si="2"/>
        <v>other</v>
      </c>
      <c r="CR16" s="11" t="str">
        <f t="shared" ca="1" si="2"/>
        <v>other</v>
      </c>
      <c r="CS16" s="11" t="str">
        <f t="shared" ca="1" si="2"/>
        <v>other</v>
      </c>
      <c r="CT16" s="11" t="str">
        <f t="shared" ref="CT16:DY16" ca="1" si="3">IF(SUM(CT17:CT29)&gt;=0,IF(ISERROR(VLOOKUP(CT1,$A$17:$A$29,1,FALSE)),"other",CT1),"")</f>
        <v>other</v>
      </c>
      <c r="CU16" s="11" t="str">
        <f t="shared" ca="1" si="3"/>
        <v>other</v>
      </c>
      <c r="CV16" s="11" t="str">
        <f t="shared" ca="1" si="3"/>
        <v>other</v>
      </c>
      <c r="CW16" s="11" t="str">
        <f t="shared" ca="1" si="3"/>
        <v>other</v>
      </c>
      <c r="CX16" s="11" t="str">
        <f t="shared" ca="1" si="3"/>
        <v>other</v>
      </c>
      <c r="CY16" s="11" t="str">
        <f t="shared" ca="1" si="3"/>
        <v>set_4016</v>
      </c>
      <c r="CZ16" s="11" t="str">
        <f t="shared" ca="1" si="3"/>
        <v>other</v>
      </c>
      <c r="DA16" s="11" t="str">
        <f t="shared" ca="1" si="3"/>
        <v>other</v>
      </c>
      <c r="DB16" s="11" t="str">
        <f t="shared" ca="1" si="3"/>
        <v>other</v>
      </c>
      <c r="DC16" s="11" t="str">
        <f t="shared" ca="1" si="3"/>
        <v>other</v>
      </c>
      <c r="DD16" s="11" t="str">
        <f t="shared" ca="1" si="3"/>
        <v>other</v>
      </c>
      <c r="DE16" s="11" t="str">
        <f t="shared" ca="1" si="3"/>
        <v>other</v>
      </c>
      <c r="DF16" s="11" t="str">
        <f t="shared" ca="1" si="3"/>
        <v>other</v>
      </c>
      <c r="DG16" s="11" t="str">
        <f t="shared" ca="1" si="3"/>
        <v>other</v>
      </c>
      <c r="DH16" s="11" t="str">
        <f t="shared" ca="1" si="3"/>
        <v>other</v>
      </c>
      <c r="DI16" s="11" t="str">
        <f t="shared" ca="1" si="3"/>
        <v>other</v>
      </c>
      <c r="DJ16" s="11" t="str">
        <f t="shared" ca="1" si="3"/>
        <v>other</v>
      </c>
      <c r="DK16" s="11" t="str">
        <f t="shared" ca="1" si="3"/>
        <v>other</v>
      </c>
      <c r="DL16" s="11" t="str">
        <f t="shared" ca="1" si="3"/>
        <v>other</v>
      </c>
      <c r="DM16" s="11" t="str">
        <f t="shared" ca="1" si="3"/>
        <v>other</v>
      </c>
      <c r="DN16" s="11" t="str">
        <f t="shared" ca="1" si="3"/>
        <v>other</v>
      </c>
      <c r="DO16" s="11" t="str">
        <f t="shared" ca="1" si="3"/>
        <v>other</v>
      </c>
      <c r="DP16" s="11" t="str">
        <f t="shared" ca="1" si="3"/>
        <v>other</v>
      </c>
      <c r="DQ16" s="11" t="str">
        <f t="shared" ca="1" si="3"/>
        <v>other</v>
      </c>
      <c r="DR16" s="11" t="str">
        <f t="shared" ca="1" si="3"/>
        <v>other</v>
      </c>
      <c r="DS16" s="11" t="str">
        <f t="shared" ca="1" si="3"/>
        <v>set_5002</v>
      </c>
      <c r="DT16" s="11" t="str">
        <f t="shared" ca="1" si="3"/>
        <v>set_5003</v>
      </c>
      <c r="DU16" s="11" t="str">
        <f t="shared" ca="1" si="3"/>
        <v>other</v>
      </c>
      <c r="DV16" s="11" t="str">
        <f t="shared" ca="1" si="3"/>
        <v>other</v>
      </c>
      <c r="DW16" s="11" t="str">
        <f t="shared" ca="1" si="3"/>
        <v>other</v>
      </c>
      <c r="DX16" s="11" t="str">
        <f t="shared" ca="1" si="3"/>
        <v>other</v>
      </c>
      <c r="DY16" s="11" t="str">
        <f t="shared" ca="1" si="3"/>
        <v>other</v>
      </c>
      <c r="DZ16" s="11" t="str">
        <f t="shared" ref="DZ16:EG16" ca="1" si="4">IF(SUM(DZ17:DZ29)&gt;=0,IF(ISERROR(VLOOKUP(DZ1,$A$17:$A$29,1,FALSE)),"other",DZ1),"")</f>
        <v>other</v>
      </c>
      <c r="EA16" s="11" t="str">
        <f t="shared" ca="1" si="4"/>
        <v>other</v>
      </c>
      <c r="EB16" s="11" t="str">
        <f t="shared" ca="1" si="4"/>
        <v>other</v>
      </c>
      <c r="EC16" s="11" t="str">
        <f t="shared" ca="1" si="4"/>
        <v>other</v>
      </c>
      <c r="ED16" s="11" t="str">
        <f t="shared" ca="1" si="4"/>
        <v>other</v>
      </c>
      <c r="EE16" s="11" t="str">
        <f t="shared" ca="1" si="4"/>
        <v>other</v>
      </c>
      <c r="EF16" s="11" t="str">
        <f t="shared" ca="1" si="4"/>
        <v>other</v>
      </c>
      <c r="EG16" s="12" t="str">
        <f t="shared" ca="1" si="4"/>
        <v>other</v>
      </c>
    </row>
    <row r="17" spans="1:137" x14ac:dyDescent="0.45">
      <c r="A17" s="39" t="str">
        <f t="shared" ref="A17:A29" si="5">A2</f>
        <v>set_2002</v>
      </c>
      <c r="B17" t="str">
        <f t="shared" ref="B17:AG17" ca="1" si="6">IF(B2&lt;=SMALL($B2:$EG2,6),ROUND(B2*1000,0),"")</f>
        <v/>
      </c>
      <c r="C17" t="str">
        <f t="shared" ca="1" si="6"/>
        <v/>
      </c>
      <c r="D17" t="str">
        <f t="shared" ca="1" si="6"/>
        <v/>
      </c>
      <c r="E17" t="str">
        <f t="shared" ca="1" si="6"/>
        <v/>
      </c>
      <c r="F17" t="str">
        <f t="shared" ca="1" si="6"/>
        <v/>
      </c>
      <c r="G17" t="str">
        <f t="shared" ca="1" si="6"/>
        <v/>
      </c>
      <c r="H17" t="str">
        <f t="shared" ca="1" si="6"/>
        <v/>
      </c>
      <c r="I17" t="str">
        <f t="shared" ca="1" si="6"/>
        <v/>
      </c>
      <c r="J17" t="str">
        <f t="shared" ca="1" si="6"/>
        <v/>
      </c>
      <c r="K17" t="str">
        <f t="shared" ca="1" si="6"/>
        <v/>
      </c>
      <c r="L17" t="str">
        <f t="shared" ca="1" si="6"/>
        <v/>
      </c>
      <c r="M17" t="str">
        <f t="shared" ca="1" si="6"/>
        <v/>
      </c>
      <c r="N17" t="str">
        <f t="shared" ca="1" si="6"/>
        <v/>
      </c>
      <c r="O17" t="str">
        <f t="shared" ca="1" si="6"/>
        <v/>
      </c>
      <c r="P17" t="str">
        <f t="shared" ca="1" si="6"/>
        <v/>
      </c>
      <c r="Q17" t="str">
        <f t="shared" ca="1" si="6"/>
        <v/>
      </c>
      <c r="R17" t="str">
        <f t="shared" ca="1" si="6"/>
        <v/>
      </c>
      <c r="S17" t="str">
        <f t="shared" ca="1" si="6"/>
        <v/>
      </c>
      <c r="T17" t="str">
        <f t="shared" ca="1" si="6"/>
        <v/>
      </c>
      <c r="U17" t="str">
        <f t="shared" ca="1" si="6"/>
        <v/>
      </c>
      <c r="V17" t="str">
        <f t="shared" ca="1" si="6"/>
        <v/>
      </c>
      <c r="W17" t="str">
        <f t="shared" ca="1" si="6"/>
        <v/>
      </c>
      <c r="X17" t="str">
        <f t="shared" ca="1" si="6"/>
        <v/>
      </c>
      <c r="Y17" t="str">
        <f t="shared" ca="1" si="6"/>
        <v/>
      </c>
      <c r="Z17" t="str">
        <f t="shared" ca="1" si="6"/>
        <v/>
      </c>
      <c r="AA17">
        <f t="shared" ca="1" si="6"/>
        <v>309</v>
      </c>
      <c r="AB17">
        <f t="shared" ca="1" si="6"/>
        <v>0</v>
      </c>
      <c r="AC17" t="str">
        <f t="shared" ca="1" si="6"/>
        <v/>
      </c>
      <c r="AD17" t="str">
        <f t="shared" ca="1" si="6"/>
        <v/>
      </c>
      <c r="AE17">
        <f t="shared" ca="1" si="6"/>
        <v>493</v>
      </c>
      <c r="AF17">
        <f t="shared" ca="1" si="6"/>
        <v>534</v>
      </c>
      <c r="AG17" t="str">
        <f t="shared" ca="1" si="6"/>
        <v/>
      </c>
      <c r="AH17" t="str">
        <f t="shared" ref="AH17:BM17" ca="1" si="7">IF(AH2&lt;=SMALL($B2:$EG2,6),ROUND(AH2*1000,0),"")</f>
        <v/>
      </c>
      <c r="AI17" t="str">
        <f t="shared" ca="1" si="7"/>
        <v/>
      </c>
      <c r="AJ17" t="str">
        <f t="shared" ca="1" si="7"/>
        <v/>
      </c>
      <c r="AK17" t="str">
        <f t="shared" ca="1" si="7"/>
        <v/>
      </c>
      <c r="AL17" t="str">
        <f t="shared" ca="1" si="7"/>
        <v/>
      </c>
      <c r="AM17" t="str">
        <f t="shared" ca="1" si="7"/>
        <v/>
      </c>
      <c r="AN17" t="str">
        <f t="shared" ca="1" si="7"/>
        <v/>
      </c>
      <c r="AO17" t="str">
        <f t="shared" ca="1" si="7"/>
        <v/>
      </c>
      <c r="AP17" t="str">
        <f t="shared" ca="1" si="7"/>
        <v/>
      </c>
      <c r="AQ17" t="str">
        <f t="shared" ca="1" si="7"/>
        <v/>
      </c>
      <c r="AR17" t="str">
        <f t="shared" ca="1" si="7"/>
        <v/>
      </c>
      <c r="AS17" t="str">
        <f t="shared" ca="1" si="7"/>
        <v/>
      </c>
      <c r="AT17" t="str">
        <f t="shared" ca="1" si="7"/>
        <v/>
      </c>
      <c r="AU17" t="str">
        <f t="shared" ca="1" si="7"/>
        <v/>
      </c>
      <c r="AV17" t="str">
        <f t="shared" ca="1" si="7"/>
        <v/>
      </c>
      <c r="AW17" t="str">
        <f t="shared" ca="1" si="7"/>
        <v/>
      </c>
      <c r="AX17" t="str">
        <f t="shared" ca="1" si="7"/>
        <v/>
      </c>
      <c r="AY17" t="str">
        <f t="shared" ca="1" si="7"/>
        <v/>
      </c>
      <c r="AZ17" t="str">
        <f t="shared" ca="1" si="7"/>
        <v/>
      </c>
      <c r="BA17" t="str">
        <f t="shared" ca="1" si="7"/>
        <v/>
      </c>
      <c r="BB17" t="str">
        <f t="shared" ca="1" si="7"/>
        <v/>
      </c>
      <c r="BC17" t="str">
        <f t="shared" ca="1" si="7"/>
        <v/>
      </c>
      <c r="BD17" t="str">
        <f t="shared" ca="1" si="7"/>
        <v/>
      </c>
      <c r="BE17" t="str">
        <f t="shared" ca="1" si="7"/>
        <v/>
      </c>
      <c r="BF17" t="str">
        <f t="shared" ca="1" si="7"/>
        <v/>
      </c>
      <c r="BG17" t="str">
        <f t="shared" ca="1" si="7"/>
        <v/>
      </c>
      <c r="BH17" t="str">
        <f t="shared" ca="1" si="7"/>
        <v/>
      </c>
      <c r="BI17" t="str">
        <f t="shared" ca="1" si="7"/>
        <v/>
      </c>
      <c r="BJ17" t="str">
        <f t="shared" ca="1" si="7"/>
        <v/>
      </c>
      <c r="BK17" t="str">
        <f t="shared" ca="1" si="7"/>
        <v/>
      </c>
      <c r="BL17" t="str">
        <f t="shared" ca="1" si="7"/>
        <v/>
      </c>
      <c r="BM17" t="str">
        <f t="shared" ca="1" si="7"/>
        <v/>
      </c>
      <c r="BN17" t="str">
        <f t="shared" ref="BN17:CS17" ca="1" si="8">IF(BN2&lt;=SMALL($B2:$EG2,6),ROUND(BN2*1000,0),"")</f>
        <v/>
      </c>
      <c r="BO17" t="str">
        <f t="shared" ca="1" si="8"/>
        <v/>
      </c>
      <c r="BP17" t="str">
        <f t="shared" ca="1" si="8"/>
        <v/>
      </c>
      <c r="BQ17" t="str">
        <f t="shared" ca="1" si="8"/>
        <v/>
      </c>
      <c r="BR17" t="str">
        <f t="shared" ca="1" si="8"/>
        <v/>
      </c>
      <c r="BS17" t="str">
        <f t="shared" ca="1" si="8"/>
        <v/>
      </c>
      <c r="BT17" t="str">
        <f t="shared" ca="1" si="8"/>
        <v/>
      </c>
      <c r="BU17" t="str">
        <f t="shared" ca="1" si="8"/>
        <v/>
      </c>
      <c r="BV17" t="str">
        <f t="shared" ca="1" si="8"/>
        <v/>
      </c>
      <c r="BW17" t="str">
        <f t="shared" ca="1" si="8"/>
        <v/>
      </c>
      <c r="BX17" t="str">
        <f t="shared" ca="1" si="8"/>
        <v/>
      </c>
      <c r="BY17" t="str">
        <f t="shared" ca="1" si="8"/>
        <v/>
      </c>
      <c r="BZ17" t="str">
        <f t="shared" ca="1" si="8"/>
        <v/>
      </c>
      <c r="CA17" t="str">
        <f t="shared" ca="1" si="8"/>
        <v/>
      </c>
      <c r="CB17" t="str">
        <f t="shared" ca="1" si="8"/>
        <v/>
      </c>
      <c r="CC17" t="str">
        <f t="shared" ca="1" si="8"/>
        <v/>
      </c>
      <c r="CD17" t="str">
        <f t="shared" ca="1" si="8"/>
        <v/>
      </c>
      <c r="CE17" t="str">
        <f t="shared" ca="1" si="8"/>
        <v/>
      </c>
      <c r="CF17" t="str">
        <f t="shared" ca="1" si="8"/>
        <v/>
      </c>
      <c r="CG17" t="str">
        <f t="shared" ca="1" si="8"/>
        <v/>
      </c>
      <c r="CH17" t="str">
        <f t="shared" ca="1" si="8"/>
        <v/>
      </c>
      <c r="CI17" t="str">
        <f t="shared" ca="1" si="8"/>
        <v/>
      </c>
      <c r="CJ17" t="str">
        <f t="shared" ca="1" si="8"/>
        <v/>
      </c>
      <c r="CK17" t="str">
        <f t="shared" ca="1" si="8"/>
        <v/>
      </c>
      <c r="CL17">
        <f t="shared" ca="1" si="8"/>
        <v>549</v>
      </c>
      <c r="CM17" t="str">
        <f t="shared" ca="1" si="8"/>
        <v/>
      </c>
      <c r="CN17" t="str">
        <f t="shared" ca="1" si="8"/>
        <v/>
      </c>
      <c r="CO17" t="str">
        <f t="shared" ca="1" si="8"/>
        <v/>
      </c>
      <c r="CP17" t="str">
        <f t="shared" ca="1" si="8"/>
        <v/>
      </c>
      <c r="CQ17" t="str">
        <f t="shared" ca="1" si="8"/>
        <v/>
      </c>
      <c r="CR17" t="str">
        <f t="shared" ca="1" si="8"/>
        <v/>
      </c>
      <c r="CS17" t="str">
        <f t="shared" ca="1" si="8"/>
        <v/>
      </c>
      <c r="CT17" t="str">
        <f t="shared" ref="CT17:DY17" ca="1" si="9">IF(CT2&lt;=SMALL($B2:$EG2,6),ROUND(CT2*1000,0),"")</f>
        <v/>
      </c>
      <c r="CU17" t="str">
        <f t="shared" ca="1" si="9"/>
        <v/>
      </c>
      <c r="CV17" t="str">
        <f t="shared" ca="1" si="9"/>
        <v/>
      </c>
      <c r="CW17" t="str">
        <f t="shared" ca="1" si="9"/>
        <v/>
      </c>
      <c r="CX17" t="str">
        <f t="shared" ca="1" si="9"/>
        <v/>
      </c>
      <c r="CY17">
        <f t="shared" ca="1" si="9"/>
        <v>563</v>
      </c>
      <c r="CZ17" t="str">
        <f t="shared" ca="1" si="9"/>
        <v/>
      </c>
      <c r="DA17" t="str">
        <f t="shared" ca="1" si="9"/>
        <v/>
      </c>
      <c r="DB17" t="str">
        <f t="shared" ca="1" si="9"/>
        <v/>
      </c>
      <c r="DC17" t="str">
        <f t="shared" ca="1" si="9"/>
        <v/>
      </c>
      <c r="DD17" t="str">
        <f t="shared" ca="1" si="9"/>
        <v/>
      </c>
      <c r="DE17" t="str">
        <f t="shared" ca="1" si="9"/>
        <v/>
      </c>
      <c r="DF17" t="str">
        <f t="shared" ca="1" si="9"/>
        <v/>
      </c>
      <c r="DG17" t="str">
        <f t="shared" ca="1" si="9"/>
        <v/>
      </c>
      <c r="DH17" t="str">
        <f t="shared" ca="1" si="9"/>
        <v/>
      </c>
      <c r="DI17" t="str">
        <f t="shared" ca="1" si="9"/>
        <v/>
      </c>
      <c r="DJ17" t="str">
        <f t="shared" ca="1" si="9"/>
        <v/>
      </c>
      <c r="DK17" t="str">
        <f t="shared" ca="1" si="9"/>
        <v/>
      </c>
      <c r="DL17" t="str">
        <f t="shared" ca="1" si="9"/>
        <v/>
      </c>
      <c r="DM17" t="str">
        <f t="shared" ca="1" si="9"/>
        <v/>
      </c>
      <c r="DN17" t="str">
        <f t="shared" ca="1" si="9"/>
        <v/>
      </c>
      <c r="DO17" t="str">
        <f t="shared" ca="1" si="9"/>
        <v/>
      </c>
      <c r="DP17" t="str">
        <f t="shared" ca="1" si="9"/>
        <v/>
      </c>
      <c r="DQ17" t="str">
        <f t="shared" ca="1" si="9"/>
        <v/>
      </c>
      <c r="DR17" t="str">
        <f t="shared" ca="1" si="9"/>
        <v/>
      </c>
      <c r="DS17" t="str">
        <f t="shared" ca="1" si="9"/>
        <v/>
      </c>
      <c r="DT17" t="str">
        <f t="shared" ca="1" si="9"/>
        <v/>
      </c>
      <c r="DU17" t="str">
        <f t="shared" ca="1" si="9"/>
        <v/>
      </c>
      <c r="DV17" t="str">
        <f t="shared" ca="1" si="9"/>
        <v/>
      </c>
      <c r="DW17" t="str">
        <f t="shared" ca="1" si="9"/>
        <v/>
      </c>
      <c r="DX17" t="str">
        <f t="shared" ca="1" si="9"/>
        <v/>
      </c>
      <c r="DY17" t="str">
        <f t="shared" ca="1" si="9"/>
        <v/>
      </c>
      <c r="DZ17" t="str">
        <f t="shared" ref="DZ17:EG17" ca="1" si="10">IF(DZ2&lt;=SMALL($B2:$EG2,6),ROUND(DZ2*1000,0),"")</f>
        <v/>
      </c>
      <c r="EA17" t="str">
        <f t="shared" ca="1" si="10"/>
        <v/>
      </c>
      <c r="EB17" t="str">
        <f t="shared" ca="1" si="10"/>
        <v/>
      </c>
      <c r="EC17" t="str">
        <f t="shared" ca="1" si="10"/>
        <v/>
      </c>
      <c r="ED17" t="str">
        <f t="shared" ca="1" si="10"/>
        <v/>
      </c>
      <c r="EE17" t="str">
        <f t="shared" ca="1" si="10"/>
        <v/>
      </c>
      <c r="EF17" t="str">
        <f t="shared" ca="1" si="10"/>
        <v/>
      </c>
      <c r="EG17" s="14" t="str">
        <f t="shared" ca="1" si="10"/>
        <v/>
      </c>
    </row>
    <row r="18" spans="1:137" x14ac:dyDescent="0.45">
      <c r="A18" s="39" t="str">
        <f t="shared" si="5"/>
        <v>set_1002</v>
      </c>
      <c r="B18">
        <f t="shared" ref="B18:AG18" ca="1" si="11">IF(B3&lt;=SMALL($B3:$EG3,6),ROUND(B3*1000,0),"")</f>
        <v>462</v>
      </c>
      <c r="C18">
        <f t="shared" ca="1" si="11"/>
        <v>0</v>
      </c>
      <c r="D18">
        <f t="shared" ca="1" si="11"/>
        <v>464</v>
      </c>
      <c r="E18" t="str">
        <f t="shared" ca="1" si="11"/>
        <v/>
      </c>
      <c r="F18">
        <f t="shared" ca="1" si="11"/>
        <v>569</v>
      </c>
      <c r="G18" t="str">
        <f t="shared" ca="1" si="11"/>
        <v/>
      </c>
      <c r="H18" t="str">
        <f t="shared" ca="1" si="11"/>
        <v/>
      </c>
      <c r="I18" t="str">
        <f t="shared" ca="1" si="11"/>
        <v/>
      </c>
      <c r="J18" t="str">
        <f t="shared" ca="1" si="11"/>
        <v/>
      </c>
      <c r="K18" t="str">
        <f t="shared" ca="1" si="11"/>
        <v/>
      </c>
      <c r="L18" t="str">
        <f t="shared" ca="1" si="11"/>
        <v/>
      </c>
      <c r="M18" t="str">
        <f t="shared" ca="1" si="11"/>
        <v/>
      </c>
      <c r="N18" t="str">
        <f t="shared" ca="1" si="11"/>
        <v/>
      </c>
      <c r="O18" t="str">
        <f t="shared" ca="1" si="11"/>
        <v/>
      </c>
      <c r="P18" t="str">
        <f t="shared" ca="1" si="11"/>
        <v/>
      </c>
      <c r="Q18" t="str">
        <f t="shared" ca="1" si="11"/>
        <v/>
      </c>
      <c r="R18" t="str">
        <f t="shared" ca="1" si="11"/>
        <v/>
      </c>
      <c r="S18" t="str">
        <f t="shared" ca="1" si="11"/>
        <v/>
      </c>
      <c r="T18" t="str">
        <f t="shared" ca="1" si="11"/>
        <v/>
      </c>
      <c r="U18" t="str">
        <f t="shared" ca="1" si="11"/>
        <v/>
      </c>
      <c r="V18" t="str">
        <f t="shared" ca="1" si="11"/>
        <v/>
      </c>
      <c r="W18" t="str">
        <f t="shared" ca="1" si="11"/>
        <v/>
      </c>
      <c r="X18" t="str">
        <f t="shared" ca="1" si="11"/>
        <v/>
      </c>
      <c r="Y18" t="str">
        <f t="shared" ca="1" si="11"/>
        <v/>
      </c>
      <c r="Z18" t="str">
        <f t="shared" ca="1" si="11"/>
        <v/>
      </c>
      <c r="AA18" t="str">
        <f t="shared" ca="1" si="11"/>
        <v/>
      </c>
      <c r="AB18" t="str">
        <f t="shared" ca="1" si="11"/>
        <v/>
      </c>
      <c r="AC18" t="str">
        <f t="shared" ca="1" si="11"/>
        <v/>
      </c>
      <c r="AD18" t="str">
        <f t="shared" ca="1" si="11"/>
        <v/>
      </c>
      <c r="AE18" t="str">
        <f t="shared" ca="1" si="11"/>
        <v/>
      </c>
      <c r="AF18" t="str">
        <f t="shared" ca="1" si="11"/>
        <v/>
      </c>
      <c r="AG18" t="str">
        <f t="shared" ca="1" si="11"/>
        <v/>
      </c>
      <c r="AH18" t="str">
        <f t="shared" ref="AH18:BM18" ca="1" si="12">IF(AH3&lt;=SMALL($B3:$EG3,6),ROUND(AH3*1000,0),"")</f>
        <v/>
      </c>
      <c r="AI18" t="str">
        <f t="shared" ca="1" si="12"/>
        <v/>
      </c>
      <c r="AJ18" t="str">
        <f t="shared" ca="1" si="12"/>
        <v/>
      </c>
      <c r="AK18" t="str">
        <f t="shared" ca="1" si="12"/>
        <v/>
      </c>
      <c r="AL18" t="str">
        <f t="shared" ca="1" si="12"/>
        <v/>
      </c>
      <c r="AM18" t="str">
        <f t="shared" ca="1" si="12"/>
        <v/>
      </c>
      <c r="AN18" t="str">
        <f t="shared" ca="1" si="12"/>
        <v/>
      </c>
      <c r="AO18" t="str">
        <f t="shared" ca="1" si="12"/>
        <v/>
      </c>
      <c r="AP18" t="str">
        <f t="shared" ca="1" si="12"/>
        <v/>
      </c>
      <c r="AQ18" t="str">
        <f t="shared" ca="1" si="12"/>
        <v/>
      </c>
      <c r="AR18" t="str">
        <f t="shared" ca="1" si="12"/>
        <v/>
      </c>
      <c r="AS18" t="str">
        <f t="shared" ca="1" si="12"/>
        <v/>
      </c>
      <c r="AT18" t="str">
        <f t="shared" ca="1" si="12"/>
        <v/>
      </c>
      <c r="AU18" t="str">
        <f t="shared" ca="1" si="12"/>
        <v/>
      </c>
      <c r="AV18" t="str">
        <f t="shared" ca="1" si="12"/>
        <v/>
      </c>
      <c r="AW18" t="str">
        <f t="shared" ca="1" si="12"/>
        <v/>
      </c>
      <c r="AX18" t="str">
        <f t="shared" ca="1" si="12"/>
        <v/>
      </c>
      <c r="AY18" t="str">
        <f t="shared" ca="1" si="12"/>
        <v/>
      </c>
      <c r="AZ18" t="str">
        <f t="shared" ca="1" si="12"/>
        <v/>
      </c>
      <c r="BA18" t="str">
        <f t="shared" ca="1" si="12"/>
        <v/>
      </c>
      <c r="BB18" t="str">
        <f t="shared" ca="1" si="12"/>
        <v/>
      </c>
      <c r="BC18" t="str">
        <f t="shared" ca="1" si="12"/>
        <v/>
      </c>
      <c r="BD18" t="str">
        <f t="shared" ca="1" si="12"/>
        <v/>
      </c>
      <c r="BE18" t="str">
        <f t="shared" ca="1" si="12"/>
        <v/>
      </c>
      <c r="BF18" t="str">
        <f t="shared" ca="1" si="12"/>
        <v/>
      </c>
      <c r="BG18" t="str">
        <f t="shared" ca="1" si="12"/>
        <v/>
      </c>
      <c r="BH18" t="str">
        <f t="shared" ca="1" si="12"/>
        <v/>
      </c>
      <c r="BI18" t="str">
        <f t="shared" ca="1" si="12"/>
        <v/>
      </c>
      <c r="BJ18" t="str">
        <f t="shared" ca="1" si="12"/>
        <v/>
      </c>
      <c r="BK18" t="str">
        <f t="shared" ca="1" si="12"/>
        <v/>
      </c>
      <c r="BL18" t="str">
        <f t="shared" ca="1" si="12"/>
        <v/>
      </c>
      <c r="BM18" t="str">
        <f t="shared" ca="1" si="12"/>
        <v/>
      </c>
      <c r="BN18" t="str">
        <f t="shared" ref="BN18:CS18" ca="1" si="13">IF(BN3&lt;=SMALL($B3:$EG3,6),ROUND(BN3*1000,0),"")</f>
        <v/>
      </c>
      <c r="BO18" t="str">
        <f t="shared" ca="1" si="13"/>
        <v/>
      </c>
      <c r="BP18" t="str">
        <f t="shared" ca="1" si="13"/>
        <v/>
      </c>
      <c r="BQ18" t="str">
        <f t="shared" ca="1" si="13"/>
        <v/>
      </c>
      <c r="BR18" t="str">
        <f t="shared" ca="1" si="13"/>
        <v/>
      </c>
      <c r="BS18" t="str">
        <f t="shared" ca="1" si="13"/>
        <v/>
      </c>
      <c r="BT18" t="str">
        <f t="shared" ca="1" si="13"/>
        <v/>
      </c>
      <c r="BU18" t="str">
        <f t="shared" ca="1" si="13"/>
        <v/>
      </c>
      <c r="BV18" t="str">
        <f t="shared" ca="1" si="13"/>
        <v/>
      </c>
      <c r="BW18">
        <f t="shared" ca="1" si="13"/>
        <v>586</v>
      </c>
      <c r="BX18">
        <f t="shared" ca="1" si="13"/>
        <v>486</v>
      </c>
      <c r="BY18" t="str">
        <f t="shared" ca="1" si="13"/>
        <v/>
      </c>
      <c r="BZ18" t="str">
        <f t="shared" ca="1" si="13"/>
        <v/>
      </c>
      <c r="CA18" t="str">
        <f t="shared" ca="1" si="13"/>
        <v/>
      </c>
      <c r="CB18" t="str">
        <f t="shared" ca="1" si="13"/>
        <v/>
      </c>
      <c r="CC18" t="str">
        <f t="shared" ca="1" si="13"/>
        <v/>
      </c>
      <c r="CD18" t="str">
        <f t="shared" ca="1" si="13"/>
        <v/>
      </c>
      <c r="CE18" t="str">
        <f t="shared" ca="1" si="13"/>
        <v/>
      </c>
      <c r="CF18" t="str">
        <f t="shared" ca="1" si="13"/>
        <v/>
      </c>
      <c r="CG18" t="str">
        <f t="shared" ca="1" si="13"/>
        <v/>
      </c>
      <c r="CH18" t="str">
        <f t="shared" ca="1" si="13"/>
        <v/>
      </c>
      <c r="CI18" t="str">
        <f t="shared" ca="1" si="13"/>
        <v/>
      </c>
      <c r="CJ18" t="str">
        <f t="shared" ca="1" si="13"/>
        <v/>
      </c>
      <c r="CK18" t="str">
        <f t="shared" ca="1" si="13"/>
        <v/>
      </c>
      <c r="CL18" t="str">
        <f t="shared" ca="1" si="13"/>
        <v/>
      </c>
      <c r="CM18" t="str">
        <f t="shared" ca="1" si="13"/>
        <v/>
      </c>
      <c r="CN18" t="str">
        <f t="shared" ca="1" si="13"/>
        <v/>
      </c>
      <c r="CO18" t="str">
        <f t="shared" ca="1" si="13"/>
        <v/>
      </c>
      <c r="CP18" t="str">
        <f t="shared" ca="1" si="13"/>
        <v/>
      </c>
      <c r="CQ18" t="str">
        <f t="shared" ca="1" si="13"/>
        <v/>
      </c>
      <c r="CR18" t="str">
        <f t="shared" ca="1" si="13"/>
        <v/>
      </c>
      <c r="CS18" t="str">
        <f t="shared" ca="1" si="13"/>
        <v/>
      </c>
      <c r="CT18" t="str">
        <f t="shared" ref="CT18:DY18" ca="1" si="14">IF(CT3&lt;=SMALL($B3:$EG3,6),ROUND(CT3*1000,0),"")</f>
        <v/>
      </c>
      <c r="CU18" t="str">
        <f t="shared" ca="1" si="14"/>
        <v/>
      </c>
      <c r="CV18" t="str">
        <f t="shared" ca="1" si="14"/>
        <v/>
      </c>
      <c r="CW18" t="str">
        <f t="shared" ca="1" si="14"/>
        <v/>
      </c>
      <c r="CX18" t="str">
        <f t="shared" ca="1" si="14"/>
        <v/>
      </c>
      <c r="CY18" t="str">
        <f t="shared" ca="1" si="14"/>
        <v/>
      </c>
      <c r="CZ18" t="str">
        <f t="shared" ca="1" si="14"/>
        <v/>
      </c>
      <c r="DA18" t="str">
        <f t="shared" ca="1" si="14"/>
        <v/>
      </c>
      <c r="DB18" t="str">
        <f t="shared" ca="1" si="14"/>
        <v/>
      </c>
      <c r="DC18" t="str">
        <f t="shared" ca="1" si="14"/>
        <v/>
      </c>
      <c r="DD18" t="str">
        <f t="shared" ca="1" si="14"/>
        <v/>
      </c>
      <c r="DE18" t="str">
        <f t="shared" ca="1" si="14"/>
        <v/>
      </c>
      <c r="DF18" t="str">
        <f t="shared" ca="1" si="14"/>
        <v/>
      </c>
      <c r="DG18" t="str">
        <f t="shared" ca="1" si="14"/>
        <v/>
      </c>
      <c r="DH18" t="str">
        <f t="shared" ca="1" si="14"/>
        <v/>
      </c>
      <c r="DI18" t="str">
        <f t="shared" ca="1" si="14"/>
        <v/>
      </c>
      <c r="DJ18" t="str">
        <f t="shared" ca="1" si="14"/>
        <v/>
      </c>
      <c r="DK18" t="str">
        <f t="shared" ca="1" si="14"/>
        <v/>
      </c>
      <c r="DL18" t="str">
        <f t="shared" ca="1" si="14"/>
        <v/>
      </c>
      <c r="DM18" t="str">
        <f t="shared" ca="1" si="14"/>
        <v/>
      </c>
      <c r="DN18" t="str">
        <f t="shared" ca="1" si="14"/>
        <v/>
      </c>
      <c r="DO18" t="str">
        <f t="shared" ca="1" si="14"/>
        <v/>
      </c>
      <c r="DP18" t="str">
        <f t="shared" ca="1" si="14"/>
        <v/>
      </c>
      <c r="DQ18" t="str">
        <f t="shared" ca="1" si="14"/>
        <v/>
      </c>
      <c r="DR18" t="str">
        <f t="shared" ca="1" si="14"/>
        <v/>
      </c>
      <c r="DS18" t="str">
        <f t="shared" ca="1" si="14"/>
        <v/>
      </c>
      <c r="DT18" t="str">
        <f t="shared" ca="1" si="14"/>
        <v/>
      </c>
      <c r="DU18" t="str">
        <f t="shared" ca="1" si="14"/>
        <v/>
      </c>
      <c r="DV18" t="str">
        <f t="shared" ca="1" si="14"/>
        <v/>
      </c>
      <c r="DW18" t="str">
        <f t="shared" ca="1" si="14"/>
        <v/>
      </c>
      <c r="DX18" t="str">
        <f t="shared" ca="1" si="14"/>
        <v/>
      </c>
      <c r="DY18" t="str">
        <f t="shared" ca="1" si="14"/>
        <v/>
      </c>
      <c r="DZ18" t="str">
        <f t="shared" ref="DZ18:EG18" ca="1" si="15">IF(DZ3&lt;=SMALL($B3:$EG3,6),ROUND(DZ3*1000,0),"")</f>
        <v/>
      </c>
      <c r="EA18" t="str">
        <f t="shared" ca="1" si="15"/>
        <v/>
      </c>
      <c r="EB18" t="str">
        <f t="shared" ca="1" si="15"/>
        <v/>
      </c>
      <c r="EC18" t="str">
        <f t="shared" ca="1" si="15"/>
        <v/>
      </c>
      <c r="ED18" t="str">
        <f t="shared" ca="1" si="15"/>
        <v/>
      </c>
      <c r="EE18" t="str">
        <f t="shared" ca="1" si="15"/>
        <v/>
      </c>
      <c r="EF18" t="str">
        <f t="shared" ca="1" si="15"/>
        <v/>
      </c>
      <c r="EG18" s="14" t="str">
        <f t="shared" ca="1" si="15"/>
        <v/>
      </c>
    </row>
    <row r="19" spans="1:137" x14ac:dyDescent="0.45">
      <c r="A19" s="39" t="str">
        <f t="shared" si="5"/>
        <v>set_2001</v>
      </c>
      <c r="B19" t="str">
        <f t="shared" ref="B19:AG19" ca="1" si="16">IF(B4&lt;=SMALL($B4:$EG4,6),ROUND(B4*1000,0),"")</f>
        <v/>
      </c>
      <c r="C19" t="str">
        <f t="shared" ca="1" si="16"/>
        <v/>
      </c>
      <c r="D19" t="str">
        <f t="shared" ca="1" si="16"/>
        <v/>
      </c>
      <c r="E19" t="str">
        <f t="shared" ca="1" si="16"/>
        <v/>
      </c>
      <c r="F19" t="str">
        <f t="shared" ca="1" si="16"/>
        <v/>
      </c>
      <c r="G19" t="str">
        <f t="shared" ca="1" si="16"/>
        <v/>
      </c>
      <c r="H19" t="str">
        <f t="shared" ca="1" si="16"/>
        <v/>
      </c>
      <c r="I19" t="str">
        <f t="shared" ca="1" si="16"/>
        <v/>
      </c>
      <c r="J19" t="str">
        <f t="shared" ca="1" si="16"/>
        <v/>
      </c>
      <c r="K19" t="str">
        <f t="shared" ca="1" si="16"/>
        <v/>
      </c>
      <c r="L19" t="str">
        <f t="shared" ca="1" si="16"/>
        <v/>
      </c>
      <c r="M19" t="str">
        <f t="shared" ca="1" si="16"/>
        <v/>
      </c>
      <c r="N19" t="str">
        <f t="shared" ca="1" si="16"/>
        <v/>
      </c>
      <c r="O19" t="str">
        <f t="shared" ca="1" si="16"/>
        <v/>
      </c>
      <c r="P19" t="str">
        <f t="shared" ca="1" si="16"/>
        <v/>
      </c>
      <c r="Q19" t="str">
        <f t="shared" ca="1" si="16"/>
        <v/>
      </c>
      <c r="R19" t="str">
        <f t="shared" ca="1" si="16"/>
        <v/>
      </c>
      <c r="S19" t="str">
        <f t="shared" ca="1" si="16"/>
        <v/>
      </c>
      <c r="T19" t="str">
        <f t="shared" ca="1" si="16"/>
        <v/>
      </c>
      <c r="U19" t="str">
        <f t="shared" ca="1" si="16"/>
        <v/>
      </c>
      <c r="V19" t="str">
        <f t="shared" ca="1" si="16"/>
        <v/>
      </c>
      <c r="W19" t="str">
        <f t="shared" ca="1" si="16"/>
        <v/>
      </c>
      <c r="X19" t="str">
        <f t="shared" ca="1" si="16"/>
        <v/>
      </c>
      <c r="Y19" t="str">
        <f t="shared" ca="1" si="16"/>
        <v/>
      </c>
      <c r="Z19" t="str">
        <f t="shared" ca="1" si="16"/>
        <v/>
      </c>
      <c r="AA19">
        <f t="shared" ca="1" si="16"/>
        <v>0</v>
      </c>
      <c r="AB19">
        <f t="shared" ca="1" si="16"/>
        <v>309</v>
      </c>
      <c r="AC19" t="str">
        <f t="shared" ca="1" si="16"/>
        <v/>
      </c>
      <c r="AD19" t="str">
        <f t="shared" ca="1" si="16"/>
        <v/>
      </c>
      <c r="AE19">
        <f t="shared" ca="1" si="16"/>
        <v>475</v>
      </c>
      <c r="AF19">
        <f t="shared" ca="1" si="16"/>
        <v>567</v>
      </c>
      <c r="AG19" t="str">
        <f t="shared" ca="1" si="16"/>
        <v/>
      </c>
      <c r="AH19" t="str">
        <f t="shared" ref="AH19:BM19" ca="1" si="17">IF(AH4&lt;=SMALL($B4:$EG4,6),ROUND(AH4*1000,0),"")</f>
        <v/>
      </c>
      <c r="AI19" t="str">
        <f t="shared" ca="1" si="17"/>
        <v/>
      </c>
      <c r="AJ19" t="str">
        <f t="shared" ca="1" si="17"/>
        <v/>
      </c>
      <c r="AK19" t="str">
        <f t="shared" ca="1" si="17"/>
        <v/>
      </c>
      <c r="AL19" t="str">
        <f t="shared" ca="1" si="17"/>
        <v/>
      </c>
      <c r="AM19" t="str">
        <f t="shared" ca="1" si="17"/>
        <v/>
      </c>
      <c r="AN19" t="str">
        <f t="shared" ca="1" si="17"/>
        <v/>
      </c>
      <c r="AO19" t="str">
        <f t="shared" ca="1" si="17"/>
        <v/>
      </c>
      <c r="AP19" t="str">
        <f t="shared" ca="1" si="17"/>
        <v/>
      </c>
      <c r="AQ19" t="str">
        <f t="shared" ca="1" si="17"/>
        <v/>
      </c>
      <c r="AR19" t="str">
        <f t="shared" ca="1" si="17"/>
        <v/>
      </c>
      <c r="AS19" t="str">
        <f t="shared" ca="1" si="17"/>
        <v/>
      </c>
      <c r="AT19" t="str">
        <f t="shared" ca="1" si="17"/>
        <v/>
      </c>
      <c r="AU19" t="str">
        <f t="shared" ca="1" si="17"/>
        <v/>
      </c>
      <c r="AV19" t="str">
        <f t="shared" ca="1" si="17"/>
        <v/>
      </c>
      <c r="AW19" t="str">
        <f t="shared" ca="1" si="17"/>
        <v/>
      </c>
      <c r="AX19" t="str">
        <f t="shared" ca="1" si="17"/>
        <v/>
      </c>
      <c r="AY19" t="str">
        <f t="shared" ca="1" si="17"/>
        <v/>
      </c>
      <c r="AZ19" t="str">
        <f t="shared" ca="1" si="17"/>
        <v/>
      </c>
      <c r="BA19" t="str">
        <f t="shared" ca="1" si="17"/>
        <v/>
      </c>
      <c r="BB19" t="str">
        <f t="shared" ca="1" si="17"/>
        <v/>
      </c>
      <c r="BC19" t="str">
        <f t="shared" ca="1" si="17"/>
        <v/>
      </c>
      <c r="BD19" t="str">
        <f t="shared" ca="1" si="17"/>
        <v/>
      </c>
      <c r="BE19" t="str">
        <f t="shared" ca="1" si="17"/>
        <v/>
      </c>
      <c r="BF19" t="str">
        <f t="shared" ca="1" si="17"/>
        <v/>
      </c>
      <c r="BG19" t="str">
        <f t="shared" ca="1" si="17"/>
        <v/>
      </c>
      <c r="BH19" t="str">
        <f t="shared" ca="1" si="17"/>
        <v/>
      </c>
      <c r="BI19" t="str">
        <f t="shared" ca="1" si="17"/>
        <v/>
      </c>
      <c r="BJ19" t="str">
        <f t="shared" ca="1" si="17"/>
        <v/>
      </c>
      <c r="BK19" t="str">
        <f t="shared" ca="1" si="17"/>
        <v/>
      </c>
      <c r="BL19" t="str">
        <f t="shared" ca="1" si="17"/>
        <v/>
      </c>
      <c r="BM19" t="str">
        <f t="shared" ca="1" si="17"/>
        <v/>
      </c>
      <c r="BN19" t="str">
        <f t="shared" ref="BN19:CS19" ca="1" si="18">IF(BN4&lt;=SMALL($B4:$EG4,6),ROUND(BN4*1000,0),"")</f>
        <v/>
      </c>
      <c r="BO19" t="str">
        <f t="shared" ca="1" si="18"/>
        <v/>
      </c>
      <c r="BP19" t="str">
        <f t="shared" ca="1" si="18"/>
        <v/>
      </c>
      <c r="BQ19" t="str">
        <f t="shared" ca="1" si="18"/>
        <v/>
      </c>
      <c r="BR19" t="str">
        <f t="shared" ca="1" si="18"/>
        <v/>
      </c>
      <c r="BS19" t="str">
        <f t="shared" ca="1" si="18"/>
        <v/>
      </c>
      <c r="BT19" t="str">
        <f t="shared" ca="1" si="18"/>
        <v/>
      </c>
      <c r="BU19" t="str">
        <f t="shared" ca="1" si="18"/>
        <v/>
      </c>
      <c r="BV19" t="str">
        <f t="shared" ca="1" si="18"/>
        <v/>
      </c>
      <c r="BW19" t="str">
        <f t="shared" ca="1" si="18"/>
        <v/>
      </c>
      <c r="BX19" t="str">
        <f t="shared" ca="1" si="18"/>
        <v/>
      </c>
      <c r="BY19" t="str">
        <f t="shared" ca="1" si="18"/>
        <v/>
      </c>
      <c r="BZ19" t="str">
        <f t="shared" ca="1" si="18"/>
        <v/>
      </c>
      <c r="CA19" t="str">
        <f t="shared" ca="1" si="18"/>
        <v/>
      </c>
      <c r="CB19" t="str">
        <f t="shared" ca="1" si="18"/>
        <v/>
      </c>
      <c r="CC19" t="str">
        <f t="shared" ca="1" si="18"/>
        <v/>
      </c>
      <c r="CD19" t="str">
        <f t="shared" ca="1" si="18"/>
        <v/>
      </c>
      <c r="CE19" t="str">
        <f t="shared" ca="1" si="18"/>
        <v/>
      </c>
      <c r="CF19" t="str">
        <f t="shared" ca="1" si="18"/>
        <v/>
      </c>
      <c r="CG19" t="str">
        <f t="shared" ca="1" si="18"/>
        <v/>
      </c>
      <c r="CH19" t="str">
        <f t="shared" ca="1" si="18"/>
        <v/>
      </c>
      <c r="CI19" t="str">
        <f t="shared" ca="1" si="18"/>
        <v/>
      </c>
      <c r="CJ19" t="str">
        <f t="shared" ca="1" si="18"/>
        <v/>
      </c>
      <c r="CK19" t="str">
        <f t="shared" ca="1" si="18"/>
        <v/>
      </c>
      <c r="CL19" t="str">
        <f t="shared" ca="1" si="18"/>
        <v/>
      </c>
      <c r="CM19" t="str">
        <f t="shared" ca="1" si="18"/>
        <v/>
      </c>
      <c r="CN19" t="str">
        <f t="shared" ca="1" si="18"/>
        <v/>
      </c>
      <c r="CO19" t="str">
        <f t="shared" ca="1" si="18"/>
        <v/>
      </c>
      <c r="CP19" t="str">
        <f t="shared" ca="1" si="18"/>
        <v/>
      </c>
      <c r="CQ19" t="str">
        <f t="shared" ca="1" si="18"/>
        <v/>
      </c>
      <c r="CR19" t="str">
        <f t="shared" ca="1" si="18"/>
        <v/>
      </c>
      <c r="CS19" t="str">
        <f t="shared" ca="1" si="18"/>
        <v/>
      </c>
      <c r="CT19" t="str">
        <f t="shared" ref="CT19:DY19" ca="1" si="19">IF(CT4&lt;=SMALL($B4:$EG4,6),ROUND(CT4*1000,0),"")</f>
        <v/>
      </c>
      <c r="CU19" t="str">
        <f t="shared" ca="1" si="19"/>
        <v/>
      </c>
      <c r="CV19">
        <f t="shared" ca="1" si="19"/>
        <v>576</v>
      </c>
      <c r="CW19" t="str">
        <f t="shared" ca="1" si="19"/>
        <v/>
      </c>
      <c r="CX19" t="str">
        <f t="shared" ca="1" si="19"/>
        <v/>
      </c>
      <c r="CY19">
        <f t="shared" ca="1" si="19"/>
        <v>578</v>
      </c>
      <c r="CZ19" t="str">
        <f t="shared" ca="1" si="19"/>
        <v/>
      </c>
      <c r="DA19" t="str">
        <f t="shared" ca="1" si="19"/>
        <v/>
      </c>
      <c r="DB19" t="str">
        <f t="shared" ca="1" si="19"/>
        <v/>
      </c>
      <c r="DC19" t="str">
        <f t="shared" ca="1" si="19"/>
        <v/>
      </c>
      <c r="DD19" t="str">
        <f t="shared" ca="1" si="19"/>
        <v/>
      </c>
      <c r="DE19" t="str">
        <f t="shared" ca="1" si="19"/>
        <v/>
      </c>
      <c r="DF19" t="str">
        <f t="shared" ca="1" si="19"/>
        <v/>
      </c>
      <c r="DG19" t="str">
        <f t="shared" ca="1" si="19"/>
        <v/>
      </c>
      <c r="DH19" t="str">
        <f t="shared" ca="1" si="19"/>
        <v/>
      </c>
      <c r="DI19" t="str">
        <f t="shared" ca="1" si="19"/>
        <v/>
      </c>
      <c r="DJ19" t="str">
        <f t="shared" ca="1" si="19"/>
        <v/>
      </c>
      <c r="DK19" t="str">
        <f t="shared" ca="1" si="19"/>
        <v/>
      </c>
      <c r="DL19" t="str">
        <f t="shared" ca="1" si="19"/>
        <v/>
      </c>
      <c r="DM19" t="str">
        <f t="shared" ca="1" si="19"/>
        <v/>
      </c>
      <c r="DN19" t="str">
        <f t="shared" ca="1" si="19"/>
        <v/>
      </c>
      <c r="DO19" t="str">
        <f t="shared" ca="1" si="19"/>
        <v/>
      </c>
      <c r="DP19" t="str">
        <f t="shared" ca="1" si="19"/>
        <v/>
      </c>
      <c r="DQ19" t="str">
        <f t="shared" ca="1" si="19"/>
        <v/>
      </c>
      <c r="DR19" t="str">
        <f t="shared" ca="1" si="19"/>
        <v/>
      </c>
      <c r="DS19" t="str">
        <f t="shared" ca="1" si="19"/>
        <v/>
      </c>
      <c r="DT19" t="str">
        <f t="shared" ca="1" si="19"/>
        <v/>
      </c>
      <c r="DU19" t="str">
        <f t="shared" ca="1" si="19"/>
        <v/>
      </c>
      <c r="DV19" t="str">
        <f t="shared" ca="1" si="19"/>
        <v/>
      </c>
      <c r="DW19" t="str">
        <f t="shared" ca="1" si="19"/>
        <v/>
      </c>
      <c r="DX19" t="str">
        <f t="shared" ca="1" si="19"/>
        <v/>
      </c>
      <c r="DY19" t="str">
        <f t="shared" ca="1" si="19"/>
        <v/>
      </c>
      <c r="DZ19" t="str">
        <f t="shared" ref="DZ19:EG19" ca="1" si="20">IF(DZ4&lt;=SMALL($B4:$EG4,6),ROUND(DZ4*1000,0),"")</f>
        <v/>
      </c>
      <c r="EA19" t="str">
        <f t="shared" ca="1" si="20"/>
        <v/>
      </c>
      <c r="EB19" t="str">
        <f t="shared" ca="1" si="20"/>
        <v/>
      </c>
      <c r="EC19" t="str">
        <f t="shared" ca="1" si="20"/>
        <v/>
      </c>
      <c r="ED19" t="str">
        <f t="shared" ca="1" si="20"/>
        <v/>
      </c>
      <c r="EE19" t="str">
        <f t="shared" ca="1" si="20"/>
        <v/>
      </c>
      <c r="EF19" t="str">
        <f t="shared" ca="1" si="20"/>
        <v/>
      </c>
      <c r="EG19" s="14" t="str">
        <f t="shared" ca="1" si="20"/>
        <v/>
      </c>
    </row>
    <row r="20" spans="1:137" x14ac:dyDescent="0.45">
      <c r="A20" s="39" t="str">
        <f t="shared" si="5"/>
        <v>set_3028</v>
      </c>
      <c r="B20" t="str">
        <f t="shared" ref="B20:AG20" ca="1" si="21">IF(B5&lt;=SMALL($B5:$EG5,6),ROUND(B5*1000,0),"")</f>
        <v/>
      </c>
      <c r="C20">
        <f t="shared" ca="1" si="21"/>
        <v>486</v>
      </c>
      <c r="D20">
        <f t="shared" ca="1" si="21"/>
        <v>508</v>
      </c>
      <c r="E20" t="str">
        <f t="shared" ca="1" si="21"/>
        <v/>
      </c>
      <c r="F20" t="str">
        <f t="shared" ca="1" si="21"/>
        <v/>
      </c>
      <c r="G20" s="40">
        <f t="shared" ca="1" si="21"/>
        <v>615</v>
      </c>
      <c r="H20" t="str">
        <f t="shared" ca="1" si="21"/>
        <v/>
      </c>
      <c r="I20" t="str">
        <f t="shared" ca="1" si="21"/>
        <v/>
      </c>
      <c r="J20" t="str">
        <f t="shared" ca="1" si="21"/>
        <v/>
      </c>
      <c r="K20" t="str">
        <f t="shared" ca="1" si="21"/>
        <v/>
      </c>
      <c r="L20">
        <f t="shared" ca="1" si="21"/>
        <v>614</v>
      </c>
      <c r="M20" t="str">
        <f t="shared" ca="1" si="21"/>
        <v/>
      </c>
      <c r="N20" t="str">
        <f t="shared" ca="1" si="21"/>
        <v/>
      </c>
      <c r="O20" t="str">
        <f t="shared" ca="1" si="21"/>
        <v/>
      </c>
      <c r="P20" t="str">
        <f t="shared" ca="1" si="21"/>
        <v/>
      </c>
      <c r="Q20" t="str">
        <f t="shared" ca="1" si="21"/>
        <v/>
      </c>
      <c r="R20" t="str">
        <f t="shared" ca="1" si="21"/>
        <v/>
      </c>
      <c r="S20" t="str">
        <f t="shared" ca="1" si="21"/>
        <v/>
      </c>
      <c r="T20" t="str">
        <f t="shared" ca="1" si="21"/>
        <v/>
      </c>
      <c r="U20" t="str">
        <f t="shared" ca="1" si="21"/>
        <v/>
      </c>
      <c r="V20" t="str">
        <f t="shared" ca="1" si="21"/>
        <v/>
      </c>
      <c r="W20" t="str">
        <f t="shared" ca="1" si="21"/>
        <v/>
      </c>
      <c r="X20" t="str">
        <f t="shared" ca="1" si="21"/>
        <v/>
      </c>
      <c r="Y20" t="str">
        <f t="shared" ca="1" si="21"/>
        <v/>
      </c>
      <c r="Z20" t="str">
        <f t="shared" ca="1" si="21"/>
        <v/>
      </c>
      <c r="AA20" t="str">
        <f t="shared" ca="1" si="21"/>
        <v/>
      </c>
      <c r="AB20" t="str">
        <f t="shared" ca="1" si="21"/>
        <v/>
      </c>
      <c r="AC20" t="str">
        <f t="shared" ca="1" si="21"/>
        <v/>
      </c>
      <c r="AD20" t="str">
        <f t="shared" ca="1" si="21"/>
        <v/>
      </c>
      <c r="AE20" t="str">
        <f t="shared" ca="1" si="21"/>
        <v/>
      </c>
      <c r="AF20" t="str">
        <f t="shared" ca="1" si="21"/>
        <v/>
      </c>
      <c r="AG20" t="str">
        <f t="shared" ca="1" si="21"/>
        <v/>
      </c>
      <c r="AH20" t="str">
        <f t="shared" ref="AH20:BM20" ca="1" si="22">IF(AH5&lt;=SMALL($B5:$EG5,6),ROUND(AH5*1000,0),"")</f>
        <v/>
      </c>
      <c r="AI20" t="str">
        <f t="shared" ca="1" si="22"/>
        <v/>
      </c>
      <c r="AJ20" t="str">
        <f t="shared" ca="1" si="22"/>
        <v/>
      </c>
      <c r="AK20" t="str">
        <f t="shared" ca="1" si="22"/>
        <v/>
      </c>
      <c r="AL20" t="str">
        <f t="shared" ca="1" si="22"/>
        <v/>
      </c>
      <c r="AM20" t="str">
        <f t="shared" ca="1" si="22"/>
        <v/>
      </c>
      <c r="AN20" t="str">
        <f t="shared" ca="1" si="22"/>
        <v/>
      </c>
      <c r="AO20" t="str">
        <f t="shared" ca="1" si="22"/>
        <v/>
      </c>
      <c r="AP20" t="str">
        <f t="shared" ca="1" si="22"/>
        <v/>
      </c>
      <c r="AQ20" t="str">
        <f t="shared" ca="1" si="22"/>
        <v/>
      </c>
      <c r="AR20" t="str">
        <f t="shared" ca="1" si="22"/>
        <v/>
      </c>
      <c r="AS20" t="str">
        <f t="shared" ca="1" si="22"/>
        <v/>
      </c>
      <c r="AT20" t="str">
        <f t="shared" ca="1" si="22"/>
        <v/>
      </c>
      <c r="AU20" t="str">
        <f t="shared" ca="1" si="22"/>
        <v/>
      </c>
      <c r="AV20" t="str">
        <f t="shared" ca="1" si="22"/>
        <v/>
      </c>
      <c r="AW20" t="str">
        <f t="shared" ca="1" si="22"/>
        <v/>
      </c>
      <c r="AX20" t="str">
        <f t="shared" ca="1" si="22"/>
        <v/>
      </c>
      <c r="AY20" t="str">
        <f t="shared" ca="1" si="22"/>
        <v/>
      </c>
      <c r="AZ20" t="str">
        <f t="shared" ca="1" si="22"/>
        <v/>
      </c>
      <c r="BA20" t="str">
        <f t="shared" ca="1" si="22"/>
        <v/>
      </c>
      <c r="BB20" t="str">
        <f t="shared" ca="1" si="22"/>
        <v/>
      </c>
      <c r="BC20" t="str">
        <f t="shared" ca="1" si="22"/>
        <v/>
      </c>
      <c r="BD20" t="str">
        <f t="shared" ca="1" si="22"/>
        <v/>
      </c>
      <c r="BE20" t="str">
        <f t="shared" ca="1" si="22"/>
        <v/>
      </c>
      <c r="BF20" t="str">
        <f t="shared" ca="1" si="22"/>
        <v/>
      </c>
      <c r="BG20" t="str">
        <f t="shared" ca="1" si="22"/>
        <v/>
      </c>
      <c r="BH20" t="str">
        <f t="shared" ca="1" si="22"/>
        <v/>
      </c>
      <c r="BI20" t="str">
        <f t="shared" ca="1" si="22"/>
        <v/>
      </c>
      <c r="BJ20" t="str">
        <f t="shared" ca="1" si="22"/>
        <v/>
      </c>
      <c r="BK20" t="str">
        <f t="shared" ca="1" si="22"/>
        <v/>
      </c>
      <c r="BL20" t="str">
        <f t="shared" ca="1" si="22"/>
        <v/>
      </c>
      <c r="BM20" t="str">
        <f t="shared" ca="1" si="22"/>
        <v/>
      </c>
      <c r="BN20" t="str">
        <f t="shared" ref="BN20:CS20" ca="1" si="23">IF(BN5&lt;=SMALL($B5:$EG5,6),ROUND(BN5*1000,0),"")</f>
        <v/>
      </c>
      <c r="BO20" t="str">
        <f t="shared" ca="1" si="23"/>
        <v/>
      </c>
      <c r="BP20" t="str">
        <f t="shared" ca="1" si="23"/>
        <v/>
      </c>
      <c r="BQ20" t="str">
        <f t="shared" ca="1" si="23"/>
        <v/>
      </c>
      <c r="BR20" t="str">
        <f t="shared" ca="1" si="23"/>
        <v/>
      </c>
      <c r="BS20" t="str">
        <f t="shared" ca="1" si="23"/>
        <v/>
      </c>
      <c r="BT20" t="str">
        <f t="shared" ca="1" si="23"/>
        <v/>
      </c>
      <c r="BU20" t="str">
        <f t="shared" ca="1" si="23"/>
        <v/>
      </c>
      <c r="BV20" t="str">
        <f t="shared" ca="1" si="23"/>
        <v/>
      </c>
      <c r="BW20">
        <f t="shared" ca="1" si="23"/>
        <v>473</v>
      </c>
      <c r="BX20">
        <f t="shared" ca="1" si="23"/>
        <v>0</v>
      </c>
      <c r="BY20" t="str">
        <f t="shared" ca="1" si="23"/>
        <v/>
      </c>
      <c r="BZ20" t="str">
        <f t="shared" ca="1" si="23"/>
        <v/>
      </c>
      <c r="CA20" t="str">
        <f t="shared" ca="1" si="23"/>
        <v/>
      </c>
      <c r="CB20" t="str">
        <f t="shared" ca="1" si="23"/>
        <v/>
      </c>
      <c r="CC20" t="str">
        <f t="shared" ca="1" si="23"/>
        <v/>
      </c>
      <c r="CD20" t="str">
        <f t="shared" ca="1" si="23"/>
        <v/>
      </c>
      <c r="CE20" t="str">
        <f t="shared" ca="1" si="23"/>
        <v/>
      </c>
      <c r="CF20" t="str">
        <f t="shared" ca="1" si="23"/>
        <v/>
      </c>
      <c r="CG20" t="str">
        <f t="shared" ca="1" si="23"/>
        <v/>
      </c>
      <c r="CH20" t="str">
        <f t="shared" ca="1" si="23"/>
        <v/>
      </c>
      <c r="CI20" t="str">
        <f t="shared" ca="1" si="23"/>
        <v/>
      </c>
      <c r="CJ20" t="str">
        <f t="shared" ca="1" si="23"/>
        <v/>
      </c>
      <c r="CK20" t="str">
        <f t="shared" ca="1" si="23"/>
        <v/>
      </c>
      <c r="CL20" t="str">
        <f t="shared" ca="1" si="23"/>
        <v/>
      </c>
      <c r="CM20" t="str">
        <f t="shared" ca="1" si="23"/>
        <v/>
      </c>
      <c r="CN20" t="str">
        <f t="shared" ca="1" si="23"/>
        <v/>
      </c>
      <c r="CO20" t="str">
        <f t="shared" ca="1" si="23"/>
        <v/>
      </c>
      <c r="CP20" t="str">
        <f t="shared" ca="1" si="23"/>
        <v/>
      </c>
      <c r="CQ20" t="str">
        <f t="shared" ca="1" si="23"/>
        <v/>
      </c>
      <c r="CR20" t="str">
        <f t="shared" ca="1" si="23"/>
        <v/>
      </c>
      <c r="CS20" t="str">
        <f t="shared" ca="1" si="23"/>
        <v/>
      </c>
      <c r="CT20" t="str">
        <f t="shared" ref="CT20:DY20" ca="1" si="24">IF(CT5&lt;=SMALL($B5:$EG5,6),ROUND(CT5*1000,0),"")</f>
        <v/>
      </c>
      <c r="CU20" t="str">
        <f t="shared" ca="1" si="24"/>
        <v/>
      </c>
      <c r="CV20" t="str">
        <f t="shared" ca="1" si="24"/>
        <v/>
      </c>
      <c r="CW20" t="str">
        <f t="shared" ca="1" si="24"/>
        <v/>
      </c>
      <c r="CX20" t="str">
        <f t="shared" ca="1" si="24"/>
        <v/>
      </c>
      <c r="CY20" t="str">
        <f t="shared" ca="1" si="24"/>
        <v/>
      </c>
      <c r="CZ20" t="str">
        <f t="shared" ca="1" si="24"/>
        <v/>
      </c>
      <c r="DA20" t="str">
        <f t="shared" ca="1" si="24"/>
        <v/>
      </c>
      <c r="DB20" t="str">
        <f t="shared" ca="1" si="24"/>
        <v/>
      </c>
      <c r="DC20" t="str">
        <f t="shared" ca="1" si="24"/>
        <v/>
      </c>
      <c r="DD20" t="str">
        <f t="shared" ca="1" si="24"/>
        <v/>
      </c>
      <c r="DE20" t="str">
        <f t="shared" ca="1" si="24"/>
        <v/>
      </c>
      <c r="DF20" t="str">
        <f t="shared" ca="1" si="24"/>
        <v/>
      </c>
      <c r="DG20" t="str">
        <f t="shared" ca="1" si="24"/>
        <v/>
      </c>
      <c r="DH20" t="str">
        <f t="shared" ca="1" si="24"/>
        <v/>
      </c>
      <c r="DI20" t="str">
        <f t="shared" ca="1" si="24"/>
        <v/>
      </c>
      <c r="DJ20" t="str">
        <f t="shared" ca="1" si="24"/>
        <v/>
      </c>
      <c r="DK20" t="str">
        <f t="shared" ca="1" si="24"/>
        <v/>
      </c>
      <c r="DL20" t="str">
        <f t="shared" ca="1" si="24"/>
        <v/>
      </c>
      <c r="DM20" t="str">
        <f t="shared" ca="1" si="24"/>
        <v/>
      </c>
      <c r="DN20" t="str">
        <f t="shared" ca="1" si="24"/>
        <v/>
      </c>
      <c r="DO20" t="str">
        <f t="shared" ca="1" si="24"/>
        <v/>
      </c>
      <c r="DP20" t="str">
        <f t="shared" ca="1" si="24"/>
        <v/>
      </c>
      <c r="DQ20" t="str">
        <f t="shared" ca="1" si="24"/>
        <v/>
      </c>
      <c r="DR20" t="str">
        <f t="shared" ca="1" si="24"/>
        <v/>
      </c>
      <c r="DS20" t="str">
        <f t="shared" ca="1" si="24"/>
        <v/>
      </c>
      <c r="DT20" t="str">
        <f t="shared" ca="1" si="24"/>
        <v/>
      </c>
      <c r="DU20" t="str">
        <f t="shared" ca="1" si="24"/>
        <v/>
      </c>
      <c r="DV20" t="str">
        <f t="shared" ca="1" si="24"/>
        <v/>
      </c>
      <c r="DW20" t="str">
        <f t="shared" ca="1" si="24"/>
        <v/>
      </c>
      <c r="DX20" t="str">
        <f t="shared" ca="1" si="24"/>
        <v/>
      </c>
      <c r="DY20" t="str">
        <f t="shared" ca="1" si="24"/>
        <v/>
      </c>
      <c r="DZ20" t="str">
        <f t="shared" ref="DZ20:EG20" ca="1" si="25">IF(DZ5&lt;=SMALL($B5:$EG5,6),ROUND(DZ5*1000,0),"")</f>
        <v/>
      </c>
      <c r="EA20" t="str">
        <f t="shared" ca="1" si="25"/>
        <v/>
      </c>
      <c r="EB20" t="str">
        <f t="shared" ca="1" si="25"/>
        <v/>
      </c>
      <c r="EC20" t="str">
        <f t="shared" ca="1" si="25"/>
        <v/>
      </c>
      <c r="ED20" t="str">
        <f t="shared" ca="1" si="25"/>
        <v/>
      </c>
      <c r="EE20" t="str">
        <f t="shared" ca="1" si="25"/>
        <v/>
      </c>
      <c r="EF20" t="str">
        <f t="shared" ca="1" si="25"/>
        <v/>
      </c>
      <c r="EG20" s="14" t="str">
        <f t="shared" ca="1" si="25"/>
        <v/>
      </c>
    </row>
    <row r="21" spans="1:137" x14ac:dyDescent="0.45">
      <c r="A21" s="39" t="str">
        <f t="shared" si="5"/>
        <v>set_1003</v>
      </c>
      <c r="B21">
        <f t="shared" ref="B21:AG21" ca="1" si="26">IF(B6&lt;=SMALL($B6:$EG6,6),ROUND(B6*1000,0),"")</f>
        <v>610</v>
      </c>
      <c r="C21">
        <f t="shared" ca="1" si="26"/>
        <v>464</v>
      </c>
      <c r="D21">
        <f t="shared" ca="1" si="26"/>
        <v>0</v>
      </c>
      <c r="E21" t="str">
        <f t="shared" ca="1" si="26"/>
        <v/>
      </c>
      <c r="F21" t="str">
        <f t="shared" ca="1" si="26"/>
        <v/>
      </c>
      <c r="G21" t="str">
        <f t="shared" ca="1" si="26"/>
        <v/>
      </c>
      <c r="H21" t="str">
        <f t="shared" ca="1" si="26"/>
        <v/>
      </c>
      <c r="I21" t="str">
        <f t="shared" ca="1" si="26"/>
        <v/>
      </c>
      <c r="J21" t="str">
        <f t="shared" ca="1" si="26"/>
        <v/>
      </c>
      <c r="K21" t="str">
        <f t="shared" ca="1" si="26"/>
        <v/>
      </c>
      <c r="L21">
        <f t="shared" ca="1" si="26"/>
        <v>593</v>
      </c>
      <c r="M21" t="str">
        <f t="shared" ca="1" si="26"/>
        <v/>
      </c>
      <c r="N21" t="str">
        <f t="shared" ca="1" si="26"/>
        <v/>
      </c>
      <c r="O21" t="str">
        <f t="shared" ca="1" si="26"/>
        <v/>
      </c>
      <c r="P21" t="str">
        <f t="shared" ca="1" si="26"/>
        <v/>
      </c>
      <c r="Q21" t="str">
        <f t="shared" ca="1" si="26"/>
        <v/>
      </c>
      <c r="R21" t="str">
        <f t="shared" ca="1" si="26"/>
        <v/>
      </c>
      <c r="S21" t="str">
        <f t="shared" ca="1" si="26"/>
        <v/>
      </c>
      <c r="T21" t="str">
        <f t="shared" ca="1" si="26"/>
        <v/>
      </c>
      <c r="U21" t="str">
        <f t="shared" ca="1" si="26"/>
        <v/>
      </c>
      <c r="V21" t="str">
        <f t="shared" ca="1" si="26"/>
        <v/>
      </c>
      <c r="W21" t="str">
        <f t="shared" ca="1" si="26"/>
        <v/>
      </c>
      <c r="X21" t="str">
        <f t="shared" ca="1" si="26"/>
        <v/>
      </c>
      <c r="Y21" t="str">
        <f t="shared" ca="1" si="26"/>
        <v/>
      </c>
      <c r="Z21" t="str">
        <f t="shared" ca="1" si="26"/>
        <v/>
      </c>
      <c r="AA21" t="str">
        <f t="shared" ca="1" si="26"/>
        <v/>
      </c>
      <c r="AB21" t="str">
        <f t="shared" ca="1" si="26"/>
        <v/>
      </c>
      <c r="AC21" t="str">
        <f t="shared" ca="1" si="26"/>
        <v/>
      </c>
      <c r="AD21" t="str">
        <f t="shared" ca="1" si="26"/>
        <v/>
      </c>
      <c r="AE21" t="str">
        <f t="shared" ca="1" si="26"/>
        <v/>
      </c>
      <c r="AF21" t="str">
        <f t="shared" ca="1" si="26"/>
        <v/>
      </c>
      <c r="AG21" t="str">
        <f t="shared" ca="1" si="26"/>
        <v/>
      </c>
      <c r="AH21" t="str">
        <f t="shared" ref="AH21:BM21" ca="1" si="27">IF(AH6&lt;=SMALL($B6:$EG6,6),ROUND(AH6*1000,0),"")</f>
        <v/>
      </c>
      <c r="AI21" t="str">
        <f t="shared" ca="1" si="27"/>
        <v/>
      </c>
      <c r="AJ21" t="str">
        <f t="shared" ca="1" si="27"/>
        <v/>
      </c>
      <c r="AK21" t="str">
        <f t="shared" ca="1" si="27"/>
        <v/>
      </c>
      <c r="AL21" t="str">
        <f t="shared" ca="1" si="27"/>
        <v/>
      </c>
      <c r="AM21" t="str">
        <f t="shared" ca="1" si="27"/>
        <v/>
      </c>
      <c r="AN21" t="str">
        <f t="shared" ca="1" si="27"/>
        <v/>
      </c>
      <c r="AO21" t="str">
        <f t="shared" ca="1" si="27"/>
        <v/>
      </c>
      <c r="AP21" t="str">
        <f t="shared" ca="1" si="27"/>
        <v/>
      </c>
      <c r="AQ21" t="str">
        <f t="shared" ca="1" si="27"/>
        <v/>
      </c>
      <c r="AR21" t="str">
        <f t="shared" ca="1" si="27"/>
        <v/>
      </c>
      <c r="AS21" t="str">
        <f t="shared" ca="1" si="27"/>
        <v/>
      </c>
      <c r="AT21" t="str">
        <f t="shared" ca="1" si="27"/>
        <v/>
      </c>
      <c r="AU21" t="str">
        <f t="shared" ca="1" si="27"/>
        <v/>
      </c>
      <c r="AV21" t="str">
        <f t="shared" ca="1" si="27"/>
        <v/>
      </c>
      <c r="AW21" t="str">
        <f t="shared" ca="1" si="27"/>
        <v/>
      </c>
      <c r="AX21" t="str">
        <f t="shared" ca="1" si="27"/>
        <v/>
      </c>
      <c r="AY21" t="str">
        <f t="shared" ca="1" si="27"/>
        <v/>
      </c>
      <c r="AZ21" t="str">
        <f t="shared" ca="1" si="27"/>
        <v/>
      </c>
      <c r="BA21" t="str">
        <f t="shared" ca="1" si="27"/>
        <v/>
      </c>
      <c r="BB21" t="str">
        <f t="shared" ca="1" si="27"/>
        <v/>
      </c>
      <c r="BC21" t="str">
        <f t="shared" ca="1" si="27"/>
        <v/>
      </c>
      <c r="BD21" t="str">
        <f t="shared" ca="1" si="27"/>
        <v/>
      </c>
      <c r="BE21" t="str">
        <f t="shared" ca="1" si="27"/>
        <v/>
      </c>
      <c r="BF21" t="str">
        <f t="shared" ca="1" si="27"/>
        <v/>
      </c>
      <c r="BG21" t="str">
        <f t="shared" ca="1" si="27"/>
        <v/>
      </c>
      <c r="BH21" t="str">
        <f t="shared" ca="1" si="27"/>
        <v/>
      </c>
      <c r="BI21" t="str">
        <f t="shared" ca="1" si="27"/>
        <v/>
      </c>
      <c r="BJ21" t="str">
        <f t="shared" ca="1" si="27"/>
        <v/>
      </c>
      <c r="BK21" t="str">
        <f t="shared" ca="1" si="27"/>
        <v/>
      </c>
      <c r="BL21" t="str">
        <f t="shared" ca="1" si="27"/>
        <v/>
      </c>
      <c r="BM21" t="str">
        <f t="shared" ca="1" si="27"/>
        <v/>
      </c>
      <c r="BN21" t="str">
        <f t="shared" ref="BN21:CS21" ca="1" si="28">IF(BN6&lt;=SMALL($B6:$EG6,6),ROUND(BN6*1000,0),"")</f>
        <v/>
      </c>
      <c r="BO21" t="str">
        <f t="shared" ca="1" si="28"/>
        <v/>
      </c>
      <c r="BP21" t="str">
        <f t="shared" ca="1" si="28"/>
        <v/>
      </c>
      <c r="BQ21" t="str">
        <f t="shared" ca="1" si="28"/>
        <v/>
      </c>
      <c r="BR21" t="str">
        <f t="shared" ca="1" si="28"/>
        <v/>
      </c>
      <c r="BS21" t="str">
        <f t="shared" ca="1" si="28"/>
        <v/>
      </c>
      <c r="BT21" t="str">
        <f t="shared" ca="1" si="28"/>
        <v/>
      </c>
      <c r="BU21" t="str">
        <f t="shared" ca="1" si="28"/>
        <v/>
      </c>
      <c r="BV21" t="str">
        <f t="shared" ca="1" si="28"/>
        <v/>
      </c>
      <c r="BW21" t="str">
        <f t="shared" ca="1" si="28"/>
        <v/>
      </c>
      <c r="BX21">
        <f t="shared" ca="1" si="28"/>
        <v>508</v>
      </c>
      <c r="BY21" t="str">
        <f t="shared" ca="1" si="28"/>
        <v/>
      </c>
      <c r="BZ21" t="str">
        <f t="shared" ca="1" si="28"/>
        <v/>
      </c>
      <c r="CA21" t="str">
        <f t="shared" ca="1" si="28"/>
        <v/>
      </c>
      <c r="CB21" t="str">
        <f t="shared" ca="1" si="28"/>
        <v/>
      </c>
      <c r="CC21" t="str">
        <f t="shared" ca="1" si="28"/>
        <v/>
      </c>
      <c r="CD21" t="str">
        <f t="shared" ca="1" si="28"/>
        <v/>
      </c>
      <c r="CE21" t="str">
        <f t="shared" ca="1" si="28"/>
        <v/>
      </c>
      <c r="CF21" t="str">
        <f t="shared" ca="1" si="28"/>
        <v/>
      </c>
      <c r="CG21" t="str">
        <f t="shared" ca="1" si="28"/>
        <v/>
      </c>
      <c r="CH21" t="str">
        <f t="shared" ca="1" si="28"/>
        <v/>
      </c>
      <c r="CI21" t="str">
        <f t="shared" ca="1" si="28"/>
        <v/>
      </c>
      <c r="CJ21" t="str">
        <f t="shared" ca="1" si="28"/>
        <v/>
      </c>
      <c r="CK21" t="str">
        <f t="shared" ca="1" si="28"/>
        <v/>
      </c>
      <c r="CL21" t="str">
        <f t="shared" ca="1" si="28"/>
        <v/>
      </c>
      <c r="CM21" t="str">
        <f t="shared" ca="1" si="28"/>
        <v/>
      </c>
      <c r="CN21" t="str">
        <f t="shared" ca="1" si="28"/>
        <v/>
      </c>
      <c r="CO21" t="str">
        <f t="shared" ca="1" si="28"/>
        <v/>
      </c>
      <c r="CP21" t="str">
        <f t="shared" ca="1" si="28"/>
        <v/>
      </c>
      <c r="CQ21" t="str">
        <f t="shared" ca="1" si="28"/>
        <v/>
      </c>
      <c r="CR21" t="str">
        <f t="shared" ca="1" si="28"/>
        <v/>
      </c>
      <c r="CS21" t="str">
        <f t="shared" ca="1" si="28"/>
        <v/>
      </c>
      <c r="CT21" t="str">
        <f t="shared" ref="CT21:DY21" ca="1" si="29">IF(CT6&lt;=SMALL($B6:$EG6,6),ROUND(CT6*1000,0),"")</f>
        <v/>
      </c>
      <c r="CU21" t="str">
        <f t="shared" ca="1" si="29"/>
        <v/>
      </c>
      <c r="CV21" t="str">
        <f t="shared" ca="1" si="29"/>
        <v/>
      </c>
      <c r="CW21" t="str">
        <f t="shared" ca="1" si="29"/>
        <v/>
      </c>
      <c r="CX21" t="str">
        <f t="shared" ca="1" si="29"/>
        <v/>
      </c>
      <c r="CY21" t="str">
        <f t="shared" ca="1" si="29"/>
        <v/>
      </c>
      <c r="CZ21" t="str">
        <f t="shared" ca="1" si="29"/>
        <v/>
      </c>
      <c r="DA21" t="str">
        <f t="shared" ca="1" si="29"/>
        <v/>
      </c>
      <c r="DB21" t="str">
        <f t="shared" ca="1" si="29"/>
        <v/>
      </c>
      <c r="DC21" t="str">
        <f t="shared" ca="1" si="29"/>
        <v/>
      </c>
      <c r="DD21" t="str">
        <f t="shared" ca="1" si="29"/>
        <v/>
      </c>
      <c r="DE21" t="str">
        <f t="shared" ca="1" si="29"/>
        <v/>
      </c>
      <c r="DF21" t="str">
        <f t="shared" ca="1" si="29"/>
        <v/>
      </c>
      <c r="DG21" t="str">
        <f t="shared" ca="1" si="29"/>
        <v/>
      </c>
      <c r="DH21" t="str">
        <f t="shared" ca="1" si="29"/>
        <v/>
      </c>
      <c r="DI21" t="str">
        <f t="shared" ca="1" si="29"/>
        <v/>
      </c>
      <c r="DJ21" t="str">
        <f t="shared" ca="1" si="29"/>
        <v/>
      </c>
      <c r="DK21" t="str">
        <f t="shared" ca="1" si="29"/>
        <v/>
      </c>
      <c r="DL21" t="str">
        <f t="shared" ca="1" si="29"/>
        <v/>
      </c>
      <c r="DM21" t="str">
        <f t="shared" ca="1" si="29"/>
        <v/>
      </c>
      <c r="DN21" t="str">
        <f t="shared" ca="1" si="29"/>
        <v/>
      </c>
      <c r="DO21" t="str">
        <f t="shared" ca="1" si="29"/>
        <v/>
      </c>
      <c r="DP21" t="str">
        <f t="shared" ca="1" si="29"/>
        <v/>
      </c>
      <c r="DQ21" t="str">
        <f t="shared" ca="1" si="29"/>
        <v/>
      </c>
      <c r="DR21" t="str">
        <f t="shared" ca="1" si="29"/>
        <v/>
      </c>
      <c r="DS21" t="str">
        <f t="shared" ca="1" si="29"/>
        <v/>
      </c>
      <c r="DT21">
        <f t="shared" ca="1" si="29"/>
        <v>623</v>
      </c>
      <c r="DU21" t="str">
        <f t="shared" ca="1" si="29"/>
        <v/>
      </c>
      <c r="DV21" t="str">
        <f t="shared" ca="1" si="29"/>
        <v/>
      </c>
      <c r="DW21" t="str">
        <f t="shared" ca="1" si="29"/>
        <v/>
      </c>
      <c r="DX21" t="str">
        <f t="shared" ca="1" si="29"/>
        <v/>
      </c>
      <c r="DY21" t="str">
        <f t="shared" ca="1" si="29"/>
        <v/>
      </c>
      <c r="DZ21" t="str">
        <f t="shared" ref="DZ21:EG21" ca="1" si="30">IF(DZ6&lt;=SMALL($B6:$EG6,6),ROUND(DZ6*1000,0),"")</f>
        <v/>
      </c>
      <c r="EA21" t="str">
        <f t="shared" ca="1" si="30"/>
        <v/>
      </c>
      <c r="EB21" t="str">
        <f t="shared" ca="1" si="30"/>
        <v/>
      </c>
      <c r="EC21" t="str">
        <f t="shared" ca="1" si="30"/>
        <v/>
      </c>
      <c r="ED21" t="str">
        <f t="shared" ca="1" si="30"/>
        <v/>
      </c>
      <c r="EE21" t="str">
        <f t="shared" ca="1" si="30"/>
        <v/>
      </c>
      <c r="EF21" t="str">
        <f t="shared" ca="1" si="30"/>
        <v/>
      </c>
      <c r="EG21" s="14" t="str">
        <f t="shared" ca="1" si="30"/>
        <v/>
      </c>
    </row>
    <row r="22" spans="1:137" x14ac:dyDescent="0.45">
      <c r="A22" s="39" t="str">
        <f t="shared" si="5"/>
        <v>set_2006</v>
      </c>
      <c r="B22" t="str">
        <f t="shared" ref="B22:AG22" ca="1" si="31">IF(B7&lt;=SMALL($B7:$EG7,6),ROUND(B7*1000,0),"")</f>
        <v/>
      </c>
      <c r="C22" t="str">
        <f t="shared" ca="1" si="31"/>
        <v/>
      </c>
      <c r="D22" t="str">
        <f t="shared" ca="1" si="31"/>
        <v/>
      </c>
      <c r="E22" t="str">
        <f t="shared" ca="1" si="31"/>
        <v/>
      </c>
      <c r="F22">
        <f t="shared" ca="1" si="31"/>
        <v>629</v>
      </c>
      <c r="G22" t="str">
        <f t="shared" ca="1" si="31"/>
        <v/>
      </c>
      <c r="H22" t="str">
        <f t="shared" ca="1" si="31"/>
        <v/>
      </c>
      <c r="I22" t="str">
        <f t="shared" ca="1" si="31"/>
        <v/>
      </c>
      <c r="J22" t="str">
        <f t="shared" ca="1" si="31"/>
        <v/>
      </c>
      <c r="K22" t="str">
        <f t="shared" ca="1" si="31"/>
        <v/>
      </c>
      <c r="L22" t="str">
        <f t="shared" ca="1" si="31"/>
        <v/>
      </c>
      <c r="M22" t="str">
        <f t="shared" ca="1" si="31"/>
        <v/>
      </c>
      <c r="N22" t="str">
        <f t="shared" ca="1" si="31"/>
        <v/>
      </c>
      <c r="O22" t="str">
        <f t="shared" ca="1" si="31"/>
        <v/>
      </c>
      <c r="P22" t="str">
        <f t="shared" ca="1" si="31"/>
        <v/>
      </c>
      <c r="Q22" t="str">
        <f t="shared" ca="1" si="31"/>
        <v/>
      </c>
      <c r="R22" t="str">
        <f t="shared" ca="1" si="31"/>
        <v/>
      </c>
      <c r="S22" t="str">
        <f t="shared" ca="1" si="31"/>
        <v/>
      </c>
      <c r="T22" t="str">
        <f t="shared" ca="1" si="31"/>
        <v/>
      </c>
      <c r="U22" t="str">
        <f t="shared" ca="1" si="31"/>
        <v/>
      </c>
      <c r="V22" t="str">
        <f t="shared" ca="1" si="31"/>
        <v/>
      </c>
      <c r="W22" t="str">
        <f t="shared" ca="1" si="31"/>
        <v/>
      </c>
      <c r="X22" t="str">
        <f t="shared" ca="1" si="31"/>
        <v/>
      </c>
      <c r="Y22" t="str">
        <f t="shared" ca="1" si="31"/>
        <v/>
      </c>
      <c r="Z22" t="str">
        <f t="shared" ca="1" si="31"/>
        <v/>
      </c>
      <c r="AA22">
        <f t="shared" ca="1" si="31"/>
        <v>567</v>
      </c>
      <c r="AB22">
        <f t="shared" ca="1" si="31"/>
        <v>534</v>
      </c>
      <c r="AC22" t="str">
        <f t="shared" ca="1" si="31"/>
        <v/>
      </c>
      <c r="AD22" t="str">
        <f t="shared" ca="1" si="31"/>
        <v/>
      </c>
      <c r="AE22">
        <f t="shared" ca="1" si="31"/>
        <v>509</v>
      </c>
      <c r="AF22">
        <f t="shared" ca="1" si="31"/>
        <v>0</v>
      </c>
      <c r="AG22" t="str">
        <f t="shared" ca="1" si="31"/>
        <v/>
      </c>
      <c r="AH22" t="str">
        <f t="shared" ref="AH22:BM22" ca="1" si="32">IF(AH7&lt;=SMALL($B7:$EG7,6),ROUND(AH7*1000,0),"")</f>
        <v/>
      </c>
      <c r="AI22" t="str">
        <f t="shared" ca="1" si="32"/>
        <v/>
      </c>
      <c r="AJ22" t="str">
        <f t="shared" ca="1" si="32"/>
        <v/>
      </c>
      <c r="AK22" t="str">
        <f t="shared" ca="1" si="32"/>
        <v/>
      </c>
      <c r="AL22" t="str">
        <f t="shared" ca="1" si="32"/>
        <v/>
      </c>
      <c r="AM22" t="str">
        <f t="shared" ca="1" si="32"/>
        <v/>
      </c>
      <c r="AN22" t="str">
        <f t="shared" ca="1" si="32"/>
        <v/>
      </c>
      <c r="AO22" t="str">
        <f t="shared" ca="1" si="32"/>
        <v/>
      </c>
      <c r="AP22" t="str">
        <f t="shared" ca="1" si="32"/>
        <v/>
      </c>
      <c r="AQ22" t="str">
        <f t="shared" ca="1" si="32"/>
        <v/>
      </c>
      <c r="AR22" t="str">
        <f t="shared" ca="1" si="32"/>
        <v/>
      </c>
      <c r="AS22" t="str">
        <f t="shared" ca="1" si="32"/>
        <v/>
      </c>
      <c r="AT22" t="str">
        <f t="shared" ca="1" si="32"/>
        <v/>
      </c>
      <c r="AU22" t="str">
        <f t="shared" ca="1" si="32"/>
        <v/>
      </c>
      <c r="AV22" t="str">
        <f t="shared" ca="1" si="32"/>
        <v/>
      </c>
      <c r="AW22" t="str">
        <f t="shared" ca="1" si="32"/>
        <v/>
      </c>
      <c r="AX22" t="str">
        <f t="shared" ca="1" si="32"/>
        <v/>
      </c>
      <c r="AY22" t="str">
        <f t="shared" ca="1" si="32"/>
        <v/>
      </c>
      <c r="AZ22" t="str">
        <f t="shared" ca="1" si="32"/>
        <v/>
      </c>
      <c r="BA22" t="str">
        <f t="shared" ca="1" si="32"/>
        <v/>
      </c>
      <c r="BB22" t="str">
        <f t="shared" ca="1" si="32"/>
        <v/>
      </c>
      <c r="BC22" t="str">
        <f t="shared" ca="1" si="32"/>
        <v/>
      </c>
      <c r="BD22" t="str">
        <f t="shared" ca="1" si="32"/>
        <v/>
      </c>
      <c r="BE22" t="str">
        <f t="shared" ca="1" si="32"/>
        <v/>
      </c>
      <c r="BF22" t="str">
        <f t="shared" ca="1" si="32"/>
        <v/>
      </c>
      <c r="BG22" t="str">
        <f t="shared" ca="1" si="32"/>
        <v/>
      </c>
      <c r="BH22" t="str">
        <f t="shared" ca="1" si="32"/>
        <v/>
      </c>
      <c r="BI22" t="str">
        <f t="shared" ca="1" si="32"/>
        <v/>
      </c>
      <c r="BJ22" t="str">
        <f t="shared" ca="1" si="32"/>
        <v/>
      </c>
      <c r="BK22" t="str">
        <f t="shared" ca="1" si="32"/>
        <v/>
      </c>
      <c r="BL22" t="str">
        <f t="shared" ca="1" si="32"/>
        <v/>
      </c>
      <c r="BM22" t="str">
        <f t="shared" ca="1" si="32"/>
        <v/>
      </c>
      <c r="BN22" t="str">
        <f t="shared" ref="BN22:CS22" ca="1" si="33">IF(BN7&lt;=SMALL($B7:$EG7,6),ROUND(BN7*1000,0),"")</f>
        <v/>
      </c>
      <c r="BO22" t="str">
        <f t="shared" ca="1" si="33"/>
        <v/>
      </c>
      <c r="BP22" t="str">
        <f t="shared" ca="1" si="33"/>
        <v/>
      </c>
      <c r="BQ22" t="str">
        <f t="shared" ca="1" si="33"/>
        <v/>
      </c>
      <c r="BR22" t="str">
        <f t="shared" ca="1" si="33"/>
        <v/>
      </c>
      <c r="BS22" t="str">
        <f t="shared" ca="1" si="33"/>
        <v/>
      </c>
      <c r="BT22" t="str">
        <f t="shared" ca="1" si="33"/>
        <v/>
      </c>
      <c r="BU22" t="str">
        <f t="shared" ca="1" si="33"/>
        <v/>
      </c>
      <c r="BV22" t="str">
        <f t="shared" ca="1" si="33"/>
        <v/>
      </c>
      <c r="BW22" t="str">
        <f t="shared" ca="1" si="33"/>
        <v/>
      </c>
      <c r="BX22" t="str">
        <f t="shared" ca="1" si="33"/>
        <v/>
      </c>
      <c r="BY22" t="str">
        <f t="shared" ca="1" si="33"/>
        <v/>
      </c>
      <c r="BZ22" t="str">
        <f t="shared" ca="1" si="33"/>
        <v/>
      </c>
      <c r="CA22" t="str">
        <f t="shared" ca="1" si="33"/>
        <v/>
      </c>
      <c r="CB22" t="str">
        <f t="shared" ca="1" si="33"/>
        <v/>
      </c>
      <c r="CC22" t="str">
        <f t="shared" ca="1" si="33"/>
        <v/>
      </c>
      <c r="CD22" t="str">
        <f t="shared" ca="1" si="33"/>
        <v/>
      </c>
      <c r="CE22" t="str">
        <f t="shared" ca="1" si="33"/>
        <v/>
      </c>
      <c r="CF22" t="str">
        <f t="shared" ca="1" si="33"/>
        <v/>
      </c>
      <c r="CG22" t="str">
        <f t="shared" ca="1" si="33"/>
        <v/>
      </c>
      <c r="CH22" t="str">
        <f t="shared" ca="1" si="33"/>
        <v/>
      </c>
      <c r="CI22" t="str">
        <f t="shared" ca="1" si="33"/>
        <v/>
      </c>
      <c r="CJ22" t="str">
        <f t="shared" ca="1" si="33"/>
        <v/>
      </c>
      <c r="CK22" t="str">
        <f t="shared" ca="1" si="33"/>
        <v/>
      </c>
      <c r="CL22" t="str">
        <f t="shared" ca="1" si="33"/>
        <v/>
      </c>
      <c r="CM22" t="str">
        <f t="shared" ca="1" si="33"/>
        <v/>
      </c>
      <c r="CN22" t="str">
        <f t="shared" ca="1" si="33"/>
        <v/>
      </c>
      <c r="CO22" t="str">
        <f t="shared" ca="1" si="33"/>
        <v/>
      </c>
      <c r="CP22" t="str">
        <f t="shared" ca="1" si="33"/>
        <v/>
      </c>
      <c r="CQ22" t="str">
        <f t="shared" ca="1" si="33"/>
        <v/>
      </c>
      <c r="CR22" t="str">
        <f t="shared" ca="1" si="33"/>
        <v/>
      </c>
      <c r="CS22" t="str">
        <f t="shared" ca="1" si="33"/>
        <v/>
      </c>
      <c r="CT22" t="str">
        <f t="shared" ref="CT22:DY22" ca="1" si="34">IF(CT7&lt;=SMALL($B7:$EG7,6),ROUND(CT7*1000,0),"")</f>
        <v/>
      </c>
      <c r="CU22" t="str">
        <f t="shared" ca="1" si="34"/>
        <v/>
      </c>
      <c r="CV22" t="str">
        <f t="shared" ca="1" si="34"/>
        <v/>
      </c>
      <c r="CW22" t="str">
        <f t="shared" ca="1" si="34"/>
        <v/>
      </c>
      <c r="CX22" t="str">
        <f t="shared" ca="1" si="34"/>
        <v/>
      </c>
      <c r="CY22">
        <f t="shared" ca="1" si="34"/>
        <v>639</v>
      </c>
      <c r="CZ22" t="str">
        <f t="shared" ca="1" si="34"/>
        <v/>
      </c>
      <c r="DA22" t="str">
        <f t="shared" ca="1" si="34"/>
        <v/>
      </c>
      <c r="DB22" t="str">
        <f t="shared" ca="1" si="34"/>
        <v/>
      </c>
      <c r="DC22" t="str">
        <f t="shared" ca="1" si="34"/>
        <v/>
      </c>
      <c r="DD22" t="str">
        <f t="shared" ca="1" si="34"/>
        <v/>
      </c>
      <c r="DE22" t="str">
        <f t="shared" ca="1" si="34"/>
        <v/>
      </c>
      <c r="DF22" t="str">
        <f t="shared" ca="1" si="34"/>
        <v/>
      </c>
      <c r="DG22" t="str">
        <f t="shared" ca="1" si="34"/>
        <v/>
      </c>
      <c r="DH22" t="str">
        <f t="shared" ca="1" si="34"/>
        <v/>
      </c>
      <c r="DI22" t="str">
        <f t="shared" ca="1" si="34"/>
        <v/>
      </c>
      <c r="DJ22" t="str">
        <f t="shared" ca="1" si="34"/>
        <v/>
      </c>
      <c r="DK22" t="str">
        <f t="shared" ca="1" si="34"/>
        <v/>
      </c>
      <c r="DL22" t="str">
        <f t="shared" ca="1" si="34"/>
        <v/>
      </c>
      <c r="DM22" t="str">
        <f t="shared" ca="1" si="34"/>
        <v/>
      </c>
      <c r="DN22" t="str">
        <f t="shared" ca="1" si="34"/>
        <v/>
      </c>
      <c r="DO22" t="str">
        <f t="shared" ca="1" si="34"/>
        <v/>
      </c>
      <c r="DP22" t="str">
        <f t="shared" ca="1" si="34"/>
        <v/>
      </c>
      <c r="DQ22" t="str">
        <f t="shared" ca="1" si="34"/>
        <v/>
      </c>
      <c r="DR22" t="str">
        <f t="shared" ca="1" si="34"/>
        <v/>
      </c>
      <c r="DS22" t="str">
        <f t="shared" ca="1" si="34"/>
        <v/>
      </c>
      <c r="DT22" t="str">
        <f t="shared" ca="1" si="34"/>
        <v/>
      </c>
      <c r="DU22" t="str">
        <f t="shared" ca="1" si="34"/>
        <v/>
      </c>
      <c r="DV22" t="str">
        <f t="shared" ca="1" si="34"/>
        <v/>
      </c>
      <c r="DW22" t="str">
        <f t="shared" ca="1" si="34"/>
        <v/>
      </c>
      <c r="DX22" t="str">
        <f t="shared" ca="1" si="34"/>
        <v/>
      </c>
      <c r="DY22" t="str">
        <f t="shared" ca="1" si="34"/>
        <v/>
      </c>
      <c r="DZ22" t="str">
        <f t="shared" ref="DZ22:EG22" ca="1" si="35">IF(DZ7&lt;=SMALL($B7:$EG7,6),ROUND(DZ7*1000,0),"")</f>
        <v/>
      </c>
      <c r="EA22" t="str">
        <f t="shared" ca="1" si="35"/>
        <v/>
      </c>
      <c r="EB22" t="str">
        <f t="shared" ca="1" si="35"/>
        <v/>
      </c>
      <c r="EC22" t="str">
        <f t="shared" ca="1" si="35"/>
        <v/>
      </c>
      <c r="ED22" t="str">
        <f t="shared" ca="1" si="35"/>
        <v/>
      </c>
      <c r="EE22" t="str">
        <f t="shared" ca="1" si="35"/>
        <v/>
      </c>
      <c r="EF22" t="str">
        <f t="shared" ca="1" si="35"/>
        <v/>
      </c>
      <c r="EG22" s="14" t="str">
        <f t="shared" ca="1" si="35"/>
        <v/>
      </c>
    </row>
    <row r="23" spans="1:137" x14ac:dyDescent="0.45">
      <c r="A23" s="39" t="str">
        <f t="shared" si="5"/>
        <v>set_1005</v>
      </c>
      <c r="B23" t="str">
        <f t="shared" ref="B23:AG23" ca="1" si="36">IF(B8&lt;=SMALL($B8:$EG8,6),ROUND(B8*1000,0),"")</f>
        <v/>
      </c>
      <c r="C23">
        <f t="shared" ca="1" si="36"/>
        <v>569</v>
      </c>
      <c r="D23" t="str">
        <f t="shared" ca="1" si="36"/>
        <v/>
      </c>
      <c r="E23" t="str">
        <f t="shared" ca="1" si="36"/>
        <v/>
      </c>
      <c r="F23">
        <f t="shared" ca="1" si="36"/>
        <v>0</v>
      </c>
      <c r="G23" t="str">
        <f t="shared" ca="1" si="36"/>
        <v/>
      </c>
      <c r="H23" s="40">
        <f t="shared" ca="1" si="36"/>
        <v>582</v>
      </c>
      <c r="I23" t="str">
        <f t="shared" ca="1" si="36"/>
        <v/>
      </c>
      <c r="J23" t="str">
        <f t="shared" ca="1" si="36"/>
        <v/>
      </c>
      <c r="K23" t="str">
        <f t="shared" ca="1" si="36"/>
        <v/>
      </c>
      <c r="L23" t="str">
        <f t="shared" ca="1" si="36"/>
        <v/>
      </c>
      <c r="M23" t="str">
        <f t="shared" ca="1" si="36"/>
        <v/>
      </c>
      <c r="N23" t="str">
        <f t="shared" ca="1" si="36"/>
        <v/>
      </c>
      <c r="O23" t="str">
        <f t="shared" ca="1" si="36"/>
        <v/>
      </c>
      <c r="P23" t="str">
        <f t="shared" ca="1" si="36"/>
        <v/>
      </c>
      <c r="Q23" t="str">
        <f t="shared" ca="1" si="36"/>
        <v/>
      </c>
      <c r="R23" t="str">
        <f t="shared" ca="1" si="36"/>
        <v/>
      </c>
      <c r="S23" t="str">
        <f t="shared" ca="1" si="36"/>
        <v/>
      </c>
      <c r="T23" t="str">
        <f t="shared" ca="1" si="36"/>
        <v/>
      </c>
      <c r="U23" t="str">
        <f t="shared" ca="1" si="36"/>
        <v/>
      </c>
      <c r="V23" t="str">
        <f t="shared" ca="1" si="36"/>
        <v/>
      </c>
      <c r="W23">
        <f t="shared" ca="1" si="36"/>
        <v>627</v>
      </c>
      <c r="X23" t="str">
        <f t="shared" ca="1" si="36"/>
        <v/>
      </c>
      <c r="Y23" t="str">
        <f t="shared" ca="1" si="36"/>
        <v/>
      </c>
      <c r="Z23" t="str">
        <f t="shared" ca="1" si="36"/>
        <v/>
      </c>
      <c r="AA23" t="str">
        <f t="shared" ca="1" si="36"/>
        <v/>
      </c>
      <c r="AB23" t="str">
        <f t="shared" ca="1" si="36"/>
        <v/>
      </c>
      <c r="AC23" t="str">
        <f t="shared" ca="1" si="36"/>
        <v/>
      </c>
      <c r="AD23" t="str">
        <f t="shared" ca="1" si="36"/>
        <v/>
      </c>
      <c r="AE23" t="str">
        <f t="shared" ca="1" si="36"/>
        <v/>
      </c>
      <c r="AF23">
        <f t="shared" ca="1" si="36"/>
        <v>629</v>
      </c>
      <c r="AG23" t="str">
        <f t="shared" ca="1" si="36"/>
        <v/>
      </c>
      <c r="AH23" t="str">
        <f t="shared" ref="AH23:BM23" ca="1" si="37">IF(AH8&lt;=SMALL($B8:$EG8,6),ROUND(AH8*1000,0),"")</f>
        <v/>
      </c>
      <c r="AI23" t="str">
        <f t="shared" ca="1" si="37"/>
        <v/>
      </c>
      <c r="AJ23" t="str">
        <f t="shared" ca="1" si="37"/>
        <v/>
      </c>
      <c r="AK23" t="str">
        <f t="shared" ca="1" si="37"/>
        <v/>
      </c>
      <c r="AL23" t="str">
        <f t="shared" ca="1" si="37"/>
        <v/>
      </c>
      <c r="AM23" t="str">
        <f t="shared" ca="1" si="37"/>
        <v/>
      </c>
      <c r="AN23" t="str">
        <f t="shared" ca="1" si="37"/>
        <v/>
      </c>
      <c r="AO23" t="str">
        <f t="shared" ca="1" si="37"/>
        <v/>
      </c>
      <c r="AP23" t="str">
        <f t="shared" ca="1" si="37"/>
        <v/>
      </c>
      <c r="AQ23" t="str">
        <f t="shared" ca="1" si="37"/>
        <v/>
      </c>
      <c r="AR23" t="str">
        <f t="shared" ca="1" si="37"/>
        <v/>
      </c>
      <c r="AS23" t="str">
        <f t="shared" ca="1" si="37"/>
        <v/>
      </c>
      <c r="AT23" t="str">
        <f t="shared" ca="1" si="37"/>
        <v/>
      </c>
      <c r="AU23" t="str">
        <f t="shared" ca="1" si="37"/>
        <v/>
      </c>
      <c r="AV23" t="str">
        <f t="shared" ca="1" si="37"/>
        <v/>
      </c>
      <c r="AW23" t="str">
        <f t="shared" ca="1" si="37"/>
        <v/>
      </c>
      <c r="AX23" t="str">
        <f t="shared" ca="1" si="37"/>
        <v/>
      </c>
      <c r="AY23" t="str">
        <f t="shared" ca="1" si="37"/>
        <v/>
      </c>
      <c r="AZ23" t="str">
        <f t="shared" ca="1" si="37"/>
        <v/>
      </c>
      <c r="BA23" t="str">
        <f t="shared" ca="1" si="37"/>
        <v/>
      </c>
      <c r="BB23" t="str">
        <f t="shared" ca="1" si="37"/>
        <v/>
      </c>
      <c r="BC23" t="str">
        <f t="shared" ca="1" si="37"/>
        <v/>
      </c>
      <c r="BD23" t="str">
        <f t="shared" ca="1" si="37"/>
        <v/>
      </c>
      <c r="BE23" t="str">
        <f t="shared" ca="1" si="37"/>
        <v/>
      </c>
      <c r="BF23" t="str">
        <f t="shared" ca="1" si="37"/>
        <v/>
      </c>
      <c r="BG23" t="str">
        <f t="shared" ca="1" si="37"/>
        <v/>
      </c>
      <c r="BH23" t="str">
        <f t="shared" ca="1" si="37"/>
        <v/>
      </c>
      <c r="BI23" t="str">
        <f t="shared" ca="1" si="37"/>
        <v/>
      </c>
      <c r="BJ23" t="str">
        <f t="shared" ca="1" si="37"/>
        <v/>
      </c>
      <c r="BK23" t="str">
        <f t="shared" ca="1" si="37"/>
        <v/>
      </c>
      <c r="BL23" t="str">
        <f t="shared" ca="1" si="37"/>
        <v/>
      </c>
      <c r="BM23" t="str">
        <f t="shared" ca="1" si="37"/>
        <v/>
      </c>
      <c r="BN23" t="str">
        <f t="shared" ref="BN23:CS23" ca="1" si="38">IF(BN8&lt;=SMALL($B8:$EG8,6),ROUND(BN8*1000,0),"")</f>
        <v/>
      </c>
      <c r="BO23" t="str">
        <f t="shared" ca="1" si="38"/>
        <v/>
      </c>
      <c r="BP23" t="str">
        <f t="shared" ca="1" si="38"/>
        <v/>
      </c>
      <c r="BQ23" t="str">
        <f t="shared" ca="1" si="38"/>
        <v/>
      </c>
      <c r="BR23" t="str">
        <f t="shared" ca="1" si="38"/>
        <v/>
      </c>
      <c r="BS23" t="str">
        <f t="shared" ca="1" si="38"/>
        <v/>
      </c>
      <c r="BT23" t="str">
        <f t="shared" ca="1" si="38"/>
        <v/>
      </c>
      <c r="BU23" t="str">
        <f t="shared" ca="1" si="38"/>
        <v/>
      </c>
      <c r="BV23" t="str">
        <f t="shared" ca="1" si="38"/>
        <v/>
      </c>
      <c r="BW23" t="str">
        <f t="shared" ca="1" si="38"/>
        <v/>
      </c>
      <c r="BX23">
        <f t="shared" ca="1" si="38"/>
        <v>625</v>
      </c>
      <c r="BY23" t="str">
        <f t="shared" ca="1" si="38"/>
        <v/>
      </c>
      <c r="BZ23" t="str">
        <f t="shared" ca="1" si="38"/>
        <v/>
      </c>
      <c r="CA23" t="str">
        <f t="shared" ca="1" si="38"/>
        <v/>
      </c>
      <c r="CB23" t="str">
        <f t="shared" ca="1" si="38"/>
        <v/>
      </c>
      <c r="CC23" t="str">
        <f t="shared" ca="1" si="38"/>
        <v/>
      </c>
      <c r="CD23" t="str">
        <f t="shared" ca="1" si="38"/>
        <v/>
      </c>
      <c r="CE23" t="str">
        <f t="shared" ca="1" si="38"/>
        <v/>
      </c>
      <c r="CF23" t="str">
        <f t="shared" ca="1" si="38"/>
        <v/>
      </c>
      <c r="CG23" t="str">
        <f t="shared" ca="1" si="38"/>
        <v/>
      </c>
      <c r="CH23" t="str">
        <f t="shared" ca="1" si="38"/>
        <v/>
      </c>
      <c r="CI23" t="str">
        <f t="shared" ca="1" si="38"/>
        <v/>
      </c>
      <c r="CJ23" t="str">
        <f t="shared" ca="1" si="38"/>
        <v/>
      </c>
      <c r="CK23" t="str">
        <f t="shared" ca="1" si="38"/>
        <v/>
      </c>
      <c r="CL23" t="str">
        <f t="shared" ca="1" si="38"/>
        <v/>
      </c>
      <c r="CM23" t="str">
        <f t="shared" ca="1" si="38"/>
        <v/>
      </c>
      <c r="CN23" t="str">
        <f t="shared" ca="1" si="38"/>
        <v/>
      </c>
      <c r="CO23" t="str">
        <f t="shared" ca="1" si="38"/>
        <v/>
      </c>
      <c r="CP23" t="str">
        <f t="shared" ca="1" si="38"/>
        <v/>
      </c>
      <c r="CQ23" t="str">
        <f t="shared" ca="1" si="38"/>
        <v/>
      </c>
      <c r="CR23" t="str">
        <f t="shared" ca="1" si="38"/>
        <v/>
      </c>
      <c r="CS23" t="str">
        <f t="shared" ca="1" si="38"/>
        <v/>
      </c>
      <c r="CT23" t="str">
        <f t="shared" ref="CT23:DY23" ca="1" si="39">IF(CT8&lt;=SMALL($B8:$EG8,6),ROUND(CT8*1000,0),"")</f>
        <v/>
      </c>
      <c r="CU23" t="str">
        <f t="shared" ca="1" si="39"/>
        <v/>
      </c>
      <c r="CV23" t="str">
        <f t="shared" ca="1" si="39"/>
        <v/>
      </c>
      <c r="CW23" t="str">
        <f t="shared" ca="1" si="39"/>
        <v/>
      </c>
      <c r="CX23" t="str">
        <f t="shared" ca="1" si="39"/>
        <v/>
      </c>
      <c r="CY23" t="str">
        <f t="shared" ca="1" si="39"/>
        <v/>
      </c>
      <c r="CZ23" t="str">
        <f t="shared" ca="1" si="39"/>
        <v/>
      </c>
      <c r="DA23" t="str">
        <f t="shared" ca="1" si="39"/>
        <v/>
      </c>
      <c r="DB23" t="str">
        <f t="shared" ca="1" si="39"/>
        <v/>
      </c>
      <c r="DC23" t="str">
        <f t="shared" ca="1" si="39"/>
        <v/>
      </c>
      <c r="DD23" t="str">
        <f t="shared" ca="1" si="39"/>
        <v/>
      </c>
      <c r="DE23" t="str">
        <f t="shared" ca="1" si="39"/>
        <v/>
      </c>
      <c r="DF23" t="str">
        <f t="shared" ca="1" si="39"/>
        <v/>
      </c>
      <c r="DG23" t="str">
        <f t="shared" ca="1" si="39"/>
        <v/>
      </c>
      <c r="DH23" t="str">
        <f t="shared" ca="1" si="39"/>
        <v/>
      </c>
      <c r="DI23" t="str">
        <f t="shared" ca="1" si="39"/>
        <v/>
      </c>
      <c r="DJ23" t="str">
        <f t="shared" ca="1" si="39"/>
        <v/>
      </c>
      <c r="DK23" t="str">
        <f t="shared" ca="1" si="39"/>
        <v/>
      </c>
      <c r="DL23" t="str">
        <f t="shared" ca="1" si="39"/>
        <v/>
      </c>
      <c r="DM23" t="str">
        <f t="shared" ca="1" si="39"/>
        <v/>
      </c>
      <c r="DN23" t="str">
        <f t="shared" ca="1" si="39"/>
        <v/>
      </c>
      <c r="DO23" t="str">
        <f t="shared" ca="1" si="39"/>
        <v/>
      </c>
      <c r="DP23" t="str">
        <f t="shared" ca="1" si="39"/>
        <v/>
      </c>
      <c r="DQ23" t="str">
        <f t="shared" ca="1" si="39"/>
        <v/>
      </c>
      <c r="DR23" t="str">
        <f t="shared" ca="1" si="39"/>
        <v/>
      </c>
      <c r="DS23" t="str">
        <f t="shared" ca="1" si="39"/>
        <v/>
      </c>
      <c r="DT23" t="str">
        <f t="shared" ca="1" si="39"/>
        <v/>
      </c>
      <c r="DU23" t="str">
        <f t="shared" ca="1" si="39"/>
        <v/>
      </c>
      <c r="DV23" t="str">
        <f t="shared" ca="1" si="39"/>
        <v/>
      </c>
      <c r="DW23" t="str">
        <f t="shared" ca="1" si="39"/>
        <v/>
      </c>
      <c r="DX23" t="str">
        <f t="shared" ca="1" si="39"/>
        <v/>
      </c>
      <c r="DY23" t="str">
        <f t="shared" ca="1" si="39"/>
        <v/>
      </c>
      <c r="DZ23" t="str">
        <f t="shared" ref="DZ23:EG23" ca="1" si="40">IF(DZ8&lt;=SMALL($B8:$EG8,6),ROUND(DZ8*1000,0),"")</f>
        <v/>
      </c>
      <c r="EA23" t="str">
        <f t="shared" ca="1" si="40"/>
        <v/>
      </c>
      <c r="EB23" t="str">
        <f t="shared" ca="1" si="40"/>
        <v/>
      </c>
      <c r="EC23" t="str">
        <f t="shared" ca="1" si="40"/>
        <v/>
      </c>
      <c r="ED23" t="str">
        <f t="shared" ca="1" si="40"/>
        <v/>
      </c>
      <c r="EE23" t="str">
        <f t="shared" ca="1" si="40"/>
        <v/>
      </c>
      <c r="EF23" t="str">
        <f t="shared" ca="1" si="40"/>
        <v/>
      </c>
      <c r="EG23" s="14" t="str">
        <f t="shared" ca="1" si="40"/>
        <v/>
      </c>
    </row>
    <row r="24" spans="1:137" x14ac:dyDescent="0.45">
      <c r="A24" s="39" t="str">
        <f t="shared" si="5"/>
        <v>set_2005</v>
      </c>
      <c r="B24" t="str">
        <f t="shared" ref="B24:AG24" ca="1" si="41">IF(B9&lt;=SMALL($B9:$EG9,6),ROUND(B9*1000,0),"")</f>
        <v/>
      </c>
      <c r="C24" t="str">
        <f t="shared" ca="1" si="41"/>
        <v/>
      </c>
      <c r="D24" t="str">
        <f t="shared" ca="1" si="41"/>
        <v/>
      </c>
      <c r="E24" t="str">
        <f t="shared" ca="1" si="41"/>
        <v/>
      </c>
      <c r="F24" t="str">
        <f t="shared" ca="1" si="41"/>
        <v/>
      </c>
      <c r="G24" t="str">
        <f t="shared" ca="1" si="41"/>
        <v/>
      </c>
      <c r="H24" t="str">
        <f t="shared" ca="1" si="41"/>
        <v/>
      </c>
      <c r="I24" t="str">
        <f t="shared" ca="1" si="41"/>
        <v/>
      </c>
      <c r="J24" t="str">
        <f t="shared" ca="1" si="41"/>
        <v/>
      </c>
      <c r="K24" t="str">
        <f t="shared" ca="1" si="41"/>
        <v/>
      </c>
      <c r="L24" t="str">
        <f t="shared" ca="1" si="41"/>
        <v/>
      </c>
      <c r="M24" t="str">
        <f t="shared" ca="1" si="41"/>
        <v/>
      </c>
      <c r="N24" t="str">
        <f t="shared" ca="1" si="41"/>
        <v/>
      </c>
      <c r="O24" t="str">
        <f t="shared" ca="1" si="41"/>
        <v/>
      </c>
      <c r="P24" t="str">
        <f t="shared" ca="1" si="41"/>
        <v/>
      </c>
      <c r="Q24" t="str">
        <f t="shared" ca="1" si="41"/>
        <v/>
      </c>
      <c r="R24" t="str">
        <f t="shared" ca="1" si="41"/>
        <v/>
      </c>
      <c r="S24" t="str">
        <f t="shared" ca="1" si="41"/>
        <v/>
      </c>
      <c r="T24" t="str">
        <f t="shared" ca="1" si="41"/>
        <v/>
      </c>
      <c r="U24" t="str">
        <f t="shared" ca="1" si="41"/>
        <v/>
      </c>
      <c r="V24" t="str">
        <f t="shared" ca="1" si="41"/>
        <v/>
      </c>
      <c r="W24" t="str">
        <f t="shared" ca="1" si="41"/>
        <v/>
      </c>
      <c r="X24" t="str">
        <f t="shared" ca="1" si="41"/>
        <v/>
      </c>
      <c r="Y24" t="str">
        <f t="shared" ca="1" si="41"/>
        <v/>
      </c>
      <c r="Z24" t="str">
        <f t="shared" ca="1" si="41"/>
        <v/>
      </c>
      <c r="AA24">
        <f t="shared" ca="1" si="41"/>
        <v>475</v>
      </c>
      <c r="AB24">
        <f t="shared" ca="1" si="41"/>
        <v>493</v>
      </c>
      <c r="AC24" t="str">
        <f t="shared" ca="1" si="41"/>
        <v/>
      </c>
      <c r="AD24">
        <f t="shared" ca="1" si="41"/>
        <v>574</v>
      </c>
      <c r="AE24">
        <f t="shared" ca="1" si="41"/>
        <v>0</v>
      </c>
      <c r="AF24">
        <f t="shared" ca="1" si="41"/>
        <v>509</v>
      </c>
      <c r="AG24" t="str">
        <f t="shared" ca="1" si="41"/>
        <v/>
      </c>
      <c r="AH24" t="str">
        <f t="shared" ref="AH24:BM24" ca="1" si="42">IF(AH9&lt;=SMALL($B9:$EG9,6),ROUND(AH9*1000,0),"")</f>
        <v/>
      </c>
      <c r="AI24" t="str">
        <f t="shared" ca="1" si="42"/>
        <v/>
      </c>
      <c r="AJ24" t="str">
        <f t="shared" ca="1" si="42"/>
        <v/>
      </c>
      <c r="AK24" t="str">
        <f t="shared" ca="1" si="42"/>
        <v/>
      </c>
      <c r="AL24" t="str">
        <f t="shared" ca="1" si="42"/>
        <v/>
      </c>
      <c r="AM24" t="str">
        <f t="shared" ca="1" si="42"/>
        <v/>
      </c>
      <c r="AN24" t="str">
        <f t="shared" ca="1" si="42"/>
        <v/>
      </c>
      <c r="AO24" t="str">
        <f t="shared" ca="1" si="42"/>
        <v/>
      </c>
      <c r="AP24" t="str">
        <f t="shared" ca="1" si="42"/>
        <v/>
      </c>
      <c r="AQ24" t="str">
        <f t="shared" ca="1" si="42"/>
        <v/>
      </c>
      <c r="AR24" t="str">
        <f t="shared" ca="1" si="42"/>
        <v/>
      </c>
      <c r="AS24" t="str">
        <f t="shared" ca="1" si="42"/>
        <v/>
      </c>
      <c r="AT24" t="str">
        <f t="shared" ca="1" si="42"/>
        <v/>
      </c>
      <c r="AU24" t="str">
        <f t="shared" ca="1" si="42"/>
        <v/>
      </c>
      <c r="AV24" t="str">
        <f t="shared" ca="1" si="42"/>
        <v/>
      </c>
      <c r="AW24" t="str">
        <f t="shared" ca="1" si="42"/>
        <v/>
      </c>
      <c r="AX24" t="str">
        <f t="shared" ca="1" si="42"/>
        <v/>
      </c>
      <c r="AY24" t="str">
        <f t="shared" ca="1" si="42"/>
        <v/>
      </c>
      <c r="AZ24" t="str">
        <f t="shared" ca="1" si="42"/>
        <v/>
      </c>
      <c r="BA24" t="str">
        <f t="shared" ca="1" si="42"/>
        <v/>
      </c>
      <c r="BB24" t="str">
        <f t="shared" ca="1" si="42"/>
        <v/>
      </c>
      <c r="BC24" t="str">
        <f t="shared" ca="1" si="42"/>
        <v/>
      </c>
      <c r="BD24" t="str">
        <f t="shared" ca="1" si="42"/>
        <v/>
      </c>
      <c r="BE24" t="str">
        <f t="shared" ca="1" si="42"/>
        <v/>
      </c>
      <c r="BF24" t="str">
        <f t="shared" ca="1" si="42"/>
        <v/>
      </c>
      <c r="BG24" t="str">
        <f t="shared" ca="1" si="42"/>
        <v/>
      </c>
      <c r="BH24" t="str">
        <f t="shared" ca="1" si="42"/>
        <v/>
      </c>
      <c r="BI24" t="str">
        <f t="shared" ca="1" si="42"/>
        <v/>
      </c>
      <c r="BJ24" t="str">
        <f t="shared" ca="1" si="42"/>
        <v/>
      </c>
      <c r="BK24" t="str">
        <f t="shared" ca="1" si="42"/>
        <v/>
      </c>
      <c r="BL24" t="str">
        <f t="shared" ca="1" si="42"/>
        <v/>
      </c>
      <c r="BM24" t="str">
        <f t="shared" ca="1" si="42"/>
        <v/>
      </c>
      <c r="BN24" t="str">
        <f t="shared" ref="BN24:CS24" ca="1" si="43">IF(BN9&lt;=SMALL($B9:$EG9,6),ROUND(BN9*1000,0),"")</f>
        <v/>
      </c>
      <c r="BO24" t="str">
        <f t="shared" ca="1" si="43"/>
        <v/>
      </c>
      <c r="BP24" t="str">
        <f t="shared" ca="1" si="43"/>
        <v/>
      </c>
      <c r="BQ24" t="str">
        <f t="shared" ca="1" si="43"/>
        <v/>
      </c>
      <c r="BR24" t="str">
        <f t="shared" ca="1" si="43"/>
        <v/>
      </c>
      <c r="BS24" t="str">
        <f t="shared" ca="1" si="43"/>
        <v/>
      </c>
      <c r="BT24" t="str">
        <f t="shared" ca="1" si="43"/>
        <v/>
      </c>
      <c r="BU24" t="str">
        <f t="shared" ca="1" si="43"/>
        <v/>
      </c>
      <c r="BV24" t="str">
        <f t="shared" ca="1" si="43"/>
        <v/>
      </c>
      <c r="BW24" t="str">
        <f t="shared" ca="1" si="43"/>
        <v/>
      </c>
      <c r="BX24" t="str">
        <f t="shared" ca="1" si="43"/>
        <v/>
      </c>
      <c r="BY24" t="str">
        <f t="shared" ca="1" si="43"/>
        <v/>
      </c>
      <c r="BZ24" t="str">
        <f t="shared" ca="1" si="43"/>
        <v/>
      </c>
      <c r="CA24" t="str">
        <f t="shared" ca="1" si="43"/>
        <v/>
      </c>
      <c r="CB24" t="str">
        <f t="shared" ca="1" si="43"/>
        <v/>
      </c>
      <c r="CC24" t="str">
        <f t="shared" ca="1" si="43"/>
        <v/>
      </c>
      <c r="CD24" t="str">
        <f t="shared" ca="1" si="43"/>
        <v/>
      </c>
      <c r="CE24" t="str">
        <f t="shared" ca="1" si="43"/>
        <v/>
      </c>
      <c r="CF24" t="str">
        <f t="shared" ca="1" si="43"/>
        <v/>
      </c>
      <c r="CG24" t="str">
        <f t="shared" ca="1" si="43"/>
        <v/>
      </c>
      <c r="CH24" t="str">
        <f t="shared" ca="1" si="43"/>
        <v/>
      </c>
      <c r="CI24" t="str">
        <f t="shared" ca="1" si="43"/>
        <v/>
      </c>
      <c r="CJ24" t="str">
        <f t="shared" ca="1" si="43"/>
        <v/>
      </c>
      <c r="CK24" t="str">
        <f t="shared" ca="1" si="43"/>
        <v/>
      </c>
      <c r="CL24">
        <f t="shared" ca="1" si="43"/>
        <v>554</v>
      </c>
      <c r="CM24" t="str">
        <f t="shared" ca="1" si="43"/>
        <v/>
      </c>
      <c r="CN24" t="str">
        <f t="shared" ca="1" si="43"/>
        <v/>
      </c>
      <c r="CO24" t="str">
        <f t="shared" ca="1" si="43"/>
        <v/>
      </c>
      <c r="CP24" t="str">
        <f t="shared" ca="1" si="43"/>
        <v/>
      </c>
      <c r="CQ24" t="str">
        <f t="shared" ca="1" si="43"/>
        <v/>
      </c>
      <c r="CR24" t="str">
        <f t="shared" ca="1" si="43"/>
        <v/>
      </c>
      <c r="CS24" t="str">
        <f t="shared" ca="1" si="43"/>
        <v/>
      </c>
      <c r="CT24" t="str">
        <f t="shared" ref="CT24:DY24" ca="1" si="44">IF(CT9&lt;=SMALL($B9:$EG9,6),ROUND(CT9*1000,0),"")</f>
        <v/>
      </c>
      <c r="CU24" t="str">
        <f t="shared" ca="1" si="44"/>
        <v/>
      </c>
      <c r="CV24" t="str">
        <f t="shared" ca="1" si="44"/>
        <v/>
      </c>
      <c r="CW24" t="str">
        <f t="shared" ca="1" si="44"/>
        <v/>
      </c>
      <c r="CX24" t="str">
        <f t="shared" ca="1" si="44"/>
        <v/>
      </c>
      <c r="CY24" t="str">
        <f t="shared" ca="1" si="44"/>
        <v/>
      </c>
      <c r="CZ24" t="str">
        <f t="shared" ca="1" si="44"/>
        <v/>
      </c>
      <c r="DA24" t="str">
        <f t="shared" ca="1" si="44"/>
        <v/>
      </c>
      <c r="DB24" t="str">
        <f t="shared" ca="1" si="44"/>
        <v/>
      </c>
      <c r="DC24" t="str">
        <f t="shared" ca="1" si="44"/>
        <v/>
      </c>
      <c r="DD24" t="str">
        <f t="shared" ca="1" si="44"/>
        <v/>
      </c>
      <c r="DE24" t="str">
        <f t="shared" ca="1" si="44"/>
        <v/>
      </c>
      <c r="DF24" t="str">
        <f t="shared" ca="1" si="44"/>
        <v/>
      </c>
      <c r="DG24" t="str">
        <f t="shared" ca="1" si="44"/>
        <v/>
      </c>
      <c r="DH24" t="str">
        <f t="shared" ca="1" si="44"/>
        <v/>
      </c>
      <c r="DI24" t="str">
        <f t="shared" ca="1" si="44"/>
        <v/>
      </c>
      <c r="DJ24" t="str">
        <f t="shared" ca="1" si="44"/>
        <v/>
      </c>
      <c r="DK24" t="str">
        <f t="shared" ca="1" si="44"/>
        <v/>
      </c>
      <c r="DL24" t="str">
        <f t="shared" ca="1" si="44"/>
        <v/>
      </c>
      <c r="DM24" t="str">
        <f t="shared" ca="1" si="44"/>
        <v/>
      </c>
      <c r="DN24" t="str">
        <f t="shared" ca="1" si="44"/>
        <v/>
      </c>
      <c r="DO24" t="str">
        <f t="shared" ca="1" si="44"/>
        <v/>
      </c>
      <c r="DP24" t="str">
        <f t="shared" ca="1" si="44"/>
        <v/>
      </c>
      <c r="DQ24" t="str">
        <f t="shared" ca="1" si="44"/>
        <v/>
      </c>
      <c r="DR24" t="str">
        <f t="shared" ca="1" si="44"/>
        <v/>
      </c>
      <c r="DS24" t="str">
        <f t="shared" ca="1" si="44"/>
        <v/>
      </c>
      <c r="DT24" t="str">
        <f t="shared" ca="1" si="44"/>
        <v/>
      </c>
      <c r="DU24" t="str">
        <f t="shared" ca="1" si="44"/>
        <v/>
      </c>
      <c r="DV24" t="str">
        <f t="shared" ca="1" si="44"/>
        <v/>
      </c>
      <c r="DW24" t="str">
        <f t="shared" ca="1" si="44"/>
        <v/>
      </c>
      <c r="DX24" t="str">
        <f t="shared" ca="1" si="44"/>
        <v/>
      </c>
      <c r="DY24" t="str">
        <f t="shared" ca="1" si="44"/>
        <v/>
      </c>
      <c r="DZ24" t="str">
        <f t="shared" ref="DZ24:EG24" ca="1" si="45">IF(DZ9&lt;=SMALL($B9:$EG9,6),ROUND(DZ9*1000,0),"")</f>
        <v/>
      </c>
      <c r="EA24" t="str">
        <f t="shared" ca="1" si="45"/>
        <v/>
      </c>
      <c r="EB24" t="str">
        <f t="shared" ca="1" si="45"/>
        <v/>
      </c>
      <c r="EC24" t="str">
        <f t="shared" ca="1" si="45"/>
        <v/>
      </c>
      <c r="ED24" t="str">
        <f t="shared" ca="1" si="45"/>
        <v/>
      </c>
      <c r="EE24" t="str">
        <f t="shared" ca="1" si="45"/>
        <v/>
      </c>
      <c r="EF24" t="str">
        <f t="shared" ca="1" si="45"/>
        <v/>
      </c>
      <c r="EG24" s="14" t="str">
        <f t="shared" ca="1" si="45"/>
        <v/>
      </c>
    </row>
    <row r="25" spans="1:137" x14ac:dyDescent="0.45">
      <c r="A25" s="39" t="str">
        <f t="shared" si="5"/>
        <v>set_4003</v>
      </c>
      <c r="B25" t="str">
        <f t="shared" ref="B25:AG25" ca="1" si="46">IF(B10&lt;=SMALL($B10:$EG10,6),ROUND(B10*1000,0),"")</f>
        <v/>
      </c>
      <c r="C25" t="str">
        <f t="shared" ca="1" si="46"/>
        <v/>
      </c>
      <c r="D25" t="str">
        <f t="shared" ca="1" si="46"/>
        <v/>
      </c>
      <c r="E25" t="str">
        <f t="shared" ca="1" si="46"/>
        <v/>
      </c>
      <c r="F25" t="str">
        <f t="shared" ca="1" si="46"/>
        <v/>
      </c>
      <c r="G25" t="str">
        <f t="shared" ca="1" si="46"/>
        <v/>
      </c>
      <c r="H25" t="str">
        <f t="shared" ca="1" si="46"/>
        <v/>
      </c>
      <c r="I25" t="str">
        <f t="shared" ca="1" si="46"/>
        <v/>
      </c>
      <c r="J25" t="str">
        <f t="shared" ca="1" si="46"/>
        <v/>
      </c>
      <c r="K25" t="str">
        <f t="shared" ca="1" si="46"/>
        <v/>
      </c>
      <c r="L25" t="str">
        <f t="shared" ca="1" si="46"/>
        <v/>
      </c>
      <c r="M25" t="str">
        <f t="shared" ca="1" si="46"/>
        <v/>
      </c>
      <c r="N25" t="str">
        <f t="shared" ca="1" si="46"/>
        <v/>
      </c>
      <c r="O25" t="str">
        <f t="shared" ca="1" si="46"/>
        <v/>
      </c>
      <c r="P25" t="str">
        <f t="shared" ca="1" si="46"/>
        <v/>
      </c>
      <c r="Q25" t="str">
        <f t="shared" ca="1" si="46"/>
        <v/>
      </c>
      <c r="R25" t="str">
        <f t="shared" ca="1" si="46"/>
        <v/>
      </c>
      <c r="S25" t="str">
        <f t="shared" ca="1" si="46"/>
        <v/>
      </c>
      <c r="T25" t="str">
        <f t="shared" ca="1" si="46"/>
        <v/>
      </c>
      <c r="U25" t="str">
        <f t="shared" ca="1" si="46"/>
        <v/>
      </c>
      <c r="V25" t="str">
        <f t="shared" ca="1" si="46"/>
        <v/>
      </c>
      <c r="W25" t="str">
        <f t="shared" ca="1" si="46"/>
        <v/>
      </c>
      <c r="X25" t="str">
        <f t="shared" ca="1" si="46"/>
        <v/>
      </c>
      <c r="Y25" t="str">
        <f t="shared" ca="1" si="46"/>
        <v/>
      </c>
      <c r="Z25" t="str">
        <f t="shared" ca="1" si="46"/>
        <v/>
      </c>
      <c r="AA25">
        <f t="shared" ca="1" si="46"/>
        <v>667</v>
      </c>
      <c r="AB25">
        <f t="shared" ca="1" si="46"/>
        <v>549</v>
      </c>
      <c r="AC25">
        <f t="shared" ca="1" si="46"/>
        <v>653</v>
      </c>
      <c r="AD25" t="str">
        <f t="shared" ca="1" si="46"/>
        <v/>
      </c>
      <c r="AE25">
        <f t="shared" ca="1" si="46"/>
        <v>554</v>
      </c>
      <c r="AF25">
        <f t="shared" ca="1" si="46"/>
        <v>667</v>
      </c>
      <c r="AG25" t="str">
        <f t="shared" ca="1" si="46"/>
        <v/>
      </c>
      <c r="AH25" t="str">
        <f t="shared" ref="AH25:BM25" ca="1" si="47">IF(AH10&lt;=SMALL($B10:$EG10,6),ROUND(AH10*1000,0),"")</f>
        <v/>
      </c>
      <c r="AI25" t="str">
        <f t="shared" ca="1" si="47"/>
        <v/>
      </c>
      <c r="AJ25" t="str">
        <f t="shared" ca="1" si="47"/>
        <v/>
      </c>
      <c r="AK25" t="str">
        <f t="shared" ca="1" si="47"/>
        <v/>
      </c>
      <c r="AL25" t="str">
        <f t="shared" ca="1" si="47"/>
        <v/>
      </c>
      <c r="AM25" t="str">
        <f t="shared" ca="1" si="47"/>
        <v/>
      </c>
      <c r="AN25" t="str">
        <f t="shared" ca="1" si="47"/>
        <v/>
      </c>
      <c r="AO25" t="str">
        <f t="shared" ca="1" si="47"/>
        <v/>
      </c>
      <c r="AP25" t="str">
        <f t="shared" ca="1" si="47"/>
        <v/>
      </c>
      <c r="AQ25" t="str">
        <f t="shared" ca="1" si="47"/>
        <v/>
      </c>
      <c r="AR25" t="str">
        <f t="shared" ca="1" si="47"/>
        <v/>
      </c>
      <c r="AS25" t="str">
        <f t="shared" ca="1" si="47"/>
        <v/>
      </c>
      <c r="AT25" t="str">
        <f t="shared" ca="1" si="47"/>
        <v/>
      </c>
      <c r="AU25" t="str">
        <f t="shared" ca="1" si="47"/>
        <v/>
      </c>
      <c r="AV25" t="str">
        <f t="shared" ca="1" si="47"/>
        <v/>
      </c>
      <c r="AW25" t="str">
        <f t="shared" ca="1" si="47"/>
        <v/>
      </c>
      <c r="AX25" t="str">
        <f t="shared" ca="1" si="47"/>
        <v/>
      </c>
      <c r="AY25" t="str">
        <f t="shared" ca="1" si="47"/>
        <v/>
      </c>
      <c r="AZ25" t="str">
        <f t="shared" ca="1" si="47"/>
        <v/>
      </c>
      <c r="BA25" t="str">
        <f t="shared" ca="1" si="47"/>
        <v/>
      </c>
      <c r="BB25" t="str">
        <f t="shared" ca="1" si="47"/>
        <v/>
      </c>
      <c r="BC25" t="str">
        <f t="shared" ca="1" si="47"/>
        <v/>
      </c>
      <c r="BD25" t="str">
        <f t="shared" ca="1" si="47"/>
        <v/>
      </c>
      <c r="BE25" t="str">
        <f t="shared" ca="1" si="47"/>
        <v/>
      </c>
      <c r="BF25" t="str">
        <f t="shared" ca="1" si="47"/>
        <v/>
      </c>
      <c r="BG25" t="str">
        <f t="shared" ca="1" si="47"/>
        <v/>
      </c>
      <c r="BH25" t="str">
        <f t="shared" ca="1" si="47"/>
        <v/>
      </c>
      <c r="BI25" t="str">
        <f t="shared" ca="1" si="47"/>
        <v/>
      </c>
      <c r="BJ25" t="str">
        <f t="shared" ca="1" si="47"/>
        <v/>
      </c>
      <c r="BK25" t="str">
        <f t="shared" ca="1" si="47"/>
        <v/>
      </c>
      <c r="BL25" t="str">
        <f t="shared" ca="1" si="47"/>
        <v/>
      </c>
      <c r="BM25" t="str">
        <f t="shared" ca="1" si="47"/>
        <v/>
      </c>
      <c r="BN25" t="str">
        <f t="shared" ref="BN25:CS25" ca="1" si="48">IF(BN10&lt;=SMALL($B10:$EG10,6),ROUND(BN10*1000,0),"")</f>
        <v/>
      </c>
      <c r="BO25" t="str">
        <f t="shared" ca="1" si="48"/>
        <v/>
      </c>
      <c r="BP25" t="str">
        <f t="shared" ca="1" si="48"/>
        <v/>
      </c>
      <c r="BQ25" t="str">
        <f t="shared" ca="1" si="48"/>
        <v/>
      </c>
      <c r="BR25" t="str">
        <f t="shared" ca="1" si="48"/>
        <v/>
      </c>
      <c r="BS25" t="str">
        <f t="shared" ca="1" si="48"/>
        <v/>
      </c>
      <c r="BT25" t="str">
        <f t="shared" ca="1" si="48"/>
        <v/>
      </c>
      <c r="BU25" t="str">
        <f t="shared" ca="1" si="48"/>
        <v/>
      </c>
      <c r="BV25" t="str">
        <f t="shared" ca="1" si="48"/>
        <v/>
      </c>
      <c r="BW25" t="str">
        <f t="shared" ca="1" si="48"/>
        <v/>
      </c>
      <c r="BX25" t="str">
        <f t="shared" ca="1" si="48"/>
        <v/>
      </c>
      <c r="BY25" t="str">
        <f t="shared" ca="1" si="48"/>
        <v/>
      </c>
      <c r="BZ25" t="str">
        <f t="shared" ca="1" si="48"/>
        <v/>
      </c>
      <c r="CA25" t="str">
        <f t="shared" ca="1" si="48"/>
        <v/>
      </c>
      <c r="CB25" t="str">
        <f t="shared" ca="1" si="48"/>
        <v/>
      </c>
      <c r="CC25" t="str">
        <f t="shared" ca="1" si="48"/>
        <v/>
      </c>
      <c r="CD25" t="str">
        <f t="shared" ca="1" si="48"/>
        <v/>
      </c>
      <c r="CE25" t="str">
        <f t="shared" ca="1" si="48"/>
        <v/>
      </c>
      <c r="CF25" t="str">
        <f t="shared" ca="1" si="48"/>
        <v/>
      </c>
      <c r="CG25" t="str">
        <f t="shared" ca="1" si="48"/>
        <v/>
      </c>
      <c r="CH25" t="str">
        <f t="shared" ca="1" si="48"/>
        <v/>
      </c>
      <c r="CI25" t="str">
        <f t="shared" ca="1" si="48"/>
        <v/>
      </c>
      <c r="CJ25" t="str">
        <f t="shared" ca="1" si="48"/>
        <v/>
      </c>
      <c r="CK25" t="str">
        <f t="shared" ca="1" si="48"/>
        <v/>
      </c>
      <c r="CL25">
        <f t="shared" ca="1" si="48"/>
        <v>0</v>
      </c>
      <c r="CM25" t="str">
        <f t="shared" ca="1" si="48"/>
        <v/>
      </c>
      <c r="CN25" t="str">
        <f t="shared" ca="1" si="48"/>
        <v/>
      </c>
      <c r="CO25" t="str">
        <f t="shared" ca="1" si="48"/>
        <v/>
      </c>
      <c r="CP25" t="str">
        <f t="shared" ca="1" si="48"/>
        <v/>
      </c>
      <c r="CQ25" t="str">
        <f t="shared" ca="1" si="48"/>
        <v/>
      </c>
      <c r="CR25" t="str">
        <f t="shared" ca="1" si="48"/>
        <v/>
      </c>
      <c r="CS25" t="str">
        <f t="shared" ca="1" si="48"/>
        <v/>
      </c>
      <c r="CT25" t="str">
        <f t="shared" ref="CT25:DY25" ca="1" si="49">IF(CT10&lt;=SMALL($B10:$EG10,6),ROUND(CT10*1000,0),"")</f>
        <v/>
      </c>
      <c r="CU25" t="str">
        <f t="shared" ca="1" si="49"/>
        <v/>
      </c>
      <c r="CV25" t="str">
        <f t="shared" ca="1" si="49"/>
        <v/>
      </c>
      <c r="CW25" t="str">
        <f t="shared" ca="1" si="49"/>
        <v/>
      </c>
      <c r="CX25" t="str">
        <f t="shared" ca="1" si="49"/>
        <v/>
      </c>
      <c r="CY25" t="str">
        <f t="shared" ca="1" si="49"/>
        <v/>
      </c>
      <c r="CZ25" t="str">
        <f t="shared" ca="1" si="49"/>
        <v/>
      </c>
      <c r="DA25" t="str">
        <f t="shared" ca="1" si="49"/>
        <v/>
      </c>
      <c r="DB25" t="str">
        <f t="shared" ca="1" si="49"/>
        <v/>
      </c>
      <c r="DC25" t="str">
        <f t="shared" ca="1" si="49"/>
        <v/>
      </c>
      <c r="DD25" t="str">
        <f t="shared" ca="1" si="49"/>
        <v/>
      </c>
      <c r="DE25" t="str">
        <f t="shared" ca="1" si="49"/>
        <v/>
      </c>
      <c r="DF25" t="str">
        <f t="shared" ca="1" si="49"/>
        <v/>
      </c>
      <c r="DG25" t="str">
        <f t="shared" ca="1" si="49"/>
        <v/>
      </c>
      <c r="DH25" t="str">
        <f t="shared" ca="1" si="49"/>
        <v/>
      </c>
      <c r="DI25" t="str">
        <f t="shared" ca="1" si="49"/>
        <v/>
      </c>
      <c r="DJ25" t="str">
        <f t="shared" ca="1" si="49"/>
        <v/>
      </c>
      <c r="DK25" t="str">
        <f t="shared" ca="1" si="49"/>
        <v/>
      </c>
      <c r="DL25" t="str">
        <f t="shared" ca="1" si="49"/>
        <v/>
      </c>
      <c r="DM25" t="str">
        <f t="shared" ca="1" si="49"/>
        <v/>
      </c>
      <c r="DN25" t="str">
        <f t="shared" ca="1" si="49"/>
        <v/>
      </c>
      <c r="DO25" t="str">
        <f t="shared" ca="1" si="49"/>
        <v/>
      </c>
      <c r="DP25" t="str">
        <f t="shared" ca="1" si="49"/>
        <v/>
      </c>
      <c r="DQ25" t="str">
        <f t="shared" ca="1" si="49"/>
        <v/>
      </c>
      <c r="DR25" t="str">
        <f t="shared" ca="1" si="49"/>
        <v/>
      </c>
      <c r="DS25" t="str">
        <f t="shared" ca="1" si="49"/>
        <v/>
      </c>
      <c r="DT25" t="str">
        <f t="shared" ca="1" si="49"/>
        <v/>
      </c>
      <c r="DU25" t="str">
        <f t="shared" ca="1" si="49"/>
        <v/>
      </c>
      <c r="DV25" t="str">
        <f t="shared" ca="1" si="49"/>
        <v/>
      </c>
      <c r="DW25" t="str">
        <f t="shared" ca="1" si="49"/>
        <v/>
      </c>
      <c r="DX25" t="str">
        <f t="shared" ca="1" si="49"/>
        <v/>
      </c>
      <c r="DY25" t="str">
        <f t="shared" ca="1" si="49"/>
        <v/>
      </c>
      <c r="DZ25" t="str">
        <f t="shared" ref="DZ25:EG25" ca="1" si="50">IF(DZ10&lt;=SMALL($B10:$EG10,6),ROUND(DZ10*1000,0),"")</f>
        <v/>
      </c>
      <c r="EA25" t="str">
        <f t="shared" ca="1" si="50"/>
        <v/>
      </c>
      <c r="EB25" t="str">
        <f t="shared" ca="1" si="50"/>
        <v/>
      </c>
      <c r="EC25" t="str">
        <f t="shared" ca="1" si="50"/>
        <v/>
      </c>
      <c r="ED25" t="str">
        <f t="shared" ca="1" si="50"/>
        <v/>
      </c>
      <c r="EE25" t="str">
        <f t="shared" ca="1" si="50"/>
        <v/>
      </c>
      <c r="EF25" t="str">
        <f t="shared" ca="1" si="50"/>
        <v/>
      </c>
      <c r="EG25" s="14" t="str">
        <f t="shared" ca="1" si="50"/>
        <v/>
      </c>
    </row>
    <row r="26" spans="1:137" x14ac:dyDescent="0.45">
      <c r="A26" s="39" t="str">
        <f t="shared" si="5"/>
        <v>set_5003</v>
      </c>
      <c r="B26" t="str">
        <f t="shared" ref="B26:AG26" ca="1" si="51">IF(B11&lt;=SMALL($B11:$EG11,6),ROUND(B11*1000,0),"")</f>
        <v/>
      </c>
      <c r="C26" t="str">
        <f t="shared" ca="1" si="51"/>
        <v/>
      </c>
      <c r="D26">
        <f t="shared" ca="1" si="51"/>
        <v>623</v>
      </c>
      <c r="E26" t="str">
        <f t="shared" ca="1" si="51"/>
        <v/>
      </c>
      <c r="F26" t="str">
        <f t="shared" ca="1" si="51"/>
        <v/>
      </c>
      <c r="G26" t="str">
        <f t="shared" ca="1" si="51"/>
        <v/>
      </c>
      <c r="H26" t="str">
        <f t="shared" ca="1" si="51"/>
        <v/>
      </c>
      <c r="I26" t="str">
        <f t="shared" ca="1" si="51"/>
        <v/>
      </c>
      <c r="J26" t="str">
        <f t="shared" ca="1" si="51"/>
        <v/>
      </c>
      <c r="K26" t="str">
        <f t="shared" ca="1" si="51"/>
        <v/>
      </c>
      <c r="L26" t="str">
        <f t="shared" ca="1" si="51"/>
        <v/>
      </c>
      <c r="M26" t="str">
        <f t="shared" ca="1" si="51"/>
        <v/>
      </c>
      <c r="N26" t="str">
        <f t="shared" ca="1" si="51"/>
        <v/>
      </c>
      <c r="O26" t="str">
        <f t="shared" ca="1" si="51"/>
        <v/>
      </c>
      <c r="P26" t="str">
        <f t="shared" ca="1" si="51"/>
        <v/>
      </c>
      <c r="Q26" t="str">
        <f t="shared" ca="1" si="51"/>
        <v/>
      </c>
      <c r="R26" t="str">
        <f t="shared" ca="1" si="51"/>
        <v/>
      </c>
      <c r="S26" t="str">
        <f t="shared" ca="1" si="51"/>
        <v/>
      </c>
      <c r="T26" t="str">
        <f t="shared" ca="1" si="51"/>
        <v/>
      </c>
      <c r="U26" t="str">
        <f t="shared" ca="1" si="51"/>
        <v/>
      </c>
      <c r="V26" t="str">
        <f t="shared" ca="1" si="51"/>
        <v/>
      </c>
      <c r="W26" t="str">
        <f t="shared" ca="1" si="51"/>
        <v/>
      </c>
      <c r="X26" t="str">
        <f t="shared" ca="1" si="51"/>
        <v/>
      </c>
      <c r="Y26" t="str">
        <f t="shared" ca="1" si="51"/>
        <v/>
      </c>
      <c r="Z26" t="str">
        <f t="shared" ca="1" si="51"/>
        <v/>
      </c>
      <c r="AA26" t="str">
        <f t="shared" ca="1" si="51"/>
        <v/>
      </c>
      <c r="AB26" t="str">
        <f t="shared" ca="1" si="51"/>
        <v/>
      </c>
      <c r="AC26" t="str">
        <f t="shared" ca="1" si="51"/>
        <v/>
      </c>
      <c r="AD26" t="str">
        <f t="shared" ca="1" si="51"/>
        <v/>
      </c>
      <c r="AE26" t="str">
        <f t="shared" ca="1" si="51"/>
        <v/>
      </c>
      <c r="AF26" t="str">
        <f t="shared" ca="1" si="51"/>
        <v/>
      </c>
      <c r="AG26" t="str">
        <f t="shared" ca="1" si="51"/>
        <v/>
      </c>
      <c r="AH26" t="str">
        <f t="shared" ref="AH26:BM26" ca="1" si="52">IF(AH11&lt;=SMALL($B11:$EG11,6),ROUND(AH11*1000,0),"")</f>
        <v/>
      </c>
      <c r="AI26" t="str">
        <f t="shared" ca="1" si="52"/>
        <v/>
      </c>
      <c r="AJ26" t="str">
        <f t="shared" ca="1" si="52"/>
        <v/>
      </c>
      <c r="AK26" t="str">
        <f t="shared" ca="1" si="52"/>
        <v/>
      </c>
      <c r="AL26" t="str">
        <f t="shared" ca="1" si="52"/>
        <v/>
      </c>
      <c r="AM26" t="str">
        <f t="shared" ca="1" si="52"/>
        <v/>
      </c>
      <c r="AN26" t="str">
        <f t="shared" ca="1" si="52"/>
        <v/>
      </c>
      <c r="AO26" t="str">
        <f t="shared" ca="1" si="52"/>
        <v/>
      </c>
      <c r="AP26" t="str">
        <f t="shared" ca="1" si="52"/>
        <v/>
      </c>
      <c r="AQ26" t="str">
        <f t="shared" ca="1" si="52"/>
        <v/>
      </c>
      <c r="AR26" t="str">
        <f t="shared" ca="1" si="52"/>
        <v/>
      </c>
      <c r="AS26" t="str">
        <f t="shared" ca="1" si="52"/>
        <v/>
      </c>
      <c r="AT26" t="str">
        <f t="shared" ca="1" si="52"/>
        <v/>
      </c>
      <c r="AU26" t="str">
        <f t="shared" ca="1" si="52"/>
        <v/>
      </c>
      <c r="AV26" t="str">
        <f t="shared" ca="1" si="52"/>
        <v/>
      </c>
      <c r="AW26" t="str">
        <f t="shared" ca="1" si="52"/>
        <v/>
      </c>
      <c r="AX26" t="str">
        <f t="shared" ca="1" si="52"/>
        <v/>
      </c>
      <c r="AY26" t="str">
        <f t="shared" ca="1" si="52"/>
        <v/>
      </c>
      <c r="AZ26" t="str">
        <f t="shared" ca="1" si="52"/>
        <v/>
      </c>
      <c r="BA26" t="str">
        <f t="shared" ca="1" si="52"/>
        <v/>
      </c>
      <c r="BB26" t="str">
        <f t="shared" ca="1" si="52"/>
        <v/>
      </c>
      <c r="BC26" t="str">
        <f t="shared" ca="1" si="52"/>
        <v/>
      </c>
      <c r="BD26" t="str">
        <f t="shared" ca="1" si="52"/>
        <v/>
      </c>
      <c r="BE26" t="str">
        <f t="shared" ca="1" si="52"/>
        <v/>
      </c>
      <c r="BF26" t="str">
        <f t="shared" ca="1" si="52"/>
        <v/>
      </c>
      <c r="BG26" t="str">
        <f t="shared" ca="1" si="52"/>
        <v/>
      </c>
      <c r="BH26" t="str">
        <f t="shared" ca="1" si="52"/>
        <v/>
      </c>
      <c r="BI26" t="str">
        <f t="shared" ca="1" si="52"/>
        <v/>
      </c>
      <c r="BJ26" t="str">
        <f t="shared" ca="1" si="52"/>
        <v/>
      </c>
      <c r="BK26" t="str">
        <f t="shared" ca="1" si="52"/>
        <v/>
      </c>
      <c r="BL26" t="str">
        <f t="shared" ca="1" si="52"/>
        <v/>
      </c>
      <c r="BM26" t="str">
        <f t="shared" ca="1" si="52"/>
        <v/>
      </c>
      <c r="BN26" t="str">
        <f t="shared" ref="BN26:CS26" ca="1" si="53">IF(BN11&lt;=SMALL($B11:$EG11,6),ROUND(BN11*1000,0),"")</f>
        <v/>
      </c>
      <c r="BO26" t="str">
        <f t="shared" ca="1" si="53"/>
        <v/>
      </c>
      <c r="BP26" t="str">
        <f t="shared" ca="1" si="53"/>
        <v/>
      </c>
      <c r="BQ26" t="str">
        <f t="shared" ca="1" si="53"/>
        <v/>
      </c>
      <c r="BR26" t="str">
        <f t="shared" ca="1" si="53"/>
        <v/>
      </c>
      <c r="BS26" t="str">
        <f t="shared" ca="1" si="53"/>
        <v/>
      </c>
      <c r="BT26" t="str">
        <f t="shared" ca="1" si="53"/>
        <v/>
      </c>
      <c r="BU26" t="str">
        <f t="shared" ca="1" si="53"/>
        <v/>
      </c>
      <c r="BV26" t="str">
        <f t="shared" ca="1" si="53"/>
        <v/>
      </c>
      <c r="BW26">
        <f t="shared" ca="1" si="53"/>
        <v>547</v>
      </c>
      <c r="BX26" t="str">
        <f t="shared" ca="1" si="53"/>
        <v/>
      </c>
      <c r="BY26" t="str">
        <f t="shared" ca="1" si="53"/>
        <v/>
      </c>
      <c r="BZ26" t="str">
        <f t="shared" ca="1" si="53"/>
        <v/>
      </c>
      <c r="CA26" t="str">
        <f t="shared" ca="1" si="53"/>
        <v/>
      </c>
      <c r="CB26" t="str">
        <f t="shared" ca="1" si="53"/>
        <v/>
      </c>
      <c r="CC26" t="str">
        <f t="shared" ca="1" si="53"/>
        <v/>
      </c>
      <c r="CD26" t="str">
        <f t="shared" ca="1" si="53"/>
        <v/>
      </c>
      <c r="CE26" t="str">
        <f t="shared" ca="1" si="53"/>
        <v/>
      </c>
      <c r="CF26" t="str">
        <f t="shared" ca="1" si="53"/>
        <v/>
      </c>
      <c r="CG26" t="str">
        <f t="shared" ca="1" si="53"/>
        <v/>
      </c>
      <c r="CH26" t="str">
        <f t="shared" ca="1" si="53"/>
        <v/>
      </c>
      <c r="CI26" t="str">
        <f t="shared" ca="1" si="53"/>
        <v/>
      </c>
      <c r="CJ26" t="str">
        <f t="shared" ca="1" si="53"/>
        <v/>
      </c>
      <c r="CK26" t="str">
        <f t="shared" ca="1" si="53"/>
        <v/>
      </c>
      <c r="CL26" t="str">
        <f t="shared" ca="1" si="53"/>
        <v/>
      </c>
      <c r="CM26" t="str">
        <f t="shared" ca="1" si="53"/>
        <v/>
      </c>
      <c r="CN26" t="str">
        <f t="shared" ca="1" si="53"/>
        <v/>
      </c>
      <c r="CO26" t="str">
        <f t="shared" ca="1" si="53"/>
        <v/>
      </c>
      <c r="CP26" t="str">
        <f t="shared" ca="1" si="53"/>
        <v/>
      </c>
      <c r="CQ26" t="str">
        <f t="shared" ca="1" si="53"/>
        <v/>
      </c>
      <c r="CR26" t="str">
        <f t="shared" ca="1" si="53"/>
        <v/>
      </c>
      <c r="CS26" t="str">
        <f t="shared" ca="1" si="53"/>
        <v/>
      </c>
      <c r="CT26" t="str">
        <f t="shared" ref="CT26:DY26" ca="1" si="54">IF(CT11&lt;=SMALL($B11:$EG11,6),ROUND(CT11*1000,0),"")</f>
        <v/>
      </c>
      <c r="CU26" t="str">
        <f t="shared" ca="1" si="54"/>
        <v/>
      </c>
      <c r="CV26" t="str">
        <f t="shared" ca="1" si="54"/>
        <v/>
      </c>
      <c r="CW26" t="str">
        <f t="shared" ca="1" si="54"/>
        <v/>
      </c>
      <c r="CX26" t="str">
        <f t="shared" ca="1" si="54"/>
        <v/>
      </c>
      <c r="CY26" t="str">
        <f t="shared" ca="1" si="54"/>
        <v/>
      </c>
      <c r="CZ26" t="str">
        <f t="shared" ca="1" si="54"/>
        <v/>
      </c>
      <c r="DA26" t="str">
        <f t="shared" ca="1" si="54"/>
        <v/>
      </c>
      <c r="DB26" t="str">
        <f t="shared" ca="1" si="54"/>
        <v/>
      </c>
      <c r="DC26" t="str">
        <f t="shared" ca="1" si="54"/>
        <v/>
      </c>
      <c r="DD26" t="str">
        <f t="shared" ca="1" si="54"/>
        <v/>
      </c>
      <c r="DE26" t="str">
        <f t="shared" ca="1" si="54"/>
        <v/>
      </c>
      <c r="DF26" t="str">
        <f t="shared" ca="1" si="54"/>
        <v/>
      </c>
      <c r="DG26" t="str">
        <f t="shared" ca="1" si="54"/>
        <v/>
      </c>
      <c r="DH26" t="str">
        <f t="shared" ca="1" si="54"/>
        <v/>
      </c>
      <c r="DI26" t="str">
        <f t="shared" ca="1" si="54"/>
        <v/>
      </c>
      <c r="DJ26" t="str">
        <f t="shared" ca="1" si="54"/>
        <v/>
      </c>
      <c r="DK26" t="str">
        <f t="shared" ca="1" si="54"/>
        <v/>
      </c>
      <c r="DL26" t="str">
        <f t="shared" ca="1" si="54"/>
        <v/>
      </c>
      <c r="DM26" t="str">
        <f t="shared" ca="1" si="54"/>
        <v/>
      </c>
      <c r="DN26" t="str">
        <f t="shared" ca="1" si="54"/>
        <v/>
      </c>
      <c r="DO26" t="str">
        <f t="shared" ca="1" si="54"/>
        <v/>
      </c>
      <c r="DP26" t="str">
        <f t="shared" ca="1" si="54"/>
        <v/>
      </c>
      <c r="DQ26" t="str">
        <f t="shared" ca="1" si="54"/>
        <v/>
      </c>
      <c r="DR26" t="str">
        <f t="shared" ca="1" si="54"/>
        <v/>
      </c>
      <c r="DS26">
        <f t="shared" ca="1" si="54"/>
        <v>582</v>
      </c>
      <c r="DT26">
        <f ca="1">IF(DT11&lt;=SMALL($B11:$EG11,6),ROUND(DT11*1000,0),"")</f>
        <v>0</v>
      </c>
      <c r="DU26">
        <f t="shared" ca="1" si="54"/>
        <v>550</v>
      </c>
      <c r="DV26" t="str">
        <f t="shared" ca="1" si="54"/>
        <v/>
      </c>
      <c r="DW26" t="str">
        <f t="shared" ca="1" si="54"/>
        <v/>
      </c>
      <c r="DX26" t="str">
        <f t="shared" ca="1" si="54"/>
        <v/>
      </c>
      <c r="DY26">
        <f t="shared" ca="1" si="54"/>
        <v>635</v>
      </c>
      <c r="DZ26" t="str">
        <f t="shared" ref="DZ26:EG26" ca="1" si="55">IF(DZ11&lt;=SMALL($B11:$EG11,6),ROUND(DZ11*1000,0),"")</f>
        <v/>
      </c>
      <c r="EA26" t="str">
        <f t="shared" ca="1" si="55"/>
        <v/>
      </c>
      <c r="EB26" t="str">
        <f t="shared" ca="1" si="55"/>
        <v/>
      </c>
      <c r="EC26" t="str">
        <f t="shared" ca="1" si="55"/>
        <v/>
      </c>
      <c r="ED26" t="str">
        <f t="shared" ca="1" si="55"/>
        <v/>
      </c>
      <c r="EE26" t="str">
        <f t="shared" ca="1" si="55"/>
        <v/>
      </c>
      <c r="EF26" t="str">
        <f t="shared" ca="1" si="55"/>
        <v/>
      </c>
      <c r="EG26" s="14" t="str">
        <f t="shared" ca="1" si="55"/>
        <v/>
      </c>
    </row>
    <row r="27" spans="1:137" x14ac:dyDescent="0.45">
      <c r="A27" s="39" t="str">
        <f t="shared" si="5"/>
        <v>set_4016</v>
      </c>
      <c r="B27" t="str">
        <f t="shared" ref="B27:AG27" ca="1" si="56">IF(B12&lt;=SMALL($B12:$EG12,6),ROUND(B12*1000,0),"")</f>
        <v/>
      </c>
      <c r="C27" t="str">
        <f t="shared" ca="1" si="56"/>
        <v/>
      </c>
      <c r="D27" t="str">
        <f t="shared" ca="1" si="56"/>
        <v/>
      </c>
      <c r="E27" t="str">
        <f t="shared" ca="1" si="56"/>
        <v/>
      </c>
      <c r="F27" t="str">
        <f t="shared" ca="1" si="56"/>
        <v/>
      </c>
      <c r="G27" t="str">
        <f t="shared" ca="1" si="56"/>
        <v/>
      </c>
      <c r="H27" t="str">
        <f t="shared" ca="1" si="56"/>
        <v/>
      </c>
      <c r="I27" t="str">
        <f t="shared" ca="1" si="56"/>
        <v/>
      </c>
      <c r="J27" t="str">
        <f t="shared" ca="1" si="56"/>
        <v/>
      </c>
      <c r="K27" t="str">
        <f t="shared" ca="1" si="56"/>
        <v/>
      </c>
      <c r="L27" t="str">
        <f t="shared" ca="1" si="56"/>
        <v/>
      </c>
      <c r="M27" t="str">
        <f t="shared" ca="1" si="56"/>
        <v/>
      </c>
      <c r="N27" t="str">
        <f t="shared" ca="1" si="56"/>
        <v/>
      </c>
      <c r="O27" t="str">
        <f t="shared" ca="1" si="56"/>
        <v/>
      </c>
      <c r="P27" t="str">
        <f t="shared" ca="1" si="56"/>
        <v/>
      </c>
      <c r="Q27" t="str">
        <f t="shared" ca="1" si="56"/>
        <v/>
      </c>
      <c r="R27" t="str">
        <f t="shared" ca="1" si="56"/>
        <v/>
      </c>
      <c r="S27" t="str">
        <f t="shared" ca="1" si="56"/>
        <v/>
      </c>
      <c r="T27" t="str">
        <f t="shared" ca="1" si="56"/>
        <v/>
      </c>
      <c r="U27" t="str">
        <f t="shared" ca="1" si="56"/>
        <v/>
      </c>
      <c r="V27" t="str">
        <f t="shared" ca="1" si="56"/>
        <v/>
      </c>
      <c r="W27" t="str">
        <f t="shared" ca="1" si="56"/>
        <v/>
      </c>
      <c r="X27" t="str">
        <f t="shared" ca="1" si="56"/>
        <v/>
      </c>
      <c r="Y27" t="str">
        <f t="shared" ca="1" si="56"/>
        <v/>
      </c>
      <c r="Z27" t="str">
        <f t="shared" ca="1" si="56"/>
        <v/>
      </c>
      <c r="AA27">
        <f t="shared" ca="1" si="56"/>
        <v>578</v>
      </c>
      <c r="AB27">
        <f t="shared" ca="1" si="56"/>
        <v>563</v>
      </c>
      <c r="AC27" t="str">
        <f t="shared" ca="1" si="56"/>
        <v/>
      </c>
      <c r="AD27" t="str">
        <f t="shared" ca="1" si="56"/>
        <v/>
      </c>
      <c r="AE27" t="str">
        <f t="shared" ca="1" si="56"/>
        <v/>
      </c>
      <c r="AF27" t="str">
        <f t="shared" ca="1" si="56"/>
        <v/>
      </c>
      <c r="AG27" t="str">
        <f t="shared" ca="1" si="56"/>
        <v/>
      </c>
      <c r="AH27" t="str">
        <f t="shared" ref="AH27:BM27" ca="1" si="57">IF(AH12&lt;=SMALL($B12:$EG12,6),ROUND(AH12*1000,0),"")</f>
        <v/>
      </c>
      <c r="AI27" t="str">
        <f t="shared" ca="1" si="57"/>
        <v/>
      </c>
      <c r="AJ27" t="str">
        <f t="shared" ca="1" si="57"/>
        <v/>
      </c>
      <c r="AK27" t="str">
        <f t="shared" ca="1" si="57"/>
        <v/>
      </c>
      <c r="AL27" t="str">
        <f t="shared" ca="1" si="57"/>
        <v/>
      </c>
      <c r="AM27" t="str">
        <f t="shared" ca="1" si="57"/>
        <v/>
      </c>
      <c r="AN27" t="str">
        <f t="shared" ca="1" si="57"/>
        <v/>
      </c>
      <c r="AO27">
        <f t="shared" ca="1" si="57"/>
        <v>622</v>
      </c>
      <c r="AP27" t="str">
        <f t="shared" ca="1" si="57"/>
        <v/>
      </c>
      <c r="AQ27" t="str">
        <f t="shared" ca="1" si="57"/>
        <v/>
      </c>
      <c r="AR27" t="str">
        <f t="shared" ca="1" si="57"/>
        <v/>
      </c>
      <c r="AS27" t="str">
        <f t="shared" ca="1" si="57"/>
        <v/>
      </c>
      <c r="AT27" t="str">
        <f t="shared" ca="1" si="57"/>
        <v/>
      </c>
      <c r="AU27" t="str">
        <f t="shared" ca="1" si="57"/>
        <v/>
      </c>
      <c r="AV27" t="str">
        <f t="shared" ca="1" si="57"/>
        <v/>
      </c>
      <c r="AW27" t="str">
        <f t="shared" ca="1" si="57"/>
        <v/>
      </c>
      <c r="AX27" t="str">
        <f t="shared" ca="1" si="57"/>
        <v/>
      </c>
      <c r="AY27" t="str">
        <f t="shared" ca="1" si="57"/>
        <v/>
      </c>
      <c r="AZ27" t="str">
        <f t="shared" ca="1" si="57"/>
        <v/>
      </c>
      <c r="BA27" t="str">
        <f t="shared" ca="1" si="57"/>
        <v/>
      </c>
      <c r="BB27" t="str">
        <f t="shared" ca="1" si="57"/>
        <v/>
      </c>
      <c r="BC27" t="str">
        <f t="shared" ca="1" si="57"/>
        <v/>
      </c>
      <c r="BD27" t="str">
        <f t="shared" ca="1" si="57"/>
        <v/>
      </c>
      <c r="BE27" t="str">
        <f t="shared" ca="1" si="57"/>
        <v/>
      </c>
      <c r="BF27" t="str">
        <f t="shared" ca="1" si="57"/>
        <v/>
      </c>
      <c r="BG27" t="str">
        <f t="shared" ca="1" si="57"/>
        <v/>
      </c>
      <c r="BH27" t="str">
        <f t="shared" ca="1" si="57"/>
        <v/>
      </c>
      <c r="BI27" t="str">
        <f t="shared" ca="1" si="57"/>
        <v/>
      </c>
      <c r="BJ27" t="str">
        <f t="shared" ca="1" si="57"/>
        <v/>
      </c>
      <c r="BK27" t="str">
        <f t="shared" ca="1" si="57"/>
        <v/>
      </c>
      <c r="BL27" t="str">
        <f t="shared" ca="1" si="57"/>
        <v/>
      </c>
      <c r="BM27" t="str">
        <f t="shared" ca="1" si="57"/>
        <v/>
      </c>
      <c r="BN27" t="str">
        <f t="shared" ref="BN27:CS27" ca="1" si="58">IF(BN12&lt;=SMALL($B12:$EG12,6),ROUND(BN12*1000,0),"")</f>
        <v/>
      </c>
      <c r="BO27" t="str">
        <f t="shared" ca="1" si="58"/>
        <v/>
      </c>
      <c r="BP27" t="str">
        <f t="shared" ca="1" si="58"/>
        <v/>
      </c>
      <c r="BQ27" t="str">
        <f t="shared" ca="1" si="58"/>
        <v/>
      </c>
      <c r="BR27" t="str">
        <f t="shared" ca="1" si="58"/>
        <v/>
      </c>
      <c r="BS27" t="str">
        <f t="shared" ca="1" si="58"/>
        <v/>
      </c>
      <c r="BT27" t="str">
        <f t="shared" ca="1" si="58"/>
        <v/>
      </c>
      <c r="BU27" t="str">
        <f t="shared" ca="1" si="58"/>
        <v/>
      </c>
      <c r="BV27" t="str">
        <f t="shared" ca="1" si="58"/>
        <v/>
      </c>
      <c r="BW27" t="str">
        <f t="shared" ca="1" si="58"/>
        <v/>
      </c>
      <c r="BX27" t="str">
        <f t="shared" ca="1" si="58"/>
        <v/>
      </c>
      <c r="BY27" t="str">
        <f t="shared" ca="1" si="58"/>
        <v/>
      </c>
      <c r="BZ27" t="str">
        <f t="shared" ca="1" si="58"/>
        <v/>
      </c>
      <c r="CA27" t="str">
        <f t="shared" ca="1" si="58"/>
        <v/>
      </c>
      <c r="CB27" t="str">
        <f t="shared" ca="1" si="58"/>
        <v/>
      </c>
      <c r="CC27" t="str">
        <f t="shared" ca="1" si="58"/>
        <v/>
      </c>
      <c r="CD27" t="str">
        <f t="shared" ca="1" si="58"/>
        <v/>
      </c>
      <c r="CE27" t="str">
        <f t="shared" ca="1" si="58"/>
        <v/>
      </c>
      <c r="CF27" t="str">
        <f t="shared" ca="1" si="58"/>
        <v/>
      </c>
      <c r="CG27" t="str">
        <f t="shared" ca="1" si="58"/>
        <v/>
      </c>
      <c r="CH27" t="str">
        <f t="shared" ca="1" si="58"/>
        <v/>
      </c>
      <c r="CI27" t="str">
        <f t="shared" ca="1" si="58"/>
        <v/>
      </c>
      <c r="CJ27" t="str">
        <f t="shared" ca="1" si="58"/>
        <v/>
      </c>
      <c r="CK27" t="str">
        <f t="shared" ca="1" si="58"/>
        <v/>
      </c>
      <c r="CL27" t="str">
        <f t="shared" ca="1" si="58"/>
        <v/>
      </c>
      <c r="CM27" t="str">
        <f t="shared" ca="1" si="58"/>
        <v/>
      </c>
      <c r="CN27" t="str">
        <f t="shared" ca="1" si="58"/>
        <v/>
      </c>
      <c r="CO27" t="str">
        <f t="shared" ca="1" si="58"/>
        <v/>
      </c>
      <c r="CP27" t="str">
        <f t="shared" ca="1" si="58"/>
        <v/>
      </c>
      <c r="CQ27" t="str">
        <f t="shared" ca="1" si="58"/>
        <v/>
      </c>
      <c r="CR27">
        <f t="shared" ca="1" si="58"/>
        <v>591</v>
      </c>
      <c r="CS27" t="str">
        <f t="shared" ca="1" si="58"/>
        <v/>
      </c>
      <c r="CT27" t="str">
        <f t="shared" ref="CT27:DY27" ca="1" si="59">IF(CT12&lt;=SMALL($B12:$EG12,6),ROUND(CT12*1000,0),"")</f>
        <v/>
      </c>
      <c r="CU27" t="str">
        <f t="shared" ca="1" si="59"/>
        <v/>
      </c>
      <c r="CV27" t="str">
        <f t="shared" ca="1" si="59"/>
        <v/>
      </c>
      <c r="CW27" t="str">
        <f t="shared" ca="1" si="59"/>
        <v/>
      </c>
      <c r="CX27" t="str">
        <f t="shared" ca="1" si="59"/>
        <v/>
      </c>
      <c r="CY27">
        <f t="shared" ca="1" si="59"/>
        <v>0</v>
      </c>
      <c r="CZ27" t="str">
        <f t="shared" ca="1" si="59"/>
        <v/>
      </c>
      <c r="DA27" t="str">
        <f t="shared" ca="1" si="59"/>
        <v/>
      </c>
      <c r="DB27" t="str">
        <f t="shared" ca="1" si="59"/>
        <v/>
      </c>
      <c r="DC27" t="str">
        <f t="shared" ca="1" si="59"/>
        <v/>
      </c>
      <c r="DD27" t="str">
        <f t="shared" ca="1" si="59"/>
        <v/>
      </c>
      <c r="DE27" t="str">
        <f t="shared" ca="1" si="59"/>
        <v/>
      </c>
      <c r="DF27" t="str">
        <f t="shared" ca="1" si="59"/>
        <v/>
      </c>
      <c r="DG27" t="str">
        <f t="shared" ca="1" si="59"/>
        <v/>
      </c>
      <c r="DH27" t="str">
        <f t="shared" ca="1" si="59"/>
        <v/>
      </c>
      <c r="DI27" t="str">
        <f t="shared" ca="1" si="59"/>
        <v/>
      </c>
      <c r="DJ27" t="str">
        <f t="shared" ca="1" si="59"/>
        <v/>
      </c>
      <c r="DK27" t="str">
        <f t="shared" ca="1" si="59"/>
        <v/>
      </c>
      <c r="DL27" t="str">
        <f t="shared" ca="1" si="59"/>
        <v/>
      </c>
      <c r="DM27" t="str">
        <f t="shared" ca="1" si="59"/>
        <v/>
      </c>
      <c r="DN27" t="str">
        <f t="shared" ca="1" si="59"/>
        <v/>
      </c>
      <c r="DO27" t="str">
        <f t="shared" ca="1" si="59"/>
        <v/>
      </c>
      <c r="DP27">
        <f t="shared" ca="1" si="59"/>
        <v>568</v>
      </c>
      <c r="DQ27" t="str">
        <f t="shared" ca="1" si="59"/>
        <v/>
      </c>
      <c r="DR27" t="str">
        <f t="shared" ca="1" si="59"/>
        <v/>
      </c>
      <c r="DS27" t="str">
        <f t="shared" ca="1" si="59"/>
        <v/>
      </c>
      <c r="DT27" t="str">
        <f t="shared" ca="1" si="59"/>
        <v/>
      </c>
      <c r="DU27" t="str">
        <f t="shared" ca="1" si="59"/>
        <v/>
      </c>
      <c r="DV27" t="str">
        <f t="shared" ca="1" si="59"/>
        <v/>
      </c>
      <c r="DW27" t="str">
        <f t="shared" ca="1" si="59"/>
        <v/>
      </c>
      <c r="DX27" t="str">
        <f t="shared" ca="1" si="59"/>
        <v/>
      </c>
      <c r="DY27" t="str">
        <f t="shared" ca="1" si="59"/>
        <v/>
      </c>
      <c r="DZ27" t="str">
        <f t="shared" ref="DZ27:EG27" ca="1" si="60">IF(DZ12&lt;=SMALL($B12:$EG12,6),ROUND(DZ12*1000,0),"")</f>
        <v/>
      </c>
      <c r="EA27" t="str">
        <f t="shared" ca="1" si="60"/>
        <v/>
      </c>
      <c r="EB27" t="str">
        <f t="shared" ca="1" si="60"/>
        <v/>
      </c>
      <c r="EC27" t="str">
        <f t="shared" ca="1" si="60"/>
        <v/>
      </c>
      <c r="ED27" t="str">
        <f t="shared" ca="1" si="60"/>
        <v/>
      </c>
      <c r="EE27" t="str">
        <f t="shared" ca="1" si="60"/>
        <v/>
      </c>
      <c r="EF27" t="str">
        <f t="shared" ca="1" si="60"/>
        <v/>
      </c>
      <c r="EG27" s="14" t="str">
        <f t="shared" ca="1" si="60"/>
        <v/>
      </c>
    </row>
    <row r="28" spans="1:137" x14ac:dyDescent="0.45">
      <c r="A28" s="39" t="str">
        <f t="shared" si="5"/>
        <v>set_1001</v>
      </c>
      <c r="B28">
        <f t="shared" ref="B28:AG28" ca="1" si="61">IF(B13&lt;=SMALL($B13:$EG13,6),ROUND(B13*1000,0),"")</f>
        <v>0</v>
      </c>
      <c r="C28">
        <f t="shared" ca="1" si="61"/>
        <v>462</v>
      </c>
      <c r="D28">
        <f t="shared" ca="1" si="61"/>
        <v>610</v>
      </c>
      <c r="E28" t="str">
        <f t="shared" ca="1" si="61"/>
        <v/>
      </c>
      <c r="F28" t="str">
        <f t="shared" ca="1" si="61"/>
        <v/>
      </c>
      <c r="G28" t="str">
        <f t="shared" ca="1" si="61"/>
        <v/>
      </c>
      <c r="H28" t="str">
        <f t="shared" ca="1" si="61"/>
        <v/>
      </c>
      <c r="I28" t="str">
        <f t="shared" ca="1" si="61"/>
        <v/>
      </c>
      <c r="J28" t="str">
        <f t="shared" ca="1" si="61"/>
        <v/>
      </c>
      <c r="K28" t="str">
        <f t="shared" ca="1" si="61"/>
        <v/>
      </c>
      <c r="L28">
        <f t="shared" ca="1" si="61"/>
        <v>654</v>
      </c>
      <c r="M28" t="str">
        <f t="shared" ca="1" si="61"/>
        <v/>
      </c>
      <c r="N28" t="str">
        <f t="shared" ca="1" si="61"/>
        <v/>
      </c>
      <c r="O28" t="str">
        <f t="shared" ca="1" si="61"/>
        <v/>
      </c>
      <c r="P28" t="str">
        <f t="shared" ca="1" si="61"/>
        <v/>
      </c>
      <c r="Q28" t="str">
        <f t="shared" ca="1" si="61"/>
        <v/>
      </c>
      <c r="R28" t="str">
        <f t="shared" ca="1" si="61"/>
        <v/>
      </c>
      <c r="S28" t="str">
        <f t="shared" ca="1" si="61"/>
        <v/>
      </c>
      <c r="T28" t="str">
        <f t="shared" ca="1" si="61"/>
        <v/>
      </c>
      <c r="U28" t="str">
        <f t="shared" ca="1" si="61"/>
        <v/>
      </c>
      <c r="V28" t="str">
        <f t="shared" ca="1" si="61"/>
        <v/>
      </c>
      <c r="W28" t="str">
        <f t="shared" ca="1" si="61"/>
        <v/>
      </c>
      <c r="X28" t="str">
        <f t="shared" ca="1" si="61"/>
        <v/>
      </c>
      <c r="Y28" t="str">
        <f t="shared" ca="1" si="61"/>
        <v/>
      </c>
      <c r="Z28" t="str">
        <f t="shared" ca="1" si="61"/>
        <v/>
      </c>
      <c r="AA28">
        <f t="shared" ca="1" si="61"/>
        <v>615</v>
      </c>
      <c r="AB28" t="str">
        <f t="shared" ca="1" si="61"/>
        <v/>
      </c>
      <c r="AC28" t="str">
        <f t="shared" ca="1" si="61"/>
        <v/>
      </c>
      <c r="AD28" t="str">
        <f t="shared" ca="1" si="61"/>
        <v/>
      </c>
      <c r="AE28" t="str">
        <f t="shared" ca="1" si="61"/>
        <v/>
      </c>
      <c r="AF28" t="str">
        <f t="shared" ca="1" si="61"/>
        <v/>
      </c>
      <c r="AG28" t="str">
        <f t="shared" ca="1" si="61"/>
        <v/>
      </c>
      <c r="AH28" t="str">
        <f t="shared" ref="AH28:BM28" ca="1" si="62">IF(AH13&lt;=SMALL($B13:$EG13,6),ROUND(AH13*1000,0),"")</f>
        <v/>
      </c>
      <c r="AI28" t="str">
        <f t="shared" ca="1" si="62"/>
        <v/>
      </c>
      <c r="AJ28" t="str">
        <f t="shared" ca="1" si="62"/>
        <v/>
      </c>
      <c r="AK28" t="str">
        <f t="shared" ca="1" si="62"/>
        <v/>
      </c>
      <c r="AL28" t="str">
        <f t="shared" ca="1" si="62"/>
        <v/>
      </c>
      <c r="AM28" t="str">
        <f t="shared" ca="1" si="62"/>
        <v/>
      </c>
      <c r="AN28" t="str">
        <f t="shared" ca="1" si="62"/>
        <v/>
      </c>
      <c r="AO28" t="str">
        <f t="shared" ca="1" si="62"/>
        <v/>
      </c>
      <c r="AP28" t="str">
        <f t="shared" ca="1" si="62"/>
        <v/>
      </c>
      <c r="AQ28" t="str">
        <f t="shared" ca="1" si="62"/>
        <v/>
      </c>
      <c r="AR28" t="str">
        <f t="shared" ca="1" si="62"/>
        <v/>
      </c>
      <c r="AS28" t="str">
        <f t="shared" ca="1" si="62"/>
        <v/>
      </c>
      <c r="AT28" t="str">
        <f t="shared" ca="1" si="62"/>
        <v/>
      </c>
      <c r="AU28" t="str">
        <f t="shared" ca="1" si="62"/>
        <v/>
      </c>
      <c r="AV28" t="str">
        <f t="shared" ca="1" si="62"/>
        <v/>
      </c>
      <c r="AW28" t="str">
        <f t="shared" ca="1" si="62"/>
        <v/>
      </c>
      <c r="AX28" t="str">
        <f t="shared" ca="1" si="62"/>
        <v/>
      </c>
      <c r="AY28" t="str">
        <f t="shared" ca="1" si="62"/>
        <v/>
      </c>
      <c r="AZ28" t="str">
        <f t="shared" ca="1" si="62"/>
        <v/>
      </c>
      <c r="BA28" t="str">
        <f t="shared" ca="1" si="62"/>
        <v/>
      </c>
      <c r="BB28" t="str">
        <f t="shared" ca="1" si="62"/>
        <v/>
      </c>
      <c r="BC28" t="str">
        <f t="shared" ca="1" si="62"/>
        <v/>
      </c>
      <c r="BD28" t="str">
        <f t="shared" ca="1" si="62"/>
        <v/>
      </c>
      <c r="BE28" t="str">
        <f t="shared" ca="1" si="62"/>
        <v/>
      </c>
      <c r="BF28" t="str">
        <f t="shared" ca="1" si="62"/>
        <v/>
      </c>
      <c r="BG28" t="str">
        <f t="shared" ca="1" si="62"/>
        <v/>
      </c>
      <c r="BH28" t="str">
        <f t="shared" ca="1" si="62"/>
        <v/>
      </c>
      <c r="BI28" t="str">
        <f t="shared" ca="1" si="62"/>
        <v/>
      </c>
      <c r="BJ28" t="str">
        <f t="shared" ca="1" si="62"/>
        <v/>
      </c>
      <c r="BK28" t="str">
        <f t="shared" ca="1" si="62"/>
        <v/>
      </c>
      <c r="BL28" t="str">
        <f t="shared" ca="1" si="62"/>
        <v/>
      </c>
      <c r="BM28" t="str">
        <f t="shared" ca="1" si="62"/>
        <v/>
      </c>
      <c r="BN28" t="str">
        <f t="shared" ref="BN28:CS28" ca="1" si="63">IF(BN13&lt;=SMALL($B13:$EG13,6),ROUND(BN13*1000,0),"")</f>
        <v/>
      </c>
      <c r="BO28" t="str">
        <f t="shared" ca="1" si="63"/>
        <v/>
      </c>
      <c r="BP28" t="str">
        <f t="shared" ca="1" si="63"/>
        <v/>
      </c>
      <c r="BQ28" t="str">
        <f t="shared" ca="1" si="63"/>
        <v/>
      </c>
      <c r="BR28" t="str">
        <f t="shared" ca="1" si="63"/>
        <v/>
      </c>
      <c r="BS28" t="str">
        <f t="shared" ca="1" si="63"/>
        <v/>
      </c>
      <c r="BT28" t="str">
        <f t="shared" ca="1" si="63"/>
        <v/>
      </c>
      <c r="BU28" t="str">
        <f t="shared" ca="1" si="63"/>
        <v/>
      </c>
      <c r="BV28" t="str">
        <f t="shared" ca="1" si="63"/>
        <v/>
      </c>
      <c r="BW28" t="str">
        <f t="shared" ca="1" si="63"/>
        <v/>
      </c>
      <c r="BX28">
        <f t="shared" ca="1" si="63"/>
        <v>629</v>
      </c>
      <c r="BY28" t="str">
        <f t="shared" ca="1" si="63"/>
        <v/>
      </c>
      <c r="BZ28" t="str">
        <f t="shared" ca="1" si="63"/>
        <v/>
      </c>
      <c r="CA28" t="str">
        <f t="shared" ca="1" si="63"/>
        <v/>
      </c>
      <c r="CB28" t="str">
        <f t="shared" ca="1" si="63"/>
        <v/>
      </c>
      <c r="CC28" t="str">
        <f t="shared" ca="1" si="63"/>
        <v/>
      </c>
      <c r="CD28" t="str">
        <f t="shared" ca="1" si="63"/>
        <v/>
      </c>
      <c r="CE28" t="str">
        <f t="shared" ca="1" si="63"/>
        <v/>
      </c>
      <c r="CF28" t="str">
        <f t="shared" ca="1" si="63"/>
        <v/>
      </c>
      <c r="CG28" t="str">
        <f t="shared" ca="1" si="63"/>
        <v/>
      </c>
      <c r="CH28" t="str">
        <f t="shared" ca="1" si="63"/>
        <v/>
      </c>
      <c r="CI28" t="str">
        <f t="shared" ca="1" si="63"/>
        <v/>
      </c>
      <c r="CJ28" t="str">
        <f t="shared" ca="1" si="63"/>
        <v/>
      </c>
      <c r="CK28" t="str">
        <f t="shared" ca="1" si="63"/>
        <v/>
      </c>
      <c r="CL28" t="str">
        <f t="shared" ca="1" si="63"/>
        <v/>
      </c>
      <c r="CM28" t="str">
        <f t="shared" ca="1" si="63"/>
        <v/>
      </c>
      <c r="CN28" t="str">
        <f t="shared" ca="1" si="63"/>
        <v/>
      </c>
      <c r="CO28" t="str">
        <f t="shared" ca="1" si="63"/>
        <v/>
      </c>
      <c r="CP28" t="str">
        <f t="shared" ca="1" si="63"/>
        <v/>
      </c>
      <c r="CQ28" t="str">
        <f t="shared" ca="1" si="63"/>
        <v/>
      </c>
      <c r="CR28" t="str">
        <f t="shared" ca="1" si="63"/>
        <v/>
      </c>
      <c r="CS28" t="str">
        <f t="shared" ca="1" si="63"/>
        <v/>
      </c>
      <c r="CT28" t="str">
        <f t="shared" ref="CT28:DY28" ca="1" si="64">IF(CT13&lt;=SMALL($B13:$EG13,6),ROUND(CT13*1000,0),"")</f>
        <v/>
      </c>
      <c r="CU28" t="str">
        <f t="shared" ca="1" si="64"/>
        <v/>
      </c>
      <c r="CV28" t="str">
        <f t="shared" ca="1" si="64"/>
        <v/>
      </c>
      <c r="CW28" t="str">
        <f t="shared" ca="1" si="64"/>
        <v/>
      </c>
      <c r="CX28" t="str">
        <f t="shared" ca="1" si="64"/>
        <v/>
      </c>
      <c r="CY28" t="str">
        <f t="shared" ca="1" si="64"/>
        <v/>
      </c>
      <c r="CZ28" t="str">
        <f t="shared" ca="1" si="64"/>
        <v/>
      </c>
      <c r="DA28" t="str">
        <f t="shared" ca="1" si="64"/>
        <v/>
      </c>
      <c r="DB28" t="str">
        <f t="shared" ca="1" si="64"/>
        <v/>
      </c>
      <c r="DC28" t="str">
        <f t="shared" ca="1" si="64"/>
        <v/>
      </c>
      <c r="DD28" t="str">
        <f t="shared" ca="1" si="64"/>
        <v/>
      </c>
      <c r="DE28" t="str">
        <f t="shared" ca="1" si="64"/>
        <v/>
      </c>
      <c r="DF28" t="str">
        <f t="shared" ca="1" si="64"/>
        <v/>
      </c>
      <c r="DG28" t="str">
        <f t="shared" ca="1" si="64"/>
        <v/>
      </c>
      <c r="DH28" t="str">
        <f t="shared" ca="1" si="64"/>
        <v/>
      </c>
      <c r="DI28" t="str">
        <f t="shared" ca="1" si="64"/>
        <v/>
      </c>
      <c r="DJ28" t="str">
        <f t="shared" ca="1" si="64"/>
        <v/>
      </c>
      <c r="DK28" t="str">
        <f t="shared" ca="1" si="64"/>
        <v/>
      </c>
      <c r="DL28" t="str">
        <f t="shared" ca="1" si="64"/>
        <v/>
      </c>
      <c r="DM28" t="str">
        <f t="shared" ca="1" si="64"/>
        <v/>
      </c>
      <c r="DN28" t="str">
        <f t="shared" ca="1" si="64"/>
        <v/>
      </c>
      <c r="DO28" t="str">
        <f t="shared" ca="1" si="64"/>
        <v/>
      </c>
      <c r="DP28" t="str">
        <f t="shared" ca="1" si="64"/>
        <v/>
      </c>
      <c r="DQ28" t="str">
        <f t="shared" ca="1" si="64"/>
        <v/>
      </c>
      <c r="DR28" t="str">
        <f t="shared" ca="1" si="64"/>
        <v/>
      </c>
      <c r="DS28" t="str">
        <f t="shared" ca="1" si="64"/>
        <v/>
      </c>
      <c r="DT28" t="str">
        <f t="shared" ca="1" si="64"/>
        <v/>
      </c>
      <c r="DU28" t="str">
        <f t="shared" ca="1" si="64"/>
        <v/>
      </c>
      <c r="DV28" t="str">
        <f t="shared" ca="1" si="64"/>
        <v/>
      </c>
      <c r="DW28" t="str">
        <f t="shared" ca="1" si="64"/>
        <v/>
      </c>
      <c r="DX28" t="str">
        <f t="shared" ca="1" si="64"/>
        <v/>
      </c>
      <c r="DY28" t="str">
        <f t="shared" ca="1" si="64"/>
        <v/>
      </c>
      <c r="DZ28" t="str">
        <f t="shared" ref="DZ28:EG28" ca="1" si="65">IF(DZ13&lt;=SMALL($B13:$EG13,6),ROUND(DZ13*1000,0),"")</f>
        <v/>
      </c>
      <c r="EA28" t="str">
        <f t="shared" ca="1" si="65"/>
        <v/>
      </c>
      <c r="EB28" t="str">
        <f t="shared" ca="1" si="65"/>
        <v/>
      </c>
      <c r="EC28" t="str">
        <f t="shared" ca="1" si="65"/>
        <v/>
      </c>
      <c r="ED28" t="str">
        <f t="shared" ca="1" si="65"/>
        <v/>
      </c>
      <c r="EE28" t="str">
        <f t="shared" ca="1" si="65"/>
        <v/>
      </c>
      <c r="EF28" t="str">
        <f t="shared" ca="1" si="65"/>
        <v/>
      </c>
      <c r="EG28" s="14" t="str">
        <f t="shared" ca="1" si="65"/>
        <v/>
      </c>
    </row>
    <row r="29" spans="1:137" x14ac:dyDescent="0.45">
      <c r="A29" s="15" t="str">
        <f t="shared" si="5"/>
        <v>set_5002</v>
      </c>
      <c r="B29" s="1" t="str">
        <f t="shared" ref="B29:AG29" ca="1" si="66">IF(B14&lt;=SMALL($B14:$EG14,6),ROUND(B14*1000,0),"")</f>
        <v/>
      </c>
      <c r="C29" s="1" t="str">
        <f t="shared" ca="1" si="66"/>
        <v/>
      </c>
      <c r="D29" s="1">
        <f t="shared" ca="1" si="66"/>
        <v>656</v>
      </c>
      <c r="E29" s="1" t="str">
        <f t="shared" ca="1" si="66"/>
        <v/>
      </c>
      <c r="F29" s="1" t="str">
        <f t="shared" ca="1" si="66"/>
        <v/>
      </c>
      <c r="G29" s="1" t="str">
        <f t="shared" ca="1" si="66"/>
        <v/>
      </c>
      <c r="H29" s="1" t="str">
        <f t="shared" ca="1" si="66"/>
        <v/>
      </c>
      <c r="I29" s="1" t="str">
        <f t="shared" ca="1" si="66"/>
        <v/>
      </c>
      <c r="J29" s="1" t="str">
        <f t="shared" ca="1" si="66"/>
        <v/>
      </c>
      <c r="K29" s="1" t="str">
        <f t="shared" ca="1" si="66"/>
        <v/>
      </c>
      <c r="L29" s="1" t="str">
        <f t="shared" ca="1" si="66"/>
        <v/>
      </c>
      <c r="M29" s="1" t="str">
        <f t="shared" ca="1" si="66"/>
        <v/>
      </c>
      <c r="N29" s="1" t="str">
        <f t="shared" ca="1" si="66"/>
        <v/>
      </c>
      <c r="O29" s="1" t="str">
        <f t="shared" ca="1" si="66"/>
        <v/>
      </c>
      <c r="P29" s="1" t="str">
        <f t="shared" ca="1" si="66"/>
        <v/>
      </c>
      <c r="Q29" s="1" t="str">
        <f t="shared" ca="1" si="66"/>
        <v/>
      </c>
      <c r="R29" s="1" t="str">
        <f t="shared" ca="1" si="66"/>
        <v/>
      </c>
      <c r="S29" s="1" t="str">
        <f t="shared" ca="1" si="66"/>
        <v/>
      </c>
      <c r="T29" s="1" t="str">
        <f t="shared" ca="1" si="66"/>
        <v/>
      </c>
      <c r="U29" s="1" t="str">
        <f t="shared" ca="1" si="66"/>
        <v/>
      </c>
      <c r="V29" s="1" t="str">
        <f t="shared" ca="1" si="66"/>
        <v/>
      </c>
      <c r="W29" s="1" t="str">
        <f t="shared" ca="1" si="66"/>
        <v/>
      </c>
      <c r="X29" s="1" t="str">
        <f t="shared" ca="1" si="66"/>
        <v/>
      </c>
      <c r="Y29" s="1" t="str">
        <f t="shared" ca="1" si="66"/>
        <v/>
      </c>
      <c r="Z29" s="1" t="str">
        <f t="shared" ca="1" si="66"/>
        <v/>
      </c>
      <c r="AA29" s="1" t="str">
        <f t="shared" ca="1" si="66"/>
        <v/>
      </c>
      <c r="AB29" s="1" t="str">
        <f t="shared" ca="1" si="66"/>
        <v/>
      </c>
      <c r="AC29" s="1" t="str">
        <f t="shared" ca="1" si="66"/>
        <v/>
      </c>
      <c r="AD29" s="1" t="str">
        <f t="shared" ca="1" si="66"/>
        <v/>
      </c>
      <c r="AE29" s="1" t="str">
        <f t="shared" ca="1" si="66"/>
        <v/>
      </c>
      <c r="AF29" s="1" t="str">
        <f t="shared" ca="1" si="66"/>
        <v/>
      </c>
      <c r="AG29" s="1" t="str">
        <f t="shared" ca="1" si="66"/>
        <v/>
      </c>
      <c r="AH29" s="1" t="str">
        <f t="shared" ref="AH29:BM29" ca="1" si="67">IF(AH14&lt;=SMALL($B14:$EG14,6),ROUND(AH14*1000,0),"")</f>
        <v/>
      </c>
      <c r="AI29" s="1" t="str">
        <f t="shared" ca="1" si="67"/>
        <v/>
      </c>
      <c r="AJ29" s="1" t="str">
        <f t="shared" ca="1" si="67"/>
        <v/>
      </c>
      <c r="AK29" s="1" t="str">
        <f t="shared" ca="1" si="67"/>
        <v/>
      </c>
      <c r="AL29" s="1" t="str">
        <f t="shared" ca="1" si="67"/>
        <v/>
      </c>
      <c r="AM29" s="1" t="str">
        <f t="shared" ca="1" si="67"/>
        <v/>
      </c>
      <c r="AN29" s="1" t="str">
        <f t="shared" ca="1" si="67"/>
        <v/>
      </c>
      <c r="AO29" s="1" t="str">
        <f t="shared" ca="1" si="67"/>
        <v/>
      </c>
      <c r="AP29" s="1" t="str">
        <f t="shared" ca="1" si="67"/>
        <v/>
      </c>
      <c r="AQ29" s="1" t="str">
        <f t="shared" ca="1" si="67"/>
        <v/>
      </c>
      <c r="AR29" s="1" t="str">
        <f t="shared" ca="1" si="67"/>
        <v/>
      </c>
      <c r="AS29" s="1" t="str">
        <f t="shared" ca="1" si="67"/>
        <v/>
      </c>
      <c r="AT29" s="1" t="str">
        <f t="shared" ca="1" si="67"/>
        <v/>
      </c>
      <c r="AU29" s="1" t="str">
        <f t="shared" ca="1" si="67"/>
        <v/>
      </c>
      <c r="AV29" s="1" t="str">
        <f t="shared" ca="1" si="67"/>
        <v/>
      </c>
      <c r="AW29" s="1" t="str">
        <f t="shared" ca="1" si="67"/>
        <v/>
      </c>
      <c r="AX29" s="1" t="str">
        <f t="shared" ca="1" si="67"/>
        <v/>
      </c>
      <c r="AY29" s="1" t="str">
        <f t="shared" ca="1" si="67"/>
        <v/>
      </c>
      <c r="AZ29" s="1" t="str">
        <f t="shared" ca="1" si="67"/>
        <v/>
      </c>
      <c r="BA29" s="1" t="str">
        <f t="shared" ca="1" si="67"/>
        <v/>
      </c>
      <c r="BB29" s="1" t="str">
        <f t="shared" ca="1" si="67"/>
        <v/>
      </c>
      <c r="BC29" s="1" t="str">
        <f t="shared" ca="1" si="67"/>
        <v/>
      </c>
      <c r="BD29" s="1" t="str">
        <f t="shared" ca="1" si="67"/>
        <v/>
      </c>
      <c r="BE29" s="1" t="str">
        <f t="shared" ca="1" si="67"/>
        <v/>
      </c>
      <c r="BF29" s="1" t="str">
        <f t="shared" ca="1" si="67"/>
        <v/>
      </c>
      <c r="BG29" s="1" t="str">
        <f t="shared" ca="1" si="67"/>
        <v/>
      </c>
      <c r="BH29" s="1" t="str">
        <f t="shared" ca="1" si="67"/>
        <v/>
      </c>
      <c r="BI29" s="1" t="str">
        <f t="shared" ca="1" si="67"/>
        <v/>
      </c>
      <c r="BJ29" s="1" t="str">
        <f t="shared" ca="1" si="67"/>
        <v/>
      </c>
      <c r="BK29" s="1" t="str">
        <f t="shared" ca="1" si="67"/>
        <v/>
      </c>
      <c r="BL29" s="1" t="str">
        <f t="shared" ca="1" si="67"/>
        <v/>
      </c>
      <c r="BM29" s="1" t="str">
        <f t="shared" ca="1" si="67"/>
        <v/>
      </c>
      <c r="BN29" s="1">
        <f t="shared" ref="BN29:CS29" ca="1" si="68">IF(BN14&lt;=SMALL($B14:$EG14,6),ROUND(BN14*1000,0),"")</f>
        <v>604</v>
      </c>
      <c r="BO29" s="1" t="str">
        <f t="shared" ca="1" si="68"/>
        <v/>
      </c>
      <c r="BP29" s="1" t="str">
        <f t="shared" ca="1" si="68"/>
        <v/>
      </c>
      <c r="BQ29" s="1" t="str">
        <f t="shared" ca="1" si="68"/>
        <v/>
      </c>
      <c r="BR29" s="1" t="str">
        <f t="shared" ca="1" si="68"/>
        <v/>
      </c>
      <c r="BS29" s="1" t="str">
        <f t="shared" ca="1" si="68"/>
        <v/>
      </c>
      <c r="BT29" s="1" t="str">
        <f t="shared" ca="1" si="68"/>
        <v/>
      </c>
      <c r="BU29" s="1" t="str">
        <f t="shared" ca="1" si="68"/>
        <v/>
      </c>
      <c r="BV29" s="1" t="str">
        <f t="shared" ca="1" si="68"/>
        <v/>
      </c>
      <c r="BW29" s="1" t="str">
        <f t="shared" ca="1" si="68"/>
        <v/>
      </c>
      <c r="BX29" s="1">
        <f t="shared" ca="1" si="68"/>
        <v>651</v>
      </c>
      <c r="BY29" s="1" t="str">
        <f t="shared" ca="1" si="68"/>
        <v/>
      </c>
      <c r="BZ29" s="1" t="str">
        <f t="shared" ca="1" si="68"/>
        <v/>
      </c>
      <c r="CA29" s="1" t="str">
        <f t="shared" ca="1" si="68"/>
        <v/>
      </c>
      <c r="CB29" s="1" t="str">
        <f t="shared" ca="1" si="68"/>
        <v/>
      </c>
      <c r="CC29" s="1" t="str">
        <f t="shared" ca="1" si="68"/>
        <v/>
      </c>
      <c r="CD29" s="1" t="str">
        <f t="shared" ca="1" si="68"/>
        <v/>
      </c>
      <c r="CE29" s="1" t="str">
        <f t="shared" ca="1" si="68"/>
        <v/>
      </c>
      <c r="CF29" s="1" t="str">
        <f t="shared" ca="1" si="68"/>
        <v/>
      </c>
      <c r="CG29" s="1" t="str">
        <f t="shared" ca="1" si="68"/>
        <v/>
      </c>
      <c r="CH29" s="1" t="str">
        <f t="shared" ca="1" si="68"/>
        <v/>
      </c>
      <c r="CI29" s="1" t="str">
        <f t="shared" ca="1" si="68"/>
        <v/>
      </c>
      <c r="CJ29" s="1" t="str">
        <f t="shared" ca="1" si="68"/>
        <v/>
      </c>
      <c r="CK29" s="1" t="str">
        <f t="shared" ca="1" si="68"/>
        <v/>
      </c>
      <c r="CL29" s="1" t="str">
        <f t="shared" ca="1" si="68"/>
        <v/>
      </c>
      <c r="CM29" s="1" t="str">
        <f t="shared" ca="1" si="68"/>
        <v/>
      </c>
      <c r="CN29" s="1" t="str">
        <f t="shared" ca="1" si="68"/>
        <v/>
      </c>
      <c r="CO29" s="1" t="str">
        <f t="shared" ca="1" si="68"/>
        <v/>
      </c>
      <c r="CP29" s="1" t="str">
        <f t="shared" ca="1" si="68"/>
        <v/>
      </c>
      <c r="CQ29" s="1" t="str">
        <f t="shared" ca="1" si="68"/>
        <v/>
      </c>
      <c r="CR29" s="1" t="str">
        <f t="shared" ca="1" si="68"/>
        <v/>
      </c>
      <c r="CS29" s="1" t="str">
        <f t="shared" ca="1" si="68"/>
        <v/>
      </c>
      <c r="CT29" s="1" t="str">
        <f t="shared" ref="CT29:DY29" ca="1" si="69">IF(CT14&lt;=SMALL($B14:$EG14,6),ROUND(CT14*1000,0),"")</f>
        <v/>
      </c>
      <c r="CU29" s="1" t="str">
        <f t="shared" ca="1" si="69"/>
        <v/>
      </c>
      <c r="CV29" s="1" t="str">
        <f t="shared" ca="1" si="69"/>
        <v/>
      </c>
      <c r="CW29" s="1" t="str">
        <f t="shared" ca="1" si="69"/>
        <v/>
      </c>
      <c r="CX29" s="1" t="str">
        <f t="shared" ca="1" si="69"/>
        <v/>
      </c>
      <c r="CY29" s="1" t="str">
        <f t="shared" ca="1" si="69"/>
        <v/>
      </c>
      <c r="CZ29" s="1" t="str">
        <f t="shared" ca="1" si="69"/>
        <v/>
      </c>
      <c r="DA29" s="1" t="str">
        <f t="shared" ca="1" si="69"/>
        <v/>
      </c>
      <c r="DB29" s="1" t="str">
        <f t="shared" ca="1" si="69"/>
        <v/>
      </c>
      <c r="DC29" s="1" t="str">
        <f t="shared" ca="1" si="69"/>
        <v/>
      </c>
      <c r="DD29" s="1" t="str">
        <f t="shared" ca="1" si="69"/>
        <v/>
      </c>
      <c r="DE29" s="1" t="str">
        <f t="shared" ca="1" si="69"/>
        <v/>
      </c>
      <c r="DF29" s="1" t="str">
        <f t="shared" ca="1" si="69"/>
        <v/>
      </c>
      <c r="DG29" s="1" t="str">
        <f t="shared" ca="1" si="69"/>
        <v/>
      </c>
      <c r="DH29" s="1" t="str">
        <f t="shared" ca="1" si="69"/>
        <v/>
      </c>
      <c r="DI29" s="1" t="str">
        <f t="shared" ca="1" si="69"/>
        <v/>
      </c>
      <c r="DJ29" s="1" t="str">
        <f t="shared" ca="1" si="69"/>
        <v/>
      </c>
      <c r="DK29" s="1" t="str">
        <f t="shared" ca="1" si="69"/>
        <v/>
      </c>
      <c r="DL29" s="1" t="str">
        <f t="shared" ca="1" si="69"/>
        <v/>
      </c>
      <c r="DM29" s="1" t="str">
        <f t="shared" ca="1" si="69"/>
        <v/>
      </c>
      <c r="DN29" s="1" t="str">
        <f t="shared" ca="1" si="69"/>
        <v/>
      </c>
      <c r="DO29" s="1" t="str">
        <f t="shared" ca="1" si="69"/>
        <v/>
      </c>
      <c r="DP29" s="1" t="str">
        <f t="shared" ca="1" si="69"/>
        <v/>
      </c>
      <c r="DQ29" s="1" t="str">
        <f t="shared" ca="1" si="69"/>
        <v/>
      </c>
      <c r="DR29" s="1" t="str">
        <f t="shared" ca="1" si="69"/>
        <v/>
      </c>
      <c r="DS29" s="1">
        <f t="shared" ca="1" si="69"/>
        <v>0</v>
      </c>
      <c r="DT29" s="1">
        <f t="shared" ca="1" si="69"/>
        <v>582</v>
      </c>
      <c r="DU29" s="1" t="str">
        <f t="shared" ca="1" si="69"/>
        <v/>
      </c>
      <c r="DV29" s="1" t="str">
        <f t="shared" ca="1" si="69"/>
        <v/>
      </c>
      <c r="DW29" s="1" t="str">
        <f t="shared" ca="1" si="69"/>
        <v/>
      </c>
      <c r="DX29" s="1" t="str">
        <f t="shared" ca="1" si="69"/>
        <v/>
      </c>
      <c r="DY29" s="1">
        <f t="shared" ca="1" si="69"/>
        <v>620</v>
      </c>
      <c r="DZ29" s="1" t="str">
        <f t="shared" ref="DZ29:EG29" ca="1" si="70">IF(DZ14&lt;=SMALL($B14:$EG14,6),ROUND(DZ14*1000,0),"")</f>
        <v/>
      </c>
      <c r="EA29" s="1" t="str">
        <f t="shared" ca="1" si="70"/>
        <v/>
      </c>
      <c r="EB29" s="1" t="str">
        <f t="shared" ca="1" si="70"/>
        <v/>
      </c>
      <c r="EC29" s="1" t="str">
        <f t="shared" ca="1" si="70"/>
        <v/>
      </c>
      <c r="ED29" s="1" t="str">
        <f t="shared" ca="1" si="70"/>
        <v/>
      </c>
      <c r="EE29" s="1" t="str">
        <f t="shared" ca="1" si="70"/>
        <v/>
      </c>
      <c r="EF29" s="1" t="str">
        <f t="shared" ca="1" si="70"/>
        <v/>
      </c>
      <c r="EG29" s="16" t="str">
        <f t="shared" ca="1" si="70"/>
        <v/>
      </c>
    </row>
    <row r="30" spans="1:137" x14ac:dyDescent="0.45">
      <c r="L30" s="38">
        <v>2</v>
      </c>
      <c r="M30" s="38">
        <v>3</v>
      </c>
      <c r="N30" s="38">
        <v>4</v>
      </c>
      <c r="O30" s="38">
        <v>5</v>
      </c>
      <c r="P30" s="38">
        <v>6</v>
      </c>
    </row>
    <row r="31" spans="1:137" x14ac:dyDescent="0.45">
      <c r="B31" t="s">
        <v>49</v>
      </c>
      <c r="C31" t="s">
        <v>23</v>
      </c>
      <c r="D31" t="s">
        <v>48</v>
      </c>
      <c r="E31" t="s">
        <v>94</v>
      </c>
      <c r="F31" t="s">
        <v>24</v>
      </c>
      <c r="G31" t="s">
        <v>53</v>
      </c>
      <c r="H31" t="s">
        <v>26</v>
      </c>
      <c r="I31" t="s">
        <v>52</v>
      </c>
      <c r="J31" t="s">
        <v>105</v>
      </c>
      <c r="K31" t="s">
        <v>132</v>
      </c>
      <c r="L31" t="s">
        <v>118</v>
      </c>
      <c r="M31" t="s">
        <v>22</v>
      </c>
      <c r="N31" t="s">
        <v>131</v>
      </c>
      <c r="O31" t="s">
        <v>435</v>
      </c>
      <c r="P31" t="s">
        <v>436</v>
      </c>
      <c r="Q31" t="s">
        <v>437</v>
      </c>
      <c r="R31" t="s">
        <v>438</v>
      </c>
      <c r="S31" t="s">
        <v>439</v>
      </c>
      <c r="T31" t="s">
        <v>434</v>
      </c>
      <c r="U31" t="s">
        <v>440</v>
      </c>
    </row>
    <row r="32" spans="1:137" x14ac:dyDescent="0.45">
      <c r="A32" t="str">
        <f>A17</f>
        <v>set_2002</v>
      </c>
      <c r="B32" s="44">
        <f t="shared" ref="B32:N32" ca="1" si="71">_xlfn.SINGLE(IF(_xlfn.SINGLE((_xlfn.XLOOKUP(B$31,$B$16:$EG$16,$B17:$EG17,"check")="")),0,_xlfn.XLOOKUP(B$31,$B$16:$EG$16,$B17:$EG17,"check")))</f>
        <v>0</v>
      </c>
      <c r="C32" s="45">
        <f t="shared" ca="1" si="71"/>
        <v>0</v>
      </c>
      <c r="D32" s="45">
        <f t="shared" ca="1" si="71"/>
        <v>309</v>
      </c>
      <c r="E32" s="45">
        <f t="shared" ca="1" si="71"/>
        <v>0</v>
      </c>
      <c r="F32" s="46">
        <f t="shared" ca="1" si="71"/>
        <v>0</v>
      </c>
      <c r="G32">
        <f t="shared" ca="1" si="71"/>
        <v>534</v>
      </c>
      <c r="H32">
        <f t="shared" ca="1" si="71"/>
        <v>0</v>
      </c>
      <c r="I32">
        <f t="shared" ca="1" si="71"/>
        <v>493</v>
      </c>
      <c r="J32">
        <f t="shared" ca="1" si="71"/>
        <v>549</v>
      </c>
      <c r="K32">
        <f t="shared" ca="1" si="71"/>
        <v>0</v>
      </c>
      <c r="L32">
        <f t="shared" ca="1" si="71"/>
        <v>563</v>
      </c>
      <c r="M32">
        <f t="shared" ca="1" si="71"/>
        <v>0</v>
      </c>
      <c r="N32">
        <f t="shared" ca="1" si="71"/>
        <v>0</v>
      </c>
      <c r="O32" t="str" cm="1">
        <f t="array" aca="1" ref="O32" ca="1">IF(OR(ROUND(SMALL($B2:$EG2,L$30)*1000,0)=$B32:$K32),"-",ROUND(SMALL($B2:$EG2,L$30)*1000,0))</f>
        <v>-</v>
      </c>
      <c r="P32" t="str" cm="1">
        <f t="array" aca="1" ref="P32" ca="1">IF(OR(ROUND(SMALL($B2:$EG2,M$30)*1000,0)=$B32:$K32),"-",ROUND(SMALL($B2:$EG2,M$30)*1000,0))</f>
        <v>-</v>
      </c>
      <c r="Q32" t="str" cm="1">
        <f t="array" aca="1" ref="Q32" ca="1">IF(OR(ROUND(SMALL($B2:$EG2,N$30)*1000,0)=$B32:$K32),"-",ROUND(SMALL($B2:$EG2,N$30)*1000,0))</f>
        <v>-</v>
      </c>
      <c r="R32" t="str" cm="1">
        <f t="array" aca="1" ref="R32" ca="1">IF(OR(ROUND(SMALL($B2:$EG2,O$30)*1000,0)=$B32:$K32),"-",ROUND(SMALL($B2:$EG2,O$30)*1000,0))</f>
        <v>-</v>
      </c>
      <c r="S32" cm="1">
        <f t="array" aca="1" ref="S32" ca="1">IF(OR(ROUND(SMALL($B2:$EG2,P$30)*1000,0)=$B32:$K32),"-",ROUND(SMALL($B2:$EG2,P$30)*1000,0))</f>
        <v>563</v>
      </c>
      <c r="T32" s="53">
        <f ca="1">SUM(O32:S32)</f>
        <v>563</v>
      </c>
      <c r="U32">
        <v>1</v>
      </c>
    </row>
    <row r="33" spans="1:24" x14ac:dyDescent="0.45">
      <c r="A33" t="str">
        <f t="shared" ref="A33:A42" si="72">A18</f>
        <v>set_1002</v>
      </c>
      <c r="B33" s="47">
        <f t="shared" ref="B33:N33" ca="1" si="73">_xlfn.SINGLE(IF(_xlfn.SINGLE((_xlfn.XLOOKUP(B$31,$B$16:$EG$16,$B18:$EG18,"check")="")),0,_xlfn.XLOOKUP(B$31,$B$16:$EG$16,$B18:$EG18,"check")))</f>
        <v>0</v>
      </c>
      <c r="C33">
        <f t="shared" ca="1" si="73"/>
        <v>0</v>
      </c>
      <c r="D33">
        <f t="shared" ca="1" si="73"/>
        <v>0</v>
      </c>
      <c r="E33">
        <f t="shared" ca="1" si="73"/>
        <v>486</v>
      </c>
      <c r="F33" s="48">
        <f t="shared" ca="1" si="73"/>
        <v>464</v>
      </c>
      <c r="G33">
        <f t="shared" ca="1" si="73"/>
        <v>0</v>
      </c>
      <c r="H33">
        <f t="shared" ca="1" si="73"/>
        <v>569</v>
      </c>
      <c r="I33">
        <f t="shared" ca="1" si="73"/>
        <v>0</v>
      </c>
      <c r="J33">
        <f t="shared" ca="1" si="73"/>
        <v>0</v>
      </c>
      <c r="K33">
        <f t="shared" ca="1" si="73"/>
        <v>0</v>
      </c>
      <c r="L33">
        <f t="shared" ca="1" si="73"/>
        <v>0</v>
      </c>
      <c r="M33">
        <f t="shared" ca="1" si="73"/>
        <v>462</v>
      </c>
      <c r="N33">
        <f t="shared" ca="1" si="73"/>
        <v>0</v>
      </c>
      <c r="O33" cm="1">
        <f t="array" aca="1" ref="O33" ca="1">IF(OR(ROUND(SMALL($B3:$EG3,L$30)*1000,0)=$B33:$K33),"-",ROUND(SMALL($B3:$EG3,L$30)*1000,0))</f>
        <v>462</v>
      </c>
      <c r="P33" t="str" cm="1">
        <f t="array" aca="1" ref="P33" ca="1">IF(OR(ROUND(SMALL($B3:$EG3,M$30)*1000,0)=$B33:$K33),"-",ROUND(SMALL($B3:$EG3,M$30)*1000,0))</f>
        <v>-</v>
      </c>
      <c r="Q33" t="str" cm="1">
        <f t="array" aca="1" ref="Q33" ca="1">IF(OR(ROUND(SMALL($B3:$EG3,N$30)*1000,0)=$B33:$K33),"-",ROUND(SMALL($B3:$EG3,N$30)*1000,0))</f>
        <v>-</v>
      </c>
      <c r="R33" t="str" cm="1">
        <f t="array" aca="1" ref="R33" ca="1">IF(OR(ROUND(SMALL($B3:$EG3,O$30)*1000,0)=$B33:$K33),"-",ROUND(SMALL($B3:$EG3,O$30)*1000,0))</f>
        <v>-</v>
      </c>
      <c r="S33" cm="1">
        <f t="array" aca="1" ref="S33" ca="1">IF(OR(ROUND(SMALL($B3:$EG3,P$30)*1000,0)=$B33:$K33),"-",ROUND(SMALL($B3:$EG3,P$30)*1000,0))</f>
        <v>586</v>
      </c>
      <c r="T33" s="53">
        <f t="shared" ref="T33:T44" ca="1" si="74">SUM(O33:S33)</f>
        <v>1048</v>
      </c>
      <c r="U33">
        <v>2</v>
      </c>
    </row>
    <row r="34" spans="1:24" x14ac:dyDescent="0.45">
      <c r="A34" t="str">
        <f t="shared" si="72"/>
        <v>set_2001</v>
      </c>
      <c r="B34" s="47">
        <f t="shared" ref="B34:N34" ca="1" si="75">_xlfn.SINGLE(IF(_xlfn.SINGLE((_xlfn.XLOOKUP(B$31,$B$16:$EG$16,$B19:$EG19,"check")="")),0,_xlfn.XLOOKUP(B$31,$B$16:$EG$16,$B19:$EG19,"check")))</f>
        <v>309</v>
      </c>
      <c r="C34">
        <f t="shared" ca="1" si="75"/>
        <v>0</v>
      </c>
      <c r="D34">
        <f t="shared" ca="1" si="75"/>
        <v>0</v>
      </c>
      <c r="E34">
        <f t="shared" ca="1" si="75"/>
        <v>0</v>
      </c>
      <c r="F34" s="48">
        <f t="shared" ca="1" si="75"/>
        <v>0</v>
      </c>
      <c r="G34">
        <f t="shared" ca="1" si="75"/>
        <v>567</v>
      </c>
      <c r="H34">
        <f t="shared" ca="1" si="75"/>
        <v>0</v>
      </c>
      <c r="I34">
        <f t="shared" ca="1" si="75"/>
        <v>475</v>
      </c>
      <c r="J34">
        <f t="shared" ca="1" si="75"/>
        <v>0</v>
      </c>
      <c r="K34">
        <f t="shared" ca="1" si="75"/>
        <v>0</v>
      </c>
      <c r="L34">
        <f t="shared" ca="1" si="75"/>
        <v>578</v>
      </c>
      <c r="M34">
        <f t="shared" ca="1" si="75"/>
        <v>0</v>
      </c>
      <c r="N34">
        <f t="shared" ca="1" si="75"/>
        <v>0</v>
      </c>
      <c r="O34" t="str" cm="1">
        <f t="array" aca="1" ref="O34" ca="1">IF(OR(ROUND(SMALL($B4:$EG4,L$30)*1000,0)=$B34:$K34),"-",ROUND(SMALL($B4:$EG4,L$30)*1000,0))</f>
        <v>-</v>
      </c>
      <c r="P34" t="str" cm="1">
        <f t="array" aca="1" ref="P34" ca="1">IF(OR(ROUND(SMALL($B4:$EG4,M$30)*1000,0)=$B34:$K34),"-",ROUND(SMALL($B4:$EG4,M$30)*1000,0))</f>
        <v>-</v>
      </c>
      <c r="Q34" t="str" cm="1">
        <f t="array" aca="1" ref="Q34" ca="1">IF(OR(ROUND(SMALL($B4:$EG4,N$30)*1000,0)=$B34:$K34),"-",ROUND(SMALL($B4:$EG4,N$30)*1000,0))</f>
        <v>-</v>
      </c>
      <c r="R34" cm="1">
        <f t="array" aca="1" ref="R34" ca="1">IF(OR(ROUND(SMALL($B4:$EG4,O$30)*1000,0)=$B34:$K34),"-",ROUND(SMALL($B4:$EG4,O$30)*1000,0))</f>
        <v>576</v>
      </c>
      <c r="S34" cm="1">
        <f t="array" aca="1" ref="S34" ca="1">IF(OR(ROUND(SMALL($B4:$EG4,P$30)*1000,0)=$B34:$K34),"-",ROUND(SMALL($B4:$EG4,P$30)*1000,0))</f>
        <v>578</v>
      </c>
      <c r="T34" s="53">
        <f t="shared" ca="1" si="74"/>
        <v>1154</v>
      </c>
      <c r="U34">
        <v>3</v>
      </c>
    </row>
    <row r="35" spans="1:24" x14ac:dyDescent="0.45">
      <c r="A35" t="str">
        <f t="shared" si="72"/>
        <v>set_3028</v>
      </c>
      <c r="B35" s="47">
        <f t="shared" ref="B35:N35" ca="1" si="76">_xlfn.SINGLE(IF(_xlfn.SINGLE((_xlfn.XLOOKUP(B$31,$B$16:$EG$16,$B20:$EG20,"check")="")),0,_xlfn.XLOOKUP(B$31,$B$16:$EG$16,$B20:$EG20,"check")))</f>
        <v>0</v>
      </c>
      <c r="C35">
        <f t="shared" ca="1" si="76"/>
        <v>486</v>
      </c>
      <c r="D35">
        <f t="shared" ca="1" si="76"/>
        <v>0</v>
      </c>
      <c r="E35">
        <f t="shared" ca="1" si="76"/>
        <v>0</v>
      </c>
      <c r="F35" s="48">
        <f t="shared" ca="1" si="76"/>
        <v>508</v>
      </c>
      <c r="G35">
        <f t="shared" ca="1" si="76"/>
        <v>0</v>
      </c>
      <c r="H35">
        <f t="shared" ca="1" si="76"/>
        <v>0</v>
      </c>
      <c r="I35">
        <f t="shared" ca="1" si="76"/>
        <v>0</v>
      </c>
      <c r="J35">
        <f t="shared" ca="1" si="76"/>
        <v>0</v>
      </c>
      <c r="K35">
        <f t="shared" ca="1" si="76"/>
        <v>0</v>
      </c>
      <c r="L35">
        <f t="shared" ca="1" si="76"/>
        <v>0</v>
      </c>
      <c r="M35">
        <f t="shared" ca="1" si="76"/>
        <v>0</v>
      </c>
      <c r="N35">
        <f t="shared" ca="1" si="76"/>
        <v>0</v>
      </c>
      <c r="O35" cm="1">
        <f t="array" aca="1" ref="O35" ca="1">IF(OR(ROUND(SMALL($B5:$EG5,L$30)*1000,0)=$B35:$K35),"-",ROUND(SMALL($B5:$EG5,L$30)*1000,0))</f>
        <v>473</v>
      </c>
      <c r="P35" t="str" cm="1">
        <f t="array" aca="1" ref="P35" ca="1">IF(OR(ROUND(SMALL($B5:$EG5,M$30)*1000,0)=$B35:$K35),"-",ROUND(SMALL($B5:$EG5,M$30)*1000,0))</f>
        <v>-</v>
      </c>
      <c r="Q35" t="str" cm="1">
        <f t="array" aca="1" ref="Q35" ca="1">IF(OR(ROUND(SMALL($B5:$EG5,N$30)*1000,0)=$B35:$K35),"-",ROUND(SMALL($B5:$EG5,N$30)*1000,0))</f>
        <v>-</v>
      </c>
      <c r="R35" cm="1">
        <f t="array" aca="1" ref="R35" ca="1">IF(OR(ROUND(SMALL($B5:$EG5,O$30)*1000,0)=$B35:$K35),"-",ROUND(SMALL($B5:$EG5,O$30)*1000,0))</f>
        <v>614</v>
      </c>
      <c r="S35" cm="1">
        <f t="array" aca="1" ref="S35" ca="1">IF(OR(ROUND(SMALL($B5:$EG5,P$30)*1000,0)=$B35:$K35),"-",ROUND(SMALL($B5:$EG5,P$30)*1000,0))</f>
        <v>615</v>
      </c>
      <c r="T35" s="53">
        <f t="shared" ca="1" si="74"/>
        <v>1702</v>
      </c>
      <c r="U35">
        <v>4</v>
      </c>
    </row>
    <row r="36" spans="1:24" x14ac:dyDescent="0.45">
      <c r="A36" t="str">
        <f t="shared" si="72"/>
        <v>set_1003</v>
      </c>
      <c r="B36" s="49">
        <f t="shared" ref="B36:N36" ca="1" si="77">_xlfn.SINGLE(IF(_xlfn.SINGLE((_xlfn.XLOOKUP(B$31,$B$16:$EG$16,$B21:$EG21,"check")="")),0,_xlfn.XLOOKUP(B$31,$B$16:$EG$16,$B21:$EG21,"check")))</f>
        <v>0</v>
      </c>
      <c r="C36" s="50">
        <f t="shared" ca="1" si="77"/>
        <v>464</v>
      </c>
      <c r="D36" s="50">
        <f t="shared" ca="1" si="77"/>
        <v>0</v>
      </c>
      <c r="E36" s="50">
        <f t="shared" ca="1" si="77"/>
        <v>508</v>
      </c>
      <c r="F36" s="51">
        <f t="shared" ca="1" si="77"/>
        <v>0</v>
      </c>
      <c r="G36">
        <f t="shared" ca="1" si="77"/>
        <v>0</v>
      </c>
      <c r="H36">
        <f t="shared" ca="1" si="77"/>
        <v>0</v>
      </c>
      <c r="I36">
        <f t="shared" ca="1" si="77"/>
        <v>0</v>
      </c>
      <c r="J36">
        <f t="shared" ca="1" si="77"/>
        <v>0</v>
      </c>
      <c r="K36">
        <f t="shared" ca="1" si="77"/>
        <v>623</v>
      </c>
      <c r="L36">
        <f t="shared" ca="1" si="77"/>
        <v>0</v>
      </c>
      <c r="M36">
        <f t="shared" ca="1" si="77"/>
        <v>610</v>
      </c>
      <c r="N36">
        <f t="shared" ca="1" si="77"/>
        <v>0</v>
      </c>
      <c r="O36" t="str" cm="1">
        <f t="array" aca="1" ref="O36" ca="1">IF(OR(ROUND(SMALL($B6:$EG6,L$30)*1000,0)=$B36:$K36),"-",ROUND(SMALL($B6:$EG6,L$30)*1000,0))</f>
        <v>-</v>
      </c>
      <c r="P36" t="str" cm="1">
        <f t="array" aca="1" ref="P36" ca="1">IF(OR(ROUND(SMALL($B6:$EG6,M$30)*1000,0)=$B36:$K36),"-",ROUND(SMALL($B6:$EG6,M$30)*1000,0))</f>
        <v>-</v>
      </c>
      <c r="Q36" cm="1">
        <f t="array" aca="1" ref="Q36" ca="1">IF(OR(ROUND(SMALL($B6:$EG6,N$30)*1000,0)=$B36:$K36),"-",ROUND(SMALL($B6:$EG6,N$30)*1000,0))</f>
        <v>593</v>
      </c>
      <c r="R36" cm="1">
        <f t="array" aca="1" ref="R36" ca="1">IF(OR(ROUND(SMALL($B6:$EG6,O$30)*1000,0)=$B36:$K36),"-",ROUND(SMALL($B6:$EG6,O$30)*1000,0))</f>
        <v>610</v>
      </c>
      <c r="S36" t="str" cm="1">
        <f t="array" aca="1" ref="S36" ca="1">IF(OR(ROUND(SMALL($B6:$EG6,P$30)*1000,0)=$B36:$K36),"-",ROUND(SMALL($B6:$EG6,P$30)*1000,0))</f>
        <v>-</v>
      </c>
      <c r="T36" s="53">
        <f t="shared" ca="1" si="74"/>
        <v>1203</v>
      </c>
      <c r="U36">
        <v>5</v>
      </c>
    </row>
    <row r="37" spans="1:24" x14ac:dyDescent="0.45">
      <c r="A37" t="str">
        <f t="shared" si="72"/>
        <v>set_2006</v>
      </c>
      <c r="B37">
        <f t="shared" ref="B37:N37" ca="1" si="78">_xlfn.SINGLE(IF(_xlfn.SINGLE((_xlfn.XLOOKUP(B$31,$B$16:$EG$16,$B22:$EG22,"check")="")),0,_xlfn.XLOOKUP(B$31,$B$16:$EG$16,$B22:$EG22,"check")))</f>
        <v>534</v>
      </c>
      <c r="C37">
        <f t="shared" ca="1" si="78"/>
        <v>0</v>
      </c>
      <c r="D37">
        <f t="shared" ca="1" si="78"/>
        <v>567</v>
      </c>
      <c r="E37">
        <f t="shared" ca="1" si="78"/>
        <v>0</v>
      </c>
      <c r="F37">
        <f t="shared" ca="1" si="78"/>
        <v>0</v>
      </c>
      <c r="G37">
        <f t="shared" ca="1" si="78"/>
        <v>0</v>
      </c>
      <c r="H37">
        <f t="shared" ca="1" si="78"/>
        <v>629</v>
      </c>
      <c r="I37">
        <f t="shared" ca="1" si="78"/>
        <v>509</v>
      </c>
      <c r="J37">
        <f t="shared" ca="1" si="78"/>
        <v>0</v>
      </c>
      <c r="K37">
        <f t="shared" ca="1" si="78"/>
        <v>0</v>
      </c>
      <c r="L37">
        <f t="shared" ca="1" si="78"/>
        <v>639</v>
      </c>
      <c r="M37">
        <f t="shared" ca="1" si="78"/>
        <v>0</v>
      </c>
      <c r="N37">
        <f t="shared" ca="1" si="78"/>
        <v>0</v>
      </c>
      <c r="O37" t="str" cm="1">
        <f t="array" aca="1" ref="O37" ca="1">IF(OR(ROUND(SMALL($B7:$EG7,L$30)*1000,0)=$B37:$K37),"-",ROUND(SMALL($B7:$EG7,L$30)*1000,0))</f>
        <v>-</v>
      </c>
      <c r="P37" t="str" cm="1">
        <f t="array" aca="1" ref="P37" ca="1">IF(OR(ROUND(SMALL($B7:$EG7,M$30)*1000,0)=$B37:$K37),"-",ROUND(SMALL($B7:$EG7,M$30)*1000,0))</f>
        <v>-</v>
      </c>
      <c r="Q37" t="str" cm="1">
        <f t="array" aca="1" ref="Q37" ca="1">IF(OR(ROUND(SMALL($B7:$EG7,N$30)*1000,0)=$B37:$K37),"-",ROUND(SMALL($B7:$EG7,N$30)*1000,0))</f>
        <v>-</v>
      </c>
      <c r="R37" t="str" cm="1">
        <f t="array" aca="1" ref="R37" ca="1">IF(OR(ROUND(SMALL($B7:$EG7,O$30)*1000,0)=$B37:$K37),"-",ROUND(SMALL($B7:$EG7,O$30)*1000,0))</f>
        <v>-</v>
      </c>
      <c r="S37" cm="1">
        <f t="array" aca="1" ref="S37" ca="1">IF(OR(ROUND(SMALL($B7:$EG7,P$30)*1000,0)=$B37:$K37),"-",ROUND(SMALL($B7:$EG7,P$30)*1000,0))</f>
        <v>639</v>
      </c>
      <c r="T37" s="53">
        <f t="shared" ca="1" si="74"/>
        <v>639</v>
      </c>
      <c r="U37">
        <v>6</v>
      </c>
    </row>
    <row r="38" spans="1:24" x14ac:dyDescent="0.45">
      <c r="A38" t="str">
        <f t="shared" si="72"/>
        <v>set_1005</v>
      </c>
      <c r="B38">
        <f t="shared" ref="B38:N38" ca="1" si="79">_xlfn.SINGLE(IF(_xlfn.SINGLE((_xlfn.XLOOKUP(B$31,$B$16:$EG$16,$B23:$EG23,"check")="")),0,_xlfn.XLOOKUP(B$31,$B$16:$EG$16,$B23:$EG23,"check")))</f>
        <v>0</v>
      </c>
      <c r="C38">
        <f t="shared" ca="1" si="79"/>
        <v>569</v>
      </c>
      <c r="D38">
        <f t="shared" ca="1" si="79"/>
        <v>0</v>
      </c>
      <c r="E38">
        <f t="shared" ca="1" si="79"/>
        <v>625</v>
      </c>
      <c r="F38">
        <f t="shared" ca="1" si="79"/>
        <v>0</v>
      </c>
      <c r="G38">
        <f t="shared" ca="1" si="79"/>
        <v>629</v>
      </c>
      <c r="H38">
        <f t="shared" ca="1" si="79"/>
        <v>0</v>
      </c>
      <c r="I38">
        <f t="shared" ca="1" si="79"/>
        <v>0</v>
      </c>
      <c r="J38">
        <f t="shared" ca="1" si="79"/>
        <v>0</v>
      </c>
      <c r="K38">
        <f t="shared" ca="1" si="79"/>
        <v>0</v>
      </c>
      <c r="L38">
        <f t="shared" ca="1" si="79"/>
        <v>0</v>
      </c>
      <c r="M38">
        <f t="shared" ca="1" si="79"/>
        <v>0</v>
      </c>
      <c r="N38">
        <f t="shared" ca="1" si="79"/>
        <v>0</v>
      </c>
      <c r="O38" t="str" cm="1">
        <f t="array" aca="1" ref="O38" ca="1">IF(OR(ROUND(SMALL($B8:$EG8,L$30)*1000,0)=$B38:$K38),"-",ROUND(SMALL($B8:$EG8,L$30)*1000,0))</f>
        <v>-</v>
      </c>
      <c r="P38" cm="1">
        <f t="array" aca="1" ref="P38" ca="1">IF(OR(ROUND(SMALL($B8:$EG8,M$30)*1000,0)=$B38:$K38),"-",ROUND(SMALL($B8:$EG8,M$30)*1000,0))</f>
        <v>582</v>
      </c>
      <c r="Q38" t="str" cm="1">
        <f t="array" aca="1" ref="Q38" ca="1">IF(OR(ROUND(SMALL($B8:$EG8,N$30)*1000,0)=$B38:$K38),"-",ROUND(SMALL($B8:$EG8,N$30)*1000,0))</f>
        <v>-</v>
      </c>
      <c r="R38" cm="1">
        <f t="array" aca="1" ref="R38" ca="1">IF(OR(ROUND(SMALL($B8:$EG8,O$30)*1000,0)=$B38:$K38),"-",ROUND(SMALL($B8:$EG8,O$30)*1000,0))</f>
        <v>627</v>
      </c>
      <c r="S38" t="str" cm="1">
        <f t="array" aca="1" ref="S38" ca="1">IF(OR(ROUND(SMALL($B8:$EG8,P$30)*1000,0)=$B38:$K38),"-",ROUND(SMALL($B8:$EG8,P$30)*1000,0))</f>
        <v>-</v>
      </c>
      <c r="T38" s="53">
        <f t="shared" ca="1" si="74"/>
        <v>1209</v>
      </c>
      <c r="U38">
        <v>7</v>
      </c>
    </row>
    <row r="39" spans="1:24" x14ac:dyDescent="0.45">
      <c r="A39" t="str">
        <f t="shared" si="72"/>
        <v>set_2005</v>
      </c>
      <c r="B39">
        <f t="shared" ref="B39:N39" ca="1" si="80">_xlfn.SINGLE(IF(_xlfn.SINGLE((_xlfn.XLOOKUP(B$31,$B$16:$EG$16,$B24:$EG24,"check")="")),0,_xlfn.XLOOKUP(B$31,$B$16:$EG$16,$B24:$EG24,"check")))</f>
        <v>493</v>
      </c>
      <c r="C39">
        <f t="shared" ca="1" si="80"/>
        <v>0</v>
      </c>
      <c r="D39">
        <f t="shared" ca="1" si="80"/>
        <v>475</v>
      </c>
      <c r="E39">
        <f t="shared" ca="1" si="80"/>
        <v>0</v>
      </c>
      <c r="F39">
        <f t="shared" ca="1" si="80"/>
        <v>0</v>
      </c>
      <c r="G39">
        <f t="shared" ca="1" si="80"/>
        <v>509</v>
      </c>
      <c r="H39">
        <f t="shared" ca="1" si="80"/>
        <v>0</v>
      </c>
      <c r="I39">
        <f t="shared" ca="1" si="80"/>
        <v>0</v>
      </c>
      <c r="J39">
        <f t="shared" ca="1" si="80"/>
        <v>554</v>
      </c>
      <c r="K39">
        <f t="shared" ca="1" si="80"/>
        <v>0</v>
      </c>
      <c r="L39">
        <f t="shared" ca="1" si="80"/>
        <v>0</v>
      </c>
      <c r="M39">
        <f t="shared" ca="1" si="80"/>
        <v>0</v>
      </c>
      <c r="N39">
        <f t="shared" ca="1" si="80"/>
        <v>0</v>
      </c>
      <c r="O39" t="str" cm="1">
        <f t="array" aca="1" ref="O39" ca="1">IF(OR(ROUND(SMALL($B9:$EG9,L$30)*1000,0)=$B39:$K39),"-",ROUND(SMALL($B9:$EG9,L$30)*1000,0))</f>
        <v>-</v>
      </c>
      <c r="P39" t="str" cm="1">
        <f t="array" aca="1" ref="P39" ca="1">IF(OR(ROUND(SMALL($B9:$EG9,M$30)*1000,0)=$B39:$K39),"-",ROUND(SMALL($B9:$EG9,M$30)*1000,0))</f>
        <v>-</v>
      </c>
      <c r="Q39" t="str" cm="1">
        <f t="array" aca="1" ref="Q39" ca="1">IF(OR(ROUND(SMALL($B9:$EG9,N$30)*1000,0)=$B39:$K39),"-",ROUND(SMALL($B9:$EG9,N$30)*1000,0))</f>
        <v>-</v>
      </c>
      <c r="R39" t="str" cm="1">
        <f t="array" aca="1" ref="R39" ca="1">IF(OR(ROUND(SMALL($B9:$EG9,O$30)*1000,0)=$B39:$K39),"-",ROUND(SMALL($B9:$EG9,O$30)*1000,0))</f>
        <v>-</v>
      </c>
      <c r="S39" cm="1">
        <f t="array" aca="1" ref="S39" ca="1">IF(OR(ROUND(SMALL($B9:$EG9,P$30)*1000,0)=$B39:$K39),"-",ROUND(SMALL($B9:$EG9,P$30)*1000,0))</f>
        <v>574</v>
      </c>
      <c r="T39" s="53">
        <f t="shared" ca="1" si="74"/>
        <v>574</v>
      </c>
      <c r="U39">
        <v>8</v>
      </c>
    </row>
    <row r="40" spans="1:24" x14ac:dyDescent="0.45">
      <c r="A40" t="str">
        <f t="shared" si="72"/>
        <v>set_4003</v>
      </c>
      <c r="B40">
        <f t="shared" ref="B40:N40" ca="1" si="81">_xlfn.SINGLE(IF(_xlfn.SINGLE((_xlfn.XLOOKUP(B$31,$B$16:$EG$16,$B25:$EG25,"check")="")),0,_xlfn.XLOOKUP(B$31,$B$16:$EG$16,$B25:$EG25,"check")))</f>
        <v>549</v>
      </c>
      <c r="C40">
        <f t="shared" ca="1" si="81"/>
        <v>0</v>
      </c>
      <c r="D40">
        <f t="shared" ca="1" si="81"/>
        <v>667</v>
      </c>
      <c r="E40">
        <f t="shared" ca="1" si="81"/>
        <v>0</v>
      </c>
      <c r="F40">
        <f t="shared" ca="1" si="81"/>
        <v>0</v>
      </c>
      <c r="G40">
        <f t="shared" ca="1" si="81"/>
        <v>667</v>
      </c>
      <c r="H40">
        <f t="shared" ca="1" si="81"/>
        <v>0</v>
      </c>
      <c r="I40">
        <f t="shared" ca="1" si="81"/>
        <v>554</v>
      </c>
      <c r="J40">
        <f t="shared" ca="1" si="81"/>
        <v>0</v>
      </c>
      <c r="K40">
        <f t="shared" ca="1" si="81"/>
        <v>0</v>
      </c>
      <c r="L40">
        <f t="shared" ca="1" si="81"/>
        <v>0</v>
      </c>
      <c r="M40">
        <f t="shared" ca="1" si="81"/>
        <v>0</v>
      </c>
      <c r="N40">
        <f t="shared" ca="1" si="81"/>
        <v>0</v>
      </c>
      <c r="O40" t="str" cm="1">
        <f t="array" aca="1" ref="O40" ca="1">IF(OR(ROUND(SMALL($B10:$EG10,L$30)*1000,0)=$B40:$K40),"-",ROUND(SMALL($B10:$EG10,L$30)*1000,0))</f>
        <v>-</v>
      </c>
      <c r="P40" t="str" cm="1">
        <f t="array" aca="1" ref="P40" ca="1">IF(OR(ROUND(SMALL($B10:$EG10,M$30)*1000,0)=$B40:$K40),"-",ROUND(SMALL($B10:$EG10,M$30)*1000,0))</f>
        <v>-</v>
      </c>
      <c r="Q40" cm="1">
        <f t="array" aca="1" ref="Q40" ca="1">IF(OR(ROUND(SMALL($B10:$EG10,N$30)*1000,0)=$B40:$K40),"-",ROUND(SMALL($B10:$EG10,N$30)*1000,0))</f>
        <v>653</v>
      </c>
      <c r="R40" t="str" cm="1">
        <f t="array" aca="1" ref="R40" ca="1">IF(OR(ROUND(SMALL($B10:$EG10,O$30)*1000,0)=$B40:$K40),"-",ROUND(SMALL($B10:$EG10,O$30)*1000,0))</f>
        <v>-</v>
      </c>
      <c r="S40" t="str" cm="1">
        <f t="array" aca="1" ref="S40" ca="1">IF(OR(ROUND(SMALL($B10:$EG10,P$30)*1000,0)=$B40:$K40),"-",ROUND(SMALL($B10:$EG10,P$30)*1000,0))</f>
        <v>-</v>
      </c>
      <c r="T40" s="53">
        <f t="shared" ca="1" si="74"/>
        <v>653</v>
      </c>
      <c r="U40">
        <v>9</v>
      </c>
    </row>
    <row r="41" spans="1:24" x14ac:dyDescent="0.45">
      <c r="A41" t="str">
        <f t="shared" si="72"/>
        <v>set_5003</v>
      </c>
      <c r="B41">
        <f t="shared" ref="B41:N41" ca="1" si="82">_xlfn.SINGLE(IF(_xlfn.SINGLE((_xlfn.XLOOKUP(B$31,$B$16:$EG$16,$B26:$EG26,"check")="")),0,_xlfn.XLOOKUP(B$31,$B$16:$EG$16,$B26:$EG26,"check")))</f>
        <v>0</v>
      </c>
      <c r="C41">
        <f t="shared" ca="1" si="82"/>
        <v>0</v>
      </c>
      <c r="D41">
        <f t="shared" ca="1" si="82"/>
        <v>0</v>
      </c>
      <c r="E41">
        <f t="shared" ca="1" si="82"/>
        <v>0</v>
      </c>
      <c r="F41">
        <f t="shared" ca="1" si="82"/>
        <v>623</v>
      </c>
      <c r="G41">
        <f t="shared" ca="1" si="82"/>
        <v>0</v>
      </c>
      <c r="H41">
        <f t="shared" ca="1" si="82"/>
        <v>0</v>
      </c>
      <c r="I41">
        <f t="shared" ca="1" si="82"/>
        <v>0</v>
      </c>
      <c r="J41">
        <f t="shared" ca="1" si="82"/>
        <v>0</v>
      </c>
      <c r="K41">
        <f t="shared" ca="1" si="82"/>
        <v>0</v>
      </c>
      <c r="L41">
        <f t="shared" ca="1" si="82"/>
        <v>0</v>
      </c>
      <c r="M41">
        <f t="shared" ca="1" si="82"/>
        <v>0</v>
      </c>
      <c r="N41">
        <f t="shared" ca="1" si="82"/>
        <v>582</v>
      </c>
      <c r="O41" cm="1">
        <f t="array" aca="1" ref="O41" ca="1">IF(OR(ROUND(SMALL($B11:$EG11,L$30)*1000,0)=$B41:$K41),"-",ROUND(SMALL($B11:$EG11,L$30)*1000,0))</f>
        <v>547</v>
      </c>
      <c r="P41" cm="1">
        <f t="array" aca="1" ref="P41" ca="1">IF(OR(ROUND(SMALL($B11:$EG11,M$30)*1000,0)=$B41:$K41),"-",ROUND(SMALL($B11:$EG11,M$30)*1000,0))</f>
        <v>550</v>
      </c>
      <c r="Q41" cm="1">
        <f t="array" aca="1" ref="Q41" ca="1">IF(OR(ROUND(SMALL($B11:$EG11,N$30)*1000,0)=$B41:$K41),"-",ROUND(SMALL($B11:$EG11,N$30)*1000,0))</f>
        <v>582</v>
      </c>
      <c r="R41" t="str" cm="1">
        <f t="array" aca="1" ref="R41" ca="1">IF(OR(ROUND(SMALL($B11:$EG11,O$30)*1000,0)=$B41:$K41),"-",ROUND(SMALL($B11:$EG11,O$30)*1000,0))</f>
        <v>-</v>
      </c>
      <c r="S41" cm="1">
        <f t="array" aca="1" ref="S41" ca="1">IF(OR(ROUND(SMALL($B11:$EG11,P$30)*1000,0)=$B41:$K41),"-",ROUND(SMALL($B11:$EG11,P$30)*1000,0))</f>
        <v>635</v>
      </c>
      <c r="T41" s="53">
        <f t="shared" ca="1" si="74"/>
        <v>2314</v>
      </c>
      <c r="U41">
        <v>10</v>
      </c>
    </row>
    <row r="42" spans="1:24" x14ac:dyDescent="0.45">
      <c r="A42" t="str">
        <f t="shared" si="72"/>
        <v>set_4016</v>
      </c>
      <c r="B42">
        <f t="shared" ref="B42:N42" ca="1" si="83">_xlfn.SINGLE(IF(_xlfn.SINGLE((_xlfn.XLOOKUP(B$31,$B$16:$EG$16,$B27:$EG27,"check")="")),0,_xlfn.XLOOKUP(B$31,$B$16:$EG$16,$B27:$EG27,"check")))</f>
        <v>563</v>
      </c>
      <c r="C42">
        <f t="shared" ca="1" si="83"/>
        <v>0</v>
      </c>
      <c r="D42">
        <f t="shared" ca="1" si="83"/>
        <v>578</v>
      </c>
      <c r="E42">
        <f t="shared" ca="1" si="83"/>
        <v>0</v>
      </c>
      <c r="F42">
        <f t="shared" ca="1" si="83"/>
        <v>0</v>
      </c>
      <c r="G42">
        <f t="shared" ca="1" si="83"/>
        <v>0</v>
      </c>
      <c r="H42">
        <f t="shared" ca="1" si="83"/>
        <v>0</v>
      </c>
      <c r="I42">
        <f t="shared" ca="1" si="83"/>
        <v>0</v>
      </c>
      <c r="J42">
        <f t="shared" ca="1" si="83"/>
        <v>0</v>
      </c>
      <c r="K42">
        <f t="shared" ca="1" si="83"/>
        <v>0</v>
      </c>
      <c r="L42">
        <f t="shared" ca="1" si="83"/>
        <v>0</v>
      </c>
      <c r="M42">
        <f t="shared" ca="1" si="83"/>
        <v>0</v>
      </c>
      <c r="N42">
        <f t="shared" ca="1" si="83"/>
        <v>0</v>
      </c>
      <c r="O42" t="str" cm="1">
        <f t="array" aca="1" ref="O42" ca="1">IF(OR(ROUND(SMALL($B12:$EG12,L$30)*1000,0)=$B42:$K42),"-",ROUND(SMALL($B12:$EG12,L$30)*1000,0))</f>
        <v>-</v>
      </c>
      <c r="P42" cm="1">
        <f t="array" aca="1" ref="P42" ca="1">IF(OR(ROUND(SMALL($B12:$EG12,M$30)*1000,0)=$B42:$K42),"-",ROUND(SMALL($B12:$EG12,M$30)*1000,0))</f>
        <v>568</v>
      </c>
      <c r="Q42" t="str" cm="1">
        <f t="array" aca="1" ref="Q42" ca="1">IF(OR(ROUND(SMALL($B12:$EG12,N$30)*1000,0)=$B42:$K42),"-",ROUND(SMALL($B12:$EG12,N$30)*1000,0))</f>
        <v>-</v>
      </c>
      <c r="R42" cm="1">
        <f t="array" aca="1" ref="R42" ca="1">IF(OR(ROUND(SMALL($B12:$EG12,O$30)*1000,0)=$B42:$K42),"-",ROUND(SMALL($B12:$EG12,O$30)*1000,0))</f>
        <v>591</v>
      </c>
      <c r="S42" cm="1">
        <f t="array" aca="1" ref="S42" ca="1">IF(OR(ROUND(SMALL($B12:$EG12,P$30)*1000,0)=$B42:$K42),"-",ROUND(SMALL($B12:$EG12,P$30)*1000,0))</f>
        <v>622</v>
      </c>
      <c r="T42" s="53">
        <f t="shared" ca="1" si="74"/>
        <v>1781</v>
      </c>
      <c r="U42">
        <v>11</v>
      </c>
    </row>
    <row r="43" spans="1:24" x14ac:dyDescent="0.45">
      <c r="A43" t="str">
        <f>A28</f>
        <v>set_1001</v>
      </c>
      <c r="B43">
        <f t="shared" ref="B43:N43" ca="1" si="84">_xlfn.SINGLE(IF(_xlfn.SINGLE((_xlfn.XLOOKUP(B$31,$B$16:$EG$16,$B28:$EG28,"check")="")),0,_xlfn.XLOOKUP(B$31,$B$16:$EG$16,$B28:$EG28,"check")))</f>
        <v>0</v>
      </c>
      <c r="C43">
        <f t="shared" ca="1" si="84"/>
        <v>462</v>
      </c>
      <c r="D43">
        <f t="shared" ca="1" si="84"/>
        <v>615</v>
      </c>
      <c r="E43">
        <f t="shared" ca="1" si="84"/>
        <v>629</v>
      </c>
      <c r="F43">
        <f t="shared" ca="1" si="84"/>
        <v>610</v>
      </c>
      <c r="G43">
        <f t="shared" ca="1" si="84"/>
        <v>0</v>
      </c>
      <c r="H43">
        <f t="shared" ca="1" si="84"/>
        <v>0</v>
      </c>
      <c r="I43">
        <f t="shared" ca="1" si="84"/>
        <v>0</v>
      </c>
      <c r="J43">
        <f t="shared" ca="1" si="84"/>
        <v>0</v>
      </c>
      <c r="K43">
        <f t="shared" ca="1" si="84"/>
        <v>0</v>
      </c>
      <c r="L43">
        <f t="shared" ca="1" si="84"/>
        <v>0</v>
      </c>
      <c r="M43">
        <f t="shared" ca="1" si="84"/>
        <v>0</v>
      </c>
      <c r="N43">
        <f t="shared" ca="1" si="84"/>
        <v>0</v>
      </c>
      <c r="O43" t="str" cm="1">
        <f t="array" aca="1" ref="O43" ca="1">IF(OR(ROUND(SMALL($B13:$EG13,L$30)*1000,0)=$B43:$K43),"-",ROUND(SMALL($B13:$EG13,L$30)*1000,0))</f>
        <v>-</v>
      </c>
      <c r="P43" t="str" cm="1">
        <f t="array" aca="1" ref="P43" ca="1">IF(OR(ROUND(SMALL($B13:$EG13,M$30)*1000,0)=$B43:$K43),"-",ROUND(SMALL($B13:$EG13,M$30)*1000,0))</f>
        <v>-</v>
      </c>
      <c r="Q43" t="str" cm="1">
        <f t="array" aca="1" ref="Q43" ca="1">IF(OR(ROUND(SMALL($B13:$EG13,N$30)*1000,0)=$B43:$K43),"-",ROUND(SMALL($B13:$EG13,N$30)*1000,0))</f>
        <v>-</v>
      </c>
      <c r="R43" t="str" cm="1">
        <f t="array" aca="1" ref="R43" ca="1">IF(OR(ROUND(SMALL($B13:$EG13,O$30)*1000,0)=$B43:$K43),"-",ROUND(SMALL($B13:$EG13,O$30)*1000,0))</f>
        <v>-</v>
      </c>
      <c r="S43" cm="1">
        <f t="array" aca="1" ref="S43" ca="1">IF(OR(ROUND(SMALL($B13:$EG13,P$30)*1000,0)=$B43:$K43),"-",ROUND(SMALL($B13:$EG13,P$30)*1000,0))</f>
        <v>654</v>
      </c>
      <c r="T43" s="53">
        <f t="shared" ca="1" si="74"/>
        <v>654</v>
      </c>
      <c r="U43">
        <v>12</v>
      </c>
    </row>
    <row r="44" spans="1:24" x14ac:dyDescent="0.45">
      <c r="A44" s="17" t="str">
        <f>A29</f>
        <v>set_5002</v>
      </c>
      <c r="B44" s="17">
        <f t="shared" ref="B44:N44" ca="1" si="85">_xlfn.SINGLE(IF(_xlfn.SINGLE((_xlfn.XLOOKUP(B$31,$B$16:$EG$16,$B29:$EG29,"check")="")),0,_xlfn.XLOOKUP(B$31,$B$16:$EG$16,$B29:$EG29,"check")))</f>
        <v>0</v>
      </c>
      <c r="C44" s="17">
        <f t="shared" ca="1" si="85"/>
        <v>0</v>
      </c>
      <c r="D44" s="17">
        <f t="shared" ca="1" si="85"/>
        <v>0</v>
      </c>
      <c r="E44" s="17">
        <f t="shared" ca="1" si="85"/>
        <v>651</v>
      </c>
      <c r="F44" s="17">
        <f t="shared" ca="1" si="85"/>
        <v>656</v>
      </c>
      <c r="G44" s="17">
        <f t="shared" ca="1" si="85"/>
        <v>0</v>
      </c>
      <c r="H44" s="17">
        <f t="shared" ca="1" si="85"/>
        <v>0</v>
      </c>
      <c r="I44" s="17">
        <f t="shared" ca="1" si="85"/>
        <v>0</v>
      </c>
      <c r="J44" s="17">
        <f t="shared" ca="1" si="85"/>
        <v>0</v>
      </c>
      <c r="K44" s="17">
        <f t="shared" ca="1" si="85"/>
        <v>582</v>
      </c>
      <c r="L44" s="17">
        <f t="shared" ca="1" si="85"/>
        <v>0</v>
      </c>
      <c r="M44" s="17">
        <f t="shared" ca="1" si="85"/>
        <v>0</v>
      </c>
      <c r="N44" s="17">
        <f t="shared" ca="1" si="85"/>
        <v>0</v>
      </c>
      <c r="O44" s="17" t="str" cm="1">
        <f t="array" aca="1" ref="O44" ca="1">IF(OR(ROUND(SMALL($B14:$EG14,L$30)*1000,0)=$B44:$K44),"-",ROUND(SMALL($B14:$EG14,L$30)*1000,0))</f>
        <v>-</v>
      </c>
      <c r="P44" s="17" cm="1">
        <f t="array" aca="1" ref="P44" ca="1">IF(OR(ROUND(SMALL($B14:$EG14,M$30)*1000,0)=$B44:$K44),"-",ROUND(SMALL($B14:$EG14,M$30)*1000,0))</f>
        <v>604</v>
      </c>
      <c r="Q44" s="17" cm="1">
        <f t="array" aca="1" ref="Q44" ca="1">IF(OR(ROUND(SMALL($B14:$EG14,N$30)*1000,0)=$B44:$K44),"-",ROUND(SMALL($B14:$EG14,N$30)*1000,0))</f>
        <v>620</v>
      </c>
      <c r="R44" s="17" t="str" cm="1">
        <f t="array" aca="1" ref="R44" ca="1">IF(OR(ROUND(SMALL($B14:$EG14,O$30)*1000,0)=$B44:$K44),"-",ROUND(SMALL($B14:$EG14,O$30)*1000,0))</f>
        <v>-</v>
      </c>
      <c r="S44" s="17" t="str" cm="1">
        <f t="array" aca="1" ref="S44" ca="1">IF(OR(ROUND(SMALL($B14:$EG14,P$30)*1000,0)=$B44:$K44),"-",ROUND(SMALL($B14:$EG14,P$30)*1000,0))</f>
        <v>-</v>
      </c>
      <c r="T44" s="54">
        <f t="shared" ca="1" si="74"/>
        <v>1224</v>
      </c>
      <c r="U44" s="17">
        <v>13</v>
      </c>
      <c r="V44" s="43" t="s">
        <v>441</v>
      </c>
      <c r="W44" t="s">
        <v>442</v>
      </c>
    </row>
    <row r="45" spans="1:24" x14ac:dyDescent="0.45">
      <c r="U45" s="52"/>
    </row>
    <row r="46" spans="1:24" x14ac:dyDescent="0.45">
      <c r="A46" s="63"/>
      <c r="B46" s="64" t="s">
        <v>49</v>
      </c>
      <c r="C46" s="64" t="s">
        <v>23</v>
      </c>
      <c r="D46" s="64" t="s">
        <v>48</v>
      </c>
      <c r="E46" s="64" t="s">
        <v>94</v>
      </c>
      <c r="F46" s="64" t="s">
        <v>24</v>
      </c>
      <c r="G46" s="64" t="s">
        <v>53</v>
      </c>
      <c r="H46" s="64" t="s">
        <v>26</v>
      </c>
      <c r="I46" s="64" t="s">
        <v>52</v>
      </c>
      <c r="J46" s="64" t="s">
        <v>105</v>
      </c>
      <c r="K46" s="64" t="s">
        <v>132</v>
      </c>
      <c r="L46" s="64" t="s">
        <v>118</v>
      </c>
      <c r="M46" s="65" t="s">
        <v>22</v>
      </c>
      <c r="N46" s="66"/>
      <c r="O46" s="66">
        <v>1</v>
      </c>
      <c r="P46" s="66">
        <v>2</v>
      </c>
      <c r="Q46" s="66">
        <v>3</v>
      </c>
      <c r="R46" s="66">
        <v>4</v>
      </c>
      <c r="S46" s="66">
        <v>5</v>
      </c>
      <c r="T46" s="66" t="s">
        <v>313</v>
      </c>
      <c r="U46" s="66" t="s">
        <v>445</v>
      </c>
      <c r="V46" s="66" t="s">
        <v>446</v>
      </c>
      <c r="W46" s="66"/>
      <c r="X46" s="66" t="s">
        <v>459</v>
      </c>
    </row>
    <row r="47" spans="1:24" x14ac:dyDescent="0.45">
      <c r="A47" s="47" t="str">
        <f>A32</f>
        <v>set_2002</v>
      </c>
      <c r="B47" s="40">
        <v>0</v>
      </c>
      <c r="C47">
        <f t="shared" ref="C47:M57" ca="1" si="86">IF(C32=0,0,1000-C32)</f>
        <v>0</v>
      </c>
      <c r="D47">
        <f t="shared" ca="1" si="86"/>
        <v>691</v>
      </c>
      <c r="E47">
        <f t="shared" ca="1" si="86"/>
        <v>0</v>
      </c>
      <c r="F47">
        <f t="shared" ca="1" si="86"/>
        <v>0</v>
      </c>
      <c r="G47">
        <f t="shared" ca="1" si="86"/>
        <v>466</v>
      </c>
      <c r="H47">
        <f t="shared" ca="1" si="86"/>
        <v>0</v>
      </c>
      <c r="I47">
        <f t="shared" ca="1" si="86"/>
        <v>507</v>
      </c>
      <c r="J47">
        <f t="shared" ca="1" si="86"/>
        <v>451</v>
      </c>
      <c r="K47">
        <f t="shared" ca="1" si="86"/>
        <v>0</v>
      </c>
      <c r="L47">
        <f t="shared" ca="1" si="86"/>
        <v>437</v>
      </c>
      <c r="M47" s="48">
        <f t="shared" ca="1" si="86"/>
        <v>0</v>
      </c>
      <c r="O47">
        <f t="shared" ref="O47:S58" ca="1" si="87">1000-ROUND(SMALL($B2:$EG2,O$46+1)*1000,0)</f>
        <v>691</v>
      </c>
      <c r="P47">
        <f t="shared" ca="1" si="87"/>
        <v>507</v>
      </c>
      <c r="Q47">
        <f t="shared" ca="1" si="87"/>
        <v>466</v>
      </c>
      <c r="R47">
        <f t="shared" ca="1" si="87"/>
        <v>451</v>
      </c>
      <c r="S47">
        <f t="shared" ca="1" si="87"/>
        <v>437</v>
      </c>
      <c r="T47">
        <f ca="1">SUM(O47:S47)</f>
        <v>2552</v>
      </c>
      <c r="U47">
        <f ca="1">SUM(B47:B58)</f>
        <v>0</v>
      </c>
      <c r="V47">
        <f ca="1">U47+T47</f>
        <v>2552</v>
      </c>
      <c r="X47" t="str">
        <f>VLOOKUP(A47,Clusters_insights!$A$5:$B$140,2,FALSE)</f>
        <v>CCUS facilitates industries and society to reach net zero goals</v>
      </c>
    </row>
    <row r="48" spans="1:24" x14ac:dyDescent="0.45">
      <c r="A48" s="47" t="str">
        <f t="shared" ref="A48:A57" si="88">A33</f>
        <v>set_1002</v>
      </c>
      <c r="B48">
        <f t="shared" ref="B48:B58" ca="1" si="89">IF(B33=0,0,IF(_xlfn.XLOOKUP($A48,$B$46:$M$46,$B$47:$M$47,"check")=0,1000-B33,0))</f>
        <v>0</v>
      </c>
      <c r="C48" s="40">
        <v>0</v>
      </c>
      <c r="D48">
        <f t="shared" ca="1" si="86"/>
        <v>0</v>
      </c>
      <c r="E48">
        <f t="shared" ca="1" si="86"/>
        <v>514</v>
      </c>
      <c r="F48">
        <f t="shared" ca="1" si="86"/>
        <v>536</v>
      </c>
      <c r="G48">
        <f t="shared" ca="1" si="86"/>
        <v>0</v>
      </c>
      <c r="H48">
        <f t="shared" ca="1" si="86"/>
        <v>431</v>
      </c>
      <c r="I48">
        <f t="shared" ca="1" si="86"/>
        <v>0</v>
      </c>
      <c r="J48">
        <f t="shared" ca="1" si="86"/>
        <v>0</v>
      </c>
      <c r="K48">
        <f t="shared" ca="1" si="86"/>
        <v>0</v>
      </c>
      <c r="L48">
        <f t="shared" ca="1" si="86"/>
        <v>0</v>
      </c>
      <c r="M48" s="48">
        <f t="shared" ca="1" si="86"/>
        <v>538</v>
      </c>
      <c r="O48">
        <f t="shared" ca="1" si="87"/>
        <v>538</v>
      </c>
      <c r="P48">
        <f t="shared" ca="1" si="87"/>
        <v>536</v>
      </c>
      <c r="Q48">
        <f t="shared" ca="1" si="87"/>
        <v>514</v>
      </c>
      <c r="R48">
        <f t="shared" ca="1" si="87"/>
        <v>431</v>
      </c>
      <c r="S48">
        <f t="shared" ca="1" si="87"/>
        <v>414</v>
      </c>
      <c r="T48">
        <f t="shared" ref="T48:T58" ca="1" si="90">SUM(O48:S48)</f>
        <v>2433</v>
      </c>
      <c r="U48">
        <f ca="1">SUM(C48:C58)</f>
        <v>0</v>
      </c>
      <c r="V48">
        <f t="shared" ref="V48:V58" ca="1" si="91">U48+T48</f>
        <v>2433</v>
      </c>
      <c r="X48" t="str">
        <f>VLOOKUP(A48,Clusters_insights!$A$5:$B$140,2,FALSE)</f>
        <v>H₂ facilitates industries and society to reach net zero goals</v>
      </c>
    </row>
    <row r="49" spans="1:24" x14ac:dyDescent="0.45">
      <c r="A49" s="47" t="str">
        <f t="shared" si="88"/>
        <v>set_2001</v>
      </c>
      <c r="B49">
        <f t="shared" ca="1" si="89"/>
        <v>0</v>
      </c>
      <c r="C49">
        <f t="shared" ref="C49:C58" ca="1" si="92">IF(C34=0,0,IF(_xlfn.XLOOKUP($A49,$B$46:$M$46,$B$48:$M$48,"check")=0,1000-C34,0))</f>
        <v>0</v>
      </c>
      <c r="D49" s="40">
        <v>0</v>
      </c>
      <c r="E49">
        <f t="shared" ca="1" si="86"/>
        <v>0</v>
      </c>
      <c r="F49">
        <f t="shared" ca="1" si="86"/>
        <v>0</v>
      </c>
      <c r="G49">
        <f t="shared" ca="1" si="86"/>
        <v>433</v>
      </c>
      <c r="H49">
        <f t="shared" ca="1" si="86"/>
        <v>0</v>
      </c>
      <c r="I49">
        <f t="shared" ca="1" si="86"/>
        <v>525</v>
      </c>
      <c r="J49">
        <f t="shared" ca="1" si="86"/>
        <v>0</v>
      </c>
      <c r="K49">
        <f t="shared" ca="1" si="86"/>
        <v>0</v>
      </c>
      <c r="L49">
        <f t="shared" ca="1" si="86"/>
        <v>422</v>
      </c>
      <c r="M49">
        <f t="shared" ca="1" si="86"/>
        <v>0</v>
      </c>
      <c r="O49">
        <f t="shared" ca="1" si="87"/>
        <v>691</v>
      </c>
      <c r="P49">
        <f t="shared" ca="1" si="87"/>
        <v>525</v>
      </c>
      <c r="Q49">
        <f t="shared" ca="1" si="87"/>
        <v>433</v>
      </c>
      <c r="R49">
        <f t="shared" ca="1" si="87"/>
        <v>424</v>
      </c>
      <c r="S49">
        <f t="shared" ca="1" si="87"/>
        <v>422</v>
      </c>
      <c r="T49">
        <f t="shared" ca="1" si="90"/>
        <v>2495</v>
      </c>
      <c r="U49">
        <f ca="1">SUM(D49:D58)</f>
        <v>718</v>
      </c>
      <c r="V49">
        <f t="shared" ca="1" si="91"/>
        <v>3213</v>
      </c>
      <c r="X49" t="str">
        <f>VLOOKUP(A49,Clusters_insights!$A$5:$B$140,2,FALSE)</f>
        <v>CCUS is an enabler of industry clusters</v>
      </c>
    </row>
    <row r="50" spans="1:24" x14ac:dyDescent="0.45">
      <c r="A50" s="47" t="str">
        <f t="shared" si="88"/>
        <v>set_3028</v>
      </c>
      <c r="B50">
        <f t="shared" ca="1" si="89"/>
        <v>0</v>
      </c>
      <c r="C50">
        <f t="shared" ca="1" si="92"/>
        <v>0</v>
      </c>
      <c r="D50">
        <f t="shared" ref="D50:D58" ca="1" si="93">IF(D35=0,0,IF(_xlfn.XLOOKUP($A50,$B$46:$M$46,$B$49:$M$49,"check")=0,1000-D35,0))</f>
        <v>0</v>
      </c>
      <c r="E50" s="40">
        <v>0</v>
      </c>
      <c r="F50">
        <f t="shared" ca="1" si="86"/>
        <v>492</v>
      </c>
      <c r="G50">
        <f t="shared" ca="1" si="86"/>
        <v>0</v>
      </c>
      <c r="H50">
        <f t="shared" ca="1" si="86"/>
        <v>0</v>
      </c>
      <c r="I50">
        <f t="shared" ca="1" si="86"/>
        <v>0</v>
      </c>
      <c r="J50">
        <f t="shared" ca="1" si="86"/>
        <v>0</v>
      </c>
      <c r="K50">
        <f t="shared" ca="1" si="86"/>
        <v>0</v>
      </c>
      <c r="L50">
        <f t="shared" ca="1" si="86"/>
        <v>0</v>
      </c>
      <c r="M50">
        <f t="shared" ca="1" si="86"/>
        <v>0</v>
      </c>
      <c r="O50">
        <f t="shared" ca="1" si="87"/>
        <v>527</v>
      </c>
      <c r="P50">
        <f t="shared" ca="1" si="87"/>
        <v>514</v>
      </c>
      <c r="Q50">
        <f t="shared" ca="1" si="87"/>
        <v>492</v>
      </c>
      <c r="R50">
        <f t="shared" ca="1" si="87"/>
        <v>386</v>
      </c>
      <c r="S50">
        <f t="shared" ca="1" si="87"/>
        <v>385</v>
      </c>
      <c r="T50">
        <f t="shared" ca="1" si="90"/>
        <v>2304</v>
      </c>
      <c r="U50">
        <f ca="1">SUM(E50:E58)</f>
        <v>746</v>
      </c>
      <c r="V50">
        <f t="shared" ca="1" si="91"/>
        <v>3050</v>
      </c>
      <c r="X50" t="str">
        <f>VLOOKUP(A50,Clusters_insights!$A$5:$B$140,2,FALSE)</f>
        <v>H₂ may not be "colour"-agnostic and result in predilection for certain technology options (e.g., blue H₂ over green H₂)</v>
      </c>
    </row>
    <row r="51" spans="1:24" x14ac:dyDescent="0.45">
      <c r="A51" s="47" t="str">
        <f t="shared" si="88"/>
        <v>set_1003</v>
      </c>
      <c r="B51">
        <f t="shared" ca="1" si="89"/>
        <v>0</v>
      </c>
      <c r="C51">
        <f t="shared" ca="1" si="92"/>
        <v>0</v>
      </c>
      <c r="D51">
        <f t="shared" ca="1" si="93"/>
        <v>0</v>
      </c>
      <c r="E51">
        <f t="shared" ref="E51:E58" ca="1" si="94">IF(E36=0,0,IF(_xlfn.XLOOKUP($A51,$B$46:$M$46,$B$50:$M$50,"check")=0,1000-E36,0))</f>
        <v>0</v>
      </c>
      <c r="F51" s="40">
        <v>0</v>
      </c>
      <c r="G51">
        <f t="shared" ca="1" si="86"/>
        <v>0</v>
      </c>
      <c r="H51">
        <f t="shared" ca="1" si="86"/>
        <v>0</v>
      </c>
      <c r="I51">
        <f t="shared" ca="1" si="86"/>
        <v>0</v>
      </c>
      <c r="J51">
        <f t="shared" ca="1" si="86"/>
        <v>0</v>
      </c>
      <c r="K51">
        <f t="shared" ca="1" si="86"/>
        <v>377</v>
      </c>
      <c r="L51">
        <f t="shared" ca="1" si="86"/>
        <v>0</v>
      </c>
      <c r="M51">
        <f t="shared" ca="1" si="86"/>
        <v>390</v>
      </c>
      <c r="O51">
        <f t="shared" ca="1" si="87"/>
        <v>536</v>
      </c>
      <c r="P51">
        <f t="shared" ca="1" si="87"/>
        <v>492</v>
      </c>
      <c r="Q51">
        <f t="shared" ca="1" si="87"/>
        <v>407</v>
      </c>
      <c r="R51">
        <f t="shared" ca="1" si="87"/>
        <v>390</v>
      </c>
      <c r="S51">
        <f t="shared" ca="1" si="87"/>
        <v>377</v>
      </c>
      <c r="T51">
        <f t="shared" ca="1" si="90"/>
        <v>2202</v>
      </c>
      <c r="U51">
        <f ca="1">SUM(F51:F58)</f>
        <v>0</v>
      </c>
      <c r="V51">
        <f t="shared" ca="1" si="91"/>
        <v>2202</v>
      </c>
      <c r="X51" t="str">
        <f>VLOOKUP(A51,Clusters_insights!$A$5:$B$140,2,FALSE)</f>
        <v>H₂ can be produced via multiple technology value chains</v>
      </c>
    </row>
    <row r="52" spans="1:24" x14ac:dyDescent="0.45">
      <c r="A52" s="47" t="str">
        <f t="shared" si="88"/>
        <v>set_2006</v>
      </c>
      <c r="B52">
        <f t="shared" ca="1" si="89"/>
        <v>0</v>
      </c>
      <c r="C52">
        <f t="shared" ca="1" si="92"/>
        <v>0</v>
      </c>
      <c r="D52">
        <f t="shared" ca="1" si="93"/>
        <v>0</v>
      </c>
      <c r="E52">
        <f t="shared" ca="1" si="94"/>
        <v>0</v>
      </c>
      <c r="F52">
        <f t="shared" ref="F52:F58" ca="1" si="95">IF(F37=0,0,IF(_xlfn.XLOOKUP($A52,$B$46:$M$46,$B$51:$M$51,"check")=0,1000-F37,0))</f>
        <v>0</v>
      </c>
      <c r="G52" s="40">
        <v>0</v>
      </c>
      <c r="H52">
        <f t="shared" ca="1" si="86"/>
        <v>371</v>
      </c>
      <c r="I52">
        <f t="shared" ca="1" si="86"/>
        <v>491</v>
      </c>
      <c r="J52">
        <f t="shared" ca="1" si="86"/>
        <v>0</v>
      </c>
      <c r="K52">
        <f t="shared" ca="1" si="86"/>
        <v>0</v>
      </c>
      <c r="L52">
        <f t="shared" ca="1" si="86"/>
        <v>361</v>
      </c>
      <c r="M52">
        <f t="shared" ca="1" si="86"/>
        <v>0</v>
      </c>
      <c r="O52">
        <f t="shared" ca="1" si="87"/>
        <v>491</v>
      </c>
      <c r="P52">
        <f t="shared" ca="1" si="87"/>
        <v>466</v>
      </c>
      <c r="Q52">
        <f t="shared" ca="1" si="87"/>
        <v>433</v>
      </c>
      <c r="R52">
        <f t="shared" ca="1" si="87"/>
        <v>371</v>
      </c>
      <c r="S52">
        <f t="shared" ca="1" si="87"/>
        <v>361</v>
      </c>
      <c r="T52">
        <f t="shared" ca="1" si="90"/>
        <v>2122</v>
      </c>
      <c r="U52">
        <f ca="1">SUM(G52:G58)</f>
        <v>333</v>
      </c>
      <c r="V52">
        <f t="shared" ca="1" si="91"/>
        <v>2455</v>
      </c>
      <c r="X52" t="str">
        <f>VLOOKUP(A52,Clusters_insights!$A$5:$B$140,2,FALSE)</f>
        <v>CCUS adoption can lead to benefits to the wider economy (e.g., job creation and retainment)</v>
      </c>
    </row>
    <row r="53" spans="1:24" x14ac:dyDescent="0.45">
      <c r="A53" s="47" t="str">
        <f t="shared" si="88"/>
        <v>set_1005</v>
      </c>
      <c r="B53">
        <f t="shared" ca="1" si="89"/>
        <v>0</v>
      </c>
      <c r="C53">
        <f t="shared" ca="1" si="92"/>
        <v>0</v>
      </c>
      <c r="D53">
        <f t="shared" ca="1" si="93"/>
        <v>0</v>
      </c>
      <c r="E53">
        <f t="shared" ca="1" si="94"/>
        <v>375</v>
      </c>
      <c r="F53">
        <f t="shared" ca="1" si="95"/>
        <v>0</v>
      </c>
      <c r="G53">
        <f t="shared" ref="G53:G58" ca="1" si="96">IF(G38=0,0,IF(_xlfn.XLOOKUP($A53,$B$46:$M$46,$B$52:$M$52,"check")=0,1000-G38,0))</f>
        <v>0</v>
      </c>
      <c r="H53" s="40">
        <v>0</v>
      </c>
      <c r="I53">
        <f t="shared" ca="1" si="86"/>
        <v>0</v>
      </c>
      <c r="J53">
        <f t="shared" ca="1" si="86"/>
        <v>0</v>
      </c>
      <c r="K53">
        <f t="shared" ca="1" si="86"/>
        <v>0</v>
      </c>
      <c r="L53">
        <f t="shared" ca="1" si="86"/>
        <v>0</v>
      </c>
      <c r="M53">
        <f t="shared" ca="1" si="86"/>
        <v>0</v>
      </c>
      <c r="O53">
        <f t="shared" ca="1" si="87"/>
        <v>431</v>
      </c>
      <c r="P53">
        <f t="shared" ca="1" si="87"/>
        <v>418</v>
      </c>
      <c r="Q53">
        <f t="shared" ca="1" si="87"/>
        <v>375</v>
      </c>
      <c r="R53">
        <f t="shared" ca="1" si="87"/>
        <v>373</v>
      </c>
      <c r="S53">
        <f t="shared" ca="1" si="87"/>
        <v>371</v>
      </c>
      <c r="T53">
        <f t="shared" ca="1" si="90"/>
        <v>1968</v>
      </c>
      <c r="U53">
        <f ca="1">SUM(H53:H58)</f>
        <v>0</v>
      </c>
      <c r="V53">
        <f t="shared" ca="1" si="91"/>
        <v>1968</v>
      </c>
      <c r="X53" t="str">
        <f>VLOOKUP(A53,Clusters_insights!$A$5:$B$140,2,FALSE)</f>
        <v>H₂ adoption can lead to benefits to the wider economy (e.g., job creation and retainment)</v>
      </c>
    </row>
    <row r="54" spans="1:24" x14ac:dyDescent="0.45">
      <c r="A54" s="47" t="str">
        <f t="shared" si="88"/>
        <v>set_2005</v>
      </c>
      <c r="B54">
        <f t="shared" ca="1" si="89"/>
        <v>0</v>
      </c>
      <c r="C54">
        <f t="shared" ca="1" si="92"/>
        <v>0</v>
      </c>
      <c r="D54">
        <f t="shared" ca="1" si="93"/>
        <v>0</v>
      </c>
      <c r="E54">
        <f t="shared" ca="1" si="94"/>
        <v>0</v>
      </c>
      <c r="F54">
        <f t="shared" ca="1" si="95"/>
        <v>0</v>
      </c>
      <c r="G54">
        <f t="shared" ca="1" si="96"/>
        <v>0</v>
      </c>
      <c r="H54">
        <f ca="1">IF(H39=0,0,IF(_xlfn.XLOOKUP($A54,$B$46:$M$46,$B$53:$M$53,"check")=0,1000-H39,0))</f>
        <v>0</v>
      </c>
      <c r="I54" s="40">
        <v>0</v>
      </c>
      <c r="J54">
        <f t="shared" ca="1" si="86"/>
        <v>446</v>
      </c>
      <c r="K54">
        <f t="shared" ca="1" si="86"/>
        <v>0</v>
      </c>
      <c r="L54">
        <f t="shared" ca="1" si="86"/>
        <v>0</v>
      </c>
      <c r="M54">
        <f t="shared" ca="1" si="86"/>
        <v>0</v>
      </c>
      <c r="O54">
        <f t="shared" ca="1" si="87"/>
        <v>525</v>
      </c>
      <c r="P54">
        <f t="shared" ca="1" si="87"/>
        <v>507</v>
      </c>
      <c r="Q54">
        <f t="shared" ca="1" si="87"/>
        <v>491</v>
      </c>
      <c r="R54">
        <f t="shared" ca="1" si="87"/>
        <v>446</v>
      </c>
      <c r="S54">
        <f t="shared" ca="1" si="87"/>
        <v>426</v>
      </c>
      <c r="T54">
        <f t="shared" ca="1" si="90"/>
        <v>2395</v>
      </c>
      <c r="U54">
        <f ca="1">SUM(I54:I58)</f>
        <v>0</v>
      </c>
      <c r="V54">
        <f t="shared" ca="1" si="91"/>
        <v>2395</v>
      </c>
      <c r="X54" t="str">
        <f>VLOOKUP(A54,Clusters_insights!$A$5:$B$140,2,FALSE)</f>
        <v>CCUS stimulates and supports cooperation and consensus among actors (industry, government, local authorities)</v>
      </c>
    </row>
    <row r="55" spans="1:24" x14ac:dyDescent="0.45">
      <c r="A55" s="47" t="str">
        <f t="shared" si="88"/>
        <v>set_4003</v>
      </c>
      <c r="B55">
        <f t="shared" ca="1" si="89"/>
        <v>0</v>
      </c>
      <c r="C55">
        <f t="shared" ca="1" si="92"/>
        <v>0</v>
      </c>
      <c r="D55">
        <f t="shared" ca="1" si="93"/>
        <v>333</v>
      </c>
      <c r="E55">
        <f t="shared" ca="1" si="94"/>
        <v>0</v>
      </c>
      <c r="F55">
        <f t="shared" ca="1" si="95"/>
        <v>0</v>
      </c>
      <c r="G55">
        <f t="shared" ca="1" si="96"/>
        <v>333</v>
      </c>
      <c r="H55">
        <f ca="1">IF(H40=0,0,IF(_xlfn.XLOOKUP($A55,$B$46:$M$46,$B$53:$M$53,"check")=0,1000-H40,0))</f>
        <v>0</v>
      </c>
      <c r="I55">
        <f ca="1">IF(I40=0,0,IF(_xlfn.XLOOKUP($A55,$B$46:$M$46,$B$54:$M$54,"check")=0,1000-I40,0))</f>
        <v>0</v>
      </c>
      <c r="J55" s="40">
        <v>0</v>
      </c>
      <c r="K55">
        <f t="shared" ca="1" si="86"/>
        <v>0</v>
      </c>
      <c r="L55">
        <f t="shared" ca="1" si="86"/>
        <v>0</v>
      </c>
      <c r="M55">
        <f t="shared" ca="1" si="86"/>
        <v>0</v>
      </c>
      <c r="O55">
        <f t="shared" ca="1" si="87"/>
        <v>451</v>
      </c>
      <c r="P55">
        <f t="shared" ca="1" si="87"/>
        <v>446</v>
      </c>
      <c r="Q55">
        <f t="shared" ca="1" si="87"/>
        <v>347</v>
      </c>
      <c r="R55">
        <f t="shared" ca="1" si="87"/>
        <v>333</v>
      </c>
      <c r="S55">
        <f t="shared" ca="1" si="87"/>
        <v>333</v>
      </c>
      <c r="T55">
        <f t="shared" ca="1" si="90"/>
        <v>1910</v>
      </c>
      <c r="U55">
        <f ca="1">SUM(J55:J58)</f>
        <v>0</v>
      </c>
      <c r="V55">
        <f t="shared" ca="1" si="91"/>
        <v>1910</v>
      </c>
      <c r="X55" t="str">
        <f>VLOOKUP(A55,Clusters_insights!$A$5:$B$140,2,FALSE)</f>
        <v>CCUS deployment can result in high implementation costs</v>
      </c>
    </row>
    <row r="56" spans="1:24" x14ac:dyDescent="0.45">
      <c r="A56" s="47" t="str">
        <f t="shared" si="88"/>
        <v>set_5003</v>
      </c>
      <c r="B56">
        <f t="shared" ca="1" si="89"/>
        <v>0</v>
      </c>
      <c r="C56">
        <f t="shared" ca="1" si="92"/>
        <v>0</v>
      </c>
      <c r="D56">
        <f t="shared" ca="1" si="93"/>
        <v>0</v>
      </c>
      <c r="E56">
        <f t="shared" ca="1" si="94"/>
        <v>0</v>
      </c>
      <c r="F56">
        <f t="shared" ca="1" si="95"/>
        <v>0</v>
      </c>
      <c r="G56">
        <f t="shared" ca="1" si="96"/>
        <v>0</v>
      </c>
      <c r="H56">
        <f ca="1">IF(H41=0,0,IF(_xlfn.XLOOKUP($A56,$B$46:$M$46,$B$53:$M$53,"check")=0,1000-H41,0))</f>
        <v>0</v>
      </c>
      <c r="I56">
        <f ca="1">IF(I41=0,0,IF(_xlfn.XLOOKUP($A56,$B$46:$M$46,$B$54:$M$54,"check")=0,1000-I41,0))</f>
        <v>0</v>
      </c>
      <c r="J56">
        <f ca="1">IF(J41=0,0,IF(_xlfn.XLOOKUP($A56,$B$46:$M$46,$B$55:$M$55,"check")=0,1000-J41,0))</f>
        <v>0</v>
      </c>
      <c r="K56" s="40">
        <v>0</v>
      </c>
      <c r="L56">
        <f t="shared" ca="1" si="86"/>
        <v>0</v>
      </c>
      <c r="M56">
        <f t="shared" ca="1" si="86"/>
        <v>0</v>
      </c>
      <c r="O56">
        <f t="shared" ca="1" si="87"/>
        <v>453</v>
      </c>
      <c r="P56">
        <f t="shared" ca="1" si="87"/>
        <v>450</v>
      </c>
      <c r="Q56">
        <f t="shared" ca="1" si="87"/>
        <v>418</v>
      </c>
      <c r="R56">
        <f t="shared" ca="1" si="87"/>
        <v>377</v>
      </c>
      <c r="S56">
        <f t="shared" ca="1" si="87"/>
        <v>365</v>
      </c>
      <c r="T56">
        <f t="shared" ca="1" si="90"/>
        <v>2063</v>
      </c>
      <c r="U56">
        <f ca="1">SUM(K56:K58)</f>
        <v>0</v>
      </c>
      <c r="V56">
        <f t="shared" ca="1" si="91"/>
        <v>2063</v>
      </c>
      <c r="X56" t="str">
        <f>VLOOKUP(A56,Clusters_insights!$A$5:$B$140,2,FALSE)</f>
        <v>H₂ and CCUS adoption will result in higher energy costs for end consumers</v>
      </c>
    </row>
    <row r="57" spans="1:24" x14ac:dyDescent="0.45">
      <c r="A57" s="47" t="str">
        <f t="shared" si="88"/>
        <v>set_4016</v>
      </c>
      <c r="B57">
        <f t="shared" ca="1" si="89"/>
        <v>0</v>
      </c>
      <c r="C57">
        <f t="shared" ca="1" si="92"/>
        <v>0</v>
      </c>
      <c r="D57">
        <f t="shared" ca="1" si="93"/>
        <v>0</v>
      </c>
      <c r="E57">
        <f t="shared" ca="1" si="94"/>
        <v>0</v>
      </c>
      <c r="F57">
        <f t="shared" ca="1" si="95"/>
        <v>0</v>
      </c>
      <c r="G57">
        <f t="shared" ca="1" si="96"/>
        <v>0</v>
      </c>
      <c r="H57">
        <f ca="1">IF(H42=0,0,IF(_xlfn.XLOOKUP($A57,$B$46:$M$46,$B$53:$M$53,"check")=0,1000-H42,0))</f>
        <v>0</v>
      </c>
      <c r="I57">
        <f ca="1">IF(I42=0,0,IF(_xlfn.XLOOKUP($A57,$B$46:$M$46,$B$54:$M$54,"check")=0,1000-I42,0))</f>
        <v>0</v>
      </c>
      <c r="J57">
        <f ca="1">IF(J42=0,0,IF(_xlfn.XLOOKUP($A57,$B$46:$M$46,$B$55:$M$55,"check")=0,1000-J42,0))</f>
        <v>0</v>
      </c>
      <c r="K57">
        <f ca="1">IF(K42=0,0,IF(_xlfn.XLOOKUP($A57,$B$46:$M$46,$B$56:$M$56,"check")=0,1000-K42,0))</f>
        <v>0</v>
      </c>
      <c r="L57" s="40">
        <v>0</v>
      </c>
      <c r="M57">
        <f t="shared" ca="1" si="86"/>
        <v>0</v>
      </c>
      <c r="O57">
        <f t="shared" ca="1" si="87"/>
        <v>437</v>
      </c>
      <c r="P57">
        <f t="shared" ca="1" si="87"/>
        <v>432</v>
      </c>
      <c r="Q57">
        <f t="shared" ca="1" si="87"/>
        <v>422</v>
      </c>
      <c r="R57">
        <f t="shared" ca="1" si="87"/>
        <v>409</v>
      </c>
      <c r="S57">
        <f t="shared" ca="1" si="87"/>
        <v>378</v>
      </c>
      <c r="T57">
        <f t="shared" ca="1" si="90"/>
        <v>2078</v>
      </c>
      <c r="U57">
        <f ca="1">SUM(L57:L58)</f>
        <v>0</v>
      </c>
      <c r="V57">
        <f t="shared" ca="1" si="91"/>
        <v>2078</v>
      </c>
      <c r="X57" t="str">
        <f>VLOOKUP(A57,Clusters_insights!$A$5:$B$140,2,FALSE)</f>
        <v>CCUS storage and transmission infrastructure must deal with leakage risks</v>
      </c>
    </row>
    <row r="58" spans="1:24" x14ac:dyDescent="0.45">
      <c r="A58" s="49" t="str">
        <f>A43</f>
        <v>set_1001</v>
      </c>
      <c r="B58" s="50">
        <f t="shared" ca="1" si="89"/>
        <v>0</v>
      </c>
      <c r="C58" s="50">
        <f t="shared" ca="1" si="92"/>
        <v>0</v>
      </c>
      <c r="D58" s="50">
        <f t="shared" ca="1" si="93"/>
        <v>385</v>
      </c>
      <c r="E58" s="50">
        <f t="shared" ca="1" si="94"/>
        <v>371</v>
      </c>
      <c r="F58" s="50">
        <f t="shared" ca="1" si="95"/>
        <v>0</v>
      </c>
      <c r="G58" s="50">
        <f t="shared" ca="1" si="96"/>
        <v>0</v>
      </c>
      <c r="H58" s="50">
        <f ca="1">IF(H43=0,0,IF(_xlfn.XLOOKUP($A58,$B$46:$M$46,$B$53:$M$53,"check")=0,1000-H43,0))</f>
        <v>0</v>
      </c>
      <c r="I58" s="50">
        <f ca="1">IF(I43=0,0,IF(_xlfn.XLOOKUP($A58,$B$46:$M$46,$B$54:$M$54,"check")=0,1000-I43,0))</f>
        <v>0</v>
      </c>
      <c r="J58" s="50">
        <f ca="1">IF(J43=0,0,IF(_xlfn.XLOOKUP($A58,$B$46:$M$46,$B$55:$M$55,"check")=0,1000-J43,0))</f>
        <v>0</v>
      </c>
      <c r="K58" s="50">
        <f ca="1">IF(K43=0,0,IF(_xlfn.XLOOKUP($A58,$B$46:$M$46,$B$56:$M$56,"check")=0,1000-K43,0))</f>
        <v>0</v>
      </c>
      <c r="L58" s="50">
        <f ca="1">IF(L43=0,0,IF(_xlfn.XLOOKUP($A58,$B$46:$M$46,$B$57:$M$57,"check")=0,1000-L43,0))</f>
        <v>0</v>
      </c>
      <c r="M58" s="55">
        <v>0</v>
      </c>
      <c r="O58">
        <f t="shared" ca="1" si="87"/>
        <v>538</v>
      </c>
      <c r="P58">
        <f t="shared" ca="1" si="87"/>
        <v>390</v>
      </c>
      <c r="Q58">
        <f t="shared" ca="1" si="87"/>
        <v>385</v>
      </c>
      <c r="R58">
        <f t="shared" ca="1" si="87"/>
        <v>371</v>
      </c>
      <c r="S58">
        <f t="shared" ca="1" si="87"/>
        <v>346</v>
      </c>
      <c r="T58">
        <f t="shared" ca="1" si="90"/>
        <v>2030</v>
      </c>
      <c r="U58">
        <f>SUM(M58)</f>
        <v>0</v>
      </c>
      <c r="V58">
        <f t="shared" ca="1" si="91"/>
        <v>2030</v>
      </c>
      <c r="X58" t="str">
        <f>VLOOKUP(A58,Clusters_insights!$A$5:$B$140,2,FALSE)</f>
        <v>H₂ is an enabler of industry clusters</v>
      </c>
    </row>
    <row r="59" spans="1:24" x14ac:dyDescent="0.45">
      <c r="A59" s="47" t="str">
        <f>A44</f>
        <v>set_5002</v>
      </c>
      <c r="M59" s="52" t="s">
        <v>443</v>
      </c>
      <c r="X59" t="str">
        <f>VLOOKUP(A59,Clusters_insights!$A$5:$B$140,2,FALSE)</f>
        <v>H₂ and CCUS may largely favour big companies and corporations capable of sizable investments</v>
      </c>
    </row>
    <row r="60" spans="1:24" x14ac:dyDescent="0.45">
      <c r="M60" t="s">
        <v>444</v>
      </c>
    </row>
  </sheetData>
  <phoneticPr fontId="3" type="noConversion"/>
  <conditionalFormatting sqref="B17:EG29">
    <cfRule type="colorScale" priority="1">
      <colorScale>
        <cfvo type="min"/>
        <cfvo type="max"/>
        <color rgb="FFFCFCFF"/>
        <color rgb="FF63BE7B"/>
      </colorScale>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609D1-1974-4EDD-A06A-FE7751EE1D3C}">
  <dimension ref="A3:S140"/>
  <sheetViews>
    <sheetView workbookViewId="0"/>
  </sheetViews>
  <sheetFormatPr defaultRowHeight="14.25" x14ac:dyDescent="0.45"/>
  <cols>
    <col min="1" max="1" width="8.73046875" style="18" bestFit="1" customWidth="1"/>
    <col min="2" max="2" width="32.73046875" style="18" customWidth="1"/>
    <col min="3" max="3" width="10.86328125" style="18" bestFit="1" customWidth="1"/>
    <col min="4" max="4" width="17.86328125" bestFit="1" customWidth="1"/>
    <col min="7" max="7" width="32.73046875" customWidth="1"/>
    <col min="10" max="10" width="32.73046875" customWidth="1"/>
    <col min="13" max="13" width="32.73046875" customWidth="1"/>
    <col min="16" max="16" width="32.73046875" customWidth="1"/>
    <col min="19" max="19" width="32.73046875" customWidth="1"/>
  </cols>
  <sheetData>
    <row r="3" spans="1:19" x14ac:dyDescent="0.45">
      <c r="D3" s="11"/>
      <c r="E3" s="30" t="s">
        <v>453</v>
      </c>
      <c r="F3" s="11"/>
      <c r="G3" s="11"/>
      <c r="H3" s="11"/>
      <c r="I3" s="11"/>
      <c r="J3" s="11"/>
      <c r="K3" s="11"/>
      <c r="L3" s="11"/>
      <c r="M3" s="11"/>
      <c r="N3" s="11"/>
      <c r="O3" s="11"/>
      <c r="P3" s="11"/>
      <c r="Q3" s="11"/>
      <c r="R3" s="11"/>
      <c r="S3" s="12"/>
    </row>
    <row r="4" spans="1:19" x14ac:dyDescent="0.45">
      <c r="A4" s="24" t="s">
        <v>430</v>
      </c>
      <c r="B4" s="24" t="s">
        <v>431</v>
      </c>
      <c r="C4" s="24" t="s">
        <v>433</v>
      </c>
      <c r="D4" s="60" t="s">
        <v>452</v>
      </c>
      <c r="E4" s="32">
        <v>1</v>
      </c>
      <c r="F4" s="29">
        <v>1</v>
      </c>
      <c r="G4" s="29">
        <v>1</v>
      </c>
      <c r="H4" s="23">
        <v>2</v>
      </c>
      <c r="I4" s="29">
        <v>2</v>
      </c>
      <c r="J4" s="29">
        <v>2</v>
      </c>
      <c r="K4" s="23">
        <v>3</v>
      </c>
      <c r="L4" s="29">
        <v>3</v>
      </c>
      <c r="M4" s="29">
        <v>3</v>
      </c>
      <c r="N4" s="23">
        <v>4</v>
      </c>
      <c r="O4" s="29">
        <v>4</v>
      </c>
      <c r="P4" s="29">
        <v>4</v>
      </c>
      <c r="Q4" s="23">
        <v>5</v>
      </c>
      <c r="R4" s="29">
        <v>5</v>
      </c>
      <c r="S4" s="33">
        <v>5</v>
      </c>
    </row>
    <row r="5" spans="1:19" ht="39.4" x14ac:dyDescent="0.45">
      <c r="A5" s="19" t="s">
        <v>133</v>
      </c>
      <c r="B5" s="21" t="s">
        <v>412</v>
      </c>
      <c r="C5" s="18">
        <v>18</v>
      </c>
      <c r="D5" s="86">
        <v>112</v>
      </c>
      <c r="E5" s="34" t="s">
        <v>23</v>
      </c>
      <c r="F5" s="18">
        <v>1</v>
      </c>
      <c r="G5" s="21" t="s">
        <v>179</v>
      </c>
      <c r="H5" s="18" t="s">
        <v>24</v>
      </c>
      <c r="I5" s="18">
        <v>1</v>
      </c>
      <c r="J5" s="21" t="s">
        <v>290</v>
      </c>
      <c r="K5" s="18" t="s">
        <v>25</v>
      </c>
      <c r="L5" s="18">
        <v>1</v>
      </c>
      <c r="M5" s="21" t="s">
        <v>292</v>
      </c>
      <c r="N5" s="18" t="s">
        <v>27</v>
      </c>
      <c r="O5" s="18">
        <v>1</v>
      </c>
      <c r="P5" s="21" t="s">
        <v>294</v>
      </c>
      <c r="Q5" s="18" t="s">
        <v>29</v>
      </c>
      <c r="R5" s="18">
        <v>1</v>
      </c>
      <c r="S5" s="21" t="s">
        <v>295</v>
      </c>
    </row>
    <row r="6" spans="1:19" ht="39.4" x14ac:dyDescent="0.45">
      <c r="A6" s="19" t="s">
        <v>135</v>
      </c>
      <c r="B6" s="21" t="s">
        <v>414</v>
      </c>
      <c r="C6" s="18">
        <v>23</v>
      </c>
      <c r="D6" s="86">
        <v>106</v>
      </c>
      <c r="E6" s="34" t="s">
        <v>22</v>
      </c>
      <c r="F6" s="18">
        <v>1</v>
      </c>
      <c r="G6" s="21" t="s">
        <v>153</v>
      </c>
      <c r="H6" s="18" t="s">
        <v>26</v>
      </c>
      <c r="I6" s="18">
        <v>1</v>
      </c>
      <c r="J6" s="21" t="s">
        <v>293</v>
      </c>
      <c r="K6" s="18" t="s">
        <v>27</v>
      </c>
      <c r="L6" s="18">
        <v>1</v>
      </c>
      <c r="M6" s="21" t="s">
        <v>294</v>
      </c>
      <c r="N6" s="18" t="s">
        <v>28</v>
      </c>
      <c r="O6" s="18">
        <v>1</v>
      </c>
      <c r="P6" s="21" t="s">
        <v>291</v>
      </c>
      <c r="Q6" s="18" t="s">
        <v>29</v>
      </c>
      <c r="R6" s="18">
        <v>1</v>
      </c>
      <c r="S6" s="21" t="s">
        <v>295</v>
      </c>
    </row>
    <row r="7" spans="1:19" ht="39.4" x14ac:dyDescent="0.45">
      <c r="A7" s="19" t="s">
        <v>131</v>
      </c>
      <c r="B7" s="21" t="s">
        <v>410</v>
      </c>
      <c r="C7" s="18">
        <v>38</v>
      </c>
      <c r="D7" s="86">
        <v>98</v>
      </c>
      <c r="E7" s="34" t="s">
        <v>25</v>
      </c>
      <c r="F7" s="18">
        <v>1</v>
      </c>
      <c r="G7" s="21" t="s">
        <v>292</v>
      </c>
      <c r="H7" s="18" t="s">
        <v>27</v>
      </c>
      <c r="I7" s="18">
        <v>1</v>
      </c>
      <c r="J7" s="21" t="s">
        <v>294</v>
      </c>
      <c r="K7" s="18" t="s">
        <v>30</v>
      </c>
      <c r="L7" s="18">
        <v>1</v>
      </c>
      <c r="M7" s="21" t="s">
        <v>296</v>
      </c>
      <c r="N7" s="18" t="s">
        <v>31</v>
      </c>
      <c r="O7" s="18">
        <v>1</v>
      </c>
      <c r="P7" s="21" t="s">
        <v>297</v>
      </c>
      <c r="Q7" s="18" t="s">
        <v>33</v>
      </c>
      <c r="R7" s="18">
        <v>1</v>
      </c>
      <c r="S7" s="21" t="s">
        <v>299</v>
      </c>
    </row>
    <row r="8" spans="1:19" ht="39.4" x14ac:dyDescent="0.45">
      <c r="A8" s="19" t="s">
        <v>89</v>
      </c>
      <c r="B8" s="21" t="s">
        <v>358</v>
      </c>
      <c r="C8" s="18">
        <v>1</v>
      </c>
      <c r="D8" s="86">
        <v>97</v>
      </c>
      <c r="E8" s="34" t="s">
        <v>22</v>
      </c>
      <c r="F8" s="18">
        <v>1</v>
      </c>
      <c r="G8" s="21" t="s">
        <v>153</v>
      </c>
      <c r="H8" s="18" t="s">
        <v>23</v>
      </c>
      <c r="I8" s="18">
        <v>1</v>
      </c>
      <c r="J8" s="21" t="s">
        <v>179</v>
      </c>
      <c r="K8" s="18" t="s">
        <v>24</v>
      </c>
      <c r="L8" s="18">
        <v>1</v>
      </c>
      <c r="M8" s="21" t="s">
        <v>290</v>
      </c>
      <c r="N8" s="18" t="s">
        <v>27</v>
      </c>
      <c r="O8" s="18">
        <v>1</v>
      </c>
      <c r="P8" s="21" t="s">
        <v>294</v>
      </c>
      <c r="Q8" s="18" t="s">
        <v>28</v>
      </c>
      <c r="R8" s="18">
        <v>1</v>
      </c>
      <c r="S8" s="21" t="s">
        <v>291</v>
      </c>
    </row>
    <row r="9" spans="1:19" ht="39.4" x14ac:dyDescent="0.45">
      <c r="A9" s="19" t="s">
        <v>139</v>
      </c>
      <c r="B9" s="21" t="s">
        <v>418</v>
      </c>
      <c r="C9" s="18">
        <v>8</v>
      </c>
      <c r="D9" s="86">
        <v>95</v>
      </c>
      <c r="E9" s="34" t="s">
        <v>22</v>
      </c>
      <c r="F9" s="18">
        <v>1</v>
      </c>
      <c r="G9" s="21" t="s">
        <v>153</v>
      </c>
      <c r="H9" s="18" t="s">
        <v>26</v>
      </c>
      <c r="I9" s="18">
        <v>1</v>
      </c>
      <c r="J9" s="21" t="s">
        <v>293</v>
      </c>
      <c r="K9" s="18" t="s">
        <v>31</v>
      </c>
      <c r="L9" s="18">
        <v>1</v>
      </c>
      <c r="M9" s="21" t="s">
        <v>297</v>
      </c>
      <c r="N9" s="18" t="s">
        <v>33</v>
      </c>
      <c r="O9" s="18">
        <v>1</v>
      </c>
      <c r="P9" s="21" t="s">
        <v>299</v>
      </c>
      <c r="Q9" s="18" t="s">
        <v>34</v>
      </c>
      <c r="R9" s="18">
        <v>1</v>
      </c>
      <c r="S9" s="21" t="s">
        <v>300</v>
      </c>
    </row>
    <row r="10" spans="1:19" ht="39.4" x14ac:dyDescent="0.45">
      <c r="A10" s="19" t="s">
        <v>140</v>
      </c>
      <c r="B10" s="21" t="s">
        <v>419</v>
      </c>
      <c r="C10" s="18">
        <v>10</v>
      </c>
      <c r="D10" s="86">
        <v>92</v>
      </c>
      <c r="E10" s="34" t="s">
        <v>24</v>
      </c>
      <c r="F10" s="18">
        <v>1</v>
      </c>
      <c r="G10" s="21" t="s">
        <v>290</v>
      </c>
      <c r="H10" s="18" t="s">
        <v>25</v>
      </c>
      <c r="I10" s="18">
        <v>1</v>
      </c>
      <c r="J10" s="21" t="s">
        <v>292</v>
      </c>
      <c r="K10" s="18" t="s">
        <v>29</v>
      </c>
      <c r="L10" s="18">
        <v>1</v>
      </c>
      <c r="M10" s="21" t="s">
        <v>295</v>
      </c>
      <c r="N10" s="18" t="s">
        <v>31</v>
      </c>
      <c r="O10" s="18">
        <v>1</v>
      </c>
      <c r="P10" s="21" t="s">
        <v>297</v>
      </c>
      <c r="Q10" s="18" t="s">
        <v>32</v>
      </c>
      <c r="R10" s="18">
        <v>1</v>
      </c>
      <c r="S10" s="21" t="s">
        <v>298</v>
      </c>
    </row>
    <row r="11" spans="1:19" ht="39.4" x14ac:dyDescent="0.45">
      <c r="A11" s="19" t="s">
        <v>173</v>
      </c>
      <c r="B11" s="21" t="s">
        <v>408</v>
      </c>
      <c r="C11" s="18">
        <v>3</v>
      </c>
      <c r="D11" s="86">
        <v>86</v>
      </c>
      <c r="E11" s="34" t="s">
        <v>22</v>
      </c>
      <c r="F11" s="18">
        <v>1</v>
      </c>
      <c r="G11" s="21" t="s">
        <v>153</v>
      </c>
      <c r="H11" s="18" t="s">
        <v>24</v>
      </c>
      <c r="I11" s="18">
        <v>1</v>
      </c>
      <c r="J11" s="21" t="s">
        <v>290</v>
      </c>
      <c r="K11" s="18" t="s">
        <v>25</v>
      </c>
      <c r="L11" s="18">
        <v>1</v>
      </c>
      <c r="M11" s="21" t="s">
        <v>292</v>
      </c>
      <c r="N11" s="18" t="s">
        <v>27</v>
      </c>
      <c r="O11" s="18">
        <v>1</v>
      </c>
      <c r="P11" s="21" t="s">
        <v>294</v>
      </c>
      <c r="Q11" s="18" t="s">
        <v>28</v>
      </c>
      <c r="R11" s="18">
        <v>1</v>
      </c>
      <c r="S11" s="21" t="s">
        <v>291</v>
      </c>
    </row>
    <row r="12" spans="1:19" ht="39.4" x14ac:dyDescent="0.45">
      <c r="A12" s="19" t="s">
        <v>166</v>
      </c>
      <c r="B12" s="21" t="s">
        <v>374</v>
      </c>
      <c r="C12" s="18">
        <v>4</v>
      </c>
      <c r="D12" s="86">
        <v>73</v>
      </c>
      <c r="E12" s="34" t="s">
        <v>22</v>
      </c>
      <c r="F12" s="18">
        <v>1</v>
      </c>
      <c r="G12" s="21" t="s">
        <v>153</v>
      </c>
      <c r="H12" s="18" t="s">
        <v>25</v>
      </c>
      <c r="I12" s="18">
        <v>1</v>
      </c>
      <c r="J12" s="21" t="s">
        <v>292</v>
      </c>
      <c r="K12" s="18" t="s">
        <v>30</v>
      </c>
      <c r="L12" s="18">
        <v>1</v>
      </c>
      <c r="M12" s="21" t="s">
        <v>296</v>
      </c>
      <c r="N12" s="18" t="s">
        <v>31</v>
      </c>
      <c r="O12" s="18">
        <v>1</v>
      </c>
      <c r="P12" s="21" t="s">
        <v>297</v>
      </c>
      <c r="Q12" s="18" t="s">
        <v>33</v>
      </c>
      <c r="R12" s="18">
        <v>1</v>
      </c>
      <c r="S12" s="21" t="s">
        <v>299</v>
      </c>
    </row>
    <row r="13" spans="1:19" ht="39.4" x14ac:dyDescent="0.45">
      <c r="A13" s="19" t="s">
        <v>136</v>
      </c>
      <c r="B13" s="21" t="s">
        <v>415</v>
      </c>
      <c r="C13" s="18">
        <v>19</v>
      </c>
      <c r="D13" s="86">
        <v>68</v>
      </c>
      <c r="E13" s="34" t="s">
        <v>26</v>
      </c>
      <c r="F13" s="18">
        <v>1</v>
      </c>
      <c r="G13" s="21" t="s">
        <v>293</v>
      </c>
      <c r="H13" s="18" t="s">
        <v>31</v>
      </c>
      <c r="I13" s="18">
        <v>1</v>
      </c>
      <c r="J13" s="21" t="s">
        <v>297</v>
      </c>
      <c r="K13" s="18" t="s">
        <v>33</v>
      </c>
      <c r="L13" s="18">
        <v>1</v>
      </c>
      <c r="M13" s="21" t="s">
        <v>299</v>
      </c>
      <c r="N13" s="18" t="s">
        <v>35</v>
      </c>
      <c r="O13" s="18">
        <v>1</v>
      </c>
      <c r="P13" s="21" t="s">
        <v>301</v>
      </c>
      <c r="Q13" s="18" t="s">
        <v>37</v>
      </c>
      <c r="R13" s="18">
        <v>1</v>
      </c>
      <c r="S13" s="21" t="s">
        <v>303</v>
      </c>
    </row>
    <row r="14" spans="1:19" ht="39.4" x14ac:dyDescent="0.45">
      <c r="A14" s="19" t="s">
        <v>138</v>
      </c>
      <c r="B14" s="21" t="s">
        <v>417</v>
      </c>
      <c r="C14" s="18">
        <v>4</v>
      </c>
      <c r="D14" s="86">
        <v>65</v>
      </c>
      <c r="E14" s="34" t="s">
        <v>25</v>
      </c>
      <c r="F14" s="18">
        <v>1</v>
      </c>
      <c r="G14" s="21" t="s">
        <v>292</v>
      </c>
      <c r="H14" s="18" t="s">
        <v>27</v>
      </c>
      <c r="I14" s="18">
        <v>1</v>
      </c>
      <c r="J14" s="21" t="s">
        <v>294</v>
      </c>
      <c r="K14" s="18" t="s">
        <v>29</v>
      </c>
      <c r="L14" s="18">
        <v>1</v>
      </c>
      <c r="M14" s="21" t="s">
        <v>295</v>
      </c>
      <c r="N14" s="18" t="s">
        <v>31</v>
      </c>
      <c r="O14" s="18">
        <v>1</v>
      </c>
      <c r="P14" s="21" t="s">
        <v>297</v>
      </c>
      <c r="Q14" s="18" t="s">
        <v>32</v>
      </c>
      <c r="R14" s="18">
        <v>1</v>
      </c>
      <c r="S14" s="21" t="s">
        <v>298</v>
      </c>
    </row>
    <row r="15" spans="1:19" ht="39.4" x14ac:dyDescent="0.45">
      <c r="A15" s="19" t="s">
        <v>134</v>
      </c>
      <c r="B15" s="21" t="s">
        <v>413</v>
      </c>
      <c r="C15" s="18">
        <v>1</v>
      </c>
      <c r="D15" s="86">
        <v>63</v>
      </c>
      <c r="E15" s="34" t="s">
        <v>27</v>
      </c>
      <c r="F15" s="18">
        <v>1</v>
      </c>
      <c r="G15" s="21" t="s">
        <v>294</v>
      </c>
      <c r="H15" s="18" t="s">
        <v>31</v>
      </c>
      <c r="I15" s="18">
        <v>1</v>
      </c>
      <c r="J15" s="21" t="s">
        <v>297</v>
      </c>
      <c r="K15" s="18" t="s">
        <v>37</v>
      </c>
      <c r="L15" s="18">
        <v>1</v>
      </c>
      <c r="M15" s="21" t="s">
        <v>303</v>
      </c>
      <c r="N15" s="18" t="s">
        <v>39</v>
      </c>
      <c r="O15" s="18">
        <v>1</v>
      </c>
      <c r="P15" s="21" t="s">
        <v>305</v>
      </c>
      <c r="Q15" s="18" t="s">
        <v>44</v>
      </c>
      <c r="R15" s="18">
        <v>1</v>
      </c>
      <c r="S15" s="21" t="s">
        <v>310</v>
      </c>
    </row>
    <row r="16" spans="1:19" ht="26.25" x14ac:dyDescent="0.45">
      <c r="A16" s="19" t="s">
        <v>44</v>
      </c>
      <c r="B16" s="21" t="s">
        <v>310</v>
      </c>
      <c r="C16" s="18">
        <v>6</v>
      </c>
      <c r="D16" s="86">
        <v>62</v>
      </c>
      <c r="E16" s="34" t="s">
        <v>37</v>
      </c>
      <c r="F16" s="18">
        <v>1</v>
      </c>
      <c r="G16" s="21" t="s">
        <v>303</v>
      </c>
      <c r="H16" s="18" t="s">
        <v>48</v>
      </c>
      <c r="I16" s="18">
        <v>1</v>
      </c>
      <c r="J16" s="21" t="s">
        <v>315</v>
      </c>
      <c r="K16" s="18" t="s">
        <v>49</v>
      </c>
      <c r="L16" s="18">
        <v>1</v>
      </c>
      <c r="M16" s="21" t="s">
        <v>316</v>
      </c>
      <c r="N16" s="18" t="s">
        <v>50</v>
      </c>
      <c r="O16" s="18">
        <v>1</v>
      </c>
      <c r="P16" s="21" t="s">
        <v>317</v>
      </c>
      <c r="Q16" s="18" t="s">
        <v>51</v>
      </c>
      <c r="R16" s="18">
        <v>1</v>
      </c>
      <c r="S16" s="21" t="s">
        <v>318</v>
      </c>
    </row>
    <row r="17" spans="1:19" ht="39.4" x14ac:dyDescent="0.45">
      <c r="A17" s="19" t="s">
        <v>168</v>
      </c>
      <c r="B17" s="21" t="s">
        <v>403</v>
      </c>
      <c r="C17" s="18">
        <v>4</v>
      </c>
      <c r="D17" s="86">
        <v>57</v>
      </c>
      <c r="E17" s="34" t="s">
        <v>25</v>
      </c>
      <c r="F17" s="18">
        <v>1</v>
      </c>
      <c r="G17" s="21" t="s">
        <v>292</v>
      </c>
      <c r="H17" s="18" t="s">
        <v>29</v>
      </c>
      <c r="I17" s="18">
        <v>1</v>
      </c>
      <c r="J17" s="21" t="s">
        <v>295</v>
      </c>
      <c r="K17" s="18" t="s">
        <v>31</v>
      </c>
      <c r="L17" s="18">
        <v>1</v>
      </c>
      <c r="M17" s="21" t="s">
        <v>297</v>
      </c>
      <c r="N17" s="18" t="s">
        <v>32</v>
      </c>
      <c r="O17" s="18">
        <v>1</v>
      </c>
      <c r="P17" s="21" t="s">
        <v>298</v>
      </c>
      <c r="Q17" s="18" t="s">
        <v>33</v>
      </c>
      <c r="R17" s="18">
        <v>1</v>
      </c>
      <c r="S17" s="21" t="s">
        <v>299</v>
      </c>
    </row>
    <row r="18" spans="1:19" ht="26.25" x14ac:dyDescent="0.45">
      <c r="A18" s="19" t="s">
        <v>130</v>
      </c>
      <c r="B18" s="21" t="s">
        <v>409</v>
      </c>
      <c r="C18" s="18">
        <v>26</v>
      </c>
      <c r="D18" s="86">
        <v>57</v>
      </c>
      <c r="E18" s="34" t="s">
        <v>27</v>
      </c>
      <c r="F18" s="18">
        <v>1</v>
      </c>
      <c r="G18" s="21" t="s">
        <v>294</v>
      </c>
      <c r="H18" s="18" t="s">
        <v>31</v>
      </c>
      <c r="I18" s="18">
        <v>1</v>
      </c>
      <c r="J18" s="21" t="s">
        <v>297</v>
      </c>
      <c r="K18" s="18" t="s">
        <v>41</v>
      </c>
      <c r="L18" s="18">
        <v>1</v>
      </c>
      <c r="M18" s="21" t="s">
        <v>307</v>
      </c>
      <c r="N18" s="18" t="s">
        <v>42</v>
      </c>
      <c r="O18" s="18">
        <v>1</v>
      </c>
      <c r="P18" s="21" t="s">
        <v>308</v>
      </c>
      <c r="Q18" s="18" t="s">
        <v>51</v>
      </c>
      <c r="R18" s="18">
        <v>1</v>
      </c>
      <c r="S18" s="21" t="s">
        <v>318</v>
      </c>
    </row>
    <row r="19" spans="1:19" ht="39.4" x14ac:dyDescent="0.45">
      <c r="A19" s="19" t="s">
        <v>177</v>
      </c>
      <c r="B19" s="21" t="s">
        <v>423</v>
      </c>
      <c r="C19" s="18">
        <v>5</v>
      </c>
      <c r="D19" s="86">
        <v>57</v>
      </c>
      <c r="E19" s="34" t="s">
        <v>31</v>
      </c>
      <c r="F19" s="18">
        <v>1</v>
      </c>
      <c r="G19" s="21" t="s">
        <v>297</v>
      </c>
      <c r="H19" s="18" t="s">
        <v>37</v>
      </c>
      <c r="I19" s="18">
        <v>1</v>
      </c>
      <c r="J19" s="21" t="s">
        <v>303</v>
      </c>
      <c r="K19" s="18" t="s">
        <v>51</v>
      </c>
      <c r="L19" s="18">
        <v>1</v>
      </c>
      <c r="M19" s="21" t="s">
        <v>318</v>
      </c>
      <c r="N19" s="18" t="s">
        <v>53</v>
      </c>
      <c r="O19" s="18">
        <v>1</v>
      </c>
      <c r="P19" s="21" t="s">
        <v>320</v>
      </c>
      <c r="Q19" s="18" t="s">
        <v>54</v>
      </c>
      <c r="R19" s="18">
        <v>1</v>
      </c>
      <c r="S19" s="21" t="s">
        <v>321</v>
      </c>
    </row>
    <row r="20" spans="1:19" ht="39.4" x14ac:dyDescent="0.45">
      <c r="A20" s="19" t="s">
        <v>167</v>
      </c>
      <c r="B20" s="21" t="s">
        <v>402</v>
      </c>
      <c r="C20" s="18">
        <v>8</v>
      </c>
      <c r="D20" s="86">
        <v>48</v>
      </c>
      <c r="E20" s="34" t="s">
        <v>24</v>
      </c>
      <c r="F20" s="18">
        <v>1</v>
      </c>
      <c r="G20" s="21" t="s">
        <v>290</v>
      </c>
      <c r="H20" s="18" t="s">
        <v>29</v>
      </c>
      <c r="I20" s="18">
        <v>1</v>
      </c>
      <c r="J20" s="21" t="s">
        <v>295</v>
      </c>
      <c r="K20" s="18" t="s">
        <v>31</v>
      </c>
      <c r="L20" s="18">
        <v>1</v>
      </c>
      <c r="M20" s="21" t="s">
        <v>297</v>
      </c>
      <c r="N20" s="18" t="s">
        <v>32</v>
      </c>
      <c r="O20" s="18">
        <v>1</v>
      </c>
      <c r="P20" s="21" t="s">
        <v>298</v>
      </c>
      <c r="Q20" s="18" t="s">
        <v>33</v>
      </c>
      <c r="R20" s="18">
        <v>1</v>
      </c>
      <c r="S20" s="21" t="s">
        <v>299</v>
      </c>
    </row>
    <row r="21" spans="1:19" ht="39.4" x14ac:dyDescent="0.45">
      <c r="A21" s="19" t="s">
        <v>63</v>
      </c>
      <c r="B21" s="21" t="s">
        <v>330</v>
      </c>
      <c r="C21" s="18">
        <v>9</v>
      </c>
      <c r="D21" s="86">
        <v>37</v>
      </c>
      <c r="E21" s="34" t="s">
        <v>30</v>
      </c>
      <c r="F21" s="18">
        <v>1</v>
      </c>
      <c r="G21" s="21" t="s">
        <v>296</v>
      </c>
      <c r="H21" s="18" t="s">
        <v>34</v>
      </c>
      <c r="I21" s="18">
        <v>1</v>
      </c>
      <c r="J21" s="21" t="s">
        <v>300</v>
      </c>
      <c r="K21" s="18" t="s">
        <v>40</v>
      </c>
      <c r="L21" s="18">
        <v>1</v>
      </c>
      <c r="M21" s="21" t="s">
        <v>306</v>
      </c>
      <c r="N21" s="18" t="s">
        <v>42</v>
      </c>
      <c r="O21" s="18">
        <v>1</v>
      </c>
      <c r="P21" s="21" t="s">
        <v>308</v>
      </c>
      <c r="Q21" s="18" t="s">
        <v>44</v>
      </c>
      <c r="R21" s="18">
        <v>1</v>
      </c>
      <c r="S21" s="21" t="s">
        <v>310</v>
      </c>
    </row>
    <row r="22" spans="1:19" ht="39.4" x14ac:dyDescent="0.45">
      <c r="A22" s="19" t="s">
        <v>161</v>
      </c>
      <c r="B22" s="21" t="s">
        <v>334</v>
      </c>
      <c r="C22" s="18">
        <v>11</v>
      </c>
      <c r="D22" s="86">
        <v>36</v>
      </c>
      <c r="E22" s="34" t="s">
        <v>34</v>
      </c>
      <c r="F22" s="18">
        <v>1</v>
      </c>
      <c r="G22" s="21" t="s">
        <v>300</v>
      </c>
      <c r="H22" s="18" t="s">
        <v>39</v>
      </c>
      <c r="I22" s="18">
        <v>1</v>
      </c>
      <c r="J22" s="21" t="s">
        <v>305</v>
      </c>
      <c r="K22" s="18" t="s">
        <v>41</v>
      </c>
      <c r="L22" s="18">
        <v>1</v>
      </c>
      <c r="M22" s="21" t="s">
        <v>307</v>
      </c>
      <c r="N22" s="18" t="s">
        <v>42</v>
      </c>
      <c r="O22" s="18">
        <v>1</v>
      </c>
      <c r="P22" s="21" t="s">
        <v>308</v>
      </c>
      <c r="Q22" s="18" t="s">
        <v>44</v>
      </c>
      <c r="R22" s="18">
        <v>1</v>
      </c>
      <c r="S22" s="21" t="s">
        <v>310</v>
      </c>
    </row>
    <row r="23" spans="1:19" ht="39.4" x14ac:dyDescent="0.45">
      <c r="A23" s="19" t="s">
        <v>83</v>
      </c>
      <c r="B23" s="21" t="s">
        <v>352</v>
      </c>
      <c r="C23" s="18">
        <v>8</v>
      </c>
      <c r="D23" s="86">
        <v>36</v>
      </c>
      <c r="E23" s="34" t="s">
        <v>30</v>
      </c>
      <c r="F23" s="18">
        <v>1</v>
      </c>
      <c r="G23" s="21" t="s">
        <v>296</v>
      </c>
      <c r="H23" s="18" t="s">
        <v>37</v>
      </c>
      <c r="I23" s="18">
        <v>1</v>
      </c>
      <c r="J23" s="21" t="s">
        <v>303</v>
      </c>
      <c r="K23" s="18" t="s">
        <v>42</v>
      </c>
      <c r="L23" s="18">
        <v>1</v>
      </c>
      <c r="M23" s="21" t="s">
        <v>308</v>
      </c>
      <c r="N23" s="18" t="s">
        <v>45</v>
      </c>
      <c r="O23" s="18">
        <v>1</v>
      </c>
      <c r="P23" s="21" t="s">
        <v>311</v>
      </c>
      <c r="Q23" s="18" t="s">
        <v>61</v>
      </c>
      <c r="R23" s="18">
        <v>1</v>
      </c>
      <c r="S23" s="21" t="s">
        <v>328</v>
      </c>
    </row>
    <row r="24" spans="1:19" ht="39.4" x14ac:dyDescent="0.45">
      <c r="A24" s="19" t="s">
        <v>162</v>
      </c>
      <c r="B24" s="21" t="s">
        <v>335</v>
      </c>
      <c r="C24" s="18">
        <v>8</v>
      </c>
      <c r="D24" s="86">
        <v>35</v>
      </c>
      <c r="E24" s="34" t="s">
        <v>30</v>
      </c>
      <c r="F24" s="18">
        <v>1</v>
      </c>
      <c r="G24" s="21" t="s">
        <v>296</v>
      </c>
      <c r="H24" s="18" t="s">
        <v>36</v>
      </c>
      <c r="I24" s="18">
        <v>1</v>
      </c>
      <c r="J24" s="21" t="s">
        <v>302</v>
      </c>
      <c r="K24" s="18" t="s">
        <v>37</v>
      </c>
      <c r="L24" s="18">
        <v>1</v>
      </c>
      <c r="M24" s="21" t="s">
        <v>303</v>
      </c>
      <c r="N24" s="18" t="s">
        <v>40</v>
      </c>
      <c r="O24" s="18">
        <v>1</v>
      </c>
      <c r="P24" s="21" t="s">
        <v>306</v>
      </c>
      <c r="Q24" s="18" t="s">
        <v>44</v>
      </c>
      <c r="R24" s="18">
        <v>1</v>
      </c>
      <c r="S24" s="21" t="s">
        <v>310</v>
      </c>
    </row>
    <row r="25" spans="1:19" ht="39.4" x14ac:dyDescent="0.45">
      <c r="A25" s="19" t="s">
        <v>125</v>
      </c>
      <c r="B25" s="21" t="s">
        <v>397</v>
      </c>
      <c r="C25" s="18">
        <v>7</v>
      </c>
      <c r="D25" s="86">
        <v>34</v>
      </c>
      <c r="E25" s="34" t="s">
        <v>40</v>
      </c>
      <c r="F25" s="18">
        <v>1</v>
      </c>
      <c r="G25" s="21" t="s">
        <v>306</v>
      </c>
      <c r="H25" s="18" t="s">
        <v>42</v>
      </c>
      <c r="I25" s="18">
        <v>1</v>
      </c>
      <c r="J25" s="21" t="s">
        <v>308</v>
      </c>
      <c r="K25" s="18" t="s">
        <v>44</v>
      </c>
      <c r="L25" s="18">
        <v>1</v>
      </c>
      <c r="M25" s="21" t="s">
        <v>310</v>
      </c>
      <c r="N25" s="18" t="s">
        <v>45</v>
      </c>
      <c r="O25" s="18">
        <v>1</v>
      </c>
      <c r="P25" s="21" t="s">
        <v>311</v>
      </c>
      <c r="Q25" s="18" t="s">
        <v>63</v>
      </c>
      <c r="R25" s="18">
        <v>1</v>
      </c>
      <c r="S25" s="21" t="s">
        <v>330</v>
      </c>
    </row>
    <row r="26" spans="1:19" ht="39.4" x14ac:dyDescent="0.45">
      <c r="A26" s="19" t="s">
        <v>42</v>
      </c>
      <c r="B26" s="21" t="s">
        <v>308</v>
      </c>
      <c r="C26" s="18">
        <v>7</v>
      </c>
      <c r="D26" s="86">
        <v>32</v>
      </c>
      <c r="E26" s="34" t="s">
        <v>55</v>
      </c>
      <c r="F26" s="18">
        <v>1</v>
      </c>
      <c r="G26" s="21" t="s">
        <v>322</v>
      </c>
      <c r="H26" s="18" t="s">
        <v>56</v>
      </c>
      <c r="I26" s="18">
        <v>1</v>
      </c>
      <c r="J26" s="21" t="s">
        <v>323</v>
      </c>
      <c r="K26" s="18" t="s">
        <v>57</v>
      </c>
      <c r="L26" s="18">
        <v>1</v>
      </c>
      <c r="M26" s="21" t="s">
        <v>324</v>
      </c>
      <c r="N26" s="18" t="s">
        <v>60</v>
      </c>
      <c r="O26" s="18">
        <v>1</v>
      </c>
      <c r="P26" s="21" t="s">
        <v>327</v>
      </c>
      <c r="Q26" s="18" t="s">
        <v>61</v>
      </c>
      <c r="R26" s="18">
        <v>1</v>
      </c>
      <c r="S26" s="21" t="s">
        <v>328</v>
      </c>
    </row>
    <row r="27" spans="1:19" ht="39.4" x14ac:dyDescent="0.45">
      <c r="A27" s="19" t="s">
        <v>31</v>
      </c>
      <c r="B27" s="21" t="s">
        <v>297</v>
      </c>
      <c r="C27" s="18">
        <v>10</v>
      </c>
      <c r="D27" s="86">
        <v>31</v>
      </c>
      <c r="E27" s="34" t="s">
        <v>38</v>
      </c>
      <c r="F27" s="18">
        <v>1</v>
      </c>
      <c r="G27" s="21" t="s">
        <v>304</v>
      </c>
      <c r="H27" s="18" t="s">
        <v>45</v>
      </c>
      <c r="I27" s="18">
        <v>1</v>
      </c>
      <c r="J27" s="21" t="s">
        <v>311</v>
      </c>
      <c r="K27" s="18" t="s">
        <v>50</v>
      </c>
      <c r="L27" s="18">
        <v>1</v>
      </c>
      <c r="M27" s="21" t="s">
        <v>317</v>
      </c>
      <c r="N27" s="18" t="s">
        <v>56</v>
      </c>
      <c r="O27" s="18">
        <v>1</v>
      </c>
      <c r="P27" s="21" t="s">
        <v>323</v>
      </c>
      <c r="Q27" s="18" t="s">
        <v>57</v>
      </c>
      <c r="R27" s="18">
        <v>1</v>
      </c>
      <c r="S27" s="21" t="s">
        <v>324</v>
      </c>
    </row>
    <row r="28" spans="1:19" ht="39.4" x14ac:dyDescent="0.45">
      <c r="A28" s="19" t="s">
        <v>137</v>
      </c>
      <c r="B28" s="21" t="s">
        <v>416</v>
      </c>
      <c r="C28" s="18">
        <v>31</v>
      </c>
      <c r="D28" s="86">
        <v>31</v>
      </c>
      <c r="E28" s="34" t="s">
        <v>31</v>
      </c>
      <c r="F28" s="18">
        <v>1</v>
      </c>
      <c r="G28" s="21" t="s">
        <v>297</v>
      </c>
      <c r="H28" s="18" t="s">
        <v>33</v>
      </c>
      <c r="I28" s="18">
        <v>1</v>
      </c>
      <c r="J28" s="21" t="s">
        <v>299</v>
      </c>
      <c r="K28" s="18" t="s">
        <v>39</v>
      </c>
      <c r="L28" s="18">
        <v>1</v>
      </c>
      <c r="M28" s="21" t="s">
        <v>305</v>
      </c>
      <c r="N28" s="18" t="s">
        <v>44</v>
      </c>
      <c r="O28" s="18">
        <v>1</v>
      </c>
      <c r="P28" s="21" t="s">
        <v>310</v>
      </c>
      <c r="Q28" s="18" t="s">
        <v>56</v>
      </c>
      <c r="R28" s="18">
        <v>1</v>
      </c>
      <c r="S28" s="21" t="s">
        <v>323</v>
      </c>
    </row>
    <row r="29" spans="1:19" ht="39.4" x14ac:dyDescent="0.45">
      <c r="A29" s="19" t="s">
        <v>79</v>
      </c>
      <c r="B29" s="21" t="s">
        <v>348</v>
      </c>
      <c r="C29" s="18">
        <v>10</v>
      </c>
      <c r="D29" s="86">
        <v>30</v>
      </c>
      <c r="E29" s="34" t="s">
        <v>35</v>
      </c>
      <c r="F29" s="18">
        <v>1</v>
      </c>
      <c r="G29" s="21" t="s">
        <v>301</v>
      </c>
      <c r="H29" s="18" t="s">
        <v>45</v>
      </c>
      <c r="I29" s="18">
        <v>1</v>
      </c>
      <c r="J29" s="21" t="s">
        <v>311</v>
      </c>
      <c r="K29" s="18" t="s">
        <v>54</v>
      </c>
      <c r="L29" s="18">
        <v>1</v>
      </c>
      <c r="M29" s="21" t="s">
        <v>321</v>
      </c>
      <c r="N29" s="18" t="s">
        <v>55</v>
      </c>
      <c r="O29" s="18">
        <v>1</v>
      </c>
      <c r="P29" s="21" t="s">
        <v>322</v>
      </c>
      <c r="Q29" s="18" t="s">
        <v>57</v>
      </c>
      <c r="R29" s="18">
        <v>1</v>
      </c>
      <c r="S29" s="21" t="s">
        <v>324</v>
      </c>
    </row>
    <row r="30" spans="1:19" ht="39.4" x14ac:dyDescent="0.45">
      <c r="A30" s="19" t="s">
        <v>101</v>
      </c>
      <c r="B30" s="21" t="s">
        <v>370</v>
      </c>
      <c r="C30" s="18">
        <v>6</v>
      </c>
      <c r="D30" s="86">
        <v>30</v>
      </c>
      <c r="E30" s="34" t="s">
        <v>31</v>
      </c>
      <c r="F30" s="18">
        <v>1</v>
      </c>
      <c r="G30" s="21" t="s">
        <v>297</v>
      </c>
      <c r="H30" s="18" t="s">
        <v>51</v>
      </c>
      <c r="I30" s="18">
        <v>1</v>
      </c>
      <c r="J30" s="21" t="s">
        <v>318</v>
      </c>
      <c r="K30" s="18" t="s">
        <v>54</v>
      </c>
      <c r="L30" s="18">
        <v>1</v>
      </c>
      <c r="M30" s="21" t="s">
        <v>321</v>
      </c>
      <c r="N30" s="18" t="s">
        <v>55</v>
      </c>
      <c r="O30" s="18">
        <v>1</v>
      </c>
      <c r="P30" s="21" t="s">
        <v>322</v>
      </c>
      <c r="Q30" s="18" t="s">
        <v>56</v>
      </c>
      <c r="R30" s="18">
        <v>1</v>
      </c>
      <c r="S30" s="21" t="s">
        <v>323</v>
      </c>
    </row>
    <row r="31" spans="1:19" ht="39.4" x14ac:dyDescent="0.45">
      <c r="A31" s="19" t="s">
        <v>40</v>
      </c>
      <c r="B31" s="21" t="s">
        <v>306</v>
      </c>
      <c r="C31" s="18">
        <v>13</v>
      </c>
      <c r="D31" s="86">
        <v>29</v>
      </c>
      <c r="E31" s="34" t="s">
        <v>54</v>
      </c>
      <c r="F31" s="18">
        <v>1</v>
      </c>
      <c r="G31" s="21" t="s">
        <v>321</v>
      </c>
      <c r="H31" s="18" t="s">
        <v>63</v>
      </c>
      <c r="I31" s="18">
        <v>1</v>
      </c>
      <c r="J31" s="21" t="s">
        <v>330</v>
      </c>
      <c r="K31" s="18" t="s">
        <v>64</v>
      </c>
      <c r="L31" s="18">
        <v>1</v>
      </c>
      <c r="M31" s="21" t="s">
        <v>331</v>
      </c>
      <c r="N31" s="18" t="s">
        <v>162</v>
      </c>
      <c r="O31" s="18">
        <v>1</v>
      </c>
      <c r="P31" s="21" t="s">
        <v>335</v>
      </c>
      <c r="Q31" s="18" t="s">
        <v>71</v>
      </c>
      <c r="R31" s="18">
        <v>1</v>
      </c>
      <c r="S31" s="21" t="s">
        <v>340</v>
      </c>
    </row>
    <row r="32" spans="1:19" ht="39.4" x14ac:dyDescent="0.45">
      <c r="A32" s="19" t="s">
        <v>176</v>
      </c>
      <c r="B32" s="21" t="s">
        <v>422</v>
      </c>
      <c r="C32" s="18">
        <v>11</v>
      </c>
      <c r="D32" s="86">
        <v>29</v>
      </c>
      <c r="E32" s="34" t="s">
        <v>31</v>
      </c>
      <c r="F32" s="18">
        <v>1</v>
      </c>
      <c r="G32" s="21" t="s">
        <v>297</v>
      </c>
      <c r="H32" s="18" t="s">
        <v>37</v>
      </c>
      <c r="I32" s="18">
        <v>1</v>
      </c>
      <c r="J32" s="21" t="s">
        <v>303</v>
      </c>
      <c r="K32" s="18" t="s">
        <v>45</v>
      </c>
      <c r="L32" s="18">
        <v>1</v>
      </c>
      <c r="M32" s="21" t="s">
        <v>311</v>
      </c>
      <c r="N32" s="18" t="s">
        <v>60</v>
      </c>
      <c r="O32" s="18">
        <v>1</v>
      </c>
      <c r="P32" s="21" t="s">
        <v>327</v>
      </c>
      <c r="Q32" s="18" t="s">
        <v>61</v>
      </c>
      <c r="R32" s="18">
        <v>1</v>
      </c>
      <c r="S32" s="21" t="s">
        <v>328</v>
      </c>
    </row>
    <row r="33" spans="1:19" ht="39.4" x14ac:dyDescent="0.45">
      <c r="A33" s="19" t="s">
        <v>64</v>
      </c>
      <c r="B33" s="21" t="s">
        <v>331</v>
      </c>
      <c r="C33" s="18">
        <v>12</v>
      </c>
      <c r="D33" s="86">
        <v>28</v>
      </c>
      <c r="E33" s="34" t="s">
        <v>30</v>
      </c>
      <c r="F33" s="18">
        <v>1</v>
      </c>
      <c r="G33" s="21" t="s">
        <v>296</v>
      </c>
      <c r="H33" s="18" t="s">
        <v>39</v>
      </c>
      <c r="I33" s="18">
        <v>1</v>
      </c>
      <c r="J33" s="21" t="s">
        <v>305</v>
      </c>
      <c r="K33" s="18" t="s">
        <v>40</v>
      </c>
      <c r="L33" s="18">
        <v>1</v>
      </c>
      <c r="M33" s="21" t="s">
        <v>306</v>
      </c>
      <c r="N33" s="18" t="s">
        <v>44</v>
      </c>
      <c r="O33" s="18">
        <v>1</v>
      </c>
      <c r="P33" s="21" t="s">
        <v>310</v>
      </c>
      <c r="Q33" s="18" t="s">
        <v>45</v>
      </c>
      <c r="R33" s="18">
        <v>1</v>
      </c>
      <c r="S33" s="21" t="s">
        <v>311</v>
      </c>
    </row>
    <row r="34" spans="1:19" ht="39.4" x14ac:dyDescent="0.45">
      <c r="A34" s="19" t="s">
        <v>45</v>
      </c>
      <c r="B34" s="21" t="s">
        <v>311</v>
      </c>
      <c r="C34" s="18">
        <v>10</v>
      </c>
      <c r="D34" s="86">
        <v>27</v>
      </c>
      <c r="E34" s="34" t="s">
        <v>31</v>
      </c>
      <c r="F34" s="18">
        <v>1</v>
      </c>
      <c r="G34" s="21" t="s">
        <v>297</v>
      </c>
      <c r="H34" s="18" t="s">
        <v>33</v>
      </c>
      <c r="I34" s="18">
        <v>1</v>
      </c>
      <c r="J34" s="21" t="s">
        <v>299</v>
      </c>
      <c r="K34" s="18" t="s">
        <v>56</v>
      </c>
      <c r="L34" s="18">
        <v>1</v>
      </c>
      <c r="M34" s="21" t="s">
        <v>323</v>
      </c>
      <c r="N34" s="18" t="s">
        <v>64</v>
      </c>
      <c r="O34" s="18">
        <v>1</v>
      </c>
      <c r="P34" s="21" t="s">
        <v>331</v>
      </c>
      <c r="Q34" s="18" t="s">
        <v>161</v>
      </c>
      <c r="R34" s="18">
        <v>1</v>
      </c>
      <c r="S34" s="21" t="s">
        <v>334</v>
      </c>
    </row>
    <row r="35" spans="1:19" ht="39.4" x14ac:dyDescent="0.45">
      <c r="A35" s="19" t="s">
        <v>70</v>
      </c>
      <c r="B35" s="21" t="s">
        <v>339</v>
      </c>
      <c r="C35" s="18">
        <v>12</v>
      </c>
      <c r="D35" s="86">
        <v>27</v>
      </c>
      <c r="E35" s="34" t="s">
        <v>64</v>
      </c>
      <c r="F35" s="18">
        <v>1</v>
      </c>
      <c r="G35" s="21" t="s">
        <v>331</v>
      </c>
      <c r="H35" s="18" t="s">
        <v>66</v>
      </c>
      <c r="I35" s="18">
        <v>1</v>
      </c>
      <c r="J35" s="21" t="s">
        <v>333</v>
      </c>
      <c r="K35" s="18" t="s">
        <v>162</v>
      </c>
      <c r="L35" s="18">
        <v>1</v>
      </c>
      <c r="M35" s="21" t="s">
        <v>335</v>
      </c>
      <c r="N35" s="18" t="s">
        <v>109</v>
      </c>
      <c r="O35" s="18">
        <v>1</v>
      </c>
      <c r="P35" s="21" t="s">
        <v>382</v>
      </c>
      <c r="Q35" s="18" t="s">
        <v>112</v>
      </c>
      <c r="R35" s="18">
        <v>1</v>
      </c>
      <c r="S35" s="21" t="s">
        <v>385</v>
      </c>
    </row>
    <row r="36" spans="1:19" ht="39.4" x14ac:dyDescent="0.45">
      <c r="A36" s="19" t="s">
        <v>132</v>
      </c>
      <c r="B36" s="21" t="s">
        <v>411</v>
      </c>
      <c r="C36" s="18">
        <v>40</v>
      </c>
      <c r="D36" s="86">
        <v>27</v>
      </c>
      <c r="E36" s="34" t="s">
        <v>31</v>
      </c>
      <c r="F36" s="18">
        <v>1</v>
      </c>
      <c r="G36" s="21" t="s">
        <v>297</v>
      </c>
      <c r="H36" s="18" t="s">
        <v>56</v>
      </c>
      <c r="I36" s="18">
        <v>1</v>
      </c>
      <c r="J36" s="21" t="s">
        <v>323</v>
      </c>
      <c r="K36" s="18" t="s">
        <v>63</v>
      </c>
      <c r="L36" s="18">
        <v>1</v>
      </c>
      <c r="M36" s="21" t="s">
        <v>330</v>
      </c>
      <c r="N36" s="18" t="s">
        <v>161</v>
      </c>
      <c r="O36" s="18">
        <v>1</v>
      </c>
      <c r="P36" s="21" t="s">
        <v>334</v>
      </c>
      <c r="Q36" s="18" t="s">
        <v>70</v>
      </c>
      <c r="R36" s="18">
        <v>1</v>
      </c>
      <c r="S36" s="21" t="s">
        <v>339</v>
      </c>
    </row>
    <row r="37" spans="1:19" ht="39.4" x14ac:dyDescent="0.45">
      <c r="A37" s="19" t="s">
        <v>82</v>
      </c>
      <c r="B37" s="21" t="s">
        <v>351</v>
      </c>
      <c r="C37" s="18">
        <v>9</v>
      </c>
      <c r="D37" s="86">
        <v>26</v>
      </c>
      <c r="E37" s="34" t="s">
        <v>42</v>
      </c>
      <c r="F37" s="18">
        <v>1</v>
      </c>
      <c r="G37" s="21" t="s">
        <v>308</v>
      </c>
      <c r="H37" s="18" t="s">
        <v>61</v>
      </c>
      <c r="I37" s="18">
        <v>1</v>
      </c>
      <c r="J37" s="21" t="s">
        <v>328</v>
      </c>
      <c r="K37" s="18" t="s">
        <v>62</v>
      </c>
      <c r="L37" s="18">
        <v>1</v>
      </c>
      <c r="M37" s="21" t="s">
        <v>329</v>
      </c>
      <c r="N37" s="18" t="s">
        <v>63</v>
      </c>
      <c r="O37" s="18">
        <v>1</v>
      </c>
      <c r="P37" s="21" t="s">
        <v>330</v>
      </c>
      <c r="Q37" s="18" t="s">
        <v>64</v>
      </c>
      <c r="R37" s="18">
        <v>1</v>
      </c>
      <c r="S37" s="21" t="s">
        <v>331</v>
      </c>
    </row>
    <row r="38" spans="1:19" ht="39.4" x14ac:dyDescent="0.45">
      <c r="A38" s="19" t="s">
        <v>95</v>
      </c>
      <c r="B38" s="21" t="s">
        <v>364</v>
      </c>
      <c r="C38" s="18">
        <v>13</v>
      </c>
      <c r="D38" s="86">
        <v>26</v>
      </c>
      <c r="E38" s="34" t="s">
        <v>25</v>
      </c>
      <c r="F38" s="18">
        <v>1</v>
      </c>
      <c r="G38" s="21" t="s">
        <v>292</v>
      </c>
      <c r="H38" s="18" t="s">
        <v>30</v>
      </c>
      <c r="I38" s="18">
        <v>1</v>
      </c>
      <c r="J38" s="21" t="s">
        <v>296</v>
      </c>
      <c r="K38" s="18" t="s">
        <v>54</v>
      </c>
      <c r="L38" s="18">
        <v>1</v>
      </c>
      <c r="M38" s="21" t="s">
        <v>321</v>
      </c>
      <c r="N38" s="18" t="s">
        <v>56</v>
      </c>
      <c r="O38" s="18">
        <v>1</v>
      </c>
      <c r="P38" s="21" t="s">
        <v>323</v>
      </c>
      <c r="Q38" s="18" t="s">
        <v>57</v>
      </c>
      <c r="R38" s="18">
        <v>1</v>
      </c>
      <c r="S38" s="21" t="s">
        <v>324</v>
      </c>
    </row>
    <row r="39" spans="1:19" ht="39.4" x14ac:dyDescent="0.45">
      <c r="A39" s="19" t="s">
        <v>127</v>
      </c>
      <c r="B39" s="21" t="s">
        <v>399</v>
      </c>
      <c r="C39" s="18">
        <v>10</v>
      </c>
      <c r="D39" s="86">
        <v>26</v>
      </c>
      <c r="E39" s="34" t="s">
        <v>25</v>
      </c>
      <c r="F39" s="18">
        <v>1</v>
      </c>
      <c r="G39" s="21" t="s">
        <v>292</v>
      </c>
      <c r="H39" s="18" t="s">
        <v>31</v>
      </c>
      <c r="I39" s="18">
        <v>1</v>
      </c>
      <c r="J39" s="21" t="s">
        <v>297</v>
      </c>
      <c r="K39" s="18" t="s">
        <v>33</v>
      </c>
      <c r="L39" s="18">
        <v>1</v>
      </c>
      <c r="M39" s="21" t="s">
        <v>299</v>
      </c>
      <c r="N39" s="18" t="s">
        <v>39</v>
      </c>
      <c r="O39" s="18">
        <v>1</v>
      </c>
      <c r="P39" s="21" t="s">
        <v>305</v>
      </c>
      <c r="Q39" s="18" t="s">
        <v>42</v>
      </c>
      <c r="R39" s="18">
        <v>1</v>
      </c>
      <c r="S39" s="21" t="s">
        <v>308</v>
      </c>
    </row>
    <row r="40" spans="1:19" ht="39.4" x14ac:dyDescent="0.45">
      <c r="A40" s="19" t="s">
        <v>113</v>
      </c>
      <c r="B40" s="21" t="s">
        <v>386</v>
      </c>
      <c r="C40" s="18">
        <v>14</v>
      </c>
      <c r="D40" s="86">
        <v>25</v>
      </c>
      <c r="E40" s="34" t="s">
        <v>25</v>
      </c>
      <c r="F40" s="18">
        <v>1</v>
      </c>
      <c r="G40" s="21" t="s">
        <v>292</v>
      </c>
      <c r="H40" s="18" t="s">
        <v>31</v>
      </c>
      <c r="I40" s="18">
        <v>1</v>
      </c>
      <c r="J40" s="21" t="s">
        <v>297</v>
      </c>
      <c r="K40" s="18" t="s">
        <v>37</v>
      </c>
      <c r="L40" s="18">
        <v>1</v>
      </c>
      <c r="M40" s="21" t="s">
        <v>303</v>
      </c>
      <c r="N40" s="18" t="s">
        <v>39</v>
      </c>
      <c r="O40" s="18">
        <v>1</v>
      </c>
      <c r="P40" s="21" t="s">
        <v>305</v>
      </c>
      <c r="Q40" s="18" t="s">
        <v>40</v>
      </c>
      <c r="R40" s="18">
        <v>1</v>
      </c>
      <c r="S40" s="21" t="s">
        <v>306</v>
      </c>
    </row>
    <row r="41" spans="1:19" ht="39.4" x14ac:dyDescent="0.45">
      <c r="A41" s="19" t="s">
        <v>97</v>
      </c>
      <c r="B41" s="21" t="s">
        <v>366</v>
      </c>
      <c r="C41" s="18">
        <v>10</v>
      </c>
      <c r="D41" s="86">
        <v>24</v>
      </c>
      <c r="E41" s="34" t="s">
        <v>56</v>
      </c>
      <c r="F41" s="18">
        <v>1</v>
      </c>
      <c r="G41" s="21" t="s">
        <v>323</v>
      </c>
      <c r="H41" s="18" t="s">
        <v>61</v>
      </c>
      <c r="I41" s="18">
        <v>1</v>
      </c>
      <c r="J41" s="21" t="s">
        <v>328</v>
      </c>
      <c r="K41" s="18" t="s">
        <v>65</v>
      </c>
      <c r="L41" s="18">
        <v>1</v>
      </c>
      <c r="M41" s="21" t="s">
        <v>332</v>
      </c>
      <c r="N41" s="18" t="s">
        <v>66</v>
      </c>
      <c r="O41" s="18">
        <v>1</v>
      </c>
      <c r="P41" s="21" t="s">
        <v>333</v>
      </c>
      <c r="Q41" s="18" t="s">
        <v>161</v>
      </c>
      <c r="R41" s="18">
        <v>1</v>
      </c>
      <c r="S41" s="21" t="s">
        <v>334</v>
      </c>
    </row>
    <row r="42" spans="1:19" ht="39.4" x14ac:dyDescent="0.45">
      <c r="A42" s="19" t="s">
        <v>37</v>
      </c>
      <c r="B42" s="21" t="s">
        <v>303</v>
      </c>
      <c r="C42" s="18">
        <v>9</v>
      </c>
      <c r="D42" s="86">
        <v>23</v>
      </c>
      <c r="E42" s="34" t="s">
        <v>44</v>
      </c>
      <c r="F42" s="18">
        <v>1</v>
      </c>
      <c r="G42" s="21" t="s">
        <v>310</v>
      </c>
      <c r="H42" s="18" t="s">
        <v>162</v>
      </c>
      <c r="I42" s="18">
        <v>1</v>
      </c>
      <c r="J42" s="21" t="s">
        <v>335</v>
      </c>
      <c r="K42" s="18" t="s">
        <v>83</v>
      </c>
      <c r="L42" s="18">
        <v>1</v>
      </c>
      <c r="M42" s="21" t="s">
        <v>352</v>
      </c>
      <c r="N42" s="18" t="s">
        <v>85</v>
      </c>
      <c r="O42" s="18">
        <v>1</v>
      </c>
      <c r="P42" s="21" t="s">
        <v>354</v>
      </c>
      <c r="Q42" s="18" t="s">
        <v>96</v>
      </c>
      <c r="R42" s="18">
        <v>1</v>
      </c>
      <c r="S42" s="21" t="s">
        <v>365</v>
      </c>
    </row>
    <row r="43" spans="1:19" ht="39.4" x14ac:dyDescent="0.45">
      <c r="A43" s="19" t="s">
        <v>56</v>
      </c>
      <c r="B43" s="21" t="s">
        <v>323</v>
      </c>
      <c r="C43" s="18">
        <v>15</v>
      </c>
      <c r="D43" s="86">
        <v>23</v>
      </c>
      <c r="E43" s="34" t="s">
        <v>31</v>
      </c>
      <c r="F43" s="18">
        <v>1</v>
      </c>
      <c r="G43" s="21" t="s">
        <v>297</v>
      </c>
      <c r="H43" s="18" t="s">
        <v>42</v>
      </c>
      <c r="I43" s="18">
        <v>1</v>
      </c>
      <c r="J43" s="21" t="s">
        <v>308</v>
      </c>
      <c r="K43" s="18" t="s">
        <v>44</v>
      </c>
      <c r="L43" s="18">
        <v>1</v>
      </c>
      <c r="M43" s="21" t="s">
        <v>310</v>
      </c>
      <c r="N43" s="18" t="s">
        <v>45</v>
      </c>
      <c r="O43" s="18">
        <v>1</v>
      </c>
      <c r="P43" s="21" t="s">
        <v>311</v>
      </c>
      <c r="Q43" s="18" t="s">
        <v>75</v>
      </c>
      <c r="R43" s="18">
        <v>1</v>
      </c>
      <c r="S43" s="21" t="s">
        <v>344</v>
      </c>
    </row>
    <row r="44" spans="1:19" ht="39.4" x14ac:dyDescent="0.45">
      <c r="A44" s="19" t="s">
        <v>57</v>
      </c>
      <c r="B44" s="21" t="s">
        <v>324</v>
      </c>
      <c r="C44" s="18">
        <v>16</v>
      </c>
      <c r="D44" s="86">
        <v>23</v>
      </c>
      <c r="E44" s="34" t="s">
        <v>31</v>
      </c>
      <c r="F44" s="18">
        <v>1</v>
      </c>
      <c r="G44" s="21" t="s">
        <v>297</v>
      </c>
      <c r="H44" s="18" t="s">
        <v>33</v>
      </c>
      <c r="I44" s="18">
        <v>1</v>
      </c>
      <c r="J44" s="21" t="s">
        <v>299</v>
      </c>
      <c r="K44" s="18" t="s">
        <v>38</v>
      </c>
      <c r="L44" s="18">
        <v>1</v>
      </c>
      <c r="M44" s="21" t="s">
        <v>304</v>
      </c>
      <c r="N44" s="18" t="s">
        <v>41</v>
      </c>
      <c r="O44" s="18">
        <v>1</v>
      </c>
      <c r="P44" s="21" t="s">
        <v>307</v>
      </c>
      <c r="Q44" s="18" t="s">
        <v>42</v>
      </c>
      <c r="R44" s="18">
        <v>1</v>
      </c>
      <c r="S44" s="21" t="s">
        <v>308</v>
      </c>
    </row>
    <row r="45" spans="1:19" ht="39.4" x14ac:dyDescent="0.45">
      <c r="A45" s="19" t="s">
        <v>165</v>
      </c>
      <c r="B45" s="21" t="s">
        <v>373</v>
      </c>
      <c r="C45" s="18">
        <v>17</v>
      </c>
      <c r="D45" s="86">
        <v>23</v>
      </c>
      <c r="E45" s="34" t="s">
        <v>44</v>
      </c>
      <c r="F45" s="18">
        <v>1</v>
      </c>
      <c r="G45" s="21" t="s">
        <v>310</v>
      </c>
      <c r="H45" s="18" t="s">
        <v>64</v>
      </c>
      <c r="I45" s="18">
        <v>1</v>
      </c>
      <c r="J45" s="21" t="s">
        <v>331</v>
      </c>
      <c r="K45" s="18" t="s">
        <v>65</v>
      </c>
      <c r="L45" s="18">
        <v>1</v>
      </c>
      <c r="M45" s="21" t="s">
        <v>332</v>
      </c>
      <c r="N45" s="18" t="s">
        <v>162</v>
      </c>
      <c r="O45" s="18">
        <v>1</v>
      </c>
      <c r="P45" s="21" t="s">
        <v>335</v>
      </c>
      <c r="Q45" s="18" t="s">
        <v>83</v>
      </c>
      <c r="R45" s="18">
        <v>1</v>
      </c>
      <c r="S45" s="21" t="s">
        <v>352</v>
      </c>
    </row>
    <row r="46" spans="1:19" ht="39.4" x14ac:dyDescent="0.45">
      <c r="A46" s="19" t="s">
        <v>61</v>
      </c>
      <c r="B46" s="21" t="s">
        <v>328</v>
      </c>
      <c r="C46" s="18">
        <v>11</v>
      </c>
      <c r="D46" s="86">
        <v>22</v>
      </c>
      <c r="E46" s="34" t="s">
        <v>42</v>
      </c>
      <c r="F46" s="18">
        <v>1</v>
      </c>
      <c r="G46" s="21" t="s">
        <v>308</v>
      </c>
      <c r="H46" s="18" t="s">
        <v>44</v>
      </c>
      <c r="I46" s="18">
        <v>1</v>
      </c>
      <c r="J46" s="21" t="s">
        <v>310</v>
      </c>
      <c r="K46" s="18" t="s">
        <v>72</v>
      </c>
      <c r="L46" s="18">
        <v>1</v>
      </c>
      <c r="M46" s="21" t="s">
        <v>341</v>
      </c>
      <c r="N46" s="18" t="s">
        <v>79</v>
      </c>
      <c r="O46" s="18">
        <v>1</v>
      </c>
      <c r="P46" s="21" t="s">
        <v>348</v>
      </c>
      <c r="Q46" s="18" t="s">
        <v>80</v>
      </c>
      <c r="R46" s="18">
        <v>1</v>
      </c>
      <c r="S46" s="21" t="s">
        <v>349</v>
      </c>
    </row>
    <row r="47" spans="1:19" ht="39.4" x14ac:dyDescent="0.45">
      <c r="A47" s="19" t="s">
        <v>120</v>
      </c>
      <c r="B47" s="21" t="s">
        <v>392</v>
      </c>
      <c r="C47" s="18">
        <v>13</v>
      </c>
      <c r="D47" s="86">
        <v>22</v>
      </c>
      <c r="E47" s="34" t="s">
        <v>35</v>
      </c>
      <c r="F47" s="18">
        <v>1</v>
      </c>
      <c r="G47" s="21" t="s">
        <v>301</v>
      </c>
      <c r="H47" s="18" t="s">
        <v>45</v>
      </c>
      <c r="I47" s="18">
        <v>1</v>
      </c>
      <c r="J47" s="21" t="s">
        <v>311</v>
      </c>
      <c r="K47" s="18" t="s">
        <v>70</v>
      </c>
      <c r="L47" s="18">
        <v>1</v>
      </c>
      <c r="M47" s="21" t="s">
        <v>339</v>
      </c>
      <c r="N47" s="18" t="s">
        <v>75</v>
      </c>
      <c r="O47" s="18">
        <v>1</v>
      </c>
      <c r="P47" s="21" t="s">
        <v>344</v>
      </c>
      <c r="Q47" s="18" t="s">
        <v>89</v>
      </c>
      <c r="R47" s="18">
        <v>1</v>
      </c>
      <c r="S47" s="21" t="s">
        <v>358</v>
      </c>
    </row>
    <row r="48" spans="1:19" ht="39.4" x14ac:dyDescent="0.45">
      <c r="A48" s="19" t="s">
        <v>171</v>
      </c>
      <c r="B48" s="21" t="s">
        <v>406</v>
      </c>
      <c r="C48" s="18">
        <v>20</v>
      </c>
      <c r="D48" s="86">
        <v>22</v>
      </c>
      <c r="E48" s="34" t="s">
        <v>30</v>
      </c>
      <c r="F48" s="18">
        <v>1</v>
      </c>
      <c r="G48" s="21" t="s">
        <v>296</v>
      </c>
      <c r="H48" s="18" t="s">
        <v>40</v>
      </c>
      <c r="I48" s="18">
        <v>1</v>
      </c>
      <c r="J48" s="21" t="s">
        <v>306</v>
      </c>
      <c r="K48" s="18" t="s">
        <v>42</v>
      </c>
      <c r="L48" s="18">
        <v>1</v>
      </c>
      <c r="M48" s="21" t="s">
        <v>308</v>
      </c>
      <c r="N48" s="18" t="s">
        <v>73</v>
      </c>
      <c r="O48" s="18">
        <v>1</v>
      </c>
      <c r="P48" s="21" t="s">
        <v>342</v>
      </c>
      <c r="Q48" s="18" t="s">
        <v>79</v>
      </c>
      <c r="R48" s="18">
        <v>1</v>
      </c>
      <c r="S48" s="21" t="s">
        <v>348</v>
      </c>
    </row>
    <row r="49" spans="1:19" ht="39.4" x14ac:dyDescent="0.45">
      <c r="A49" s="19" t="s">
        <v>109</v>
      </c>
      <c r="B49" s="21" t="s">
        <v>382</v>
      </c>
      <c r="C49" s="18">
        <v>13</v>
      </c>
      <c r="D49" s="86">
        <v>21</v>
      </c>
      <c r="E49" s="34" t="s">
        <v>40</v>
      </c>
      <c r="F49" s="18">
        <v>1</v>
      </c>
      <c r="G49" s="21" t="s">
        <v>306</v>
      </c>
      <c r="H49" s="18" t="s">
        <v>44</v>
      </c>
      <c r="I49" s="18">
        <v>1</v>
      </c>
      <c r="J49" s="21" t="s">
        <v>310</v>
      </c>
      <c r="K49" s="18" t="s">
        <v>162</v>
      </c>
      <c r="L49" s="18">
        <v>1</v>
      </c>
      <c r="M49" s="21" t="s">
        <v>335</v>
      </c>
      <c r="N49" s="18" t="s">
        <v>70</v>
      </c>
      <c r="O49" s="18">
        <v>1</v>
      </c>
      <c r="P49" s="21" t="s">
        <v>339</v>
      </c>
      <c r="Q49" s="18" t="s">
        <v>71</v>
      </c>
      <c r="R49" s="18">
        <v>1</v>
      </c>
      <c r="S49" s="21" t="s">
        <v>340</v>
      </c>
    </row>
    <row r="50" spans="1:19" ht="39.4" x14ac:dyDescent="0.45">
      <c r="A50" s="19" t="s">
        <v>172</v>
      </c>
      <c r="B50" s="21" t="s">
        <v>407</v>
      </c>
      <c r="C50" s="18">
        <v>24</v>
      </c>
      <c r="D50" s="86">
        <v>21</v>
      </c>
      <c r="E50" s="34" t="s">
        <v>40</v>
      </c>
      <c r="F50" s="18">
        <v>1</v>
      </c>
      <c r="G50" s="21" t="s">
        <v>306</v>
      </c>
      <c r="H50" s="18" t="s">
        <v>42</v>
      </c>
      <c r="I50" s="18">
        <v>1</v>
      </c>
      <c r="J50" s="21" t="s">
        <v>308</v>
      </c>
      <c r="K50" s="18" t="s">
        <v>44</v>
      </c>
      <c r="L50" s="18">
        <v>1</v>
      </c>
      <c r="M50" s="21" t="s">
        <v>310</v>
      </c>
      <c r="N50" s="18" t="s">
        <v>45</v>
      </c>
      <c r="O50" s="18">
        <v>1</v>
      </c>
      <c r="P50" s="21" t="s">
        <v>311</v>
      </c>
      <c r="Q50" s="18" t="s">
        <v>73</v>
      </c>
      <c r="R50" s="18">
        <v>1</v>
      </c>
      <c r="S50" s="21" t="s">
        <v>342</v>
      </c>
    </row>
    <row r="51" spans="1:19" ht="39.4" x14ac:dyDescent="0.45">
      <c r="A51" s="19" t="s">
        <v>54</v>
      </c>
      <c r="B51" s="21" t="s">
        <v>321</v>
      </c>
      <c r="C51" s="18">
        <v>16</v>
      </c>
      <c r="D51" s="86">
        <v>20</v>
      </c>
      <c r="E51" s="34" t="s">
        <v>27</v>
      </c>
      <c r="F51" s="18">
        <v>1</v>
      </c>
      <c r="G51" s="21" t="s">
        <v>294</v>
      </c>
      <c r="H51" s="18" t="s">
        <v>40</v>
      </c>
      <c r="I51" s="18">
        <v>1</v>
      </c>
      <c r="J51" s="21" t="s">
        <v>306</v>
      </c>
      <c r="K51" s="18" t="s">
        <v>44</v>
      </c>
      <c r="L51" s="18">
        <v>1</v>
      </c>
      <c r="M51" s="21" t="s">
        <v>310</v>
      </c>
      <c r="N51" s="18" t="s">
        <v>79</v>
      </c>
      <c r="O51" s="18">
        <v>1</v>
      </c>
      <c r="P51" s="21" t="s">
        <v>348</v>
      </c>
      <c r="Q51" s="18" t="s">
        <v>95</v>
      </c>
      <c r="R51" s="18">
        <v>1</v>
      </c>
      <c r="S51" s="21" t="s">
        <v>364</v>
      </c>
    </row>
    <row r="52" spans="1:19" ht="39.4" x14ac:dyDescent="0.45">
      <c r="A52" s="19" t="s">
        <v>163</v>
      </c>
      <c r="B52" s="21" t="s">
        <v>336</v>
      </c>
      <c r="C52" s="18">
        <v>22</v>
      </c>
      <c r="D52" s="86">
        <v>20</v>
      </c>
      <c r="E52" s="34" t="s">
        <v>44</v>
      </c>
      <c r="F52" s="18">
        <v>1</v>
      </c>
      <c r="G52" s="21" t="s">
        <v>310</v>
      </c>
      <c r="H52" s="18" t="s">
        <v>79</v>
      </c>
      <c r="I52" s="18">
        <v>1</v>
      </c>
      <c r="J52" s="21" t="s">
        <v>348</v>
      </c>
      <c r="K52" s="18" t="s">
        <v>83</v>
      </c>
      <c r="L52" s="18">
        <v>1</v>
      </c>
      <c r="M52" s="21" t="s">
        <v>352</v>
      </c>
      <c r="N52" s="18" t="s">
        <v>85</v>
      </c>
      <c r="O52" s="18">
        <v>1</v>
      </c>
      <c r="P52" s="21" t="s">
        <v>354</v>
      </c>
      <c r="Q52" s="18" t="s">
        <v>89</v>
      </c>
      <c r="R52" s="18">
        <v>1</v>
      </c>
      <c r="S52" s="21" t="s">
        <v>358</v>
      </c>
    </row>
    <row r="53" spans="1:19" ht="39.4" x14ac:dyDescent="0.45">
      <c r="A53" s="19" t="s">
        <v>106</v>
      </c>
      <c r="B53" s="21" t="s">
        <v>379</v>
      </c>
      <c r="C53" s="18">
        <v>15</v>
      </c>
      <c r="D53" s="86">
        <v>20</v>
      </c>
      <c r="E53" s="34" t="s">
        <v>30</v>
      </c>
      <c r="F53" s="18">
        <v>1</v>
      </c>
      <c r="G53" s="21" t="s">
        <v>296</v>
      </c>
      <c r="H53" s="18" t="s">
        <v>31</v>
      </c>
      <c r="I53" s="18">
        <v>1</v>
      </c>
      <c r="J53" s="21" t="s">
        <v>297</v>
      </c>
      <c r="K53" s="18" t="s">
        <v>44</v>
      </c>
      <c r="L53" s="18">
        <v>1</v>
      </c>
      <c r="M53" s="21" t="s">
        <v>310</v>
      </c>
      <c r="N53" s="18" t="s">
        <v>162</v>
      </c>
      <c r="O53" s="18">
        <v>1</v>
      </c>
      <c r="P53" s="21" t="s">
        <v>335</v>
      </c>
      <c r="Q53" s="18" t="s">
        <v>89</v>
      </c>
      <c r="R53" s="18">
        <v>1</v>
      </c>
      <c r="S53" s="21" t="s">
        <v>358</v>
      </c>
    </row>
    <row r="54" spans="1:19" ht="39.4" x14ac:dyDescent="0.45">
      <c r="A54" s="19" t="s">
        <v>112</v>
      </c>
      <c r="B54" s="21" t="s">
        <v>385</v>
      </c>
      <c r="C54" s="18">
        <v>19</v>
      </c>
      <c r="D54" s="86">
        <v>20</v>
      </c>
      <c r="E54" s="34" t="s">
        <v>42</v>
      </c>
      <c r="F54" s="18">
        <v>1</v>
      </c>
      <c r="G54" s="21" t="s">
        <v>308</v>
      </c>
      <c r="H54" s="18" t="s">
        <v>44</v>
      </c>
      <c r="I54" s="18">
        <v>1</v>
      </c>
      <c r="J54" s="21" t="s">
        <v>310</v>
      </c>
      <c r="K54" s="18" t="s">
        <v>70</v>
      </c>
      <c r="L54" s="18">
        <v>1</v>
      </c>
      <c r="M54" s="21" t="s">
        <v>339</v>
      </c>
      <c r="N54" s="18" t="s">
        <v>71</v>
      </c>
      <c r="O54" s="18">
        <v>1</v>
      </c>
      <c r="P54" s="21" t="s">
        <v>340</v>
      </c>
      <c r="Q54" s="18" t="s">
        <v>79</v>
      </c>
      <c r="R54" s="18">
        <v>1</v>
      </c>
      <c r="S54" s="21" t="s">
        <v>348</v>
      </c>
    </row>
    <row r="55" spans="1:19" ht="39.4" x14ac:dyDescent="0.45">
      <c r="A55" s="19" t="s">
        <v>170</v>
      </c>
      <c r="B55" s="21" t="s">
        <v>405</v>
      </c>
      <c r="C55" s="18">
        <v>15</v>
      </c>
      <c r="D55" s="86">
        <v>20</v>
      </c>
      <c r="E55" s="34" t="s">
        <v>32</v>
      </c>
      <c r="F55" s="18">
        <v>1</v>
      </c>
      <c r="G55" s="21" t="s">
        <v>298</v>
      </c>
      <c r="H55" s="18" t="s">
        <v>39</v>
      </c>
      <c r="I55" s="18">
        <v>1</v>
      </c>
      <c r="J55" s="21" t="s">
        <v>305</v>
      </c>
      <c r="K55" s="18" t="s">
        <v>40</v>
      </c>
      <c r="L55" s="18">
        <v>1</v>
      </c>
      <c r="M55" s="21" t="s">
        <v>306</v>
      </c>
      <c r="N55" s="18" t="s">
        <v>42</v>
      </c>
      <c r="O55" s="18">
        <v>1</v>
      </c>
      <c r="P55" s="21" t="s">
        <v>308</v>
      </c>
      <c r="Q55" s="18" t="s">
        <v>44</v>
      </c>
      <c r="R55" s="18">
        <v>1</v>
      </c>
      <c r="S55" s="21" t="s">
        <v>310</v>
      </c>
    </row>
    <row r="56" spans="1:19" ht="39.4" x14ac:dyDescent="0.45">
      <c r="A56" s="19" t="s">
        <v>178</v>
      </c>
      <c r="B56" s="21" t="s">
        <v>424</v>
      </c>
      <c r="C56" s="18">
        <v>14</v>
      </c>
      <c r="D56" s="86">
        <v>20</v>
      </c>
      <c r="E56" s="34" t="s">
        <v>31</v>
      </c>
      <c r="F56" s="18">
        <v>1</v>
      </c>
      <c r="G56" s="21" t="s">
        <v>297</v>
      </c>
      <c r="H56" s="18" t="s">
        <v>37</v>
      </c>
      <c r="I56" s="18">
        <v>1</v>
      </c>
      <c r="J56" s="21" t="s">
        <v>303</v>
      </c>
      <c r="K56" s="18" t="s">
        <v>63</v>
      </c>
      <c r="L56" s="18">
        <v>1</v>
      </c>
      <c r="M56" s="21" t="s">
        <v>330</v>
      </c>
      <c r="N56" s="18" t="s">
        <v>71</v>
      </c>
      <c r="O56" s="18">
        <v>1</v>
      </c>
      <c r="P56" s="21" t="s">
        <v>340</v>
      </c>
      <c r="Q56" s="18" t="s">
        <v>82</v>
      </c>
      <c r="R56" s="18">
        <v>1</v>
      </c>
      <c r="S56" s="21" t="s">
        <v>351</v>
      </c>
    </row>
    <row r="57" spans="1:19" ht="39.4" x14ac:dyDescent="0.45">
      <c r="A57" s="19" t="s">
        <v>60</v>
      </c>
      <c r="B57" s="21" t="s">
        <v>327</v>
      </c>
      <c r="C57" s="18">
        <v>13</v>
      </c>
      <c r="D57" s="86">
        <v>19</v>
      </c>
      <c r="E57" s="34" t="s">
        <v>42</v>
      </c>
      <c r="F57" s="18">
        <v>1</v>
      </c>
      <c r="G57" s="21" t="s">
        <v>308</v>
      </c>
      <c r="H57" s="18" t="s">
        <v>44</v>
      </c>
      <c r="I57" s="18">
        <v>1</v>
      </c>
      <c r="J57" s="21" t="s">
        <v>310</v>
      </c>
      <c r="K57" s="18" t="s">
        <v>161</v>
      </c>
      <c r="L57" s="18">
        <v>1</v>
      </c>
      <c r="M57" s="21" t="s">
        <v>334</v>
      </c>
      <c r="N57" s="18" t="s">
        <v>79</v>
      </c>
      <c r="O57" s="18">
        <v>1</v>
      </c>
      <c r="P57" s="21" t="s">
        <v>348</v>
      </c>
      <c r="Q57" s="18" t="s">
        <v>96</v>
      </c>
      <c r="R57" s="18">
        <v>1</v>
      </c>
      <c r="S57" s="21" t="s">
        <v>365</v>
      </c>
    </row>
    <row r="58" spans="1:19" ht="39.4" x14ac:dyDescent="0.45">
      <c r="A58" s="19" t="s">
        <v>75</v>
      </c>
      <c r="B58" s="21" t="s">
        <v>344</v>
      </c>
      <c r="C58" s="18">
        <v>12</v>
      </c>
      <c r="D58" s="86">
        <v>19</v>
      </c>
      <c r="E58" s="34" t="s">
        <v>40</v>
      </c>
      <c r="F58" s="18">
        <v>1</v>
      </c>
      <c r="G58" s="21" t="s">
        <v>306</v>
      </c>
      <c r="H58" s="18" t="s">
        <v>56</v>
      </c>
      <c r="I58" s="18">
        <v>1</v>
      </c>
      <c r="J58" s="21" t="s">
        <v>323</v>
      </c>
      <c r="K58" s="18" t="s">
        <v>57</v>
      </c>
      <c r="L58" s="18">
        <v>1</v>
      </c>
      <c r="M58" s="21" t="s">
        <v>324</v>
      </c>
      <c r="N58" s="18" t="s">
        <v>161</v>
      </c>
      <c r="O58" s="18">
        <v>1</v>
      </c>
      <c r="P58" s="21" t="s">
        <v>334</v>
      </c>
      <c r="Q58" s="18" t="s">
        <v>162</v>
      </c>
      <c r="R58" s="18">
        <v>1</v>
      </c>
      <c r="S58" s="21" t="s">
        <v>335</v>
      </c>
    </row>
    <row r="59" spans="1:19" ht="39.4" x14ac:dyDescent="0.45">
      <c r="A59" s="19" t="s">
        <v>86</v>
      </c>
      <c r="B59" s="21" t="s">
        <v>355</v>
      </c>
      <c r="C59" s="18">
        <v>13</v>
      </c>
      <c r="D59" s="86">
        <v>19</v>
      </c>
      <c r="E59" s="34" t="s">
        <v>30</v>
      </c>
      <c r="F59" s="18">
        <v>1</v>
      </c>
      <c r="G59" s="21" t="s">
        <v>296</v>
      </c>
      <c r="H59" s="18" t="s">
        <v>42</v>
      </c>
      <c r="I59" s="18">
        <v>1</v>
      </c>
      <c r="J59" s="21" t="s">
        <v>308</v>
      </c>
      <c r="K59" s="18" t="s">
        <v>61</v>
      </c>
      <c r="L59" s="18">
        <v>1</v>
      </c>
      <c r="M59" s="21" t="s">
        <v>328</v>
      </c>
      <c r="N59" s="18" t="s">
        <v>64</v>
      </c>
      <c r="O59" s="18">
        <v>1</v>
      </c>
      <c r="P59" s="21" t="s">
        <v>331</v>
      </c>
      <c r="Q59" s="18" t="s">
        <v>89</v>
      </c>
      <c r="R59" s="18">
        <v>1</v>
      </c>
      <c r="S59" s="21" t="s">
        <v>358</v>
      </c>
    </row>
    <row r="60" spans="1:19" ht="39.4" x14ac:dyDescent="0.45">
      <c r="A60" s="19" t="s">
        <v>99</v>
      </c>
      <c r="B60" s="21" t="s">
        <v>368</v>
      </c>
      <c r="C60" s="18">
        <v>20</v>
      </c>
      <c r="D60" s="86">
        <v>19</v>
      </c>
      <c r="E60" s="34" t="s">
        <v>31</v>
      </c>
      <c r="F60" s="18">
        <v>1</v>
      </c>
      <c r="G60" s="21" t="s">
        <v>297</v>
      </c>
      <c r="H60" s="18" t="s">
        <v>44</v>
      </c>
      <c r="I60" s="18">
        <v>1</v>
      </c>
      <c r="J60" s="21" t="s">
        <v>310</v>
      </c>
      <c r="K60" s="18" t="s">
        <v>56</v>
      </c>
      <c r="L60" s="18">
        <v>1</v>
      </c>
      <c r="M60" s="21" t="s">
        <v>323</v>
      </c>
      <c r="N60" s="18" t="s">
        <v>57</v>
      </c>
      <c r="O60" s="18">
        <v>1</v>
      </c>
      <c r="P60" s="21" t="s">
        <v>324</v>
      </c>
      <c r="Q60" s="18" t="s">
        <v>60</v>
      </c>
      <c r="R60" s="18">
        <v>1</v>
      </c>
      <c r="S60" s="21" t="s">
        <v>327</v>
      </c>
    </row>
    <row r="61" spans="1:19" ht="39.4" x14ac:dyDescent="0.45">
      <c r="A61" s="19" t="s">
        <v>128</v>
      </c>
      <c r="B61" s="21" t="s">
        <v>400</v>
      </c>
      <c r="C61" s="18">
        <v>18</v>
      </c>
      <c r="D61" s="86">
        <v>19</v>
      </c>
      <c r="E61" s="34" t="s">
        <v>30</v>
      </c>
      <c r="F61" s="18">
        <v>1</v>
      </c>
      <c r="G61" s="21" t="s">
        <v>296</v>
      </c>
      <c r="H61" s="18" t="s">
        <v>37</v>
      </c>
      <c r="I61" s="18">
        <v>1</v>
      </c>
      <c r="J61" s="21" t="s">
        <v>303</v>
      </c>
      <c r="K61" s="18" t="s">
        <v>40</v>
      </c>
      <c r="L61" s="18">
        <v>1</v>
      </c>
      <c r="M61" s="21" t="s">
        <v>306</v>
      </c>
      <c r="N61" s="18" t="s">
        <v>42</v>
      </c>
      <c r="O61" s="18">
        <v>1</v>
      </c>
      <c r="P61" s="21" t="s">
        <v>308</v>
      </c>
      <c r="Q61" s="18" t="s">
        <v>44</v>
      </c>
      <c r="R61" s="18">
        <v>1</v>
      </c>
      <c r="S61" s="21" t="s">
        <v>310</v>
      </c>
    </row>
    <row r="62" spans="1:19" ht="39.4" x14ac:dyDescent="0.45">
      <c r="A62" s="19" t="s">
        <v>65</v>
      </c>
      <c r="B62" s="21" t="s">
        <v>332</v>
      </c>
      <c r="C62" s="18">
        <v>14</v>
      </c>
      <c r="D62" s="86">
        <v>18</v>
      </c>
      <c r="E62" s="34" t="s">
        <v>44</v>
      </c>
      <c r="F62" s="18">
        <v>1</v>
      </c>
      <c r="G62" s="21" t="s">
        <v>310</v>
      </c>
      <c r="H62" s="18" t="s">
        <v>79</v>
      </c>
      <c r="I62" s="18">
        <v>1</v>
      </c>
      <c r="J62" s="21" t="s">
        <v>348</v>
      </c>
      <c r="K62" s="18" t="s">
        <v>92</v>
      </c>
      <c r="L62" s="18">
        <v>1</v>
      </c>
      <c r="M62" s="21" t="s">
        <v>361</v>
      </c>
      <c r="N62" s="18" t="s">
        <v>95</v>
      </c>
      <c r="O62" s="18">
        <v>1</v>
      </c>
      <c r="P62" s="21" t="s">
        <v>364</v>
      </c>
      <c r="Q62" s="18" t="s">
        <v>97</v>
      </c>
      <c r="R62" s="18">
        <v>1</v>
      </c>
      <c r="S62" s="21" t="s">
        <v>366</v>
      </c>
    </row>
    <row r="63" spans="1:19" ht="39.4" x14ac:dyDescent="0.45">
      <c r="A63" s="19" t="s">
        <v>102</v>
      </c>
      <c r="B63" s="21" t="s">
        <v>371</v>
      </c>
      <c r="C63" s="18">
        <v>15</v>
      </c>
      <c r="D63" s="86">
        <v>18</v>
      </c>
      <c r="E63" s="34" t="s">
        <v>44</v>
      </c>
      <c r="F63" s="18">
        <v>1</v>
      </c>
      <c r="G63" s="21" t="s">
        <v>310</v>
      </c>
      <c r="H63" s="18" t="s">
        <v>56</v>
      </c>
      <c r="I63" s="18">
        <v>1</v>
      </c>
      <c r="J63" s="21" t="s">
        <v>323</v>
      </c>
      <c r="K63" s="18" t="s">
        <v>60</v>
      </c>
      <c r="L63" s="18">
        <v>1</v>
      </c>
      <c r="M63" s="21" t="s">
        <v>327</v>
      </c>
      <c r="N63" s="18" t="s">
        <v>82</v>
      </c>
      <c r="O63" s="18">
        <v>1</v>
      </c>
      <c r="P63" s="21" t="s">
        <v>351</v>
      </c>
      <c r="Q63" s="18" t="s">
        <v>83</v>
      </c>
      <c r="R63" s="18">
        <v>1</v>
      </c>
      <c r="S63" s="21" t="s">
        <v>352</v>
      </c>
    </row>
    <row r="64" spans="1:19" ht="39.4" x14ac:dyDescent="0.45">
      <c r="A64" s="19" t="s">
        <v>39</v>
      </c>
      <c r="B64" s="21" t="s">
        <v>305</v>
      </c>
      <c r="C64" s="18">
        <v>16</v>
      </c>
      <c r="D64" s="86">
        <v>16</v>
      </c>
      <c r="E64" s="34" t="s">
        <v>51</v>
      </c>
      <c r="F64" s="18">
        <v>1</v>
      </c>
      <c r="G64" s="21" t="s">
        <v>318</v>
      </c>
      <c r="H64" s="18" t="s">
        <v>64</v>
      </c>
      <c r="I64" s="18">
        <v>1</v>
      </c>
      <c r="J64" s="21" t="s">
        <v>331</v>
      </c>
      <c r="K64" s="18" t="s">
        <v>161</v>
      </c>
      <c r="L64" s="18">
        <v>1</v>
      </c>
      <c r="M64" s="21" t="s">
        <v>334</v>
      </c>
      <c r="N64" s="18" t="s">
        <v>113</v>
      </c>
      <c r="O64" s="18">
        <v>1</v>
      </c>
      <c r="P64" s="21" t="s">
        <v>386</v>
      </c>
      <c r="Q64" s="18" t="s">
        <v>127</v>
      </c>
      <c r="R64" s="18">
        <v>1</v>
      </c>
      <c r="S64" s="21" t="s">
        <v>399</v>
      </c>
    </row>
    <row r="65" spans="1:19" ht="39.4" x14ac:dyDescent="0.45">
      <c r="A65" s="19" t="s">
        <v>100</v>
      </c>
      <c r="B65" s="21" t="s">
        <v>369</v>
      </c>
      <c r="C65" s="18">
        <v>14</v>
      </c>
      <c r="D65" s="86">
        <v>16</v>
      </c>
      <c r="E65" s="34" t="s">
        <v>54</v>
      </c>
      <c r="F65" s="18">
        <v>1</v>
      </c>
      <c r="G65" s="21" t="s">
        <v>321</v>
      </c>
      <c r="H65" s="18" t="s">
        <v>57</v>
      </c>
      <c r="I65" s="18">
        <v>1</v>
      </c>
      <c r="J65" s="21" t="s">
        <v>324</v>
      </c>
      <c r="K65" s="18" t="s">
        <v>63</v>
      </c>
      <c r="L65" s="18">
        <v>1</v>
      </c>
      <c r="M65" s="21" t="s">
        <v>330</v>
      </c>
      <c r="N65" s="18" t="s">
        <v>65</v>
      </c>
      <c r="O65" s="18">
        <v>1</v>
      </c>
      <c r="P65" s="21" t="s">
        <v>332</v>
      </c>
      <c r="Q65" s="18" t="s">
        <v>161</v>
      </c>
      <c r="R65" s="18">
        <v>1</v>
      </c>
      <c r="S65" s="21" t="s">
        <v>334</v>
      </c>
    </row>
    <row r="66" spans="1:19" ht="39.4" x14ac:dyDescent="0.45">
      <c r="A66" s="19" t="s">
        <v>124</v>
      </c>
      <c r="B66" s="21" t="s">
        <v>396</v>
      </c>
      <c r="C66" s="18">
        <v>27</v>
      </c>
      <c r="D66" s="86">
        <v>16</v>
      </c>
      <c r="E66" s="34" t="s">
        <v>40</v>
      </c>
      <c r="F66" s="18">
        <v>1</v>
      </c>
      <c r="G66" s="21" t="s">
        <v>306</v>
      </c>
      <c r="H66" s="18" t="s">
        <v>44</v>
      </c>
      <c r="I66" s="18">
        <v>1</v>
      </c>
      <c r="J66" s="21" t="s">
        <v>310</v>
      </c>
      <c r="K66" s="18" t="s">
        <v>70</v>
      </c>
      <c r="L66" s="18">
        <v>1</v>
      </c>
      <c r="M66" s="21" t="s">
        <v>339</v>
      </c>
      <c r="N66" s="18" t="s">
        <v>82</v>
      </c>
      <c r="O66" s="18">
        <v>1</v>
      </c>
      <c r="P66" s="21" t="s">
        <v>351</v>
      </c>
      <c r="Q66" s="18" t="s">
        <v>83</v>
      </c>
      <c r="R66" s="18">
        <v>1</v>
      </c>
      <c r="S66" s="21" t="s">
        <v>352</v>
      </c>
    </row>
    <row r="67" spans="1:19" ht="39.4" x14ac:dyDescent="0.45">
      <c r="A67" s="19" t="s">
        <v>129</v>
      </c>
      <c r="B67" s="21" t="s">
        <v>401</v>
      </c>
      <c r="C67" s="18">
        <v>24</v>
      </c>
      <c r="D67" s="86">
        <v>16</v>
      </c>
      <c r="E67" s="34" t="s">
        <v>42</v>
      </c>
      <c r="F67" s="18">
        <v>1</v>
      </c>
      <c r="G67" s="21" t="s">
        <v>308</v>
      </c>
      <c r="H67" s="18" t="s">
        <v>44</v>
      </c>
      <c r="I67" s="18">
        <v>1</v>
      </c>
      <c r="J67" s="21" t="s">
        <v>310</v>
      </c>
      <c r="K67" s="18" t="s">
        <v>79</v>
      </c>
      <c r="L67" s="18">
        <v>1</v>
      </c>
      <c r="M67" s="21" t="s">
        <v>348</v>
      </c>
      <c r="N67" s="18" t="s">
        <v>89</v>
      </c>
      <c r="O67" s="18">
        <v>1</v>
      </c>
      <c r="P67" s="21" t="s">
        <v>358</v>
      </c>
      <c r="Q67" s="18" t="s">
        <v>130</v>
      </c>
      <c r="R67" s="18">
        <v>1</v>
      </c>
      <c r="S67" s="21" t="s">
        <v>409</v>
      </c>
    </row>
    <row r="68" spans="1:19" ht="39.4" x14ac:dyDescent="0.45">
      <c r="A68" s="19" t="s">
        <v>175</v>
      </c>
      <c r="B68" s="21" t="s">
        <v>421</v>
      </c>
      <c r="C68" s="18">
        <v>19</v>
      </c>
      <c r="D68" s="86">
        <v>16</v>
      </c>
      <c r="E68" s="34" t="s">
        <v>37</v>
      </c>
      <c r="F68" s="18">
        <v>1</v>
      </c>
      <c r="G68" s="21" t="s">
        <v>303</v>
      </c>
      <c r="H68" s="18" t="s">
        <v>45</v>
      </c>
      <c r="I68" s="18">
        <v>1</v>
      </c>
      <c r="J68" s="21" t="s">
        <v>311</v>
      </c>
      <c r="K68" s="18" t="s">
        <v>63</v>
      </c>
      <c r="L68" s="18">
        <v>1</v>
      </c>
      <c r="M68" s="21" t="s">
        <v>330</v>
      </c>
      <c r="N68" s="18" t="s">
        <v>82</v>
      </c>
      <c r="O68" s="18">
        <v>1</v>
      </c>
      <c r="P68" s="21" t="s">
        <v>351</v>
      </c>
      <c r="Q68" s="18" t="s">
        <v>83</v>
      </c>
      <c r="R68" s="18">
        <v>1</v>
      </c>
      <c r="S68" s="21" t="s">
        <v>352</v>
      </c>
    </row>
    <row r="69" spans="1:19" ht="39.4" x14ac:dyDescent="0.45">
      <c r="A69" s="19" t="s">
        <v>33</v>
      </c>
      <c r="B69" s="21" t="s">
        <v>299</v>
      </c>
      <c r="C69" s="18">
        <v>17</v>
      </c>
      <c r="D69" s="86">
        <v>15</v>
      </c>
      <c r="E69" s="34" t="s">
        <v>45</v>
      </c>
      <c r="F69" s="18">
        <v>1</v>
      </c>
      <c r="G69" s="21" t="s">
        <v>311</v>
      </c>
      <c r="H69" s="18" t="s">
        <v>57</v>
      </c>
      <c r="I69" s="18">
        <v>1</v>
      </c>
      <c r="J69" s="21" t="s">
        <v>324</v>
      </c>
      <c r="K69" s="18" t="s">
        <v>166</v>
      </c>
      <c r="L69" s="18">
        <v>1</v>
      </c>
      <c r="M69" s="21" t="s">
        <v>374</v>
      </c>
      <c r="N69" s="18" t="s">
        <v>103</v>
      </c>
      <c r="O69" s="18">
        <v>1</v>
      </c>
      <c r="P69" s="21" t="s">
        <v>376</v>
      </c>
      <c r="Q69" s="18" t="s">
        <v>127</v>
      </c>
      <c r="R69" s="18">
        <v>1</v>
      </c>
      <c r="S69" s="21" t="s">
        <v>399</v>
      </c>
    </row>
    <row r="70" spans="1:19" ht="39.4" x14ac:dyDescent="0.45">
      <c r="A70" s="19" t="s">
        <v>51</v>
      </c>
      <c r="B70" s="21" t="s">
        <v>318</v>
      </c>
      <c r="C70" s="18">
        <v>26</v>
      </c>
      <c r="D70" s="86">
        <v>15</v>
      </c>
      <c r="E70" s="34" t="s">
        <v>39</v>
      </c>
      <c r="F70" s="18">
        <v>1</v>
      </c>
      <c r="G70" s="21" t="s">
        <v>305</v>
      </c>
      <c r="H70" s="18" t="s">
        <v>44</v>
      </c>
      <c r="I70" s="18">
        <v>1</v>
      </c>
      <c r="J70" s="21" t="s">
        <v>310</v>
      </c>
      <c r="K70" s="18" t="s">
        <v>89</v>
      </c>
      <c r="L70" s="18">
        <v>1</v>
      </c>
      <c r="M70" s="21" t="s">
        <v>358</v>
      </c>
      <c r="N70" s="18" t="s">
        <v>98</v>
      </c>
      <c r="O70" s="18">
        <v>1</v>
      </c>
      <c r="P70" s="21" t="s">
        <v>367</v>
      </c>
      <c r="Q70" s="18" t="s">
        <v>101</v>
      </c>
      <c r="R70" s="18">
        <v>1</v>
      </c>
      <c r="S70" s="21" t="s">
        <v>370</v>
      </c>
    </row>
    <row r="71" spans="1:19" ht="39.4" x14ac:dyDescent="0.45">
      <c r="A71" s="19" t="s">
        <v>66</v>
      </c>
      <c r="B71" s="21" t="s">
        <v>333</v>
      </c>
      <c r="C71" s="18">
        <v>27</v>
      </c>
      <c r="D71" s="86">
        <v>15</v>
      </c>
      <c r="E71" s="34" t="s">
        <v>31</v>
      </c>
      <c r="F71" s="18">
        <v>1</v>
      </c>
      <c r="G71" s="21" t="s">
        <v>297</v>
      </c>
      <c r="H71" s="18" t="s">
        <v>44</v>
      </c>
      <c r="I71" s="18">
        <v>1</v>
      </c>
      <c r="J71" s="21" t="s">
        <v>310</v>
      </c>
      <c r="K71" s="18" t="s">
        <v>70</v>
      </c>
      <c r="L71" s="18">
        <v>1</v>
      </c>
      <c r="M71" s="21" t="s">
        <v>339</v>
      </c>
      <c r="N71" s="18" t="s">
        <v>89</v>
      </c>
      <c r="O71" s="18">
        <v>1</v>
      </c>
      <c r="P71" s="21" t="s">
        <v>358</v>
      </c>
      <c r="Q71" s="18" t="s">
        <v>97</v>
      </c>
      <c r="R71" s="18">
        <v>1</v>
      </c>
      <c r="S71" s="21" t="s">
        <v>366</v>
      </c>
    </row>
    <row r="72" spans="1:19" ht="39.4" x14ac:dyDescent="0.45">
      <c r="A72" s="19" t="s">
        <v>98</v>
      </c>
      <c r="B72" s="21" t="s">
        <v>367</v>
      </c>
      <c r="C72" s="18">
        <v>15</v>
      </c>
      <c r="D72" s="86">
        <v>15</v>
      </c>
      <c r="E72" s="34" t="s">
        <v>51</v>
      </c>
      <c r="F72" s="18">
        <v>1</v>
      </c>
      <c r="G72" s="21" t="s">
        <v>318</v>
      </c>
      <c r="H72" s="18" t="s">
        <v>54</v>
      </c>
      <c r="I72" s="18">
        <v>1</v>
      </c>
      <c r="J72" s="21" t="s">
        <v>321</v>
      </c>
      <c r="K72" s="18" t="s">
        <v>57</v>
      </c>
      <c r="L72" s="18">
        <v>1</v>
      </c>
      <c r="M72" s="21" t="s">
        <v>324</v>
      </c>
      <c r="N72" s="18" t="s">
        <v>61</v>
      </c>
      <c r="O72" s="18">
        <v>1</v>
      </c>
      <c r="P72" s="21" t="s">
        <v>328</v>
      </c>
      <c r="Q72" s="18" t="s">
        <v>89</v>
      </c>
      <c r="R72" s="18">
        <v>1</v>
      </c>
      <c r="S72" s="21" t="s">
        <v>358</v>
      </c>
    </row>
    <row r="73" spans="1:19" ht="39.4" x14ac:dyDescent="0.45">
      <c r="A73" s="19" t="s">
        <v>104</v>
      </c>
      <c r="B73" s="21" t="s">
        <v>377</v>
      </c>
      <c r="C73" s="18">
        <v>16</v>
      </c>
      <c r="D73" s="86">
        <v>15</v>
      </c>
      <c r="E73" s="34" t="s">
        <v>44</v>
      </c>
      <c r="F73" s="18">
        <v>1</v>
      </c>
      <c r="G73" s="21" t="s">
        <v>310</v>
      </c>
      <c r="H73" s="18" t="s">
        <v>63</v>
      </c>
      <c r="I73" s="18">
        <v>1</v>
      </c>
      <c r="J73" s="21" t="s">
        <v>330</v>
      </c>
      <c r="K73" s="18" t="s">
        <v>162</v>
      </c>
      <c r="L73" s="18">
        <v>1</v>
      </c>
      <c r="M73" s="21" t="s">
        <v>335</v>
      </c>
      <c r="N73" s="18" t="s">
        <v>89</v>
      </c>
      <c r="O73" s="18">
        <v>1</v>
      </c>
      <c r="P73" s="21" t="s">
        <v>358</v>
      </c>
      <c r="Q73" s="18" t="s">
        <v>168</v>
      </c>
      <c r="R73" s="18">
        <v>1</v>
      </c>
      <c r="S73" s="21" t="s">
        <v>403</v>
      </c>
    </row>
    <row r="74" spans="1:19" ht="39.4" x14ac:dyDescent="0.45">
      <c r="A74" s="19" t="s">
        <v>114</v>
      </c>
      <c r="B74" s="21" t="s">
        <v>387</v>
      </c>
      <c r="C74" s="18">
        <v>18</v>
      </c>
      <c r="D74" s="86">
        <v>15</v>
      </c>
      <c r="E74" s="34" t="s">
        <v>44</v>
      </c>
      <c r="F74" s="18">
        <v>1</v>
      </c>
      <c r="G74" s="21" t="s">
        <v>310</v>
      </c>
      <c r="H74" s="18" t="s">
        <v>70</v>
      </c>
      <c r="I74" s="18">
        <v>1</v>
      </c>
      <c r="J74" s="21" t="s">
        <v>339</v>
      </c>
      <c r="K74" s="18" t="s">
        <v>75</v>
      </c>
      <c r="L74" s="18">
        <v>1</v>
      </c>
      <c r="M74" s="21" t="s">
        <v>344</v>
      </c>
      <c r="N74" s="18" t="s">
        <v>89</v>
      </c>
      <c r="O74" s="18">
        <v>1</v>
      </c>
      <c r="P74" s="21" t="s">
        <v>358</v>
      </c>
      <c r="Q74" s="18" t="s">
        <v>166</v>
      </c>
      <c r="R74" s="18">
        <v>1</v>
      </c>
      <c r="S74" s="21" t="s">
        <v>374</v>
      </c>
    </row>
    <row r="75" spans="1:19" ht="39.4" x14ac:dyDescent="0.45">
      <c r="A75" s="19" t="s">
        <v>123</v>
      </c>
      <c r="B75" s="21" t="s">
        <v>395</v>
      </c>
      <c r="C75" s="18">
        <v>25</v>
      </c>
      <c r="D75" s="86">
        <v>15</v>
      </c>
      <c r="E75" s="34" t="s">
        <v>40</v>
      </c>
      <c r="F75" s="18">
        <v>1</v>
      </c>
      <c r="G75" s="21" t="s">
        <v>306</v>
      </c>
      <c r="H75" s="18" t="s">
        <v>42</v>
      </c>
      <c r="I75" s="18">
        <v>1</v>
      </c>
      <c r="J75" s="21" t="s">
        <v>308</v>
      </c>
      <c r="K75" s="18" t="s">
        <v>44</v>
      </c>
      <c r="L75" s="18">
        <v>1</v>
      </c>
      <c r="M75" s="21" t="s">
        <v>310</v>
      </c>
      <c r="N75" s="18" t="s">
        <v>97</v>
      </c>
      <c r="O75" s="18">
        <v>1</v>
      </c>
      <c r="P75" s="21" t="s">
        <v>366</v>
      </c>
      <c r="Q75" s="18" t="s">
        <v>168</v>
      </c>
      <c r="R75" s="18">
        <v>1</v>
      </c>
      <c r="S75" s="21" t="s">
        <v>403</v>
      </c>
    </row>
    <row r="76" spans="1:19" ht="39.4" x14ac:dyDescent="0.45">
      <c r="A76" s="19" t="s">
        <v>73</v>
      </c>
      <c r="B76" s="21" t="s">
        <v>342</v>
      </c>
      <c r="C76" s="18">
        <v>23</v>
      </c>
      <c r="D76" s="86">
        <v>14</v>
      </c>
      <c r="E76" s="34" t="s">
        <v>64</v>
      </c>
      <c r="F76" s="18">
        <v>1</v>
      </c>
      <c r="G76" s="21" t="s">
        <v>331</v>
      </c>
      <c r="H76" s="18" t="s">
        <v>125</v>
      </c>
      <c r="I76" s="18">
        <v>1</v>
      </c>
      <c r="J76" s="21" t="s">
        <v>397</v>
      </c>
      <c r="K76" s="18" t="s">
        <v>167</v>
      </c>
      <c r="L76" s="18">
        <v>1</v>
      </c>
      <c r="M76" s="21" t="s">
        <v>402</v>
      </c>
      <c r="N76" s="18" t="s">
        <v>168</v>
      </c>
      <c r="O76" s="18">
        <v>1</v>
      </c>
      <c r="P76" s="21" t="s">
        <v>403</v>
      </c>
      <c r="Q76" s="18" t="s">
        <v>170</v>
      </c>
      <c r="R76" s="18">
        <v>1</v>
      </c>
      <c r="S76" s="21" t="s">
        <v>405</v>
      </c>
    </row>
    <row r="77" spans="1:19" ht="39.4" x14ac:dyDescent="0.45">
      <c r="A77" s="19" t="s">
        <v>111</v>
      </c>
      <c r="B77" s="21" t="s">
        <v>384</v>
      </c>
      <c r="C77" s="18">
        <v>23</v>
      </c>
      <c r="D77" s="86">
        <v>14</v>
      </c>
      <c r="E77" s="34" t="s">
        <v>44</v>
      </c>
      <c r="F77" s="18">
        <v>1</v>
      </c>
      <c r="G77" s="21" t="s">
        <v>310</v>
      </c>
      <c r="H77" s="18" t="s">
        <v>162</v>
      </c>
      <c r="I77" s="18">
        <v>1</v>
      </c>
      <c r="J77" s="21" t="s">
        <v>335</v>
      </c>
      <c r="K77" s="18" t="s">
        <v>79</v>
      </c>
      <c r="L77" s="18">
        <v>1</v>
      </c>
      <c r="M77" s="21" t="s">
        <v>348</v>
      </c>
      <c r="N77" s="18" t="s">
        <v>89</v>
      </c>
      <c r="O77" s="18">
        <v>1</v>
      </c>
      <c r="P77" s="21" t="s">
        <v>358</v>
      </c>
      <c r="Q77" s="18" t="s">
        <v>168</v>
      </c>
      <c r="R77" s="18">
        <v>1</v>
      </c>
      <c r="S77" s="21" t="s">
        <v>403</v>
      </c>
    </row>
    <row r="78" spans="1:19" ht="39.4" x14ac:dyDescent="0.45">
      <c r="A78" s="19" t="s">
        <v>121</v>
      </c>
      <c r="B78" s="21" t="s">
        <v>393</v>
      </c>
      <c r="C78" s="18">
        <v>27</v>
      </c>
      <c r="D78" s="86">
        <v>14</v>
      </c>
      <c r="E78" s="34" t="s">
        <v>44</v>
      </c>
      <c r="F78" s="18">
        <v>1</v>
      </c>
      <c r="G78" s="21" t="s">
        <v>310</v>
      </c>
      <c r="H78" s="18" t="s">
        <v>45</v>
      </c>
      <c r="I78" s="18">
        <v>1</v>
      </c>
      <c r="J78" s="21" t="s">
        <v>311</v>
      </c>
      <c r="K78" s="18" t="s">
        <v>70</v>
      </c>
      <c r="L78" s="18">
        <v>1</v>
      </c>
      <c r="M78" s="21" t="s">
        <v>339</v>
      </c>
      <c r="N78" s="18" t="s">
        <v>89</v>
      </c>
      <c r="O78" s="18">
        <v>1</v>
      </c>
      <c r="P78" s="21" t="s">
        <v>358</v>
      </c>
      <c r="Q78" s="18" t="s">
        <v>164</v>
      </c>
      <c r="R78" s="18">
        <v>1</v>
      </c>
      <c r="S78" s="21" t="s">
        <v>372</v>
      </c>
    </row>
    <row r="79" spans="1:19" ht="39.4" x14ac:dyDescent="0.45">
      <c r="A79" s="19" t="s">
        <v>30</v>
      </c>
      <c r="B79" s="21" t="s">
        <v>296</v>
      </c>
      <c r="C79" s="18">
        <v>17</v>
      </c>
      <c r="D79" s="86">
        <v>13</v>
      </c>
      <c r="E79" s="34" t="s">
        <v>63</v>
      </c>
      <c r="F79" s="18">
        <v>1</v>
      </c>
      <c r="G79" s="21" t="s">
        <v>330</v>
      </c>
      <c r="H79" s="18" t="s">
        <v>64</v>
      </c>
      <c r="I79" s="18">
        <v>1</v>
      </c>
      <c r="J79" s="21" t="s">
        <v>331</v>
      </c>
      <c r="K79" s="18" t="s">
        <v>162</v>
      </c>
      <c r="L79" s="18">
        <v>1</v>
      </c>
      <c r="M79" s="21" t="s">
        <v>335</v>
      </c>
      <c r="N79" s="18" t="s">
        <v>83</v>
      </c>
      <c r="O79" s="18">
        <v>1</v>
      </c>
      <c r="P79" s="21" t="s">
        <v>352</v>
      </c>
      <c r="Q79" s="18" t="s">
        <v>86</v>
      </c>
      <c r="R79" s="18">
        <v>1</v>
      </c>
      <c r="S79" s="21" t="s">
        <v>355</v>
      </c>
    </row>
    <row r="80" spans="1:19" ht="39.4" x14ac:dyDescent="0.45">
      <c r="A80" s="19" t="s">
        <v>81</v>
      </c>
      <c r="B80" s="21" t="s">
        <v>350</v>
      </c>
      <c r="C80" s="18">
        <v>20</v>
      </c>
      <c r="D80" s="86">
        <v>13</v>
      </c>
      <c r="E80" s="34" t="s">
        <v>45</v>
      </c>
      <c r="F80" s="18">
        <v>1</v>
      </c>
      <c r="G80" s="21" t="s">
        <v>311</v>
      </c>
      <c r="H80" s="18" t="s">
        <v>162</v>
      </c>
      <c r="I80" s="18">
        <v>1</v>
      </c>
      <c r="J80" s="21" t="s">
        <v>335</v>
      </c>
      <c r="K80" s="18" t="s">
        <v>89</v>
      </c>
      <c r="L80" s="18">
        <v>1</v>
      </c>
      <c r="M80" s="21" t="s">
        <v>358</v>
      </c>
      <c r="N80" s="18" t="s">
        <v>96</v>
      </c>
      <c r="O80" s="18">
        <v>1</v>
      </c>
      <c r="P80" s="21" t="s">
        <v>365</v>
      </c>
      <c r="Q80" s="18" t="s">
        <v>125</v>
      </c>
      <c r="R80" s="18">
        <v>1</v>
      </c>
      <c r="S80" s="21" t="s">
        <v>397</v>
      </c>
    </row>
    <row r="81" spans="1:19" ht="39.4" x14ac:dyDescent="0.45">
      <c r="A81" s="19" t="s">
        <v>85</v>
      </c>
      <c r="B81" s="21" t="s">
        <v>354</v>
      </c>
      <c r="C81" s="18">
        <v>16</v>
      </c>
      <c r="D81" s="86">
        <v>13</v>
      </c>
      <c r="E81" s="34" t="s">
        <v>31</v>
      </c>
      <c r="F81" s="18">
        <v>1</v>
      </c>
      <c r="G81" s="21" t="s">
        <v>297</v>
      </c>
      <c r="H81" s="18" t="s">
        <v>37</v>
      </c>
      <c r="I81" s="18">
        <v>1</v>
      </c>
      <c r="J81" s="21" t="s">
        <v>303</v>
      </c>
      <c r="K81" s="18" t="s">
        <v>161</v>
      </c>
      <c r="L81" s="18">
        <v>1</v>
      </c>
      <c r="M81" s="21" t="s">
        <v>334</v>
      </c>
      <c r="N81" s="18" t="s">
        <v>163</v>
      </c>
      <c r="O81" s="18">
        <v>1</v>
      </c>
      <c r="P81" s="21" t="s">
        <v>336</v>
      </c>
      <c r="Q81" s="18" t="s">
        <v>79</v>
      </c>
      <c r="R81" s="18">
        <v>1</v>
      </c>
      <c r="S81" s="21" t="s">
        <v>348</v>
      </c>
    </row>
    <row r="82" spans="1:19" ht="39.4" x14ac:dyDescent="0.45">
      <c r="A82" s="19" t="s">
        <v>96</v>
      </c>
      <c r="B82" s="21" t="s">
        <v>365</v>
      </c>
      <c r="C82" s="18">
        <v>12</v>
      </c>
      <c r="D82" s="86">
        <v>13</v>
      </c>
      <c r="E82" s="34" t="s">
        <v>37</v>
      </c>
      <c r="F82" s="18">
        <v>1</v>
      </c>
      <c r="G82" s="21" t="s">
        <v>303</v>
      </c>
      <c r="H82" s="18" t="s">
        <v>60</v>
      </c>
      <c r="I82" s="18">
        <v>1</v>
      </c>
      <c r="J82" s="21" t="s">
        <v>327</v>
      </c>
      <c r="K82" s="18" t="s">
        <v>81</v>
      </c>
      <c r="L82" s="18">
        <v>1</v>
      </c>
      <c r="M82" s="21" t="s">
        <v>350</v>
      </c>
      <c r="N82" s="18" t="s">
        <v>89</v>
      </c>
      <c r="O82" s="18">
        <v>1</v>
      </c>
      <c r="P82" s="21" t="s">
        <v>358</v>
      </c>
      <c r="Q82" s="18" t="s">
        <v>166</v>
      </c>
      <c r="R82" s="18">
        <v>1</v>
      </c>
      <c r="S82" s="21" t="s">
        <v>374</v>
      </c>
    </row>
    <row r="83" spans="1:19" ht="39.4" x14ac:dyDescent="0.45">
      <c r="A83" s="19" t="s">
        <v>107</v>
      </c>
      <c r="B83" s="21" t="s">
        <v>380</v>
      </c>
      <c r="C83" s="18">
        <v>25</v>
      </c>
      <c r="D83" s="86">
        <v>13</v>
      </c>
      <c r="E83" s="34" t="s">
        <v>40</v>
      </c>
      <c r="F83" s="18">
        <v>1</v>
      </c>
      <c r="G83" s="21" t="s">
        <v>306</v>
      </c>
      <c r="H83" s="18" t="s">
        <v>44</v>
      </c>
      <c r="I83" s="18">
        <v>1</v>
      </c>
      <c r="J83" s="21" t="s">
        <v>310</v>
      </c>
      <c r="K83" s="18" t="s">
        <v>45</v>
      </c>
      <c r="L83" s="18">
        <v>1</v>
      </c>
      <c r="M83" s="21" t="s">
        <v>311</v>
      </c>
      <c r="N83" s="18" t="s">
        <v>89</v>
      </c>
      <c r="O83" s="18">
        <v>1</v>
      </c>
      <c r="P83" s="21" t="s">
        <v>358</v>
      </c>
      <c r="Q83" s="18" t="s">
        <v>131</v>
      </c>
      <c r="R83" s="18">
        <v>1</v>
      </c>
      <c r="S83" s="21" t="s">
        <v>410</v>
      </c>
    </row>
    <row r="84" spans="1:19" ht="39.4" x14ac:dyDescent="0.45">
      <c r="A84" s="19" t="s">
        <v>108</v>
      </c>
      <c r="B84" s="21" t="s">
        <v>381</v>
      </c>
      <c r="C84" s="18">
        <v>28</v>
      </c>
      <c r="D84" s="86">
        <v>13</v>
      </c>
      <c r="E84" s="34" t="s">
        <v>40</v>
      </c>
      <c r="F84" s="18">
        <v>1</v>
      </c>
      <c r="G84" s="21" t="s">
        <v>306</v>
      </c>
      <c r="H84" s="18" t="s">
        <v>44</v>
      </c>
      <c r="I84" s="18">
        <v>1</v>
      </c>
      <c r="J84" s="21" t="s">
        <v>310</v>
      </c>
      <c r="K84" s="18" t="s">
        <v>89</v>
      </c>
      <c r="L84" s="18">
        <v>1</v>
      </c>
      <c r="M84" s="21" t="s">
        <v>358</v>
      </c>
      <c r="N84" s="18" t="s">
        <v>96</v>
      </c>
      <c r="O84" s="18">
        <v>1</v>
      </c>
      <c r="P84" s="21" t="s">
        <v>365</v>
      </c>
      <c r="Q84" s="18" t="s">
        <v>166</v>
      </c>
      <c r="R84" s="18">
        <v>1</v>
      </c>
      <c r="S84" s="21" t="s">
        <v>374</v>
      </c>
    </row>
    <row r="85" spans="1:19" ht="39.4" x14ac:dyDescent="0.45">
      <c r="A85" s="19" t="s">
        <v>110</v>
      </c>
      <c r="B85" s="21" t="s">
        <v>383</v>
      </c>
      <c r="C85" s="18">
        <v>25</v>
      </c>
      <c r="D85" s="86">
        <v>13</v>
      </c>
      <c r="E85" s="34" t="s">
        <v>38</v>
      </c>
      <c r="F85" s="18">
        <v>1</v>
      </c>
      <c r="G85" s="21" t="s">
        <v>304</v>
      </c>
      <c r="H85" s="18" t="s">
        <v>42</v>
      </c>
      <c r="I85" s="18">
        <v>1</v>
      </c>
      <c r="J85" s="21" t="s">
        <v>308</v>
      </c>
      <c r="K85" s="18" t="s">
        <v>44</v>
      </c>
      <c r="L85" s="18">
        <v>1</v>
      </c>
      <c r="M85" s="21" t="s">
        <v>310</v>
      </c>
      <c r="N85" s="18" t="s">
        <v>161</v>
      </c>
      <c r="O85" s="18">
        <v>1</v>
      </c>
      <c r="P85" s="21" t="s">
        <v>334</v>
      </c>
      <c r="Q85" s="18" t="s">
        <v>162</v>
      </c>
      <c r="R85" s="18">
        <v>1</v>
      </c>
      <c r="S85" s="21" t="s">
        <v>335</v>
      </c>
    </row>
    <row r="86" spans="1:19" ht="39.4" x14ac:dyDescent="0.45">
      <c r="A86" s="19" t="s">
        <v>119</v>
      </c>
      <c r="B86" s="21" t="s">
        <v>386</v>
      </c>
      <c r="C86" s="18">
        <v>21</v>
      </c>
      <c r="D86" s="86">
        <v>13</v>
      </c>
      <c r="E86" s="34" t="s">
        <v>40</v>
      </c>
      <c r="F86" s="18">
        <v>1</v>
      </c>
      <c r="G86" s="21" t="s">
        <v>306</v>
      </c>
      <c r="H86" s="18" t="s">
        <v>44</v>
      </c>
      <c r="I86" s="18">
        <v>1</v>
      </c>
      <c r="J86" s="21" t="s">
        <v>310</v>
      </c>
      <c r="K86" s="18" t="s">
        <v>89</v>
      </c>
      <c r="L86" s="18">
        <v>1</v>
      </c>
      <c r="M86" s="21" t="s">
        <v>358</v>
      </c>
      <c r="N86" s="18" t="s">
        <v>166</v>
      </c>
      <c r="O86" s="18">
        <v>1</v>
      </c>
      <c r="P86" s="21" t="s">
        <v>374</v>
      </c>
      <c r="Q86" s="18" t="s">
        <v>130</v>
      </c>
      <c r="R86" s="18">
        <v>1</v>
      </c>
      <c r="S86" s="21" t="s">
        <v>409</v>
      </c>
    </row>
    <row r="87" spans="1:19" ht="39.4" x14ac:dyDescent="0.45">
      <c r="A87" s="19" t="s">
        <v>62</v>
      </c>
      <c r="B87" s="21" t="s">
        <v>329</v>
      </c>
      <c r="C87" s="18">
        <v>23</v>
      </c>
      <c r="D87" s="86">
        <v>12</v>
      </c>
      <c r="E87" s="34" t="s">
        <v>44</v>
      </c>
      <c r="F87" s="18">
        <v>1</v>
      </c>
      <c r="G87" s="21" t="s">
        <v>310</v>
      </c>
      <c r="H87" s="18" t="s">
        <v>82</v>
      </c>
      <c r="I87" s="18">
        <v>1</v>
      </c>
      <c r="J87" s="21" t="s">
        <v>351</v>
      </c>
      <c r="K87" s="18" t="s">
        <v>83</v>
      </c>
      <c r="L87" s="18">
        <v>1</v>
      </c>
      <c r="M87" s="21" t="s">
        <v>352</v>
      </c>
      <c r="N87" s="18" t="s">
        <v>95</v>
      </c>
      <c r="O87" s="18">
        <v>1</v>
      </c>
      <c r="P87" s="21" t="s">
        <v>364</v>
      </c>
      <c r="Q87" s="18" t="s">
        <v>166</v>
      </c>
      <c r="R87" s="18">
        <v>1</v>
      </c>
      <c r="S87" s="21" t="s">
        <v>374</v>
      </c>
    </row>
    <row r="88" spans="1:19" ht="39.4" x14ac:dyDescent="0.45">
      <c r="A88" s="19" t="s">
        <v>68</v>
      </c>
      <c r="B88" s="21" t="s">
        <v>337</v>
      </c>
      <c r="C88" s="18">
        <v>18</v>
      </c>
      <c r="D88" s="86">
        <v>12</v>
      </c>
      <c r="E88" s="34" t="s">
        <v>63</v>
      </c>
      <c r="F88" s="18">
        <v>1</v>
      </c>
      <c r="G88" s="21" t="s">
        <v>330</v>
      </c>
      <c r="H88" s="18" t="s">
        <v>162</v>
      </c>
      <c r="I88" s="18">
        <v>1</v>
      </c>
      <c r="J88" s="21" t="s">
        <v>335</v>
      </c>
      <c r="K88" s="18" t="s">
        <v>89</v>
      </c>
      <c r="L88" s="18">
        <v>1</v>
      </c>
      <c r="M88" s="21" t="s">
        <v>358</v>
      </c>
      <c r="N88" s="18" t="s">
        <v>168</v>
      </c>
      <c r="O88" s="18">
        <v>1</v>
      </c>
      <c r="P88" s="21" t="s">
        <v>403</v>
      </c>
      <c r="Q88" s="18" t="s">
        <v>131</v>
      </c>
      <c r="R88" s="18">
        <v>1</v>
      </c>
      <c r="S88" s="21" t="s">
        <v>410</v>
      </c>
    </row>
    <row r="89" spans="1:19" ht="39.4" x14ac:dyDescent="0.45">
      <c r="A89" s="19" t="s">
        <v>92</v>
      </c>
      <c r="B89" s="21" t="s">
        <v>361</v>
      </c>
      <c r="C89" s="18">
        <v>17</v>
      </c>
      <c r="D89" s="86">
        <v>12</v>
      </c>
      <c r="E89" s="34" t="s">
        <v>31</v>
      </c>
      <c r="F89" s="18">
        <v>1</v>
      </c>
      <c r="G89" s="21" t="s">
        <v>297</v>
      </c>
      <c r="H89" s="18" t="s">
        <v>57</v>
      </c>
      <c r="I89" s="18">
        <v>1</v>
      </c>
      <c r="J89" s="21" t="s">
        <v>324</v>
      </c>
      <c r="K89" s="18" t="s">
        <v>65</v>
      </c>
      <c r="L89" s="18">
        <v>1</v>
      </c>
      <c r="M89" s="21" t="s">
        <v>332</v>
      </c>
      <c r="N89" s="18" t="s">
        <v>161</v>
      </c>
      <c r="O89" s="18">
        <v>1</v>
      </c>
      <c r="P89" s="21" t="s">
        <v>334</v>
      </c>
      <c r="Q89" s="18" t="s">
        <v>89</v>
      </c>
      <c r="R89" s="18">
        <v>1</v>
      </c>
      <c r="S89" s="21" t="s">
        <v>358</v>
      </c>
    </row>
    <row r="90" spans="1:19" ht="39.4" x14ac:dyDescent="0.45">
      <c r="A90" s="19" t="s">
        <v>164</v>
      </c>
      <c r="B90" s="21" t="s">
        <v>372</v>
      </c>
      <c r="C90" s="18">
        <v>15</v>
      </c>
      <c r="D90" s="86">
        <v>12</v>
      </c>
      <c r="E90" s="34" t="s">
        <v>64</v>
      </c>
      <c r="F90" s="18">
        <v>1</v>
      </c>
      <c r="G90" s="21" t="s">
        <v>331</v>
      </c>
      <c r="H90" s="18" t="s">
        <v>89</v>
      </c>
      <c r="I90" s="18">
        <v>1</v>
      </c>
      <c r="J90" s="21" t="s">
        <v>358</v>
      </c>
      <c r="K90" s="18" t="s">
        <v>113</v>
      </c>
      <c r="L90" s="18">
        <v>1</v>
      </c>
      <c r="M90" s="21" t="s">
        <v>386</v>
      </c>
      <c r="N90" s="18" t="s">
        <v>115</v>
      </c>
      <c r="O90" s="18">
        <v>1</v>
      </c>
      <c r="P90" s="21" t="s">
        <v>388</v>
      </c>
      <c r="Q90" s="18" t="s">
        <v>120</v>
      </c>
      <c r="R90" s="18">
        <v>1</v>
      </c>
      <c r="S90" s="21" t="s">
        <v>392</v>
      </c>
    </row>
    <row r="91" spans="1:19" ht="39.4" x14ac:dyDescent="0.45">
      <c r="A91" s="19" t="s">
        <v>122</v>
      </c>
      <c r="B91" s="21" t="s">
        <v>394</v>
      </c>
      <c r="C91" s="18">
        <v>26</v>
      </c>
      <c r="D91" s="86">
        <v>12</v>
      </c>
      <c r="E91" s="34" t="s">
        <v>42</v>
      </c>
      <c r="F91" s="18">
        <v>1</v>
      </c>
      <c r="G91" s="21" t="s">
        <v>308</v>
      </c>
      <c r="H91" s="18" t="s">
        <v>85</v>
      </c>
      <c r="I91" s="18">
        <v>1</v>
      </c>
      <c r="J91" s="21" t="s">
        <v>354</v>
      </c>
      <c r="K91" s="18" t="s">
        <v>89</v>
      </c>
      <c r="L91" s="18">
        <v>1</v>
      </c>
      <c r="M91" s="21" t="s">
        <v>358</v>
      </c>
      <c r="N91" s="18" t="s">
        <v>166</v>
      </c>
      <c r="O91" s="18">
        <v>1</v>
      </c>
      <c r="P91" s="21" t="s">
        <v>374</v>
      </c>
      <c r="Q91" s="18" t="s">
        <v>173</v>
      </c>
      <c r="R91" s="18">
        <v>1</v>
      </c>
      <c r="S91" s="21" t="s">
        <v>408</v>
      </c>
    </row>
    <row r="92" spans="1:19" ht="39.4" x14ac:dyDescent="0.45">
      <c r="A92" s="19" t="s">
        <v>126</v>
      </c>
      <c r="B92" s="21" t="s">
        <v>398</v>
      </c>
      <c r="C92" s="18">
        <v>23</v>
      </c>
      <c r="D92" s="86">
        <v>12</v>
      </c>
      <c r="E92" s="34" t="s">
        <v>44</v>
      </c>
      <c r="F92" s="18">
        <v>1</v>
      </c>
      <c r="G92" s="21" t="s">
        <v>310</v>
      </c>
      <c r="H92" s="18" t="s">
        <v>70</v>
      </c>
      <c r="I92" s="18">
        <v>1</v>
      </c>
      <c r="J92" s="21" t="s">
        <v>339</v>
      </c>
      <c r="K92" s="18" t="s">
        <v>83</v>
      </c>
      <c r="L92" s="18">
        <v>1</v>
      </c>
      <c r="M92" s="21" t="s">
        <v>352</v>
      </c>
      <c r="N92" s="18" t="s">
        <v>89</v>
      </c>
      <c r="O92" s="18">
        <v>1</v>
      </c>
      <c r="P92" s="21" t="s">
        <v>358</v>
      </c>
      <c r="Q92" s="18" t="s">
        <v>166</v>
      </c>
      <c r="R92" s="18">
        <v>1</v>
      </c>
      <c r="S92" s="21" t="s">
        <v>374</v>
      </c>
    </row>
    <row r="93" spans="1:19" ht="39.4" x14ac:dyDescent="0.45">
      <c r="A93" s="19" t="s">
        <v>169</v>
      </c>
      <c r="B93" s="21" t="s">
        <v>404</v>
      </c>
      <c r="C93" s="18">
        <v>24</v>
      </c>
      <c r="D93" s="86">
        <v>12</v>
      </c>
      <c r="E93" s="34" t="s">
        <v>44</v>
      </c>
      <c r="F93" s="18">
        <v>1</v>
      </c>
      <c r="G93" s="21" t="s">
        <v>310</v>
      </c>
      <c r="H93" s="18" t="s">
        <v>45</v>
      </c>
      <c r="I93" s="18">
        <v>1</v>
      </c>
      <c r="J93" s="21" t="s">
        <v>311</v>
      </c>
      <c r="K93" s="18" t="s">
        <v>89</v>
      </c>
      <c r="L93" s="18">
        <v>1</v>
      </c>
      <c r="M93" s="21" t="s">
        <v>358</v>
      </c>
      <c r="N93" s="18" t="s">
        <v>166</v>
      </c>
      <c r="O93" s="18">
        <v>1</v>
      </c>
      <c r="P93" s="21" t="s">
        <v>374</v>
      </c>
      <c r="Q93" s="18" t="s">
        <v>173</v>
      </c>
      <c r="R93" s="18">
        <v>1</v>
      </c>
      <c r="S93" s="21" t="s">
        <v>408</v>
      </c>
    </row>
    <row r="94" spans="1:19" ht="39.4" x14ac:dyDescent="0.45">
      <c r="A94" s="19" t="s">
        <v>34</v>
      </c>
      <c r="B94" s="21" t="s">
        <v>300</v>
      </c>
      <c r="C94" s="18">
        <v>29</v>
      </c>
      <c r="D94" s="86">
        <v>11</v>
      </c>
      <c r="E94" s="34" t="s">
        <v>63</v>
      </c>
      <c r="F94" s="18">
        <v>1</v>
      </c>
      <c r="G94" s="21" t="s">
        <v>330</v>
      </c>
      <c r="H94" s="18" t="s">
        <v>161</v>
      </c>
      <c r="I94" s="18">
        <v>1</v>
      </c>
      <c r="J94" s="21" t="s">
        <v>334</v>
      </c>
      <c r="K94" s="18" t="s">
        <v>167</v>
      </c>
      <c r="L94" s="18">
        <v>1</v>
      </c>
      <c r="M94" s="21" t="s">
        <v>402</v>
      </c>
      <c r="N94" s="18" t="s">
        <v>168</v>
      </c>
      <c r="O94" s="18">
        <v>1</v>
      </c>
      <c r="P94" s="21" t="s">
        <v>403</v>
      </c>
      <c r="Q94" s="18" t="s">
        <v>173</v>
      </c>
      <c r="R94" s="18">
        <v>1</v>
      </c>
      <c r="S94" s="21" t="s">
        <v>408</v>
      </c>
    </row>
    <row r="95" spans="1:19" ht="39.4" x14ac:dyDescent="0.45">
      <c r="A95" s="19" t="s">
        <v>38</v>
      </c>
      <c r="B95" s="21" t="s">
        <v>304</v>
      </c>
      <c r="C95" s="18">
        <v>17</v>
      </c>
      <c r="D95" s="86">
        <v>11</v>
      </c>
      <c r="E95" s="34" t="s">
        <v>31</v>
      </c>
      <c r="F95" s="18">
        <v>1</v>
      </c>
      <c r="G95" s="21" t="s">
        <v>297</v>
      </c>
      <c r="H95" s="18" t="s">
        <v>57</v>
      </c>
      <c r="I95" s="18">
        <v>1</v>
      </c>
      <c r="J95" s="21" t="s">
        <v>324</v>
      </c>
      <c r="K95" s="18" t="s">
        <v>89</v>
      </c>
      <c r="L95" s="18">
        <v>1</v>
      </c>
      <c r="M95" s="21" t="s">
        <v>358</v>
      </c>
      <c r="N95" s="18" t="s">
        <v>166</v>
      </c>
      <c r="O95" s="18">
        <v>1</v>
      </c>
      <c r="P95" s="21" t="s">
        <v>374</v>
      </c>
      <c r="Q95" s="18" t="s">
        <v>110</v>
      </c>
      <c r="R95" s="18">
        <v>1</v>
      </c>
      <c r="S95" s="21" t="s">
        <v>383</v>
      </c>
    </row>
    <row r="96" spans="1:19" ht="39.4" x14ac:dyDescent="0.45">
      <c r="A96" s="19" t="s">
        <v>71</v>
      </c>
      <c r="B96" s="21" t="s">
        <v>340</v>
      </c>
      <c r="C96" s="18">
        <v>14</v>
      </c>
      <c r="D96" s="86">
        <v>11</v>
      </c>
      <c r="E96" s="34" t="s">
        <v>40</v>
      </c>
      <c r="F96" s="18">
        <v>1</v>
      </c>
      <c r="G96" s="21" t="s">
        <v>306</v>
      </c>
      <c r="H96" s="18" t="s">
        <v>166</v>
      </c>
      <c r="I96" s="18">
        <v>1</v>
      </c>
      <c r="J96" s="21" t="s">
        <v>374</v>
      </c>
      <c r="K96" s="18" t="s">
        <v>109</v>
      </c>
      <c r="L96" s="18">
        <v>1</v>
      </c>
      <c r="M96" s="21" t="s">
        <v>382</v>
      </c>
      <c r="N96" s="18" t="s">
        <v>112</v>
      </c>
      <c r="O96" s="18">
        <v>1</v>
      </c>
      <c r="P96" s="21" t="s">
        <v>385</v>
      </c>
      <c r="Q96" s="18" t="s">
        <v>125</v>
      </c>
      <c r="R96" s="18">
        <v>1</v>
      </c>
      <c r="S96" s="21" t="s">
        <v>397</v>
      </c>
    </row>
    <row r="97" spans="1:19" ht="39.4" x14ac:dyDescent="0.45">
      <c r="A97" s="19" t="s">
        <v>25</v>
      </c>
      <c r="B97" s="21" t="s">
        <v>292</v>
      </c>
      <c r="C97" s="18">
        <v>22</v>
      </c>
      <c r="D97" s="86">
        <v>10</v>
      </c>
      <c r="E97" s="34" t="s">
        <v>95</v>
      </c>
      <c r="F97" s="18">
        <v>1</v>
      </c>
      <c r="G97" s="21" t="s">
        <v>364</v>
      </c>
      <c r="H97" s="18" t="s">
        <v>166</v>
      </c>
      <c r="I97" s="18">
        <v>1</v>
      </c>
      <c r="J97" s="21" t="s">
        <v>374</v>
      </c>
      <c r="K97" s="18" t="s">
        <v>113</v>
      </c>
      <c r="L97" s="18">
        <v>1</v>
      </c>
      <c r="M97" s="21" t="s">
        <v>386</v>
      </c>
      <c r="N97" s="18" t="s">
        <v>127</v>
      </c>
      <c r="O97" s="18">
        <v>1</v>
      </c>
      <c r="P97" s="21" t="s">
        <v>399</v>
      </c>
      <c r="Q97" s="18" t="s">
        <v>168</v>
      </c>
      <c r="R97" s="18">
        <v>1</v>
      </c>
      <c r="S97" s="21" t="s">
        <v>403</v>
      </c>
    </row>
    <row r="98" spans="1:19" ht="39.4" x14ac:dyDescent="0.45">
      <c r="A98" s="19" t="s">
        <v>50</v>
      </c>
      <c r="B98" s="21" t="s">
        <v>317</v>
      </c>
      <c r="C98" s="18">
        <v>26</v>
      </c>
      <c r="D98" s="86">
        <v>10</v>
      </c>
      <c r="E98" s="34" t="s">
        <v>31</v>
      </c>
      <c r="F98" s="18">
        <v>1</v>
      </c>
      <c r="G98" s="21" t="s">
        <v>297</v>
      </c>
      <c r="H98" s="18" t="s">
        <v>44</v>
      </c>
      <c r="I98" s="18">
        <v>1</v>
      </c>
      <c r="J98" s="21" t="s">
        <v>310</v>
      </c>
      <c r="K98" s="18" t="s">
        <v>89</v>
      </c>
      <c r="L98" s="18">
        <v>1</v>
      </c>
      <c r="M98" s="21" t="s">
        <v>358</v>
      </c>
      <c r="N98" s="18" t="s">
        <v>131</v>
      </c>
      <c r="O98" s="18">
        <v>1</v>
      </c>
      <c r="P98" s="21" t="s">
        <v>410</v>
      </c>
      <c r="Q98" s="18" t="s">
        <v>133</v>
      </c>
      <c r="R98" s="18">
        <v>1</v>
      </c>
      <c r="S98" s="21" t="s">
        <v>412</v>
      </c>
    </row>
    <row r="99" spans="1:19" ht="39.4" x14ac:dyDescent="0.45">
      <c r="A99" s="19" t="s">
        <v>55</v>
      </c>
      <c r="B99" s="21" t="s">
        <v>322</v>
      </c>
      <c r="C99" s="18">
        <v>26</v>
      </c>
      <c r="D99" s="86">
        <v>10</v>
      </c>
      <c r="E99" s="34" t="s">
        <v>42</v>
      </c>
      <c r="F99" s="18">
        <v>1</v>
      </c>
      <c r="G99" s="21" t="s">
        <v>308</v>
      </c>
      <c r="H99" s="18" t="s">
        <v>44</v>
      </c>
      <c r="I99" s="18">
        <v>1</v>
      </c>
      <c r="J99" s="21" t="s">
        <v>310</v>
      </c>
      <c r="K99" s="18" t="s">
        <v>79</v>
      </c>
      <c r="L99" s="18">
        <v>1</v>
      </c>
      <c r="M99" s="21" t="s">
        <v>348</v>
      </c>
      <c r="N99" s="18" t="s">
        <v>101</v>
      </c>
      <c r="O99" s="18">
        <v>1</v>
      </c>
      <c r="P99" s="21" t="s">
        <v>370</v>
      </c>
      <c r="Q99" s="18" t="s">
        <v>166</v>
      </c>
      <c r="R99" s="18">
        <v>1</v>
      </c>
      <c r="S99" s="21" t="s">
        <v>374</v>
      </c>
    </row>
    <row r="100" spans="1:19" ht="39.4" x14ac:dyDescent="0.45">
      <c r="A100" s="19" t="s">
        <v>72</v>
      </c>
      <c r="B100" s="21" t="s">
        <v>341</v>
      </c>
      <c r="C100" s="18">
        <v>24</v>
      </c>
      <c r="D100" s="86">
        <v>10</v>
      </c>
      <c r="E100" s="34" t="s">
        <v>61</v>
      </c>
      <c r="F100" s="18">
        <v>1</v>
      </c>
      <c r="G100" s="21" t="s">
        <v>328</v>
      </c>
      <c r="H100" s="18" t="s">
        <v>63</v>
      </c>
      <c r="I100" s="18">
        <v>1</v>
      </c>
      <c r="J100" s="21" t="s">
        <v>330</v>
      </c>
      <c r="K100" s="18" t="s">
        <v>161</v>
      </c>
      <c r="L100" s="18">
        <v>1</v>
      </c>
      <c r="M100" s="21" t="s">
        <v>334</v>
      </c>
      <c r="N100" s="18" t="s">
        <v>89</v>
      </c>
      <c r="O100" s="18">
        <v>1</v>
      </c>
      <c r="P100" s="21" t="s">
        <v>358</v>
      </c>
      <c r="Q100" s="18" t="s">
        <v>166</v>
      </c>
      <c r="R100" s="18">
        <v>1</v>
      </c>
      <c r="S100" s="21" t="s">
        <v>374</v>
      </c>
    </row>
    <row r="101" spans="1:19" ht="39.4" x14ac:dyDescent="0.45">
      <c r="A101" s="19" t="s">
        <v>78</v>
      </c>
      <c r="B101" s="21" t="s">
        <v>347</v>
      </c>
      <c r="C101" s="18">
        <v>20</v>
      </c>
      <c r="D101" s="86">
        <v>10</v>
      </c>
      <c r="E101" s="34" t="s">
        <v>63</v>
      </c>
      <c r="F101" s="18">
        <v>1</v>
      </c>
      <c r="G101" s="21" t="s">
        <v>330</v>
      </c>
      <c r="H101" s="18" t="s">
        <v>64</v>
      </c>
      <c r="I101" s="18">
        <v>1</v>
      </c>
      <c r="J101" s="21" t="s">
        <v>331</v>
      </c>
      <c r="K101" s="18" t="s">
        <v>89</v>
      </c>
      <c r="L101" s="18">
        <v>1</v>
      </c>
      <c r="M101" s="21" t="s">
        <v>358</v>
      </c>
      <c r="N101" s="18" t="s">
        <v>167</v>
      </c>
      <c r="O101" s="18">
        <v>1</v>
      </c>
      <c r="P101" s="21" t="s">
        <v>402</v>
      </c>
      <c r="Q101" s="18" t="s">
        <v>168</v>
      </c>
      <c r="R101" s="18">
        <v>1</v>
      </c>
      <c r="S101" s="21" t="s">
        <v>403</v>
      </c>
    </row>
    <row r="102" spans="1:19" ht="39.4" x14ac:dyDescent="0.45">
      <c r="A102" s="19" t="s">
        <v>117</v>
      </c>
      <c r="B102" s="21" t="s">
        <v>390</v>
      </c>
      <c r="C102" s="18">
        <v>28</v>
      </c>
      <c r="D102" s="86">
        <v>10</v>
      </c>
      <c r="E102" s="34" t="s">
        <v>40</v>
      </c>
      <c r="F102" s="18">
        <v>1</v>
      </c>
      <c r="G102" s="21" t="s">
        <v>306</v>
      </c>
      <c r="H102" s="18" t="s">
        <v>89</v>
      </c>
      <c r="I102" s="18">
        <v>1</v>
      </c>
      <c r="J102" s="21" t="s">
        <v>358</v>
      </c>
      <c r="K102" s="18" t="s">
        <v>96</v>
      </c>
      <c r="L102" s="18">
        <v>1</v>
      </c>
      <c r="M102" s="21" t="s">
        <v>365</v>
      </c>
      <c r="N102" s="18" t="s">
        <v>166</v>
      </c>
      <c r="O102" s="18">
        <v>1</v>
      </c>
      <c r="P102" s="21" t="s">
        <v>374</v>
      </c>
      <c r="Q102" s="18" t="s">
        <v>131</v>
      </c>
      <c r="R102" s="18">
        <v>1</v>
      </c>
      <c r="S102" s="21" t="s">
        <v>410</v>
      </c>
    </row>
    <row r="103" spans="1:19" ht="39.4" x14ac:dyDescent="0.45">
      <c r="A103" s="19" t="s">
        <v>174</v>
      </c>
      <c r="B103" s="21" t="s">
        <v>420</v>
      </c>
      <c r="C103" s="18">
        <v>22</v>
      </c>
      <c r="D103" s="86">
        <v>10</v>
      </c>
      <c r="E103" s="34" t="s">
        <v>31</v>
      </c>
      <c r="F103" s="18">
        <v>1</v>
      </c>
      <c r="G103" s="21" t="s">
        <v>297</v>
      </c>
      <c r="H103" s="18" t="s">
        <v>37</v>
      </c>
      <c r="I103" s="18">
        <v>1</v>
      </c>
      <c r="J103" s="21" t="s">
        <v>303</v>
      </c>
      <c r="K103" s="18" t="s">
        <v>89</v>
      </c>
      <c r="L103" s="18">
        <v>1</v>
      </c>
      <c r="M103" s="21" t="s">
        <v>358</v>
      </c>
      <c r="N103" s="18" t="s">
        <v>166</v>
      </c>
      <c r="O103" s="18">
        <v>1</v>
      </c>
      <c r="P103" s="21" t="s">
        <v>374</v>
      </c>
      <c r="Q103" s="18" t="s">
        <v>112</v>
      </c>
      <c r="R103" s="18">
        <v>1</v>
      </c>
      <c r="S103" s="21" t="s">
        <v>385</v>
      </c>
    </row>
    <row r="104" spans="1:19" ht="39.4" x14ac:dyDescent="0.45">
      <c r="A104" s="19" t="s">
        <v>27</v>
      </c>
      <c r="B104" s="21" t="s">
        <v>294</v>
      </c>
      <c r="C104" s="18">
        <v>25</v>
      </c>
      <c r="D104" s="86">
        <v>9</v>
      </c>
      <c r="E104" s="34" t="s">
        <v>54</v>
      </c>
      <c r="F104" s="18">
        <v>1</v>
      </c>
      <c r="G104" s="21" t="s">
        <v>321</v>
      </c>
      <c r="H104" s="18" t="s">
        <v>89</v>
      </c>
      <c r="I104" s="18">
        <v>1</v>
      </c>
      <c r="J104" s="21" t="s">
        <v>358</v>
      </c>
      <c r="K104" s="18" t="s">
        <v>173</v>
      </c>
      <c r="L104" s="18">
        <v>1</v>
      </c>
      <c r="M104" s="21" t="s">
        <v>408</v>
      </c>
      <c r="N104" s="18" t="s">
        <v>130</v>
      </c>
      <c r="O104" s="18">
        <v>1</v>
      </c>
      <c r="P104" s="21" t="s">
        <v>409</v>
      </c>
      <c r="Q104" s="18" t="s">
        <v>131</v>
      </c>
      <c r="R104" s="18">
        <v>1</v>
      </c>
      <c r="S104" s="21" t="s">
        <v>410</v>
      </c>
    </row>
    <row r="105" spans="1:19" ht="39.4" x14ac:dyDescent="0.45">
      <c r="A105" s="19" t="s">
        <v>103</v>
      </c>
      <c r="B105" s="21" t="s">
        <v>376</v>
      </c>
      <c r="C105" s="18">
        <v>29</v>
      </c>
      <c r="D105" s="86">
        <v>9</v>
      </c>
      <c r="E105" s="34" t="s">
        <v>33</v>
      </c>
      <c r="F105" s="18">
        <v>1</v>
      </c>
      <c r="G105" s="21" t="s">
        <v>299</v>
      </c>
      <c r="H105" s="18" t="s">
        <v>44</v>
      </c>
      <c r="I105" s="18">
        <v>1</v>
      </c>
      <c r="J105" s="21" t="s">
        <v>310</v>
      </c>
      <c r="K105" s="18" t="s">
        <v>89</v>
      </c>
      <c r="L105" s="18">
        <v>1</v>
      </c>
      <c r="M105" s="21" t="s">
        <v>358</v>
      </c>
      <c r="N105" s="18" t="s">
        <v>133</v>
      </c>
      <c r="O105" s="18">
        <v>1</v>
      </c>
      <c r="P105" s="21" t="s">
        <v>412</v>
      </c>
      <c r="Q105" s="18" t="s">
        <v>135</v>
      </c>
      <c r="R105" s="18">
        <v>1</v>
      </c>
      <c r="S105" s="21" t="s">
        <v>414</v>
      </c>
    </row>
    <row r="106" spans="1:19" ht="39.4" x14ac:dyDescent="0.45">
      <c r="A106" s="19" t="s">
        <v>35</v>
      </c>
      <c r="B106" s="21" t="s">
        <v>301</v>
      </c>
      <c r="C106" s="18">
        <v>21</v>
      </c>
      <c r="D106" s="86">
        <v>8</v>
      </c>
      <c r="E106" s="34" t="s">
        <v>79</v>
      </c>
      <c r="F106" s="18">
        <v>1</v>
      </c>
      <c r="G106" s="21" t="s">
        <v>348</v>
      </c>
      <c r="H106" s="18" t="s">
        <v>120</v>
      </c>
      <c r="I106" s="18">
        <v>1</v>
      </c>
      <c r="J106" s="21" t="s">
        <v>392</v>
      </c>
      <c r="K106" s="18" t="s">
        <v>173</v>
      </c>
      <c r="L106" s="18">
        <v>1</v>
      </c>
      <c r="M106" s="21" t="s">
        <v>408</v>
      </c>
      <c r="N106" s="18" t="s">
        <v>133</v>
      </c>
      <c r="O106" s="18">
        <v>1</v>
      </c>
      <c r="P106" s="21" t="s">
        <v>412</v>
      </c>
      <c r="Q106" s="18" t="s">
        <v>135</v>
      </c>
      <c r="R106" s="18">
        <v>1</v>
      </c>
      <c r="S106" s="21" t="s">
        <v>414</v>
      </c>
    </row>
    <row r="107" spans="1:19" ht="39.4" x14ac:dyDescent="0.45">
      <c r="A107" s="19" t="s">
        <v>46</v>
      </c>
      <c r="B107" s="21" t="s">
        <v>312</v>
      </c>
      <c r="C107" s="18">
        <v>20</v>
      </c>
      <c r="D107" s="86">
        <v>8</v>
      </c>
      <c r="E107" s="34" t="s">
        <v>89</v>
      </c>
      <c r="F107" s="18">
        <v>1</v>
      </c>
      <c r="G107" s="21" t="s">
        <v>358</v>
      </c>
      <c r="H107" s="18" t="s">
        <v>167</v>
      </c>
      <c r="I107" s="18">
        <v>1</v>
      </c>
      <c r="J107" s="21" t="s">
        <v>402</v>
      </c>
      <c r="K107" s="18" t="s">
        <v>131</v>
      </c>
      <c r="L107" s="18">
        <v>1</v>
      </c>
      <c r="M107" s="21" t="s">
        <v>410</v>
      </c>
      <c r="N107" s="18" t="s">
        <v>133</v>
      </c>
      <c r="O107" s="18">
        <v>1</v>
      </c>
      <c r="P107" s="21" t="s">
        <v>412</v>
      </c>
      <c r="Q107" s="18" t="s">
        <v>134</v>
      </c>
      <c r="R107" s="18">
        <v>1</v>
      </c>
      <c r="S107" s="21" t="s">
        <v>413</v>
      </c>
    </row>
    <row r="108" spans="1:19" ht="39.4" x14ac:dyDescent="0.45">
      <c r="A108" s="19" t="s">
        <v>116</v>
      </c>
      <c r="B108" s="21" t="s">
        <v>389</v>
      </c>
      <c r="C108" s="18">
        <v>26</v>
      </c>
      <c r="D108" s="86">
        <v>8</v>
      </c>
      <c r="E108" s="34" t="s">
        <v>44</v>
      </c>
      <c r="F108" s="18">
        <v>1</v>
      </c>
      <c r="G108" s="21" t="s">
        <v>310</v>
      </c>
      <c r="H108" s="18" t="s">
        <v>89</v>
      </c>
      <c r="I108" s="18">
        <v>1</v>
      </c>
      <c r="J108" s="21" t="s">
        <v>358</v>
      </c>
      <c r="K108" s="18" t="s">
        <v>166</v>
      </c>
      <c r="L108" s="18">
        <v>1</v>
      </c>
      <c r="M108" s="21" t="s">
        <v>374</v>
      </c>
      <c r="N108" s="18" t="s">
        <v>173</v>
      </c>
      <c r="O108" s="18">
        <v>1</v>
      </c>
      <c r="P108" s="21" t="s">
        <v>408</v>
      </c>
      <c r="Q108" s="18" t="s">
        <v>133</v>
      </c>
      <c r="R108" s="18">
        <v>1</v>
      </c>
      <c r="S108" s="21" t="s">
        <v>412</v>
      </c>
    </row>
    <row r="109" spans="1:19" ht="39.4" x14ac:dyDescent="0.45">
      <c r="A109" s="19" t="s">
        <v>118</v>
      </c>
      <c r="B109" s="21" t="s">
        <v>391</v>
      </c>
      <c r="C109" s="18">
        <v>39</v>
      </c>
      <c r="D109" s="86">
        <v>8</v>
      </c>
      <c r="E109" s="34" t="s">
        <v>44</v>
      </c>
      <c r="F109" s="18">
        <v>1</v>
      </c>
      <c r="G109" s="21" t="s">
        <v>310</v>
      </c>
      <c r="H109" s="18" t="s">
        <v>130</v>
      </c>
      <c r="I109" s="18">
        <v>1</v>
      </c>
      <c r="J109" s="21" t="s">
        <v>409</v>
      </c>
      <c r="K109" s="18" t="s">
        <v>131</v>
      </c>
      <c r="L109" s="18">
        <v>1</v>
      </c>
      <c r="M109" s="21" t="s">
        <v>410</v>
      </c>
      <c r="N109" s="18" t="s">
        <v>133</v>
      </c>
      <c r="O109" s="18">
        <v>1</v>
      </c>
      <c r="P109" s="21" t="s">
        <v>412</v>
      </c>
      <c r="Q109" s="18" t="s">
        <v>134</v>
      </c>
      <c r="R109" s="18">
        <v>1</v>
      </c>
      <c r="S109" s="21" t="s">
        <v>413</v>
      </c>
    </row>
    <row r="110" spans="1:19" ht="39.4" x14ac:dyDescent="0.45">
      <c r="A110" s="19" t="s">
        <v>29</v>
      </c>
      <c r="B110" s="21" t="s">
        <v>295</v>
      </c>
      <c r="C110" s="18">
        <v>31</v>
      </c>
      <c r="D110" s="86">
        <v>7</v>
      </c>
      <c r="E110" s="34" t="s">
        <v>167</v>
      </c>
      <c r="F110" s="18">
        <v>1</v>
      </c>
      <c r="G110" s="21" t="s">
        <v>402</v>
      </c>
      <c r="H110" s="18" t="s">
        <v>168</v>
      </c>
      <c r="I110" s="18">
        <v>1</v>
      </c>
      <c r="J110" s="21" t="s">
        <v>403</v>
      </c>
      <c r="K110" s="18" t="s">
        <v>173</v>
      </c>
      <c r="L110" s="18">
        <v>1</v>
      </c>
      <c r="M110" s="21" t="s">
        <v>408</v>
      </c>
      <c r="N110" s="18" t="s">
        <v>133</v>
      </c>
      <c r="O110" s="18">
        <v>1</v>
      </c>
      <c r="P110" s="21" t="s">
        <v>412</v>
      </c>
      <c r="Q110" s="18" t="s">
        <v>135</v>
      </c>
      <c r="R110" s="18">
        <v>1</v>
      </c>
      <c r="S110" s="21" t="s">
        <v>414</v>
      </c>
    </row>
    <row r="111" spans="1:19" ht="39.4" x14ac:dyDescent="0.45">
      <c r="A111" s="19" t="s">
        <v>32</v>
      </c>
      <c r="B111" s="21" t="s">
        <v>298</v>
      </c>
      <c r="C111" s="18">
        <v>32</v>
      </c>
      <c r="D111" s="86">
        <v>7</v>
      </c>
      <c r="E111" s="34" t="s">
        <v>167</v>
      </c>
      <c r="F111" s="18">
        <v>1</v>
      </c>
      <c r="G111" s="21" t="s">
        <v>402</v>
      </c>
      <c r="H111" s="18" t="s">
        <v>168</v>
      </c>
      <c r="I111" s="18">
        <v>1</v>
      </c>
      <c r="J111" s="21" t="s">
        <v>403</v>
      </c>
      <c r="K111" s="18" t="s">
        <v>170</v>
      </c>
      <c r="L111" s="18">
        <v>1</v>
      </c>
      <c r="M111" s="21" t="s">
        <v>405</v>
      </c>
      <c r="N111" s="18" t="s">
        <v>173</v>
      </c>
      <c r="O111" s="18">
        <v>1</v>
      </c>
      <c r="P111" s="21" t="s">
        <v>408</v>
      </c>
      <c r="Q111" s="18" t="s">
        <v>135</v>
      </c>
      <c r="R111" s="18">
        <v>1</v>
      </c>
      <c r="S111" s="21" t="s">
        <v>414</v>
      </c>
    </row>
    <row r="112" spans="1:19" ht="39.4" x14ac:dyDescent="0.45">
      <c r="A112" s="19" t="s">
        <v>53</v>
      </c>
      <c r="B112" s="21" t="s">
        <v>320</v>
      </c>
      <c r="C112" s="18">
        <v>44</v>
      </c>
      <c r="D112" s="86">
        <v>7</v>
      </c>
      <c r="E112" s="34" t="s">
        <v>44</v>
      </c>
      <c r="F112" s="18">
        <v>1</v>
      </c>
      <c r="G112" s="21" t="s">
        <v>310</v>
      </c>
      <c r="H112" s="18" t="s">
        <v>166</v>
      </c>
      <c r="I112" s="18">
        <v>1</v>
      </c>
      <c r="J112" s="21" t="s">
        <v>374</v>
      </c>
      <c r="K112" s="18" t="s">
        <v>131</v>
      </c>
      <c r="L112" s="18">
        <v>1</v>
      </c>
      <c r="M112" s="21" t="s">
        <v>410</v>
      </c>
      <c r="N112" s="18" t="s">
        <v>135</v>
      </c>
      <c r="O112" s="18">
        <v>1</v>
      </c>
      <c r="P112" s="21" t="s">
        <v>414</v>
      </c>
      <c r="Q112" s="18" t="s">
        <v>136</v>
      </c>
      <c r="R112" s="18">
        <v>1</v>
      </c>
      <c r="S112" s="21" t="s">
        <v>415</v>
      </c>
    </row>
    <row r="113" spans="1:19" ht="39.4" x14ac:dyDescent="0.45">
      <c r="A113" s="19" t="s">
        <v>80</v>
      </c>
      <c r="B113" s="21" t="s">
        <v>349</v>
      </c>
      <c r="C113" s="18">
        <v>25</v>
      </c>
      <c r="D113" s="86">
        <v>7</v>
      </c>
      <c r="E113" s="34" t="s">
        <v>61</v>
      </c>
      <c r="F113" s="18">
        <v>1</v>
      </c>
      <c r="G113" s="21" t="s">
        <v>328</v>
      </c>
      <c r="H113" s="18" t="s">
        <v>89</v>
      </c>
      <c r="I113" s="18">
        <v>1</v>
      </c>
      <c r="J113" s="21" t="s">
        <v>358</v>
      </c>
      <c r="K113" s="18" t="s">
        <v>173</v>
      </c>
      <c r="L113" s="18">
        <v>1</v>
      </c>
      <c r="M113" s="21" t="s">
        <v>408</v>
      </c>
      <c r="N113" s="18" t="s">
        <v>133</v>
      </c>
      <c r="O113" s="18">
        <v>1</v>
      </c>
      <c r="P113" s="21" t="s">
        <v>412</v>
      </c>
      <c r="Q113" s="18" t="s">
        <v>135</v>
      </c>
      <c r="R113" s="18">
        <v>1</v>
      </c>
      <c r="S113" s="21" t="s">
        <v>414</v>
      </c>
    </row>
    <row r="114" spans="1:19" ht="39.4" x14ac:dyDescent="0.45">
      <c r="A114" s="19" t="s">
        <v>88</v>
      </c>
      <c r="B114" s="21" t="s">
        <v>357</v>
      </c>
      <c r="C114" s="18">
        <v>22</v>
      </c>
      <c r="D114" s="86">
        <v>7</v>
      </c>
      <c r="E114" s="34" t="s">
        <v>161</v>
      </c>
      <c r="F114" s="18">
        <v>1</v>
      </c>
      <c r="G114" s="21" t="s">
        <v>334</v>
      </c>
      <c r="H114" s="18" t="s">
        <v>89</v>
      </c>
      <c r="I114" s="18">
        <v>1</v>
      </c>
      <c r="J114" s="21" t="s">
        <v>358</v>
      </c>
      <c r="K114" s="18" t="s">
        <v>125</v>
      </c>
      <c r="L114" s="18">
        <v>1</v>
      </c>
      <c r="M114" s="21" t="s">
        <v>397</v>
      </c>
      <c r="N114" s="18" t="s">
        <v>130</v>
      </c>
      <c r="O114" s="18">
        <v>1</v>
      </c>
      <c r="P114" s="21" t="s">
        <v>409</v>
      </c>
      <c r="Q114" s="18" t="s">
        <v>131</v>
      </c>
      <c r="R114" s="18">
        <v>1</v>
      </c>
      <c r="S114" s="21" t="s">
        <v>410</v>
      </c>
    </row>
    <row r="115" spans="1:19" ht="39.4" x14ac:dyDescent="0.45">
      <c r="A115" s="19" t="s">
        <v>115</v>
      </c>
      <c r="B115" s="21" t="s">
        <v>388</v>
      </c>
      <c r="C115" s="18">
        <v>32</v>
      </c>
      <c r="D115" s="86">
        <v>7</v>
      </c>
      <c r="E115" s="34" t="s">
        <v>40</v>
      </c>
      <c r="F115" s="18">
        <v>1</v>
      </c>
      <c r="G115" s="21" t="s">
        <v>306</v>
      </c>
      <c r="H115" s="18" t="s">
        <v>89</v>
      </c>
      <c r="I115" s="18">
        <v>1</v>
      </c>
      <c r="J115" s="21" t="s">
        <v>358</v>
      </c>
      <c r="K115" s="18" t="s">
        <v>164</v>
      </c>
      <c r="L115" s="18">
        <v>1</v>
      </c>
      <c r="M115" s="21" t="s">
        <v>372</v>
      </c>
      <c r="N115" s="18" t="s">
        <v>166</v>
      </c>
      <c r="O115" s="18">
        <v>1</v>
      </c>
      <c r="P115" s="21" t="s">
        <v>374</v>
      </c>
      <c r="Q115" s="18" t="s">
        <v>173</v>
      </c>
      <c r="R115" s="18">
        <v>1</v>
      </c>
      <c r="S115" s="21" t="s">
        <v>408</v>
      </c>
    </row>
    <row r="116" spans="1:19" ht="39.4" x14ac:dyDescent="0.45">
      <c r="A116" s="19" t="s">
        <v>36</v>
      </c>
      <c r="B116" s="21" t="s">
        <v>302</v>
      </c>
      <c r="C116" s="18">
        <v>27</v>
      </c>
      <c r="D116" s="86">
        <v>6</v>
      </c>
      <c r="E116" s="34" t="s">
        <v>162</v>
      </c>
      <c r="F116" s="18">
        <v>1</v>
      </c>
      <c r="G116" s="21" t="s">
        <v>335</v>
      </c>
      <c r="H116" s="18" t="s">
        <v>167</v>
      </c>
      <c r="I116" s="18">
        <v>1</v>
      </c>
      <c r="J116" s="21" t="s">
        <v>402</v>
      </c>
      <c r="K116" s="18" t="s">
        <v>168</v>
      </c>
      <c r="L116" s="18">
        <v>1</v>
      </c>
      <c r="M116" s="21" t="s">
        <v>403</v>
      </c>
      <c r="N116" s="18" t="s">
        <v>131</v>
      </c>
      <c r="O116" s="18">
        <v>1</v>
      </c>
      <c r="P116" s="21" t="s">
        <v>410</v>
      </c>
      <c r="Q116" s="18" t="s">
        <v>133</v>
      </c>
      <c r="R116" s="18">
        <v>1</v>
      </c>
      <c r="S116" s="21" t="s">
        <v>412</v>
      </c>
    </row>
    <row r="117" spans="1:19" ht="39.4" x14ac:dyDescent="0.45">
      <c r="A117" s="19" t="s">
        <v>41</v>
      </c>
      <c r="B117" s="21" t="s">
        <v>307</v>
      </c>
      <c r="C117" s="18">
        <v>22</v>
      </c>
      <c r="D117" s="86">
        <v>6</v>
      </c>
      <c r="E117" s="34" t="s">
        <v>57</v>
      </c>
      <c r="F117" s="18">
        <v>1</v>
      </c>
      <c r="G117" s="21" t="s">
        <v>324</v>
      </c>
      <c r="H117" s="18" t="s">
        <v>161</v>
      </c>
      <c r="I117" s="18">
        <v>1</v>
      </c>
      <c r="J117" s="21" t="s">
        <v>334</v>
      </c>
      <c r="K117" s="18" t="s">
        <v>173</v>
      </c>
      <c r="L117" s="18">
        <v>1</v>
      </c>
      <c r="M117" s="21" t="s">
        <v>408</v>
      </c>
      <c r="N117" s="18" t="s">
        <v>130</v>
      </c>
      <c r="O117" s="18">
        <v>1</v>
      </c>
      <c r="P117" s="21" t="s">
        <v>409</v>
      </c>
      <c r="Q117" s="18" t="s">
        <v>131</v>
      </c>
      <c r="R117" s="18">
        <v>1</v>
      </c>
      <c r="S117" s="21" t="s">
        <v>410</v>
      </c>
    </row>
    <row r="118" spans="1:19" ht="39.4" x14ac:dyDescent="0.45">
      <c r="A118" s="19" t="s">
        <v>59</v>
      </c>
      <c r="B118" s="21" t="s">
        <v>326</v>
      </c>
      <c r="C118" s="18">
        <v>27</v>
      </c>
      <c r="D118" s="86">
        <v>6</v>
      </c>
      <c r="E118" s="34" t="s">
        <v>44</v>
      </c>
      <c r="F118" s="18">
        <v>1</v>
      </c>
      <c r="G118" s="21" t="s">
        <v>310</v>
      </c>
      <c r="H118" s="18" t="s">
        <v>166</v>
      </c>
      <c r="I118" s="18">
        <v>1</v>
      </c>
      <c r="J118" s="21" t="s">
        <v>374</v>
      </c>
      <c r="K118" s="18" t="s">
        <v>173</v>
      </c>
      <c r="L118" s="18">
        <v>1</v>
      </c>
      <c r="M118" s="21" t="s">
        <v>408</v>
      </c>
      <c r="N118" s="18" t="s">
        <v>133</v>
      </c>
      <c r="O118" s="18">
        <v>1</v>
      </c>
      <c r="P118" s="21" t="s">
        <v>412</v>
      </c>
      <c r="Q118" s="18" t="s">
        <v>136</v>
      </c>
      <c r="R118" s="18">
        <v>1</v>
      </c>
      <c r="S118" s="21" t="s">
        <v>415</v>
      </c>
    </row>
    <row r="119" spans="1:19" ht="39.4" x14ac:dyDescent="0.45">
      <c r="A119" s="19" t="s">
        <v>90</v>
      </c>
      <c r="B119" s="21" t="s">
        <v>359</v>
      </c>
      <c r="C119" s="18">
        <v>24</v>
      </c>
      <c r="D119" s="86">
        <v>6</v>
      </c>
      <c r="E119" s="34" t="s">
        <v>166</v>
      </c>
      <c r="F119" s="18">
        <v>1</v>
      </c>
      <c r="G119" s="21" t="s">
        <v>374</v>
      </c>
      <c r="H119" s="18" t="s">
        <v>173</v>
      </c>
      <c r="I119" s="18">
        <v>1</v>
      </c>
      <c r="J119" s="21" t="s">
        <v>408</v>
      </c>
      <c r="K119" s="18" t="s">
        <v>130</v>
      </c>
      <c r="L119" s="18">
        <v>1</v>
      </c>
      <c r="M119" s="21" t="s">
        <v>409</v>
      </c>
      <c r="N119" s="18" t="s">
        <v>131</v>
      </c>
      <c r="O119" s="18">
        <v>1</v>
      </c>
      <c r="P119" s="21" t="s">
        <v>410</v>
      </c>
      <c r="Q119" s="18" t="s">
        <v>133</v>
      </c>
      <c r="R119" s="18">
        <v>1</v>
      </c>
      <c r="S119" s="21" t="s">
        <v>412</v>
      </c>
    </row>
    <row r="120" spans="1:19" ht="39.4" x14ac:dyDescent="0.45">
      <c r="A120" s="19" t="s">
        <v>105</v>
      </c>
      <c r="B120" s="21" t="s">
        <v>378</v>
      </c>
      <c r="C120" s="18">
        <v>40</v>
      </c>
      <c r="D120" s="86">
        <v>6</v>
      </c>
      <c r="E120" s="34" t="s">
        <v>130</v>
      </c>
      <c r="F120" s="18">
        <v>1</v>
      </c>
      <c r="G120" s="21" t="s">
        <v>409</v>
      </c>
      <c r="H120" s="18" t="s">
        <v>131</v>
      </c>
      <c r="I120" s="18">
        <v>1</v>
      </c>
      <c r="J120" s="21" t="s">
        <v>410</v>
      </c>
      <c r="K120" s="18" t="s">
        <v>133</v>
      </c>
      <c r="L120" s="18">
        <v>1</v>
      </c>
      <c r="M120" s="21" t="s">
        <v>412</v>
      </c>
      <c r="N120" s="18" t="s">
        <v>134</v>
      </c>
      <c r="O120" s="18">
        <v>1</v>
      </c>
      <c r="P120" s="21" t="s">
        <v>413</v>
      </c>
      <c r="Q120" s="18" t="s">
        <v>135</v>
      </c>
      <c r="R120" s="18">
        <v>1</v>
      </c>
      <c r="S120" s="21" t="s">
        <v>414</v>
      </c>
    </row>
    <row r="121" spans="1:19" ht="39.4" x14ac:dyDescent="0.45">
      <c r="A121" s="19" t="s">
        <v>22</v>
      </c>
      <c r="B121" s="21" t="s">
        <v>153</v>
      </c>
      <c r="C121" s="18">
        <v>38</v>
      </c>
      <c r="D121" s="86">
        <v>5</v>
      </c>
      <c r="E121" s="34" t="s">
        <v>89</v>
      </c>
      <c r="F121" s="18">
        <v>1</v>
      </c>
      <c r="G121" s="21" t="s">
        <v>358</v>
      </c>
      <c r="H121" s="18" t="s">
        <v>166</v>
      </c>
      <c r="I121" s="18">
        <v>1</v>
      </c>
      <c r="J121" s="21" t="s">
        <v>374</v>
      </c>
      <c r="K121" s="18" t="s">
        <v>173</v>
      </c>
      <c r="L121" s="18">
        <v>1</v>
      </c>
      <c r="M121" s="21" t="s">
        <v>408</v>
      </c>
      <c r="N121" s="18" t="s">
        <v>135</v>
      </c>
      <c r="O121" s="18">
        <v>1</v>
      </c>
      <c r="P121" s="21" t="s">
        <v>414</v>
      </c>
      <c r="Q121" s="18" t="s">
        <v>139</v>
      </c>
      <c r="R121" s="18">
        <v>1</v>
      </c>
      <c r="S121" s="21" t="s">
        <v>418</v>
      </c>
    </row>
    <row r="122" spans="1:19" ht="39.4" x14ac:dyDescent="0.45">
      <c r="A122" s="19" t="s">
        <v>24</v>
      </c>
      <c r="B122" s="21" t="s">
        <v>290</v>
      </c>
      <c r="C122" s="18">
        <v>44</v>
      </c>
      <c r="D122" s="86">
        <v>5</v>
      </c>
      <c r="E122" s="34" t="s">
        <v>89</v>
      </c>
      <c r="F122" s="18">
        <v>1</v>
      </c>
      <c r="G122" s="21" t="s">
        <v>358</v>
      </c>
      <c r="H122" s="18" t="s">
        <v>167</v>
      </c>
      <c r="I122" s="18">
        <v>1</v>
      </c>
      <c r="J122" s="21" t="s">
        <v>402</v>
      </c>
      <c r="K122" s="18" t="s">
        <v>173</v>
      </c>
      <c r="L122" s="18">
        <v>1</v>
      </c>
      <c r="M122" s="21" t="s">
        <v>408</v>
      </c>
      <c r="N122" s="18" t="s">
        <v>133</v>
      </c>
      <c r="O122" s="18">
        <v>1</v>
      </c>
      <c r="P122" s="21" t="s">
        <v>412</v>
      </c>
      <c r="Q122" s="18" t="s">
        <v>140</v>
      </c>
      <c r="R122" s="18">
        <v>1</v>
      </c>
      <c r="S122" s="21" t="s">
        <v>419</v>
      </c>
    </row>
    <row r="123" spans="1:19" ht="39.4" x14ac:dyDescent="0.45">
      <c r="A123" s="19" t="s">
        <v>43</v>
      </c>
      <c r="B123" s="21" t="s">
        <v>309</v>
      </c>
      <c r="C123" s="18">
        <v>29</v>
      </c>
      <c r="D123" s="86">
        <v>5</v>
      </c>
      <c r="E123" s="34" t="s">
        <v>89</v>
      </c>
      <c r="F123" s="18">
        <v>1</v>
      </c>
      <c r="G123" s="21" t="s">
        <v>358</v>
      </c>
      <c r="H123" s="18" t="s">
        <v>173</v>
      </c>
      <c r="I123" s="18">
        <v>1</v>
      </c>
      <c r="J123" s="21" t="s">
        <v>408</v>
      </c>
      <c r="K123" s="18" t="s">
        <v>131</v>
      </c>
      <c r="L123" s="18">
        <v>1</v>
      </c>
      <c r="M123" s="21" t="s">
        <v>410</v>
      </c>
      <c r="N123" s="18" t="s">
        <v>133</v>
      </c>
      <c r="O123" s="18">
        <v>1</v>
      </c>
      <c r="P123" s="21" t="s">
        <v>412</v>
      </c>
      <c r="Q123" s="18" t="s">
        <v>135</v>
      </c>
      <c r="R123" s="18">
        <v>1</v>
      </c>
      <c r="S123" s="21" t="s">
        <v>414</v>
      </c>
    </row>
    <row r="124" spans="1:19" ht="39.4" x14ac:dyDescent="0.45">
      <c r="A124" s="19" t="s">
        <v>48</v>
      </c>
      <c r="B124" s="21" t="s">
        <v>315</v>
      </c>
      <c r="C124" s="18">
        <v>52</v>
      </c>
      <c r="D124" s="86">
        <v>5</v>
      </c>
      <c r="E124" s="34" t="s">
        <v>44</v>
      </c>
      <c r="F124" s="18">
        <v>1</v>
      </c>
      <c r="G124" s="21" t="s">
        <v>310</v>
      </c>
      <c r="H124" s="18" t="s">
        <v>166</v>
      </c>
      <c r="I124" s="18">
        <v>1</v>
      </c>
      <c r="J124" s="21" t="s">
        <v>374</v>
      </c>
      <c r="K124" s="18" t="s">
        <v>173</v>
      </c>
      <c r="L124" s="18">
        <v>1</v>
      </c>
      <c r="M124" s="21" t="s">
        <v>408</v>
      </c>
      <c r="N124" s="18" t="s">
        <v>133</v>
      </c>
      <c r="O124" s="18">
        <v>1</v>
      </c>
      <c r="P124" s="21" t="s">
        <v>412</v>
      </c>
      <c r="Q124" s="18" t="s">
        <v>139</v>
      </c>
      <c r="R124" s="18">
        <v>1</v>
      </c>
      <c r="S124" s="21" t="s">
        <v>418</v>
      </c>
    </row>
    <row r="125" spans="1:19" ht="39.4" x14ac:dyDescent="0.45">
      <c r="A125" s="19" t="s">
        <v>49</v>
      </c>
      <c r="B125" s="21" t="s">
        <v>316</v>
      </c>
      <c r="C125" s="18">
        <v>63</v>
      </c>
      <c r="D125" s="86">
        <v>5</v>
      </c>
      <c r="E125" s="34" t="s">
        <v>44</v>
      </c>
      <c r="F125" s="18">
        <v>1</v>
      </c>
      <c r="G125" s="21" t="s">
        <v>310</v>
      </c>
      <c r="H125" s="18" t="s">
        <v>89</v>
      </c>
      <c r="I125" s="18">
        <v>1</v>
      </c>
      <c r="J125" s="21" t="s">
        <v>358</v>
      </c>
      <c r="K125" s="18" t="s">
        <v>131</v>
      </c>
      <c r="L125" s="18">
        <v>1</v>
      </c>
      <c r="M125" s="21" t="s">
        <v>410</v>
      </c>
      <c r="N125" s="18" t="s">
        <v>133</v>
      </c>
      <c r="O125" s="18">
        <v>1</v>
      </c>
      <c r="P125" s="21" t="s">
        <v>412</v>
      </c>
      <c r="Q125" s="18" t="s">
        <v>139</v>
      </c>
      <c r="R125" s="18">
        <v>1</v>
      </c>
      <c r="S125" s="21" t="s">
        <v>418</v>
      </c>
    </row>
    <row r="126" spans="1:19" ht="39.4" x14ac:dyDescent="0.45">
      <c r="A126" s="19" t="s">
        <v>52</v>
      </c>
      <c r="B126" s="21" t="s">
        <v>319</v>
      </c>
      <c r="C126" s="18">
        <v>41</v>
      </c>
      <c r="D126" s="86">
        <v>5</v>
      </c>
      <c r="E126" s="34" t="s">
        <v>44</v>
      </c>
      <c r="F126" s="18">
        <v>1</v>
      </c>
      <c r="G126" s="21" t="s">
        <v>310</v>
      </c>
      <c r="H126" s="18" t="s">
        <v>166</v>
      </c>
      <c r="I126" s="18">
        <v>1</v>
      </c>
      <c r="J126" s="21" t="s">
        <v>374</v>
      </c>
      <c r="K126" s="18" t="s">
        <v>131</v>
      </c>
      <c r="L126" s="18">
        <v>1</v>
      </c>
      <c r="M126" s="21" t="s">
        <v>410</v>
      </c>
      <c r="N126" s="18" t="s">
        <v>136</v>
      </c>
      <c r="O126" s="18">
        <v>1</v>
      </c>
      <c r="P126" s="21" t="s">
        <v>415</v>
      </c>
      <c r="Q126" s="18" t="s">
        <v>139</v>
      </c>
      <c r="R126" s="18">
        <v>1</v>
      </c>
      <c r="S126" s="21" t="s">
        <v>418</v>
      </c>
    </row>
    <row r="127" spans="1:19" ht="39.4" x14ac:dyDescent="0.45">
      <c r="A127" s="19" t="s">
        <v>58</v>
      </c>
      <c r="B127" s="21" t="s">
        <v>325</v>
      </c>
      <c r="C127" s="18">
        <v>37</v>
      </c>
      <c r="D127" s="86">
        <v>5</v>
      </c>
      <c r="E127" s="34" t="s">
        <v>44</v>
      </c>
      <c r="F127" s="18">
        <v>1</v>
      </c>
      <c r="G127" s="21" t="s">
        <v>310</v>
      </c>
      <c r="H127" s="18" t="s">
        <v>131</v>
      </c>
      <c r="I127" s="18">
        <v>1</v>
      </c>
      <c r="J127" s="21" t="s">
        <v>410</v>
      </c>
      <c r="K127" s="18" t="s">
        <v>133</v>
      </c>
      <c r="L127" s="18">
        <v>1</v>
      </c>
      <c r="M127" s="21" t="s">
        <v>412</v>
      </c>
      <c r="N127" s="18" t="s">
        <v>139</v>
      </c>
      <c r="O127" s="18">
        <v>1</v>
      </c>
      <c r="P127" s="21" t="s">
        <v>418</v>
      </c>
      <c r="Q127" s="18" t="s">
        <v>140</v>
      </c>
      <c r="R127" s="18">
        <v>1</v>
      </c>
      <c r="S127" s="21" t="s">
        <v>419</v>
      </c>
    </row>
    <row r="128" spans="1:19" ht="39.4" x14ac:dyDescent="0.45">
      <c r="A128" s="19" t="s">
        <v>67</v>
      </c>
      <c r="B128" s="21" t="s">
        <v>375</v>
      </c>
      <c r="C128" s="18">
        <v>34</v>
      </c>
      <c r="D128" s="86">
        <v>5</v>
      </c>
      <c r="E128" s="34" t="s">
        <v>161</v>
      </c>
      <c r="F128" s="18">
        <v>1</v>
      </c>
      <c r="G128" s="21" t="s">
        <v>334</v>
      </c>
      <c r="H128" s="18" t="s">
        <v>168</v>
      </c>
      <c r="I128" s="18">
        <v>1</v>
      </c>
      <c r="J128" s="21" t="s">
        <v>403</v>
      </c>
      <c r="K128" s="18" t="s">
        <v>133</v>
      </c>
      <c r="L128" s="18">
        <v>1</v>
      </c>
      <c r="M128" s="21" t="s">
        <v>412</v>
      </c>
      <c r="N128" s="18" t="s">
        <v>138</v>
      </c>
      <c r="O128" s="18">
        <v>1</v>
      </c>
      <c r="P128" s="21" t="s">
        <v>417</v>
      </c>
      <c r="Q128" s="18" t="s">
        <v>140</v>
      </c>
      <c r="R128" s="18">
        <v>1</v>
      </c>
      <c r="S128" s="21" t="s">
        <v>419</v>
      </c>
    </row>
    <row r="129" spans="1:19" ht="39.4" x14ac:dyDescent="0.45">
      <c r="A129" s="19" t="s">
        <v>87</v>
      </c>
      <c r="B129" s="21" t="s">
        <v>356</v>
      </c>
      <c r="C129" s="18">
        <v>35</v>
      </c>
      <c r="D129" s="86">
        <v>5</v>
      </c>
      <c r="E129" s="34" t="s">
        <v>89</v>
      </c>
      <c r="F129" s="18">
        <v>1</v>
      </c>
      <c r="G129" s="21" t="s">
        <v>358</v>
      </c>
      <c r="H129" s="18" t="s">
        <v>173</v>
      </c>
      <c r="I129" s="18">
        <v>1</v>
      </c>
      <c r="J129" s="21" t="s">
        <v>408</v>
      </c>
      <c r="K129" s="18" t="s">
        <v>131</v>
      </c>
      <c r="L129" s="18">
        <v>1</v>
      </c>
      <c r="M129" s="21" t="s">
        <v>410</v>
      </c>
      <c r="N129" s="18" t="s">
        <v>133</v>
      </c>
      <c r="O129" s="18">
        <v>1</v>
      </c>
      <c r="P129" s="21" t="s">
        <v>412</v>
      </c>
      <c r="Q129" s="18" t="s">
        <v>140</v>
      </c>
      <c r="R129" s="18">
        <v>1</v>
      </c>
      <c r="S129" s="21" t="s">
        <v>419</v>
      </c>
    </row>
    <row r="130" spans="1:19" ht="39.4" x14ac:dyDescent="0.45">
      <c r="A130" s="19" t="s">
        <v>74</v>
      </c>
      <c r="B130" s="21" t="s">
        <v>343</v>
      </c>
      <c r="C130" s="18">
        <v>30</v>
      </c>
      <c r="D130" s="86">
        <v>4</v>
      </c>
      <c r="E130" s="34" t="s">
        <v>167</v>
      </c>
      <c r="F130" s="18">
        <v>1</v>
      </c>
      <c r="G130" s="21" t="s">
        <v>402</v>
      </c>
      <c r="H130" s="18" t="s">
        <v>168</v>
      </c>
      <c r="I130" s="18">
        <v>1</v>
      </c>
      <c r="J130" s="21" t="s">
        <v>403</v>
      </c>
      <c r="K130" s="18" t="s">
        <v>173</v>
      </c>
      <c r="L130" s="18">
        <v>1</v>
      </c>
      <c r="M130" s="21" t="s">
        <v>408</v>
      </c>
      <c r="N130" s="18" t="s">
        <v>140</v>
      </c>
      <c r="O130" s="18">
        <v>1</v>
      </c>
      <c r="P130" s="21" t="s">
        <v>419</v>
      </c>
      <c r="Q130" s="18" t="s">
        <v>178</v>
      </c>
      <c r="R130" s="18">
        <v>0.91176470588235292</v>
      </c>
      <c r="S130" s="21" t="s">
        <v>424</v>
      </c>
    </row>
    <row r="131" spans="1:19" ht="39.4" x14ac:dyDescent="0.45">
      <c r="A131" s="19" t="s">
        <v>76</v>
      </c>
      <c r="B131" s="21" t="s">
        <v>345</v>
      </c>
      <c r="C131" s="18">
        <v>36</v>
      </c>
      <c r="D131" s="86">
        <v>4</v>
      </c>
      <c r="E131" s="34" t="s">
        <v>89</v>
      </c>
      <c r="F131" s="18">
        <v>1</v>
      </c>
      <c r="G131" s="21" t="s">
        <v>358</v>
      </c>
      <c r="H131" s="18" t="s">
        <v>133</v>
      </c>
      <c r="I131" s="18">
        <v>1</v>
      </c>
      <c r="J131" s="21" t="s">
        <v>412</v>
      </c>
      <c r="K131" s="18" t="s">
        <v>135</v>
      </c>
      <c r="L131" s="18">
        <v>1</v>
      </c>
      <c r="M131" s="21" t="s">
        <v>414</v>
      </c>
      <c r="N131" s="18" t="s">
        <v>140</v>
      </c>
      <c r="O131" s="18">
        <v>1</v>
      </c>
      <c r="P131" s="21" t="s">
        <v>419</v>
      </c>
      <c r="Q131" s="18" t="s">
        <v>177</v>
      </c>
      <c r="R131" s="18">
        <v>0.96969696969696972</v>
      </c>
      <c r="S131" s="21" t="s">
        <v>423</v>
      </c>
    </row>
    <row r="132" spans="1:19" ht="39.4" x14ac:dyDescent="0.45">
      <c r="A132" s="19" t="s">
        <v>84</v>
      </c>
      <c r="B132" s="21" t="s">
        <v>353</v>
      </c>
      <c r="C132" s="18">
        <v>29</v>
      </c>
      <c r="D132" s="86">
        <v>4</v>
      </c>
      <c r="E132" s="34" t="s">
        <v>63</v>
      </c>
      <c r="F132" s="18">
        <v>1</v>
      </c>
      <c r="G132" s="21" t="s">
        <v>330</v>
      </c>
      <c r="H132" s="18" t="s">
        <v>173</v>
      </c>
      <c r="I132" s="18">
        <v>1</v>
      </c>
      <c r="J132" s="21" t="s">
        <v>408</v>
      </c>
      <c r="K132" s="18" t="s">
        <v>133</v>
      </c>
      <c r="L132" s="18">
        <v>1</v>
      </c>
      <c r="M132" s="21" t="s">
        <v>412</v>
      </c>
      <c r="N132" s="18" t="s">
        <v>138</v>
      </c>
      <c r="O132" s="18">
        <v>1</v>
      </c>
      <c r="P132" s="21" t="s">
        <v>417</v>
      </c>
      <c r="Q132" s="18" t="s">
        <v>139</v>
      </c>
      <c r="R132" s="18">
        <v>0.9</v>
      </c>
      <c r="S132" s="21" t="s">
        <v>418</v>
      </c>
    </row>
    <row r="133" spans="1:19" ht="39.4" x14ac:dyDescent="0.45">
      <c r="A133" s="19" t="s">
        <v>91</v>
      </c>
      <c r="B133" s="21" t="s">
        <v>360</v>
      </c>
      <c r="C133" s="18">
        <v>25</v>
      </c>
      <c r="D133" s="86">
        <v>4</v>
      </c>
      <c r="E133" s="34" t="s">
        <v>113</v>
      </c>
      <c r="F133" s="18">
        <v>1</v>
      </c>
      <c r="G133" s="21" t="s">
        <v>386</v>
      </c>
      <c r="H133" s="18" t="s">
        <v>130</v>
      </c>
      <c r="I133" s="18">
        <v>1</v>
      </c>
      <c r="J133" s="21" t="s">
        <v>409</v>
      </c>
      <c r="K133" s="18" t="s">
        <v>131</v>
      </c>
      <c r="L133" s="18">
        <v>1</v>
      </c>
      <c r="M133" s="21" t="s">
        <v>410</v>
      </c>
      <c r="N133" s="18" t="s">
        <v>140</v>
      </c>
      <c r="O133" s="18">
        <v>1</v>
      </c>
      <c r="P133" s="21" t="s">
        <v>419</v>
      </c>
      <c r="Q133" s="18" t="s">
        <v>177</v>
      </c>
      <c r="R133" s="18">
        <v>0.875</v>
      </c>
      <c r="S133" s="21" t="s">
        <v>423</v>
      </c>
    </row>
    <row r="134" spans="1:19" ht="39.4" x14ac:dyDescent="0.45">
      <c r="A134" s="19" t="s">
        <v>93</v>
      </c>
      <c r="B134" s="21" t="s">
        <v>362</v>
      </c>
      <c r="C134" s="18">
        <v>37</v>
      </c>
      <c r="D134" s="86">
        <v>4</v>
      </c>
      <c r="E134" s="34" t="s">
        <v>89</v>
      </c>
      <c r="F134" s="18">
        <v>1</v>
      </c>
      <c r="G134" s="21" t="s">
        <v>358</v>
      </c>
      <c r="H134" s="18" t="s">
        <v>131</v>
      </c>
      <c r="I134" s="18">
        <v>1</v>
      </c>
      <c r="J134" s="21" t="s">
        <v>410</v>
      </c>
      <c r="K134" s="18" t="s">
        <v>133</v>
      </c>
      <c r="L134" s="18">
        <v>1</v>
      </c>
      <c r="M134" s="21" t="s">
        <v>412</v>
      </c>
      <c r="N134" s="18" t="s">
        <v>140</v>
      </c>
      <c r="O134" s="18">
        <v>1</v>
      </c>
      <c r="P134" s="21" t="s">
        <v>419</v>
      </c>
      <c r="Q134" s="18" t="s">
        <v>176</v>
      </c>
      <c r="R134" s="18">
        <v>0.89743589743589747</v>
      </c>
      <c r="S134" s="21" t="s">
        <v>422</v>
      </c>
    </row>
    <row r="135" spans="1:19" ht="39.4" x14ac:dyDescent="0.45">
      <c r="A135" s="19" t="s">
        <v>26</v>
      </c>
      <c r="B135" s="21" t="s">
        <v>293</v>
      </c>
      <c r="C135" s="18">
        <v>41</v>
      </c>
      <c r="D135" s="86">
        <v>3</v>
      </c>
      <c r="E135" s="34" t="s">
        <v>135</v>
      </c>
      <c r="F135" s="18">
        <v>1</v>
      </c>
      <c r="G135" s="21" t="s">
        <v>414</v>
      </c>
      <c r="H135" s="18" t="s">
        <v>136</v>
      </c>
      <c r="I135" s="18">
        <v>1</v>
      </c>
      <c r="J135" s="21" t="s">
        <v>415</v>
      </c>
      <c r="K135" s="18" t="s">
        <v>139</v>
      </c>
      <c r="L135" s="18">
        <v>1</v>
      </c>
      <c r="M135" s="21" t="s">
        <v>418</v>
      </c>
      <c r="N135" s="18" t="s">
        <v>177</v>
      </c>
      <c r="O135" s="18">
        <v>0.97142857142857142</v>
      </c>
      <c r="P135" s="21" t="s">
        <v>423</v>
      </c>
      <c r="Q135" s="18" t="s">
        <v>178</v>
      </c>
      <c r="R135" s="18">
        <v>0.875</v>
      </c>
      <c r="S135" s="21" t="s">
        <v>424</v>
      </c>
    </row>
    <row r="136" spans="1:19" ht="39.4" x14ac:dyDescent="0.45">
      <c r="A136" s="19" t="s">
        <v>28</v>
      </c>
      <c r="B136" s="21" t="s">
        <v>291</v>
      </c>
      <c r="C136" s="18">
        <v>37</v>
      </c>
      <c r="D136" s="86">
        <v>3</v>
      </c>
      <c r="E136" s="34" t="s">
        <v>89</v>
      </c>
      <c r="F136" s="18">
        <v>1</v>
      </c>
      <c r="G136" s="21" t="s">
        <v>358</v>
      </c>
      <c r="H136" s="18" t="s">
        <v>173</v>
      </c>
      <c r="I136" s="18">
        <v>1</v>
      </c>
      <c r="J136" s="21" t="s">
        <v>408</v>
      </c>
      <c r="K136" s="18" t="s">
        <v>135</v>
      </c>
      <c r="L136" s="18">
        <v>1</v>
      </c>
      <c r="M136" s="21" t="s">
        <v>414</v>
      </c>
      <c r="N136" s="18" t="s">
        <v>136</v>
      </c>
      <c r="O136" s="18">
        <v>0.95</v>
      </c>
      <c r="P136" s="21" t="s">
        <v>415</v>
      </c>
      <c r="Q136" s="18" t="s">
        <v>138</v>
      </c>
      <c r="R136" s="18">
        <v>0.95</v>
      </c>
      <c r="S136" s="21" t="s">
        <v>417</v>
      </c>
    </row>
    <row r="137" spans="1:19" ht="39.4" x14ac:dyDescent="0.45">
      <c r="A137" s="19" t="s">
        <v>69</v>
      </c>
      <c r="B137" s="21" t="s">
        <v>338</v>
      </c>
      <c r="C137" s="18">
        <v>37</v>
      </c>
      <c r="D137" s="86">
        <v>3</v>
      </c>
      <c r="E137" s="34" t="s">
        <v>89</v>
      </c>
      <c r="F137" s="18">
        <v>1</v>
      </c>
      <c r="G137" s="21" t="s">
        <v>358</v>
      </c>
      <c r="H137" s="18" t="s">
        <v>135</v>
      </c>
      <c r="I137" s="18">
        <v>1</v>
      </c>
      <c r="J137" s="21" t="s">
        <v>414</v>
      </c>
      <c r="K137" s="18" t="s">
        <v>140</v>
      </c>
      <c r="L137" s="18">
        <v>1</v>
      </c>
      <c r="M137" s="21" t="s">
        <v>419</v>
      </c>
      <c r="N137" s="18" t="s">
        <v>176</v>
      </c>
      <c r="O137" s="18">
        <v>0.95121951219512191</v>
      </c>
      <c r="P137" s="21" t="s">
        <v>422</v>
      </c>
      <c r="Q137" s="18" t="s">
        <v>177</v>
      </c>
      <c r="R137" s="18">
        <v>0.91176470588235292</v>
      </c>
      <c r="S137" s="21" t="s">
        <v>423</v>
      </c>
    </row>
    <row r="138" spans="1:19" ht="39.4" x14ac:dyDescent="0.45">
      <c r="A138" s="19" t="s">
        <v>23</v>
      </c>
      <c r="B138" s="21" t="s">
        <v>179</v>
      </c>
      <c r="C138" s="18">
        <v>62</v>
      </c>
      <c r="D138" s="86">
        <v>2</v>
      </c>
      <c r="E138" s="34" t="s">
        <v>89</v>
      </c>
      <c r="F138" s="18">
        <v>1</v>
      </c>
      <c r="G138" s="21" t="s">
        <v>358</v>
      </c>
      <c r="H138" s="18" t="s">
        <v>133</v>
      </c>
      <c r="I138" s="18">
        <v>1</v>
      </c>
      <c r="J138" s="21" t="s">
        <v>412</v>
      </c>
      <c r="K138" s="18" t="s">
        <v>135</v>
      </c>
      <c r="L138" s="18">
        <v>0.967741935483871</v>
      </c>
      <c r="M138" s="21" t="s">
        <v>414</v>
      </c>
      <c r="N138" s="18" t="s">
        <v>139</v>
      </c>
      <c r="O138" s="18">
        <v>0.967741935483871</v>
      </c>
      <c r="P138" s="21" t="s">
        <v>418</v>
      </c>
      <c r="Q138" s="18" t="s">
        <v>140</v>
      </c>
      <c r="R138" s="18">
        <v>0.967741935483871</v>
      </c>
      <c r="S138" s="21" t="s">
        <v>419</v>
      </c>
    </row>
    <row r="139" spans="1:19" ht="39.4" x14ac:dyDescent="0.45">
      <c r="A139" s="19" t="s">
        <v>94</v>
      </c>
      <c r="B139" s="21" t="s">
        <v>363</v>
      </c>
      <c r="C139" s="18">
        <v>47</v>
      </c>
      <c r="D139" s="86">
        <v>2</v>
      </c>
      <c r="E139" s="34" t="s">
        <v>89</v>
      </c>
      <c r="F139" s="18">
        <v>1</v>
      </c>
      <c r="G139" s="21" t="s">
        <v>358</v>
      </c>
      <c r="H139" s="18" t="s">
        <v>133</v>
      </c>
      <c r="I139" s="18">
        <v>1</v>
      </c>
      <c r="J139" s="21" t="s">
        <v>412</v>
      </c>
      <c r="K139" s="18" t="s">
        <v>138</v>
      </c>
      <c r="L139" s="18">
        <v>0.95652173913043481</v>
      </c>
      <c r="M139" s="21" t="s">
        <v>417</v>
      </c>
      <c r="N139" s="18" t="s">
        <v>139</v>
      </c>
      <c r="O139" s="18">
        <v>0.95238095238095233</v>
      </c>
      <c r="P139" s="21" t="s">
        <v>418</v>
      </c>
      <c r="Q139" s="18" t="s">
        <v>140</v>
      </c>
      <c r="R139" s="18">
        <v>0.95238095238095233</v>
      </c>
      <c r="S139" s="21" t="s">
        <v>419</v>
      </c>
    </row>
    <row r="140" spans="1:19" ht="39.4" x14ac:dyDescent="0.45">
      <c r="A140" s="19" t="s">
        <v>77</v>
      </c>
      <c r="B140" s="21" t="s">
        <v>346</v>
      </c>
      <c r="C140" s="18">
        <v>30</v>
      </c>
      <c r="D140" s="86">
        <v>1</v>
      </c>
      <c r="E140" s="34" t="s">
        <v>63</v>
      </c>
      <c r="F140" s="18">
        <v>0.97777777777777775</v>
      </c>
      <c r="G140" s="21" t="s">
        <v>321</v>
      </c>
      <c r="H140" s="18" t="s">
        <v>161</v>
      </c>
      <c r="I140" s="18">
        <v>0.97499999999999998</v>
      </c>
      <c r="J140" s="21" t="s">
        <v>334</v>
      </c>
      <c r="K140" s="18" t="s">
        <v>162</v>
      </c>
      <c r="L140" s="18">
        <v>0.97297297297297303</v>
      </c>
      <c r="M140" s="21" t="s">
        <v>335</v>
      </c>
      <c r="N140" s="18" t="s">
        <v>173</v>
      </c>
      <c r="O140" s="18">
        <v>0.96875</v>
      </c>
      <c r="P140" s="21" t="s">
        <v>408</v>
      </c>
      <c r="Q140" s="18" t="s">
        <v>131</v>
      </c>
      <c r="R140" s="18">
        <v>0.9375</v>
      </c>
      <c r="S140" s="21" t="s">
        <v>410</v>
      </c>
    </row>
  </sheetData>
  <sortState xmlns:xlrd2="http://schemas.microsoft.com/office/spreadsheetml/2017/richdata2" ref="A5:S140">
    <sortCondition descending="1" ref="D5:D140"/>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40F9B-131E-44E3-9248-DFAD54B22850}">
  <dimension ref="A1:EH138"/>
  <sheetViews>
    <sheetView zoomScaleNormal="100" workbookViewId="0">
      <pane xSplit="2" ySplit="2" topLeftCell="C3" activePane="bottomRight" state="frozen"/>
      <selection pane="topRight" activeCell="C1" sqref="C1"/>
      <selection pane="bottomLeft" activeCell="A3" sqref="A3"/>
      <selection pane="bottomRight"/>
    </sheetView>
  </sheetViews>
  <sheetFormatPr defaultRowHeight="14.25" x14ac:dyDescent="0.45"/>
  <cols>
    <col min="2" max="2" width="37.73046875" style="9" customWidth="1"/>
  </cols>
  <sheetData>
    <row r="1" spans="1:138" x14ac:dyDescent="0.45">
      <c r="C1" s="4" t="s">
        <v>22</v>
      </c>
      <c r="D1" s="4" t="s">
        <v>23</v>
      </c>
      <c r="E1" s="4" t="s">
        <v>24</v>
      </c>
      <c r="F1" s="4" t="s">
        <v>25</v>
      </c>
      <c r="G1" s="4" t="s">
        <v>26</v>
      </c>
      <c r="H1" s="4" t="s">
        <v>27</v>
      </c>
      <c r="I1" s="4" t="s">
        <v>28</v>
      </c>
      <c r="J1" s="4" t="s">
        <v>29</v>
      </c>
      <c r="K1" s="4" t="s">
        <v>30</v>
      </c>
      <c r="L1" s="4" t="s">
        <v>31</v>
      </c>
      <c r="M1" s="4" t="s">
        <v>32</v>
      </c>
      <c r="N1" s="4" t="s">
        <v>33</v>
      </c>
      <c r="O1" s="4" t="s">
        <v>34</v>
      </c>
      <c r="P1" s="4" t="s">
        <v>35</v>
      </c>
      <c r="Q1" s="4" t="s">
        <v>36</v>
      </c>
      <c r="R1" s="4" t="s">
        <v>37</v>
      </c>
      <c r="S1" s="4" t="s">
        <v>38</v>
      </c>
      <c r="T1" s="4" t="s">
        <v>39</v>
      </c>
      <c r="U1" s="4" t="s">
        <v>40</v>
      </c>
      <c r="V1" s="4" t="s">
        <v>41</v>
      </c>
      <c r="W1" s="4" t="s">
        <v>42</v>
      </c>
      <c r="X1" s="4" t="s">
        <v>43</v>
      </c>
      <c r="Y1" s="4" t="s">
        <v>44</v>
      </c>
      <c r="Z1" s="4" t="s">
        <v>45</v>
      </c>
      <c r="AA1" s="4" t="s">
        <v>46</v>
      </c>
      <c r="AB1" s="4" t="s">
        <v>48</v>
      </c>
      <c r="AC1" s="4" t="s">
        <v>49</v>
      </c>
      <c r="AD1" s="4" t="s">
        <v>50</v>
      </c>
      <c r="AE1" s="4" t="s">
        <v>51</v>
      </c>
      <c r="AF1" s="4" t="s">
        <v>52</v>
      </c>
      <c r="AG1" s="4" t="s">
        <v>53</v>
      </c>
      <c r="AH1" s="4" t="s">
        <v>54</v>
      </c>
      <c r="AI1" s="4" t="s">
        <v>55</v>
      </c>
      <c r="AJ1" s="4" t="s">
        <v>56</v>
      </c>
      <c r="AK1" s="4" t="s">
        <v>57</v>
      </c>
      <c r="AL1" s="4" t="s">
        <v>58</v>
      </c>
      <c r="AM1" s="4" t="s">
        <v>59</v>
      </c>
      <c r="AN1" s="4" t="s">
        <v>60</v>
      </c>
      <c r="AO1" s="4" t="s">
        <v>61</v>
      </c>
      <c r="AP1" s="4" t="s">
        <v>62</v>
      </c>
      <c r="AQ1" s="4" t="s">
        <v>63</v>
      </c>
      <c r="AR1" s="4" t="s">
        <v>64</v>
      </c>
      <c r="AS1" s="4" t="s">
        <v>65</v>
      </c>
      <c r="AT1" s="4" t="s">
        <v>66</v>
      </c>
      <c r="AU1" s="4" t="s">
        <v>161</v>
      </c>
      <c r="AV1" s="4" t="s">
        <v>162</v>
      </c>
      <c r="AW1" s="4" t="s">
        <v>163</v>
      </c>
      <c r="AX1" s="4" t="s">
        <v>67</v>
      </c>
      <c r="AY1" s="4" t="s">
        <v>68</v>
      </c>
      <c r="AZ1" s="4" t="s">
        <v>69</v>
      </c>
      <c r="BA1" s="4" t="s">
        <v>70</v>
      </c>
      <c r="BB1" s="4" t="s">
        <v>71</v>
      </c>
      <c r="BC1" s="4" t="s">
        <v>72</v>
      </c>
      <c r="BD1" s="4" t="s">
        <v>73</v>
      </c>
      <c r="BE1" s="4" t="s">
        <v>74</v>
      </c>
      <c r="BF1" s="4" t="s">
        <v>75</v>
      </c>
      <c r="BG1" s="4" t="s">
        <v>76</v>
      </c>
      <c r="BH1" s="4" t="s">
        <v>77</v>
      </c>
      <c r="BI1" s="4" t="s">
        <v>78</v>
      </c>
      <c r="BJ1" s="4" t="s">
        <v>79</v>
      </c>
      <c r="BK1" s="4" t="s">
        <v>80</v>
      </c>
      <c r="BL1" s="4" t="s">
        <v>81</v>
      </c>
      <c r="BM1" s="4" t="s">
        <v>82</v>
      </c>
      <c r="BN1" s="4" t="s">
        <v>83</v>
      </c>
      <c r="BO1" s="4" t="s">
        <v>84</v>
      </c>
      <c r="BP1" s="4" t="s">
        <v>85</v>
      </c>
      <c r="BQ1" s="4" t="s">
        <v>86</v>
      </c>
      <c r="BR1" s="4" t="s">
        <v>87</v>
      </c>
      <c r="BS1" s="4" t="s">
        <v>88</v>
      </c>
      <c r="BT1" s="4" t="s">
        <v>89</v>
      </c>
      <c r="BU1" s="4" t="s">
        <v>90</v>
      </c>
      <c r="BV1" s="4" t="s">
        <v>91</v>
      </c>
      <c r="BW1" s="4" t="s">
        <v>92</v>
      </c>
      <c r="BX1" s="4" t="s">
        <v>93</v>
      </c>
      <c r="BY1" s="4" t="s">
        <v>94</v>
      </c>
      <c r="BZ1" s="4" t="s">
        <v>95</v>
      </c>
      <c r="CA1" s="4" t="s">
        <v>96</v>
      </c>
      <c r="CB1" s="4" t="s">
        <v>97</v>
      </c>
      <c r="CC1" s="4" t="s">
        <v>98</v>
      </c>
      <c r="CD1" s="4" t="s">
        <v>99</v>
      </c>
      <c r="CE1" s="4" t="s">
        <v>100</v>
      </c>
      <c r="CF1" s="4" t="s">
        <v>101</v>
      </c>
      <c r="CG1" s="4" t="s">
        <v>102</v>
      </c>
      <c r="CH1" s="4" t="s">
        <v>164</v>
      </c>
      <c r="CI1" s="4" t="s">
        <v>165</v>
      </c>
      <c r="CJ1" s="4" t="s">
        <v>166</v>
      </c>
      <c r="CK1" s="4" t="s">
        <v>103</v>
      </c>
      <c r="CL1" s="4" t="s">
        <v>104</v>
      </c>
      <c r="CM1" s="4" t="s">
        <v>105</v>
      </c>
      <c r="CN1" s="4" t="s">
        <v>106</v>
      </c>
      <c r="CO1" s="4" t="s">
        <v>107</v>
      </c>
      <c r="CP1" s="4" t="s">
        <v>108</v>
      </c>
      <c r="CQ1" s="4" t="s">
        <v>109</v>
      </c>
      <c r="CR1" s="4" t="s">
        <v>110</v>
      </c>
      <c r="CS1" s="4" t="s">
        <v>111</v>
      </c>
      <c r="CT1" s="4" t="s">
        <v>112</v>
      </c>
      <c r="CU1" s="4" t="s">
        <v>113</v>
      </c>
      <c r="CV1" s="4" t="s">
        <v>114</v>
      </c>
      <c r="CW1" s="4" t="s">
        <v>115</v>
      </c>
      <c r="CX1" s="4" t="s">
        <v>116</v>
      </c>
      <c r="CY1" s="4" t="s">
        <v>117</v>
      </c>
      <c r="CZ1" s="4" t="s">
        <v>118</v>
      </c>
      <c r="DA1" s="4" t="s">
        <v>119</v>
      </c>
      <c r="DB1" s="4" t="s">
        <v>120</v>
      </c>
      <c r="DC1" s="4" t="s">
        <v>121</v>
      </c>
      <c r="DD1" s="4" t="s">
        <v>122</v>
      </c>
      <c r="DE1" s="4" t="s">
        <v>123</v>
      </c>
      <c r="DF1" s="4" t="s">
        <v>124</v>
      </c>
      <c r="DG1" s="4" t="s">
        <v>125</v>
      </c>
      <c r="DH1" s="4" t="s">
        <v>126</v>
      </c>
      <c r="DI1" s="4" t="s">
        <v>127</v>
      </c>
      <c r="DJ1" s="4" t="s">
        <v>128</v>
      </c>
      <c r="DK1" s="4" t="s">
        <v>129</v>
      </c>
      <c r="DL1" s="4" t="s">
        <v>167</v>
      </c>
      <c r="DM1" s="4" t="s">
        <v>168</v>
      </c>
      <c r="DN1" s="4" t="s">
        <v>169</v>
      </c>
      <c r="DO1" s="4" t="s">
        <v>170</v>
      </c>
      <c r="DP1" s="4" t="s">
        <v>171</v>
      </c>
      <c r="DQ1" s="4" t="s">
        <v>172</v>
      </c>
      <c r="DR1" s="4" t="s">
        <v>173</v>
      </c>
      <c r="DS1" s="4" t="s">
        <v>130</v>
      </c>
      <c r="DT1" s="4" t="s">
        <v>131</v>
      </c>
      <c r="DU1" s="4" t="s">
        <v>132</v>
      </c>
      <c r="DV1" s="4" t="s">
        <v>133</v>
      </c>
      <c r="DW1" s="4" t="s">
        <v>134</v>
      </c>
      <c r="DX1" s="4" t="s">
        <v>135</v>
      </c>
      <c r="DY1" s="4" t="s">
        <v>136</v>
      </c>
      <c r="DZ1" s="4" t="s">
        <v>137</v>
      </c>
      <c r="EA1" s="4" t="s">
        <v>138</v>
      </c>
      <c r="EB1" s="4" t="s">
        <v>139</v>
      </c>
      <c r="EC1" s="4" t="s">
        <v>140</v>
      </c>
      <c r="ED1" s="4" t="s">
        <v>174</v>
      </c>
      <c r="EE1" s="4" t="s">
        <v>175</v>
      </c>
      <c r="EF1" s="4" t="s">
        <v>176</v>
      </c>
      <c r="EG1" s="4" t="s">
        <v>177</v>
      </c>
      <c r="EH1" s="4" t="s">
        <v>178</v>
      </c>
    </row>
    <row r="2" spans="1:138" ht="185.25" x14ac:dyDescent="0.45">
      <c r="C2" s="2" t="s">
        <v>153</v>
      </c>
      <c r="D2" s="2" t="s">
        <v>179</v>
      </c>
      <c r="E2" s="2" t="s">
        <v>290</v>
      </c>
      <c r="F2" s="2" t="s">
        <v>292</v>
      </c>
      <c r="G2" s="2" t="s">
        <v>293</v>
      </c>
      <c r="H2" s="2" t="s">
        <v>294</v>
      </c>
      <c r="I2" s="2" t="s">
        <v>291</v>
      </c>
      <c r="J2" s="2" t="s">
        <v>295</v>
      </c>
      <c r="K2" s="2" t="s">
        <v>296</v>
      </c>
      <c r="L2" s="2" t="s">
        <v>297</v>
      </c>
      <c r="M2" s="2" t="s">
        <v>298</v>
      </c>
      <c r="N2" s="2" t="s">
        <v>299</v>
      </c>
      <c r="O2" s="2" t="s">
        <v>300</v>
      </c>
      <c r="P2" s="2" t="s">
        <v>301</v>
      </c>
      <c r="Q2" s="2" t="s">
        <v>302</v>
      </c>
      <c r="R2" s="2" t="s">
        <v>303</v>
      </c>
      <c r="S2" s="2" t="s">
        <v>304</v>
      </c>
      <c r="T2" s="2" t="s">
        <v>305</v>
      </c>
      <c r="U2" s="2" t="s">
        <v>306</v>
      </c>
      <c r="V2" s="2" t="s">
        <v>307</v>
      </c>
      <c r="W2" s="2" t="s">
        <v>308</v>
      </c>
      <c r="X2" s="2" t="s">
        <v>309</v>
      </c>
      <c r="Y2" s="2" t="s">
        <v>310</v>
      </c>
      <c r="Z2" s="2" t="s">
        <v>311</v>
      </c>
      <c r="AA2" s="2" t="s">
        <v>312</v>
      </c>
      <c r="AB2" s="2" t="s">
        <v>315</v>
      </c>
      <c r="AC2" s="2" t="s">
        <v>316</v>
      </c>
      <c r="AD2" s="2" t="s">
        <v>317</v>
      </c>
      <c r="AE2" s="2" t="s">
        <v>318</v>
      </c>
      <c r="AF2" s="2" t="s">
        <v>319</v>
      </c>
      <c r="AG2" s="2" t="s">
        <v>320</v>
      </c>
      <c r="AH2" s="2" t="s">
        <v>321</v>
      </c>
      <c r="AI2" s="2" t="s">
        <v>322</v>
      </c>
      <c r="AJ2" s="2" t="s">
        <v>323</v>
      </c>
      <c r="AK2" s="2" t="s">
        <v>324</v>
      </c>
      <c r="AL2" s="2" t="s">
        <v>325</v>
      </c>
      <c r="AM2" s="2" t="s">
        <v>326</v>
      </c>
      <c r="AN2" s="2" t="s">
        <v>327</v>
      </c>
      <c r="AO2" s="2" t="s">
        <v>328</v>
      </c>
      <c r="AP2" s="2" t="s">
        <v>329</v>
      </c>
      <c r="AQ2" s="2" t="s">
        <v>330</v>
      </c>
      <c r="AR2" s="2" t="s">
        <v>331</v>
      </c>
      <c r="AS2" s="2" t="s">
        <v>332</v>
      </c>
      <c r="AT2" s="2" t="s">
        <v>333</v>
      </c>
      <c r="AU2" s="2" t="s">
        <v>334</v>
      </c>
      <c r="AV2" s="2" t="s">
        <v>335</v>
      </c>
      <c r="AW2" s="2" t="s">
        <v>336</v>
      </c>
      <c r="AX2" s="2" t="s">
        <v>375</v>
      </c>
      <c r="AY2" s="2" t="s">
        <v>337</v>
      </c>
      <c r="AZ2" s="2" t="s">
        <v>338</v>
      </c>
      <c r="BA2" s="2" t="s">
        <v>339</v>
      </c>
      <c r="BB2" s="2" t="s">
        <v>340</v>
      </c>
      <c r="BC2" s="2" t="s">
        <v>341</v>
      </c>
      <c r="BD2" s="2" t="s">
        <v>342</v>
      </c>
      <c r="BE2" s="2" t="s">
        <v>343</v>
      </c>
      <c r="BF2" s="2" t="s">
        <v>344</v>
      </c>
      <c r="BG2" s="2" t="s">
        <v>345</v>
      </c>
      <c r="BH2" s="2" t="s">
        <v>346</v>
      </c>
      <c r="BI2" s="2" t="s">
        <v>347</v>
      </c>
      <c r="BJ2" s="2" t="s">
        <v>348</v>
      </c>
      <c r="BK2" s="2" t="s">
        <v>349</v>
      </c>
      <c r="BL2" s="2" t="s">
        <v>350</v>
      </c>
      <c r="BM2" s="2" t="s">
        <v>351</v>
      </c>
      <c r="BN2" s="2" t="s">
        <v>352</v>
      </c>
      <c r="BO2" s="2" t="s">
        <v>353</v>
      </c>
      <c r="BP2" s="2" t="s">
        <v>354</v>
      </c>
      <c r="BQ2" s="2" t="s">
        <v>355</v>
      </c>
      <c r="BR2" s="2" t="s">
        <v>356</v>
      </c>
      <c r="BS2" s="2" t="s">
        <v>357</v>
      </c>
      <c r="BT2" s="2" t="s">
        <v>358</v>
      </c>
      <c r="BU2" s="2" t="s">
        <v>359</v>
      </c>
      <c r="BV2" s="2" t="s">
        <v>360</v>
      </c>
      <c r="BW2" s="2" t="s">
        <v>361</v>
      </c>
      <c r="BX2" s="2" t="s">
        <v>362</v>
      </c>
      <c r="BY2" s="2" t="s">
        <v>363</v>
      </c>
      <c r="BZ2" s="2" t="s">
        <v>364</v>
      </c>
      <c r="CA2" s="2" t="s">
        <v>365</v>
      </c>
      <c r="CB2" s="2" t="s">
        <v>366</v>
      </c>
      <c r="CC2" s="2" t="s">
        <v>367</v>
      </c>
      <c r="CD2" s="2" t="s">
        <v>368</v>
      </c>
      <c r="CE2" s="2" t="s">
        <v>369</v>
      </c>
      <c r="CF2" s="2" t="s">
        <v>370</v>
      </c>
      <c r="CG2" s="2" t="s">
        <v>371</v>
      </c>
      <c r="CH2" s="2" t="s">
        <v>372</v>
      </c>
      <c r="CI2" s="2" t="s">
        <v>373</v>
      </c>
      <c r="CJ2" s="2" t="s">
        <v>374</v>
      </c>
      <c r="CK2" s="2" t="s">
        <v>376</v>
      </c>
      <c r="CL2" s="2" t="s">
        <v>377</v>
      </c>
      <c r="CM2" s="2" t="s">
        <v>378</v>
      </c>
      <c r="CN2" s="2" t="s">
        <v>379</v>
      </c>
      <c r="CO2" s="2" t="s">
        <v>380</v>
      </c>
      <c r="CP2" s="2" t="s">
        <v>381</v>
      </c>
      <c r="CQ2" s="2" t="s">
        <v>382</v>
      </c>
      <c r="CR2" s="2" t="s">
        <v>383</v>
      </c>
      <c r="CS2" s="2" t="s">
        <v>384</v>
      </c>
      <c r="CT2" s="2" t="s">
        <v>385</v>
      </c>
      <c r="CU2" s="2" t="s">
        <v>386</v>
      </c>
      <c r="CV2" s="2" t="s">
        <v>387</v>
      </c>
      <c r="CW2" s="2" t="s">
        <v>388</v>
      </c>
      <c r="CX2" s="2" t="s">
        <v>389</v>
      </c>
      <c r="CY2" s="2" t="s">
        <v>390</v>
      </c>
      <c r="CZ2" s="2" t="s">
        <v>391</v>
      </c>
      <c r="DA2" s="2" t="s">
        <v>386</v>
      </c>
      <c r="DB2" s="2" t="s">
        <v>392</v>
      </c>
      <c r="DC2" s="2" t="s">
        <v>393</v>
      </c>
      <c r="DD2" s="2" t="s">
        <v>394</v>
      </c>
      <c r="DE2" s="2" t="s">
        <v>395</v>
      </c>
      <c r="DF2" s="2" t="s">
        <v>396</v>
      </c>
      <c r="DG2" s="2" t="s">
        <v>397</v>
      </c>
      <c r="DH2" s="2" t="s">
        <v>398</v>
      </c>
      <c r="DI2" s="2" t="s">
        <v>399</v>
      </c>
      <c r="DJ2" s="2" t="s">
        <v>400</v>
      </c>
      <c r="DK2" s="2" t="s">
        <v>401</v>
      </c>
      <c r="DL2" s="2" t="s">
        <v>402</v>
      </c>
      <c r="DM2" s="2" t="s">
        <v>403</v>
      </c>
      <c r="DN2" s="2" t="s">
        <v>404</v>
      </c>
      <c r="DO2" s="2" t="s">
        <v>405</v>
      </c>
      <c r="DP2" s="2" t="s">
        <v>406</v>
      </c>
      <c r="DQ2" s="2" t="s">
        <v>407</v>
      </c>
      <c r="DR2" s="2" t="s">
        <v>408</v>
      </c>
      <c r="DS2" s="2" t="s">
        <v>409</v>
      </c>
      <c r="DT2" s="2" t="s">
        <v>410</v>
      </c>
      <c r="DU2" s="2" t="s">
        <v>411</v>
      </c>
      <c r="DV2" s="2" t="s">
        <v>412</v>
      </c>
      <c r="DW2" s="2" t="s">
        <v>413</v>
      </c>
      <c r="DX2" s="2" t="s">
        <v>414</v>
      </c>
      <c r="DY2" s="2" t="s">
        <v>415</v>
      </c>
      <c r="DZ2" s="2" t="s">
        <v>416</v>
      </c>
      <c r="EA2" s="2" t="s">
        <v>417</v>
      </c>
      <c r="EB2" s="2" t="s">
        <v>418</v>
      </c>
      <c r="EC2" s="2" t="s">
        <v>419</v>
      </c>
      <c r="ED2" s="2" t="s">
        <v>420</v>
      </c>
      <c r="EE2" s="2" t="s">
        <v>421</v>
      </c>
      <c r="EF2" s="2" t="s">
        <v>422</v>
      </c>
      <c r="EG2" s="2" t="s">
        <v>423</v>
      </c>
      <c r="EH2" s="2" t="s">
        <v>424</v>
      </c>
    </row>
    <row r="3" spans="1:138" x14ac:dyDescent="0.45">
      <c r="A3" s="4" t="s">
        <v>22</v>
      </c>
      <c r="B3" s="3" t="s">
        <v>153</v>
      </c>
      <c r="C3">
        <f ca="1">1-(COUNTIFS(INDIRECT(C$1),1,INDIRECT($A3),1)/(COUNTIFS(INDIRECT(C$1),1,INDIRECT($A3),0)+COUNTIFS(INDIRECT(C$1),0,INDIRECT($A3),1)+COUNTIFS(INDIRECT(C$1),1,INDIRECT($A3),1)))</f>
        <v>0</v>
      </c>
      <c r="D3">
        <f t="shared" ref="D3:BO6" ca="1" si="0">1-(COUNTIFS(INDIRECT(D$1),1,INDIRECT($A3),1)/(COUNTIFS(INDIRECT(D$1),1,INDIRECT($A3),0)+COUNTIFS(INDIRECT(D$1),0,INDIRECT($A3),1)+COUNTIFS(INDIRECT(D$1),1,INDIRECT($A3),1)))</f>
        <v>0.46153846153846156</v>
      </c>
      <c r="E3">
        <f t="shared" ca="1" si="0"/>
        <v>0.61016949152542366</v>
      </c>
      <c r="F3">
        <f t="shared" ca="1" si="0"/>
        <v>0.8</v>
      </c>
      <c r="G3">
        <f t="shared" ca="1" si="0"/>
        <v>0.66101694915254239</v>
      </c>
      <c r="H3">
        <f t="shared" ca="1" si="0"/>
        <v>0.76470588235294112</v>
      </c>
      <c r="I3">
        <f t="shared" ca="1" si="0"/>
        <v>0.68421052631578949</v>
      </c>
      <c r="J3">
        <f t="shared" ca="1" si="0"/>
        <v>0.72222222222222221</v>
      </c>
      <c r="K3">
        <f t="shared" ca="1" si="0"/>
        <v>0.80434782608695654</v>
      </c>
      <c r="L3">
        <f t="shared" ca="1" si="0"/>
        <v>0.93333333333333335</v>
      </c>
      <c r="M3">
        <f t="shared" ca="1" si="0"/>
        <v>0.65384615384615385</v>
      </c>
      <c r="N3">
        <f t="shared" ca="1" si="0"/>
        <v>0.82978723404255317</v>
      </c>
      <c r="O3">
        <f t="shared" ca="1" si="0"/>
        <v>0.68627450980392157</v>
      </c>
      <c r="P3">
        <f t="shared" ca="1" si="0"/>
        <v>0.77083333333333337</v>
      </c>
      <c r="Q3">
        <f t="shared" ca="1" si="0"/>
        <v>0.79629629629629628</v>
      </c>
      <c r="R3">
        <f t="shared" ca="1" si="0"/>
        <v>0.85365853658536583</v>
      </c>
      <c r="S3">
        <f t="shared" ca="1" si="0"/>
        <v>0.85416666666666663</v>
      </c>
      <c r="T3">
        <f t="shared" ca="1" si="0"/>
        <v>0.8</v>
      </c>
      <c r="U3">
        <f t="shared" ca="1" si="0"/>
        <v>0.8666666666666667</v>
      </c>
      <c r="V3">
        <f t="shared" ca="1" si="0"/>
        <v>0.77551020408163263</v>
      </c>
      <c r="W3">
        <f t="shared" ca="1" si="0"/>
        <v>0.95348837209302328</v>
      </c>
      <c r="X3">
        <f t="shared" ca="1" si="0"/>
        <v>0.73584905660377364</v>
      </c>
      <c r="Y3">
        <f t="shared" ca="1" si="0"/>
        <v>0.92682926829268297</v>
      </c>
      <c r="Z3">
        <f t="shared" ca="1" si="0"/>
        <v>0.82926829268292679</v>
      </c>
      <c r="AA3">
        <f t="shared" ca="1" si="0"/>
        <v>0.79166666666666663</v>
      </c>
      <c r="AB3">
        <f t="shared" ca="1" si="0"/>
        <v>0.61538461538461542</v>
      </c>
      <c r="AC3">
        <f t="shared" ca="1" si="0"/>
        <v>0.70512820512820507</v>
      </c>
      <c r="AD3">
        <f t="shared" ca="1" si="0"/>
        <v>0.87719298245614041</v>
      </c>
      <c r="AE3">
        <f t="shared" ca="1" si="0"/>
        <v>0.85714285714285721</v>
      </c>
      <c r="AF3">
        <f t="shared" ca="1" si="0"/>
        <v>0.765625</v>
      </c>
      <c r="AG3">
        <f t="shared" ca="1" si="0"/>
        <v>0.82857142857142851</v>
      </c>
      <c r="AH3">
        <f t="shared" ca="1" si="0"/>
        <v>0.94117647058823528</v>
      </c>
      <c r="AI3">
        <f t="shared" ca="1" si="0"/>
        <v>0.79245283018867929</v>
      </c>
      <c r="AJ3">
        <f t="shared" ca="1" si="0"/>
        <v>0.84782608695652173</v>
      </c>
      <c r="AK3">
        <f t="shared" ca="1" si="0"/>
        <v>0.92</v>
      </c>
      <c r="AL3">
        <f t="shared" ca="1" si="0"/>
        <v>0.79032258064516125</v>
      </c>
      <c r="AM3">
        <f t="shared" ca="1" si="0"/>
        <v>0.72549019607843135</v>
      </c>
      <c r="AN3">
        <f t="shared" ca="1" si="0"/>
        <v>0.8666666666666667</v>
      </c>
      <c r="AO3">
        <f t="shared" ca="1" si="0"/>
        <v>0.88636363636363635</v>
      </c>
      <c r="AP3">
        <f t="shared" ca="1" si="0"/>
        <v>0.87037037037037035</v>
      </c>
      <c r="AQ3">
        <f t="shared" ca="1" si="0"/>
        <v>0.9555555555555556</v>
      </c>
      <c r="AR3">
        <f t="shared" ca="1" si="0"/>
        <v>0.95833333333333337</v>
      </c>
      <c r="AS3">
        <f t="shared" ca="1" si="0"/>
        <v>0.8936170212765957</v>
      </c>
      <c r="AT3">
        <f t="shared" ca="1" si="0"/>
        <v>0.93442622950819676</v>
      </c>
      <c r="AU3">
        <f t="shared" ca="1" si="0"/>
        <v>0.93478260869565222</v>
      </c>
      <c r="AV3">
        <f t="shared" ca="1" si="0"/>
        <v>0.95454545454545459</v>
      </c>
      <c r="AW3">
        <f t="shared" ca="1" si="0"/>
        <v>0.86792452830188682</v>
      </c>
      <c r="AX3">
        <f t="shared" ca="1" si="0"/>
        <v>0.85714285714285721</v>
      </c>
      <c r="AY3">
        <f t="shared" ca="1" si="0"/>
        <v>0.85714285714285721</v>
      </c>
      <c r="AZ3">
        <f t="shared" ca="1" si="0"/>
        <v>0.77049180327868849</v>
      </c>
      <c r="BA3">
        <f t="shared" ca="1" si="0"/>
        <v>0.93617021276595747</v>
      </c>
      <c r="BB3">
        <f t="shared" ca="1" si="0"/>
        <v>0.8936170212765957</v>
      </c>
      <c r="BC3">
        <f t="shared" ca="1" si="0"/>
        <v>0.78431372549019607</v>
      </c>
      <c r="BD3">
        <f t="shared" ca="1" si="0"/>
        <v>0.87037037037037035</v>
      </c>
      <c r="BE3">
        <f t="shared" ca="1" si="0"/>
        <v>0.69230769230769229</v>
      </c>
      <c r="BF3">
        <f t="shared" ca="1" si="0"/>
        <v>0.83720930232558133</v>
      </c>
      <c r="BG3">
        <f t="shared" ca="1" si="0"/>
        <v>0.74576271186440679</v>
      </c>
      <c r="BH3">
        <f t="shared" ca="1" si="0"/>
        <v>0.71698113207547176</v>
      </c>
      <c r="BI3">
        <f t="shared" ca="1" si="0"/>
        <v>0.79166666666666663</v>
      </c>
      <c r="BJ3">
        <f t="shared" ca="1" si="0"/>
        <v>0.93333333333333335</v>
      </c>
      <c r="BK3">
        <f t="shared" ca="1" si="0"/>
        <v>0.76470588235294112</v>
      </c>
      <c r="BL3">
        <f t="shared" ca="1" si="0"/>
        <v>0.81632653061224492</v>
      </c>
      <c r="BM3">
        <f t="shared" ca="1" si="0"/>
        <v>0.82499999999999996</v>
      </c>
      <c r="BN3">
        <f t="shared" ca="1" si="0"/>
        <v>0.90476190476190477</v>
      </c>
      <c r="BO3">
        <f t="shared" ca="1" si="0"/>
        <v>0.68627450980392157</v>
      </c>
      <c r="BP3">
        <f t="shared" ref="BP3:EA6" ca="1" si="1">1-(COUNTIFS(INDIRECT(BP$1),1,INDIRECT($A3),1)/(COUNTIFS(INDIRECT(BP$1),1,INDIRECT($A3),0)+COUNTIFS(INDIRECT(BP$1),0,INDIRECT($A3),1)+COUNTIFS(INDIRECT(BP$1),1,INDIRECT($A3),1)))</f>
        <v>0.82608695652173914</v>
      </c>
      <c r="BQ3">
        <f t="shared" ca="1" si="1"/>
        <v>0.84090909090909094</v>
      </c>
      <c r="BR3">
        <f t="shared" ca="1" si="1"/>
        <v>0.67272727272727273</v>
      </c>
      <c r="BS3">
        <f t="shared" ca="1" si="1"/>
        <v>0.8</v>
      </c>
      <c r="BT3">
        <f t="shared" ca="1" si="1"/>
        <v>1</v>
      </c>
      <c r="BU3">
        <f t="shared" ca="1" si="1"/>
        <v>0.78431372549019607</v>
      </c>
      <c r="BV3">
        <f t="shared" ca="1" si="1"/>
        <v>0.81132075471698117</v>
      </c>
      <c r="BW3">
        <f t="shared" ca="1" si="1"/>
        <v>0.77777777777777779</v>
      </c>
      <c r="BX3">
        <f t="shared" ca="1" si="1"/>
        <v>0.72881355932203395</v>
      </c>
      <c r="BY3">
        <f t="shared" ca="1" si="1"/>
        <v>0.62903225806451613</v>
      </c>
      <c r="BZ3">
        <f t="shared" ca="1" si="1"/>
        <v>0.84090909090909094</v>
      </c>
      <c r="CA3">
        <f t="shared" ca="1" si="1"/>
        <v>0.91304347826086962</v>
      </c>
      <c r="CB3">
        <f t="shared" ca="1" si="1"/>
        <v>0.88372093023255816</v>
      </c>
      <c r="CC3">
        <f t="shared" ca="1" si="1"/>
        <v>0.89583333333333337</v>
      </c>
      <c r="CD3">
        <f t="shared" ca="1" si="1"/>
        <v>0.79166666666666663</v>
      </c>
      <c r="CE3">
        <f t="shared" ca="1" si="1"/>
        <v>0.8936170212765957</v>
      </c>
      <c r="CF3">
        <f t="shared" ca="1" si="1"/>
        <v>0.95238095238095233</v>
      </c>
      <c r="CG3">
        <f t="shared" ca="1" si="1"/>
        <v>0.82222222222222219</v>
      </c>
      <c r="CH3">
        <f t="shared" ca="1" si="1"/>
        <v>0.84782608695652173</v>
      </c>
      <c r="CI3">
        <f t="shared" ca="1" si="1"/>
        <v>0.85416666666666663</v>
      </c>
      <c r="CJ3">
        <f t="shared" ca="1" si="1"/>
        <v>1</v>
      </c>
      <c r="CK3">
        <f t="shared" ca="1" si="1"/>
        <v>0.8035714285714286</v>
      </c>
      <c r="CL3">
        <f t="shared" ca="1" si="1"/>
        <v>0.875</v>
      </c>
      <c r="CM3">
        <f t="shared" ca="1" si="1"/>
        <v>0.86956521739130432</v>
      </c>
      <c r="CN3">
        <f t="shared" ca="1" si="1"/>
        <v>0.87234042553191493</v>
      </c>
      <c r="CO3">
        <f t="shared" ca="1" si="1"/>
        <v>0.8545454545454545</v>
      </c>
      <c r="CP3">
        <f t="shared" ca="1" si="1"/>
        <v>0.75471698113207553</v>
      </c>
      <c r="CQ3">
        <f t="shared" ca="1" si="1"/>
        <v>0.84090909090909094</v>
      </c>
      <c r="CR3">
        <f t="shared" ca="1" si="1"/>
        <v>0.78846153846153844</v>
      </c>
      <c r="CS3">
        <f t="shared" ca="1" si="1"/>
        <v>0.87037037037037035</v>
      </c>
      <c r="CT3">
        <f t="shared" ca="1" si="1"/>
        <v>0.83673469387755106</v>
      </c>
      <c r="CU3">
        <f t="shared" ca="1" si="1"/>
        <v>0.86956521739130432</v>
      </c>
      <c r="CV3">
        <f t="shared" ca="1" si="1"/>
        <v>0.85714285714285721</v>
      </c>
      <c r="CW3">
        <f t="shared" ca="1" si="1"/>
        <v>0.75</v>
      </c>
      <c r="CX3">
        <f t="shared" ca="1" si="1"/>
        <v>0.76923076923076916</v>
      </c>
      <c r="CY3">
        <f t="shared" ca="1" si="1"/>
        <v>0.75471698113207553</v>
      </c>
      <c r="CZ3">
        <f t="shared" ca="1" si="1"/>
        <v>0.77777777777777779</v>
      </c>
      <c r="DA3">
        <f t="shared" ca="1" si="1"/>
        <v>0.84313725490196079</v>
      </c>
      <c r="DB3">
        <f t="shared" ca="1" si="1"/>
        <v>0.91489361702127658</v>
      </c>
      <c r="DC3">
        <f t="shared" ca="1" si="1"/>
        <v>0.81818181818181812</v>
      </c>
      <c r="DD3">
        <f t="shared" ca="1" si="1"/>
        <v>0.81481481481481488</v>
      </c>
      <c r="DE3">
        <f t="shared" ca="1" si="1"/>
        <v>0.83333333333333337</v>
      </c>
      <c r="DF3">
        <f t="shared" ca="1" si="1"/>
        <v>0.8392857142857143</v>
      </c>
      <c r="DG3">
        <f t="shared" ca="1" si="1"/>
        <v>0.90243902439024393</v>
      </c>
      <c r="DH3">
        <f t="shared" ca="1" si="1"/>
        <v>0.89090909090909087</v>
      </c>
      <c r="DI3">
        <f t="shared" ca="1" si="1"/>
        <v>0.85714285714285721</v>
      </c>
      <c r="DJ3">
        <f t="shared" ca="1" si="1"/>
        <v>0.90196078431372551</v>
      </c>
      <c r="DK3">
        <f t="shared" ca="1" si="1"/>
        <v>0.80769230769230771</v>
      </c>
      <c r="DL3">
        <f t="shared" ca="1" si="1"/>
        <v>0.97777777777777775</v>
      </c>
      <c r="DM3">
        <f t="shared" ca="1" si="1"/>
        <v>0.92307692307692313</v>
      </c>
      <c r="DN3">
        <f t="shared" ca="1" si="1"/>
        <v>0.85185185185185186</v>
      </c>
      <c r="DO3">
        <f t="shared" ca="1" si="1"/>
        <v>0.96078431372549022</v>
      </c>
      <c r="DP3">
        <f t="shared" ca="1" si="1"/>
        <v>0.86274509803921573</v>
      </c>
      <c r="DQ3">
        <f t="shared" ca="1" si="1"/>
        <v>0.85185185185185186</v>
      </c>
      <c r="DR3">
        <f t="shared" ca="1" si="1"/>
        <v>1</v>
      </c>
      <c r="DS3">
        <f t="shared" ca="1" si="1"/>
        <v>0.87719298245614041</v>
      </c>
      <c r="DT3">
        <f t="shared" ca="1" si="1"/>
        <v>0.77419354838709675</v>
      </c>
      <c r="DU3">
        <f t="shared" ca="1" si="1"/>
        <v>0.72131147540983609</v>
      </c>
      <c r="DV3">
        <f t="shared" ca="1" si="1"/>
        <v>0.83333333333333337</v>
      </c>
      <c r="DW3">
        <f t="shared" ca="1" si="1"/>
        <v>0.97368421052631582</v>
      </c>
      <c r="DX3">
        <f t="shared" ca="1" si="1"/>
        <v>0.82692307692307687</v>
      </c>
      <c r="DY3">
        <f t="shared" ca="1" si="1"/>
        <v>0.88235294117647056</v>
      </c>
      <c r="DZ3">
        <f t="shared" ca="1" si="1"/>
        <v>0.76785714285714279</v>
      </c>
      <c r="EA3">
        <f t="shared" ca="1" si="1"/>
        <v>0.95</v>
      </c>
      <c r="EB3">
        <f t="shared" ref="EB3:EH9" ca="1" si="2">1-(COUNTIFS(INDIRECT(EB$1),1,INDIRECT($A3),1)/(COUNTIFS(INDIRECT(EB$1),1,INDIRECT($A3),0)+COUNTIFS(INDIRECT(EB$1),0,INDIRECT($A3),1)+COUNTIFS(INDIRECT(EB$1),1,INDIRECT($A3),1)))</f>
        <v>0.87804878048780488</v>
      </c>
      <c r="EC3">
        <f t="shared" ca="1" si="2"/>
        <v>0.88372093023255816</v>
      </c>
      <c r="ED3">
        <f t="shared" ca="1" si="2"/>
        <v>0.86792452830188682</v>
      </c>
      <c r="EE3">
        <f t="shared" ca="1" si="2"/>
        <v>0.83673469387755106</v>
      </c>
      <c r="EF3">
        <f t="shared" ca="1" si="2"/>
        <v>0.91111111111111109</v>
      </c>
      <c r="EG3">
        <f t="shared" ca="1" si="2"/>
        <v>0.89743589743589747</v>
      </c>
      <c r="EH3">
        <f t="shared" ca="1" si="2"/>
        <v>0.8936170212765957</v>
      </c>
    </row>
    <row r="4" spans="1:138" ht="26.65" x14ac:dyDescent="0.45">
      <c r="A4" s="4" t="s">
        <v>23</v>
      </c>
      <c r="B4" s="3" t="s">
        <v>179</v>
      </c>
      <c r="C4">
        <f t="shared" ref="C4:R26" ca="1" si="3">1-(COUNTIFS(INDIRECT(C$1),1,INDIRECT($A4),1)/(COUNTIFS(INDIRECT(C$1),1,INDIRECT($A4),0)+COUNTIFS(INDIRECT(C$1),0,INDIRECT($A4),1)+COUNTIFS(INDIRECT(C$1),1,INDIRECT($A4),1)))</f>
        <v>0.46153846153846156</v>
      </c>
      <c r="D4">
        <f t="shared" ca="1" si="0"/>
        <v>0</v>
      </c>
      <c r="E4">
        <f t="shared" ca="1" si="0"/>
        <v>0.46376811594202894</v>
      </c>
      <c r="F4">
        <f t="shared" ca="1" si="0"/>
        <v>0.74626865671641784</v>
      </c>
      <c r="G4">
        <f ca="1">1-(COUNTIFS(INDIRECT(G$1),1,INDIRECT($A4),1)/(COUNTIFS(INDIRECT(G$1),1,INDIRECT($A4),0)+COUNTIFS(INDIRECT(G$1),0,INDIRECT($A4),1)+COUNTIFS(INDIRECT(G$1),1,INDIRECT($A4),1)))</f>
        <v>0.56944444444444442</v>
      </c>
      <c r="H4">
        <f t="shared" ca="1" si="0"/>
        <v>0.70149253731343286</v>
      </c>
      <c r="I4">
        <f t="shared" ca="1" si="0"/>
        <v>0.60563380281690149</v>
      </c>
      <c r="J4">
        <f t="shared" ca="1" si="0"/>
        <v>0.61194029850746268</v>
      </c>
      <c r="K4">
        <f t="shared" ca="1" si="0"/>
        <v>0.765625</v>
      </c>
      <c r="L4">
        <f t="shared" ca="1" si="0"/>
        <v>0.90909090909090906</v>
      </c>
      <c r="M4">
        <f t="shared" ca="1" si="0"/>
        <v>0.65714285714285714</v>
      </c>
      <c r="N4">
        <f t="shared" ca="1" si="0"/>
        <v>0.82089552238805974</v>
      </c>
      <c r="O4">
        <f t="shared" ca="1" si="0"/>
        <v>0.6</v>
      </c>
      <c r="P4">
        <f t="shared" ca="1" si="0"/>
        <v>0.76119402985074625</v>
      </c>
      <c r="Q4">
        <f t="shared" ca="1" si="0"/>
        <v>0.69117647058823528</v>
      </c>
      <c r="R4">
        <f t="shared" ca="1" si="0"/>
        <v>0.90769230769230769</v>
      </c>
      <c r="S4">
        <f t="shared" ca="1" si="0"/>
        <v>0.82089552238805974</v>
      </c>
      <c r="T4">
        <f t="shared" ca="1" si="0"/>
        <v>0.81818181818181812</v>
      </c>
      <c r="U4">
        <f t="shared" ca="1" si="0"/>
        <v>0.828125</v>
      </c>
      <c r="V4">
        <f t="shared" ca="1" si="0"/>
        <v>0.70769230769230762</v>
      </c>
      <c r="W4">
        <f t="shared" ca="1" si="0"/>
        <v>0.90476190476190477</v>
      </c>
      <c r="X4">
        <f t="shared" ca="1" si="0"/>
        <v>0.64179104477611948</v>
      </c>
      <c r="Y4">
        <f t="shared" ca="1" si="0"/>
        <v>0.92063492063492069</v>
      </c>
      <c r="Z4">
        <f t="shared" ca="1" si="0"/>
        <v>0.85714285714285721</v>
      </c>
      <c r="AA4">
        <f t="shared" ca="1" si="0"/>
        <v>0.75757575757575757</v>
      </c>
      <c r="AB4">
        <f t="shared" ca="1" si="0"/>
        <v>0.6097560975609756</v>
      </c>
      <c r="AC4">
        <f t="shared" ca="1" si="0"/>
        <v>0.61111111111111116</v>
      </c>
      <c r="AD4">
        <f t="shared" ca="1" si="0"/>
        <v>0.84210526315789469</v>
      </c>
      <c r="AE4">
        <f t="shared" ca="1" si="0"/>
        <v>0.85714285714285721</v>
      </c>
      <c r="AF4">
        <f t="shared" ca="1" si="0"/>
        <v>0.74390243902439024</v>
      </c>
      <c r="AG4">
        <f t="shared" ca="1" si="0"/>
        <v>0.75294117647058822</v>
      </c>
      <c r="AH4">
        <f t="shared" ca="1" si="0"/>
        <v>0.91666666666666663</v>
      </c>
      <c r="AI4">
        <f t="shared" ca="1" si="0"/>
        <v>0.79452054794520555</v>
      </c>
      <c r="AJ4">
        <f t="shared" ca="1" si="0"/>
        <v>0.86764705882352944</v>
      </c>
      <c r="AK4">
        <f t="shared" ca="1" si="0"/>
        <v>0.88571428571428568</v>
      </c>
      <c r="AL4">
        <f t="shared" ca="1" si="0"/>
        <v>0.67999999999999994</v>
      </c>
      <c r="AM4">
        <f t="shared" ca="1" si="0"/>
        <v>0.72857142857142865</v>
      </c>
      <c r="AN4">
        <f t="shared" ca="1" si="0"/>
        <v>0.8970588235294118</v>
      </c>
      <c r="AO4">
        <f t="shared" ca="1" si="0"/>
        <v>0.91044776119402981</v>
      </c>
      <c r="AP4">
        <f t="shared" ca="1" si="0"/>
        <v>0.8666666666666667</v>
      </c>
      <c r="AQ4">
        <f t="shared" ca="1" si="0"/>
        <v>0.97101449275362317</v>
      </c>
      <c r="AR4">
        <f t="shared" ca="1" si="0"/>
        <v>0.89552238805970152</v>
      </c>
      <c r="AS4">
        <f t="shared" ca="1" si="0"/>
        <v>0.91428571428571426</v>
      </c>
      <c r="AT4">
        <f t="shared" ca="1" si="0"/>
        <v>0.85897435897435903</v>
      </c>
      <c r="AU4">
        <f t="shared" ca="1" si="0"/>
        <v>0.89393939393939392</v>
      </c>
      <c r="AV4">
        <f t="shared" ca="1" si="0"/>
        <v>0.92307692307692313</v>
      </c>
      <c r="AW4">
        <f t="shared" ca="1" si="0"/>
        <v>0.81690140845070425</v>
      </c>
      <c r="AX4">
        <f t="shared" ca="1" si="0"/>
        <v>0.70270270270270263</v>
      </c>
      <c r="AY4">
        <f t="shared" ca="1" si="0"/>
        <v>0.84057971014492749</v>
      </c>
      <c r="AZ4">
        <f t="shared" ca="1" si="0"/>
        <v>0.625</v>
      </c>
      <c r="BA4">
        <f t="shared" ca="1" si="0"/>
        <v>0.89552238805970152</v>
      </c>
      <c r="BB4">
        <f t="shared" ca="1" si="0"/>
        <v>0.84848484848484851</v>
      </c>
      <c r="BC4">
        <f t="shared" ca="1" si="0"/>
        <v>0.75362318840579712</v>
      </c>
      <c r="BD4">
        <f t="shared" ca="1" si="0"/>
        <v>0.76811594202898548</v>
      </c>
      <c r="BE4">
        <f t="shared" ca="1" si="0"/>
        <v>0.66666666666666674</v>
      </c>
      <c r="BF4">
        <f t="shared" ca="1" si="0"/>
        <v>0.82539682539682535</v>
      </c>
      <c r="BG4">
        <f t="shared" ca="1" si="0"/>
        <v>0.63888888888888884</v>
      </c>
      <c r="BH4">
        <f t="shared" ca="1" si="0"/>
        <v>0.60606060606060608</v>
      </c>
      <c r="BI4">
        <f t="shared" ca="1" si="0"/>
        <v>0.75757575757575757</v>
      </c>
      <c r="BJ4">
        <f t="shared" ca="1" si="0"/>
        <v>0.875</v>
      </c>
      <c r="BK4">
        <f t="shared" ca="1" si="0"/>
        <v>0.72058823529411764</v>
      </c>
      <c r="BL4">
        <f t="shared" ca="1" si="0"/>
        <v>0.77611940298507465</v>
      </c>
      <c r="BM4">
        <f t="shared" ca="1" si="0"/>
        <v>0.87301587301587302</v>
      </c>
      <c r="BN4">
        <f t="shared" ca="1" si="0"/>
        <v>0.92307692307692313</v>
      </c>
      <c r="BO4">
        <f t="shared" ca="1" si="0"/>
        <v>0.64179104477611948</v>
      </c>
      <c r="BP4">
        <f t="shared" ca="1" si="1"/>
        <v>0.81818181818181812</v>
      </c>
      <c r="BQ4">
        <f t="shared" ca="1" si="1"/>
        <v>0.86363636363636365</v>
      </c>
      <c r="BR4">
        <f t="shared" ca="1" si="1"/>
        <v>0.59420289855072461</v>
      </c>
      <c r="BS4">
        <f t="shared" ca="1" si="1"/>
        <v>0.76470588235294112</v>
      </c>
      <c r="BT4">
        <f t="shared" ca="1" si="1"/>
        <v>1</v>
      </c>
      <c r="BU4">
        <f t="shared" ca="1" si="1"/>
        <v>0.65625</v>
      </c>
      <c r="BV4">
        <f t="shared" ca="1" si="1"/>
        <v>0.72058823529411764</v>
      </c>
      <c r="BW4">
        <f t="shared" ca="1" si="1"/>
        <v>0.765625</v>
      </c>
      <c r="BX4">
        <f t="shared" ca="1" si="1"/>
        <v>0.58571428571428563</v>
      </c>
      <c r="BY4">
        <f t="shared" ca="1" si="1"/>
        <v>0.48611111111111116</v>
      </c>
      <c r="BZ4">
        <f t="shared" ca="1" si="1"/>
        <v>0.84615384615384615</v>
      </c>
      <c r="CA4">
        <f t="shared" ca="1" si="1"/>
        <v>0.86153846153846159</v>
      </c>
      <c r="CB4">
        <f t="shared" ca="1" si="1"/>
        <v>0.875</v>
      </c>
      <c r="CC4">
        <f t="shared" ca="1" si="1"/>
        <v>0.81538461538461537</v>
      </c>
      <c r="CD4">
        <f t="shared" ca="1" si="1"/>
        <v>0.75757575757575757</v>
      </c>
      <c r="CE4">
        <f t="shared" ca="1" si="1"/>
        <v>0.86567164179104483</v>
      </c>
      <c r="CF4">
        <f t="shared" ca="1" si="1"/>
        <v>0.92063492063492069</v>
      </c>
      <c r="CG4">
        <f t="shared" ca="1" si="1"/>
        <v>0.81538461538461537</v>
      </c>
      <c r="CH4">
        <f t="shared" ca="1" si="1"/>
        <v>0.796875</v>
      </c>
      <c r="CI4">
        <f t="shared" ca="1" si="1"/>
        <v>0.82089552238805974</v>
      </c>
      <c r="CJ4">
        <f t="shared" ca="1" si="1"/>
        <v>0.96875</v>
      </c>
      <c r="CK4">
        <f t="shared" ca="1" si="1"/>
        <v>0.75342465753424659</v>
      </c>
      <c r="CL4">
        <f t="shared" ca="1" si="1"/>
        <v>0.8529411764705882</v>
      </c>
      <c r="CM4">
        <f t="shared" ca="1" si="1"/>
        <v>0.8</v>
      </c>
      <c r="CN4">
        <f t="shared" ca="1" si="1"/>
        <v>0.86764705882352944</v>
      </c>
      <c r="CO4">
        <f t="shared" ca="1" si="1"/>
        <v>0.80821917808219179</v>
      </c>
      <c r="CP4">
        <f t="shared" ca="1" si="1"/>
        <v>0.81578947368421051</v>
      </c>
      <c r="CQ4">
        <f t="shared" ca="1" si="1"/>
        <v>0.88059701492537312</v>
      </c>
      <c r="CR4">
        <f t="shared" ca="1" si="1"/>
        <v>0.80821917808219179</v>
      </c>
      <c r="CS4">
        <f t="shared" ca="1" si="1"/>
        <v>0.81944444444444442</v>
      </c>
      <c r="CT4">
        <f t="shared" ca="1" si="1"/>
        <v>0.875</v>
      </c>
      <c r="CU4">
        <f t="shared" ca="1" si="1"/>
        <v>0.88235294117647056</v>
      </c>
      <c r="CV4">
        <f t="shared" ca="1" si="1"/>
        <v>0.87323943661971826</v>
      </c>
      <c r="CW4">
        <f t="shared" ca="1" si="1"/>
        <v>0.74666666666666659</v>
      </c>
      <c r="CX4">
        <f t="shared" ca="1" si="1"/>
        <v>0.77777777777777779</v>
      </c>
      <c r="CY4">
        <f t="shared" ca="1" si="1"/>
        <v>0.8</v>
      </c>
      <c r="CZ4">
        <f t="shared" ca="1" si="1"/>
        <v>0.72151898734177222</v>
      </c>
      <c r="DA4">
        <f t="shared" ca="1" si="1"/>
        <v>0.83098591549295775</v>
      </c>
      <c r="DB4">
        <f t="shared" ca="1" si="1"/>
        <v>0.8970588235294118</v>
      </c>
      <c r="DC4">
        <f t="shared" ca="1" si="1"/>
        <v>0.78082191780821919</v>
      </c>
      <c r="DD4">
        <f t="shared" ca="1" si="1"/>
        <v>0.79452054794520555</v>
      </c>
      <c r="DE4">
        <f t="shared" ca="1" si="1"/>
        <v>0.80821917808219179</v>
      </c>
      <c r="DF4">
        <f t="shared" ca="1" si="1"/>
        <v>0.8441558441558441</v>
      </c>
      <c r="DG4">
        <f t="shared" ca="1" si="1"/>
        <v>0.90476190476190477</v>
      </c>
      <c r="DH4">
        <f t="shared" ca="1" si="1"/>
        <v>0.85135135135135132</v>
      </c>
      <c r="DI4">
        <f t="shared" ca="1" si="1"/>
        <v>0.875</v>
      </c>
      <c r="DJ4">
        <f t="shared" ca="1" si="1"/>
        <v>0.85714285714285721</v>
      </c>
      <c r="DK4">
        <f t="shared" ca="1" si="1"/>
        <v>0.77142857142857146</v>
      </c>
      <c r="DL4">
        <f t="shared" ca="1" si="1"/>
        <v>0.97058823529411764</v>
      </c>
      <c r="DM4">
        <f t="shared" ca="1" si="1"/>
        <v>0.95238095238095233</v>
      </c>
      <c r="DN4">
        <f t="shared" ca="1" si="1"/>
        <v>0.82191780821917804</v>
      </c>
      <c r="DO4">
        <f t="shared" ca="1" si="1"/>
        <v>0.9</v>
      </c>
      <c r="DP4">
        <f t="shared" ca="1" si="1"/>
        <v>0.87671232876712324</v>
      </c>
      <c r="DQ4">
        <f t="shared" ca="1" si="1"/>
        <v>0.83783783783783783</v>
      </c>
      <c r="DR4">
        <f t="shared" ca="1" si="1"/>
        <v>0.984375</v>
      </c>
      <c r="DS4">
        <f t="shared" ca="1" si="1"/>
        <v>0.79452054794520555</v>
      </c>
      <c r="DT4">
        <f t="shared" ca="1" si="1"/>
        <v>0.68421052631578949</v>
      </c>
      <c r="DU4">
        <f t="shared" ca="1" si="1"/>
        <v>0.64</v>
      </c>
      <c r="DV4">
        <f t="shared" ca="1" si="1"/>
        <v>0.78787878787878785</v>
      </c>
      <c r="DW4">
        <f t="shared" ca="1" si="1"/>
        <v>1</v>
      </c>
      <c r="DX4">
        <f t="shared" ca="1" si="1"/>
        <v>0.75</v>
      </c>
      <c r="DY4">
        <f t="shared" ca="1" si="1"/>
        <v>0.875</v>
      </c>
      <c r="DZ4">
        <f t="shared" ca="1" si="1"/>
        <v>0.72602739726027399</v>
      </c>
      <c r="EA4">
        <f t="shared" ca="1" si="1"/>
        <v>0.95238095238095233</v>
      </c>
      <c r="EB4">
        <f t="shared" ca="1" si="2"/>
        <v>0.88888888888888884</v>
      </c>
      <c r="EC4">
        <f t="shared" ca="1" si="2"/>
        <v>0.89230769230769225</v>
      </c>
      <c r="ED4">
        <f t="shared" ca="1" si="2"/>
        <v>0.86486486486486491</v>
      </c>
      <c r="EE4">
        <f t="shared" ca="1" si="2"/>
        <v>0.79104477611940305</v>
      </c>
      <c r="EF4">
        <f t="shared" ca="1" si="2"/>
        <v>0.89393939393939392</v>
      </c>
      <c r="EG4">
        <f t="shared" ca="1" si="2"/>
        <v>0.91935483870967738</v>
      </c>
      <c r="EH4">
        <f t="shared" ca="1" si="2"/>
        <v>0.88235294117647056</v>
      </c>
    </row>
    <row r="5" spans="1:138" ht="26.65" x14ac:dyDescent="0.45">
      <c r="A5" s="4" t="s">
        <v>24</v>
      </c>
      <c r="B5" s="3" t="s">
        <v>290</v>
      </c>
      <c r="C5">
        <f t="shared" ca="1" si="3"/>
        <v>0.61016949152542366</v>
      </c>
      <c r="D5">
        <f t="shared" ca="1" si="0"/>
        <v>0.46376811594202894</v>
      </c>
      <c r="E5">
        <f t="shared" ca="1" si="0"/>
        <v>0</v>
      </c>
      <c r="F5">
        <f t="shared" ca="1" si="0"/>
        <v>0.73076923076923084</v>
      </c>
      <c r="G5">
        <f t="shared" ca="1" si="0"/>
        <v>0.71212121212121215</v>
      </c>
      <c r="H5">
        <f t="shared" ca="1" si="0"/>
        <v>0.74545454545454548</v>
      </c>
      <c r="I5">
        <f t="shared" ca="1" si="0"/>
        <v>0.69354838709677424</v>
      </c>
      <c r="J5">
        <f t="shared" ca="1" si="0"/>
        <v>0.68421052631578949</v>
      </c>
      <c r="K5">
        <f t="shared" ca="1" si="0"/>
        <v>0.80392156862745101</v>
      </c>
      <c r="L5">
        <f t="shared" ca="1" si="0"/>
        <v>0.94117647058823528</v>
      </c>
      <c r="M5">
        <f t="shared" ca="1" si="0"/>
        <v>0.59259259259259256</v>
      </c>
      <c r="N5">
        <f t="shared" ca="1" si="0"/>
        <v>0.89090909090909087</v>
      </c>
      <c r="O5">
        <f t="shared" ca="1" si="0"/>
        <v>0.67272727272727273</v>
      </c>
      <c r="P5">
        <f t="shared" ca="1" si="0"/>
        <v>0.72549019607843135</v>
      </c>
      <c r="Q5">
        <f t="shared" ca="1" si="0"/>
        <v>0.70909090909090911</v>
      </c>
      <c r="R5">
        <f t="shared" ca="1" si="0"/>
        <v>0.87234042553191493</v>
      </c>
      <c r="S5">
        <f t="shared" ca="1" si="0"/>
        <v>0.78</v>
      </c>
      <c r="T5">
        <f t="shared" ca="1" si="0"/>
        <v>0.72340425531914887</v>
      </c>
      <c r="U5">
        <f t="shared" ca="1" si="0"/>
        <v>0.78723404255319152</v>
      </c>
      <c r="V5">
        <f t="shared" ca="1" si="0"/>
        <v>0.70588235294117641</v>
      </c>
      <c r="W5">
        <f t="shared" ca="1" si="0"/>
        <v>0.89130434782608692</v>
      </c>
      <c r="X5">
        <f t="shared" ca="1" si="0"/>
        <v>0.6964285714285714</v>
      </c>
      <c r="Y5">
        <f t="shared" ca="1" si="0"/>
        <v>0.86363636363636365</v>
      </c>
      <c r="Z5">
        <f t="shared" ca="1" si="0"/>
        <v>0.82608695652173914</v>
      </c>
      <c r="AA5">
        <f t="shared" ca="1" si="0"/>
        <v>0.69387755102040816</v>
      </c>
      <c r="AB5">
        <f t="shared" ca="1" si="0"/>
        <v>0.70270270270270263</v>
      </c>
      <c r="AC5">
        <f t="shared" ca="1" si="0"/>
        <v>0.74117647058823533</v>
      </c>
      <c r="AD5">
        <f t="shared" ca="1" si="0"/>
        <v>0.81355932203389836</v>
      </c>
      <c r="AE5">
        <f t="shared" ca="1" si="0"/>
        <v>0.87096774193548387</v>
      </c>
      <c r="AF5">
        <f t="shared" ca="1" si="0"/>
        <v>0.85135135135135132</v>
      </c>
      <c r="AG5">
        <f t="shared" ca="1" si="0"/>
        <v>0.84210526315789469</v>
      </c>
      <c r="AH5">
        <f t="shared" ca="1" si="0"/>
        <v>0.94736842105263164</v>
      </c>
      <c r="AI5">
        <f t="shared" ca="1" si="0"/>
        <v>0.83333333333333337</v>
      </c>
      <c r="AJ5">
        <f t="shared" ca="1" si="0"/>
        <v>0.86538461538461542</v>
      </c>
      <c r="AK5">
        <f t="shared" ca="1" si="0"/>
        <v>0.84615384615384615</v>
      </c>
      <c r="AL5">
        <f t="shared" ca="1" si="0"/>
        <v>0.80882352941176472</v>
      </c>
      <c r="AM5">
        <f t="shared" ca="1" si="0"/>
        <v>0.75438596491228072</v>
      </c>
      <c r="AN5">
        <f t="shared" ca="1" si="0"/>
        <v>0.92452830188679247</v>
      </c>
      <c r="AO5">
        <f t="shared" ca="1" si="0"/>
        <v>0.9</v>
      </c>
      <c r="AP5">
        <f t="shared" ca="1" si="0"/>
        <v>0.8833333333333333</v>
      </c>
      <c r="AQ5">
        <f t="shared" ca="1" si="0"/>
        <v>0.94</v>
      </c>
      <c r="AR5">
        <f t="shared" ca="1" si="0"/>
        <v>0.90196078431372551</v>
      </c>
      <c r="AS5">
        <f t="shared" ca="1" si="0"/>
        <v>0.84</v>
      </c>
      <c r="AT5">
        <f t="shared" ca="1" si="0"/>
        <v>0.87301587301587302</v>
      </c>
      <c r="AU5">
        <f t="shared" ca="1" si="0"/>
        <v>0.96226415094339623</v>
      </c>
      <c r="AV5">
        <f t="shared" ca="1" si="0"/>
        <v>0.93877551020408168</v>
      </c>
      <c r="AW5">
        <f t="shared" ca="1" si="0"/>
        <v>0.88135593220338981</v>
      </c>
      <c r="AX5">
        <f t="shared" ca="1" si="0"/>
        <v>0.72131147540983609</v>
      </c>
      <c r="AY5">
        <f t="shared" ca="1" si="0"/>
        <v>0.8727272727272728</v>
      </c>
      <c r="AZ5">
        <f t="shared" ca="1" si="0"/>
        <v>0.65</v>
      </c>
      <c r="BA5">
        <f t="shared" ca="1" si="0"/>
        <v>0.85714285714285721</v>
      </c>
      <c r="BB5">
        <f t="shared" ca="1" si="0"/>
        <v>0.86274509803921573</v>
      </c>
      <c r="BC5">
        <f t="shared" ca="1" si="0"/>
        <v>0.76363636363636367</v>
      </c>
      <c r="BD5">
        <f t="shared" ca="1" si="0"/>
        <v>0.82456140350877194</v>
      </c>
      <c r="BE5">
        <f t="shared" ca="1" si="0"/>
        <v>0.72413793103448276</v>
      </c>
      <c r="BF5">
        <f t="shared" ca="1" si="0"/>
        <v>0.85714285714285721</v>
      </c>
      <c r="BG5">
        <f t="shared" ca="1" si="0"/>
        <v>0.64406779661016955</v>
      </c>
      <c r="BH5">
        <f t="shared" ca="1" si="0"/>
        <v>0.62962962962962965</v>
      </c>
      <c r="BI5">
        <f t="shared" ca="1" si="0"/>
        <v>0.76923076923076916</v>
      </c>
      <c r="BJ5">
        <f t="shared" ca="1" si="0"/>
        <v>0.875</v>
      </c>
      <c r="BK5">
        <f t="shared" ca="1" si="0"/>
        <v>0.67307692307692313</v>
      </c>
      <c r="BL5">
        <f t="shared" ca="1" si="0"/>
        <v>0.79245283018867929</v>
      </c>
      <c r="BM5">
        <f t="shared" ca="1" si="0"/>
        <v>0.89583333333333337</v>
      </c>
      <c r="BN5">
        <f t="shared" ca="1" si="0"/>
        <v>0.91666666666666663</v>
      </c>
      <c r="BO5">
        <f t="shared" ca="1" si="0"/>
        <v>0.6964285714285714</v>
      </c>
      <c r="BP5">
        <f t="shared" ca="1" si="1"/>
        <v>0.82352941176470584</v>
      </c>
      <c r="BQ5">
        <f t="shared" ca="1" si="1"/>
        <v>0.83673469387755106</v>
      </c>
      <c r="BR5">
        <f t="shared" ca="1" si="1"/>
        <v>0.68333333333333335</v>
      </c>
      <c r="BS5">
        <f t="shared" ca="1" si="1"/>
        <v>0.73076923076923084</v>
      </c>
      <c r="BT5">
        <f t="shared" ca="1" si="1"/>
        <v>1</v>
      </c>
      <c r="BU5">
        <f t="shared" ca="1" si="1"/>
        <v>0.76363636363636367</v>
      </c>
      <c r="BV5">
        <f t="shared" ca="1" si="1"/>
        <v>0.74545454545454548</v>
      </c>
      <c r="BW5">
        <f t="shared" ca="1" si="1"/>
        <v>0.75510204081632648</v>
      </c>
      <c r="BX5">
        <f t="shared" ca="1" si="1"/>
        <v>0.65</v>
      </c>
      <c r="BY5">
        <f t="shared" ca="1" si="1"/>
        <v>0.50819672131147542</v>
      </c>
      <c r="BZ5">
        <f t="shared" ca="1" si="1"/>
        <v>0.83673469387755106</v>
      </c>
      <c r="CA5">
        <f t="shared" ca="1" si="1"/>
        <v>0.85714285714285721</v>
      </c>
      <c r="CB5">
        <f t="shared" ca="1" si="1"/>
        <v>0.89795918367346939</v>
      </c>
      <c r="CC5">
        <f t="shared" ca="1" si="1"/>
        <v>0.84313725490196079</v>
      </c>
      <c r="CD5">
        <f t="shared" ca="1" si="1"/>
        <v>0.76923076923076916</v>
      </c>
      <c r="CE5">
        <f t="shared" ca="1" si="1"/>
        <v>0.86274509803921573</v>
      </c>
      <c r="CF5">
        <f t="shared" ca="1" si="1"/>
        <v>0.93617021276595747</v>
      </c>
      <c r="CG5">
        <f t="shared" ca="1" si="1"/>
        <v>0.79591836734693877</v>
      </c>
      <c r="CH5">
        <f t="shared" ca="1" si="1"/>
        <v>0.82000000000000006</v>
      </c>
      <c r="CI5">
        <f t="shared" ca="1" si="1"/>
        <v>0.82692307692307687</v>
      </c>
      <c r="CJ5">
        <f t="shared" ca="1" si="1"/>
        <v>0.95652173913043481</v>
      </c>
      <c r="CK5">
        <f t="shared" ca="1" si="1"/>
        <v>0.78333333333333333</v>
      </c>
      <c r="CL5">
        <f t="shared" ca="1" si="1"/>
        <v>0.86792452830188682</v>
      </c>
      <c r="CM5">
        <f t="shared" ca="1" si="1"/>
        <v>0.83333333333333337</v>
      </c>
      <c r="CN5">
        <f t="shared" ca="1" si="1"/>
        <v>0.90740740740740744</v>
      </c>
      <c r="CO5">
        <f t="shared" ca="1" si="1"/>
        <v>0.85</v>
      </c>
      <c r="CP5">
        <f t="shared" ca="1" si="1"/>
        <v>0.875</v>
      </c>
      <c r="CQ5">
        <f t="shared" ca="1" si="1"/>
        <v>0.88235294117647056</v>
      </c>
      <c r="CR5">
        <f t="shared" ca="1" si="1"/>
        <v>0.81034482758620685</v>
      </c>
      <c r="CS5">
        <f t="shared" ca="1" si="1"/>
        <v>0.82456140350877194</v>
      </c>
      <c r="CT5">
        <f t="shared" ca="1" si="1"/>
        <v>0.93220338983050843</v>
      </c>
      <c r="CU5">
        <f t="shared" ca="1" si="1"/>
        <v>0.90566037735849059</v>
      </c>
      <c r="CV5">
        <f t="shared" ca="1" si="1"/>
        <v>0.83018867924528306</v>
      </c>
      <c r="CW5">
        <f t="shared" ca="1" si="1"/>
        <v>0.79365079365079372</v>
      </c>
      <c r="CX5">
        <f t="shared" ca="1" si="1"/>
        <v>0.83333333333333337</v>
      </c>
      <c r="CY5">
        <f t="shared" ca="1" si="1"/>
        <v>0.77966101694915257</v>
      </c>
      <c r="CZ5">
        <f t="shared" ca="1" si="1"/>
        <v>0.81428571428571428</v>
      </c>
      <c r="DA5">
        <f t="shared" ca="1" si="1"/>
        <v>0.8392857142857143</v>
      </c>
      <c r="DB5">
        <f t="shared" ca="1" si="1"/>
        <v>0.88235294117647056</v>
      </c>
      <c r="DC5">
        <f t="shared" ca="1" si="1"/>
        <v>0.85483870967741937</v>
      </c>
      <c r="DD5">
        <f t="shared" ca="1" si="1"/>
        <v>0.85245901639344268</v>
      </c>
      <c r="DE5">
        <f t="shared" ca="1" si="1"/>
        <v>0.88709677419354838</v>
      </c>
      <c r="DF5">
        <f t="shared" ca="1" si="1"/>
        <v>0.85483870967741937</v>
      </c>
      <c r="DG5">
        <f t="shared" ca="1" si="1"/>
        <v>0.9375</v>
      </c>
      <c r="DH5">
        <f t="shared" ca="1" si="1"/>
        <v>0.86440677966101698</v>
      </c>
      <c r="DI5">
        <f t="shared" ca="1" si="1"/>
        <v>0.89795918367346939</v>
      </c>
      <c r="DJ5">
        <f t="shared" ca="1" si="1"/>
        <v>0.91228070175438591</v>
      </c>
      <c r="DK5">
        <f t="shared" ca="1" si="1"/>
        <v>0.88524590163934425</v>
      </c>
      <c r="DL5">
        <f t="shared" ca="1" si="1"/>
        <v>1</v>
      </c>
      <c r="DM5">
        <f t="shared" ca="1" si="1"/>
        <v>0.95652173913043481</v>
      </c>
      <c r="DN5">
        <f t="shared" ca="1" si="1"/>
        <v>0.84745762711864403</v>
      </c>
      <c r="DO5">
        <f t="shared" ca="1" si="1"/>
        <v>0.96491228070175439</v>
      </c>
      <c r="DP5">
        <f t="shared" ca="1" si="1"/>
        <v>0.83636363636363642</v>
      </c>
      <c r="DQ5">
        <f t="shared" ca="1" si="1"/>
        <v>0.88524590163934425</v>
      </c>
      <c r="DR5">
        <f t="shared" ca="1" si="1"/>
        <v>1</v>
      </c>
      <c r="DS5">
        <f t="shared" ca="1" si="1"/>
        <v>0.75</v>
      </c>
      <c r="DT5">
        <f t="shared" ca="1" si="1"/>
        <v>0.65573770491803285</v>
      </c>
      <c r="DU5">
        <f t="shared" ca="1" si="1"/>
        <v>0.62295081967213117</v>
      </c>
      <c r="DV5">
        <f t="shared" ca="1" si="1"/>
        <v>0.73469387755102034</v>
      </c>
      <c r="DW5">
        <f t="shared" ca="1" si="1"/>
        <v>1</v>
      </c>
      <c r="DX5">
        <f t="shared" ca="1" si="1"/>
        <v>0.73584905660377364</v>
      </c>
      <c r="DY5">
        <f t="shared" ca="1" si="1"/>
        <v>0.89473684210526316</v>
      </c>
      <c r="DZ5">
        <f t="shared" ca="1" si="1"/>
        <v>0.77049180327868849</v>
      </c>
      <c r="EA5">
        <f t="shared" ca="1" si="1"/>
        <v>0.93333333333333335</v>
      </c>
      <c r="EB5">
        <f t="shared" ca="1" si="2"/>
        <v>0.91666666666666663</v>
      </c>
      <c r="EC5">
        <f t="shared" ca="1" si="2"/>
        <v>0.875</v>
      </c>
      <c r="ED5">
        <f t="shared" ca="1" si="2"/>
        <v>0.86206896551724133</v>
      </c>
      <c r="EE5">
        <f t="shared" ca="1" si="2"/>
        <v>0.8545454545454545</v>
      </c>
      <c r="EF5">
        <f t="shared" ca="1" si="2"/>
        <v>0.92156862745098045</v>
      </c>
      <c r="EG5">
        <f t="shared" ca="1" si="2"/>
        <v>0.88636363636363635</v>
      </c>
      <c r="EH5">
        <f t="shared" ca="1" si="2"/>
        <v>0.94545454545454544</v>
      </c>
    </row>
    <row r="6" spans="1:138" ht="26.65" x14ac:dyDescent="0.45">
      <c r="A6" s="4" t="s">
        <v>25</v>
      </c>
      <c r="B6" s="3" t="s">
        <v>292</v>
      </c>
      <c r="C6">
        <f t="shared" ca="1" si="3"/>
        <v>0.8</v>
      </c>
      <c r="D6">
        <f t="shared" ca="1" si="0"/>
        <v>0.74626865671641784</v>
      </c>
      <c r="E6">
        <f t="shared" ca="1" si="0"/>
        <v>0.73076923076923084</v>
      </c>
      <c r="F6">
        <f t="shared" ca="1" si="0"/>
        <v>0</v>
      </c>
      <c r="G6">
        <f t="shared" ca="1" si="0"/>
        <v>0.83333333333333337</v>
      </c>
      <c r="H6">
        <f t="shared" ca="1" si="0"/>
        <v>0.90697674418604657</v>
      </c>
      <c r="I6">
        <f t="shared" ca="1" si="0"/>
        <v>0.86538461538461542</v>
      </c>
      <c r="J6">
        <f t="shared" ca="1" si="0"/>
        <v>0.70731707317073167</v>
      </c>
      <c r="K6">
        <f t="shared" ca="1" si="0"/>
        <v>0.7</v>
      </c>
      <c r="L6">
        <f t="shared" ca="1" si="0"/>
        <v>0.89655172413793105</v>
      </c>
      <c r="M6">
        <f t="shared" ca="1" si="0"/>
        <v>0.68292682926829262</v>
      </c>
      <c r="N6">
        <f t="shared" ca="1" si="0"/>
        <v>0.88571428571428568</v>
      </c>
      <c r="O6">
        <f t="shared" ca="1" si="0"/>
        <v>0.69230769230769229</v>
      </c>
      <c r="P6">
        <f t="shared" ca="1" si="0"/>
        <v>0.80555555555555558</v>
      </c>
      <c r="Q6">
        <f t="shared" ca="1" si="0"/>
        <v>0.74358974358974361</v>
      </c>
      <c r="R6">
        <f t="shared" ca="1" si="0"/>
        <v>0.85185185185185186</v>
      </c>
      <c r="S6">
        <f t="shared" ca="1" si="0"/>
        <v>0.81818181818181812</v>
      </c>
      <c r="T6">
        <f t="shared" ca="1" si="0"/>
        <v>0.73333333333333339</v>
      </c>
      <c r="U6">
        <f t="shared" ca="1" si="0"/>
        <v>0.93939393939393945</v>
      </c>
      <c r="V6">
        <f t="shared" ca="1" si="0"/>
        <v>0.74285714285714288</v>
      </c>
      <c r="W6">
        <f t="shared" ca="1" si="0"/>
        <v>0.88461538461538458</v>
      </c>
      <c r="X6">
        <f t="shared" ca="1" si="0"/>
        <v>0.81395348837209303</v>
      </c>
      <c r="Y6">
        <f t="shared" ca="1" si="0"/>
        <v>0.88</v>
      </c>
      <c r="Z6">
        <f t="shared" ca="1" si="0"/>
        <v>0.85714285714285721</v>
      </c>
      <c r="AA6">
        <f t="shared" ca="1" si="0"/>
        <v>0.8</v>
      </c>
      <c r="AB6">
        <f t="shared" ca="1" si="0"/>
        <v>0.82539682539682535</v>
      </c>
      <c r="AC6">
        <f t="shared" ca="1" si="0"/>
        <v>0.89610389610389607</v>
      </c>
      <c r="AD6">
        <f t="shared" ca="1" si="0"/>
        <v>0.82926829268292679</v>
      </c>
      <c r="AE6">
        <f t="shared" ca="1" si="0"/>
        <v>0.95652173913043481</v>
      </c>
      <c r="AF6">
        <f t="shared" ca="1" si="0"/>
        <v>0.89473684210526316</v>
      </c>
      <c r="AG6">
        <f t="shared" ca="1" si="0"/>
        <v>0.88135593220338981</v>
      </c>
      <c r="AH6">
        <f t="shared" ca="1" si="0"/>
        <v>0.84848484848484851</v>
      </c>
      <c r="AI6">
        <f t="shared" ca="1" si="0"/>
        <v>0.85714285714285721</v>
      </c>
      <c r="AJ6">
        <f t="shared" ca="1" si="0"/>
        <v>0.91176470588235292</v>
      </c>
      <c r="AK6">
        <f t="shared" ca="1" si="0"/>
        <v>0.94444444444444442</v>
      </c>
      <c r="AL6">
        <f t="shared" ca="1" si="0"/>
        <v>0.86538461538461542</v>
      </c>
      <c r="AM6">
        <f t="shared" ca="1" si="0"/>
        <v>0.77500000000000002</v>
      </c>
      <c r="AN6">
        <f t="shared" ca="1" si="0"/>
        <v>0.90625</v>
      </c>
      <c r="AO6">
        <f t="shared" ca="1" si="0"/>
        <v>0.93548387096774199</v>
      </c>
      <c r="AP6">
        <f t="shared" ca="1" si="0"/>
        <v>0.84615384615384615</v>
      </c>
      <c r="AQ6">
        <f t="shared" ca="1" si="0"/>
        <v>0.93103448275862066</v>
      </c>
      <c r="AR6">
        <f t="shared" ca="1" si="0"/>
        <v>0.9375</v>
      </c>
      <c r="AS6">
        <f t="shared" ca="1" si="0"/>
        <v>0.83870967741935487</v>
      </c>
      <c r="AT6">
        <f t="shared" ca="1" si="0"/>
        <v>0.91111111111111109</v>
      </c>
      <c r="AU6">
        <f t="shared" ca="1" si="0"/>
        <v>0.96875</v>
      </c>
      <c r="AV6">
        <f t="shared" ca="1" si="0"/>
        <v>0.96551724137931039</v>
      </c>
      <c r="AW6">
        <f t="shared" ca="1" si="0"/>
        <v>0.97674418604651159</v>
      </c>
      <c r="AX6">
        <f t="shared" ca="1" si="0"/>
        <v>0.75555555555555554</v>
      </c>
      <c r="AY6">
        <f t="shared" ca="1" si="0"/>
        <v>0.88888888888888884</v>
      </c>
      <c r="AZ6">
        <f t="shared" ca="1" si="0"/>
        <v>0.77083333333333337</v>
      </c>
      <c r="BA6">
        <f t="shared" ca="1" si="0"/>
        <v>0.90322580645161288</v>
      </c>
      <c r="BB6">
        <f t="shared" ca="1" si="0"/>
        <v>0.875</v>
      </c>
      <c r="BC6">
        <f t="shared" ca="1" si="0"/>
        <v>0.82051282051282048</v>
      </c>
      <c r="BD6">
        <f t="shared" ca="1" si="0"/>
        <v>0.81578947368421051</v>
      </c>
      <c r="BE6">
        <f t="shared" ca="1" si="0"/>
        <v>0.86956521739130432</v>
      </c>
      <c r="BF6">
        <f t="shared" ca="1" si="0"/>
        <v>0.8666666666666667</v>
      </c>
      <c r="BG6">
        <f t="shared" ca="1" si="0"/>
        <v>0.73913043478260865</v>
      </c>
      <c r="BH6">
        <f t="shared" ca="1" si="0"/>
        <v>0.84444444444444444</v>
      </c>
      <c r="BI6">
        <f t="shared" ca="1" si="0"/>
        <v>0.92307692307692313</v>
      </c>
      <c r="BJ6">
        <f t="shared" ca="1" si="0"/>
        <v>0.89655172413793105</v>
      </c>
      <c r="BK6">
        <f t="shared" ca="1" si="0"/>
        <v>0.82499999999999996</v>
      </c>
      <c r="BL6">
        <f t="shared" ca="1" si="0"/>
        <v>0.86486486486486491</v>
      </c>
      <c r="BM6">
        <f t="shared" ca="1" si="0"/>
        <v>0.93103448275862066</v>
      </c>
      <c r="BN6">
        <f t="shared" ca="1" si="0"/>
        <v>0.9285714285714286</v>
      </c>
      <c r="BO6">
        <f t="shared" ref="D6:BO10" ca="1" si="4">1-(COUNTIFS(INDIRECT(BO$1),1,INDIRECT($A6),1)/(COUNTIFS(INDIRECT(BO$1),1,INDIRECT($A6),0)+COUNTIFS(INDIRECT(BO$1),0,INDIRECT($A6),1)+COUNTIFS(INDIRECT(BO$1),1,INDIRECT($A6),1)))</f>
        <v>0.8666666666666667</v>
      </c>
      <c r="BP6">
        <f t="shared" ca="1" si="1"/>
        <v>0.91428571428571426</v>
      </c>
      <c r="BQ6">
        <f t="shared" ca="1" si="1"/>
        <v>0.97058823529411764</v>
      </c>
      <c r="BR6">
        <f t="shared" ca="1" si="1"/>
        <v>0.86</v>
      </c>
      <c r="BS6">
        <f t="shared" ca="1" si="1"/>
        <v>0.9</v>
      </c>
      <c r="BT6">
        <f t="shared" ca="1" si="1"/>
        <v>0.95454545454545459</v>
      </c>
      <c r="BU6">
        <f t="shared" ca="1" si="1"/>
        <v>0.85</v>
      </c>
      <c r="BV6">
        <f t="shared" ca="1" si="1"/>
        <v>0.85365853658536583</v>
      </c>
      <c r="BW6">
        <f t="shared" ca="1" si="1"/>
        <v>0.88571428571428568</v>
      </c>
      <c r="BX6">
        <f t="shared" ca="1" si="1"/>
        <v>0.79591836734693877</v>
      </c>
      <c r="BY6">
        <f t="shared" ca="1" si="1"/>
        <v>0.76785714285714279</v>
      </c>
      <c r="BZ6">
        <f t="shared" ca="1" si="1"/>
        <v>1</v>
      </c>
      <c r="CA6">
        <f t="shared" ca="1" si="1"/>
        <v>0.90322580645161288</v>
      </c>
      <c r="CB6">
        <f t="shared" ca="1" si="1"/>
        <v>0.89655172413793105</v>
      </c>
      <c r="CC6">
        <f t="shared" ca="1" si="1"/>
        <v>0.91176470588235292</v>
      </c>
      <c r="CD6">
        <f t="shared" ca="1" si="1"/>
        <v>0.95</v>
      </c>
      <c r="CE6">
        <f t="shared" ca="1" si="1"/>
        <v>0.94117647058823528</v>
      </c>
      <c r="CF6">
        <f t="shared" ca="1" si="1"/>
        <v>0.88</v>
      </c>
      <c r="CG6">
        <f t="shared" ca="1" si="1"/>
        <v>0.94285714285714284</v>
      </c>
      <c r="CH6">
        <f t="shared" ca="1" si="1"/>
        <v>0.94285714285714284</v>
      </c>
      <c r="CI6">
        <f t="shared" ca="1" si="1"/>
        <v>0.94594594594594594</v>
      </c>
      <c r="CJ6">
        <f t="shared" ca="1" si="1"/>
        <v>1</v>
      </c>
      <c r="CK6">
        <f t="shared" ca="1" si="1"/>
        <v>0.81395348837209303</v>
      </c>
      <c r="CL6">
        <f t="shared" ca="1" si="1"/>
        <v>0.84848484848484851</v>
      </c>
      <c r="CM6">
        <f t="shared" ca="1" si="1"/>
        <v>0.85185185185185186</v>
      </c>
      <c r="CN6">
        <f t="shared" ca="1" si="1"/>
        <v>0.84375</v>
      </c>
      <c r="CO6">
        <f t="shared" ca="1" si="1"/>
        <v>0.82499999999999996</v>
      </c>
      <c r="CP6">
        <f t="shared" ca="1" si="1"/>
        <v>0.86363636363636365</v>
      </c>
      <c r="CQ6">
        <f t="shared" ca="1" si="1"/>
        <v>0.90625</v>
      </c>
      <c r="CR6">
        <f t="shared" ca="1" si="1"/>
        <v>0.90697674418604657</v>
      </c>
      <c r="CS6">
        <f t="shared" ca="1" si="1"/>
        <v>0.875</v>
      </c>
      <c r="CT6">
        <f t="shared" ca="1" si="1"/>
        <v>0.92105263157894735</v>
      </c>
      <c r="CU6">
        <f t="shared" ca="1" si="1"/>
        <v>1</v>
      </c>
      <c r="CV6">
        <f t="shared" ca="1" si="1"/>
        <v>0.85714285714285721</v>
      </c>
      <c r="CW6">
        <f t="shared" ca="1" si="1"/>
        <v>0.85106382978723405</v>
      </c>
      <c r="CX6">
        <f t="shared" ca="1" si="1"/>
        <v>0.90909090909090906</v>
      </c>
      <c r="CY6">
        <f t="shared" ca="1" si="1"/>
        <v>0.91304347826086962</v>
      </c>
      <c r="CZ6">
        <f t="shared" ca="1" si="1"/>
        <v>0.80392156862745101</v>
      </c>
      <c r="DA6">
        <f t="shared" ca="1" si="1"/>
        <v>0.92500000000000004</v>
      </c>
      <c r="DB6">
        <f t="shared" ca="1" si="1"/>
        <v>0.87096774193548387</v>
      </c>
      <c r="DC6">
        <f t="shared" ca="1" si="1"/>
        <v>0.88636363636363635</v>
      </c>
      <c r="DD6">
        <f t="shared" ca="1" si="1"/>
        <v>0.90909090909090906</v>
      </c>
      <c r="DE6">
        <f t="shared" ca="1" si="1"/>
        <v>0.88095238095238093</v>
      </c>
      <c r="DF6">
        <f t="shared" ca="1" si="1"/>
        <v>0.91111111111111109</v>
      </c>
      <c r="DG6">
        <f t="shared" ca="1" si="1"/>
        <v>0.92592592592592593</v>
      </c>
      <c r="DH6">
        <f t="shared" ca="1" si="1"/>
        <v>0.97727272727272729</v>
      </c>
      <c r="DI6">
        <f t="shared" ca="1" si="1"/>
        <v>1</v>
      </c>
      <c r="DJ6">
        <f t="shared" ca="1" si="1"/>
        <v>0.91891891891891886</v>
      </c>
      <c r="DK6">
        <f t="shared" ca="1" si="1"/>
        <v>0.93023255813953487</v>
      </c>
      <c r="DL6">
        <f t="shared" ca="1" si="1"/>
        <v>0.96551724137931039</v>
      </c>
      <c r="DM6">
        <f t="shared" ca="1" si="1"/>
        <v>1</v>
      </c>
      <c r="DN6">
        <f t="shared" ca="1" si="1"/>
        <v>0.87804878048780488</v>
      </c>
      <c r="DO6">
        <f t="shared" ca="1" si="1"/>
        <v>0.97222222222222221</v>
      </c>
      <c r="DP6">
        <f t="shared" ca="1" si="1"/>
        <v>0.89473684210526316</v>
      </c>
      <c r="DQ6">
        <f t="shared" ca="1" si="1"/>
        <v>0.90476190476190477</v>
      </c>
      <c r="DR6">
        <f t="shared" ca="1" si="1"/>
        <v>1</v>
      </c>
      <c r="DS6">
        <f t="shared" ca="1" si="1"/>
        <v>0.90909090909090906</v>
      </c>
      <c r="DT6">
        <f t="shared" ca="1" si="1"/>
        <v>0.9285714285714286</v>
      </c>
      <c r="DU6">
        <f t="shared" ca="1" si="1"/>
        <v>0.8727272727272728</v>
      </c>
      <c r="DV6">
        <f t="shared" ca="1" si="1"/>
        <v>0.97435897435897434</v>
      </c>
      <c r="DW6">
        <f t="shared" ca="1" si="1"/>
        <v>1</v>
      </c>
      <c r="DX6">
        <f t="shared" ca="1" si="1"/>
        <v>0.875</v>
      </c>
      <c r="DY6">
        <f t="shared" ca="1" si="1"/>
        <v>0.97499999999999998</v>
      </c>
      <c r="DZ6">
        <f t="shared" ca="1" si="1"/>
        <v>0.91836734693877553</v>
      </c>
      <c r="EA6">
        <f t="shared" ref="BP6:EA10" ca="1" si="5">1-(COUNTIFS(INDIRECT(EA$1),1,INDIRECT($A6),1)/(COUNTIFS(INDIRECT(EA$1),1,INDIRECT($A6),0)+COUNTIFS(INDIRECT(EA$1),0,INDIRECT($A6),1)+COUNTIFS(INDIRECT(EA$1),1,INDIRECT($A6),1)))</f>
        <v>0.91666666666666663</v>
      </c>
      <c r="EB6">
        <f t="shared" ca="1" si="2"/>
        <v>0.96551724137931039</v>
      </c>
      <c r="EC6">
        <f t="shared" ca="1" si="2"/>
        <v>0.967741935483871</v>
      </c>
      <c r="ED6">
        <f t="shared" ca="1" si="2"/>
        <v>0.97674418604651159</v>
      </c>
      <c r="EE6">
        <f t="shared" ca="1" si="2"/>
        <v>0.94871794871794868</v>
      </c>
      <c r="EF6">
        <f t="shared" ca="1" si="2"/>
        <v>0.96875</v>
      </c>
      <c r="EG6">
        <f t="shared" ca="1" si="2"/>
        <v>0.92</v>
      </c>
      <c r="EH6">
        <f t="shared" ca="1" si="2"/>
        <v>0.97142857142857142</v>
      </c>
    </row>
    <row r="7" spans="1:138" ht="26.65" x14ac:dyDescent="0.45">
      <c r="A7" s="4" t="s">
        <v>26</v>
      </c>
      <c r="B7" s="3" t="s">
        <v>293</v>
      </c>
      <c r="C7">
        <f t="shared" ca="1" si="3"/>
        <v>0.66101694915254239</v>
      </c>
      <c r="D7">
        <f t="shared" ca="1" si="4"/>
        <v>0.56944444444444442</v>
      </c>
      <c r="E7">
        <f t="shared" ca="1" si="4"/>
        <v>0.71212121212121215</v>
      </c>
      <c r="F7">
        <f t="shared" ca="1" si="4"/>
        <v>0.83333333333333337</v>
      </c>
      <c r="G7">
        <f t="shared" ca="1" si="4"/>
        <v>0</v>
      </c>
      <c r="H7">
        <f t="shared" ca="1" si="4"/>
        <v>0.65306122448979598</v>
      </c>
      <c r="I7">
        <f t="shared" ca="1" si="4"/>
        <v>0.58181818181818179</v>
      </c>
      <c r="J7">
        <f t="shared" ca="1" si="4"/>
        <v>0.73684210526315796</v>
      </c>
      <c r="K7">
        <f t="shared" ca="1" si="4"/>
        <v>0.76595744680851063</v>
      </c>
      <c r="L7">
        <f t="shared" ca="1" si="4"/>
        <v>0.84090909090909094</v>
      </c>
      <c r="M7">
        <f t="shared" ca="1" si="4"/>
        <v>0.67272727272727273</v>
      </c>
      <c r="N7">
        <f t="shared" ca="1" si="4"/>
        <v>0.68181818181818188</v>
      </c>
      <c r="O7">
        <f t="shared" ca="1" si="4"/>
        <v>0.65384615384615385</v>
      </c>
      <c r="P7">
        <f t="shared" ca="1" si="4"/>
        <v>0.83018867924528306</v>
      </c>
      <c r="Q7">
        <f t="shared" ca="1" si="4"/>
        <v>0.71698113207547176</v>
      </c>
      <c r="R7">
        <f t="shared" ca="1" si="4"/>
        <v>0.93617021276595747</v>
      </c>
      <c r="S7">
        <f t="shared" ca="1" si="4"/>
        <v>0.88461538461538458</v>
      </c>
      <c r="T7">
        <f t="shared" ca="1" si="4"/>
        <v>0.8125</v>
      </c>
      <c r="U7">
        <f t="shared" ca="1" si="4"/>
        <v>0.875</v>
      </c>
      <c r="V7">
        <f t="shared" ca="1" si="4"/>
        <v>0.76470588235294112</v>
      </c>
      <c r="W7">
        <f t="shared" ca="1" si="4"/>
        <v>0.95652173913043481</v>
      </c>
      <c r="X7">
        <f t="shared" ca="1" si="4"/>
        <v>0.62745098039215685</v>
      </c>
      <c r="Y7">
        <f t="shared" ca="1" si="4"/>
        <v>0.9555555555555556</v>
      </c>
      <c r="Z7">
        <f t="shared" ca="1" si="4"/>
        <v>0.9375</v>
      </c>
      <c r="AA7">
        <f t="shared" ca="1" si="4"/>
        <v>0.82692307692307687</v>
      </c>
      <c r="AB7">
        <f t="shared" ca="1" si="4"/>
        <v>0.70833333333333326</v>
      </c>
      <c r="AC7">
        <f t="shared" ca="1" si="4"/>
        <v>0.74698795180722888</v>
      </c>
      <c r="AD7">
        <f t="shared" ca="1" si="4"/>
        <v>0.86440677966101698</v>
      </c>
      <c r="AE7">
        <f t="shared" ca="1" si="4"/>
        <v>0.86440677966101698</v>
      </c>
      <c r="AF7">
        <f t="shared" ca="1" si="4"/>
        <v>0.7384615384615385</v>
      </c>
      <c r="AG7">
        <f t="shared" ca="1" si="4"/>
        <v>0.62903225806451613</v>
      </c>
      <c r="AH7">
        <f t="shared" ca="1" si="4"/>
        <v>0.90384615384615385</v>
      </c>
      <c r="AI7">
        <f t="shared" ca="1" si="4"/>
        <v>0.82456140350877194</v>
      </c>
      <c r="AJ7">
        <f t="shared" ca="1" si="4"/>
        <v>0.88</v>
      </c>
      <c r="AK7">
        <f t="shared" ca="1" si="4"/>
        <v>0.96363636363636362</v>
      </c>
      <c r="AL7">
        <f t="shared" ca="1" si="4"/>
        <v>0.76190476190476186</v>
      </c>
      <c r="AM7">
        <f t="shared" ca="1" si="4"/>
        <v>0.76363636363636367</v>
      </c>
      <c r="AN7">
        <f t="shared" ca="1" si="4"/>
        <v>0.875</v>
      </c>
      <c r="AO7">
        <f t="shared" ca="1" si="4"/>
        <v>0.8936170212765957</v>
      </c>
      <c r="AP7">
        <f t="shared" ca="1" si="4"/>
        <v>0.85714285714285721</v>
      </c>
      <c r="AQ7">
        <f t="shared" ca="1" si="4"/>
        <v>0.97959183673469385</v>
      </c>
      <c r="AR7">
        <f t="shared" ca="1" si="4"/>
        <v>0.89583333333333337</v>
      </c>
      <c r="AS7">
        <f t="shared" ca="1" si="4"/>
        <v>0.9</v>
      </c>
      <c r="AT7">
        <f t="shared" ca="1" si="4"/>
        <v>0.84745762711864403</v>
      </c>
      <c r="AU7">
        <f t="shared" ca="1" si="4"/>
        <v>0.93877551020408168</v>
      </c>
      <c r="AV7">
        <f t="shared" ca="1" si="4"/>
        <v>0.91111111111111109</v>
      </c>
      <c r="AW7">
        <f t="shared" ca="1" si="4"/>
        <v>0.83333333333333337</v>
      </c>
      <c r="AX7">
        <f t="shared" ca="1" si="4"/>
        <v>0.828125</v>
      </c>
      <c r="AY7">
        <f t="shared" ca="1" si="4"/>
        <v>0.74468085106382986</v>
      </c>
      <c r="AZ7">
        <f t="shared" ca="1" si="4"/>
        <v>0.72131147540983609</v>
      </c>
      <c r="BA7">
        <f t="shared" ca="1" si="4"/>
        <v>0.87234042553191493</v>
      </c>
      <c r="BB7">
        <f t="shared" ca="1" si="4"/>
        <v>0.9</v>
      </c>
      <c r="BC7">
        <f t="shared" ca="1" si="4"/>
        <v>0.72549019607843135</v>
      </c>
      <c r="BD7">
        <f t="shared" ca="1" si="4"/>
        <v>0.83636363636363642</v>
      </c>
      <c r="BE7">
        <f t="shared" ca="1" si="4"/>
        <v>0.73214285714285721</v>
      </c>
      <c r="BF7">
        <f t="shared" ca="1" si="4"/>
        <v>0.82222222222222219</v>
      </c>
      <c r="BG7">
        <f t="shared" ca="1" si="4"/>
        <v>0.73770491803278682</v>
      </c>
      <c r="BH7">
        <f t="shared" ca="1" si="4"/>
        <v>0.63461538461538458</v>
      </c>
      <c r="BI7">
        <f t="shared" ca="1" si="4"/>
        <v>0.72916666666666674</v>
      </c>
      <c r="BJ7">
        <f t="shared" ca="1" si="4"/>
        <v>0.84090909090909094</v>
      </c>
      <c r="BK7">
        <f t="shared" ca="1" si="4"/>
        <v>0.73076923076923084</v>
      </c>
      <c r="BL7">
        <f t="shared" ca="1" si="4"/>
        <v>0.84905660377358494</v>
      </c>
      <c r="BM7">
        <f t="shared" ca="1" si="4"/>
        <v>0.88888888888888884</v>
      </c>
      <c r="BN7">
        <f t="shared" ca="1" si="4"/>
        <v>0.91111111111111109</v>
      </c>
      <c r="BO7">
        <f t="shared" ca="1" si="4"/>
        <v>0.65384615384615385</v>
      </c>
      <c r="BP7">
        <f t="shared" ca="1" si="5"/>
        <v>0.8125</v>
      </c>
      <c r="BQ7">
        <f t="shared" ca="1" si="5"/>
        <v>0.85106382978723405</v>
      </c>
      <c r="BR7">
        <f t="shared" ca="1" si="5"/>
        <v>0.68965517241379315</v>
      </c>
      <c r="BS7">
        <f t="shared" ca="1" si="5"/>
        <v>0.8545454545454545</v>
      </c>
      <c r="BT7">
        <f t="shared" ca="1" si="5"/>
        <v>0.97560975609756095</v>
      </c>
      <c r="BU7">
        <f t="shared" ca="1" si="5"/>
        <v>0.75</v>
      </c>
      <c r="BV7">
        <f t="shared" ca="1" si="5"/>
        <v>0.84210526315789469</v>
      </c>
      <c r="BW7">
        <f t="shared" ca="1" si="5"/>
        <v>0.76595744680851063</v>
      </c>
      <c r="BX7">
        <f t="shared" ca="1" si="5"/>
        <v>0.74193548387096775</v>
      </c>
      <c r="BY7">
        <f t="shared" ca="1" si="5"/>
        <v>0.625</v>
      </c>
      <c r="BZ7">
        <f t="shared" ca="1" si="5"/>
        <v>0.77272727272727271</v>
      </c>
      <c r="CA7">
        <f t="shared" ca="1" si="5"/>
        <v>0.84782608695652173</v>
      </c>
      <c r="CB7">
        <f t="shared" ca="1" si="5"/>
        <v>0.89130434782608692</v>
      </c>
      <c r="CC7">
        <f t="shared" ca="1" si="5"/>
        <v>0.78260869565217395</v>
      </c>
      <c r="CD7">
        <f t="shared" ca="1" si="5"/>
        <v>0.72916666666666674</v>
      </c>
      <c r="CE7">
        <f t="shared" ca="1" si="5"/>
        <v>0.82978723404255317</v>
      </c>
      <c r="CF7">
        <f t="shared" ca="1" si="5"/>
        <v>0.9555555555555556</v>
      </c>
      <c r="CG7">
        <f t="shared" ca="1" si="5"/>
        <v>0.8085106382978724</v>
      </c>
      <c r="CH7">
        <f t="shared" ca="1" si="5"/>
        <v>0.94339622641509435</v>
      </c>
      <c r="CI7">
        <f t="shared" ca="1" si="5"/>
        <v>0.71111111111111114</v>
      </c>
      <c r="CJ7">
        <f t="shared" ca="1" si="5"/>
        <v>0.95348837209302328</v>
      </c>
      <c r="CK7">
        <f t="shared" ca="1" si="5"/>
        <v>0.87096774193548387</v>
      </c>
      <c r="CL7">
        <f t="shared" ca="1" si="5"/>
        <v>0.90384615384615385</v>
      </c>
      <c r="CM7">
        <f t="shared" ca="1" si="5"/>
        <v>0.82608695652173914</v>
      </c>
      <c r="CN7">
        <f t="shared" ca="1" si="5"/>
        <v>0.90196078431372551</v>
      </c>
      <c r="CO7">
        <f t="shared" ca="1" si="5"/>
        <v>0.8214285714285714</v>
      </c>
      <c r="CP7">
        <f t="shared" ca="1" si="5"/>
        <v>0.69811320754716988</v>
      </c>
      <c r="CQ7">
        <f t="shared" ca="1" si="5"/>
        <v>0.8</v>
      </c>
      <c r="CR7">
        <f t="shared" ca="1" si="5"/>
        <v>0.75471698113207553</v>
      </c>
      <c r="CS7">
        <f t="shared" ca="1" si="5"/>
        <v>0.85714285714285721</v>
      </c>
      <c r="CT7">
        <f t="shared" ca="1" si="5"/>
        <v>0.84615384615384615</v>
      </c>
      <c r="CU7">
        <f t="shared" ca="1" si="5"/>
        <v>0.82978723404255317</v>
      </c>
      <c r="CV7">
        <f t="shared" ca="1" si="5"/>
        <v>0.84313725490196079</v>
      </c>
      <c r="CW7">
        <f t="shared" ca="1" si="5"/>
        <v>0.7192982456140351</v>
      </c>
      <c r="CX7">
        <f t="shared" ca="1" si="5"/>
        <v>0.73584905660377364</v>
      </c>
      <c r="CY7">
        <f t="shared" ca="1" si="5"/>
        <v>0.85</v>
      </c>
      <c r="CZ7">
        <f t="shared" ca="1" si="5"/>
        <v>0.76923076923076916</v>
      </c>
      <c r="DA7">
        <f t="shared" ca="1" si="5"/>
        <v>0.80769230769230771</v>
      </c>
      <c r="DB7">
        <f t="shared" ca="1" si="5"/>
        <v>0.82608695652173914</v>
      </c>
      <c r="DC7">
        <f t="shared" ca="1" si="5"/>
        <v>0.76363636363636367</v>
      </c>
      <c r="DD7">
        <f t="shared" ca="1" si="5"/>
        <v>0.84482758620689657</v>
      </c>
      <c r="DE7">
        <f t="shared" ca="1" si="5"/>
        <v>0.73076923076923084</v>
      </c>
      <c r="DF7">
        <f t="shared" ca="1" si="5"/>
        <v>0.8666666666666667</v>
      </c>
      <c r="DG7">
        <f t="shared" ca="1" si="5"/>
        <v>0.88372093023255816</v>
      </c>
      <c r="DH7">
        <f t="shared" ca="1" si="5"/>
        <v>0.85714285714285721</v>
      </c>
      <c r="DI7">
        <f t="shared" ca="1" si="5"/>
        <v>0.95918367346938771</v>
      </c>
      <c r="DJ7">
        <f t="shared" ca="1" si="5"/>
        <v>0.86538461538461542</v>
      </c>
      <c r="DK7">
        <f t="shared" ca="1" si="5"/>
        <v>0.77358490566037741</v>
      </c>
      <c r="DL7">
        <f t="shared" ca="1" si="5"/>
        <v>0.97916666666666663</v>
      </c>
      <c r="DM7">
        <f t="shared" ca="1" si="5"/>
        <v>0.97727272727272729</v>
      </c>
      <c r="DN7">
        <f t="shared" ca="1" si="5"/>
        <v>0.8392857142857143</v>
      </c>
      <c r="DO7">
        <f t="shared" ca="1" si="5"/>
        <v>0.85714285714285721</v>
      </c>
      <c r="DP7">
        <f t="shared" ca="1" si="5"/>
        <v>0.82692307692307687</v>
      </c>
      <c r="DQ7">
        <f t="shared" ca="1" si="5"/>
        <v>0.79629629629629628</v>
      </c>
      <c r="DR7">
        <f t="shared" ca="1" si="5"/>
        <v>0.97674418604651159</v>
      </c>
      <c r="DS7">
        <f t="shared" ca="1" si="5"/>
        <v>0.73584905660377364</v>
      </c>
      <c r="DT7">
        <f t="shared" ca="1" si="5"/>
        <v>0.70491803278688525</v>
      </c>
      <c r="DU7">
        <f t="shared" ca="1" si="5"/>
        <v>0.77272727272727271</v>
      </c>
      <c r="DV7">
        <f t="shared" ca="1" si="5"/>
        <v>0.86538461538461542</v>
      </c>
      <c r="DW7">
        <f t="shared" ca="1" si="5"/>
        <v>0.97560975609756095</v>
      </c>
      <c r="DX7">
        <f t="shared" ca="1" si="5"/>
        <v>0.83636363636363642</v>
      </c>
      <c r="DY7">
        <f t="shared" ca="1" si="5"/>
        <v>0.84615384615384615</v>
      </c>
      <c r="DZ7">
        <f t="shared" ca="1" si="5"/>
        <v>0.75862068965517238</v>
      </c>
      <c r="EA7">
        <f t="shared" ca="1" si="5"/>
        <v>0.97727272727272729</v>
      </c>
      <c r="EB7">
        <f t="shared" ca="1" si="2"/>
        <v>0.86046511627906974</v>
      </c>
      <c r="EC7">
        <f t="shared" ca="1" si="2"/>
        <v>0.84090909090909094</v>
      </c>
      <c r="ED7">
        <f t="shared" ca="1" si="2"/>
        <v>0.83333333333333337</v>
      </c>
      <c r="EE7">
        <f t="shared" ca="1" si="2"/>
        <v>0.84615384615384615</v>
      </c>
      <c r="EF7">
        <f t="shared" ca="1" si="2"/>
        <v>0.91666666666666663</v>
      </c>
      <c r="EG7">
        <f t="shared" ca="1" si="2"/>
        <v>0.97777777777777775</v>
      </c>
      <c r="EH7">
        <f t="shared" ca="1" si="2"/>
        <v>0.9</v>
      </c>
    </row>
    <row r="8" spans="1:138" x14ac:dyDescent="0.45">
      <c r="A8" s="4" t="s">
        <v>27</v>
      </c>
      <c r="B8" s="3" t="s">
        <v>294</v>
      </c>
      <c r="C8">
        <f t="shared" ca="1" si="3"/>
        <v>0.76470588235294112</v>
      </c>
      <c r="D8">
        <f t="shared" ca="1" si="4"/>
        <v>0.70149253731343286</v>
      </c>
      <c r="E8">
        <f t="shared" ca="1" si="4"/>
        <v>0.74545454545454548</v>
      </c>
      <c r="F8">
        <f t="shared" ca="1" si="4"/>
        <v>0.90697674418604657</v>
      </c>
      <c r="G8">
        <f t="shared" ca="1" si="4"/>
        <v>0.65306122448979598</v>
      </c>
      <c r="H8">
        <f t="shared" ca="1" si="4"/>
        <v>0</v>
      </c>
      <c r="I8">
        <f t="shared" ca="1" si="4"/>
        <v>0.52380952380952384</v>
      </c>
      <c r="J8">
        <f t="shared" ca="1" si="4"/>
        <v>0.85714285714285721</v>
      </c>
      <c r="K8">
        <f t="shared" ca="1" si="4"/>
        <v>0.76470588235294112</v>
      </c>
      <c r="L8">
        <f t="shared" ca="1" si="4"/>
        <v>0.97058823529411764</v>
      </c>
      <c r="M8">
        <f t="shared" ca="1" si="4"/>
        <v>0.78723404255319152</v>
      </c>
      <c r="N8">
        <f t="shared" ca="1" si="4"/>
        <v>0.8</v>
      </c>
      <c r="O8">
        <f t="shared" ca="1" si="4"/>
        <v>0.82608695652173914</v>
      </c>
      <c r="P8">
        <f t="shared" ca="1" si="4"/>
        <v>0.82051282051282048</v>
      </c>
      <c r="Q8">
        <f t="shared" ca="1" si="4"/>
        <v>0.73170731707317072</v>
      </c>
      <c r="R8">
        <f t="shared" ca="1" si="4"/>
        <v>0.96969696969696972</v>
      </c>
      <c r="S8">
        <f t="shared" ca="1" si="4"/>
        <v>0.86486486486486491</v>
      </c>
      <c r="T8">
        <f t="shared" ca="1" si="4"/>
        <v>0.79411764705882359</v>
      </c>
      <c r="U8">
        <f t="shared" ca="1" si="4"/>
        <v>0.88235294117647056</v>
      </c>
      <c r="V8">
        <f t="shared" ca="1" si="4"/>
        <v>0.79487179487179493</v>
      </c>
      <c r="W8">
        <f t="shared" ca="1" si="4"/>
        <v>0.967741935483871</v>
      </c>
      <c r="X8">
        <f t="shared" ca="1" si="4"/>
        <v>0.7142857142857143</v>
      </c>
      <c r="Y8">
        <f t="shared" ca="1" si="4"/>
        <v>0.96666666666666667</v>
      </c>
      <c r="Z8">
        <f t="shared" ca="1" si="4"/>
        <v>0.83333333333333337</v>
      </c>
      <c r="AA8">
        <f t="shared" ca="1" si="4"/>
        <v>0.81578947368421051</v>
      </c>
      <c r="AB8">
        <f t="shared" ca="1" si="4"/>
        <v>0.81538461538461537</v>
      </c>
      <c r="AC8">
        <f t="shared" ca="1" si="4"/>
        <v>0.84210526315789469</v>
      </c>
      <c r="AD8">
        <f t="shared" ca="1" si="4"/>
        <v>0.9375</v>
      </c>
      <c r="AE8">
        <f t="shared" ca="1" si="4"/>
        <v>0.84090909090909094</v>
      </c>
      <c r="AF8">
        <f t="shared" ca="1" si="4"/>
        <v>0.8214285714285714</v>
      </c>
      <c r="AG8">
        <f t="shared" ca="1" si="4"/>
        <v>0.85</v>
      </c>
      <c r="AH8">
        <f t="shared" ca="1" si="4"/>
        <v>1</v>
      </c>
      <c r="AI8">
        <f t="shared" ca="1" si="4"/>
        <v>0.91489361702127658</v>
      </c>
      <c r="AJ8">
        <f t="shared" ca="1" si="4"/>
        <v>0.91891891891891886</v>
      </c>
      <c r="AK8">
        <f t="shared" ca="1" si="4"/>
        <v>0.89189189189189189</v>
      </c>
      <c r="AL8">
        <f t="shared" ca="1" si="4"/>
        <v>0.8727272727272728</v>
      </c>
      <c r="AM8">
        <f t="shared" ca="1" si="4"/>
        <v>0.86956521739130432</v>
      </c>
      <c r="AN8">
        <f t="shared" ca="1" si="4"/>
        <v>0.91428571428571426</v>
      </c>
      <c r="AO8">
        <f t="shared" ca="1" si="4"/>
        <v>0.94117647058823528</v>
      </c>
      <c r="AP8">
        <f t="shared" ca="1" si="4"/>
        <v>0.88372093023255816</v>
      </c>
      <c r="AQ8">
        <f t="shared" ca="1" si="4"/>
        <v>0.96969696969696972</v>
      </c>
      <c r="AR8">
        <f t="shared" ca="1" si="4"/>
        <v>0.94285714285714284</v>
      </c>
      <c r="AS8">
        <f t="shared" ca="1" si="4"/>
        <v>0.91666666666666663</v>
      </c>
      <c r="AT8">
        <f t="shared" ca="1" si="4"/>
        <v>0.8936170212765957</v>
      </c>
      <c r="AU8">
        <f t="shared" ca="1" si="4"/>
        <v>0.97142857142857142</v>
      </c>
      <c r="AV8">
        <f t="shared" ca="1" si="4"/>
        <v>0.96875</v>
      </c>
      <c r="AW8">
        <f t="shared" ca="1" si="4"/>
        <v>0.85365853658536583</v>
      </c>
      <c r="AX8">
        <f t="shared" ca="1" si="4"/>
        <v>0.84313725490196079</v>
      </c>
      <c r="AY8">
        <f t="shared" ca="1" si="4"/>
        <v>0.83783783783783783</v>
      </c>
      <c r="AZ8">
        <f t="shared" ca="1" si="4"/>
        <v>0.76</v>
      </c>
      <c r="BA8">
        <f t="shared" ca="1" si="4"/>
        <v>0.91176470588235292</v>
      </c>
      <c r="BB8">
        <f t="shared" ca="1" si="4"/>
        <v>0.88571428571428568</v>
      </c>
      <c r="BC8">
        <f t="shared" ca="1" si="4"/>
        <v>0.88636363636363635</v>
      </c>
      <c r="BD8">
        <f t="shared" ca="1" si="4"/>
        <v>0.85714285714285721</v>
      </c>
      <c r="BE8">
        <f t="shared" ca="1" si="4"/>
        <v>0.77777777777777779</v>
      </c>
      <c r="BF8">
        <f t="shared" ca="1" si="4"/>
        <v>0.87878787878787878</v>
      </c>
      <c r="BG8">
        <f t="shared" ca="1" si="4"/>
        <v>0.7021276595744681</v>
      </c>
      <c r="BH8">
        <f t="shared" ca="1" si="4"/>
        <v>0.77777777777777779</v>
      </c>
      <c r="BI8">
        <f t="shared" ca="1" si="4"/>
        <v>0.875</v>
      </c>
      <c r="BJ8">
        <f t="shared" ca="1" si="4"/>
        <v>0.93939393939393945</v>
      </c>
      <c r="BK8">
        <f t="shared" ca="1" si="4"/>
        <v>0.80952380952380953</v>
      </c>
      <c r="BL8">
        <f t="shared" ca="1" si="4"/>
        <v>0.875</v>
      </c>
      <c r="BM8">
        <f t="shared" ca="1" si="4"/>
        <v>0.9375</v>
      </c>
      <c r="BN8">
        <f t="shared" ca="1" si="4"/>
        <v>0.96875</v>
      </c>
      <c r="BO8">
        <f t="shared" ca="1" si="4"/>
        <v>0.7142857142857143</v>
      </c>
      <c r="BP8">
        <f t="shared" ca="1" si="5"/>
        <v>0.82857142857142851</v>
      </c>
      <c r="BQ8">
        <f t="shared" ca="1" si="5"/>
        <v>0.84848484848484851</v>
      </c>
      <c r="BR8">
        <f t="shared" ca="1" si="5"/>
        <v>0.75</v>
      </c>
      <c r="BS8">
        <f t="shared" ca="1" si="5"/>
        <v>0.79487179487179493</v>
      </c>
      <c r="BT8">
        <f t="shared" ca="1" si="5"/>
        <v>1</v>
      </c>
      <c r="BU8">
        <f t="shared" ca="1" si="5"/>
        <v>0.71052631578947367</v>
      </c>
      <c r="BV8">
        <f t="shared" ca="1" si="5"/>
        <v>0.86363636363636365</v>
      </c>
      <c r="BW8">
        <f t="shared" ca="1" si="5"/>
        <v>0.6875</v>
      </c>
      <c r="BX8">
        <f t="shared" ca="1" si="5"/>
        <v>0.70833333333333326</v>
      </c>
      <c r="BY8">
        <f t="shared" ca="1" si="5"/>
        <v>0.61538461538461542</v>
      </c>
      <c r="BZ8">
        <f t="shared" ca="1" si="5"/>
        <v>0.88235294117647056</v>
      </c>
      <c r="CA8">
        <f t="shared" ca="1" si="5"/>
        <v>0.87878787878787878</v>
      </c>
      <c r="CB8">
        <f t="shared" ca="1" si="5"/>
        <v>0.93939393939393945</v>
      </c>
      <c r="CC8">
        <f t="shared" ca="1" si="5"/>
        <v>0.78787878787878785</v>
      </c>
      <c r="CD8">
        <f t="shared" ca="1" si="5"/>
        <v>0.75</v>
      </c>
      <c r="CE8">
        <f t="shared" ca="1" si="5"/>
        <v>0.7</v>
      </c>
      <c r="CF8">
        <f t="shared" ca="1" si="5"/>
        <v>0.93103448275862066</v>
      </c>
      <c r="CG8">
        <f t="shared" ca="1" si="5"/>
        <v>0.78787878787878785</v>
      </c>
      <c r="CH8">
        <f t="shared" ca="1" si="5"/>
        <v>0.85714285714285721</v>
      </c>
      <c r="CI8">
        <f t="shared" ca="1" si="5"/>
        <v>0.76470588235294112</v>
      </c>
      <c r="CJ8">
        <f t="shared" ca="1" si="5"/>
        <v>0.92592592592592593</v>
      </c>
      <c r="CK8">
        <f t="shared" ca="1" si="5"/>
        <v>0.92</v>
      </c>
      <c r="CL8">
        <f t="shared" ca="1" si="5"/>
        <v>0.92105263157894735</v>
      </c>
      <c r="CM8">
        <f t="shared" ca="1" si="5"/>
        <v>0.85964912280701755</v>
      </c>
      <c r="CN8">
        <f t="shared" ca="1" si="5"/>
        <v>0.94736842105263164</v>
      </c>
      <c r="CO8">
        <f t="shared" ca="1" si="5"/>
        <v>0.91304347826086962</v>
      </c>
      <c r="CP8">
        <f t="shared" ca="1" si="5"/>
        <v>0.84782608695652173</v>
      </c>
      <c r="CQ8">
        <f t="shared" ca="1" si="5"/>
        <v>0.88235294117647056</v>
      </c>
      <c r="CR8">
        <f t="shared" ca="1" si="5"/>
        <v>0.80952380952380953</v>
      </c>
      <c r="CS8">
        <f t="shared" ca="1" si="5"/>
        <v>0.88372093023255816</v>
      </c>
      <c r="CT8">
        <f t="shared" ca="1" si="5"/>
        <v>0.95238095238095233</v>
      </c>
      <c r="CU8">
        <f t="shared" ca="1" si="5"/>
        <v>0.88571428571428568</v>
      </c>
      <c r="CV8">
        <f t="shared" ca="1" si="5"/>
        <v>0.92500000000000004</v>
      </c>
      <c r="CW8">
        <f t="shared" ca="1" si="5"/>
        <v>0.88235294117647056</v>
      </c>
      <c r="CX8">
        <f t="shared" ca="1" si="5"/>
        <v>0.89130434782608692</v>
      </c>
      <c r="CY8">
        <f t="shared" ca="1" si="5"/>
        <v>0.89583333333333337</v>
      </c>
      <c r="CZ8">
        <f t="shared" ca="1" si="5"/>
        <v>0.85714285714285721</v>
      </c>
      <c r="DA8">
        <f t="shared" ca="1" si="5"/>
        <v>0.87804878048780488</v>
      </c>
      <c r="DB8">
        <f t="shared" ca="1" si="5"/>
        <v>0.91428571428571426</v>
      </c>
      <c r="DC8">
        <f t="shared" ca="1" si="5"/>
        <v>0.81818181818181812</v>
      </c>
      <c r="DD8">
        <f t="shared" ca="1" si="5"/>
        <v>0.89130434782608692</v>
      </c>
      <c r="DE8">
        <f t="shared" ca="1" si="5"/>
        <v>0.88888888888888884</v>
      </c>
      <c r="DF8">
        <f t="shared" ca="1" si="5"/>
        <v>0.84444444444444444</v>
      </c>
      <c r="DG8">
        <f t="shared" ca="1" si="5"/>
        <v>0.967741935483871</v>
      </c>
      <c r="DH8">
        <f t="shared" ca="1" si="5"/>
        <v>0.82926829268292679</v>
      </c>
      <c r="DI8">
        <f t="shared" ca="1" si="5"/>
        <v>0.87096774193548387</v>
      </c>
      <c r="DJ8">
        <f t="shared" ca="1" si="5"/>
        <v>0.92500000000000004</v>
      </c>
      <c r="DK8">
        <f t="shared" ca="1" si="5"/>
        <v>0.91111111111111109</v>
      </c>
      <c r="DL8">
        <f t="shared" ca="1" si="5"/>
        <v>0.96875</v>
      </c>
      <c r="DM8">
        <f t="shared" ca="1" si="5"/>
        <v>0.92592592592592593</v>
      </c>
      <c r="DN8">
        <f t="shared" ca="1" si="5"/>
        <v>0.91111111111111109</v>
      </c>
      <c r="DO8">
        <f t="shared" ca="1" si="5"/>
        <v>0.85714285714285721</v>
      </c>
      <c r="DP8">
        <f t="shared" ca="1" si="5"/>
        <v>0.90243902439024393</v>
      </c>
      <c r="DQ8">
        <f t="shared" ca="1" si="5"/>
        <v>0.88636363636363635</v>
      </c>
      <c r="DR8">
        <f t="shared" ca="1" si="5"/>
        <v>1</v>
      </c>
      <c r="DS8">
        <f t="shared" ca="1" si="5"/>
        <v>0.75609756097560976</v>
      </c>
      <c r="DT8">
        <f t="shared" ca="1" si="5"/>
        <v>0.76470588235294112</v>
      </c>
      <c r="DU8">
        <f t="shared" ca="1" si="5"/>
        <v>0.81818181818181812</v>
      </c>
      <c r="DV8">
        <f t="shared" ca="1" si="5"/>
        <v>0.83783783783783783</v>
      </c>
      <c r="DW8">
        <f t="shared" ca="1" si="5"/>
        <v>1</v>
      </c>
      <c r="DX8">
        <f t="shared" ca="1" si="5"/>
        <v>0.88372093023255816</v>
      </c>
      <c r="DY8">
        <f t="shared" ca="1" si="5"/>
        <v>0.95238095238095233</v>
      </c>
      <c r="DZ8">
        <f t="shared" ca="1" si="5"/>
        <v>0.83333333333333337</v>
      </c>
      <c r="EA8">
        <f t="shared" ca="1" si="5"/>
        <v>0.92592592592592593</v>
      </c>
      <c r="EB8">
        <f t="shared" ca="1" si="2"/>
        <v>0.86206896551724133</v>
      </c>
      <c r="EC8">
        <f t="shared" ca="1" si="2"/>
        <v>0.7931034482758621</v>
      </c>
      <c r="ED8">
        <f t="shared" ca="1" si="2"/>
        <v>0.82499999999999996</v>
      </c>
      <c r="EE8">
        <f t="shared" ca="1" si="2"/>
        <v>0.9</v>
      </c>
      <c r="EF8">
        <f t="shared" ca="1" si="2"/>
        <v>0.90909090909090906</v>
      </c>
      <c r="EG8">
        <f t="shared" ca="1" si="2"/>
        <v>0.96551724137931039</v>
      </c>
      <c r="EH8">
        <f t="shared" ca="1" si="2"/>
        <v>0.97368421052631582</v>
      </c>
    </row>
    <row r="9" spans="1:138" ht="39.75" x14ac:dyDescent="0.45">
      <c r="A9" s="4" t="s">
        <v>28</v>
      </c>
      <c r="B9" s="3" t="s">
        <v>291</v>
      </c>
      <c r="C9">
        <f t="shared" ca="1" si="3"/>
        <v>0.68421052631578949</v>
      </c>
      <c r="D9">
        <f t="shared" ca="1" si="4"/>
        <v>0.60563380281690149</v>
      </c>
      <c r="E9">
        <f t="shared" ca="1" si="4"/>
        <v>0.69354838709677424</v>
      </c>
      <c r="F9">
        <f t="shared" ca="1" si="4"/>
        <v>0.86538461538461542</v>
      </c>
      <c r="G9">
        <f t="shared" ca="1" si="4"/>
        <v>0.58181818181818179</v>
      </c>
      <c r="H9">
        <f t="shared" ca="1" si="4"/>
        <v>0.52380952380952384</v>
      </c>
      <c r="I9">
        <f t="shared" ca="1" si="4"/>
        <v>0</v>
      </c>
      <c r="J9">
        <f t="shared" ca="1" si="4"/>
        <v>0.66666666666666674</v>
      </c>
      <c r="K9">
        <f t="shared" ca="1" si="4"/>
        <v>0.77272727272727271</v>
      </c>
      <c r="L9">
        <f t="shared" ca="1" si="4"/>
        <v>0.90697674418604657</v>
      </c>
      <c r="M9">
        <f t="shared" ca="1" si="4"/>
        <v>0.64705882352941169</v>
      </c>
      <c r="N9">
        <f t="shared" ca="1" si="4"/>
        <v>0.7441860465116279</v>
      </c>
      <c r="O9">
        <f t="shared" ca="1" si="4"/>
        <v>0.77777777777777779</v>
      </c>
      <c r="P9">
        <f t="shared" ca="1" si="4"/>
        <v>0.81632653061224492</v>
      </c>
      <c r="Q9">
        <f t="shared" ca="1" si="4"/>
        <v>0.79245283018867929</v>
      </c>
      <c r="R9">
        <f t="shared" ca="1" si="4"/>
        <v>0.93023255813953487</v>
      </c>
      <c r="S9">
        <f t="shared" ca="1" si="4"/>
        <v>0.7142857142857143</v>
      </c>
      <c r="T9">
        <f t="shared" ca="1" si="4"/>
        <v>0.82222222222222219</v>
      </c>
      <c r="U9">
        <f t="shared" ca="1" si="4"/>
        <v>0.80952380952380953</v>
      </c>
      <c r="V9">
        <f t="shared" ca="1" si="4"/>
        <v>0.77083333333333337</v>
      </c>
      <c r="W9">
        <f t="shared" ca="1" si="4"/>
        <v>0.92682926829268297</v>
      </c>
      <c r="X9">
        <f t="shared" ca="1" si="4"/>
        <v>0.73076923076923084</v>
      </c>
      <c r="Y9">
        <f t="shared" ca="1" si="4"/>
        <v>0.89743589743589747</v>
      </c>
      <c r="Z9">
        <f t="shared" ca="1" si="4"/>
        <v>0.88095238095238093</v>
      </c>
      <c r="AA9">
        <f t="shared" ca="1" si="4"/>
        <v>0.78723404255319152</v>
      </c>
      <c r="AB9">
        <f t="shared" ca="1" si="4"/>
        <v>0.74647887323943662</v>
      </c>
      <c r="AC9">
        <f t="shared" ca="1" si="4"/>
        <v>0.79518072289156627</v>
      </c>
      <c r="AD9">
        <f t="shared" ca="1" si="4"/>
        <v>0.83333333333333337</v>
      </c>
      <c r="AE9">
        <f t="shared" ca="1" si="4"/>
        <v>0.8545454545454545</v>
      </c>
      <c r="AF9">
        <f t="shared" ca="1" si="4"/>
        <v>0.7</v>
      </c>
      <c r="AG9">
        <f t="shared" ca="1" si="4"/>
        <v>0.77272727272727271</v>
      </c>
      <c r="AH9">
        <f t="shared" ca="1" si="4"/>
        <v>0.96078431372549022</v>
      </c>
      <c r="AI9">
        <f t="shared" ca="1" si="4"/>
        <v>0.81132075471698117</v>
      </c>
      <c r="AJ9">
        <f t="shared" ca="1" si="4"/>
        <v>0.91666666666666663</v>
      </c>
      <c r="AK9">
        <f t="shared" ca="1" si="4"/>
        <v>0.87234042553191493</v>
      </c>
      <c r="AL9">
        <f t="shared" ca="1" si="4"/>
        <v>0.86153846153846159</v>
      </c>
      <c r="AM9">
        <f t="shared" ca="1" si="4"/>
        <v>0.81481481481481488</v>
      </c>
      <c r="AN9">
        <f t="shared" ca="1" si="4"/>
        <v>0.91304347826086962</v>
      </c>
      <c r="AO9">
        <f t="shared" ca="1" si="4"/>
        <v>0.88372093023255816</v>
      </c>
      <c r="AP9">
        <f t="shared" ca="1" si="4"/>
        <v>0.88888888888888884</v>
      </c>
      <c r="AQ9">
        <f t="shared" ca="1" si="4"/>
        <v>0.95454545454545459</v>
      </c>
      <c r="AR9">
        <f t="shared" ca="1" si="4"/>
        <v>0.93478260869565222</v>
      </c>
      <c r="AS9">
        <f t="shared" ca="1" si="4"/>
        <v>0.89130434782608692</v>
      </c>
      <c r="AT9">
        <f t="shared" ca="1" si="4"/>
        <v>0.83636363636363642</v>
      </c>
      <c r="AU9">
        <f t="shared" ca="1" si="4"/>
        <v>0.88372093023255816</v>
      </c>
      <c r="AV9">
        <f t="shared" ca="1" si="4"/>
        <v>0.95348837209302328</v>
      </c>
      <c r="AW9">
        <f t="shared" ca="1" si="4"/>
        <v>0.82000000000000006</v>
      </c>
      <c r="AX9">
        <f t="shared" ca="1" si="4"/>
        <v>0.81666666666666665</v>
      </c>
      <c r="AY9">
        <f t="shared" ca="1" si="4"/>
        <v>0.80434782608695654</v>
      </c>
      <c r="AZ9">
        <f t="shared" ca="1" si="4"/>
        <v>0.70175438596491224</v>
      </c>
      <c r="BA9">
        <f t="shared" ca="1" si="4"/>
        <v>0.91111111111111109</v>
      </c>
      <c r="BB9">
        <f t="shared" ca="1" si="4"/>
        <v>0.8666666666666667</v>
      </c>
      <c r="BC9">
        <f t="shared" ca="1" si="4"/>
        <v>0.84905660377358494</v>
      </c>
      <c r="BD9">
        <f t="shared" ca="1" si="4"/>
        <v>0.8</v>
      </c>
      <c r="BE9">
        <f t="shared" ca="1" si="4"/>
        <v>0.68627450980392157</v>
      </c>
      <c r="BF9">
        <f t="shared" ca="1" si="4"/>
        <v>0.88636363636363635</v>
      </c>
      <c r="BG9">
        <f t="shared" ca="1" si="4"/>
        <v>0.6964285714285714</v>
      </c>
      <c r="BH9">
        <f t="shared" ca="1" si="4"/>
        <v>0.68627450980392157</v>
      </c>
      <c r="BI9">
        <f t="shared" ca="1" si="4"/>
        <v>0.78723404255319152</v>
      </c>
      <c r="BJ9">
        <f t="shared" ca="1" si="4"/>
        <v>0.85365853658536583</v>
      </c>
      <c r="BK9">
        <f t="shared" ca="1" si="4"/>
        <v>0.85185185185185186</v>
      </c>
      <c r="BL9">
        <f t="shared" ca="1" si="4"/>
        <v>0.88235294117647056</v>
      </c>
      <c r="BM9">
        <f t="shared" ca="1" si="4"/>
        <v>0.95454545454545459</v>
      </c>
      <c r="BN9">
        <f t="shared" ca="1" si="4"/>
        <v>0.9285714285714286</v>
      </c>
      <c r="BO9">
        <f t="shared" ca="1" si="4"/>
        <v>0.70588235294117641</v>
      </c>
      <c r="BP9">
        <f t="shared" ca="1" si="5"/>
        <v>0.87234042553191493</v>
      </c>
      <c r="BQ9">
        <f t="shared" ca="1" si="5"/>
        <v>0.83720930232558133</v>
      </c>
      <c r="BR9">
        <f t="shared" ca="1" si="5"/>
        <v>0.69090909090909092</v>
      </c>
      <c r="BS9">
        <f t="shared" ca="1" si="5"/>
        <v>0.82000000000000006</v>
      </c>
      <c r="BT9">
        <f t="shared" ca="1" si="5"/>
        <v>1</v>
      </c>
      <c r="BU9">
        <f t="shared" ca="1" si="5"/>
        <v>0.75510204081632648</v>
      </c>
      <c r="BV9">
        <f t="shared" ca="1" si="5"/>
        <v>0.80769230769230771</v>
      </c>
      <c r="BW9">
        <f t="shared" ca="1" si="5"/>
        <v>0.77272727272727271</v>
      </c>
      <c r="BX9">
        <f t="shared" ca="1" si="5"/>
        <v>0.6785714285714286</v>
      </c>
      <c r="BY9">
        <f t="shared" ca="1" si="5"/>
        <v>0.66666666666666674</v>
      </c>
      <c r="BZ9">
        <f t="shared" ca="1" si="5"/>
        <v>0.75</v>
      </c>
      <c r="CA9">
        <f t="shared" ca="1" si="5"/>
        <v>0.77500000000000002</v>
      </c>
      <c r="CB9">
        <f t="shared" ca="1" si="5"/>
        <v>0.90697674418604657</v>
      </c>
      <c r="CC9">
        <f t="shared" ca="1" si="5"/>
        <v>0.84444444444444444</v>
      </c>
      <c r="CD9">
        <f t="shared" ca="1" si="5"/>
        <v>0.83673469387755106</v>
      </c>
      <c r="CE9">
        <f t="shared" ca="1" si="5"/>
        <v>0.81395348837209303</v>
      </c>
      <c r="CF9">
        <f t="shared" ca="1" si="5"/>
        <v>0.95121951219512191</v>
      </c>
      <c r="CG9">
        <f t="shared" ca="1" si="5"/>
        <v>0.84444444444444444</v>
      </c>
      <c r="CH9">
        <f t="shared" ca="1" si="5"/>
        <v>0.84444444444444444</v>
      </c>
      <c r="CI9">
        <f t="shared" ca="1" si="5"/>
        <v>0.77272727272727271</v>
      </c>
      <c r="CJ9">
        <f t="shared" ca="1" si="5"/>
        <v>0.94871794871794868</v>
      </c>
      <c r="CK9">
        <f t="shared" ca="1" si="5"/>
        <v>0.86206896551724133</v>
      </c>
      <c r="CL9">
        <f t="shared" ca="1" si="5"/>
        <v>0.94</v>
      </c>
      <c r="CM9">
        <f t="shared" ca="1" si="5"/>
        <v>0.77777777777777779</v>
      </c>
      <c r="CN9">
        <f t="shared" ca="1" si="5"/>
        <v>0.96</v>
      </c>
      <c r="CO9">
        <f t="shared" ca="1" si="5"/>
        <v>0.8928571428571429</v>
      </c>
      <c r="CP9">
        <f t="shared" ca="1" si="5"/>
        <v>0.8392857142857143</v>
      </c>
      <c r="CQ9">
        <f t="shared" ca="1" si="5"/>
        <v>0.91304347826086962</v>
      </c>
      <c r="CR9">
        <f t="shared" ca="1" si="5"/>
        <v>0.80769230769230771</v>
      </c>
      <c r="CS9">
        <f t="shared" ca="1" si="5"/>
        <v>0.84615384615384615</v>
      </c>
      <c r="CT9">
        <f t="shared" ca="1" si="5"/>
        <v>0.96296296296296302</v>
      </c>
      <c r="CU9">
        <f t="shared" ca="1" si="5"/>
        <v>0.91489361702127658</v>
      </c>
      <c r="CV9">
        <f t="shared" ca="1" si="5"/>
        <v>0.92156862745098045</v>
      </c>
      <c r="CW9">
        <f t="shared" ca="1" si="5"/>
        <v>0.83050847457627119</v>
      </c>
      <c r="CX9">
        <f t="shared" ca="1" si="5"/>
        <v>0.875</v>
      </c>
      <c r="CY9">
        <f t="shared" ca="1" si="5"/>
        <v>0.89830508474576276</v>
      </c>
      <c r="CZ9">
        <f t="shared" ca="1" si="5"/>
        <v>0.84848484848484851</v>
      </c>
      <c r="DA9">
        <f t="shared" ca="1" si="5"/>
        <v>0.88461538461538458</v>
      </c>
      <c r="DB9">
        <f t="shared" ca="1" si="5"/>
        <v>0.83720930232558133</v>
      </c>
      <c r="DC9">
        <f t="shared" ca="1" si="5"/>
        <v>0.83636363636363642</v>
      </c>
      <c r="DD9">
        <f t="shared" ca="1" si="5"/>
        <v>0.81132075471698117</v>
      </c>
      <c r="DE9">
        <f t="shared" ca="1" si="5"/>
        <v>0.91228070175438591</v>
      </c>
      <c r="DF9">
        <f t="shared" ca="1" si="5"/>
        <v>0.89655172413793105</v>
      </c>
      <c r="DG9">
        <f t="shared" ca="1" si="5"/>
        <v>0.95238095238095233</v>
      </c>
      <c r="DH9">
        <f t="shared" ca="1" si="5"/>
        <v>0.90909090909090906</v>
      </c>
      <c r="DI9">
        <f t="shared" ca="1" si="5"/>
        <v>0.88095238095238093</v>
      </c>
      <c r="DJ9">
        <f t="shared" ca="1" si="5"/>
        <v>0.96226415094339623</v>
      </c>
      <c r="DK9">
        <f t="shared" ca="1" si="5"/>
        <v>0.87037037037037035</v>
      </c>
      <c r="DL9">
        <f t="shared" ca="1" si="5"/>
        <v>0.97727272727272729</v>
      </c>
      <c r="DM9">
        <f t="shared" ca="1" si="5"/>
        <v>0.92105263157894735</v>
      </c>
      <c r="DN9">
        <f t="shared" ca="1" si="5"/>
        <v>0.89090909090909087</v>
      </c>
      <c r="DO9">
        <f t="shared" ca="1" si="5"/>
        <v>0.91666666666666663</v>
      </c>
      <c r="DP9">
        <f t="shared" ca="1" si="5"/>
        <v>0.83673469387755106</v>
      </c>
      <c r="DQ9">
        <f t="shared" ca="1" si="5"/>
        <v>0.9107142857142857</v>
      </c>
      <c r="DR9">
        <f t="shared" ca="1" si="5"/>
        <v>1</v>
      </c>
      <c r="DS9">
        <f t="shared" ca="1" si="5"/>
        <v>0.74</v>
      </c>
      <c r="DT9">
        <f t="shared" ca="1" si="5"/>
        <v>0.72881355932203395</v>
      </c>
      <c r="DU9">
        <f t="shared" ca="1" si="5"/>
        <v>0.75806451612903225</v>
      </c>
      <c r="DV9">
        <f t="shared" ca="1" si="5"/>
        <v>0.85416666666666663</v>
      </c>
      <c r="DW9">
        <f t="shared" ca="1" si="5"/>
        <v>0.97297297297297303</v>
      </c>
      <c r="DX9">
        <f t="shared" ca="1" si="5"/>
        <v>0.75</v>
      </c>
      <c r="DY9">
        <f t="shared" ca="1" si="5"/>
        <v>0.85714285714285721</v>
      </c>
      <c r="DZ9">
        <f t="shared" ca="1" si="5"/>
        <v>0.7407407407407407</v>
      </c>
      <c r="EA9">
        <f t="shared" ca="1" si="5"/>
        <v>0.97499999999999998</v>
      </c>
      <c r="EB9">
        <f t="shared" ca="1" si="2"/>
        <v>0.90243902439024393</v>
      </c>
      <c r="EC9">
        <f t="shared" ca="1" si="2"/>
        <v>0.88095238095238093</v>
      </c>
      <c r="ED9">
        <f t="shared" ca="1" si="2"/>
        <v>0.79591836734693877</v>
      </c>
      <c r="EE9">
        <f t="shared" ca="1" si="2"/>
        <v>0.78260869565217395</v>
      </c>
      <c r="EF9">
        <f t="shared" ca="1" si="2"/>
        <v>0.88372093023255816</v>
      </c>
      <c r="EG9">
        <f t="shared" ca="1" si="2"/>
        <v>0.92307692307692313</v>
      </c>
      <c r="EH9">
        <f t="shared" ca="1" si="2"/>
        <v>0.89130434782608692</v>
      </c>
    </row>
    <row r="10" spans="1:138" ht="26.65" x14ac:dyDescent="0.45">
      <c r="A10" s="4" t="s">
        <v>29</v>
      </c>
      <c r="B10" s="3" t="s">
        <v>295</v>
      </c>
      <c r="C10">
        <f t="shared" ca="1" si="3"/>
        <v>0.72222222222222221</v>
      </c>
      <c r="D10">
        <f t="shared" ca="1" si="4"/>
        <v>0.61194029850746268</v>
      </c>
      <c r="E10">
        <f t="shared" ca="1" si="4"/>
        <v>0.68421052631578949</v>
      </c>
      <c r="F10">
        <f t="shared" ca="1" si="4"/>
        <v>0.70731707317073167</v>
      </c>
      <c r="G10">
        <f t="shared" ca="1" si="4"/>
        <v>0.73684210526315796</v>
      </c>
      <c r="H10">
        <f t="shared" ca="1" si="4"/>
        <v>0.85714285714285721</v>
      </c>
      <c r="I10">
        <f t="shared" ca="1" si="4"/>
        <v>0.66666666666666674</v>
      </c>
      <c r="J10">
        <f t="shared" ca="1" si="4"/>
        <v>0</v>
      </c>
      <c r="K10">
        <f t="shared" ca="1" si="4"/>
        <v>0.8</v>
      </c>
      <c r="L10">
        <f t="shared" ca="1" si="4"/>
        <v>0.86111111111111116</v>
      </c>
      <c r="M10">
        <f t="shared" ca="1" si="4"/>
        <v>0.6875</v>
      </c>
      <c r="N10">
        <f t="shared" ca="1" si="4"/>
        <v>0.8</v>
      </c>
      <c r="O10">
        <f t="shared" ca="1" si="4"/>
        <v>0.5714285714285714</v>
      </c>
      <c r="P10">
        <f t="shared" ca="1" si="4"/>
        <v>0.81818181818181812</v>
      </c>
      <c r="Q10">
        <f t="shared" ca="1" si="4"/>
        <v>0.79166666666666663</v>
      </c>
      <c r="R10">
        <f t="shared" ca="1" si="4"/>
        <v>0.78787878787878785</v>
      </c>
      <c r="S10">
        <f t="shared" ca="1" si="4"/>
        <v>0.8</v>
      </c>
      <c r="T10">
        <f t="shared" ca="1" si="4"/>
        <v>0.79487179487179493</v>
      </c>
      <c r="U10">
        <f t="shared" ca="1" si="4"/>
        <v>0.87179487179487181</v>
      </c>
      <c r="V10">
        <f t="shared" ca="1" si="4"/>
        <v>0.67500000000000004</v>
      </c>
      <c r="W10">
        <f t="shared" ca="1" si="4"/>
        <v>0.84848484848484851</v>
      </c>
      <c r="X10">
        <f t="shared" ca="1" si="4"/>
        <v>0.82352941176470584</v>
      </c>
      <c r="Y10">
        <f t="shared" ca="1" si="4"/>
        <v>0.91176470588235292</v>
      </c>
      <c r="Z10">
        <f t="shared" ca="1" si="4"/>
        <v>0.82857142857142851</v>
      </c>
      <c r="AA10">
        <f t="shared" ca="1" si="4"/>
        <v>0.81395348837209303</v>
      </c>
      <c r="AB10">
        <f t="shared" ca="1" si="4"/>
        <v>0.83098591549295775</v>
      </c>
      <c r="AC10">
        <f t="shared" ca="1" si="4"/>
        <v>0.85365853658536583</v>
      </c>
      <c r="AD10">
        <f t="shared" ca="1" si="4"/>
        <v>0.88235294117647056</v>
      </c>
      <c r="AE10">
        <f t="shared" ca="1" si="4"/>
        <v>0.94444444444444442</v>
      </c>
      <c r="AF10">
        <f t="shared" ca="1" si="4"/>
        <v>0.85714285714285721</v>
      </c>
      <c r="AG10">
        <f t="shared" ca="1" si="4"/>
        <v>0.84615384615384615</v>
      </c>
      <c r="AH10">
        <f t="shared" ca="1" si="4"/>
        <v>0.85365853658536583</v>
      </c>
      <c r="AI10">
        <f t="shared" ca="1" si="4"/>
        <v>0.78723404255319152</v>
      </c>
      <c r="AJ10">
        <f t="shared" ca="1" si="4"/>
        <v>0.90476190476190477</v>
      </c>
      <c r="AK10">
        <f t="shared" ca="1" si="4"/>
        <v>0.93181818181818188</v>
      </c>
      <c r="AL10">
        <f t="shared" ca="1" si="4"/>
        <v>0.7857142857142857</v>
      </c>
      <c r="AM10">
        <f t="shared" ca="1" si="4"/>
        <v>0.88461538461538458</v>
      </c>
      <c r="AN10">
        <f t="shared" ca="1" si="4"/>
        <v>0.81081081081081074</v>
      </c>
      <c r="AO10">
        <f t="shared" ca="1" si="4"/>
        <v>0.86486486486486491</v>
      </c>
      <c r="AP10">
        <f t="shared" ca="1" si="4"/>
        <v>0.875</v>
      </c>
      <c r="AQ10">
        <f t="shared" ca="1" si="4"/>
        <v>0.91891891891891886</v>
      </c>
      <c r="AR10">
        <f t="shared" ca="1" si="4"/>
        <v>0.89743589743589747</v>
      </c>
      <c r="AS10">
        <f t="shared" ca="1" si="4"/>
        <v>0.9285714285714286</v>
      </c>
      <c r="AT10">
        <f t="shared" ca="1" si="4"/>
        <v>0.92592592592592593</v>
      </c>
      <c r="AU10">
        <f t="shared" ca="1" si="4"/>
        <v>0.95</v>
      </c>
      <c r="AV10">
        <f t="shared" ca="1" si="4"/>
        <v>0.94594594594594594</v>
      </c>
      <c r="AW10">
        <f t="shared" ca="1" si="4"/>
        <v>0.89583333333333337</v>
      </c>
      <c r="AX10">
        <f t="shared" ca="1" si="4"/>
        <v>0.77358490566037741</v>
      </c>
      <c r="AY10">
        <f t="shared" ca="1" si="4"/>
        <v>0.86046511627906974</v>
      </c>
      <c r="AZ10">
        <f t="shared" ca="1" si="4"/>
        <v>0.7857142857142857</v>
      </c>
      <c r="BA10">
        <f t="shared" ca="1" si="4"/>
        <v>0.80555555555555558</v>
      </c>
      <c r="BB10">
        <f t="shared" ca="1" si="4"/>
        <v>0.875</v>
      </c>
      <c r="BC10">
        <f t="shared" ca="1" si="4"/>
        <v>0.92156862745098045</v>
      </c>
      <c r="BD10">
        <f t="shared" ca="1" si="4"/>
        <v>0.7142857142857143</v>
      </c>
      <c r="BE10">
        <f t="shared" ca="1" si="4"/>
        <v>0.75510204081632648</v>
      </c>
      <c r="BF10">
        <f t="shared" ca="1" si="4"/>
        <v>0.83783783783783783</v>
      </c>
      <c r="BG10">
        <f t="shared" ca="1" si="4"/>
        <v>0.73584905660377364</v>
      </c>
      <c r="BH10">
        <f t="shared" ca="1" si="4"/>
        <v>0.67391304347826086</v>
      </c>
      <c r="BI10">
        <f t="shared" ca="1" si="4"/>
        <v>0.7857142857142857</v>
      </c>
      <c r="BJ10">
        <f t="shared" ca="1" si="4"/>
        <v>0.89189189189189189</v>
      </c>
      <c r="BK10">
        <f t="shared" ca="1" si="4"/>
        <v>0.90196078431372551</v>
      </c>
      <c r="BL10">
        <f t="shared" ca="1" si="4"/>
        <v>0.8666666666666667</v>
      </c>
      <c r="BM10">
        <f t="shared" ca="1" si="4"/>
        <v>0.91891891891891886</v>
      </c>
      <c r="BN10">
        <f t="shared" ref="BN10:CC27" ca="1" si="6">1-(COUNTIFS(INDIRECT(BN$1),1,INDIRECT($A10),1)/(COUNTIFS(INDIRECT(BN$1),1,INDIRECT($A10),0)+COUNTIFS(INDIRECT(BN$1),0,INDIRECT($A10),1)+COUNTIFS(INDIRECT(BN$1),1,INDIRECT($A10),1)))</f>
        <v>0.94594594594594594</v>
      </c>
      <c r="BO10">
        <f t="shared" ca="1" si="6"/>
        <v>0.75</v>
      </c>
      <c r="BP10">
        <f t="shared" ca="1" si="5"/>
        <v>0.85365853658536583</v>
      </c>
      <c r="BQ10">
        <f t="shared" ca="1" si="5"/>
        <v>0.87179487179487181</v>
      </c>
      <c r="BR10">
        <f t="shared" ca="1" si="5"/>
        <v>0.8</v>
      </c>
      <c r="BS10">
        <f t="shared" ca="1" si="5"/>
        <v>0.84782608695652173</v>
      </c>
      <c r="BT10">
        <f t="shared" ca="1" si="5"/>
        <v>0.967741935483871</v>
      </c>
      <c r="BU10">
        <f t="shared" ca="1" si="5"/>
        <v>0.85416666666666663</v>
      </c>
      <c r="BV10">
        <f t="shared" ca="1" si="5"/>
        <v>0.72727272727272729</v>
      </c>
      <c r="BW10">
        <f t="shared" ca="1" si="5"/>
        <v>0.85714285714285721</v>
      </c>
      <c r="BX10">
        <f t="shared" ca="1" si="5"/>
        <v>0.69230769230769229</v>
      </c>
      <c r="BY10">
        <f t="shared" ca="1" si="5"/>
        <v>0.76190476190476186</v>
      </c>
      <c r="BZ10">
        <f t="shared" ca="1" si="5"/>
        <v>0.77777777777777779</v>
      </c>
      <c r="CA10">
        <f t="shared" ca="1" si="5"/>
        <v>0.89743589743589747</v>
      </c>
      <c r="CB10">
        <f t="shared" ca="1" si="5"/>
        <v>0.79411764705882359</v>
      </c>
      <c r="CC10">
        <f t="shared" ca="1" si="5"/>
        <v>0.90476190476190477</v>
      </c>
      <c r="CD10">
        <f t="shared" ca="1" si="5"/>
        <v>0.8666666666666667</v>
      </c>
      <c r="CE10">
        <f t="shared" ca="1" si="5"/>
        <v>0.875</v>
      </c>
      <c r="CF10">
        <f t="shared" ca="1" si="5"/>
        <v>0.87878787878787878</v>
      </c>
      <c r="CG10">
        <f t="shared" ca="1" si="5"/>
        <v>0.90476190476190477</v>
      </c>
      <c r="CH10">
        <f t="shared" ca="1" si="5"/>
        <v>0.82051282051282048</v>
      </c>
      <c r="CI10">
        <f t="shared" ca="1" si="5"/>
        <v>0.82926829268292679</v>
      </c>
      <c r="CJ10">
        <f t="shared" ca="1" si="5"/>
        <v>0.93939393939393945</v>
      </c>
      <c r="CK10">
        <f t="shared" ca="1" si="5"/>
        <v>0.77551020408163263</v>
      </c>
      <c r="CL10">
        <f t="shared" ca="1" si="5"/>
        <v>0.88095238095238093</v>
      </c>
      <c r="CM10">
        <f t="shared" ca="1" si="5"/>
        <v>0.87301587301587302</v>
      </c>
      <c r="CN10">
        <f t="shared" ca="1" si="5"/>
        <v>0.93023255813953487</v>
      </c>
      <c r="CO10">
        <f t="shared" ca="1" si="5"/>
        <v>0.88</v>
      </c>
      <c r="CP10">
        <f t="shared" ca="1" si="5"/>
        <v>0.86538461538461542</v>
      </c>
      <c r="CQ10">
        <f t="shared" ca="1" si="5"/>
        <v>0.9</v>
      </c>
      <c r="CR10">
        <f t="shared" ca="1" si="5"/>
        <v>0.83333333333333337</v>
      </c>
      <c r="CS10">
        <f t="shared" ca="1" si="5"/>
        <v>0.8</v>
      </c>
      <c r="CT10">
        <f t="shared" ca="1" si="5"/>
        <v>0.93617021276595747</v>
      </c>
      <c r="CU10">
        <f t="shared" ca="1" si="5"/>
        <v>0.95348837209302328</v>
      </c>
      <c r="CV10">
        <f t="shared" ca="1" si="5"/>
        <v>0.88636363636363635</v>
      </c>
      <c r="CW10">
        <f t="shared" ca="1" si="5"/>
        <v>0.89473684210526316</v>
      </c>
      <c r="CX10">
        <f t="shared" ca="1" si="5"/>
        <v>0.8125</v>
      </c>
      <c r="CY10">
        <f t="shared" ca="1" si="5"/>
        <v>0.84313725490196079</v>
      </c>
      <c r="CZ10">
        <f t="shared" ca="1" si="5"/>
        <v>0.87096774193548387</v>
      </c>
      <c r="DA10">
        <f t="shared" ca="1" si="5"/>
        <v>0.84444444444444444</v>
      </c>
      <c r="DB10">
        <f t="shared" ca="1" si="5"/>
        <v>0.9</v>
      </c>
      <c r="DC10">
        <f t="shared" ca="1" si="5"/>
        <v>0.90566037735849059</v>
      </c>
      <c r="DD10">
        <f t="shared" ca="1" si="5"/>
        <v>0.92452830188679247</v>
      </c>
      <c r="DE10">
        <f t="shared" ca="1" si="5"/>
        <v>0.8085106382978724</v>
      </c>
      <c r="DF10">
        <f t="shared" ca="1" si="5"/>
        <v>0.92592592592592593</v>
      </c>
      <c r="DG10">
        <f t="shared" ca="1" si="5"/>
        <v>0.91428571428571426</v>
      </c>
      <c r="DH10">
        <f t="shared" ca="1" si="5"/>
        <v>0.92</v>
      </c>
      <c r="DI10">
        <f t="shared" ca="1" si="5"/>
        <v>0.94871794871794868</v>
      </c>
      <c r="DJ10">
        <f t="shared" ca="1" si="5"/>
        <v>0.93478260869565222</v>
      </c>
      <c r="DK10">
        <f t="shared" ca="1" si="5"/>
        <v>0.85416666666666663</v>
      </c>
      <c r="DL10">
        <f t="shared" ca="1" si="5"/>
        <v>1</v>
      </c>
      <c r="DM10">
        <f t="shared" ca="1" si="5"/>
        <v>1</v>
      </c>
      <c r="DN10">
        <f t="shared" ca="1" si="5"/>
        <v>0.85416666666666663</v>
      </c>
      <c r="DO10">
        <f t="shared" ca="1" si="5"/>
        <v>0.95454545454545459</v>
      </c>
      <c r="DP10">
        <f t="shared" ca="1" si="5"/>
        <v>0.89130434782608692</v>
      </c>
      <c r="DQ10">
        <f t="shared" ca="1" si="5"/>
        <v>0.94230769230769229</v>
      </c>
      <c r="DR10">
        <f t="shared" ca="1" si="5"/>
        <v>1</v>
      </c>
      <c r="DS10">
        <f t="shared" ca="1" si="5"/>
        <v>0.78723404255319152</v>
      </c>
      <c r="DT10">
        <f t="shared" ca="1" si="5"/>
        <v>0.83050847457627119</v>
      </c>
      <c r="DU10">
        <f t="shared" ca="1" si="5"/>
        <v>0.83606557377049184</v>
      </c>
      <c r="DV10">
        <f t="shared" ca="1" si="5"/>
        <v>0.83333333333333337</v>
      </c>
      <c r="DW10">
        <f t="shared" ca="1" si="5"/>
        <v>1</v>
      </c>
      <c r="DX10">
        <f t="shared" ca="1" si="5"/>
        <v>0.8</v>
      </c>
      <c r="DY10">
        <f t="shared" ca="1" si="5"/>
        <v>0.88888888888888884</v>
      </c>
      <c r="DZ10">
        <f t="shared" ref="DZ10:EH25" ca="1" si="7">1-(COUNTIFS(INDIRECT(DZ$1),1,INDIRECT($A10),1)/(COUNTIFS(INDIRECT(DZ$1),1,INDIRECT($A10),0)+COUNTIFS(INDIRECT(DZ$1),0,INDIRECT($A10),1)+COUNTIFS(INDIRECT(DZ$1),1,INDIRECT($A10),1)))</f>
        <v>0.80769230769230771</v>
      </c>
      <c r="EA10">
        <f t="shared" ca="1" si="7"/>
        <v>0.97058823529411764</v>
      </c>
      <c r="EB10">
        <f t="shared" ca="1" si="7"/>
        <v>0.91666666666666663</v>
      </c>
      <c r="EC10">
        <f t="shared" ca="1" si="7"/>
        <v>0.94871794871794868</v>
      </c>
      <c r="ED10">
        <f t="shared" ca="1" si="7"/>
        <v>0.87234042553191493</v>
      </c>
      <c r="EE10">
        <f t="shared" ca="1" si="7"/>
        <v>0.91304347826086962</v>
      </c>
      <c r="EF10">
        <f t="shared" ca="1" si="7"/>
        <v>0.95</v>
      </c>
      <c r="EG10">
        <f t="shared" ca="1" si="7"/>
        <v>0.97142857142857142</v>
      </c>
      <c r="EH10">
        <f t="shared" ca="1" si="7"/>
        <v>0.9285714285714286</v>
      </c>
    </row>
    <row r="11" spans="1:138" ht="26.65" x14ac:dyDescent="0.45">
      <c r="A11" s="4" t="s">
        <v>30</v>
      </c>
      <c r="B11" s="3" t="s">
        <v>296</v>
      </c>
      <c r="C11">
        <f t="shared" ca="1" si="3"/>
        <v>0.80434782608695654</v>
      </c>
      <c r="D11">
        <f t="shared" ca="1" si="3"/>
        <v>0.765625</v>
      </c>
      <c r="E11">
        <f t="shared" ca="1" si="3"/>
        <v>0.80392156862745101</v>
      </c>
      <c r="F11">
        <f t="shared" ca="1" si="3"/>
        <v>0.7</v>
      </c>
      <c r="G11">
        <f t="shared" ca="1" si="3"/>
        <v>0.76595744680851063</v>
      </c>
      <c r="H11">
        <f t="shared" ca="1" si="3"/>
        <v>0.76470588235294112</v>
      </c>
      <c r="I11">
        <f t="shared" ca="1" si="3"/>
        <v>0.77272727272727271</v>
      </c>
      <c r="J11">
        <f t="shared" ca="1" si="3"/>
        <v>0.8</v>
      </c>
      <c r="K11">
        <f t="shared" ca="1" si="3"/>
        <v>0</v>
      </c>
      <c r="L11">
        <f t="shared" ca="1" si="3"/>
        <v>0.92</v>
      </c>
      <c r="M11">
        <f t="shared" ca="1" si="3"/>
        <v>0.80487804878048785</v>
      </c>
      <c r="N11">
        <f t="shared" ca="1" si="3"/>
        <v>0.82758620689655171</v>
      </c>
      <c r="O11">
        <f t="shared" ca="1" si="3"/>
        <v>0.78947368421052633</v>
      </c>
      <c r="P11">
        <f t="shared" ca="1" si="3"/>
        <v>0.84848484848484851</v>
      </c>
      <c r="Q11">
        <f t="shared" ca="1" si="3"/>
        <v>0.81081081081081074</v>
      </c>
      <c r="R11">
        <f t="shared" ca="1" si="3"/>
        <v>0.91666666666666663</v>
      </c>
      <c r="S11">
        <f t="shared" ref="S11:AH27" ca="1" si="8">1-(COUNTIFS(INDIRECT(S$1),1,INDIRECT($A11),1)/(COUNTIFS(INDIRECT(S$1),1,INDIRECT($A11),0)+COUNTIFS(INDIRECT(S$1),0,INDIRECT($A11),1)+COUNTIFS(INDIRECT(S$1),1,INDIRECT($A11),1)))</f>
        <v>0.9375</v>
      </c>
      <c r="T11">
        <f t="shared" ca="1" si="8"/>
        <v>0.8214285714285714</v>
      </c>
      <c r="U11">
        <f t="shared" ca="1" si="8"/>
        <v>0.84615384615384615</v>
      </c>
      <c r="V11">
        <f t="shared" ca="1" si="8"/>
        <v>0.74193548387096775</v>
      </c>
      <c r="W11">
        <f t="shared" ca="1" si="8"/>
        <v>0.95652173913043481</v>
      </c>
      <c r="X11">
        <f t="shared" ca="1" si="8"/>
        <v>0.82051282051282048</v>
      </c>
      <c r="Y11">
        <f t="shared" ca="1" si="8"/>
        <v>0.90476190476190477</v>
      </c>
      <c r="Z11">
        <f t="shared" ca="1" si="8"/>
        <v>0.82608695652173914</v>
      </c>
      <c r="AA11">
        <f t="shared" ca="1" si="8"/>
        <v>0.87878787878787878</v>
      </c>
      <c r="AB11">
        <f t="shared" ca="1" si="8"/>
        <v>0.85</v>
      </c>
      <c r="AC11">
        <f t="shared" ca="1" si="8"/>
        <v>0.91891891891891886</v>
      </c>
      <c r="AD11">
        <f t="shared" ca="1" si="8"/>
        <v>0.89743589743589747</v>
      </c>
      <c r="AE11">
        <f t="shared" ca="1" si="8"/>
        <v>0.92500000000000004</v>
      </c>
      <c r="AF11">
        <f t="shared" ca="1" si="8"/>
        <v>0.84</v>
      </c>
      <c r="AG11">
        <f t="shared" ca="1" si="8"/>
        <v>0.9107142857142857</v>
      </c>
      <c r="AH11">
        <f t="shared" ca="1" si="8"/>
        <v>0.93548387096774199</v>
      </c>
      <c r="AI11">
        <f t="shared" ref="AI11:AX26" ca="1" si="9">1-(COUNTIFS(INDIRECT(AI$1),1,INDIRECT($A11),1)/(COUNTIFS(INDIRECT(AI$1),1,INDIRECT($A11),0)+COUNTIFS(INDIRECT(AI$1),0,INDIRECT($A11),1)+COUNTIFS(INDIRECT(AI$1),1,INDIRECT($A11),1)))</f>
        <v>0.77142857142857146</v>
      </c>
      <c r="AJ11">
        <f t="shared" ca="1" si="9"/>
        <v>0.89655172413793105</v>
      </c>
      <c r="AK11">
        <f t="shared" ca="1" si="9"/>
        <v>0.9</v>
      </c>
      <c r="AL11">
        <f t="shared" ca="1" si="9"/>
        <v>0.875</v>
      </c>
      <c r="AM11">
        <f t="shared" ca="1" si="9"/>
        <v>0.81081081081081074</v>
      </c>
      <c r="AN11">
        <f t="shared" ca="1" si="9"/>
        <v>0.88888888888888884</v>
      </c>
      <c r="AO11">
        <f t="shared" ca="1" si="9"/>
        <v>0.83333333333333337</v>
      </c>
      <c r="AP11">
        <f t="shared" ca="1" si="9"/>
        <v>0.85714285714285721</v>
      </c>
      <c r="AQ11">
        <f t="shared" ca="1" si="9"/>
        <v>1</v>
      </c>
      <c r="AR11">
        <f t="shared" ca="1" si="9"/>
        <v>1</v>
      </c>
      <c r="AS11">
        <f t="shared" ca="1" si="9"/>
        <v>0.85185185185185186</v>
      </c>
      <c r="AT11">
        <f t="shared" ca="1" si="9"/>
        <v>0.95238095238095233</v>
      </c>
      <c r="AU11">
        <f t="shared" ca="1" si="9"/>
        <v>0.96296296296296302</v>
      </c>
      <c r="AV11">
        <f t="shared" ca="1" si="9"/>
        <v>1</v>
      </c>
      <c r="AW11">
        <f t="shared" ca="1" si="9"/>
        <v>0.97368421052631582</v>
      </c>
      <c r="AX11">
        <f t="shared" ca="1" si="9"/>
        <v>0.8666666666666667</v>
      </c>
      <c r="AY11">
        <f t="shared" ref="AY11:BN40" ca="1" si="10">1-(COUNTIFS(INDIRECT(AY$1),1,INDIRECT($A11),1)/(COUNTIFS(INDIRECT(AY$1),1,INDIRECT($A11),0)+COUNTIFS(INDIRECT(AY$1),0,INDIRECT($A11),1)+COUNTIFS(INDIRECT(AY$1),1,INDIRECT($A11),1)))</f>
        <v>0.90625</v>
      </c>
      <c r="AZ11">
        <f t="shared" ca="1" si="10"/>
        <v>0.77272727272727271</v>
      </c>
      <c r="BA11">
        <f t="shared" ca="1" si="10"/>
        <v>0.92592592592592593</v>
      </c>
      <c r="BB11">
        <f t="shared" ca="1" si="10"/>
        <v>0.8928571428571429</v>
      </c>
      <c r="BC11">
        <f t="shared" ca="1" si="10"/>
        <v>0.79411764705882359</v>
      </c>
      <c r="BD11">
        <f t="shared" ca="1" si="10"/>
        <v>0.91891891891891886</v>
      </c>
      <c r="BE11">
        <f t="shared" ca="1" si="10"/>
        <v>0.88095238095238093</v>
      </c>
      <c r="BF11">
        <f t="shared" ca="1" si="10"/>
        <v>0.88461538461538458</v>
      </c>
      <c r="BG11">
        <f t="shared" ca="1" si="10"/>
        <v>0.76744186046511631</v>
      </c>
      <c r="BH11">
        <f t="shared" ca="1" si="10"/>
        <v>0.65714285714285714</v>
      </c>
      <c r="BI11">
        <f t="shared" ca="1" si="10"/>
        <v>0.94285714285714284</v>
      </c>
      <c r="BJ11">
        <f t="shared" ca="1" si="10"/>
        <v>0.875</v>
      </c>
      <c r="BK11">
        <f t="shared" ca="1" si="10"/>
        <v>0.86486486486486491</v>
      </c>
      <c r="BL11">
        <f t="shared" ca="1" si="10"/>
        <v>0.97222222222222221</v>
      </c>
      <c r="BM11">
        <f t="shared" ca="1" si="10"/>
        <v>0.96</v>
      </c>
      <c r="BN11">
        <f t="shared" ca="1" si="10"/>
        <v>1</v>
      </c>
      <c r="BO11">
        <f t="shared" ca="1" si="6"/>
        <v>0.85</v>
      </c>
      <c r="BP11">
        <f t="shared" ca="1" si="6"/>
        <v>0.93548387096774199</v>
      </c>
      <c r="BQ11">
        <f t="shared" ca="1" si="6"/>
        <v>1</v>
      </c>
      <c r="BR11">
        <f t="shared" ca="1" si="6"/>
        <v>0.84444444444444444</v>
      </c>
      <c r="BS11">
        <f t="shared" ca="1" si="6"/>
        <v>0.81818181818181812</v>
      </c>
      <c r="BT11">
        <f t="shared" ca="1" si="6"/>
        <v>0.94117647058823528</v>
      </c>
      <c r="BU11">
        <f t="shared" ca="1" si="6"/>
        <v>0.79411764705882359</v>
      </c>
      <c r="BV11">
        <f t="shared" ca="1" si="6"/>
        <v>0.8</v>
      </c>
      <c r="BW11">
        <f t="shared" ca="1" si="6"/>
        <v>0.8666666666666667</v>
      </c>
      <c r="BX11">
        <f t="shared" ca="1" si="6"/>
        <v>0.82608695652173914</v>
      </c>
      <c r="BY11">
        <f t="shared" ca="1" si="6"/>
        <v>0.76923076923076916</v>
      </c>
      <c r="BZ11">
        <f t="shared" ca="1" si="6"/>
        <v>1</v>
      </c>
      <c r="CA11">
        <f t="shared" ca="1" si="6"/>
        <v>0.79166666666666663</v>
      </c>
      <c r="CB11">
        <f t="shared" ca="1" si="6"/>
        <v>0.96153846153846156</v>
      </c>
      <c r="CC11">
        <f t="shared" ca="1" si="6"/>
        <v>0.89655172413793105</v>
      </c>
      <c r="CD11">
        <f t="shared" ref="CD11:CS26" ca="1" si="11">1-(COUNTIFS(INDIRECT(CD$1),1,INDIRECT($A11),1)/(COUNTIFS(INDIRECT(CD$1),1,INDIRECT($A11),0)+COUNTIFS(INDIRECT(CD$1),0,INDIRECT($A11),1)+COUNTIFS(INDIRECT(CD$1),1,INDIRECT($A11),1)))</f>
        <v>0.97222222222222221</v>
      </c>
      <c r="CE11">
        <f t="shared" ca="1" si="11"/>
        <v>0.93103448275862066</v>
      </c>
      <c r="CF11">
        <f t="shared" ca="1" si="11"/>
        <v>0.95454545454545459</v>
      </c>
      <c r="CG11">
        <f t="shared" ca="1" si="11"/>
        <v>0.89655172413793105</v>
      </c>
      <c r="CH11">
        <f t="shared" ca="1" si="11"/>
        <v>0.89655172413793105</v>
      </c>
      <c r="CI11">
        <f t="shared" ca="1" si="11"/>
        <v>0.9375</v>
      </c>
      <c r="CJ11">
        <f t="shared" ca="1" si="11"/>
        <v>1</v>
      </c>
      <c r="CK11">
        <f t="shared" ca="1" si="11"/>
        <v>0.93023255813953487</v>
      </c>
      <c r="CL11">
        <f t="shared" ca="1" si="11"/>
        <v>0.93548387096774199</v>
      </c>
      <c r="CM11">
        <f t="shared" ca="1" si="11"/>
        <v>0.86</v>
      </c>
      <c r="CN11">
        <f t="shared" ca="1" si="11"/>
        <v>1</v>
      </c>
      <c r="CO11">
        <f t="shared" ca="1" si="11"/>
        <v>0.89473684210526316</v>
      </c>
      <c r="CP11">
        <f t="shared" ca="1" si="11"/>
        <v>0.90243902439024393</v>
      </c>
      <c r="CQ11">
        <f t="shared" ca="1" si="11"/>
        <v>0.9285714285714286</v>
      </c>
      <c r="CR11">
        <f t="shared" ca="1" si="11"/>
        <v>0.76470588235294112</v>
      </c>
      <c r="CS11">
        <f t="shared" ca="1" si="11"/>
        <v>0.91891891891891886</v>
      </c>
      <c r="CT11">
        <f t="shared" ref="CT11:DI40" ca="1" si="12">1-(COUNTIFS(INDIRECT(CT$1),1,INDIRECT($A11),1)/(COUNTIFS(INDIRECT(CT$1),1,INDIRECT($A11),0)+COUNTIFS(INDIRECT(CT$1),0,INDIRECT($A11),1)+COUNTIFS(INDIRECT(CT$1),1,INDIRECT($A11),1)))</f>
        <v>0.97142857142857142</v>
      </c>
      <c r="CU11">
        <f t="shared" ca="1" si="12"/>
        <v>0.93103448275862066</v>
      </c>
      <c r="CV11">
        <f t="shared" ca="1" si="12"/>
        <v>0.90625</v>
      </c>
      <c r="CW11">
        <f t="shared" ca="1" si="12"/>
        <v>0.93478260869565222</v>
      </c>
      <c r="CX11">
        <f t="shared" ca="1" si="12"/>
        <v>0.86842105263157898</v>
      </c>
      <c r="CY11">
        <f t="shared" ca="1" si="12"/>
        <v>0.9285714285714286</v>
      </c>
      <c r="CZ11">
        <f t="shared" ca="1" si="12"/>
        <v>0.90196078431372551</v>
      </c>
      <c r="DA11">
        <f t="shared" ca="1" si="12"/>
        <v>0.94444444444444442</v>
      </c>
      <c r="DB11">
        <f t="shared" ca="1" si="12"/>
        <v>0.9285714285714286</v>
      </c>
      <c r="DC11">
        <f t="shared" ca="1" si="12"/>
        <v>0.87179487179487181</v>
      </c>
      <c r="DD11">
        <f t="shared" ca="1" si="12"/>
        <v>0.92500000000000004</v>
      </c>
      <c r="DE11">
        <f t="shared" ca="1" si="12"/>
        <v>0.86486486486486491</v>
      </c>
      <c r="DF11">
        <f t="shared" ca="1" si="12"/>
        <v>0.92682926829268297</v>
      </c>
      <c r="DG11">
        <f t="shared" ca="1" si="12"/>
        <v>0.85714285714285721</v>
      </c>
      <c r="DH11">
        <f t="shared" ca="1" si="12"/>
        <v>0.91891891891891886</v>
      </c>
      <c r="DI11">
        <f t="shared" ca="1" si="12"/>
        <v>0.875</v>
      </c>
      <c r="DJ11">
        <f t="shared" ref="DJ11:DY26" ca="1" si="13">1-(COUNTIFS(INDIRECT(DJ$1),1,INDIRECT($A11),1)/(COUNTIFS(INDIRECT(DJ$1),1,INDIRECT($A11),0)+COUNTIFS(INDIRECT(DJ$1),0,INDIRECT($A11),1)+COUNTIFS(INDIRECT(DJ$1),1,INDIRECT($A11),1)))</f>
        <v>1</v>
      </c>
      <c r="DK11">
        <f t="shared" ca="1" si="13"/>
        <v>0.97499999999999998</v>
      </c>
      <c r="DL11">
        <f t="shared" ca="1" si="13"/>
        <v>0.95833333333333337</v>
      </c>
      <c r="DM11">
        <f t="shared" ca="1" si="13"/>
        <v>0.83333333333333337</v>
      </c>
      <c r="DN11">
        <f t="shared" ca="1" si="13"/>
        <v>0.94871794871794868</v>
      </c>
      <c r="DO11">
        <f t="shared" ca="1" si="13"/>
        <v>0.967741935483871</v>
      </c>
      <c r="DP11">
        <f t="shared" ca="1" si="13"/>
        <v>1</v>
      </c>
      <c r="DQ11">
        <f t="shared" ca="1" si="13"/>
        <v>0.94871794871794868</v>
      </c>
      <c r="DR11">
        <f t="shared" ca="1" si="13"/>
        <v>1</v>
      </c>
      <c r="DS11">
        <f t="shared" ca="1" si="13"/>
        <v>0.89743589743589747</v>
      </c>
      <c r="DT11">
        <f t="shared" ca="1" si="13"/>
        <v>0.87755102040816324</v>
      </c>
      <c r="DU11">
        <f t="shared" ca="1" si="13"/>
        <v>0.86</v>
      </c>
      <c r="DV11">
        <f t="shared" ca="1" si="13"/>
        <v>0.87096774193548387</v>
      </c>
      <c r="DW11">
        <f t="shared" ca="1" si="13"/>
        <v>1</v>
      </c>
      <c r="DX11">
        <f t="shared" ca="1" si="13"/>
        <v>0.85714285714285721</v>
      </c>
      <c r="DY11">
        <f t="shared" ca="1" si="13"/>
        <v>0.94117647058823528</v>
      </c>
      <c r="DZ11">
        <f t="shared" ca="1" si="7"/>
        <v>0.82926829268292679</v>
      </c>
      <c r="EA11">
        <f t="shared" ca="1" si="7"/>
        <v>0.95</v>
      </c>
      <c r="EB11">
        <f t="shared" ca="1" si="7"/>
        <v>0.91304347826086962</v>
      </c>
      <c r="EC11">
        <f t="shared" ca="1" si="7"/>
        <v>0.96153846153846156</v>
      </c>
      <c r="ED11">
        <f t="shared" ca="1" si="7"/>
        <v>0.91666666666666663</v>
      </c>
      <c r="EE11">
        <f t="shared" ca="1" si="7"/>
        <v>0.94117647058823528</v>
      </c>
      <c r="EF11">
        <f t="shared" ca="1" si="7"/>
        <v>0.92307692307692313</v>
      </c>
      <c r="EG11">
        <f t="shared" ca="1" si="7"/>
        <v>0.84210526315789469</v>
      </c>
      <c r="EH11">
        <f t="shared" ca="1" si="7"/>
        <v>0.93103448275862066</v>
      </c>
    </row>
    <row r="12" spans="1:138" ht="26.65" x14ac:dyDescent="0.45">
      <c r="A12" s="4" t="s">
        <v>31</v>
      </c>
      <c r="B12" s="3" t="s">
        <v>297</v>
      </c>
      <c r="C12">
        <f t="shared" ca="1" si="3"/>
        <v>0.93333333333333335</v>
      </c>
      <c r="D12">
        <f t="shared" ca="1" si="3"/>
        <v>0.90909090909090906</v>
      </c>
      <c r="E12">
        <f t="shared" ca="1" si="3"/>
        <v>0.94117647058823528</v>
      </c>
      <c r="F12">
        <f t="shared" ca="1" si="3"/>
        <v>0.89655172413793105</v>
      </c>
      <c r="G12">
        <f t="shared" ca="1" si="3"/>
        <v>0.84090909090909094</v>
      </c>
      <c r="H12">
        <f t="shared" ca="1" si="3"/>
        <v>0.97058823529411764</v>
      </c>
      <c r="I12">
        <f t="shared" ca="1" si="3"/>
        <v>0.90697674418604657</v>
      </c>
      <c r="J12">
        <f t="shared" ca="1" si="3"/>
        <v>0.86111111111111116</v>
      </c>
      <c r="K12">
        <f t="shared" ca="1" si="3"/>
        <v>0.92</v>
      </c>
      <c r="L12">
        <f t="shared" ca="1" si="3"/>
        <v>0</v>
      </c>
      <c r="M12">
        <f t="shared" ca="1" si="3"/>
        <v>0.83333333333333337</v>
      </c>
      <c r="N12">
        <f t="shared" ca="1" si="3"/>
        <v>0.77272727272727271</v>
      </c>
      <c r="O12">
        <f t="shared" ca="1" si="3"/>
        <v>0.8529411764705882</v>
      </c>
      <c r="P12">
        <f t="shared" ca="1" si="3"/>
        <v>0.93103448275862066</v>
      </c>
      <c r="Q12">
        <f t="shared" ca="1" si="3"/>
        <v>0.94285714285714284</v>
      </c>
      <c r="R12">
        <f t="shared" ca="1" si="3"/>
        <v>0.88235294117647056</v>
      </c>
      <c r="S12">
        <f t="shared" ca="1" si="8"/>
        <v>1</v>
      </c>
      <c r="T12">
        <f t="shared" ca="1" si="8"/>
        <v>0.91666666666666663</v>
      </c>
      <c r="U12">
        <f t="shared" ca="1" si="8"/>
        <v>0.95454545454545459</v>
      </c>
      <c r="V12">
        <f t="shared" ca="1" si="8"/>
        <v>0.89655172413793105</v>
      </c>
      <c r="W12">
        <f t="shared" ca="1" si="8"/>
        <v>0.9375</v>
      </c>
      <c r="X12">
        <f t="shared" ca="1" si="8"/>
        <v>0.91666666666666663</v>
      </c>
      <c r="Y12">
        <f t="shared" ca="1" si="8"/>
        <v>0.93333333333333335</v>
      </c>
      <c r="Z12">
        <f t="shared" ca="1" si="8"/>
        <v>1</v>
      </c>
      <c r="AA12">
        <f t="shared" ca="1" si="8"/>
        <v>0.96551724137931039</v>
      </c>
      <c r="AB12">
        <f t="shared" ca="1" si="8"/>
        <v>0.93103448275862066</v>
      </c>
      <c r="AC12">
        <f t="shared" ca="1" si="8"/>
        <v>0.95714285714285718</v>
      </c>
      <c r="AD12">
        <f t="shared" ca="1" si="8"/>
        <v>1</v>
      </c>
      <c r="AE12">
        <f t="shared" ca="1" si="8"/>
        <v>0.94117647058823528</v>
      </c>
      <c r="AF12">
        <f t="shared" ca="1" si="8"/>
        <v>0.8666666666666667</v>
      </c>
      <c r="AG12">
        <f t="shared" ca="1" si="8"/>
        <v>0.875</v>
      </c>
      <c r="AH12">
        <f t="shared" ca="1" si="8"/>
        <v>0.86956521739130432</v>
      </c>
      <c r="AI12">
        <f t="shared" ca="1" si="9"/>
        <v>0.875</v>
      </c>
      <c r="AJ12">
        <f t="shared" ca="1" si="9"/>
        <v>1</v>
      </c>
      <c r="AK12">
        <f t="shared" ca="1" si="9"/>
        <v>1</v>
      </c>
      <c r="AL12">
        <f t="shared" ca="1" si="9"/>
        <v>0.88095238095238093</v>
      </c>
      <c r="AM12">
        <f t="shared" ca="1" si="9"/>
        <v>0.94285714285714284</v>
      </c>
      <c r="AN12">
        <f t="shared" ca="1" si="9"/>
        <v>0.85</v>
      </c>
      <c r="AO12">
        <f t="shared" ca="1" si="9"/>
        <v>0.83333333333333337</v>
      </c>
      <c r="AP12">
        <f t="shared" ca="1" si="9"/>
        <v>0.9</v>
      </c>
      <c r="AQ12">
        <f t="shared" ca="1" si="9"/>
        <v>0.94444444444444442</v>
      </c>
      <c r="AR12">
        <f t="shared" ca="1" si="9"/>
        <v>0.95238095238095233</v>
      </c>
      <c r="AS12">
        <f t="shared" ca="1" si="9"/>
        <v>0.95652173913043481</v>
      </c>
      <c r="AT12">
        <f t="shared" ca="1" si="9"/>
        <v>1</v>
      </c>
      <c r="AU12">
        <f t="shared" ca="1" si="9"/>
        <v>0.95</v>
      </c>
      <c r="AV12">
        <f t="shared" ca="1" si="9"/>
        <v>0.94117647058823528</v>
      </c>
      <c r="AW12">
        <f t="shared" ca="1" si="9"/>
        <v>0.89655172413793105</v>
      </c>
      <c r="AX12">
        <f t="shared" ca="1" si="9"/>
        <v>0.9</v>
      </c>
      <c r="AY12">
        <f t="shared" ca="1" si="10"/>
        <v>0.92307692307692313</v>
      </c>
      <c r="AZ12">
        <f t="shared" ca="1" si="10"/>
        <v>0.90697674418604657</v>
      </c>
      <c r="BA12">
        <f t="shared" ca="1" si="10"/>
        <v>0.9</v>
      </c>
      <c r="BB12">
        <f t="shared" ca="1" si="10"/>
        <v>0.95652173913043481</v>
      </c>
      <c r="BC12">
        <f t="shared" ca="1" si="10"/>
        <v>0.9375</v>
      </c>
      <c r="BD12">
        <f t="shared" ca="1" si="10"/>
        <v>0.9</v>
      </c>
      <c r="BE12">
        <f t="shared" ca="1" si="10"/>
        <v>0.94736842105263164</v>
      </c>
      <c r="BF12">
        <f t="shared" ca="1" si="10"/>
        <v>0.95238095238095233</v>
      </c>
      <c r="BG12">
        <f t="shared" ca="1" si="10"/>
        <v>0.90476190476190477</v>
      </c>
      <c r="BH12">
        <f t="shared" ca="1" si="10"/>
        <v>0.91891891891891886</v>
      </c>
      <c r="BI12">
        <f t="shared" ca="1" si="10"/>
        <v>0.96551724137931039</v>
      </c>
      <c r="BJ12">
        <f t="shared" ca="1" si="10"/>
        <v>0.88888888888888884</v>
      </c>
      <c r="BK12">
        <f t="shared" ca="1" si="10"/>
        <v>0.97058823529411764</v>
      </c>
      <c r="BL12">
        <f t="shared" ca="1" si="10"/>
        <v>0.96551724137931039</v>
      </c>
      <c r="BM12">
        <f t="shared" ca="1" si="10"/>
        <v>0.94444444444444442</v>
      </c>
      <c r="BN12">
        <f t="shared" ca="1" si="10"/>
        <v>0.8</v>
      </c>
      <c r="BO12">
        <f t="shared" ca="1" si="6"/>
        <v>0.91666666666666663</v>
      </c>
      <c r="BP12">
        <f t="shared" ca="1" si="6"/>
        <v>1</v>
      </c>
      <c r="BQ12">
        <f t="shared" ca="1" si="6"/>
        <v>0.78947368421052633</v>
      </c>
      <c r="BR12">
        <f t="shared" ca="1" si="6"/>
        <v>0.95348837209302328</v>
      </c>
      <c r="BS12">
        <f t="shared" ca="1" si="6"/>
        <v>0.89655172413793105</v>
      </c>
      <c r="BT12">
        <f t="shared" ca="1" si="6"/>
        <v>0.9</v>
      </c>
      <c r="BU12">
        <f t="shared" ca="1" si="6"/>
        <v>0.9375</v>
      </c>
      <c r="BV12">
        <f t="shared" ca="1" si="6"/>
        <v>0.83333333333333337</v>
      </c>
      <c r="BW12">
        <f t="shared" ca="1" si="6"/>
        <v>1</v>
      </c>
      <c r="BX12">
        <f t="shared" ca="1" si="6"/>
        <v>0.93181818181818188</v>
      </c>
      <c r="BY12">
        <f t="shared" ca="1" si="6"/>
        <v>0.92452830188679247</v>
      </c>
      <c r="BZ12">
        <f t="shared" ca="1" si="6"/>
        <v>0.95454545454545459</v>
      </c>
      <c r="CA12">
        <f t="shared" ca="1" si="6"/>
        <v>0.84210526315789469</v>
      </c>
      <c r="CB12">
        <f t="shared" ca="1" si="6"/>
        <v>0.88888888888888884</v>
      </c>
      <c r="CC12">
        <f t="shared" ca="1" si="6"/>
        <v>0.91304347826086962</v>
      </c>
      <c r="CD12">
        <f t="shared" ca="1" si="11"/>
        <v>1</v>
      </c>
      <c r="CE12">
        <f t="shared" ca="1" si="11"/>
        <v>0.95652173913043481</v>
      </c>
      <c r="CF12">
        <f t="shared" ca="1" si="11"/>
        <v>1</v>
      </c>
      <c r="CG12">
        <f t="shared" ca="1" si="11"/>
        <v>0.95833333333333337</v>
      </c>
      <c r="CH12">
        <f t="shared" ca="1" si="11"/>
        <v>0.91304347826086962</v>
      </c>
      <c r="CI12">
        <f t="shared" ca="1" si="11"/>
        <v>0.96153846153846156</v>
      </c>
      <c r="CJ12">
        <f t="shared" ca="1" si="11"/>
        <v>1</v>
      </c>
      <c r="CK12">
        <f t="shared" ca="1" si="11"/>
        <v>0.97368421052631582</v>
      </c>
      <c r="CL12">
        <f t="shared" ca="1" si="11"/>
        <v>0.96</v>
      </c>
      <c r="CM12">
        <f t="shared" ca="1" si="11"/>
        <v>0.93617021276595747</v>
      </c>
      <c r="CN12">
        <f t="shared" ca="1" si="11"/>
        <v>1</v>
      </c>
      <c r="CO12">
        <f t="shared" ca="1" si="11"/>
        <v>0.97058823529411764</v>
      </c>
      <c r="CP12">
        <f t="shared" ca="1" si="11"/>
        <v>0.97297297297297303</v>
      </c>
      <c r="CQ12">
        <f t="shared" ca="1" si="11"/>
        <v>0.95454545454545459</v>
      </c>
      <c r="CR12">
        <f t="shared" ca="1" si="11"/>
        <v>0.90625</v>
      </c>
      <c r="CS12">
        <f t="shared" ca="1" si="11"/>
        <v>0.93548387096774199</v>
      </c>
      <c r="CT12">
        <f t="shared" ca="1" si="12"/>
        <v>0.88461538461538458</v>
      </c>
      <c r="CU12">
        <f t="shared" ca="1" si="12"/>
        <v>1</v>
      </c>
      <c r="CV12">
        <f t="shared" ca="1" si="12"/>
        <v>0.96296296296296302</v>
      </c>
      <c r="CW12">
        <f t="shared" ca="1" si="12"/>
        <v>0.97560975609756095</v>
      </c>
      <c r="CX12">
        <f t="shared" ca="1" si="12"/>
        <v>0.97142857142857142</v>
      </c>
      <c r="CY12">
        <f t="shared" ca="1" si="12"/>
        <v>0.94444444444444442</v>
      </c>
      <c r="CZ12">
        <f t="shared" ca="1" si="12"/>
        <v>0.91111111111111109</v>
      </c>
      <c r="DA12">
        <f t="shared" ca="1" si="12"/>
        <v>0.96666666666666667</v>
      </c>
      <c r="DB12">
        <f t="shared" ca="1" si="12"/>
        <v>0.78947368421052633</v>
      </c>
      <c r="DC12">
        <f t="shared" ca="1" si="12"/>
        <v>0.91176470588235292</v>
      </c>
      <c r="DD12">
        <f t="shared" ca="1" si="12"/>
        <v>0.83870967741935487</v>
      </c>
      <c r="DE12">
        <f t="shared" ca="1" si="12"/>
        <v>0.90625</v>
      </c>
      <c r="DF12">
        <f t="shared" ca="1" si="12"/>
        <v>0.97222222222222221</v>
      </c>
      <c r="DG12">
        <f t="shared" ca="1" si="12"/>
        <v>0.8666666666666667</v>
      </c>
      <c r="DH12">
        <f t="shared" ca="1" si="12"/>
        <v>0.93548387096774199</v>
      </c>
      <c r="DI12">
        <f t="shared" ca="1" si="12"/>
        <v>1</v>
      </c>
      <c r="DJ12">
        <f t="shared" ca="1" si="13"/>
        <v>0.92307692307692313</v>
      </c>
      <c r="DK12">
        <f t="shared" ca="1" si="13"/>
        <v>0.9375</v>
      </c>
      <c r="DL12">
        <f t="shared" ca="1" si="13"/>
        <v>1</v>
      </c>
      <c r="DM12">
        <f t="shared" ca="1" si="13"/>
        <v>1</v>
      </c>
      <c r="DN12">
        <f t="shared" ca="1" si="13"/>
        <v>0.9375</v>
      </c>
      <c r="DO12">
        <f t="shared" ca="1" si="13"/>
        <v>0.91304347826086962</v>
      </c>
      <c r="DP12">
        <f t="shared" ca="1" si="13"/>
        <v>0.96551724137931039</v>
      </c>
      <c r="DQ12">
        <f t="shared" ca="1" si="13"/>
        <v>0.9375</v>
      </c>
      <c r="DR12">
        <f t="shared" ca="1" si="13"/>
        <v>1</v>
      </c>
      <c r="DS12">
        <f t="shared" ca="1" si="13"/>
        <v>0.97142857142857142</v>
      </c>
      <c r="DT12">
        <f t="shared" ca="1" si="13"/>
        <v>0.93333333333333335</v>
      </c>
      <c r="DU12">
        <f t="shared" ca="1" si="13"/>
        <v>0.97959183673469385</v>
      </c>
      <c r="DV12">
        <f t="shared" ca="1" si="13"/>
        <v>0.96296296296296302</v>
      </c>
      <c r="DW12">
        <f t="shared" ca="1" si="13"/>
        <v>0.9</v>
      </c>
      <c r="DX12">
        <f t="shared" ca="1" si="13"/>
        <v>0.93548387096774199</v>
      </c>
      <c r="DY12">
        <f t="shared" ca="1" si="13"/>
        <v>0.9642857142857143</v>
      </c>
      <c r="DZ12">
        <f t="shared" ca="1" si="7"/>
        <v>0.94871794871794868</v>
      </c>
      <c r="EA12">
        <f t="shared" ca="1" si="7"/>
        <v>1</v>
      </c>
      <c r="EB12">
        <f t="shared" ca="1" si="7"/>
        <v>1</v>
      </c>
      <c r="EC12">
        <f t="shared" ca="1" si="7"/>
        <v>1</v>
      </c>
      <c r="ED12">
        <f t="shared" ca="1" si="7"/>
        <v>1</v>
      </c>
      <c r="EE12">
        <f t="shared" ca="1" si="7"/>
        <v>0.9642857142857143</v>
      </c>
      <c r="EF12">
        <f t="shared" ca="1" si="7"/>
        <v>1</v>
      </c>
      <c r="EG12">
        <f t="shared" ca="1" si="7"/>
        <v>1</v>
      </c>
      <c r="EH12">
        <f t="shared" ca="1" si="7"/>
        <v>1</v>
      </c>
    </row>
    <row r="13" spans="1:138" ht="26.65" x14ac:dyDescent="0.45">
      <c r="A13" s="4" t="s">
        <v>32</v>
      </c>
      <c r="B13" s="3" t="s">
        <v>298</v>
      </c>
      <c r="C13">
        <f t="shared" ca="1" si="3"/>
        <v>0.65384615384615385</v>
      </c>
      <c r="D13">
        <f t="shared" ca="1" si="3"/>
        <v>0.65714285714285714</v>
      </c>
      <c r="E13">
        <f t="shared" ca="1" si="3"/>
        <v>0.59259259259259256</v>
      </c>
      <c r="F13">
        <f t="shared" ca="1" si="3"/>
        <v>0.68292682926829262</v>
      </c>
      <c r="G13">
        <f t="shared" ca="1" si="3"/>
        <v>0.67272727272727273</v>
      </c>
      <c r="H13">
        <f t="shared" ca="1" si="3"/>
        <v>0.78723404255319152</v>
      </c>
      <c r="I13">
        <f t="shared" ca="1" si="3"/>
        <v>0.64705882352941169</v>
      </c>
      <c r="J13">
        <f t="shared" ca="1" si="3"/>
        <v>0.6875</v>
      </c>
      <c r="K13">
        <f t="shared" ca="1" si="3"/>
        <v>0.80487804878048785</v>
      </c>
      <c r="L13">
        <f t="shared" ca="1" si="3"/>
        <v>0.83333333333333337</v>
      </c>
      <c r="M13">
        <f t="shared" ca="1" si="3"/>
        <v>0</v>
      </c>
      <c r="N13">
        <f t="shared" ca="1" si="3"/>
        <v>0.71052631578947367</v>
      </c>
      <c r="O13">
        <f t="shared" ca="1" si="3"/>
        <v>0.61363636363636365</v>
      </c>
      <c r="P13">
        <f t="shared" ca="1" si="3"/>
        <v>0.70731707317073167</v>
      </c>
      <c r="Q13">
        <f t="shared" ca="1" si="3"/>
        <v>0.68888888888888888</v>
      </c>
      <c r="R13">
        <f t="shared" ca="1" si="3"/>
        <v>0.86111111111111116</v>
      </c>
      <c r="S13">
        <f t="shared" ca="1" si="8"/>
        <v>0.71052631578947367</v>
      </c>
      <c r="T13">
        <f t="shared" ca="1" si="8"/>
        <v>0.62857142857142856</v>
      </c>
      <c r="U13">
        <f t="shared" ca="1" si="8"/>
        <v>0.875</v>
      </c>
      <c r="V13">
        <f t="shared" ca="1" si="8"/>
        <v>0.65</v>
      </c>
      <c r="W13">
        <f t="shared" ca="1" si="8"/>
        <v>0.8529411764705882</v>
      </c>
      <c r="X13">
        <f t="shared" ca="1" si="8"/>
        <v>0.75510204081632648</v>
      </c>
      <c r="Y13">
        <f t="shared" ca="1" si="8"/>
        <v>0.88235294117647056</v>
      </c>
      <c r="Z13">
        <f t="shared" ca="1" si="8"/>
        <v>0.95</v>
      </c>
      <c r="AA13">
        <f t="shared" ca="1" si="8"/>
        <v>0.86956521739130432</v>
      </c>
      <c r="AB13">
        <f t="shared" ca="1" si="8"/>
        <v>0.84931506849315075</v>
      </c>
      <c r="AC13">
        <f t="shared" ca="1" si="8"/>
        <v>0.86904761904761907</v>
      </c>
      <c r="AD13">
        <f t="shared" ca="1" si="8"/>
        <v>0.90566037735849059</v>
      </c>
      <c r="AE13">
        <f t="shared" ca="1" si="8"/>
        <v>0.92592592592592593</v>
      </c>
      <c r="AF13">
        <f t="shared" ca="1" si="8"/>
        <v>0.89393939393939392</v>
      </c>
      <c r="AG13">
        <f t="shared" ca="1" si="8"/>
        <v>0.86567164179104483</v>
      </c>
      <c r="AH13">
        <f t="shared" ca="1" si="8"/>
        <v>0.90909090909090906</v>
      </c>
      <c r="AI13">
        <f t="shared" ca="1" si="9"/>
        <v>0.81632653061224492</v>
      </c>
      <c r="AJ13">
        <f t="shared" ca="1" si="9"/>
        <v>0.93181818181818188</v>
      </c>
      <c r="AK13">
        <f t="shared" ca="1" si="9"/>
        <v>0.97872340425531912</v>
      </c>
      <c r="AL13">
        <f t="shared" ca="1" si="9"/>
        <v>0.85</v>
      </c>
      <c r="AM13">
        <f t="shared" ca="1" si="9"/>
        <v>0.82000000000000006</v>
      </c>
      <c r="AN13">
        <f t="shared" ca="1" si="9"/>
        <v>0.875</v>
      </c>
      <c r="AO13">
        <f t="shared" ca="1" si="9"/>
        <v>0.89743589743589747</v>
      </c>
      <c r="AP13">
        <f t="shared" ca="1" si="9"/>
        <v>0.87755102040816324</v>
      </c>
      <c r="AQ13">
        <f t="shared" ca="1" si="9"/>
        <v>0.94871794871794868</v>
      </c>
      <c r="AR13">
        <f t="shared" ca="1" si="9"/>
        <v>0.97674418604651159</v>
      </c>
      <c r="AS13">
        <f t="shared" ca="1" si="9"/>
        <v>0.87804878048780488</v>
      </c>
      <c r="AT13">
        <f t="shared" ca="1" si="9"/>
        <v>0.9464285714285714</v>
      </c>
      <c r="AU13">
        <f t="shared" ca="1" si="9"/>
        <v>0.97619047619047616</v>
      </c>
      <c r="AV13">
        <f t="shared" ca="1" si="9"/>
        <v>0.97435897435897434</v>
      </c>
      <c r="AW13">
        <f t="shared" ca="1" si="9"/>
        <v>0.94117647058823528</v>
      </c>
      <c r="AX13">
        <f t="shared" ca="1" si="9"/>
        <v>0.77777777777777779</v>
      </c>
      <c r="AY13">
        <f t="shared" ca="1" si="10"/>
        <v>0.80952380952380953</v>
      </c>
      <c r="AZ13">
        <f t="shared" ca="1" si="10"/>
        <v>0.69811320754716988</v>
      </c>
      <c r="BA13">
        <f t="shared" ca="1" si="10"/>
        <v>0.87179487179487181</v>
      </c>
      <c r="BB13">
        <f t="shared" ca="1" si="10"/>
        <v>0.87804878048780488</v>
      </c>
      <c r="BC13">
        <f t="shared" ca="1" si="10"/>
        <v>0.78260869565217395</v>
      </c>
      <c r="BD13">
        <f t="shared" ca="1" si="10"/>
        <v>0.75</v>
      </c>
      <c r="BE13">
        <f t="shared" ca="1" si="10"/>
        <v>0.76</v>
      </c>
      <c r="BF13">
        <f t="shared" ca="1" si="10"/>
        <v>0.84210526315789469</v>
      </c>
      <c r="BG13">
        <f t="shared" ca="1" si="10"/>
        <v>0.7407407407407407</v>
      </c>
      <c r="BH13">
        <f t="shared" ca="1" si="10"/>
        <v>0.76</v>
      </c>
      <c r="BI13">
        <f t="shared" ca="1" si="10"/>
        <v>0.79069767441860461</v>
      </c>
      <c r="BJ13">
        <f t="shared" ca="1" si="10"/>
        <v>0.83333333333333337</v>
      </c>
      <c r="BK13">
        <f t="shared" ca="1" si="10"/>
        <v>0.76086956521739135</v>
      </c>
      <c r="BL13">
        <f t="shared" ca="1" si="10"/>
        <v>0.79069767441860461</v>
      </c>
      <c r="BM13">
        <f t="shared" ca="1" si="10"/>
        <v>0.92105263157894735</v>
      </c>
      <c r="BN13">
        <f t="shared" ca="1" si="10"/>
        <v>0.85714285714285721</v>
      </c>
      <c r="BO13">
        <f t="shared" ca="1" si="6"/>
        <v>0.80392156862745101</v>
      </c>
      <c r="BP13">
        <f t="shared" ca="1" si="6"/>
        <v>0.82926829268292679</v>
      </c>
      <c r="BQ13">
        <f t="shared" ca="1" si="6"/>
        <v>0.84615384615384615</v>
      </c>
      <c r="BR13">
        <f t="shared" ca="1" si="6"/>
        <v>0.82456140350877194</v>
      </c>
      <c r="BS13">
        <f t="shared" ca="1" si="6"/>
        <v>0.77272727272727271</v>
      </c>
      <c r="BT13">
        <f t="shared" ca="1" si="6"/>
        <v>0.96875</v>
      </c>
      <c r="BU13">
        <f t="shared" ca="1" si="6"/>
        <v>0.8085106382978724</v>
      </c>
      <c r="BV13">
        <f t="shared" ca="1" si="6"/>
        <v>0.76086956521739135</v>
      </c>
      <c r="BW13">
        <f t="shared" ca="1" si="6"/>
        <v>0.80487804878048785</v>
      </c>
      <c r="BX13">
        <f t="shared" ca="1" si="6"/>
        <v>0.64705882352941169</v>
      </c>
      <c r="BY13">
        <f t="shared" ca="1" si="6"/>
        <v>0.61403508771929827</v>
      </c>
      <c r="BZ13">
        <f t="shared" ca="1" si="6"/>
        <v>0.81578947368421051</v>
      </c>
      <c r="CA13">
        <f t="shared" ca="1" si="6"/>
        <v>0.84210526315789469</v>
      </c>
      <c r="CB13">
        <f t="shared" ca="1" si="6"/>
        <v>0.89473684210526316</v>
      </c>
      <c r="CC13">
        <f t="shared" ca="1" si="6"/>
        <v>0.79487179487179493</v>
      </c>
      <c r="CD13">
        <f t="shared" ca="1" si="11"/>
        <v>0.81818181818181812</v>
      </c>
      <c r="CE13">
        <f t="shared" ca="1" si="11"/>
        <v>0.87804878048780488</v>
      </c>
      <c r="CF13">
        <f t="shared" ca="1" si="11"/>
        <v>0.91428571428571426</v>
      </c>
      <c r="CG13">
        <f t="shared" ca="1" si="11"/>
        <v>0.82499999999999996</v>
      </c>
      <c r="CH13">
        <f t="shared" ca="1" si="11"/>
        <v>0.79487179487179493</v>
      </c>
      <c r="CI13">
        <f t="shared" ca="1" si="11"/>
        <v>0.86046511627906974</v>
      </c>
      <c r="CJ13">
        <f t="shared" ca="1" si="11"/>
        <v>0.97142857142857142</v>
      </c>
      <c r="CK13">
        <f t="shared" ca="1" si="11"/>
        <v>0.89090909090909087</v>
      </c>
      <c r="CL13">
        <f t="shared" ca="1" si="11"/>
        <v>0.90909090909090906</v>
      </c>
      <c r="CM13">
        <f t="shared" ca="1" si="11"/>
        <v>0.83870967741935487</v>
      </c>
      <c r="CN13">
        <f t="shared" ca="1" si="11"/>
        <v>0.93181818181818188</v>
      </c>
      <c r="CO13">
        <f t="shared" ca="1" si="11"/>
        <v>0.88235294117647056</v>
      </c>
      <c r="CP13">
        <f t="shared" ca="1" si="11"/>
        <v>0.82352941176470584</v>
      </c>
      <c r="CQ13">
        <f t="shared" ca="1" si="11"/>
        <v>0.90243902439024393</v>
      </c>
      <c r="CR13">
        <f t="shared" ca="1" si="11"/>
        <v>0.86</v>
      </c>
      <c r="CS13">
        <f t="shared" ca="1" si="11"/>
        <v>0.80434782608695654</v>
      </c>
      <c r="CT13">
        <f t="shared" ca="1" si="12"/>
        <v>0.9375</v>
      </c>
      <c r="CU13">
        <f t="shared" ca="1" si="12"/>
        <v>0.93023255813953487</v>
      </c>
      <c r="CV13">
        <f t="shared" ca="1" si="12"/>
        <v>0.83720930232558133</v>
      </c>
      <c r="CW13">
        <f t="shared" ca="1" si="12"/>
        <v>0.87719298245614041</v>
      </c>
      <c r="CX13">
        <f t="shared" ca="1" si="12"/>
        <v>0.90566037735849059</v>
      </c>
      <c r="CY13">
        <f t="shared" ca="1" si="12"/>
        <v>0.86792452830188682</v>
      </c>
      <c r="CZ13">
        <f t="shared" ca="1" si="12"/>
        <v>0.77586206896551724</v>
      </c>
      <c r="DA13">
        <f t="shared" ca="1" si="12"/>
        <v>0.87234042553191493</v>
      </c>
      <c r="DB13">
        <f t="shared" ca="1" si="12"/>
        <v>0.84615384615384615</v>
      </c>
      <c r="DC13">
        <f t="shared" ca="1" si="12"/>
        <v>0.79591836734693877</v>
      </c>
      <c r="DD13">
        <f t="shared" ca="1" si="12"/>
        <v>0.88461538461538458</v>
      </c>
      <c r="DE13">
        <f t="shared" ca="1" si="12"/>
        <v>0.88235294117647056</v>
      </c>
      <c r="DF13">
        <f t="shared" ca="1" si="12"/>
        <v>0.90740740740740744</v>
      </c>
      <c r="DG13">
        <f t="shared" ca="1" si="12"/>
        <v>0.91666666666666663</v>
      </c>
      <c r="DH13">
        <f t="shared" ca="1" si="12"/>
        <v>0.96226415094339623</v>
      </c>
      <c r="DI13">
        <f t="shared" ca="1" si="12"/>
        <v>0.97560975609756095</v>
      </c>
      <c r="DJ13">
        <f t="shared" ca="1" si="13"/>
        <v>0.91304347826086962</v>
      </c>
      <c r="DK13">
        <f t="shared" ca="1" si="13"/>
        <v>0.92307692307692313</v>
      </c>
      <c r="DL13">
        <f t="shared" ca="1" si="13"/>
        <v>1</v>
      </c>
      <c r="DM13">
        <f t="shared" ca="1" si="13"/>
        <v>1</v>
      </c>
      <c r="DN13">
        <f t="shared" ca="1" si="13"/>
        <v>0.92307692307692313</v>
      </c>
      <c r="DO13">
        <f t="shared" ca="1" si="13"/>
        <v>1</v>
      </c>
      <c r="DP13">
        <f t="shared" ca="1" si="13"/>
        <v>0.8936170212765957</v>
      </c>
      <c r="DQ13">
        <f t="shared" ca="1" si="13"/>
        <v>0.88</v>
      </c>
      <c r="DR13">
        <f t="shared" ca="1" si="13"/>
        <v>1</v>
      </c>
      <c r="DS13">
        <f t="shared" ca="1" si="13"/>
        <v>0.81632653061224492</v>
      </c>
      <c r="DT13">
        <f t="shared" ca="1" si="13"/>
        <v>0.81355932203389836</v>
      </c>
      <c r="DU13">
        <f t="shared" ca="1" si="13"/>
        <v>0.75862068965517238</v>
      </c>
      <c r="DV13">
        <f t="shared" ca="1" si="13"/>
        <v>0.88888888888888884</v>
      </c>
      <c r="DW13">
        <f t="shared" ca="1" si="13"/>
        <v>0.96875</v>
      </c>
      <c r="DX13">
        <f t="shared" ca="1" si="13"/>
        <v>0.80434782608695654</v>
      </c>
      <c r="DY13">
        <f t="shared" ca="1" si="13"/>
        <v>0.91489361702127658</v>
      </c>
      <c r="DZ13">
        <f t="shared" ca="1" si="7"/>
        <v>0.89473684210526316</v>
      </c>
      <c r="EA13">
        <f t="shared" ca="1" si="7"/>
        <v>0.94117647058823528</v>
      </c>
      <c r="EB13">
        <f t="shared" ca="1" si="7"/>
        <v>0.97435897435897434</v>
      </c>
      <c r="EC13">
        <f t="shared" ca="1" si="7"/>
        <v>0.89473684210526316</v>
      </c>
      <c r="ED13">
        <f t="shared" ca="1" si="7"/>
        <v>0.85106382978723405</v>
      </c>
      <c r="EE13">
        <f t="shared" ca="1" si="7"/>
        <v>0.84090909090909094</v>
      </c>
      <c r="EF13">
        <f t="shared" ca="1" si="7"/>
        <v>0.92500000000000004</v>
      </c>
      <c r="EG13">
        <f t="shared" ca="1" si="7"/>
        <v>0.94285714285714284</v>
      </c>
      <c r="EH13">
        <f t="shared" ca="1" si="7"/>
        <v>0.93023255813953487</v>
      </c>
    </row>
    <row r="14" spans="1:138" ht="39.75" x14ac:dyDescent="0.45">
      <c r="A14" s="4" t="s">
        <v>33</v>
      </c>
      <c r="B14" s="3" t="s">
        <v>299</v>
      </c>
      <c r="C14">
        <f t="shared" ca="1" si="3"/>
        <v>0.82978723404255317</v>
      </c>
      <c r="D14">
        <f t="shared" ca="1" si="3"/>
        <v>0.82089552238805974</v>
      </c>
      <c r="E14">
        <f t="shared" ca="1" si="3"/>
        <v>0.89090909090909087</v>
      </c>
      <c r="F14">
        <f t="shared" ca="1" si="3"/>
        <v>0.88571428571428568</v>
      </c>
      <c r="G14">
        <f t="shared" ca="1" si="3"/>
        <v>0.68181818181818188</v>
      </c>
      <c r="H14">
        <f t="shared" ca="1" si="3"/>
        <v>0.8</v>
      </c>
      <c r="I14">
        <f t="shared" ca="1" si="3"/>
        <v>0.7441860465116279</v>
      </c>
      <c r="J14">
        <f t="shared" ca="1" si="3"/>
        <v>0.8</v>
      </c>
      <c r="K14">
        <f t="shared" ca="1" si="3"/>
        <v>0.82758620689655171</v>
      </c>
      <c r="L14">
        <f t="shared" ca="1" si="3"/>
        <v>0.77272727272727271</v>
      </c>
      <c r="M14">
        <f t="shared" ca="1" si="3"/>
        <v>0.71052631578947367</v>
      </c>
      <c r="N14">
        <f t="shared" ca="1" si="3"/>
        <v>0</v>
      </c>
      <c r="O14">
        <f t="shared" ca="1" si="3"/>
        <v>0.7567567567567568</v>
      </c>
      <c r="P14">
        <f t="shared" ca="1" si="3"/>
        <v>0.94444444444444442</v>
      </c>
      <c r="Q14">
        <f t="shared" ca="1" si="3"/>
        <v>0.81081081081081074</v>
      </c>
      <c r="R14">
        <f t="shared" ca="1" si="3"/>
        <v>0.91666666666666663</v>
      </c>
      <c r="S14">
        <f t="shared" ca="1" si="8"/>
        <v>0.8666666666666667</v>
      </c>
      <c r="T14">
        <f t="shared" ca="1" si="8"/>
        <v>0.86206896551724133</v>
      </c>
      <c r="U14">
        <f t="shared" ca="1" si="8"/>
        <v>0.88888888888888884</v>
      </c>
      <c r="V14">
        <f t="shared" ca="1" si="8"/>
        <v>0.78125</v>
      </c>
      <c r="W14">
        <f t="shared" ca="1" si="8"/>
        <v>0.90909090909090906</v>
      </c>
      <c r="X14">
        <f t="shared" ca="1" si="8"/>
        <v>0.82051282051282048</v>
      </c>
      <c r="Y14">
        <f t="shared" ca="1" si="8"/>
        <v>0.90476190476190477</v>
      </c>
      <c r="Z14">
        <f t="shared" ca="1" si="8"/>
        <v>1</v>
      </c>
      <c r="AA14">
        <f t="shared" ca="1" si="8"/>
        <v>0.94285714285714284</v>
      </c>
      <c r="AB14">
        <f t="shared" ca="1" si="8"/>
        <v>0.88709677419354838</v>
      </c>
      <c r="AC14">
        <f t="shared" ca="1" si="8"/>
        <v>0.91891891891891886</v>
      </c>
      <c r="AD14">
        <f t="shared" ca="1" si="8"/>
        <v>0.97619047619047616</v>
      </c>
      <c r="AE14">
        <f t="shared" ca="1" si="8"/>
        <v>0.95121951219512191</v>
      </c>
      <c r="AF14">
        <f t="shared" ca="1" si="8"/>
        <v>0.86274509803921573</v>
      </c>
      <c r="AG14">
        <f t="shared" ca="1" si="8"/>
        <v>0.82692307692307687</v>
      </c>
      <c r="AH14">
        <f t="shared" ca="1" si="8"/>
        <v>0.9</v>
      </c>
      <c r="AI14">
        <f t="shared" ca="1" si="9"/>
        <v>0.95121951219512191</v>
      </c>
      <c r="AJ14">
        <f t="shared" ca="1" si="9"/>
        <v>0.967741935483871</v>
      </c>
      <c r="AK14">
        <f t="shared" ca="1" si="9"/>
        <v>1</v>
      </c>
      <c r="AL14">
        <f t="shared" ca="1" si="9"/>
        <v>0.875</v>
      </c>
      <c r="AM14">
        <f t="shared" ca="1" si="9"/>
        <v>0.92682926829268297</v>
      </c>
      <c r="AN14">
        <f t="shared" ca="1" si="9"/>
        <v>0.88888888888888884</v>
      </c>
      <c r="AO14">
        <f t="shared" ca="1" si="9"/>
        <v>0.72727272727272729</v>
      </c>
      <c r="AP14">
        <f t="shared" ca="1" si="9"/>
        <v>0.88888888888888884</v>
      </c>
      <c r="AQ14">
        <f t="shared" ca="1" si="9"/>
        <v>0.96</v>
      </c>
      <c r="AR14">
        <f t="shared" ca="1" si="9"/>
        <v>0.9642857142857143</v>
      </c>
      <c r="AS14">
        <f t="shared" ca="1" si="9"/>
        <v>0.96666666666666667</v>
      </c>
      <c r="AT14">
        <f t="shared" ca="1" si="9"/>
        <v>0.95238095238095233</v>
      </c>
      <c r="AU14">
        <f t="shared" ca="1" si="9"/>
        <v>0.96296296296296302</v>
      </c>
      <c r="AV14">
        <f t="shared" ca="1" si="9"/>
        <v>0.95833333333333337</v>
      </c>
      <c r="AW14">
        <f t="shared" ca="1" si="9"/>
        <v>0.91666666666666663</v>
      </c>
      <c r="AX14">
        <f t="shared" ca="1" si="9"/>
        <v>0.89130434782608692</v>
      </c>
      <c r="AY14">
        <f t="shared" ca="1" si="10"/>
        <v>0.87096774193548387</v>
      </c>
      <c r="AZ14">
        <f t="shared" ca="1" si="10"/>
        <v>0.85106382978723405</v>
      </c>
      <c r="BA14">
        <f t="shared" ca="1" si="10"/>
        <v>0.84</v>
      </c>
      <c r="BB14">
        <f t="shared" ca="1" si="10"/>
        <v>0.93103448275862066</v>
      </c>
      <c r="BC14">
        <f t="shared" ca="1" si="10"/>
        <v>0.89189189189189189</v>
      </c>
      <c r="BD14">
        <f t="shared" ca="1" si="10"/>
        <v>0.85714285714285721</v>
      </c>
      <c r="BE14">
        <f t="shared" ca="1" si="10"/>
        <v>0.79487179487179493</v>
      </c>
      <c r="BF14">
        <f t="shared" ca="1" si="10"/>
        <v>0.88461538461538458</v>
      </c>
      <c r="BG14">
        <f t="shared" ca="1" si="10"/>
        <v>0.87234042553191493</v>
      </c>
      <c r="BH14">
        <f t="shared" ca="1" si="10"/>
        <v>0.79487179487179493</v>
      </c>
      <c r="BI14">
        <f t="shared" ca="1" si="10"/>
        <v>0.84375</v>
      </c>
      <c r="BJ14">
        <f t="shared" ca="1" si="10"/>
        <v>0.77272727272727271</v>
      </c>
      <c r="BK14">
        <f t="shared" ca="1" si="10"/>
        <v>0.97560975609756095</v>
      </c>
      <c r="BL14">
        <f t="shared" ca="1" si="10"/>
        <v>0.87878787878787878</v>
      </c>
      <c r="BM14">
        <f t="shared" ca="1" si="10"/>
        <v>0.96</v>
      </c>
      <c r="BN14">
        <f t="shared" ca="1" si="10"/>
        <v>0.91304347826086962</v>
      </c>
      <c r="BO14">
        <f t="shared" ca="1" si="6"/>
        <v>0.7567567567567568</v>
      </c>
      <c r="BP14">
        <f t="shared" ca="1" si="6"/>
        <v>0.93548387096774199</v>
      </c>
      <c r="BQ14">
        <f t="shared" ca="1" si="6"/>
        <v>0.88888888888888884</v>
      </c>
      <c r="BR14">
        <f t="shared" ca="1" si="6"/>
        <v>0.84444444444444444</v>
      </c>
      <c r="BS14">
        <f t="shared" ca="1" si="6"/>
        <v>0.91666666666666663</v>
      </c>
      <c r="BT14">
        <f t="shared" ca="1" si="6"/>
        <v>0.94117647058823528</v>
      </c>
      <c r="BU14">
        <f t="shared" ca="1" si="6"/>
        <v>0.79411764705882359</v>
      </c>
      <c r="BV14">
        <f t="shared" ca="1" si="6"/>
        <v>0.89473684210526316</v>
      </c>
      <c r="BW14">
        <f t="shared" ca="1" si="6"/>
        <v>0.7407407407407407</v>
      </c>
      <c r="BX14">
        <f t="shared" ca="1" si="6"/>
        <v>0.82608695652173914</v>
      </c>
      <c r="BY14">
        <f t="shared" ca="1" si="6"/>
        <v>0.81481481481481488</v>
      </c>
      <c r="BZ14">
        <f t="shared" ca="1" si="6"/>
        <v>0.69565217391304346</v>
      </c>
      <c r="CA14">
        <f t="shared" ca="1" si="6"/>
        <v>0.79166666666666663</v>
      </c>
      <c r="CB14">
        <f t="shared" ca="1" si="6"/>
        <v>0.875</v>
      </c>
      <c r="CC14">
        <f t="shared" ca="1" si="6"/>
        <v>0.72</v>
      </c>
      <c r="CD14">
        <f t="shared" ca="1" si="11"/>
        <v>0.84375</v>
      </c>
      <c r="CE14">
        <f t="shared" ca="1" si="11"/>
        <v>0.8928571428571429</v>
      </c>
      <c r="CF14">
        <f t="shared" ca="1" si="11"/>
        <v>0.95454545454545459</v>
      </c>
      <c r="CG14">
        <f t="shared" ca="1" si="11"/>
        <v>0.81481481481481488</v>
      </c>
      <c r="CH14">
        <f t="shared" ca="1" si="11"/>
        <v>0.93333333333333335</v>
      </c>
      <c r="CI14">
        <f t="shared" ca="1" si="11"/>
        <v>0.82758620689655171</v>
      </c>
      <c r="CJ14">
        <f t="shared" ca="1" si="11"/>
        <v>1</v>
      </c>
      <c r="CK14">
        <f t="shared" ca="1" si="11"/>
        <v>1</v>
      </c>
      <c r="CL14">
        <f t="shared" ca="1" si="11"/>
        <v>0.93548387096774199</v>
      </c>
      <c r="CM14">
        <f t="shared" ca="1" si="11"/>
        <v>0.94444444444444442</v>
      </c>
      <c r="CN14">
        <f t="shared" ca="1" si="11"/>
        <v>0.967741935483871</v>
      </c>
      <c r="CO14">
        <f t="shared" ca="1" si="11"/>
        <v>0.95</v>
      </c>
      <c r="CP14">
        <f t="shared" ca="1" si="11"/>
        <v>0.84615384615384615</v>
      </c>
      <c r="CQ14">
        <f t="shared" ca="1" si="11"/>
        <v>0.88888888888888884</v>
      </c>
      <c r="CR14">
        <f t="shared" ca="1" si="11"/>
        <v>0.89473684210526316</v>
      </c>
      <c r="CS14">
        <f t="shared" ca="1" si="11"/>
        <v>0.94736842105263164</v>
      </c>
      <c r="CT14">
        <f t="shared" ca="1" si="12"/>
        <v>0.97142857142857142</v>
      </c>
      <c r="CU14">
        <f t="shared" ca="1" si="12"/>
        <v>0.93103448275862066</v>
      </c>
      <c r="CV14">
        <f t="shared" ca="1" si="12"/>
        <v>0.97058823529411764</v>
      </c>
      <c r="CW14">
        <f t="shared" ca="1" si="12"/>
        <v>0.91111111111111109</v>
      </c>
      <c r="CX14">
        <f t="shared" ca="1" si="12"/>
        <v>0.89743589743589747</v>
      </c>
      <c r="CY14">
        <f t="shared" ca="1" si="12"/>
        <v>0.9285714285714286</v>
      </c>
      <c r="CZ14">
        <f t="shared" ca="1" si="12"/>
        <v>0.90196078431372551</v>
      </c>
      <c r="DA14">
        <f t="shared" ca="1" si="12"/>
        <v>0.91428571428571426</v>
      </c>
      <c r="DB14">
        <f t="shared" ca="1" si="12"/>
        <v>0.84615384615384615</v>
      </c>
      <c r="DC14">
        <f t="shared" ca="1" si="12"/>
        <v>0.92682926829268297</v>
      </c>
      <c r="DD14">
        <f t="shared" ca="1" si="12"/>
        <v>0.95121951219512191</v>
      </c>
      <c r="DE14">
        <f t="shared" ca="1" si="12"/>
        <v>0.86486486486486491</v>
      </c>
      <c r="DF14">
        <f t="shared" ca="1" si="12"/>
        <v>0.92682926829268297</v>
      </c>
      <c r="DG14">
        <f t="shared" ca="1" si="12"/>
        <v>0.90909090909090906</v>
      </c>
      <c r="DH14">
        <f t="shared" ca="1" si="12"/>
        <v>0.94736842105263164</v>
      </c>
      <c r="DI14">
        <f t="shared" ca="1" si="12"/>
        <v>1</v>
      </c>
      <c r="DJ14">
        <f t="shared" ca="1" si="13"/>
        <v>0.93939393939393945</v>
      </c>
      <c r="DK14">
        <f t="shared" ca="1" si="13"/>
        <v>0.94871794871794868</v>
      </c>
      <c r="DL14">
        <f t="shared" ca="1" si="13"/>
        <v>1</v>
      </c>
      <c r="DM14">
        <f t="shared" ca="1" si="13"/>
        <v>1</v>
      </c>
      <c r="DN14">
        <f t="shared" ca="1" si="13"/>
        <v>0.94871794871794868</v>
      </c>
      <c r="DO14">
        <f t="shared" ca="1" si="13"/>
        <v>0.967741935483871</v>
      </c>
      <c r="DP14">
        <f t="shared" ca="1" si="13"/>
        <v>0.97222222222222221</v>
      </c>
      <c r="DQ14">
        <f t="shared" ca="1" si="13"/>
        <v>0.92105263157894735</v>
      </c>
      <c r="DR14">
        <f t="shared" ca="1" si="13"/>
        <v>1</v>
      </c>
      <c r="DS14">
        <f t="shared" ca="1" si="13"/>
        <v>0.83783783783783783</v>
      </c>
      <c r="DT14">
        <f t="shared" ca="1" si="13"/>
        <v>0.9</v>
      </c>
      <c r="DU14">
        <f t="shared" ca="1" si="13"/>
        <v>0.92452830188679247</v>
      </c>
      <c r="DV14">
        <f t="shared" ca="1" si="13"/>
        <v>0.97058823529411764</v>
      </c>
      <c r="DW14">
        <f t="shared" ca="1" si="13"/>
        <v>0.94117647058823528</v>
      </c>
      <c r="DX14">
        <f t="shared" ca="1" si="13"/>
        <v>0.88888888888888884</v>
      </c>
      <c r="DY14">
        <f t="shared" ca="1" si="13"/>
        <v>0.90909090909090906</v>
      </c>
      <c r="DZ14">
        <f t="shared" ca="1" si="7"/>
        <v>0.95652173913043481</v>
      </c>
      <c r="EA14">
        <f t="shared" ca="1" si="7"/>
        <v>1</v>
      </c>
      <c r="EB14">
        <f t="shared" ca="1" si="7"/>
        <v>0.91304347826086962</v>
      </c>
      <c r="EC14">
        <f t="shared" ca="1" si="7"/>
        <v>0.92</v>
      </c>
      <c r="ED14">
        <f t="shared" ca="1" si="7"/>
        <v>0.8529411764705882</v>
      </c>
      <c r="EE14">
        <f t="shared" ca="1" si="7"/>
        <v>0.90909090909090906</v>
      </c>
      <c r="EF14">
        <f t="shared" ca="1" si="7"/>
        <v>0.92307692307692313</v>
      </c>
      <c r="EG14">
        <f t="shared" ca="1" si="7"/>
        <v>0.95238095238095233</v>
      </c>
      <c r="EH14">
        <f t="shared" ca="1" si="7"/>
        <v>0.96666666666666667</v>
      </c>
    </row>
    <row r="15" spans="1:138" ht="39.75" x14ac:dyDescent="0.45">
      <c r="A15" s="4" t="s">
        <v>34</v>
      </c>
      <c r="B15" s="3" t="s">
        <v>300</v>
      </c>
      <c r="C15">
        <f t="shared" ca="1" si="3"/>
        <v>0.68627450980392157</v>
      </c>
      <c r="D15">
        <f t="shared" ca="1" si="3"/>
        <v>0.6</v>
      </c>
      <c r="E15">
        <f t="shared" ca="1" si="3"/>
        <v>0.67272727272727273</v>
      </c>
      <c r="F15">
        <f t="shared" ca="1" si="3"/>
        <v>0.69230769230769229</v>
      </c>
      <c r="G15">
        <f t="shared" ca="1" si="3"/>
        <v>0.65384615384615385</v>
      </c>
      <c r="H15">
        <f t="shared" ca="1" si="3"/>
        <v>0.82608695652173914</v>
      </c>
      <c r="I15">
        <f t="shared" ca="1" si="3"/>
        <v>0.77777777777777779</v>
      </c>
      <c r="J15">
        <f t="shared" ca="1" si="3"/>
        <v>0.5714285714285714</v>
      </c>
      <c r="K15">
        <f t="shared" ca="1" si="3"/>
        <v>0.78947368421052633</v>
      </c>
      <c r="L15">
        <f t="shared" ca="1" si="3"/>
        <v>0.8529411764705882</v>
      </c>
      <c r="M15">
        <f t="shared" ca="1" si="3"/>
        <v>0.61363636363636365</v>
      </c>
      <c r="N15">
        <f t="shared" ca="1" si="3"/>
        <v>0.7567567567567568</v>
      </c>
      <c r="O15">
        <f t="shared" ca="1" si="3"/>
        <v>0</v>
      </c>
      <c r="P15">
        <f t="shared" ca="1" si="3"/>
        <v>0.75</v>
      </c>
      <c r="Q15">
        <f t="shared" ca="1" si="3"/>
        <v>0.66666666666666674</v>
      </c>
      <c r="R15">
        <f t="shared" ca="1" si="3"/>
        <v>0.8125</v>
      </c>
      <c r="S15">
        <f t="shared" ca="1" si="8"/>
        <v>0.85</v>
      </c>
      <c r="T15">
        <f t="shared" ca="1" si="8"/>
        <v>0.75</v>
      </c>
      <c r="U15">
        <f t="shared" ca="1" si="8"/>
        <v>0.83333333333333337</v>
      </c>
      <c r="V15">
        <f t="shared" ca="1" si="8"/>
        <v>0.65789473684210531</v>
      </c>
      <c r="W15">
        <f t="shared" ca="1" si="8"/>
        <v>0.90909090909090906</v>
      </c>
      <c r="X15">
        <f t="shared" ca="1" si="8"/>
        <v>0.71111111111111114</v>
      </c>
      <c r="Y15">
        <f t="shared" ca="1" si="8"/>
        <v>0.93939393939393945</v>
      </c>
      <c r="Z15">
        <f t="shared" ca="1" si="8"/>
        <v>0.91666666666666663</v>
      </c>
      <c r="AA15">
        <f t="shared" ca="1" si="8"/>
        <v>0.83333333333333337</v>
      </c>
      <c r="AB15">
        <f t="shared" ca="1" si="8"/>
        <v>0.79104477611940305</v>
      </c>
      <c r="AC15">
        <f t="shared" ca="1" si="8"/>
        <v>0.82051282051282048</v>
      </c>
      <c r="AD15">
        <f t="shared" ca="1" si="8"/>
        <v>0.92156862745098045</v>
      </c>
      <c r="AE15">
        <f t="shared" ca="1" si="8"/>
        <v>0.94230769230769229</v>
      </c>
      <c r="AF15">
        <f t="shared" ca="1" si="8"/>
        <v>0.90625</v>
      </c>
      <c r="AG15">
        <f t="shared" ca="1" si="8"/>
        <v>0.87692307692307692</v>
      </c>
      <c r="AH15">
        <f t="shared" ca="1" si="8"/>
        <v>0.95348837209302328</v>
      </c>
      <c r="AI15">
        <f t="shared" ca="1" si="9"/>
        <v>0.85416666666666663</v>
      </c>
      <c r="AJ15">
        <f t="shared" ca="1" si="9"/>
        <v>0.92682926829268297</v>
      </c>
      <c r="AK15">
        <f t="shared" ca="1" si="9"/>
        <v>0.97727272727272729</v>
      </c>
      <c r="AL15">
        <f t="shared" ca="1" si="9"/>
        <v>0.67999999999999994</v>
      </c>
      <c r="AM15">
        <f t="shared" ca="1" si="9"/>
        <v>0.8085106382978724</v>
      </c>
      <c r="AN15">
        <f t="shared" ca="1" si="9"/>
        <v>0.89473684210526316</v>
      </c>
      <c r="AO15">
        <f t="shared" ca="1" si="9"/>
        <v>0.91891891891891886</v>
      </c>
      <c r="AP15">
        <f t="shared" ca="1" si="9"/>
        <v>0.86956521739130432</v>
      </c>
      <c r="AQ15">
        <f t="shared" ca="1" si="9"/>
        <v>1</v>
      </c>
      <c r="AR15">
        <f t="shared" ca="1" si="9"/>
        <v>0.92105263157894735</v>
      </c>
      <c r="AS15">
        <f t="shared" ca="1" si="9"/>
        <v>0.92500000000000004</v>
      </c>
      <c r="AT15">
        <f t="shared" ca="1" si="9"/>
        <v>0.96296296296296302</v>
      </c>
      <c r="AU15">
        <f t="shared" ca="1" si="9"/>
        <v>1</v>
      </c>
      <c r="AV15">
        <f t="shared" ca="1" si="9"/>
        <v>0.97222222222222221</v>
      </c>
      <c r="AW15">
        <f t="shared" ca="1" si="9"/>
        <v>0.89130434782608692</v>
      </c>
      <c r="AX15">
        <f t="shared" ca="1" si="9"/>
        <v>0.76470588235294112</v>
      </c>
      <c r="AY15">
        <f t="shared" ca="1" si="10"/>
        <v>0.79487179487179493</v>
      </c>
      <c r="AZ15">
        <f t="shared" ca="1" si="10"/>
        <v>0.75471698113207553</v>
      </c>
      <c r="BA15">
        <f t="shared" ca="1" si="10"/>
        <v>0.86111111111111116</v>
      </c>
      <c r="BB15">
        <f t="shared" ca="1" si="10"/>
        <v>0.92500000000000004</v>
      </c>
      <c r="BC15">
        <f t="shared" ca="1" si="10"/>
        <v>0.76744186046511631</v>
      </c>
      <c r="BD15">
        <f t="shared" ca="1" si="10"/>
        <v>0.79069767441860461</v>
      </c>
      <c r="BE15">
        <f t="shared" ca="1" si="10"/>
        <v>0.77083333333333337</v>
      </c>
      <c r="BF15">
        <f t="shared" ca="1" si="10"/>
        <v>0.82857142857142851</v>
      </c>
      <c r="BG15">
        <f t="shared" ca="1" si="10"/>
        <v>0.72549019607843135</v>
      </c>
      <c r="BH15">
        <f t="shared" ca="1" si="10"/>
        <v>0.65909090909090917</v>
      </c>
      <c r="BI15">
        <f t="shared" ca="1" si="10"/>
        <v>0.80487804878048785</v>
      </c>
      <c r="BJ15">
        <f t="shared" ca="1" si="10"/>
        <v>0.81818181818181812</v>
      </c>
      <c r="BK15">
        <f t="shared" ca="1" si="10"/>
        <v>0.8</v>
      </c>
      <c r="BL15">
        <f t="shared" ca="1" si="10"/>
        <v>0.80487804878048785</v>
      </c>
      <c r="BM15">
        <f t="shared" ca="1" si="10"/>
        <v>0.88235294117647056</v>
      </c>
      <c r="BN15">
        <f t="shared" ca="1" si="10"/>
        <v>0.91176470588235292</v>
      </c>
      <c r="BO15">
        <f t="shared" ca="1" si="6"/>
        <v>0.76595744680851063</v>
      </c>
      <c r="BP15">
        <f t="shared" ca="1" si="6"/>
        <v>0.875</v>
      </c>
      <c r="BQ15">
        <f t="shared" ca="1" si="6"/>
        <v>0.89473684210526316</v>
      </c>
      <c r="BR15">
        <f t="shared" ca="1" si="6"/>
        <v>0.81481481481481488</v>
      </c>
      <c r="BS15">
        <f t="shared" ca="1" si="6"/>
        <v>0.84090909090909094</v>
      </c>
      <c r="BT15">
        <f t="shared" ca="1" si="6"/>
        <v>0.96551724137931039</v>
      </c>
      <c r="BU15">
        <f t="shared" ca="1" si="6"/>
        <v>0.79545454545454541</v>
      </c>
      <c r="BV15">
        <f t="shared" ca="1" si="6"/>
        <v>0.8</v>
      </c>
      <c r="BW15">
        <f t="shared" ca="1" si="6"/>
        <v>0.78947368421052633</v>
      </c>
      <c r="BX15">
        <f t="shared" ca="1" si="6"/>
        <v>0.67999999999999994</v>
      </c>
      <c r="BY15">
        <f t="shared" ca="1" si="6"/>
        <v>0.64285714285714279</v>
      </c>
      <c r="BZ15">
        <f t="shared" ca="1" si="6"/>
        <v>0.76470588235294112</v>
      </c>
      <c r="CA15">
        <f t="shared" ca="1" si="6"/>
        <v>0.92105263157894735</v>
      </c>
      <c r="CB15">
        <f t="shared" ca="1" si="6"/>
        <v>0.81818181818181812</v>
      </c>
      <c r="CC15">
        <f t="shared" ca="1" si="6"/>
        <v>0.77777777777777779</v>
      </c>
      <c r="CD15">
        <f t="shared" ca="1" si="11"/>
        <v>0.80487804878048785</v>
      </c>
      <c r="CE15">
        <f t="shared" ca="1" si="11"/>
        <v>0.86842105263157898</v>
      </c>
      <c r="CF15">
        <f t="shared" ca="1" si="11"/>
        <v>0.87096774193548387</v>
      </c>
      <c r="CG15">
        <f t="shared" ca="1" si="11"/>
        <v>0.87179487179487181</v>
      </c>
      <c r="CH15">
        <f t="shared" ca="1" si="11"/>
        <v>0.9</v>
      </c>
      <c r="CI15">
        <f t="shared" ca="1" si="11"/>
        <v>0.85</v>
      </c>
      <c r="CJ15">
        <f t="shared" ca="1" si="11"/>
        <v>0.96875</v>
      </c>
      <c r="CK15">
        <f t="shared" ca="1" si="11"/>
        <v>0.86274509803921573</v>
      </c>
      <c r="CL15">
        <f t="shared" ca="1" si="11"/>
        <v>0.875</v>
      </c>
      <c r="CM15">
        <f t="shared" ca="1" si="11"/>
        <v>0.85</v>
      </c>
      <c r="CN15">
        <f t="shared" ca="1" si="11"/>
        <v>0.9</v>
      </c>
      <c r="CO15">
        <f t="shared" ca="1" si="11"/>
        <v>0.89795918367346939</v>
      </c>
      <c r="CP15">
        <f t="shared" ca="1" si="11"/>
        <v>0.83673469387755106</v>
      </c>
      <c r="CQ15">
        <f t="shared" ca="1" si="11"/>
        <v>0.86486486486486491</v>
      </c>
      <c r="CR15">
        <f t="shared" ca="1" si="11"/>
        <v>0.8</v>
      </c>
      <c r="CS15">
        <f t="shared" ca="1" si="11"/>
        <v>0.81818181818181812</v>
      </c>
      <c r="CT15">
        <f t="shared" ca="1" si="12"/>
        <v>0.90909090909090906</v>
      </c>
      <c r="CU15">
        <f t="shared" ca="1" si="12"/>
        <v>0.92500000000000004</v>
      </c>
      <c r="CV15">
        <f t="shared" ca="1" si="12"/>
        <v>0.85365853658536583</v>
      </c>
      <c r="CW15">
        <f t="shared" ca="1" si="12"/>
        <v>0.87037037037037035</v>
      </c>
      <c r="CX15">
        <f t="shared" ca="1" si="12"/>
        <v>0.87755102040816324</v>
      </c>
      <c r="CY15">
        <f t="shared" ca="1" si="12"/>
        <v>0.86</v>
      </c>
      <c r="CZ15">
        <f t="shared" ca="1" si="12"/>
        <v>0.82758620689655171</v>
      </c>
      <c r="DA15">
        <f t="shared" ca="1" si="12"/>
        <v>0.88888888888888884</v>
      </c>
      <c r="DB15">
        <f t="shared" ca="1" si="12"/>
        <v>0.89473684210526316</v>
      </c>
      <c r="DC15">
        <f t="shared" ca="1" si="12"/>
        <v>0.8085106382978724</v>
      </c>
      <c r="DD15">
        <f t="shared" ca="1" si="12"/>
        <v>0.9</v>
      </c>
      <c r="DE15">
        <f t="shared" ca="1" si="12"/>
        <v>0.8</v>
      </c>
      <c r="DF15">
        <f t="shared" ca="1" si="12"/>
        <v>0.88</v>
      </c>
      <c r="DG15">
        <f t="shared" ca="1" si="12"/>
        <v>0.875</v>
      </c>
      <c r="DH15">
        <f t="shared" ca="1" si="12"/>
        <v>0.8936170212765957</v>
      </c>
      <c r="DI15">
        <f t="shared" ca="1" si="12"/>
        <v>0.94594594594594594</v>
      </c>
      <c r="DJ15">
        <f t="shared" ca="1" si="13"/>
        <v>0.88095238095238093</v>
      </c>
      <c r="DK15">
        <f t="shared" ca="1" si="13"/>
        <v>0.89583333333333337</v>
      </c>
      <c r="DL15">
        <f t="shared" ca="1" si="13"/>
        <v>1</v>
      </c>
      <c r="DM15">
        <f t="shared" ca="1" si="13"/>
        <v>1</v>
      </c>
      <c r="DN15">
        <f t="shared" ca="1" si="13"/>
        <v>0.89583333333333337</v>
      </c>
      <c r="DO15">
        <f t="shared" ca="1" si="13"/>
        <v>0.95238095238095233</v>
      </c>
      <c r="DP15">
        <f t="shared" ca="1" si="13"/>
        <v>0.93478260869565222</v>
      </c>
      <c r="DQ15">
        <f t="shared" ca="1" si="13"/>
        <v>0.89583333333333337</v>
      </c>
      <c r="DR15">
        <f t="shared" ca="1" si="13"/>
        <v>1</v>
      </c>
      <c r="DS15">
        <f t="shared" ca="1" si="13"/>
        <v>0.77777777777777779</v>
      </c>
      <c r="DT15">
        <f t="shared" ca="1" si="13"/>
        <v>0.8833333333333333</v>
      </c>
      <c r="DU15">
        <f t="shared" ca="1" si="13"/>
        <v>0.78947368421052633</v>
      </c>
      <c r="DV15">
        <f t="shared" ca="1" si="13"/>
        <v>0.85365853658536583</v>
      </c>
      <c r="DW15">
        <f t="shared" ca="1" si="13"/>
        <v>1</v>
      </c>
      <c r="DX15">
        <f t="shared" ca="1" si="13"/>
        <v>0.84444444444444444</v>
      </c>
      <c r="DY15">
        <f t="shared" ca="1" si="13"/>
        <v>0.93333333333333335</v>
      </c>
      <c r="DZ15">
        <f t="shared" ca="1" si="7"/>
        <v>0.88888888888888884</v>
      </c>
      <c r="EA15">
        <f t="shared" ca="1" si="7"/>
        <v>0.96875</v>
      </c>
      <c r="EB15">
        <f t="shared" ca="1" si="7"/>
        <v>0.94285714285714284</v>
      </c>
      <c r="EC15">
        <f t="shared" ca="1" si="7"/>
        <v>0.88571428571428568</v>
      </c>
      <c r="ED15">
        <f t="shared" ca="1" si="7"/>
        <v>0.9375</v>
      </c>
      <c r="EE15">
        <f t="shared" ca="1" si="7"/>
        <v>0.90909090909090906</v>
      </c>
      <c r="EF15">
        <f t="shared" ca="1" si="7"/>
        <v>0.97435897435897434</v>
      </c>
      <c r="EG15">
        <f t="shared" ca="1" si="7"/>
        <v>0.96969696969696972</v>
      </c>
      <c r="EH15">
        <f t="shared" ca="1" si="7"/>
        <v>0.97619047619047616</v>
      </c>
    </row>
    <row r="16" spans="1:138" ht="26.65" x14ac:dyDescent="0.45">
      <c r="A16" s="4" t="s">
        <v>35</v>
      </c>
      <c r="B16" s="3" t="s">
        <v>301</v>
      </c>
      <c r="C16">
        <f t="shared" ca="1" si="3"/>
        <v>0.77083333333333337</v>
      </c>
      <c r="D16">
        <f t="shared" ca="1" si="3"/>
        <v>0.76119402985074625</v>
      </c>
      <c r="E16">
        <f t="shared" ca="1" si="3"/>
        <v>0.72549019607843135</v>
      </c>
      <c r="F16">
        <f t="shared" ca="1" si="3"/>
        <v>0.80555555555555558</v>
      </c>
      <c r="G16">
        <f t="shared" ca="1" si="3"/>
        <v>0.83018867924528306</v>
      </c>
      <c r="H16">
        <f t="shared" ca="1" si="3"/>
        <v>0.82051282051282048</v>
      </c>
      <c r="I16">
        <f t="shared" ca="1" si="3"/>
        <v>0.81632653061224492</v>
      </c>
      <c r="J16">
        <f t="shared" ca="1" si="3"/>
        <v>0.81818181818181812</v>
      </c>
      <c r="K16">
        <f t="shared" ca="1" si="3"/>
        <v>0.84848484848484851</v>
      </c>
      <c r="L16">
        <f t="shared" ca="1" si="3"/>
        <v>0.93103448275862066</v>
      </c>
      <c r="M16">
        <f t="shared" ca="1" si="3"/>
        <v>0.70731707317073167</v>
      </c>
      <c r="N16">
        <f t="shared" ca="1" si="3"/>
        <v>0.94444444444444442</v>
      </c>
      <c r="O16">
        <f t="shared" ca="1" si="3"/>
        <v>0.75</v>
      </c>
      <c r="P16">
        <f t="shared" ca="1" si="3"/>
        <v>0</v>
      </c>
      <c r="Q16">
        <f t="shared" ca="1" si="3"/>
        <v>0.62857142857142856</v>
      </c>
      <c r="R16">
        <f t="shared" ca="1" si="3"/>
        <v>0.84615384615384615</v>
      </c>
      <c r="S16">
        <f t="shared" ca="1" si="8"/>
        <v>0.73333333333333339</v>
      </c>
      <c r="T16">
        <f t="shared" ca="1" si="8"/>
        <v>0.62962962962962965</v>
      </c>
      <c r="U16">
        <f t="shared" ca="1" si="8"/>
        <v>0.7407407407407407</v>
      </c>
      <c r="V16">
        <f t="shared" ca="1" si="8"/>
        <v>0.83783783783783783</v>
      </c>
      <c r="W16">
        <f t="shared" ca="1" si="8"/>
        <v>0.92307692307692313</v>
      </c>
      <c r="X16">
        <f t="shared" ca="1" si="8"/>
        <v>0.80952380952380953</v>
      </c>
      <c r="Y16">
        <f t="shared" ca="1" si="8"/>
        <v>0.96153846153846156</v>
      </c>
      <c r="Z16">
        <f t="shared" ca="1" si="8"/>
        <v>0.85185185185185186</v>
      </c>
      <c r="AA16">
        <f t="shared" ca="1" si="8"/>
        <v>0.79411764705882359</v>
      </c>
      <c r="AB16">
        <f t="shared" ca="1" si="8"/>
        <v>0.859375</v>
      </c>
      <c r="AC16">
        <f t="shared" ca="1" si="8"/>
        <v>0.86486486486486491</v>
      </c>
      <c r="AD16">
        <f t="shared" ca="1" si="8"/>
        <v>0.88095238095238093</v>
      </c>
      <c r="AE16">
        <f t="shared" ca="1" si="8"/>
        <v>0.90697674418604657</v>
      </c>
      <c r="AF16">
        <f t="shared" ca="1" si="8"/>
        <v>0.91228070175438591</v>
      </c>
      <c r="AG16">
        <f t="shared" ca="1" si="8"/>
        <v>0.89830508474576276</v>
      </c>
      <c r="AH16">
        <f t="shared" ca="1" si="8"/>
        <v>0.84375</v>
      </c>
      <c r="AI16">
        <f t="shared" ca="1" si="9"/>
        <v>0.76315789473684215</v>
      </c>
      <c r="AJ16">
        <f t="shared" ca="1" si="9"/>
        <v>0.90909090909090906</v>
      </c>
      <c r="AK16">
        <f t="shared" ca="1" si="9"/>
        <v>0.87878787878787878</v>
      </c>
      <c r="AL16">
        <f t="shared" ca="1" si="9"/>
        <v>0.86274509803921573</v>
      </c>
      <c r="AM16">
        <f t="shared" ca="1" si="9"/>
        <v>0.73684210526315796</v>
      </c>
      <c r="AN16">
        <f t="shared" ca="1" si="9"/>
        <v>0.7407407407407407</v>
      </c>
      <c r="AO16">
        <f t="shared" ca="1" si="9"/>
        <v>0.89655172413793105</v>
      </c>
      <c r="AP16">
        <f t="shared" ca="1" si="9"/>
        <v>0.87179487179487181</v>
      </c>
      <c r="AQ16">
        <f t="shared" ca="1" si="9"/>
        <v>0.9285714285714286</v>
      </c>
      <c r="AR16">
        <f t="shared" ca="1" si="9"/>
        <v>0.96875</v>
      </c>
      <c r="AS16">
        <f t="shared" ca="1" si="9"/>
        <v>0.7931034482758621</v>
      </c>
      <c r="AT16">
        <f t="shared" ca="1" si="9"/>
        <v>0.8</v>
      </c>
      <c r="AU16">
        <f t="shared" ca="1" si="9"/>
        <v>0.967741935483871</v>
      </c>
      <c r="AV16">
        <f t="shared" ca="1" si="9"/>
        <v>0.88461538461538458</v>
      </c>
      <c r="AW16">
        <f t="shared" ca="1" si="9"/>
        <v>0.83783783783783783</v>
      </c>
      <c r="AX16">
        <f t="shared" ca="1" si="9"/>
        <v>0.75</v>
      </c>
      <c r="AY16">
        <f t="shared" ca="1" si="10"/>
        <v>0.81818181818181812</v>
      </c>
      <c r="AZ16">
        <f t="shared" ca="1" si="10"/>
        <v>0.76595744680851063</v>
      </c>
      <c r="BA16">
        <f t="shared" ca="1" si="10"/>
        <v>0.9</v>
      </c>
      <c r="BB16">
        <f t="shared" ca="1" si="10"/>
        <v>0.83333333333333337</v>
      </c>
      <c r="BC16">
        <f t="shared" ca="1" si="10"/>
        <v>0.81578947368421051</v>
      </c>
      <c r="BD16">
        <f t="shared" ca="1" si="10"/>
        <v>0.87179487179487181</v>
      </c>
      <c r="BE16">
        <f t="shared" ca="1" si="10"/>
        <v>0.84090909090909094</v>
      </c>
      <c r="BF16">
        <f t="shared" ca="1" si="10"/>
        <v>0.9</v>
      </c>
      <c r="BG16">
        <f t="shared" ca="1" si="10"/>
        <v>0.70454545454545459</v>
      </c>
      <c r="BH16">
        <f t="shared" ca="1" si="10"/>
        <v>0.84090909090909094</v>
      </c>
      <c r="BI16">
        <f t="shared" ca="1" si="10"/>
        <v>0.86111111111111116</v>
      </c>
      <c r="BJ16">
        <f t="shared" ca="1" si="10"/>
        <v>1</v>
      </c>
      <c r="BK16">
        <f t="shared" ca="1" si="10"/>
        <v>0.64705882352941169</v>
      </c>
      <c r="BL16">
        <f t="shared" ca="1" si="10"/>
        <v>0.79411764705882359</v>
      </c>
      <c r="BM16">
        <f t="shared" ca="1" si="10"/>
        <v>0.8</v>
      </c>
      <c r="BN16">
        <f t="shared" ca="1" si="10"/>
        <v>0.84</v>
      </c>
      <c r="BO16">
        <f t="shared" ca="1" si="6"/>
        <v>0.83720930232558133</v>
      </c>
      <c r="BP16">
        <f t="shared" ca="1" si="6"/>
        <v>0.87878787878787878</v>
      </c>
      <c r="BQ16">
        <f t="shared" ca="1" si="6"/>
        <v>0.82758620689655171</v>
      </c>
      <c r="BR16">
        <f t="shared" ca="1" si="6"/>
        <v>0.90196078431372551</v>
      </c>
      <c r="BS16">
        <f t="shared" ca="1" si="6"/>
        <v>0.83783783783783783</v>
      </c>
      <c r="BT16">
        <f t="shared" ca="1" si="6"/>
        <v>0.95238095238095233</v>
      </c>
      <c r="BU16">
        <f t="shared" ca="1" si="6"/>
        <v>0.875</v>
      </c>
      <c r="BV16">
        <f t="shared" ca="1" si="6"/>
        <v>0.7567567567567568</v>
      </c>
      <c r="BW16">
        <f t="shared" ca="1" si="6"/>
        <v>0.84848484848484851</v>
      </c>
      <c r="BX16">
        <f t="shared" ca="1" si="6"/>
        <v>0.73913043478260865</v>
      </c>
      <c r="BY16">
        <f t="shared" ca="1" si="6"/>
        <v>0.7407407407407407</v>
      </c>
      <c r="BZ16">
        <f t="shared" ca="1" si="6"/>
        <v>0.90322580645161288</v>
      </c>
      <c r="CA16">
        <f t="shared" ca="1" si="6"/>
        <v>0.93548387096774199</v>
      </c>
      <c r="CB16">
        <f t="shared" ca="1" si="6"/>
        <v>0.85185185185185186</v>
      </c>
      <c r="CC16">
        <f t="shared" ca="1" si="6"/>
        <v>0.94117647058823528</v>
      </c>
      <c r="CD16">
        <f t="shared" ca="1" si="11"/>
        <v>0.86111111111111116</v>
      </c>
      <c r="CE16">
        <f t="shared" ca="1" si="11"/>
        <v>0.83333333333333337</v>
      </c>
      <c r="CF16">
        <f t="shared" ca="1" si="11"/>
        <v>0.92</v>
      </c>
      <c r="CG16">
        <f t="shared" ca="1" si="11"/>
        <v>0.8</v>
      </c>
      <c r="CH16">
        <f t="shared" ca="1" si="11"/>
        <v>0.75862068965517238</v>
      </c>
      <c r="CI16">
        <f t="shared" ca="1" si="11"/>
        <v>0.88235294117647056</v>
      </c>
      <c r="CJ16">
        <f t="shared" ca="1" si="11"/>
        <v>0.95833333333333337</v>
      </c>
      <c r="CK16">
        <f t="shared" ca="1" si="11"/>
        <v>0.83720930232558133</v>
      </c>
      <c r="CL16">
        <f t="shared" ca="1" si="11"/>
        <v>0.91176470588235292</v>
      </c>
      <c r="CM16">
        <f t="shared" ca="1" si="11"/>
        <v>0.87037037037037035</v>
      </c>
      <c r="CN16">
        <f t="shared" ca="1" si="11"/>
        <v>0.90909090909090906</v>
      </c>
      <c r="CO16">
        <f t="shared" ca="1" si="11"/>
        <v>0.78947368421052633</v>
      </c>
      <c r="CP16">
        <f t="shared" ca="1" si="11"/>
        <v>0.93478260869565222</v>
      </c>
      <c r="CQ16">
        <f t="shared" ca="1" si="11"/>
        <v>0.96969696969696972</v>
      </c>
      <c r="CR16">
        <f t="shared" ca="1" si="11"/>
        <v>0.90476190476190477</v>
      </c>
      <c r="CS16">
        <f t="shared" ca="1" si="11"/>
        <v>0.84210526315789469</v>
      </c>
      <c r="CT16">
        <f t="shared" ca="1" si="12"/>
        <v>0.91891891891891886</v>
      </c>
      <c r="CU16">
        <f t="shared" ca="1" si="12"/>
        <v>0.93939393939393945</v>
      </c>
      <c r="CV16">
        <f t="shared" ca="1" si="12"/>
        <v>0.8529411764705882</v>
      </c>
      <c r="CW16">
        <f t="shared" ca="1" si="12"/>
        <v>0.87234042553191493</v>
      </c>
      <c r="CX16">
        <f t="shared" ca="1" si="12"/>
        <v>0.9555555555555556</v>
      </c>
      <c r="CY16">
        <f t="shared" ca="1" si="12"/>
        <v>0.86046511627906974</v>
      </c>
      <c r="CZ16">
        <f t="shared" ca="1" si="12"/>
        <v>0.8</v>
      </c>
      <c r="DA16">
        <f t="shared" ca="1" si="12"/>
        <v>0.89473684210526316</v>
      </c>
      <c r="DB16">
        <f t="shared" ca="1" si="12"/>
        <v>1</v>
      </c>
      <c r="DC16">
        <f t="shared" ca="1" si="12"/>
        <v>0.82926829268292679</v>
      </c>
      <c r="DD16">
        <f t="shared" ca="1" si="12"/>
        <v>0.85365853658536583</v>
      </c>
      <c r="DE16">
        <f t="shared" ca="1" si="12"/>
        <v>0.90476190476190477</v>
      </c>
      <c r="DF16">
        <f t="shared" ca="1" si="12"/>
        <v>0.90909090909090906</v>
      </c>
      <c r="DG16">
        <f t="shared" ca="1" si="12"/>
        <v>0.96296296296296302</v>
      </c>
      <c r="DH16">
        <f t="shared" ca="1" si="12"/>
        <v>0.95238095238095233</v>
      </c>
      <c r="DI16">
        <f t="shared" ca="1" si="12"/>
        <v>0.85185185185185186</v>
      </c>
      <c r="DJ16">
        <f t="shared" ca="1" si="13"/>
        <v>0.8529411764705882</v>
      </c>
      <c r="DK16">
        <f t="shared" ca="1" si="13"/>
        <v>0.875</v>
      </c>
      <c r="DL16">
        <f t="shared" ca="1" si="13"/>
        <v>0.9642857142857143</v>
      </c>
      <c r="DM16">
        <f t="shared" ca="1" si="13"/>
        <v>0.91304347826086962</v>
      </c>
      <c r="DN16">
        <f t="shared" ca="1" si="13"/>
        <v>0.95348837209302328</v>
      </c>
      <c r="DO16">
        <f t="shared" ca="1" si="13"/>
        <v>0.94117647058823528</v>
      </c>
      <c r="DP16">
        <f t="shared" ca="1" si="13"/>
        <v>0.89189189189189189</v>
      </c>
      <c r="DQ16">
        <f t="shared" ca="1" si="13"/>
        <v>0.90243902439024393</v>
      </c>
      <c r="DR16">
        <f t="shared" ca="1" si="13"/>
        <v>1</v>
      </c>
      <c r="DS16">
        <f t="shared" ca="1" si="13"/>
        <v>0.76315789473684215</v>
      </c>
      <c r="DT16">
        <f t="shared" ca="1" si="13"/>
        <v>0.77083333333333337</v>
      </c>
      <c r="DU16">
        <f t="shared" ca="1" si="13"/>
        <v>0.67391304347826086</v>
      </c>
      <c r="DV16">
        <f t="shared" ca="1" si="13"/>
        <v>0.78125</v>
      </c>
      <c r="DW16">
        <f t="shared" ca="1" si="13"/>
        <v>1</v>
      </c>
      <c r="DX16">
        <f t="shared" ca="1" si="13"/>
        <v>0.81081081081081074</v>
      </c>
      <c r="DY16">
        <f t="shared" ca="1" si="13"/>
        <v>0.97435897435897434</v>
      </c>
      <c r="DZ16">
        <f t="shared" ca="1" si="7"/>
        <v>0.93877551020408168</v>
      </c>
      <c r="EA16">
        <f t="shared" ca="1" si="7"/>
        <v>0.91304347826086962</v>
      </c>
      <c r="EB16">
        <f t="shared" ca="1" si="7"/>
        <v>0.9642857142857143</v>
      </c>
      <c r="EC16">
        <f t="shared" ca="1" si="7"/>
        <v>0.85185185185185186</v>
      </c>
      <c r="ED16">
        <f t="shared" ca="1" si="7"/>
        <v>0.86842105263157898</v>
      </c>
      <c r="EE16">
        <f t="shared" ca="1" si="7"/>
        <v>0.94736842105263164</v>
      </c>
      <c r="EF16">
        <f t="shared" ca="1" si="7"/>
        <v>0.967741935483871</v>
      </c>
      <c r="EG16">
        <f t="shared" ca="1" si="7"/>
        <v>0.91666666666666663</v>
      </c>
      <c r="EH16">
        <f t="shared" ca="1" si="7"/>
        <v>0.90625</v>
      </c>
    </row>
    <row r="17" spans="1:138" ht="26.65" x14ac:dyDescent="0.45">
      <c r="A17" s="4" t="s">
        <v>36</v>
      </c>
      <c r="B17" s="3" t="s">
        <v>302</v>
      </c>
      <c r="C17">
        <f t="shared" ca="1" si="3"/>
        <v>0.79629629629629628</v>
      </c>
      <c r="D17">
        <f t="shared" ca="1" si="3"/>
        <v>0.69117647058823528</v>
      </c>
      <c r="E17">
        <f t="shared" ca="1" si="3"/>
        <v>0.70909090909090911</v>
      </c>
      <c r="F17">
        <f t="shared" ca="1" si="3"/>
        <v>0.74358974358974361</v>
      </c>
      <c r="G17">
        <f t="shared" ca="1" si="3"/>
        <v>0.71698113207547176</v>
      </c>
      <c r="H17">
        <f t="shared" ca="1" si="3"/>
        <v>0.73170731707317072</v>
      </c>
      <c r="I17">
        <f t="shared" ca="1" si="3"/>
        <v>0.79245283018867929</v>
      </c>
      <c r="J17">
        <f t="shared" ca="1" si="3"/>
        <v>0.79166666666666663</v>
      </c>
      <c r="K17">
        <f t="shared" ca="1" si="3"/>
        <v>0.81081081081081074</v>
      </c>
      <c r="L17">
        <f t="shared" ca="1" si="3"/>
        <v>0.94285714285714284</v>
      </c>
      <c r="M17">
        <f t="shared" ca="1" si="3"/>
        <v>0.68888888888888888</v>
      </c>
      <c r="N17">
        <f t="shared" ca="1" si="3"/>
        <v>0.81081081081081074</v>
      </c>
      <c r="O17">
        <f t="shared" ca="1" si="3"/>
        <v>0.66666666666666674</v>
      </c>
      <c r="P17">
        <f t="shared" ca="1" si="3"/>
        <v>0.62857142857142856</v>
      </c>
      <c r="Q17">
        <f t="shared" ca="1" si="3"/>
        <v>0</v>
      </c>
      <c r="R17">
        <f t="shared" ca="1" si="3"/>
        <v>0.8</v>
      </c>
      <c r="S17">
        <f t="shared" ca="1" si="8"/>
        <v>0.84210526315789469</v>
      </c>
      <c r="T17">
        <f t="shared" ca="1" si="8"/>
        <v>0.61290322580645162</v>
      </c>
      <c r="U17">
        <f t="shared" ca="1" si="8"/>
        <v>0.75</v>
      </c>
      <c r="V17">
        <f t="shared" ca="1" si="8"/>
        <v>0.77500000000000002</v>
      </c>
      <c r="W17">
        <f t="shared" ca="1" si="8"/>
        <v>0.9375</v>
      </c>
      <c r="X17">
        <f t="shared" ca="1" si="8"/>
        <v>0.6</v>
      </c>
      <c r="Y17">
        <f t="shared" ca="1" si="8"/>
        <v>0.93548387096774199</v>
      </c>
      <c r="Z17">
        <f t="shared" ca="1" si="8"/>
        <v>0.87878787878787878</v>
      </c>
      <c r="AA17">
        <f t="shared" ca="1" si="8"/>
        <v>0.72972972972972971</v>
      </c>
      <c r="AB17">
        <f t="shared" ca="1" si="8"/>
        <v>0.87142857142857144</v>
      </c>
      <c r="AC17">
        <f t="shared" ca="1" si="8"/>
        <v>0.86075949367088611</v>
      </c>
      <c r="AD17">
        <f t="shared" ca="1" si="8"/>
        <v>0.89583333333333337</v>
      </c>
      <c r="AE17">
        <f t="shared" ca="1" si="8"/>
        <v>0.96078431372549022</v>
      </c>
      <c r="AF17">
        <f t="shared" ca="1" si="8"/>
        <v>0.92063492063492069</v>
      </c>
      <c r="AG17">
        <f t="shared" ca="1" si="8"/>
        <v>0.81666666666666665</v>
      </c>
      <c r="AH17">
        <f t="shared" ca="1" si="8"/>
        <v>0.89743589743589747</v>
      </c>
      <c r="AI17">
        <f t="shared" ca="1" si="9"/>
        <v>0.89583333333333337</v>
      </c>
      <c r="AJ17">
        <f t="shared" ca="1" si="9"/>
        <v>0.92307692307692313</v>
      </c>
      <c r="AK17">
        <f t="shared" ca="1" si="9"/>
        <v>0.92500000000000004</v>
      </c>
      <c r="AL17">
        <f t="shared" ca="1" si="9"/>
        <v>0.79245283018867929</v>
      </c>
      <c r="AM17">
        <f t="shared" ca="1" si="9"/>
        <v>0.875</v>
      </c>
      <c r="AN17">
        <f t="shared" ca="1" si="9"/>
        <v>0.82352941176470584</v>
      </c>
      <c r="AO17">
        <f t="shared" ca="1" si="9"/>
        <v>0.91428571428571426</v>
      </c>
      <c r="AP17">
        <f t="shared" ca="1" si="9"/>
        <v>0.91304347826086962</v>
      </c>
      <c r="AQ17">
        <f t="shared" ca="1" si="9"/>
        <v>0.97142857142857142</v>
      </c>
      <c r="AR17">
        <f t="shared" ca="1" si="9"/>
        <v>0.97368421052631582</v>
      </c>
      <c r="AS17">
        <f t="shared" ca="1" si="9"/>
        <v>0.92105263157894735</v>
      </c>
      <c r="AT17">
        <f t="shared" ca="1" si="9"/>
        <v>0.89795918367346939</v>
      </c>
      <c r="AU17">
        <f t="shared" ca="1" si="9"/>
        <v>0.94444444444444442</v>
      </c>
      <c r="AV17">
        <f t="shared" ca="1" si="9"/>
        <v>1</v>
      </c>
      <c r="AW17">
        <f t="shared" ca="1" si="9"/>
        <v>0.83333333333333337</v>
      </c>
      <c r="AX17">
        <f t="shared" ca="1" si="9"/>
        <v>0.67391304347826086</v>
      </c>
      <c r="AY17">
        <f t="shared" ca="1" si="10"/>
        <v>0.75</v>
      </c>
      <c r="AZ17">
        <f t="shared" ca="1" si="10"/>
        <v>0.72</v>
      </c>
      <c r="BA17">
        <f t="shared" ca="1" si="10"/>
        <v>0.91666666666666663</v>
      </c>
      <c r="BB17">
        <f t="shared" ca="1" si="10"/>
        <v>0.89189189189189189</v>
      </c>
      <c r="BC17">
        <f t="shared" ca="1" si="10"/>
        <v>0.84090909090909094</v>
      </c>
      <c r="BD17">
        <f t="shared" ca="1" si="10"/>
        <v>0.78048780487804881</v>
      </c>
      <c r="BE17">
        <f t="shared" ca="1" si="10"/>
        <v>0.78723404255319152</v>
      </c>
      <c r="BF17">
        <f t="shared" ca="1" si="10"/>
        <v>0.8529411764705882</v>
      </c>
      <c r="BG17">
        <f t="shared" ca="1" si="10"/>
        <v>0.74</v>
      </c>
      <c r="BH17">
        <f t="shared" ca="1" si="10"/>
        <v>0.78723404255319152</v>
      </c>
      <c r="BI17">
        <f t="shared" ca="1" si="10"/>
        <v>0.79487179487179493</v>
      </c>
      <c r="BJ17">
        <f t="shared" ca="1" si="10"/>
        <v>0.94285714285714284</v>
      </c>
      <c r="BK17">
        <f t="shared" ca="1" si="10"/>
        <v>0.79069767441860461</v>
      </c>
      <c r="BL17">
        <f t="shared" ca="1" si="10"/>
        <v>0.85365853658536583</v>
      </c>
      <c r="BM17">
        <f t="shared" ca="1" si="10"/>
        <v>0.875</v>
      </c>
      <c r="BN17">
        <f t="shared" ca="1" si="10"/>
        <v>0.90625</v>
      </c>
      <c r="BO17">
        <f t="shared" ca="1" si="6"/>
        <v>0.75555555555555554</v>
      </c>
      <c r="BP17">
        <f t="shared" ca="1" si="6"/>
        <v>0.83783783783783783</v>
      </c>
      <c r="BQ17">
        <f t="shared" ca="1" si="6"/>
        <v>0.85714285714285721</v>
      </c>
      <c r="BR17">
        <f t="shared" ca="1" si="6"/>
        <v>0.80769230769230771</v>
      </c>
      <c r="BS17">
        <f t="shared" ca="1" si="6"/>
        <v>0.80487804878048785</v>
      </c>
      <c r="BT17">
        <f t="shared" ca="1" si="6"/>
        <v>0.96296296296296302</v>
      </c>
      <c r="BU17">
        <f t="shared" ca="1" si="6"/>
        <v>0.7857142857142857</v>
      </c>
      <c r="BV17">
        <f t="shared" ca="1" si="6"/>
        <v>0.81818181818181812</v>
      </c>
      <c r="BW17">
        <f t="shared" ca="1" si="6"/>
        <v>0.84210526315789469</v>
      </c>
      <c r="BX17">
        <f t="shared" ca="1" si="6"/>
        <v>0.72</v>
      </c>
      <c r="BY17">
        <f t="shared" ca="1" si="6"/>
        <v>0.70175438596491224</v>
      </c>
      <c r="BZ17">
        <f t="shared" ca="1" si="6"/>
        <v>0.85714285714285721</v>
      </c>
      <c r="CA17">
        <f t="shared" ca="1" si="6"/>
        <v>0.94594594594594594</v>
      </c>
      <c r="CB17">
        <f t="shared" ca="1" si="6"/>
        <v>0.91176470588235292</v>
      </c>
      <c r="CC17">
        <f t="shared" ca="1" si="6"/>
        <v>0.86486486486486491</v>
      </c>
      <c r="CD17">
        <f t="shared" ca="1" si="11"/>
        <v>0.82499999999999996</v>
      </c>
      <c r="CE17">
        <f t="shared" ca="1" si="11"/>
        <v>0.82857142857142851</v>
      </c>
      <c r="CF17">
        <f t="shared" ca="1" si="11"/>
        <v>0.86206896551724133</v>
      </c>
      <c r="CG17">
        <f t="shared" ca="1" si="11"/>
        <v>0.83333333333333337</v>
      </c>
      <c r="CH17">
        <f t="shared" ca="1" si="11"/>
        <v>0.83333333333333337</v>
      </c>
      <c r="CI17">
        <f t="shared" ca="1" si="11"/>
        <v>0.74285714285714288</v>
      </c>
      <c r="CJ17">
        <f t="shared" ca="1" si="11"/>
        <v>0.96666666666666667</v>
      </c>
      <c r="CK17">
        <f t="shared" ca="1" si="11"/>
        <v>0.90196078431372551</v>
      </c>
      <c r="CL17">
        <f t="shared" ca="1" si="11"/>
        <v>0.86842105263157898</v>
      </c>
      <c r="CM17">
        <f t="shared" ca="1" si="11"/>
        <v>0.8833333333333333</v>
      </c>
      <c r="CN17">
        <f t="shared" ca="1" si="11"/>
        <v>0.95</v>
      </c>
      <c r="CO17">
        <f t="shared" ca="1" si="11"/>
        <v>0.8936170212765957</v>
      </c>
      <c r="CP17">
        <f t="shared" ca="1" si="11"/>
        <v>0.85416666666666663</v>
      </c>
      <c r="CQ17">
        <f t="shared" ca="1" si="11"/>
        <v>0.88888888888888884</v>
      </c>
      <c r="CR17">
        <f t="shared" ca="1" si="11"/>
        <v>0.86956521739130432</v>
      </c>
      <c r="CS17">
        <f t="shared" ca="1" si="11"/>
        <v>0.80952380952380953</v>
      </c>
      <c r="CT17">
        <f t="shared" ca="1" si="12"/>
        <v>0.90476190476190477</v>
      </c>
      <c r="CU17">
        <f t="shared" ca="1" si="12"/>
        <v>0.94871794871794868</v>
      </c>
      <c r="CV17">
        <f t="shared" ca="1" si="12"/>
        <v>0.875</v>
      </c>
      <c r="CW17">
        <f t="shared" ca="1" si="12"/>
        <v>0.90740740740740744</v>
      </c>
      <c r="CX17">
        <f t="shared" ca="1" si="12"/>
        <v>0.87234042553191493</v>
      </c>
      <c r="CY17">
        <f t="shared" ca="1" si="12"/>
        <v>0.9</v>
      </c>
      <c r="CZ17">
        <f t="shared" ca="1" si="12"/>
        <v>0.77777777777777779</v>
      </c>
      <c r="DA17">
        <f t="shared" ca="1" si="12"/>
        <v>0.90909090909090906</v>
      </c>
      <c r="DB17">
        <f t="shared" ca="1" si="12"/>
        <v>0.94736842105263164</v>
      </c>
      <c r="DC17">
        <f t="shared" ca="1" si="12"/>
        <v>0.85106382978723405</v>
      </c>
      <c r="DD17">
        <f t="shared" ca="1" si="12"/>
        <v>0.89583333333333337</v>
      </c>
      <c r="DE17">
        <f t="shared" ca="1" si="12"/>
        <v>0.81818181818181812</v>
      </c>
      <c r="DF17">
        <f t="shared" ca="1" si="12"/>
        <v>0.92</v>
      </c>
      <c r="DG17">
        <f t="shared" ca="1" si="12"/>
        <v>0.9375</v>
      </c>
      <c r="DH17">
        <f t="shared" ca="1" si="12"/>
        <v>0.91304347826086962</v>
      </c>
      <c r="DI17">
        <f t="shared" ca="1" si="12"/>
        <v>0.91176470588235292</v>
      </c>
      <c r="DJ17">
        <f t="shared" ca="1" si="13"/>
        <v>0.95348837209302328</v>
      </c>
      <c r="DK17">
        <f t="shared" ca="1" si="13"/>
        <v>0.8666666666666667</v>
      </c>
      <c r="DL17">
        <f t="shared" ca="1" si="13"/>
        <v>1</v>
      </c>
      <c r="DM17">
        <f t="shared" ca="1" si="13"/>
        <v>1</v>
      </c>
      <c r="DN17">
        <f t="shared" ca="1" si="13"/>
        <v>0.9375</v>
      </c>
      <c r="DO17">
        <f t="shared" ca="1" si="13"/>
        <v>0.92307692307692313</v>
      </c>
      <c r="DP17">
        <f t="shared" ca="1" si="13"/>
        <v>0.88095238095238093</v>
      </c>
      <c r="DQ17">
        <f t="shared" ca="1" si="13"/>
        <v>0.91489361702127658</v>
      </c>
      <c r="DR17">
        <f t="shared" ca="1" si="13"/>
        <v>0.96551724137931039</v>
      </c>
      <c r="DS17">
        <f t="shared" ca="1" si="13"/>
        <v>0.79545454545454541</v>
      </c>
      <c r="DT17">
        <f t="shared" ca="1" si="13"/>
        <v>0.79629629629629628</v>
      </c>
      <c r="DU17">
        <f t="shared" ca="1" si="13"/>
        <v>0.73584905660377364</v>
      </c>
      <c r="DV17">
        <f t="shared" ca="1" si="13"/>
        <v>0.875</v>
      </c>
      <c r="DW17">
        <f t="shared" ca="1" si="13"/>
        <v>1</v>
      </c>
      <c r="DX17">
        <f t="shared" ca="1" si="13"/>
        <v>0.75</v>
      </c>
      <c r="DY17">
        <f t="shared" ca="1" si="13"/>
        <v>0.87804878048780488</v>
      </c>
      <c r="DZ17">
        <f t="shared" ca="1" si="7"/>
        <v>0.84</v>
      </c>
      <c r="EA17">
        <f t="shared" ca="1" si="7"/>
        <v>0.93103448275862066</v>
      </c>
      <c r="EB17">
        <f t="shared" ca="1" si="7"/>
        <v>0.90625</v>
      </c>
      <c r="EC17">
        <f t="shared" ca="1" si="7"/>
        <v>0.87878787878787878</v>
      </c>
      <c r="ED17">
        <f t="shared" ca="1" si="7"/>
        <v>0.88636363636363635</v>
      </c>
      <c r="EE17">
        <f t="shared" ca="1" si="7"/>
        <v>0.90476190476190477</v>
      </c>
      <c r="EF17">
        <f t="shared" ca="1" si="7"/>
        <v>0.91428571428571426</v>
      </c>
      <c r="EG17">
        <f t="shared" ca="1" si="7"/>
        <v>0.89655172413793105</v>
      </c>
      <c r="EH17">
        <f t="shared" ca="1" si="7"/>
        <v>0.89189189189189189</v>
      </c>
    </row>
    <row r="18" spans="1:138" x14ac:dyDescent="0.45">
      <c r="A18" s="4" t="s">
        <v>37</v>
      </c>
      <c r="B18" s="3" t="s">
        <v>303</v>
      </c>
      <c r="C18">
        <f t="shared" ca="1" si="3"/>
        <v>0.85365853658536583</v>
      </c>
      <c r="D18">
        <f t="shared" ca="1" si="3"/>
        <v>0.90769230769230769</v>
      </c>
      <c r="E18">
        <f t="shared" ca="1" si="3"/>
        <v>0.87234042553191493</v>
      </c>
      <c r="F18">
        <f t="shared" ca="1" si="3"/>
        <v>0.85185185185185186</v>
      </c>
      <c r="G18">
        <f t="shared" ca="1" si="3"/>
        <v>0.93617021276595747</v>
      </c>
      <c r="H18">
        <f t="shared" ca="1" si="3"/>
        <v>0.96969696969696972</v>
      </c>
      <c r="I18">
        <f t="shared" ca="1" si="3"/>
        <v>0.93023255813953487</v>
      </c>
      <c r="J18">
        <f t="shared" ca="1" si="3"/>
        <v>0.78787878787878785</v>
      </c>
      <c r="K18">
        <f t="shared" ca="1" si="3"/>
        <v>0.91666666666666663</v>
      </c>
      <c r="L18">
        <f t="shared" ca="1" si="3"/>
        <v>0.88235294117647056</v>
      </c>
      <c r="M18">
        <f t="shared" ca="1" si="3"/>
        <v>0.86111111111111116</v>
      </c>
      <c r="N18">
        <f t="shared" ca="1" si="3"/>
        <v>0.91666666666666663</v>
      </c>
      <c r="O18">
        <f t="shared" ca="1" si="3"/>
        <v>0.8125</v>
      </c>
      <c r="P18">
        <f t="shared" ca="1" si="3"/>
        <v>0.84615384615384615</v>
      </c>
      <c r="Q18">
        <f t="shared" ca="1" si="3"/>
        <v>0.8</v>
      </c>
      <c r="R18">
        <f t="shared" ca="1" si="3"/>
        <v>0</v>
      </c>
      <c r="S18">
        <f t="shared" ca="1" si="8"/>
        <v>0.91666666666666663</v>
      </c>
      <c r="T18">
        <f t="shared" ca="1" si="8"/>
        <v>0.80952380952380953</v>
      </c>
      <c r="U18">
        <f t="shared" ca="1" si="8"/>
        <v>0.9</v>
      </c>
      <c r="V18">
        <f t="shared" ca="1" si="8"/>
        <v>0.93103448275862066</v>
      </c>
      <c r="W18">
        <f t="shared" ca="1" si="8"/>
        <v>0.93333333333333335</v>
      </c>
      <c r="X18">
        <f t="shared" ca="1" si="8"/>
        <v>0.91428571428571426</v>
      </c>
      <c r="Y18">
        <f t="shared" ca="1" si="8"/>
        <v>1</v>
      </c>
      <c r="Z18">
        <f t="shared" ca="1" si="8"/>
        <v>0.94444444444444442</v>
      </c>
      <c r="AA18">
        <f t="shared" ca="1" si="8"/>
        <v>0.88461538461538458</v>
      </c>
      <c r="AB18">
        <f t="shared" ca="1" si="8"/>
        <v>0.9107142857142857</v>
      </c>
      <c r="AC18">
        <f t="shared" ca="1" si="8"/>
        <v>0.94117647058823528</v>
      </c>
      <c r="AD18">
        <f t="shared" ca="1" si="8"/>
        <v>0.90625</v>
      </c>
      <c r="AE18">
        <f t="shared" ca="1" si="8"/>
        <v>0.97058823529411764</v>
      </c>
      <c r="AF18">
        <f t="shared" ca="1" si="8"/>
        <v>0.93617021276595747</v>
      </c>
      <c r="AG18">
        <f t="shared" ca="1" si="8"/>
        <v>0.89583333333333337</v>
      </c>
      <c r="AH18">
        <f t="shared" ca="1" si="8"/>
        <v>0.86363636363636365</v>
      </c>
      <c r="AI18">
        <f t="shared" ca="1" si="9"/>
        <v>0.90625</v>
      </c>
      <c r="AJ18">
        <f t="shared" ca="1" si="9"/>
        <v>0.95652173913043481</v>
      </c>
      <c r="AK18">
        <f t="shared" ca="1" si="9"/>
        <v>0.91304347826086962</v>
      </c>
      <c r="AL18">
        <f t="shared" ca="1" si="9"/>
        <v>0.85</v>
      </c>
      <c r="AM18">
        <f t="shared" ca="1" si="9"/>
        <v>0.83870967741935487</v>
      </c>
      <c r="AN18">
        <f t="shared" ca="1" si="9"/>
        <v>0.77777777777777779</v>
      </c>
      <c r="AO18">
        <f t="shared" ca="1" si="9"/>
        <v>0.88888888888888884</v>
      </c>
      <c r="AP18">
        <f t="shared" ca="1" si="9"/>
        <v>0.85714285714285721</v>
      </c>
      <c r="AQ18">
        <f t="shared" ca="1" si="9"/>
        <v>0.875</v>
      </c>
      <c r="AR18">
        <f t="shared" ca="1" si="9"/>
        <v>0.89473684210526316</v>
      </c>
      <c r="AS18">
        <f t="shared" ca="1" si="9"/>
        <v>0.95454545454545459</v>
      </c>
      <c r="AT18">
        <f t="shared" ca="1" si="9"/>
        <v>0.97142857142857142</v>
      </c>
      <c r="AU18">
        <f t="shared" ca="1" si="9"/>
        <v>0.94736842105263164</v>
      </c>
      <c r="AV18">
        <f t="shared" ca="1" si="9"/>
        <v>1</v>
      </c>
      <c r="AW18">
        <f t="shared" ca="1" si="9"/>
        <v>0.85185185185185186</v>
      </c>
      <c r="AX18">
        <f t="shared" ca="1" si="9"/>
        <v>0.89743589743589747</v>
      </c>
      <c r="AY18">
        <f t="shared" ca="1" si="10"/>
        <v>0.96153846153846156</v>
      </c>
      <c r="AZ18">
        <f t="shared" ca="1" si="10"/>
        <v>0.97777777777777775</v>
      </c>
      <c r="BA18">
        <f t="shared" ca="1" si="10"/>
        <v>0.89473684210526316</v>
      </c>
      <c r="BB18">
        <f t="shared" ca="1" si="10"/>
        <v>0.90476190476190477</v>
      </c>
      <c r="BC18">
        <f t="shared" ca="1" si="10"/>
        <v>0.96875</v>
      </c>
      <c r="BD18">
        <f t="shared" ca="1" si="10"/>
        <v>0.967741935483871</v>
      </c>
      <c r="BE18">
        <f t="shared" ca="1" si="10"/>
        <v>0.94594594594594594</v>
      </c>
      <c r="BF18">
        <f t="shared" ca="1" si="10"/>
        <v>0.95</v>
      </c>
      <c r="BG18">
        <f t="shared" ca="1" si="10"/>
        <v>0.90243902439024393</v>
      </c>
      <c r="BH18">
        <f t="shared" ca="1" si="10"/>
        <v>0.88571428571428568</v>
      </c>
      <c r="BI18">
        <f t="shared" ca="1" si="10"/>
        <v>0.92592592592592593</v>
      </c>
      <c r="BJ18">
        <f t="shared" ca="1" si="10"/>
        <v>0.94444444444444442</v>
      </c>
      <c r="BK18">
        <f t="shared" ca="1" si="10"/>
        <v>0.9375</v>
      </c>
      <c r="BL18">
        <f t="shared" ca="1" si="10"/>
        <v>0.92592592592592593</v>
      </c>
      <c r="BM18">
        <f t="shared" ca="1" si="10"/>
        <v>0.94117647058823528</v>
      </c>
      <c r="BN18">
        <f t="shared" ca="1" si="10"/>
        <v>1</v>
      </c>
      <c r="BO18">
        <f t="shared" ca="1" si="6"/>
        <v>0.88235294117647056</v>
      </c>
      <c r="BP18">
        <f t="shared" ca="1" si="6"/>
        <v>1</v>
      </c>
      <c r="BQ18">
        <f t="shared" ca="1" si="6"/>
        <v>0.9</v>
      </c>
      <c r="BR18">
        <f t="shared" ca="1" si="6"/>
        <v>0.95238095238095233</v>
      </c>
      <c r="BS18">
        <f t="shared" ca="1" si="6"/>
        <v>0.96666666666666667</v>
      </c>
      <c r="BT18">
        <f t="shared" ca="1" si="6"/>
        <v>0.88888888888888884</v>
      </c>
      <c r="BU18">
        <f t="shared" ca="1" si="6"/>
        <v>0.96875</v>
      </c>
      <c r="BV18">
        <f t="shared" ca="1" si="6"/>
        <v>0.9375</v>
      </c>
      <c r="BW18">
        <f t="shared" ca="1" si="6"/>
        <v>0.96</v>
      </c>
      <c r="BX18">
        <f t="shared" ca="1" si="6"/>
        <v>0.90476190476190477</v>
      </c>
      <c r="BY18">
        <f t="shared" ca="1" si="6"/>
        <v>0.94339622641509435</v>
      </c>
      <c r="BZ18">
        <f t="shared" ca="1" si="6"/>
        <v>0.9</v>
      </c>
      <c r="CA18">
        <f t="shared" ca="1" si="6"/>
        <v>1</v>
      </c>
      <c r="CB18">
        <f t="shared" ca="1" si="6"/>
        <v>0.88235294117647056</v>
      </c>
      <c r="CC18">
        <f t="shared" ca="1" si="6"/>
        <v>0.95652173913043481</v>
      </c>
      <c r="CD18">
        <f t="shared" ca="1" si="11"/>
        <v>0.92592592592592593</v>
      </c>
      <c r="CE18">
        <f t="shared" ca="1" si="11"/>
        <v>0.90476190476190477</v>
      </c>
      <c r="CF18">
        <f t="shared" ca="1" si="11"/>
        <v>0.9285714285714286</v>
      </c>
      <c r="CG18">
        <f t="shared" ca="1" si="11"/>
        <v>0.95652173913043481</v>
      </c>
      <c r="CH18">
        <f t="shared" ca="1" si="11"/>
        <v>0.90909090909090906</v>
      </c>
      <c r="CI18">
        <f t="shared" ca="1" si="11"/>
        <v>0.86956521739130432</v>
      </c>
      <c r="CJ18">
        <f t="shared" ca="1" si="11"/>
        <v>1</v>
      </c>
      <c r="CK18">
        <f t="shared" ca="1" si="11"/>
        <v>0.91428571428571426</v>
      </c>
      <c r="CL18">
        <f t="shared" ca="1" si="11"/>
        <v>0.80952380952380953</v>
      </c>
      <c r="CM18">
        <f t="shared" ca="1" si="11"/>
        <v>0.95744680851063835</v>
      </c>
      <c r="CN18">
        <f t="shared" ca="1" si="11"/>
        <v>0.95652173913043481</v>
      </c>
      <c r="CO18">
        <f t="shared" ca="1" si="11"/>
        <v>0.9375</v>
      </c>
      <c r="CP18">
        <f t="shared" ca="1" si="11"/>
        <v>0.91176470588235292</v>
      </c>
      <c r="CQ18">
        <f t="shared" ca="1" si="11"/>
        <v>0.84210526315789469</v>
      </c>
      <c r="CR18">
        <f t="shared" ca="1" si="11"/>
        <v>0.90322580645161288</v>
      </c>
      <c r="CS18">
        <f t="shared" ca="1" si="11"/>
        <v>0.85714285714285721</v>
      </c>
      <c r="CT18">
        <f t="shared" ca="1" si="12"/>
        <v>0.92307692307692313</v>
      </c>
      <c r="CU18">
        <f t="shared" ca="1" si="12"/>
        <v>1</v>
      </c>
      <c r="CV18">
        <f t="shared" ca="1" si="12"/>
        <v>0.82608695652173914</v>
      </c>
      <c r="CW18">
        <f t="shared" ca="1" si="12"/>
        <v>0.94871794871794868</v>
      </c>
      <c r="CX18">
        <f t="shared" ca="1" si="12"/>
        <v>0.90625</v>
      </c>
      <c r="CY18">
        <f t="shared" ca="1" si="12"/>
        <v>0.84375</v>
      </c>
      <c r="CZ18">
        <f t="shared" ca="1" si="12"/>
        <v>0.85714285714285721</v>
      </c>
      <c r="DA18">
        <f t="shared" ca="1" si="12"/>
        <v>0.88888888888888884</v>
      </c>
      <c r="DB18">
        <f t="shared" ca="1" si="12"/>
        <v>0.9</v>
      </c>
      <c r="DC18">
        <f t="shared" ca="1" si="12"/>
        <v>0.97142857142857142</v>
      </c>
      <c r="DD18">
        <f t="shared" ca="1" si="12"/>
        <v>0.93939393939393945</v>
      </c>
      <c r="DE18">
        <f t="shared" ca="1" si="12"/>
        <v>0.90322580645161288</v>
      </c>
      <c r="DF18">
        <f t="shared" ca="1" si="12"/>
        <v>0.875</v>
      </c>
      <c r="DG18">
        <f t="shared" ca="1" si="12"/>
        <v>0.93333333333333335</v>
      </c>
      <c r="DH18">
        <f t="shared" ca="1" si="12"/>
        <v>0.89655172413793105</v>
      </c>
      <c r="DI18">
        <f t="shared" ca="1" si="12"/>
        <v>0.94444444444444442</v>
      </c>
      <c r="DJ18">
        <f t="shared" ca="1" si="13"/>
        <v>1</v>
      </c>
      <c r="DK18">
        <f t="shared" ca="1" si="13"/>
        <v>0.93548387096774199</v>
      </c>
      <c r="DL18">
        <f t="shared" ca="1" si="13"/>
        <v>0.9375</v>
      </c>
      <c r="DM18">
        <f t="shared" ca="1" si="13"/>
        <v>1</v>
      </c>
      <c r="DN18">
        <f t="shared" ca="1" si="13"/>
        <v>0.9</v>
      </c>
      <c r="DO18">
        <f t="shared" ca="1" si="13"/>
        <v>0.95652173913043481</v>
      </c>
      <c r="DP18">
        <f t="shared" ca="1" si="13"/>
        <v>0.88461538461538458</v>
      </c>
      <c r="DQ18">
        <f t="shared" ca="1" si="13"/>
        <v>0.93548387096774199</v>
      </c>
      <c r="DR18">
        <f t="shared" ca="1" si="13"/>
        <v>1</v>
      </c>
      <c r="DS18">
        <f t="shared" ca="1" si="13"/>
        <v>0.90625</v>
      </c>
      <c r="DT18">
        <f t="shared" ca="1" si="13"/>
        <v>0.97826086956521741</v>
      </c>
      <c r="DU18">
        <f t="shared" ca="1" si="13"/>
        <v>0.91111111111111109</v>
      </c>
      <c r="DV18">
        <f t="shared" ca="1" si="13"/>
        <v>0.875</v>
      </c>
      <c r="DW18">
        <f t="shared" ca="1" si="13"/>
        <v>1</v>
      </c>
      <c r="DX18">
        <f t="shared" ca="1" si="13"/>
        <v>0.85714285714285721</v>
      </c>
      <c r="DY18">
        <f t="shared" ca="1" si="13"/>
        <v>0.96296296296296302</v>
      </c>
      <c r="DZ18">
        <f t="shared" ca="1" si="7"/>
        <v>0.97435897435897434</v>
      </c>
      <c r="EA18">
        <f t="shared" ca="1" si="7"/>
        <v>1</v>
      </c>
      <c r="EB18">
        <f t="shared" ca="1" si="7"/>
        <v>0.9375</v>
      </c>
      <c r="EC18">
        <f t="shared" ca="1" si="7"/>
        <v>1</v>
      </c>
      <c r="ED18">
        <f t="shared" ca="1" si="7"/>
        <v>1</v>
      </c>
      <c r="EE18">
        <f t="shared" ca="1" si="7"/>
        <v>1</v>
      </c>
      <c r="EF18">
        <f t="shared" ca="1" si="7"/>
        <v>1</v>
      </c>
      <c r="EG18">
        <f t="shared" ca="1" si="7"/>
        <v>1</v>
      </c>
      <c r="EH18">
        <f t="shared" ca="1" si="7"/>
        <v>1</v>
      </c>
    </row>
    <row r="19" spans="1:138" x14ac:dyDescent="0.45">
      <c r="A19" s="4" t="s">
        <v>38</v>
      </c>
      <c r="B19" s="3" t="s">
        <v>304</v>
      </c>
      <c r="C19">
        <f t="shared" ca="1" si="3"/>
        <v>0.85416666666666663</v>
      </c>
      <c r="D19">
        <f t="shared" ca="1" si="3"/>
        <v>0.82089552238805974</v>
      </c>
      <c r="E19">
        <f t="shared" ca="1" si="3"/>
        <v>0.78</v>
      </c>
      <c r="F19">
        <f t="shared" ca="1" si="3"/>
        <v>0.81818181818181812</v>
      </c>
      <c r="G19">
        <f t="shared" ca="1" si="3"/>
        <v>0.88461538461538458</v>
      </c>
      <c r="H19">
        <f t="shared" ca="1" si="3"/>
        <v>0.86486486486486491</v>
      </c>
      <c r="I19">
        <f t="shared" ca="1" si="3"/>
        <v>0.7142857142857143</v>
      </c>
      <c r="J19">
        <f t="shared" ca="1" si="3"/>
        <v>0.8</v>
      </c>
      <c r="K19">
        <f t="shared" ca="1" si="3"/>
        <v>0.9375</v>
      </c>
      <c r="L19">
        <f t="shared" ca="1" si="3"/>
        <v>1</v>
      </c>
      <c r="M19">
        <f t="shared" ca="1" si="3"/>
        <v>0.71052631578947367</v>
      </c>
      <c r="N19">
        <f t="shared" ca="1" si="3"/>
        <v>0.8666666666666667</v>
      </c>
      <c r="O19">
        <f t="shared" ca="1" si="3"/>
        <v>0.85</v>
      </c>
      <c r="P19">
        <f t="shared" ca="1" si="3"/>
        <v>0.73333333333333339</v>
      </c>
      <c r="Q19">
        <f t="shared" ca="1" si="3"/>
        <v>0.84210526315789469</v>
      </c>
      <c r="R19">
        <f t="shared" ca="1" si="3"/>
        <v>0.91666666666666663</v>
      </c>
      <c r="S19">
        <f t="shared" ca="1" si="8"/>
        <v>0</v>
      </c>
      <c r="T19">
        <f t="shared" ca="1" si="8"/>
        <v>0.67999999999999994</v>
      </c>
      <c r="U19">
        <f t="shared" ca="1" si="8"/>
        <v>0.9285714285714286</v>
      </c>
      <c r="V19">
        <f t="shared" ca="1" si="8"/>
        <v>0.81818181818181812</v>
      </c>
      <c r="W19">
        <f t="shared" ca="1" si="8"/>
        <v>0.8</v>
      </c>
      <c r="X19">
        <f t="shared" ca="1" si="8"/>
        <v>0.87804878048780488</v>
      </c>
      <c r="Y19">
        <f t="shared" ca="1" si="8"/>
        <v>0.78947368421052633</v>
      </c>
      <c r="Z19">
        <f t="shared" ca="1" si="8"/>
        <v>0.92</v>
      </c>
      <c r="AA19">
        <f t="shared" ca="1" si="8"/>
        <v>0.76666666666666661</v>
      </c>
      <c r="AB19">
        <f t="shared" ca="1" si="8"/>
        <v>0.86885245901639341</v>
      </c>
      <c r="AC19">
        <f t="shared" ca="1" si="8"/>
        <v>0.88888888888888884</v>
      </c>
      <c r="AD19">
        <f t="shared" ca="1" si="8"/>
        <v>0.89743589743589747</v>
      </c>
      <c r="AE19">
        <f t="shared" ca="1" si="8"/>
        <v>0.95121951219512191</v>
      </c>
      <c r="AF19">
        <f t="shared" ca="1" si="8"/>
        <v>0.92592592592592593</v>
      </c>
      <c r="AG19">
        <f t="shared" ca="1" si="8"/>
        <v>0.9107142857142857</v>
      </c>
      <c r="AH19">
        <f t="shared" ca="1" si="8"/>
        <v>0.9</v>
      </c>
      <c r="AI19">
        <f t="shared" ca="1" si="9"/>
        <v>0.95121951219512191</v>
      </c>
      <c r="AJ19">
        <f t="shared" ca="1" si="9"/>
        <v>0.89655172413793105</v>
      </c>
      <c r="AK19">
        <f t="shared" ca="1" si="9"/>
        <v>1</v>
      </c>
      <c r="AL19">
        <f t="shared" ca="1" si="9"/>
        <v>0.89795918367346939</v>
      </c>
      <c r="AM19">
        <f t="shared" ca="1" si="9"/>
        <v>0.84210526315789469</v>
      </c>
      <c r="AN19">
        <f t="shared" ca="1" si="9"/>
        <v>0.9285714285714286</v>
      </c>
      <c r="AO19">
        <f t="shared" ca="1" si="9"/>
        <v>0.96296296296296302</v>
      </c>
      <c r="AP19">
        <f t="shared" ca="1" si="9"/>
        <v>0.82352941176470584</v>
      </c>
      <c r="AQ19">
        <f t="shared" ca="1" si="9"/>
        <v>0.91666666666666663</v>
      </c>
      <c r="AR19">
        <f t="shared" ca="1" si="9"/>
        <v>0.92592592592592593</v>
      </c>
      <c r="AS19">
        <f t="shared" ca="1" si="9"/>
        <v>0.93103448275862066</v>
      </c>
      <c r="AT19">
        <f t="shared" ca="1" si="9"/>
        <v>0.81081081081081074</v>
      </c>
      <c r="AU19">
        <f t="shared" ca="1" si="9"/>
        <v>0.96296296296296302</v>
      </c>
      <c r="AV19">
        <f t="shared" ca="1" si="9"/>
        <v>0.80952380952380953</v>
      </c>
      <c r="AW19">
        <f t="shared" ca="1" si="9"/>
        <v>0.88571428571428568</v>
      </c>
      <c r="AX19">
        <f t="shared" ca="1" si="9"/>
        <v>0.84090909090909094</v>
      </c>
      <c r="AY19">
        <f t="shared" ca="1" si="10"/>
        <v>0.97058823529411764</v>
      </c>
      <c r="AZ19">
        <f t="shared" ca="1" si="10"/>
        <v>0.77272727272727271</v>
      </c>
      <c r="BA19">
        <f t="shared" ca="1" si="10"/>
        <v>0.9642857142857143</v>
      </c>
      <c r="BB19">
        <f t="shared" ca="1" si="10"/>
        <v>0.76</v>
      </c>
      <c r="BC19">
        <f t="shared" ca="1" si="10"/>
        <v>0.86111111111111116</v>
      </c>
      <c r="BD19">
        <f t="shared" ca="1" si="10"/>
        <v>0.85714285714285721</v>
      </c>
      <c r="BE19">
        <f t="shared" ca="1" si="10"/>
        <v>0.72972972972972971</v>
      </c>
      <c r="BF19">
        <f t="shared" ca="1" si="10"/>
        <v>0.92592592592592593</v>
      </c>
      <c r="BG19">
        <f t="shared" ca="1" si="10"/>
        <v>0.79545454545454541</v>
      </c>
      <c r="BH19">
        <f t="shared" ca="1" si="10"/>
        <v>0.88095238095238093</v>
      </c>
      <c r="BI19">
        <f t="shared" ca="1" si="10"/>
        <v>0.87878787878787878</v>
      </c>
      <c r="BJ19">
        <f t="shared" ca="1" si="10"/>
        <v>0.875</v>
      </c>
      <c r="BK19">
        <f t="shared" ca="1" si="10"/>
        <v>0.8</v>
      </c>
      <c r="BL19">
        <f t="shared" ca="1" si="10"/>
        <v>0.84375</v>
      </c>
      <c r="BM19">
        <f t="shared" ca="1" si="10"/>
        <v>0.91666666666666663</v>
      </c>
      <c r="BN19">
        <f t="shared" ca="1" si="10"/>
        <v>0.91304347826086962</v>
      </c>
      <c r="BO19">
        <f t="shared" ca="1" si="6"/>
        <v>0.85</v>
      </c>
      <c r="BP19">
        <f t="shared" ca="1" si="6"/>
        <v>0.93548387096774199</v>
      </c>
      <c r="BQ19">
        <f t="shared" ca="1" si="6"/>
        <v>0.9285714285714286</v>
      </c>
      <c r="BR19">
        <f t="shared" ca="1" si="6"/>
        <v>0.84444444444444444</v>
      </c>
      <c r="BS19">
        <f t="shared" ca="1" si="6"/>
        <v>0.91666666666666663</v>
      </c>
      <c r="BT19">
        <f t="shared" ca="1" si="6"/>
        <v>1</v>
      </c>
      <c r="BU19">
        <f t="shared" ca="1" si="6"/>
        <v>0.79411764705882359</v>
      </c>
      <c r="BV19">
        <f t="shared" ca="1" si="6"/>
        <v>0.86486486486486491</v>
      </c>
      <c r="BW19">
        <f t="shared" ca="1" si="6"/>
        <v>0.7857142857142857</v>
      </c>
      <c r="BX19">
        <f t="shared" ca="1" si="6"/>
        <v>0.85106382978723405</v>
      </c>
      <c r="BY19">
        <f t="shared" ca="1" si="6"/>
        <v>0.85714285714285721</v>
      </c>
      <c r="BZ19">
        <f t="shared" ca="1" si="6"/>
        <v>0.84615384615384615</v>
      </c>
      <c r="CA19">
        <f t="shared" ca="1" si="6"/>
        <v>0.79166666666666663</v>
      </c>
      <c r="CB19">
        <f t="shared" ca="1" si="6"/>
        <v>0.875</v>
      </c>
      <c r="CC19">
        <f t="shared" ca="1" si="6"/>
        <v>0.81481481481481488</v>
      </c>
      <c r="CD19">
        <f t="shared" ca="1" si="11"/>
        <v>0.94285714285714284</v>
      </c>
      <c r="CE19">
        <f t="shared" ca="1" si="11"/>
        <v>0.85185185185185186</v>
      </c>
      <c r="CF19">
        <f t="shared" ca="1" si="11"/>
        <v>0.95454545454545459</v>
      </c>
      <c r="CG19">
        <f t="shared" ca="1" si="11"/>
        <v>0.93333333333333335</v>
      </c>
      <c r="CH19">
        <f t="shared" ca="1" si="11"/>
        <v>0.93333333333333335</v>
      </c>
      <c r="CI19">
        <f t="shared" ca="1" si="11"/>
        <v>0.9375</v>
      </c>
      <c r="CJ19">
        <f t="shared" ca="1" si="11"/>
        <v>1</v>
      </c>
      <c r="CK19">
        <f t="shared" ca="1" si="11"/>
        <v>0.93023255813953487</v>
      </c>
      <c r="CL19">
        <f t="shared" ca="1" si="11"/>
        <v>0.93548387096774199</v>
      </c>
      <c r="CM19">
        <f t="shared" ca="1" si="11"/>
        <v>0.88235294117647056</v>
      </c>
      <c r="CN19">
        <f t="shared" ca="1" si="11"/>
        <v>0.967741935483871</v>
      </c>
      <c r="CO19">
        <f t="shared" ca="1" si="11"/>
        <v>0.92307692307692313</v>
      </c>
      <c r="CP19">
        <f t="shared" ca="1" si="11"/>
        <v>0.90243902439024393</v>
      </c>
      <c r="CQ19">
        <f t="shared" ca="1" si="11"/>
        <v>0.96551724137931039</v>
      </c>
      <c r="CR19">
        <f t="shared" ca="1" si="11"/>
        <v>1</v>
      </c>
      <c r="CS19">
        <f t="shared" ca="1" si="11"/>
        <v>0.85714285714285721</v>
      </c>
      <c r="CT19">
        <f t="shared" ca="1" si="12"/>
        <v>0.94117647058823528</v>
      </c>
      <c r="CU19">
        <f t="shared" ca="1" si="12"/>
        <v>0.93103448275862066</v>
      </c>
      <c r="CV19">
        <f t="shared" ca="1" si="12"/>
        <v>0.87096774193548387</v>
      </c>
      <c r="CW19">
        <f t="shared" ca="1" si="12"/>
        <v>0.80487804878048785</v>
      </c>
      <c r="CX19">
        <f t="shared" ca="1" si="12"/>
        <v>0.95121951219512191</v>
      </c>
      <c r="CY19">
        <f t="shared" ca="1" si="12"/>
        <v>0.90243902439024393</v>
      </c>
      <c r="CZ19">
        <f t="shared" ca="1" si="12"/>
        <v>0.83333333333333337</v>
      </c>
      <c r="DA19">
        <f t="shared" ca="1" si="12"/>
        <v>0.91428571428571426</v>
      </c>
      <c r="DB19">
        <f t="shared" ca="1" si="12"/>
        <v>0.9285714285714286</v>
      </c>
      <c r="DC19">
        <f t="shared" ca="1" si="12"/>
        <v>0.84210526315789469</v>
      </c>
      <c r="DD19">
        <f t="shared" ca="1" si="12"/>
        <v>0.92500000000000004</v>
      </c>
      <c r="DE19">
        <f t="shared" ca="1" si="12"/>
        <v>0.89473684210526316</v>
      </c>
      <c r="DF19">
        <f t="shared" ca="1" si="12"/>
        <v>0.87179487179487181</v>
      </c>
      <c r="DG19">
        <f t="shared" ca="1" si="12"/>
        <v>0.95652173913043481</v>
      </c>
      <c r="DH19">
        <f t="shared" ca="1" si="12"/>
        <v>0.91891891891891886</v>
      </c>
      <c r="DI19">
        <f t="shared" ca="1" si="12"/>
        <v>0.96153846153846156</v>
      </c>
      <c r="DJ19">
        <f t="shared" ca="1" si="13"/>
        <v>0.83333333333333337</v>
      </c>
      <c r="DK19">
        <f t="shared" ca="1" si="13"/>
        <v>0.94871794871794868</v>
      </c>
      <c r="DL19">
        <f t="shared" ca="1" si="13"/>
        <v>1</v>
      </c>
      <c r="DM19">
        <f t="shared" ca="1" si="13"/>
        <v>1</v>
      </c>
      <c r="DN19">
        <f t="shared" ca="1" si="13"/>
        <v>0.94871794871794868</v>
      </c>
      <c r="DO19">
        <f t="shared" ca="1" si="13"/>
        <v>0.93333333333333335</v>
      </c>
      <c r="DP19">
        <f t="shared" ca="1" si="13"/>
        <v>0.87878787878787878</v>
      </c>
      <c r="DQ19">
        <f t="shared" ca="1" si="13"/>
        <v>0.92105263157894735</v>
      </c>
      <c r="DR19">
        <f t="shared" ca="1" si="13"/>
        <v>1</v>
      </c>
      <c r="DS19">
        <f t="shared" ca="1" si="13"/>
        <v>0.77142857142857146</v>
      </c>
      <c r="DT19">
        <f t="shared" ca="1" si="13"/>
        <v>0.85416666666666663</v>
      </c>
      <c r="DU19">
        <f t="shared" ca="1" si="13"/>
        <v>0.78723404255319152</v>
      </c>
      <c r="DV19">
        <f t="shared" ca="1" si="13"/>
        <v>0.93939393939393945</v>
      </c>
      <c r="DW19">
        <f t="shared" ca="1" si="13"/>
        <v>1</v>
      </c>
      <c r="DX19">
        <f t="shared" ca="1" si="13"/>
        <v>0.78787878787878785</v>
      </c>
      <c r="DY19">
        <f t="shared" ca="1" si="13"/>
        <v>0.97142857142857142</v>
      </c>
      <c r="DZ19">
        <f t="shared" ca="1" si="7"/>
        <v>0.85714285714285721</v>
      </c>
      <c r="EA19">
        <f t="shared" ca="1" si="7"/>
        <v>0.89473684210526316</v>
      </c>
      <c r="EB19">
        <f t="shared" ca="1" si="7"/>
        <v>1</v>
      </c>
      <c r="EC19">
        <f t="shared" ca="1" si="7"/>
        <v>0.92</v>
      </c>
      <c r="ED19">
        <f t="shared" ca="1" si="7"/>
        <v>0.81818181818181812</v>
      </c>
      <c r="EE19">
        <f t="shared" ca="1" si="7"/>
        <v>0.83870967741935487</v>
      </c>
      <c r="EF19">
        <f t="shared" ca="1" si="7"/>
        <v>0.88</v>
      </c>
      <c r="EG19">
        <f t="shared" ca="1" si="7"/>
        <v>0.95238095238095233</v>
      </c>
      <c r="EH19">
        <f t="shared" ca="1" si="7"/>
        <v>0.96666666666666667</v>
      </c>
    </row>
    <row r="20" spans="1:138" ht="39.75" x14ac:dyDescent="0.45">
      <c r="A20" s="4" t="s">
        <v>39</v>
      </c>
      <c r="B20" s="3" t="s">
        <v>305</v>
      </c>
      <c r="C20">
        <f t="shared" ca="1" si="3"/>
        <v>0.8</v>
      </c>
      <c r="D20">
        <f t="shared" ca="1" si="3"/>
        <v>0.81818181818181812</v>
      </c>
      <c r="E20">
        <f t="shared" ca="1" si="3"/>
        <v>0.72340425531914887</v>
      </c>
      <c r="F20">
        <f t="shared" ca="1" si="3"/>
        <v>0.73333333333333339</v>
      </c>
      <c r="G20">
        <f t="shared" ca="1" si="3"/>
        <v>0.8125</v>
      </c>
      <c r="H20">
        <f t="shared" ca="1" si="3"/>
        <v>0.79411764705882359</v>
      </c>
      <c r="I20">
        <f t="shared" ca="1" si="3"/>
        <v>0.82222222222222219</v>
      </c>
      <c r="J20">
        <f t="shared" ca="1" si="3"/>
        <v>0.79487179487179493</v>
      </c>
      <c r="K20">
        <f t="shared" ca="1" si="3"/>
        <v>0.8214285714285714</v>
      </c>
      <c r="L20">
        <f t="shared" ca="1" si="3"/>
        <v>0.91666666666666663</v>
      </c>
      <c r="M20">
        <f t="shared" ca="1" si="3"/>
        <v>0.62857142857142856</v>
      </c>
      <c r="N20">
        <f t="shared" ca="1" si="3"/>
        <v>0.86206896551724133</v>
      </c>
      <c r="O20">
        <f t="shared" ca="1" si="3"/>
        <v>0.75</v>
      </c>
      <c r="P20">
        <f t="shared" ca="1" si="3"/>
        <v>0.62962962962962965</v>
      </c>
      <c r="Q20">
        <f t="shared" ca="1" si="3"/>
        <v>0.61290322580645162</v>
      </c>
      <c r="R20">
        <f t="shared" ca="1" si="3"/>
        <v>0.80952380952380953</v>
      </c>
      <c r="S20">
        <f t="shared" ca="1" si="8"/>
        <v>0.67999999999999994</v>
      </c>
      <c r="T20">
        <f t="shared" ca="1" si="8"/>
        <v>0</v>
      </c>
      <c r="U20">
        <f t="shared" ca="1" si="8"/>
        <v>0.84</v>
      </c>
      <c r="V20">
        <f t="shared" ca="1" si="8"/>
        <v>0.73333333333333339</v>
      </c>
      <c r="W20">
        <f t="shared" ca="1" si="8"/>
        <v>0.90476190476190477</v>
      </c>
      <c r="X20">
        <f t="shared" ca="1" si="8"/>
        <v>0.75</v>
      </c>
      <c r="Y20">
        <f t="shared" ca="1" si="8"/>
        <v>0.84210526315789469</v>
      </c>
      <c r="Z20">
        <f t="shared" ca="1" si="8"/>
        <v>0.81818181818181812</v>
      </c>
      <c r="AA20">
        <f t="shared" ca="1" si="8"/>
        <v>0.8</v>
      </c>
      <c r="AB20">
        <f t="shared" ca="1" si="8"/>
        <v>0.9375</v>
      </c>
      <c r="AC20">
        <f t="shared" ca="1" si="8"/>
        <v>0.94666666666666666</v>
      </c>
      <c r="AD20">
        <f t="shared" ca="1" si="8"/>
        <v>0.95</v>
      </c>
      <c r="AE20">
        <f t="shared" ca="1" si="8"/>
        <v>1</v>
      </c>
      <c r="AF20">
        <f t="shared" ca="1" si="8"/>
        <v>0.96363636363636362</v>
      </c>
      <c r="AG20">
        <f t="shared" ca="1" si="8"/>
        <v>0.9285714285714286</v>
      </c>
      <c r="AH20">
        <f t="shared" ca="1" si="8"/>
        <v>0.89655172413793105</v>
      </c>
      <c r="AI20">
        <f t="shared" ca="1" si="9"/>
        <v>0.92307692307692313</v>
      </c>
      <c r="AJ20">
        <f t="shared" ca="1" si="9"/>
        <v>0.96666666666666667</v>
      </c>
      <c r="AK20">
        <f t="shared" ca="1" si="9"/>
        <v>0.967741935483871</v>
      </c>
      <c r="AL20">
        <f t="shared" ca="1" si="9"/>
        <v>0.89583333333333337</v>
      </c>
      <c r="AM20">
        <f t="shared" ca="1" si="9"/>
        <v>0.86842105263157898</v>
      </c>
      <c r="AN20">
        <f t="shared" ca="1" si="9"/>
        <v>0.88461538461538458</v>
      </c>
      <c r="AO20">
        <f t="shared" ca="1" si="9"/>
        <v>0.92</v>
      </c>
      <c r="AP20">
        <f t="shared" ca="1" si="9"/>
        <v>0.91666666666666663</v>
      </c>
      <c r="AQ20">
        <f t="shared" ca="1" si="9"/>
        <v>0.91304347826086962</v>
      </c>
      <c r="AR20">
        <f t="shared" ca="1" si="9"/>
        <v>1</v>
      </c>
      <c r="AS20">
        <f t="shared" ca="1" si="9"/>
        <v>0.9285714285714286</v>
      </c>
      <c r="AT20">
        <f t="shared" ca="1" si="9"/>
        <v>0.92500000000000004</v>
      </c>
      <c r="AU20">
        <f t="shared" ca="1" si="9"/>
        <v>1</v>
      </c>
      <c r="AV20">
        <f t="shared" ca="1" si="9"/>
        <v>0.95652173913043481</v>
      </c>
      <c r="AW20">
        <f t="shared" ca="1" si="9"/>
        <v>0.91428571428571426</v>
      </c>
      <c r="AX20">
        <f t="shared" ca="1" si="9"/>
        <v>0.86363636363636365</v>
      </c>
      <c r="AY20">
        <f t="shared" ca="1" si="10"/>
        <v>0.8666666666666667</v>
      </c>
      <c r="AZ20">
        <f t="shared" ca="1" si="10"/>
        <v>0.84782608695652173</v>
      </c>
      <c r="BA20">
        <f t="shared" ca="1" si="10"/>
        <v>0.83333333333333337</v>
      </c>
      <c r="BB20">
        <f t="shared" ca="1" si="10"/>
        <v>0.9285714285714286</v>
      </c>
      <c r="BC20">
        <f t="shared" ca="1" si="10"/>
        <v>0.91891891891891886</v>
      </c>
      <c r="BD20">
        <f t="shared" ca="1" si="10"/>
        <v>0.78125</v>
      </c>
      <c r="BE20">
        <f t="shared" ca="1" si="10"/>
        <v>0.85</v>
      </c>
      <c r="BF20">
        <f t="shared" ca="1" si="10"/>
        <v>0.83333333333333337</v>
      </c>
      <c r="BG20">
        <f t="shared" ca="1" si="10"/>
        <v>0.79069767441860461</v>
      </c>
      <c r="BH20">
        <f t="shared" ca="1" si="10"/>
        <v>0.90476190476190477</v>
      </c>
      <c r="BI20">
        <f t="shared" ca="1" si="10"/>
        <v>0.90909090909090906</v>
      </c>
      <c r="BJ20">
        <f t="shared" ca="1" si="10"/>
        <v>0.96</v>
      </c>
      <c r="BK20">
        <f t="shared" ca="1" si="10"/>
        <v>0.75757575757575757</v>
      </c>
      <c r="BL20">
        <f t="shared" ca="1" si="10"/>
        <v>0.875</v>
      </c>
      <c r="BM20">
        <f t="shared" ca="1" si="10"/>
        <v>0.91304347826086962</v>
      </c>
      <c r="BN20">
        <f t="shared" ca="1" si="10"/>
        <v>0.95652173913043481</v>
      </c>
      <c r="BO20">
        <f t="shared" ca="1" si="6"/>
        <v>0.84615384615384615</v>
      </c>
      <c r="BP20">
        <f t="shared" ca="1" si="6"/>
        <v>0.85714285714285721</v>
      </c>
      <c r="BQ20">
        <f t="shared" ca="1" si="6"/>
        <v>0.92592592592592593</v>
      </c>
      <c r="BR20">
        <f t="shared" ca="1" si="6"/>
        <v>0.84090909090909094</v>
      </c>
      <c r="BS20">
        <f t="shared" ca="1" si="6"/>
        <v>0.88235294117647056</v>
      </c>
      <c r="BT20">
        <f t="shared" ca="1" si="6"/>
        <v>0.9375</v>
      </c>
      <c r="BU20">
        <f t="shared" ca="1" si="6"/>
        <v>0.78787878787878785</v>
      </c>
      <c r="BV20">
        <f t="shared" ca="1" si="6"/>
        <v>0.82857142857142851</v>
      </c>
      <c r="BW20">
        <f t="shared" ca="1" si="6"/>
        <v>0.77777777777777779</v>
      </c>
      <c r="BX20">
        <f t="shared" ca="1" si="6"/>
        <v>0.79545454545454541</v>
      </c>
      <c r="BY20">
        <f t="shared" ca="1" si="6"/>
        <v>0.83333333333333337</v>
      </c>
      <c r="BZ20">
        <f t="shared" ca="1" si="6"/>
        <v>0.92592592592592593</v>
      </c>
      <c r="CA20">
        <f t="shared" ca="1" si="6"/>
        <v>0.88</v>
      </c>
      <c r="CB20">
        <f t="shared" ca="1" si="6"/>
        <v>0.91666666666666663</v>
      </c>
      <c r="CC20">
        <f t="shared" ca="1" si="6"/>
        <v>0.8928571428571429</v>
      </c>
      <c r="CD20">
        <f t="shared" ca="1" si="11"/>
        <v>0.8</v>
      </c>
      <c r="CE20">
        <f t="shared" ca="1" si="11"/>
        <v>0.8</v>
      </c>
      <c r="CF20">
        <f t="shared" ca="1" si="11"/>
        <v>0.9</v>
      </c>
      <c r="CG20">
        <f t="shared" ca="1" si="11"/>
        <v>0.80769230769230771</v>
      </c>
      <c r="CH20">
        <f t="shared" ca="1" si="11"/>
        <v>0.80769230769230771</v>
      </c>
      <c r="CI20">
        <f t="shared" ca="1" si="11"/>
        <v>0.86206896551724133</v>
      </c>
      <c r="CJ20">
        <f t="shared" ca="1" si="11"/>
        <v>0.88888888888888884</v>
      </c>
      <c r="CK20">
        <f t="shared" ca="1" si="11"/>
        <v>0.97727272727272729</v>
      </c>
      <c r="CL20">
        <f t="shared" ca="1" si="11"/>
        <v>0.93333333333333335</v>
      </c>
      <c r="CM20">
        <f t="shared" ca="1" si="11"/>
        <v>0.92307692307692313</v>
      </c>
      <c r="CN20">
        <f t="shared" ca="1" si="11"/>
        <v>0.96666666666666667</v>
      </c>
      <c r="CO20">
        <f t="shared" ca="1" si="11"/>
        <v>0.94871794871794868</v>
      </c>
      <c r="CP20">
        <f t="shared" ca="1" si="11"/>
        <v>0.9</v>
      </c>
      <c r="CQ20">
        <f t="shared" ca="1" si="11"/>
        <v>0.92592592592592593</v>
      </c>
      <c r="CR20">
        <f t="shared" ca="1" si="11"/>
        <v>0.92105263157894735</v>
      </c>
      <c r="CS20">
        <f t="shared" ca="1" si="11"/>
        <v>0.8529411764705882</v>
      </c>
      <c r="CT20">
        <f t="shared" ca="1" si="12"/>
        <v>0.93939393939393945</v>
      </c>
      <c r="CU20">
        <f t="shared" ca="1" si="12"/>
        <v>1</v>
      </c>
      <c r="CV20">
        <f t="shared" ca="1" si="12"/>
        <v>0.8666666666666667</v>
      </c>
      <c r="CW20">
        <f t="shared" ca="1" si="12"/>
        <v>0.93333333333333335</v>
      </c>
      <c r="CX20">
        <f t="shared" ca="1" si="12"/>
        <v>0.97560975609756095</v>
      </c>
      <c r="CY20">
        <f t="shared" ca="1" si="12"/>
        <v>0.95238095238095233</v>
      </c>
      <c r="CZ20">
        <f t="shared" ca="1" si="12"/>
        <v>0.85416666666666663</v>
      </c>
      <c r="DA20">
        <f t="shared" ca="1" si="12"/>
        <v>0.91176470588235292</v>
      </c>
      <c r="DB20">
        <f t="shared" ca="1" si="12"/>
        <v>0.9642857142857143</v>
      </c>
      <c r="DC20">
        <f t="shared" ca="1" si="12"/>
        <v>0.89743589743589747</v>
      </c>
      <c r="DD20">
        <f t="shared" ca="1" si="12"/>
        <v>0.92307692307692313</v>
      </c>
      <c r="DE20">
        <f t="shared" ca="1" si="12"/>
        <v>0.89189189189189189</v>
      </c>
      <c r="DF20">
        <f t="shared" ca="1" si="12"/>
        <v>0.89743589743589747</v>
      </c>
      <c r="DG20">
        <f t="shared" ca="1" si="12"/>
        <v>0.90476190476190477</v>
      </c>
      <c r="DH20">
        <f t="shared" ca="1" si="12"/>
        <v>0.91666666666666663</v>
      </c>
      <c r="DI20">
        <f t="shared" ca="1" si="12"/>
        <v>1</v>
      </c>
      <c r="DJ20">
        <f t="shared" ca="1" si="13"/>
        <v>0.90322580645161288</v>
      </c>
      <c r="DK20">
        <f t="shared" ca="1" si="13"/>
        <v>0.94736842105263164</v>
      </c>
      <c r="DL20">
        <f t="shared" ca="1" si="13"/>
        <v>1</v>
      </c>
      <c r="DM20">
        <f t="shared" ca="1" si="13"/>
        <v>1</v>
      </c>
      <c r="DN20">
        <f t="shared" ca="1" si="13"/>
        <v>0.97435897435897434</v>
      </c>
      <c r="DO20">
        <f t="shared" ca="1" si="13"/>
        <v>1</v>
      </c>
      <c r="DP20">
        <f t="shared" ca="1" si="13"/>
        <v>0.94117647058823528</v>
      </c>
      <c r="DQ20">
        <f t="shared" ca="1" si="13"/>
        <v>0.91891891891891886</v>
      </c>
      <c r="DR20">
        <f t="shared" ca="1" si="13"/>
        <v>1</v>
      </c>
      <c r="DS20">
        <f t="shared" ca="1" si="13"/>
        <v>0.86486486486486491</v>
      </c>
      <c r="DT20">
        <f t="shared" ca="1" si="13"/>
        <v>0.85106382978723405</v>
      </c>
      <c r="DU20">
        <f t="shared" ca="1" si="13"/>
        <v>0.75555555555555554</v>
      </c>
      <c r="DV20">
        <f t="shared" ca="1" si="13"/>
        <v>0.90322580645161288</v>
      </c>
      <c r="DW20">
        <f t="shared" ca="1" si="13"/>
        <v>1</v>
      </c>
      <c r="DX20">
        <f t="shared" ca="1" si="13"/>
        <v>0.8529411764705882</v>
      </c>
      <c r="DY20">
        <f t="shared" ca="1" si="13"/>
        <v>0.97058823529411764</v>
      </c>
      <c r="DZ20">
        <f t="shared" ca="1" si="7"/>
        <v>0.90697674418604657</v>
      </c>
      <c r="EA20">
        <f t="shared" ca="1" si="7"/>
        <v>0.88888888888888884</v>
      </c>
      <c r="EB20">
        <f t="shared" ca="1" si="7"/>
        <v>1</v>
      </c>
      <c r="EC20">
        <f t="shared" ca="1" si="7"/>
        <v>0.81818181818181812</v>
      </c>
      <c r="ED20">
        <f t="shared" ca="1" si="7"/>
        <v>0.91428571428571426</v>
      </c>
      <c r="EE20">
        <f t="shared" ca="1" si="7"/>
        <v>0.93939393939393945</v>
      </c>
      <c r="EF20">
        <f t="shared" ca="1" si="7"/>
        <v>0.92</v>
      </c>
      <c r="EG20">
        <f t="shared" ca="1" si="7"/>
        <v>0.89473684210526316</v>
      </c>
      <c r="EH20">
        <f t="shared" ca="1" si="7"/>
        <v>0.96551724137931039</v>
      </c>
    </row>
    <row r="21" spans="1:138" ht="26.65" x14ac:dyDescent="0.45">
      <c r="A21" s="4" t="s">
        <v>40</v>
      </c>
      <c r="B21" s="3" t="s">
        <v>306</v>
      </c>
      <c r="C21">
        <f t="shared" ca="1" si="3"/>
        <v>0.8666666666666667</v>
      </c>
      <c r="D21">
        <f t="shared" ca="1" si="3"/>
        <v>0.828125</v>
      </c>
      <c r="E21">
        <f t="shared" ca="1" si="3"/>
        <v>0.78723404255319152</v>
      </c>
      <c r="F21">
        <f t="shared" ca="1" si="3"/>
        <v>0.93939393939393945</v>
      </c>
      <c r="G21">
        <f t="shared" ca="1" si="3"/>
        <v>0.875</v>
      </c>
      <c r="H21">
        <f t="shared" ca="1" si="3"/>
        <v>0.88235294117647056</v>
      </c>
      <c r="I21">
        <f t="shared" ca="1" si="3"/>
        <v>0.80952380952380953</v>
      </c>
      <c r="J21">
        <f t="shared" ca="1" si="3"/>
        <v>0.87179487179487181</v>
      </c>
      <c r="K21">
        <f t="shared" ca="1" si="3"/>
        <v>0.84615384615384615</v>
      </c>
      <c r="L21">
        <f t="shared" ca="1" si="3"/>
        <v>0.95454545454545459</v>
      </c>
      <c r="M21">
        <f t="shared" ca="1" si="3"/>
        <v>0.875</v>
      </c>
      <c r="N21">
        <f t="shared" ca="1" si="3"/>
        <v>0.88888888888888884</v>
      </c>
      <c r="O21">
        <f t="shared" ca="1" si="3"/>
        <v>0.83333333333333337</v>
      </c>
      <c r="P21">
        <f t="shared" ca="1" si="3"/>
        <v>0.7407407407407407</v>
      </c>
      <c r="Q21">
        <f t="shared" ca="1" si="3"/>
        <v>0.75</v>
      </c>
      <c r="R21">
        <f t="shared" ca="1" si="3"/>
        <v>0.9</v>
      </c>
      <c r="S21">
        <f t="shared" ca="1" si="8"/>
        <v>0.9285714285714286</v>
      </c>
      <c r="T21">
        <f t="shared" ca="1" si="8"/>
        <v>0.84</v>
      </c>
      <c r="U21">
        <f t="shared" ca="1" si="8"/>
        <v>0</v>
      </c>
      <c r="V21">
        <f t="shared" ca="1" si="8"/>
        <v>0.90625</v>
      </c>
      <c r="W21">
        <f t="shared" ca="1" si="8"/>
        <v>0.88888888888888884</v>
      </c>
      <c r="X21">
        <f t="shared" ca="1" si="8"/>
        <v>0.8</v>
      </c>
      <c r="Y21">
        <f t="shared" ca="1" si="8"/>
        <v>0.8125</v>
      </c>
      <c r="Z21">
        <f t="shared" ca="1" si="8"/>
        <v>0.78947368421052633</v>
      </c>
      <c r="AA21">
        <f t="shared" ca="1" si="8"/>
        <v>0.77777777777777779</v>
      </c>
      <c r="AB21">
        <f t="shared" ca="1" si="8"/>
        <v>0.95161290322580649</v>
      </c>
      <c r="AC21">
        <f t="shared" ca="1" si="8"/>
        <v>0.94444444444444442</v>
      </c>
      <c r="AD21">
        <f t="shared" ca="1" si="8"/>
        <v>0.91666666666666663</v>
      </c>
      <c r="AE21">
        <f t="shared" ca="1" si="8"/>
        <v>0.97368421052631582</v>
      </c>
      <c r="AF21">
        <f t="shared" ca="1" si="8"/>
        <v>0.96153846153846156</v>
      </c>
      <c r="AG21">
        <f t="shared" ca="1" si="8"/>
        <v>0.9821428571428571</v>
      </c>
      <c r="AH21">
        <f t="shared" ca="1" si="8"/>
        <v>1</v>
      </c>
      <c r="AI21">
        <f t="shared" ca="1" si="9"/>
        <v>0.94594594594594594</v>
      </c>
      <c r="AJ21">
        <f t="shared" ca="1" si="9"/>
        <v>0.96296296296296302</v>
      </c>
      <c r="AK21">
        <f t="shared" ca="1" si="9"/>
        <v>0.84</v>
      </c>
      <c r="AL21">
        <f t="shared" ca="1" si="9"/>
        <v>0.97959183673469385</v>
      </c>
      <c r="AM21">
        <f t="shared" ca="1" si="9"/>
        <v>0.91891891891891886</v>
      </c>
      <c r="AN21">
        <f t="shared" ca="1" si="9"/>
        <v>0.96</v>
      </c>
      <c r="AO21">
        <f t="shared" ca="1" si="9"/>
        <v>0.90909090909090906</v>
      </c>
      <c r="AP21">
        <f t="shared" ca="1" si="9"/>
        <v>0.94117647058823528</v>
      </c>
      <c r="AQ21">
        <f t="shared" ca="1" si="9"/>
        <v>1</v>
      </c>
      <c r="AR21">
        <f t="shared" ca="1" si="9"/>
        <v>1</v>
      </c>
      <c r="AS21">
        <f t="shared" ca="1" si="9"/>
        <v>0.875</v>
      </c>
      <c r="AT21">
        <f t="shared" ca="1" si="9"/>
        <v>0.94736842105263164</v>
      </c>
      <c r="AU21">
        <f t="shared" ca="1" si="9"/>
        <v>0.95652173913043481</v>
      </c>
      <c r="AV21">
        <f t="shared" ca="1" si="9"/>
        <v>1</v>
      </c>
      <c r="AW21">
        <f t="shared" ca="1" si="9"/>
        <v>0.90625</v>
      </c>
      <c r="AX21">
        <f t="shared" ca="1" si="9"/>
        <v>0.90697674418604657</v>
      </c>
      <c r="AY21">
        <f t="shared" ca="1" si="10"/>
        <v>0.85185185185185186</v>
      </c>
      <c r="AZ21">
        <f t="shared" ca="1" si="10"/>
        <v>0.86363636363636365</v>
      </c>
      <c r="BA21">
        <f t="shared" ca="1" si="10"/>
        <v>0.91304347826086962</v>
      </c>
      <c r="BB21">
        <f t="shared" ca="1" si="10"/>
        <v>1</v>
      </c>
      <c r="BC21">
        <f t="shared" ca="1" si="10"/>
        <v>0.91176470588235292</v>
      </c>
      <c r="BD21">
        <f t="shared" ca="1" si="10"/>
        <v>0.90909090909090906</v>
      </c>
      <c r="BE21">
        <f t="shared" ca="1" si="10"/>
        <v>0.95121951219512191</v>
      </c>
      <c r="BF21">
        <f t="shared" ca="1" si="10"/>
        <v>1</v>
      </c>
      <c r="BG21">
        <f t="shared" ca="1" si="10"/>
        <v>0.91111111111111109</v>
      </c>
      <c r="BH21">
        <f t="shared" ca="1" si="10"/>
        <v>0.89743589743589747</v>
      </c>
      <c r="BI21">
        <f t="shared" ca="1" si="10"/>
        <v>0.86206896551724133</v>
      </c>
      <c r="BJ21">
        <f t="shared" ca="1" si="10"/>
        <v>0.85</v>
      </c>
      <c r="BK21">
        <f t="shared" ca="1" si="10"/>
        <v>0.88235294117647056</v>
      </c>
      <c r="BL21">
        <f t="shared" ca="1" si="10"/>
        <v>0.96875</v>
      </c>
      <c r="BM21">
        <f t="shared" ca="1" si="10"/>
        <v>0.95238095238095233</v>
      </c>
      <c r="BN21">
        <f t="shared" ca="1" si="10"/>
        <v>0.95</v>
      </c>
      <c r="BO21">
        <f t="shared" ca="1" si="6"/>
        <v>0.89473684210526316</v>
      </c>
      <c r="BP21">
        <f t="shared" ca="1" si="6"/>
        <v>0.88461538461538458</v>
      </c>
      <c r="BQ21">
        <f t="shared" ca="1" si="6"/>
        <v>0.86956521739130432</v>
      </c>
      <c r="BR21">
        <f t="shared" ca="1" si="6"/>
        <v>0.90909090909090906</v>
      </c>
      <c r="BS21">
        <f t="shared" ca="1" si="6"/>
        <v>0.87096774193548387</v>
      </c>
      <c r="BT21">
        <f t="shared" ca="1" si="6"/>
        <v>1</v>
      </c>
      <c r="BU21">
        <f t="shared" ca="1" si="6"/>
        <v>0.97222222222222221</v>
      </c>
      <c r="BV21">
        <f t="shared" ca="1" si="6"/>
        <v>0.84848484848484851</v>
      </c>
      <c r="BW21">
        <f t="shared" ca="1" si="6"/>
        <v>0.9285714285714286</v>
      </c>
      <c r="BX21">
        <f t="shared" ca="1" si="6"/>
        <v>0.86363636363636365</v>
      </c>
      <c r="BY21">
        <f t="shared" ca="1" si="6"/>
        <v>0.86792452830188682</v>
      </c>
      <c r="BZ21">
        <f t="shared" ca="1" si="6"/>
        <v>0.86956521739130432</v>
      </c>
      <c r="CA21">
        <f t="shared" ca="1" si="6"/>
        <v>0.86363636363636365</v>
      </c>
      <c r="CB21">
        <f t="shared" ca="1" si="6"/>
        <v>0.85</v>
      </c>
      <c r="CC21">
        <f t="shared" ca="1" si="6"/>
        <v>0.92307692307692313</v>
      </c>
      <c r="CD21">
        <f t="shared" ca="1" si="11"/>
        <v>0.96875</v>
      </c>
      <c r="CE21">
        <f t="shared" ca="1" si="11"/>
        <v>0.96153846153846156</v>
      </c>
      <c r="CF21">
        <f t="shared" ca="1" si="11"/>
        <v>0.88235294117647056</v>
      </c>
      <c r="CG21">
        <f t="shared" ca="1" si="11"/>
        <v>0.88</v>
      </c>
      <c r="CH21">
        <f t="shared" ca="1" si="11"/>
        <v>0.78260869565217395</v>
      </c>
      <c r="CI21">
        <f t="shared" ca="1" si="11"/>
        <v>0.88888888888888884</v>
      </c>
      <c r="CJ21">
        <f t="shared" ca="1" si="11"/>
        <v>0.9375</v>
      </c>
      <c r="CK21">
        <f t="shared" ca="1" si="11"/>
        <v>0.95</v>
      </c>
      <c r="CL21">
        <f t="shared" ca="1" si="11"/>
        <v>0.92592592592592593</v>
      </c>
      <c r="CM21">
        <f t="shared" ca="1" si="11"/>
        <v>0.91836734693877553</v>
      </c>
      <c r="CN21">
        <f t="shared" ca="1" si="11"/>
        <v>0.96296296296296302</v>
      </c>
      <c r="CO21">
        <f t="shared" ca="1" si="11"/>
        <v>1</v>
      </c>
      <c r="CP21">
        <f t="shared" ca="1" si="11"/>
        <v>1</v>
      </c>
      <c r="CQ21">
        <f t="shared" ca="1" si="11"/>
        <v>1</v>
      </c>
      <c r="CR21">
        <f t="shared" ca="1" si="11"/>
        <v>0.91428571428571426</v>
      </c>
      <c r="CS21">
        <f t="shared" ca="1" si="11"/>
        <v>0.97142857142857142</v>
      </c>
      <c r="CT21">
        <f t="shared" ca="1" si="12"/>
        <v>0.967741935483871</v>
      </c>
      <c r="CU21">
        <f t="shared" ca="1" si="12"/>
        <v>1</v>
      </c>
      <c r="CV21">
        <f t="shared" ca="1" si="12"/>
        <v>0.96666666666666667</v>
      </c>
      <c r="CW21">
        <f t="shared" ca="1" si="12"/>
        <v>1</v>
      </c>
      <c r="CX21">
        <f t="shared" ca="1" si="12"/>
        <v>0.97368421052631582</v>
      </c>
      <c r="CY21">
        <f t="shared" ca="1" si="12"/>
        <v>1</v>
      </c>
      <c r="CZ21">
        <f t="shared" ca="1" si="12"/>
        <v>0.96</v>
      </c>
      <c r="DA21">
        <f t="shared" ca="1" si="12"/>
        <v>1</v>
      </c>
      <c r="DB21">
        <f t="shared" ca="1" si="12"/>
        <v>0.91666666666666663</v>
      </c>
      <c r="DC21">
        <f t="shared" ca="1" si="12"/>
        <v>0.97435897435897434</v>
      </c>
      <c r="DD21">
        <f t="shared" ca="1" si="12"/>
        <v>0.88571428571428568</v>
      </c>
      <c r="DE21">
        <f t="shared" ca="1" si="12"/>
        <v>1</v>
      </c>
      <c r="DF21">
        <f t="shared" ca="1" si="12"/>
        <v>1</v>
      </c>
      <c r="DG21">
        <f t="shared" ca="1" si="12"/>
        <v>1</v>
      </c>
      <c r="DH21">
        <f t="shared" ca="1" si="12"/>
        <v>0.97142857142857142</v>
      </c>
      <c r="DI21">
        <f t="shared" ca="1" si="12"/>
        <v>0.90476190476190477</v>
      </c>
      <c r="DJ21">
        <f t="shared" ca="1" si="13"/>
        <v>1</v>
      </c>
      <c r="DK21">
        <f t="shared" ca="1" si="13"/>
        <v>0.97222222222222221</v>
      </c>
      <c r="DL21">
        <f t="shared" ca="1" si="13"/>
        <v>1</v>
      </c>
      <c r="DM21">
        <f t="shared" ca="1" si="13"/>
        <v>0.8666666666666667</v>
      </c>
      <c r="DN21">
        <f t="shared" ca="1" si="13"/>
        <v>0.97222222222222221</v>
      </c>
      <c r="DO21">
        <f t="shared" ca="1" si="13"/>
        <v>1</v>
      </c>
      <c r="DP21">
        <f t="shared" ca="1" si="13"/>
        <v>1</v>
      </c>
      <c r="DQ21">
        <f t="shared" ca="1" si="13"/>
        <v>1</v>
      </c>
      <c r="DR21">
        <f t="shared" ca="1" si="13"/>
        <v>1</v>
      </c>
      <c r="DS21">
        <f t="shared" ca="1" si="13"/>
        <v>0.94594594594594594</v>
      </c>
      <c r="DT21">
        <f t="shared" ca="1" si="13"/>
        <v>0.84090909090909094</v>
      </c>
      <c r="DU21">
        <f t="shared" ca="1" si="13"/>
        <v>0.84782608695652173</v>
      </c>
      <c r="DV21">
        <f t="shared" ca="1" si="13"/>
        <v>0.85185185185185186</v>
      </c>
      <c r="DW21">
        <f t="shared" ca="1" si="13"/>
        <v>1</v>
      </c>
      <c r="DX21">
        <f t="shared" ca="1" si="13"/>
        <v>0.8</v>
      </c>
      <c r="DY21">
        <f t="shared" ca="1" si="13"/>
        <v>0.93333333333333335</v>
      </c>
      <c r="DZ21">
        <f t="shared" ca="1" si="7"/>
        <v>0.92682926829268297</v>
      </c>
      <c r="EA21">
        <f t="shared" ca="1" si="7"/>
        <v>1</v>
      </c>
      <c r="EB21">
        <f t="shared" ca="1" si="7"/>
        <v>1</v>
      </c>
      <c r="EC21">
        <f t="shared" ca="1" si="7"/>
        <v>0.95454545454545459</v>
      </c>
      <c r="ED21">
        <f t="shared" ca="1" si="7"/>
        <v>0.90625</v>
      </c>
      <c r="EE21">
        <f t="shared" ca="1" si="7"/>
        <v>0.967741935483871</v>
      </c>
      <c r="EF21">
        <f t="shared" ca="1" si="7"/>
        <v>0.95652173913043481</v>
      </c>
      <c r="EG21">
        <f t="shared" ca="1" si="7"/>
        <v>0.8</v>
      </c>
      <c r="EH21">
        <f t="shared" ca="1" si="7"/>
        <v>0.875</v>
      </c>
    </row>
    <row r="22" spans="1:138" ht="26.65" x14ac:dyDescent="0.45">
      <c r="A22" s="4" t="s">
        <v>41</v>
      </c>
      <c r="B22" s="3" t="s">
        <v>307</v>
      </c>
      <c r="C22">
        <f t="shared" ca="1" si="3"/>
        <v>0.77551020408163263</v>
      </c>
      <c r="D22">
        <f t="shared" ca="1" si="3"/>
        <v>0.70769230769230762</v>
      </c>
      <c r="E22">
        <f t="shared" ca="1" si="3"/>
        <v>0.70588235294117641</v>
      </c>
      <c r="F22">
        <f t="shared" ca="1" si="3"/>
        <v>0.74285714285714288</v>
      </c>
      <c r="G22">
        <f t="shared" ca="1" si="3"/>
        <v>0.76470588235294112</v>
      </c>
      <c r="H22">
        <f t="shared" ca="1" si="3"/>
        <v>0.79487179487179493</v>
      </c>
      <c r="I22">
        <f t="shared" ca="1" si="3"/>
        <v>0.77083333333333337</v>
      </c>
      <c r="J22">
        <f t="shared" ca="1" si="3"/>
        <v>0.67500000000000004</v>
      </c>
      <c r="K22">
        <f t="shared" ca="1" si="3"/>
        <v>0.74193548387096775</v>
      </c>
      <c r="L22">
        <f t="shared" ca="1" si="3"/>
        <v>0.89655172413793105</v>
      </c>
      <c r="M22">
        <f t="shared" ca="1" si="3"/>
        <v>0.65</v>
      </c>
      <c r="N22">
        <f t="shared" ca="1" si="3"/>
        <v>0.78125</v>
      </c>
      <c r="O22">
        <f t="shared" ca="1" si="3"/>
        <v>0.65789473684210531</v>
      </c>
      <c r="P22">
        <f t="shared" ca="1" si="3"/>
        <v>0.83783783783783783</v>
      </c>
      <c r="Q22">
        <f t="shared" ca="1" si="3"/>
        <v>0.77500000000000002</v>
      </c>
      <c r="R22">
        <f t="shared" ca="1" si="3"/>
        <v>0.93103448275862066</v>
      </c>
      <c r="S22">
        <f t="shared" ca="1" si="8"/>
        <v>0.81818181818181812</v>
      </c>
      <c r="T22">
        <f t="shared" ca="1" si="8"/>
        <v>0.73333333333333339</v>
      </c>
      <c r="U22">
        <f t="shared" ca="1" si="8"/>
        <v>0.90625</v>
      </c>
      <c r="V22">
        <f t="shared" ca="1" si="8"/>
        <v>0</v>
      </c>
      <c r="W22">
        <f t="shared" ca="1" si="8"/>
        <v>0.79166666666666663</v>
      </c>
      <c r="X22">
        <f t="shared" ca="1" si="8"/>
        <v>0.75609756097560976</v>
      </c>
      <c r="Y22">
        <f t="shared" ca="1" si="8"/>
        <v>0.92307692307692313</v>
      </c>
      <c r="Z22">
        <f t="shared" ca="1" si="8"/>
        <v>0.89655172413793105</v>
      </c>
      <c r="AA22">
        <f t="shared" ca="1" si="8"/>
        <v>0.83333333333333337</v>
      </c>
      <c r="AB22">
        <f t="shared" ca="1" si="8"/>
        <v>0.84375</v>
      </c>
      <c r="AC22">
        <f t="shared" ca="1" si="8"/>
        <v>0.85135135135135132</v>
      </c>
      <c r="AD22">
        <f t="shared" ca="1" si="8"/>
        <v>0.93333333333333335</v>
      </c>
      <c r="AE22">
        <f t="shared" ca="1" si="8"/>
        <v>0.90909090909090906</v>
      </c>
      <c r="AF22">
        <f t="shared" ca="1" si="8"/>
        <v>0.89473684210526316</v>
      </c>
      <c r="AG22">
        <f t="shared" ca="1" si="8"/>
        <v>0.91803278688524592</v>
      </c>
      <c r="AH22">
        <f t="shared" ca="1" si="8"/>
        <v>0.94444444444444442</v>
      </c>
      <c r="AI22">
        <f t="shared" ca="1" si="9"/>
        <v>0.90909090909090906</v>
      </c>
      <c r="AJ22">
        <f t="shared" ca="1" si="9"/>
        <v>0.91176470588235292</v>
      </c>
      <c r="AK22">
        <f t="shared" ca="1" si="9"/>
        <v>1</v>
      </c>
      <c r="AL22">
        <f t="shared" ca="1" si="9"/>
        <v>0.82000000000000006</v>
      </c>
      <c r="AM22">
        <f t="shared" ca="1" si="9"/>
        <v>0.86046511627906974</v>
      </c>
      <c r="AN22">
        <f t="shared" ca="1" si="9"/>
        <v>0.90625</v>
      </c>
      <c r="AO22">
        <f t="shared" ca="1" si="9"/>
        <v>0.96875</v>
      </c>
      <c r="AP22">
        <f t="shared" ca="1" si="9"/>
        <v>0.90243902439024393</v>
      </c>
      <c r="AQ22">
        <f t="shared" ca="1" si="9"/>
        <v>0.96666666666666667</v>
      </c>
      <c r="AR22">
        <f t="shared" ca="1" si="9"/>
        <v>0.96969696969696972</v>
      </c>
      <c r="AS22">
        <f t="shared" ca="1" si="9"/>
        <v>0.90909090909090906</v>
      </c>
      <c r="AT22">
        <f t="shared" ca="1" si="9"/>
        <v>0.95744680851063835</v>
      </c>
      <c r="AU22">
        <f t="shared" ca="1" si="9"/>
        <v>1</v>
      </c>
      <c r="AV22">
        <f t="shared" ca="1" si="9"/>
        <v>0.9285714285714286</v>
      </c>
      <c r="AW22">
        <f t="shared" ca="1" si="9"/>
        <v>0.97674418604651159</v>
      </c>
      <c r="AX22">
        <f t="shared" ca="1" si="9"/>
        <v>0.8085106382978724</v>
      </c>
      <c r="AY22">
        <f t="shared" ca="1" si="10"/>
        <v>0.91891891891891886</v>
      </c>
      <c r="AZ22">
        <f t="shared" ca="1" si="10"/>
        <v>0.74468085106382986</v>
      </c>
      <c r="BA22">
        <f t="shared" ca="1" si="10"/>
        <v>0.8666666666666667</v>
      </c>
      <c r="BB22">
        <f t="shared" ca="1" si="10"/>
        <v>0.875</v>
      </c>
      <c r="BC22">
        <f t="shared" ca="1" si="10"/>
        <v>0.90476190476190477</v>
      </c>
      <c r="BD22">
        <f t="shared" ca="1" si="10"/>
        <v>0.7142857142857143</v>
      </c>
      <c r="BE22">
        <f t="shared" ca="1" si="10"/>
        <v>0.7</v>
      </c>
      <c r="BF22">
        <f t="shared" ca="1" si="10"/>
        <v>0.90322580645161288</v>
      </c>
      <c r="BG22">
        <f t="shared" ca="1" si="10"/>
        <v>0.73913043478260865</v>
      </c>
      <c r="BH22">
        <f t="shared" ca="1" si="10"/>
        <v>0.66666666666666674</v>
      </c>
      <c r="BI22">
        <f t="shared" ca="1" si="10"/>
        <v>0.86486486486486491</v>
      </c>
      <c r="BJ22">
        <f t="shared" ca="1" si="10"/>
        <v>0.76923076923076916</v>
      </c>
      <c r="BK22">
        <f t="shared" ca="1" si="10"/>
        <v>0.82499999999999996</v>
      </c>
      <c r="BL22">
        <f t="shared" ca="1" si="10"/>
        <v>0.86486486486486491</v>
      </c>
      <c r="BM22">
        <f t="shared" ca="1" si="10"/>
        <v>0.96666666666666667</v>
      </c>
      <c r="BN22">
        <f t="shared" ca="1" si="10"/>
        <v>0.88888888888888884</v>
      </c>
      <c r="BO22">
        <f t="shared" ca="1" si="6"/>
        <v>0.72499999999999998</v>
      </c>
      <c r="BP22">
        <f t="shared" ca="1" si="6"/>
        <v>0.91428571428571426</v>
      </c>
      <c r="BQ22">
        <f t="shared" ca="1" si="6"/>
        <v>0.7931034482758621</v>
      </c>
      <c r="BR22">
        <f t="shared" ca="1" si="6"/>
        <v>0.76086956521739135</v>
      </c>
      <c r="BS22">
        <f t="shared" ca="1" si="6"/>
        <v>0.81081081081081074</v>
      </c>
      <c r="BT22">
        <f t="shared" ca="1" si="6"/>
        <v>0.95454545454545459</v>
      </c>
      <c r="BU22">
        <f t="shared" ca="1" si="6"/>
        <v>0.72222222222222221</v>
      </c>
      <c r="BV22">
        <f t="shared" ca="1" si="6"/>
        <v>0.72972972972972971</v>
      </c>
      <c r="BW22">
        <f t="shared" ca="1" si="6"/>
        <v>0.7</v>
      </c>
      <c r="BX22">
        <f t="shared" ca="1" si="6"/>
        <v>0.65909090909090917</v>
      </c>
      <c r="BY22">
        <f t="shared" ca="1" si="6"/>
        <v>0.72222222222222221</v>
      </c>
      <c r="BZ22">
        <f t="shared" ca="1" si="6"/>
        <v>0.87096774193548387</v>
      </c>
      <c r="CA22">
        <f t="shared" ca="1" si="6"/>
        <v>0.7857142857142857</v>
      </c>
      <c r="CB22">
        <f t="shared" ca="1" si="6"/>
        <v>0.81481481481481488</v>
      </c>
      <c r="CC22">
        <f t="shared" ca="1" si="6"/>
        <v>0.84375</v>
      </c>
      <c r="CD22">
        <f t="shared" ca="1" si="11"/>
        <v>0.83333333333333337</v>
      </c>
      <c r="CE22">
        <f t="shared" ca="1" si="11"/>
        <v>0.875</v>
      </c>
      <c r="CF22">
        <f t="shared" ca="1" si="11"/>
        <v>0.88</v>
      </c>
      <c r="CG22">
        <f t="shared" ca="1" si="11"/>
        <v>0.80645161290322576</v>
      </c>
      <c r="CH22">
        <f t="shared" ca="1" si="11"/>
        <v>0.84375</v>
      </c>
      <c r="CI22">
        <f t="shared" ca="1" si="11"/>
        <v>0.8529411764705882</v>
      </c>
      <c r="CJ22">
        <f t="shared" ca="1" si="11"/>
        <v>0.96</v>
      </c>
      <c r="CK22">
        <f t="shared" ca="1" si="11"/>
        <v>0.8666666666666667</v>
      </c>
      <c r="CL22">
        <f t="shared" ca="1" si="11"/>
        <v>0.91428571428571426</v>
      </c>
      <c r="CM22">
        <f t="shared" ca="1" si="11"/>
        <v>0.8727272727272728</v>
      </c>
      <c r="CN22">
        <f t="shared" ca="1" si="11"/>
        <v>0.87878787878787878</v>
      </c>
      <c r="CO22">
        <f t="shared" ca="1" si="11"/>
        <v>0.88095238095238093</v>
      </c>
      <c r="CP22">
        <f t="shared" ca="1" si="11"/>
        <v>0.88888888888888884</v>
      </c>
      <c r="CQ22">
        <f t="shared" ca="1" si="11"/>
        <v>0.90625</v>
      </c>
      <c r="CR22">
        <f t="shared" ca="1" si="11"/>
        <v>0.88095238095238093</v>
      </c>
      <c r="CS22">
        <f t="shared" ca="1" si="11"/>
        <v>0.875</v>
      </c>
      <c r="CT22">
        <f t="shared" ca="1" si="12"/>
        <v>0.89189189189189189</v>
      </c>
      <c r="CU22">
        <f t="shared" ca="1" si="12"/>
        <v>0.94117647058823528</v>
      </c>
      <c r="CV22">
        <f t="shared" ca="1" si="12"/>
        <v>0.85714285714285721</v>
      </c>
      <c r="CW22">
        <f t="shared" ca="1" si="12"/>
        <v>0.85106382978723405</v>
      </c>
      <c r="CX22">
        <f t="shared" ca="1" si="12"/>
        <v>0.93333333333333335</v>
      </c>
      <c r="CY22">
        <f t="shared" ca="1" si="12"/>
        <v>0.88888888888888884</v>
      </c>
      <c r="CZ22">
        <f t="shared" ca="1" si="12"/>
        <v>0.82692307692307687</v>
      </c>
      <c r="DA22">
        <f t="shared" ca="1" si="12"/>
        <v>0.83783783783783783</v>
      </c>
      <c r="DB22">
        <f t="shared" ca="1" si="12"/>
        <v>0.90625</v>
      </c>
      <c r="DC22">
        <f t="shared" ca="1" si="12"/>
        <v>0.88636363636363635</v>
      </c>
      <c r="DD22">
        <f t="shared" ca="1" si="12"/>
        <v>0.88372093023255816</v>
      </c>
      <c r="DE22">
        <f t="shared" ca="1" si="12"/>
        <v>0.88095238095238093</v>
      </c>
      <c r="DF22">
        <f t="shared" ca="1" si="12"/>
        <v>0.91111111111111109</v>
      </c>
      <c r="DG22">
        <f t="shared" ca="1" si="12"/>
        <v>0.92592592592592593</v>
      </c>
      <c r="DH22">
        <f t="shared" ca="1" si="12"/>
        <v>0.875</v>
      </c>
      <c r="DI22">
        <f t="shared" ca="1" si="12"/>
        <v>0.967741935483871</v>
      </c>
      <c r="DJ22">
        <f t="shared" ca="1" si="13"/>
        <v>0.85714285714285721</v>
      </c>
      <c r="DK22">
        <f t="shared" ca="1" si="13"/>
        <v>0.90476190476190477</v>
      </c>
      <c r="DL22">
        <f t="shared" ca="1" si="13"/>
        <v>0.96551724137931039</v>
      </c>
      <c r="DM22">
        <f t="shared" ca="1" si="13"/>
        <v>0.96</v>
      </c>
      <c r="DN22">
        <f t="shared" ca="1" si="13"/>
        <v>0.90476190476190477</v>
      </c>
      <c r="DO22">
        <f t="shared" ca="1" si="13"/>
        <v>0.97222222222222221</v>
      </c>
      <c r="DP22">
        <f t="shared" ca="1" si="13"/>
        <v>0.97560975609756095</v>
      </c>
      <c r="DQ22">
        <f t="shared" ca="1" si="13"/>
        <v>0.90476190476190477</v>
      </c>
      <c r="DR22">
        <f t="shared" ca="1" si="13"/>
        <v>1</v>
      </c>
      <c r="DS22">
        <f t="shared" ca="1" si="13"/>
        <v>0.90909090909090906</v>
      </c>
      <c r="DT22">
        <f t="shared" ca="1" si="13"/>
        <v>0.84615384615384615</v>
      </c>
      <c r="DU22">
        <f t="shared" ca="1" si="13"/>
        <v>0.78431372549019607</v>
      </c>
      <c r="DV22">
        <f t="shared" ca="1" si="13"/>
        <v>0.85714285714285721</v>
      </c>
      <c r="DW22">
        <f t="shared" ca="1" si="13"/>
        <v>0.95454545454545459</v>
      </c>
      <c r="DX22">
        <f t="shared" ca="1" si="13"/>
        <v>0.875</v>
      </c>
      <c r="DY22">
        <f t="shared" ca="1" si="13"/>
        <v>0.92105263157894735</v>
      </c>
      <c r="DZ22">
        <f t="shared" ca="1" si="7"/>
        <v>0.82222222222222219</v>
      </c>
      <c r="EA22">
        <f t="shared" ca="1" si="7"/>
        <v>0.91666666666666663</v>
      </c>
      <c r="EB22">
        <f t="shared" ca="1" si="7"/>
        <v>0.9285714285714286</v>
      </c>
      <c r="EC22">
        <f t="shared" ca="1" si="7"/>
        <v>0.85714285714285721</v>
      </c>
      <c r="ED22">
        <f t="shared" ca="1" si="7"/>
        <v>0.9</v>
      </c>
      <c r="EE22">
        <f t="shared" ca="1" si="7"/>
        <v>0.82857142857142851</v>
      </c>
      <c r="EF22">
        <f t="shared" ca="1" si="7"/>
        <v>0.86206896551724133</v>
      </c>
      <c r="EG22">
        <f t="shared" ca="1" si="7"/>
        <v>0.875</v>
      </c>
      <c r="EH22">
        <f t="shared" ca="1" si="7"/>
        <v>0.90909090909090906</v>
      </c>
    </row>
    <row r="23" spans="1:138" ht="26.65" x14ac:dyDescent="0.45">
      <c r="A23" s="4" t="s">
        <v>42</v>
      </c>
      <c r="B23" s="3" t="s">
        <v>308</v>
      </c>
      <c r="C23">
        <f t="shared" ca="1" si="3"/>
        <v>0.95348837209302328</v>
      </c>
      <c r="D23">
        <f t="shared" ca="1" si="3"/>
        <v>0.90476190476190477</v>
      </c>
      <c r="E23">
        <f t="shared" ca="1" si="3"/>
        <v>0.89130434782608692</v>
      </c>
      <c r="F23">
        <f t="shared" ca="1" si="3"/>
        <v>0.88461538461538458</v>
      </c>
      <c r="G23">
        <f t="shared" ca="1" si="3"/>
        <v>0.95652173913043481</v>
      </c>
      <c r="H23">
        <f t="shared" ca="1" si="3"/>
        <v>0.967741935483871</v>
      </c>
      <c r="I23">
        <f t="shared" ca="1" si="3"/>
        <v>0.92682926829268297</v>
      </c>
      <c r="J23">
        <f t="shared" ca="1" si="3"/>
        <v>0.84848484848484851</v>
      </c>
      <c r="K23">
        <f t="shared" ca="1" si="3"/>
        <v>0.95652173913043481</v>
      </c>
      <c r="L23">
        <f t="shared" ca="1" si="3"/>
        <v>0.9375</v>
      </c>
      <c r="M23">
        <f t="shared" ca="1" si="3"/>
        <v>0.8529411764705882</v>
      </c>
      <c r="N23">
        <f t="shared" ca="1" si="3"/>
        <v>0.90909090909090906</v>
      </c>
      <c r="O23">
        <f t="shared" ca="1" si="3"/>
        <v>0.90909090909090906</v>
      </c>
      <c r="P23">
        <f t="shared" ca="1" si="3"/>
        <v>0.92307692307692313</v>
      </c>
      <c r="Q23">
        <f t="shared" ca="1" si="3"/>
        <v>0.9375</v>
      </c>
      <c r="R23">
        <f t="shared" ca="1" si="3"/>
        <v>0.93333333333333335</v>
      </c>
      <c r="S23">
        <f t="shared" ca="1" si="8"/>
        <v>0.8</v>
      </c>
      <c r="T23">
        <f t="shared" ca="1" si="8"/>
        <v>0.90476190476190477</v>
      </c>
      <c r="U23">
        <f t="shared" ca="1" si="8"/>
        <v>0.88888888888888884</v>
      </c>
      <c r="V23">
        <f t="shared" ca="1" si="8"/>
        <v>0.79166666666666663</v>
      </c>
      <c r="W23">
        <f t="shared" ca="1" si="8"/>
        <v>0</v>
      </c>
      <c r="X23">
        <f t="shared" ca="1" si="8"/>
        <v>0.94117647058823528</v>
      </c>
      <c r="Y23">
        <f t="shared" ca="1" si="8"/>
        <v>0.81818181818181812</v>
      </c>
      <c r="Z23">
        <f t="shared" ca="1" si="8"/>
        <v>0.8666666666666667</v>
      </c>
      <c r="AA23">
        <f t="shared" ca="1" si="8"/>
        <v>0.82608695652173914</v>
      </c>
      <c r="AB23">
        <f t="shared" ca="1" si="8"/>
        <v>0.96491228070175439</v>
      </c>
      <c r="AC23">
        <f t="shared" ca="1" si="8"/>
        <v>0.95522388059701491</v>
      </c>
      <c r="AD23">
        <f t="shared" ca="1" si="8"/>
        <v>0.96875</v>
      </c>
      <c r="AE23">
        <f t="shared" ca="1" si="8"/>
        <v>0.96875</v>
      </c>
      <c r="AF23">
        <f t="shared" ca="1" si="8"/>
        <v>0.97872340425531912</v>
      </c>
      <c r="AG23">
        <f t="shared" ca="1" si="8"/>
        <v>0.95918367346938771</v>
      </c>
      <c r="AH23">
        <f t="shared" ca="1" si="8"/>
        <v>0.95454545454545459</v>
      </c>
      <c r="AI23">
        <f t="shared" ca="1" si="9"/>
        <v>1</v>
      </c>
      <c r="AJ23">
        <f t="shared" ca="1" si="9"/>
        <v>1</v>
      </c>
      <c r="AK23">
        <f t="shared" ca="1" si="9"/>
        <v>1</v>
      </c>
      <c r="AL23">
        <f t="shared" ca="1" si="9"/>
        <v>0.95238095238095233</v>
      </c>
      <c r="AM23">
        <f t="shared" ca="1" si="9"/>
        <v>0.9375</v>
      </c>
      <c r="AN23">
        <f t="shared" ca="1" si="9"/>
        <v>1</v>
      </c>
      <c r="AO23">
        <f t="shared" ca="1" si="9"/>
        <v>1</v>
      </c>
      <c r="AP23">
        <f t="shared" ca="1" si="9"/>
        <v>0.9285714285714286</v>
      </c>
      <c r="AQ23">
        <f t="shared" ca="1" si="9"/>
        <v>1</v>
      </c>
      <c r="AR23">
        <f t="shared" ca="1" si="9"/>
        <v>0.88235294117647056</v>
      </c>
      <c r="AS23">
        <f t="shared" ca="1" si="9"/>
        <v>0.95</v>
      </c>
      <c r="AT23">
        <f t="shared" ca="1" si="9"/>
        <v>0.96969696969696972</v>
      </c>
      <c r="AU23">
        <f t="shared" ca="1" si="9"/>
        <v>1</v>
      </c>
      <c r="AV23">
        <f t="shared" ca="1" si="9"/>
        <v>0.9285714285714286</v>
      </c>
      <c r="AW23">
        <f t="shared" ca="1" si="9"/>
        <v>0.9642857142857143</v>
      </c>
      <c r="AX23">
        <f t="shared" ca="1" si="9"/>
        <v>0.92105263157894735</v>
      </c>
      <c r="AY23">
        <f t="shared" ca="1" si="10"/>
        <v>0.95833333333333337</v>
      </c>
      <c r="AZ23">
        <f t="shared" ca="1" si="10"/>
        <v>0.92682926829268297</v>
      </c>
      <c r="BA23">
        <f t="shared" ca="1" si="10"/>
        <v>0.94444444444444442</v>
      </c>
      <c r="BB23">
        <f t="shared" ca="1" si="10"/>
        <v>0.83333333333333337</v>
      </c>
      <c r="BC23">
        <f t="shared" ca="1" si="10"/>
        <v>0.93103448275862066</v>
      </c>
      <c r="BD23">
        <f t="shared" ca="1" si="10"/>
        <v>0.88888888888888884</v>
      </c>
      <c r="BE23">
        <f t="shared" ca="1" si="10"/>
        <v>0.91176470588235292</v>
      </c>
      <c r="BF23">
        <f t="shared" ca="1" si="10"/>
        <v>0.94444444444444442</v>
      </c>
      <c r="BG23">
        <f t="shared" ca="1" si="10"/>
        <v>0.95121951219512191</v>
      </c>
      <c r="BH23">
        <f t="shared" ca="1" si="10"/>
        <v>0.91176470588235292</v>
      </c>
      <c r="BI23">
        <f t="shared" ca="1" si="10"/>
        <v>0.92</v>
      </c>
      <c r="BJ23">
        <f t="shared" ca="1" si="10"/>
        <v>0.7857142857142857</v>
      </c>
      <c r="BK23">
        <f t="shared" ca="1" si="10"/>
        <v>0.93333333333333335</v>
      </c>
      <c r="BL23">
        <f t="shared" ca="1" si="10"/>
        <v>0.92</v>
      </c>
      <c r="BM23">
        <f t="shared" ca="1" si="10"/>
        <v>1</v>
      </c>
      <c r="BN23">
        <f t="shared" ca="1" si="10"/>
        <v>1</v>
      </c>
      <c r="BO23">
        <f t="shared" ca="1" si="6"/>
        <v>0.90909090909090906</v>
      </c>
      <c r="BP23">
        <f t="shared" ca="1" si="6"/>
        <v>0.95454545454545459</v>
      </c>
      <c r="BQ23">
        <f t="shared" ca="1" si="6"/>
        <v>1</v>
      </c>
      <c r="BR23">
        <f t="shared" ca="1" si="6"/>
        <v>0.89473684210526316</v>
      </c>
      <c r="BS23">
        <f t="shared" ca="1" si="6"/>
        <v>0.92592592592592593</v>
      </c>
      <c r="BT23">
        <f t="shared" ca="1" si="6"/>
        <v>1</v>
      </c>
      <c r="BU23">
        <f t="shared" ca="1" si="6"/>
        <v>0.85185185185185186</v>
      </c>
      <c r="BV23">
        <f t="shared" ca="1" si="6"/>
        <v>0.81481481481481488</v>
      </c>
      <c r="BW23">
        <f t="shared" ca="1" si="6"/>
        <v>0.90909090909090906</v>
      </c>
      <c r="BX23">
        <f t="shared" ca="1" si="6"/>
        <v>0.84210526315789469</v>
      </c>
      <c r="BY23">
        <f t="shared" ca="1" si="6"/>
        <v>0.875</v>
      </c>
      <c r="BZ23">
        <f t="shared" ca="1" si="6"/>
        <v>0.88888888888888884</v>
      </c>
      <c r="CA23">
        <f t="shared" ca="1" si="6"/>
        <v>0.88235294117647056</v>
      </c>
      <c r="CB23">
        <f t="shared" ca="1" si="6"/>
        <v>0.8666666666666667</v>
      </c>
      <c r="CC23">
        <f t="shared" ca="1" si="6"/>
        <v>0.84210526315789469</v>
      </c>
      <c r="CD23">
        <f t="shared" ca="1" si="11"/>
        <v>0.96153846153846156</v>
      </c>
      <c r="CE23">
        <f t="shared" ca="1" si="11"/>
        <v>0.95</v>
      </c>
      <c r="CF23">
        <f t="shared" ca="1" si="11"/>
        <v>0.7</v>
      </c>
      <c r="CG23">
        <f t="shared" ca="1" si="11"/>
        <v>0.95238095238095233</v>
      </c>
      <c r="CH23">
        <f t="shared" ca="1" si="11"/>
        <v>0.84210526315789469</v>
      </c>
      <c r="CI23">
        <f t="shared" ca="1" si="11"/>
        <v>0.90909090909090906</v>
      </c>
      <c r="CJ23">
        <f t="shared" ca="1" si="11"/>
        <v>1</v>
      </c>
      <c r="CK23">
        <f t="shared" ca="1" si="11"/>
        <v>0.94117647058823528</v>
      </c>
      <c r="CL23">
        <f t="shared" ca="1" si="11"/>
        <v>0.90476190476190477</v>
      </c>
      <c r="CM23">
        <f t="shared" ca="1" si="11"/>
        <v>0.97826086956521741</v>
      </c>
      <c r="CN23">
        <f t="shared" ca="1" si="11"/>
        <v>0.9</v>
      </c>
      <c r="CO23">
        <f t="shared" ca="1" si="11"/>
        <v>0.93333333333333335</v>
      </c>
      <c r="CP23">
        <f t="shared" ca="1" si="11"/>
        <v>0.93939393939393945</v>
      </c>
      <c r="CQ23">
        <f t="shared" ca="1" si="11"/>
        <v>0.94736842105263164</v>
      </c>
      <c r="CR23">
        <f t="shared" ca="1" si="11"/>
        <v>1</v>
      </c>
      <c r="CS23">
        <f t="shared" ca="1" si="11"/>
        <v>0.96551724137931039</v>
      </c>
      <c r="CT23">
        <f t="shared" ca="1" si="12"/>
        <v>1</v>
      </c>
      <c r="CU23">
        <f t="shared" ca="1" si="12"/>
        <v>0.95</v>
      </c>
      <c r="CV23">
        <f t="shared" ca="1" si="12"/>
        <v>0.91304347826086962</v>
      </c>
      <c r="CW23">
        <f t="shared" ca="1" si="12"/>
        <v>0.94594594594594594</v>
      </c>
      <c r="CX23">
        <f t="shared" ca="1" si="12"/>
        <v>0.96875</v>
      </c>
      <c r="CY23">
        <f t="shared" ca="1" si="12"/>
        <v>0.93939393939393945</v>
      </c>
      <c r="CZ23">
        <f t="shared" ca="1" si="12"/>
        <v>0.93023255813953487</v>
      </c>
      <c r="DA23">
        <f t="shared" ca="1" si="12"/>
        <v>0.96296296296296302</v>
      </c>
      <c r="DB23">
        <f t="shared" ca="1" si="12"/>
        <v>0.88888888888888884</v>
      </c>
      <c r="DC23">
        <f t="shared" ca="1" si="12"/>
        <v>0.9375</v>
      </c>
      <c r="DD23">
        <f t="shared" ca="1" si="12"/>
        <v>1</v>
      </c>
      <c r="DE23">
        <f t="shared" ca="1" si="12"/>
        <v>1</v>
      </c>
      <c r="DF23">
        <f t="shared" ca="1" si="12"/>
        <v>0.9375</v>
      </c>
      <c r="DG23">
        <f t="shared" ca="1" si="12"/>
        <v>1</v>
      </c>
      <c r="DH23">
        <f t="shared" ca="1" si="12"/>
        <v>0.96551724137931039</v>
      </c>
      <c r="DI23">
        <f t="shared" ca="1" si="12"/>
        <v>1</v>
      </c>
      <c r="DJ23">
        <f t="shared" ca="1" si="13"/>
        <v>1</v>
      </c>
      <c r="DK23">
        <f t="shared" ca="1" si="13"/>
        <v>1</v>
      </c>
      <c r="DL23">
        <f t="shared" ca="1" si="13"/>
        <v>1</v>
      </c>
      <c r="DM23">
        <f t="shared" ca="1" si="13"/>
        <v>1</v>
      </c>
      <c r="DN23">
        <f t="shared" ca="1" si="13"/>
        <v>0.96666666666666667</v>
      </c>
      <c r="DO23">
        <f t="shared" ca="1" si="13"/>
        <v>1</v>
      </c>
      <c r="DP23">
        <f t="shared" ca="1" si="13"/>
        <v>1</v>
      </c>
      <c r="DQ23">
        <f t="shared" ca="1" si="13"/>
        <v>1</v>
      </c>
      <c r="DR23">
        <f t="shared" ca="1" si="13"/>
        <v>1</v>
      </c>
      <c r="DS23">
        <f t="shared" ca="1" si="13"/>
        <v>0.96875</v>
      </c>
      <c r="DT23">
        <f t="shared" ca="1" si="13"/>
        <v>0.9285714285714286</v>
      </c>
      <c r="DU23">
        <f t="shared" ca="1" si="13"/>
        <v>0.90697674418604657</v>
      </c>
      <c r="DV23">
        <f t="shared" ca="1" si="13"/>
        <v>0.91304347826086962</v>
      </c>
      <c r="DW23">
        <f t="shared" ca="1" si="13"/>
        <v>1</v>
      </c>
      <c r="DX23">
        <f t="shared" ca="1" si="13"/>
        <v>0.88888888888888884</v>
      </c>
      <c r="DY23">
        <f t="shared" ca="1" si="13"/>
        <v>0.96</v>
      </c>
      <c r="DZ23">
        <f t="shared" ca="1" si="7"/>
        <v>0.94444444444444442</v>
      </c>
      <c r="EA23">
        <f t="shared" ca="1" si="7"/>
        <v>0.9</v>
      </c>
      <c r="EB23">
        <f t="shared" ca="1" si="7"/>
        <v>1</v>
      </c>
      <c r="EC23">
        <f t="shared" ca="1" si="7"/>
        <v>1</v>
      </c>
      <c r="ED23">
        <f t="shared" ca="1" si="7"/>
        <v>0.88461538461538458</v>
      </c>
      <c r="EE23">
        <f t="shared" ca="1" si="7"/>
        <v>0.91666666666666663</v>
      </c>
      <c r="EF23">
        <f t="shared" ca="1" si="7"/>
        <v>0.94117647058823528</v>
      </c>
      <c r="EG23">
        <f t="shared" ca="1" si="7"/>
        <v>0.90909090909090906</v>
      </c>
      <c r="EH23">
        <f t="shared" ca="1" si="7"/>
        <v>0.89473684210526316</v>
      </c>
    </row>
    <row r="24" spans="1:138" ht="26.65" x14ac:dyDescent="0.45">
      <c r="A24" s="4" t="s">
        <v>43</v>
      </c>
      <c r="B24" s="3" t="s">
        <v>309</v>
      </c>
      <c r="C24">
        <f t="shared" ca="1" si="3"/>
        <v>0.73584905660377364</v>
      </c>
      <c r="D24">
        <f t="shared" ca="1" si="3"/>
        <v>0.64179104477611948</v>
      </c>
      <c r="E24">
        <f t="shared" ca="1" si="3"/>
        <v>0.6964285714285714</v>
      </c>
      <c r="F24">
        <f t="shared" ca="1" si="3"/>
        <v>0.81395348837209303</v>
      </c>
      <c r="G24">
        <f t="shared" ca="1" si="3"/>
        <v>0.62745098039215685</v>
      </c>
      <c r="H24">
        <f t="shared" ca="1" si="3"/>
        <v>0.7142857142857143</v>
      </c>
      <c r="I24">
        <f t="shared" ca="1" si="3"/>
        <v>0.73076923076923084</v>
      </c>
      <c r="J24">
        <f t="shared" ca="1" si="3"/>
        <v>0.82352941176470584</v>
      </c>
      <c r="K24">
        <f t="shared" ca="1" si="3"/>
        <v>0.82051282051282048</v>
      </c>
      <c r="L24">
        <f t="shared" ca="1" si="3"/>
        <v>0.91666666666666663</v>
      </c>
      <c r="M24">
        <f t="shared" ca="1" si="3"/>
        <v>0.75510204081632648</v>
      </c>
      <c r="N24">
        <f t="shared" ca="1" si="3"/>
        <v>0.82051282051282048</v>
      </c>
      <c r="O24">
        <f t="shared" ca="1" si="3"/>
        <v>0.71111111111111114</v>
      </c>
      <c r="P24">
        <f t="shared" ca="1" si="3"/>
        <v>0.80952380952380953</v>
      </c>
      <c r="Q24">
        <f t="shared" ca="1" si="3"/>
        <v>0.6</v>
      </c>
      <c r="R24">
        <f t="shared" ca="1" si="3"/>
        <v>0.91428571428571426</v>
      </c>
      <c r="S24">
        <f t="shared" ca="1" si="8"/>
        <v>0.87804878048780488</v>
      </c>
      <c r="T24">
        <f t="shared" ca="1" si="8"/>
        <v>0.75</v>
      </c>
      <c r="U24">
        <f t="shared" ca="1" si="8"/>
        <v>0.8</v>
      </c>
      <c r="V24">
        <f t="shared" ca="1" si="8"/>
        <v>0.75609756097560976</v>
      </c>
      <c r="W24">
        <f t="shared" ca="1" si="8"/>
        <v>0.94117647058823528</v>
      </c>
      <c r="X24">
        <f t="shared" ca="1" si="8"/>
        <v>0</v>
      </c>
      <c r="Y24">
        <f t="shared" ca="1" si="8"/>
        <v>0.90625</v>
      </c>
      <c r="Z24">
        <f t="shared" ca="1" si="8"/>
        <v>0.8529411764705882</v>
      </c>
      <c r="AA24">
        <f t="shared" ca="1" si="8"/>
        <v>0.77500000000000002</v>
      </c>
      <c r="AB24">
        <f t="shared" ca="1" si="8"/>
        <v>0.79104477611940305</v>
      </c>
      <c r="AC24">
        <f t="shared" ca="1" si="8"/>
        <v>0.82051282051282048</v>
      </c>
      <c r="AD24">
        <f t="shared" ca="1" si="8"/>
        <v>0.94230769230769229</v>
      </c>
      <c r="AE24">
        <f t="shared" ca="1" si="8"/>
        <v>0.87755102040816324</v>
      </c>
      <c r="AF24">
        <f t="shared" ca="1" si="8"/>
        <v>0.85245901639344268</v>
      </c>
      <c r="AG24">
        <f t="shared" ca="1" si="8"/>
        <v>0.76271186440677963</v>
      </c>
      <c r="AH24">
        <f t="shared" ca="1" si="8"/>
        <v>0.97727272727272729</v>
      </c>
      <c r="AI24">
        <f t="shared" ca="1" si="9"/>
        <v>0.92156862745098045</v>
      </c>
      <c r="AJ24">
        <f t="shared" ca="1" si="9"/>
        <v>0.87179487179487181</v>
      </c>
      <c r="AK24">
        <f t="shared" ca="1" si="9"/>
        <v>0.90243902439024393</v>
      </c>
      <c r="AL24">
        <f t="shared" ca="1" si="9"/>
        <v>0.8214285714285714</v>
      </c>
      <c r="AM24">
        <f t="shared" ca="1" si="9"/>
        <v>0.85714285714285721</v>
      </c>
      <c r="AN24">
        <f t="shared" ca="1" si="9"/>
        <v>0.89473684210526316</v>
      </c>
      <c r="AO24">
        <f t="shared" ca="1" si="9"/>
        <v>0.94736842105263164</v>
      </c>
      <c r="AP24">
        <f t="shared" ca="1" si="9"/>
        <v>0.8936170212765957</v>
      </c>
      <c r="AQ24">
        <f t="shared" ca="1" si="9"/>
        <v>0.97297297297297303</v>
      </c>
      <c r="AR24">
        <f t="shared" ca="1" si="9"/>
        <v>0.97499999999999998</v>
      </c>
      <c r="AS24">
        <f t="shared" ca="1" si="9"/>
        <v>0.92500000000000004</v>
      </c>
      <c r="AT24">
        <f t="shared" ca="1" si="9"/>
        <v>0.83333333333333337</v>
      </c>
      <c r="AU24">
        <f t="shared" ca="1" si="9"/>
        <v>0.91891891891891886</v>
      </c>
      <c r="AV24">
        <f t="shared" ca="1" si="9"/>
        <v>0.94285714285714284</v>
      </c>
      <c r="AW24">
        <f t="shared" ca="1" si="9"/>
        <v>0.69230769230769229</v>
      </c>
      <c r="AX24">
        <f t="shared" ca="1" si="9"/>
        <v>0.81132075471698117</v>
      </c>
      <c r="AY24">
        <f t="shared" ca="1" si="10"/>
        <v>0.76315789473684215</v>
      </c>
      <c r="AZ24">
        <f t="shared" ca="1" si="10"/>
        <v>0.77777777777777779</v>
      </c>
      <c r="BA24">
        <f t="shared" ca="1" si="10"/>
        <v>0.92105263157894735</v>
      </c>
      <c r="BB24">
        <f t="shared" ca="1" si="10"/>
        <v>0.95121951219512191</v>
      </c>
      <c r="BC24">
        <f t="shared" ca="1" si="10"/>
        <v>0.82222222222222219</v>
      </c>
      <c r="BD24">
        <f t="shared" ca="1" si="10"/>
        <v>0.84444444444444444</v>
      </c>
      <c r="BE24">
        <f t="shared" ca="1" si="10"/>
        <v>0.8867924528301887</v>
      </c>
      <c r="BF24">
        <f t="shared" ca="1" si="10"/>
        <v>0.89189189189189189</v>
      </c>
      <c r="BG24">
        <f t="shared" ca="1" si="10"/>
        <v>0.77358490566037741</v>
      </c>
      <c r="BH24">
        <f t="shared" ca="1" si="10"/>
        <v>0.71739130434782616</v>
      </c>
      <c r="BI24">
        <f t="shared" ca="1" si="10"/>
        <v>0.86046511627906974</v>
      </c>
      <c r="BJ24">
        <f t="shared" ca="1" si="10"/>
        <v>0.91666666666666663</v>
      </c>
      <c r="BK24">
        <f t="shared" ca="1" si="10"/>
        <v>0.7441860465116279</v>
      </c>
      <c r="BL24">
        <f t="shared" ca="1" si="10"/>
        <v>0.86046511627906974</v>
      </c>
      <c r="BM24">
        <f t="shared" ca="1" si="10"/>
        <v>0.88235294117647056</v>
      </c>
      <c r="BN24">
        <f t="shared" ca="1" si="10"/>
        <v>0.94285714285714284</v>
      </c>
      <c r="BO24">
        <f t="shared" ca="1" si="6"/>
        <v>0.68181818181818188</v>
      </c>
      <c r="BP24">
        <f t="shared" ca="1" si="6"/>
        <v>0.875</v>
      </c>
      <c r="BQ24">
        <f t="shared" ca="1" si="6"/>
        <v>0.86486486486486491</v>
      </c>
      <c r="BR24">
        <f t="shared" ca="1" si="6"/>
        <v>0.74509803921568629</v>
      </c>
      <c r="BS24">
        <f t="shared" ca="1" si="6"/>
        <v>0.81395348837209303</v>
      </c>
      <c r="BT24">
        <f t="shared" ca="1" si="6"/>
        <v>1</v>
      </c>
      <c r="BU24">
        <f t="shared" ca="1" si="6"/>
        <v>0.73809523809523814</v>
      </c>
      <c r="BV24">
        <f t="shared" ca="1" si="6"/>
        <v>0.875</v>
      </c>
      <c r="BW24">
        <f t="shared" ca="1" si="6"/>
        <v>0.78947368421052633</v>
      </c>
      <c r="BX24">
        <f t="shared" ca="1" si="6"/>
        <v>0.8</v>
      </c>
      <c r="BY24">
        <f t="shared" ca="1" si="6"/>
        <v>0.73333333333333339</v>
      </c>
      <c r="BZ24">
        <f t="shared" ca="1" si="6"/>
        <v>0.83333333333333337</v>
      </c>
      <c r="CA24">
        <f t="shared" ca="1" si="6"/>
        <v>0.82857142857142851</v>
      </c>
      <c r="CB24">
        <f t="shared" ca="1" si="6"/>
        <v>0.94594594594594594</v>
      </c>
      <c r="CC24">
        <f t="shared" ca="1" si="6"/>
        <v>0.81081081081081074</v>
      </c>
      <c r="CD24">
        <f t="shared" ca="1" si="11"/>
        <v>0.74358974358974361</v>
      </c>
      <c r="CE24">
        <f t="shared" ca="1" si="11"/>
        <v>0.83783783783783783</v>
      </c>
      <c r="CF24">
        <f t="shared" ca="1" si="11"/>
        <v>0.87096774193548387</v>
      </c>
      <c r="CG24">
        <f t="shared" ca="1" si="11"/>
        <v>0.77777777777777779</v>
      </c>
      <c r="CH24">
        <f t="shared" ca="1" si="11"/>
        <v>0.87179487179487181</v>
      </c>
      <c r="CI24">
        <f t="shared" ca="1" si="11"/>
        <v>0.7567567567567568</v>
      </c>
      <c r="CJ24">
        <f t="shared" ca="1" si="11"/>
        <v>0.96875</v>
      </c>
      <c r="CK24">
        <f t="shared" ca="1" si="11"/>
        <v>0.86274509803921573</v>
      </c>
      <c r="CL24">
        <f t="shared" ca="1" si="11"/>
        <v>0.78378378378378377</v>
      </c>
      <c r="CM24">
        <f t="shared" ca="1" si="11"/>
        <v>0.83050847457627119</v>
      </c>
      <c r="CN24">
        <f t="shared" ca="1" si="11"/>
        <v>0.9</v>
      </c>
      <c r="CO24">
        <f t="shared" ca="1" si="11"/>
        <v>0.875</v>
      </c>
      <c r="CP24">
        <f t="shared" ca="1" si="11"/>
        <v>0.88235294117647056</v>
      </c>
      <c r="CQ24">
        <f t="shared" ca="1" si="11"/>
        <v>0.89473684210526316</v>
      </c>
      <c r="CR24">
        <f t="shared" ca="1" si="11"/>
        <v>0.875</v>
      </c>
      <c r="CS24">
        <f t="shared" ca="1" si="11"/>
        <v>0.76190476190476186</v>
      </c>
      <c r="CT24">
        <f t="shared" ca="1" si="12"/>
        <v>0.85714285714285721</v>
      </c>
      <c r="CU24">
        <f t="shared" ca="1" si="12"/>
        <v>0.89743589743589747</v>
      </c>
      <c r="CV24">
        <f t="shared" ca="1" si="12"/>
        <v>0.79487179487179493</v>
      </c>
      <c r="CW24">
        <f t="shared" ca="1" si="12"/>
        <v>0.82692307692307687</v>
      </c>
      <c r="CX24">
        <f t="shared" ca="1" si="12"/>
        <v>0.82978723404255317</v>
      </c>
      <c r="CY24">
        <f t="shared" ca="1" si="12"/>
        <v>0.88235294117647056</v>
      </c>
      <c r="CZ24">
        <f t="shared" ca="1" si="12"/>
        <v>0.80701754385964919</v>
      </c>
      <c r="DA24">
        <f t="shared" ca="1" si="12"/>
        <v>0.80952380952380953</v>
      </c>
      <c r="DB24">
        <f t="shared" ca="1" si="12"/>
        <v>0.86486486486486491</v>
      </c>
      <c r="DC24">
        <f t="shared" ca="1" si="12"/>
        <v>0.83333333333333337</v>
      </c>
      <c r="DD24">
        <f t="shared" ca="1" si="12"/>
        <v>0.80434782608695654</v>
      </c>
      <c r="DE24">
        <f t="shared" ca="1" si="12"/>
        <v>0.82608695652173914</v>
      </c>
      <c r="DF24">
        <f t="shared" ca="1" si="12"/>
        <v>0.8085106382978724</v>
      </c>
      <c r="DG24">
        <f t="shared" ca="1" si="12"/>
        <v>0.83870967741935487</v>
      </c>
      <c r="DH24">
        <f t="shared" ca="1" si="12"/>
        <v>0.79069767441860461</v>
      </c>
      <c r="DI24">
        <f t="shared" ca="1" si="12"/>
        <v>0.94594594594594594</v>
      </c>
      <c r="DJ24">
        <f t="shared" ca="1" si="13"/>
        <v>0.85365853658536583</v>
      </c>
      <c r="DK24">
        <f t="shared" ca="1" si="13"/>
        <v>0.76744186046511631</v>
      </c>
      <c r="DL24">
        <f t="shared" ca="1" si="13"/>
        <v>0.94285714285714284</v>
      </c>
      <c r="DM24">
        <f t="shared" ca="1" si="13"/>
        <v>0.96875</v>
      </c>
      <c r="DN24">
        <f t="shared" ca="1" si="13"/>
        <v>0.79545454545454541</v>
      </c>
      <c r="DO24">
        <f t="shared" ca="1" si="13"/>
        <v>0.9</v>
      </c>
      <c r="DP24">
        <f t="shared" ca="1" si="13"/>
        <v>0.83333333333333337</v>
      </c>
      <c r="DQ24">
        <f t="shared" ca="1" si="13"/>
        <v>0.84782608695652173</v>
      </c>
      <c r="DR24">
        <f t="shared" ca="1" si="13"/>
        <v>1</v>
      </c>
      <c r="DS24">
        <f t="shared" ca="1" si="13"/>
        <v>0.82978723404255317</v>
      </c>
      <c r="DT24">
        <f t="shared" ca="1" si="13"/>
        <v>0.71153846153846156</v>
      </c>
      <c r="DU24">
        <f t="shared" ca="1" si="13"/>
        <v>0.72222222222222221</v>
      </c>
      <c r="DV24">
        <f t="shared" ca="1" si="13"/>
        <v>0.85365853658536583</v>
      </c>
      <c r="DW24">
        <f t="shared" ca="1" si="13"/>
        <v>1</v>
      </c>
      <c r="DX24">
        <f t="shared" ca="1" si="13"/>
        <v>0.84444444444444444</v>
      </c>
      <c r="DY24">
        <f t="shared" ca="1" si="13"/>
        <v>0.82926829268292679</v>
      </c>
      <c r="DZ24">
        <f t="shared" ca="1" si="7"/>
        <v>0.77551020408163263</v>
      </c>
      <c r="EA24">
        <f t="shared" ca="1" si="7"/>
        <v>0.93548387096774199</v>
      </c>
      <c r="EB24">
        <f t="shared" ca="1" si="7"/>
        <v>0.76666666666666661</v>
      </c>
      <c r="EC24">
        <f t="shared" ca="1" si="7"/>
        <v>0.88571428571428568</v>
      </c>
      <c r="ED24">
        <f t="shared" ca="1" si="7"/>
        <v>0.8666666666666667</v>
      </c>
      <c r="EE24">
        <f t="shared" ca="1" si="7"/>
        <v>0.88372093023255816</v>
      </c>
      <c r="EF24">
        <f t="shared" ca="1" si="7"/>
        <v>0.88888888888888884</v>
      </c>
      <c r="EG24">
        <f t="shared" ca="1" si="7"/>
        <v>0.9375</v>
      </c>
      <c r="EH24">
        <f t="shared" ca="1" si="7"/>
        <v>0.86842105263157898</v>
      </c>
    </row>
    <row r="25" spans="1:138" ht="26.65" x14ac:dyDescent="0.45">
      <c r="A25" s="4" t="s">
        <v>44</v>
      </c>
      <c r="B25" s="3" t="s">
        <v>310</v>
      </c>
      <c r="C25">
        <f t="shared" ca="1" si="3"/>
        <v>0.92682926829268297</v>
      </c>
      <c r="D25">
        <f t="shared" ca="1" si="3"/>
        <v>0.92063492063492069</v>
      </c>
      <c r="E25">
        <f t="shared" ca="1" si="3"/>
        <v>0.86363636363636365</v>
      </c>
      <c r="F25">
        <f t="shared" ca="1" si="3"/>
        <v>0.88</v>
      </c>
      <c r="G25">
        <f t="shared" ca="1" si="3"/>
        <v>0.9555555555555556</v>
      </c>
      <c r="H25">
        <f t="shared" ca="1" si="3"/>
        <v>0.96666666666666667</v>
      </c>
      <c r="I25">
        <f t="shared" ca="1" si="3"/>
        <v>0.89743589743589747</v>
      </c>
      <c r="J25">
        <f t="shared" ca="1" si="3"/>
        <v>0.91176470588235292</v>
      </c>
      <c r="K25">
        <f t="shared" ca="1" si="3"/>
        <v>0.90476190476190477</v>
      </c>
      <c r="L25">
        <f t="shared" ca="1" si="3"/>
        <v>0.93333333333333335</v>
      </c>
      <c r="M25">
        <f t="shared" ca="1" si="3"/>
        <v>0.88235294117647056</v>
      </c>
      <c r="N25">
        <f t="shared" ca="1" si="3"/>
        <v>0.90476190476190477</v>
      </c>
      <c r="O25">
        <f t="shared" ca="1" si="3"/>
        <v>0.93939393939393945</v>
      </c>
      <c r="P25">
        <f t="shared" ca="1" si="3"/>
        <v>0.96153846153846156</v>
      </c>
      <c r="Q25">
        <f t="shared" ca="1" si="3"/>
        <v>0.93548387096774199</v>
      </c>
      <c r="R25">
        <f t="shared" ca="1" si="3"/>
        <v>1</v>
      </c>
      <c r="S25">
        <f t="shared" ca="1" si="8"/>
        <v>0.78947368421052633</v>
      </c>
      <c r="T25">
        <f t="shared" ca="1" si="8"/>
        <v>0.84210526315789469</v>
      </c>
      <c r="U25">
        <f t="shared" ca="1" si="8"/>
        <v>0.8125</v>
      </c>
      <c r="V25">
        <f t="shared" ca="1" si="8"/>
        <v>0.92307692307692313</v>
      </c>
      <c r="W25">
        <f t="shared" ca="1" si="8"/>
        <v>0.81818181818181812</v>
      </c>
      <c r="X25">
        <f t="shared" ca="1" si="8"/>
        <v>0.90625</v>
      </c>
      <c r="Y25">
        <f t="shared" ca="1" si="8"/>
        <v>0</v>
      </c>
      <c r="Z25">
        <f t="shared" ca="1" si="8"/>
        <v>0.76923076923076916</v>
      </c>
      <c r="AA25">
        <f t="shared" ca="1" si="8"/>
        <v>0.81818181818181812</v>
      </c>
      <c r="AB25">
        <f t="shared" ca="1" si="8"/>
        <v>1</v>
      </c>
      <c r="AC25">
        <f t="shared" ca="1" si="8"/>
        <v>1</v>
      </c>
      <c r="AD25">
        <f t="shared" ca="1" si="8"/>
        <v>1</v>
      </c>
      <c r="AE25">
        <f t="shared" ca="1" si="8"/>
        <v>1</v>
      </c>
      <c r="AF25">
        <f t="shared" ca="1" si="8"/>
        <v>1</v>
      </c>
      <c r="AG25">
        <f t="shared" ca="1" si="8"/>
        <v>1</v>
      </c>
      <c r="AH25">
        <f t="shared" ca="1" si="8"/>
        <v>1</v>
      </c>
      <c r="AI25">
        <f t="shared" ca="1" si="9"/>
        <v>1</v>
      </c>
      <c r="AJ25">
        <f t="shared" ca="1" si="9"/>
        <v>1</v>
      </c>
      <c r="AK25">
        <f t="shared" ca="1" si="9"/>
        <v>1</v>
      </c>
      <c r="AL25">
        <f t="shared" ca="1" si="9"/>
        <v>1</v>
      </c>
      <c r="AM25">
        <f t="shared" ca="1" si="9"/>
        <v>1</v>
      </c>
      <c r="AN25">
        <f t="shared" ca="1" si="9"/>
        <v>1</v>
      </c>
      <c r="AO25">
        <f t="shared" ca="1" si="9"/>
        <v>1</v>
      </c>
      <c r="AP25">
        <f t="shared" ca="1" si="9"/>
        <v>1</v>
      </c>
      <c r="AQ25">
        <f t="shared" ca="1" si="9"/>
        <v>1</v>
      </c>
      <c r="AR25">
        <f t="shared" ca="1" si="9"/>
        <v>1</v>
      </c>
      <c r="AS25">
        <f t="shared" ca="1" si="9"/>
        <v>1</v>
      </c>
      <c r="AT25">
        <f t="shared" ca="1" si="9"/>
        <v>1</v>
      </c>
      <c r="AU25">
        <f t="shared" ca="1" si="9"/>
        <v>1</v>
      </c>
      <c r="AV25">
        <f t="shared" ca="1" si="9"/>
        <v>1</v>
      </c>
      <c r="AW25">
        <f t="shared" ca="1" si="9"/>
        <v>1</v>
      </c>
      <c r="AX25">
        <f t="shared" ca="1" si="9"/>
        <v>0.88888888888888884</v>
      </c>
      <c r="AY25">
        <f t="shared" ca="1" si="10"/>
        <v>0.90909090909090906</v>
      </c>
      <c r="AZ25">
        <f t="shared" ca="1" si="10"/>
        <v>0.86842105263157898</v>
      </c>
      <c r="BA25">
        <f t="shared" ca="1" si="10"/>
        <v>0.94117647058823528</v>
      </c>
      <c r="BB25">
        <f t="shared" ca="1" si="10"/>
        <v>0.94736842105263164</v>
      </c>
      <c r="BC25">
        <f t="shared" ca="1" si="10"/>
        <v>0.88888888888888884</v>
      </c>
      <c r="BD25">
        <f t="shared" ca="1" si="10"/>
        <v>0.9642857142857143</v>
      </c>
      <c r="BE25">
        <f t="shared" ca="1" si="10"/>
        <v>0.90909090909090906</v>
      </c>
      <c r="BF25">
        <f t="shared" ca="1" si="10"/>
        <v>0.94117647058823528</v>
      </c>
      <c r="BG25">
        <f t="shared" ca="1" si="10"/>
        <v>0.97560975609756095</v>
      </c>
      <c r="BH25">
        <f t="shared" ca="1" si="10"/>
        <v>0.97142857142857142</v>
      </c>
      <c r="BI25">
        <f t="shared" ca="1" si="10"/>
        <v>0.96</v>
      </c>
      <c r="BJ25">
        <f t="shared" ca="1" si="10"/>
        <v>0.85714285714285721</v>
      </c>
      <c r="BK25">
        <f t="shared" ca="1" si="10"/>
        <v>0.96666666666666667</v>
      </c>
      <c r="BL25">
        <f t="shared" ca="1" si="10"/>
        <v>0.96</v>
      </c>
      <c r="BM25">
        <f t="shared" ca="1" si="10"/>
        <v>0.9285714285714286</v>
      </c>
      <c r="BN25">
        <f t="shared" ca="1" si="10"/>
        <v>0.92307692307692313</v>
      </c>
      <c r="BO25">
        <f t="shared" ca="1" si="6"/>
        <v>0.90625</v>
      </c>
      <c r="BP25">
        <f t="shared" ca="1" si="6"/>
        <v>0.9</v>
      </c>
      <c r="BQ25">
        <f t="shared" ca="1" si="6"/>
        <v>0.94444444444444442</v>
      </c>
      <c r="BR25">
        <f t="shared" ca="1" si="6"/>
        <v>0.89189189189189189</v>
      </c>
      <c r="BS25">
        <f t="shared" ca="1" si="6"/>
        <v>0.92307692307692313</v>
      </c>
      <c r="BT25">
        <f t="shared" ca="1" si="6"/>
        <v>1</v>
      </c>
      <c r="BU25">
        <f t="shared" ca="1" si="6"/>
        <v>0.9285714285714286</v>
      </c>
      <c r="BV25">
        <f t="shared" ca="1" si="6"/>
        <v>0.8928571428571429</v>
      </c>
      <c r="BW25">
        <f t="shared" ca="1" si="6"/>
        <v>0.95454545454545459</v>
      </c>
      <c r="BX25">
        <f t="shared" ca="1" si="6"/>
        <v>0.95121951219512191</v>
      </c>
      <c r="BY25">
        <f t="shared" ca="1" si="6"/>
        <v>0.94</v>
      </c>
      <c r="BZ25">
        <f t="shared" ca="1" si="6"/>
        <v>0.88235294117647056</v>
      </c>
      <c r="CA25">
        <f t="shared" ca="1" si="6"/>
        <v>0.8</v>
      </c>
      <c r="CB25">
        <f t="shared" ca="1" si="6"/>
        <v>0.85714285714285721</v>
      </c>
      <c r="CC25">
        <f t="shared" ca="1" si="6"/>
        <v>0.89473684210526316</v>
      </c>
      <c r="CD25">
        <f t="shared" ca="1" si="11"/>
        <v>1</v>
      </c>
      <c r="CE25">
        <f t="shared" ca="1" si="11"/>
        <v>0.94736842105263164</v>
      </c>
      <c r="CF25">
        <f t="shared" ca="1" si="11"/>
        <v>0.90909090909090906</v>
      </c>
      <c r="CG25">
        <f t="shared" ca="1" si="11"/>
        <v>1</v>
      </c>
      <c r="CH25">
        <f t="shared" ca="1" si="11"/>
        <v>0.89473684210526316</v>
      </c>
      <c r="CI25">
        <f t="shared" ca="1" si="11"/>
        <v>1</v>
      </c>
      <c r="CJ25">
        <f t="shared" ca="1" si="11"/>
        <v>1</v>
      </c>
      <c r="CK25">
        <f t="shared" ca="1" si="11"/>
        <v>1</v>
      </c>
      <c r="CL25">
        <f t="shared" ca="1" si="11"/>
        <v>1</v>
      </c>
      <c r="CM25">
        <f t="shared" ca="1" si="11"/>
        <v>0.95454545454545459</v>
      </c>
      <c r="CN25">
        <f t="shared" ca="1" si="11"/>
        <v>1</v>
      </c>
      <c r="CO25">
        <f t="shared" ca="1" si="11"/>
        <v>1</v>
      </c>
      <c r="CP25">
        <f t="shared" ca="1" si="11"/>
        <v>1</v>
      </c>
      <c r="CQ25">
        <f t="shared" ca="1" si="11"/>
        <v>1</v>
      </c>
      <c r="CR25">
        <f t="shared" ca="1" si="11"/>
        <v>1</v>
      </c>
      <c r="CS25">
        <f t="shared" ca="1" si="11"/>
        <v>1</v>
      </c>
      <c r="CT25">
        <f t="shared" ca="1" si="12"/>
        <v>1</v>
      </c>
      <c r="CU25">
        <f t="shared" ca="1" si="12"/>
        <v>1</v>
      </c>
      <c r="CV25">
        <f t="shared" ca="1" si="12"/>
        <v>1</v>
      </c>
      <c r="CW25">
        <f t="shared" ca="1" si="12"/>
        <v>0.97297297297297303</v>
      </c>
      <c r="CX25">
        <f t="shared" ca="1" si="12"/>
        <v>1</v>
      </c>
      <c r="CY25">
        <f t="shared" ca="1" si="12"/>
        <v>0.96969696969696972</v>
      </c>
      <c r="CZ25">
        <f t="shared" ca="1" si="12"/>
        <v>1</v>
      </c>
      <c r="DA25">
        <f t="shared" ca="1" si="12"/>
        <v>1</v>
      </c>
      <c r="DB25">
        <f t="shared" ca="1" si="12"/>
        <v>0.94444444444444442</v>
      </c>
      <c r="DC25">
        <f t="shared" ca="1" si="12"/>
        <v>1</v>
      </c>
      <c r="DD25">
        <f t="shared" ca="1" si="12"/>
        <v>0.967741935483871</v>
      </c>
      <c r="DE25">
        <f t="shared" ca="1" si="12"/>
        <v>1</v>
      </c>
      <c r="DF25">
        <f t="shared" ca="1" si="12"/>
        <v>1</v>
      </c>
      <c r="DG25">
        <f t="shared" ca="1" si="12"/>
        <v>1</v>
      </c>
      <c r="DH25">
        <f t="shared" ca="1" si="12"/>
        <v>1</v>
      </c>
      <c r="DI25">
        <f t="shared" ca="1" si="12"/>
        <v>0.93333333333333335</v>
      </c>
      <c r="DJ25">
        <f t="shared" ca="1" si="13"/>
        <v>1</v>
      </c>
      <c r="DK25">
        <f t="shared" ca="1" si="13"/>
        <v>1</v>
      </c>
      <c r="DL25">
        <f t="shared" ca="1" si="13"/>
        <v>1</v>
      </c>
      <c r="DM25">
        <f t="shared" ca="1" si="13"/>
        <v>1</v>
      </c>
      <c r="DN25">
        <f t="shared" ca="1" si="13"/>
        <v>1</v>
      </c>
      <c r="DO25">
        <f t="shared" ca="1" si="13"/>
        <v>1</v>
      </c>
      <c r="DP25">
        <f t="shared" ca="1" si="13"/>
        <v>0.96</v>
      </c>
      <c r="DQ25">
        <f t="shared" ca="1" si="13"/>
        <v>1</v>
      </c>
      <c r="DR25">
        <f t="shared" ca="1" si="13"/>
        <v>1</v>
      </c>
      <c r="DS25">
        <f t="shared" ca="1" si="13"/>
        <v>0.967741935483871</v>
      </c>
      <c r="DT25">
        <f t="shared" ca="1" si="13"/>
        <v>0.92682926829268297</v>
      </c>
      <c r="DU25">
        <f t="shared" ca="1" si="13"/>
        <v>0.90476190476190477</v>
      </c>
      <c r="DV25">
        <f t="shared" ca="1" si="13"/>
        <v>1</v>
      </c>
      <c r="DW25">
        <f t="shared" ca="1" si="13"/>
        <v>1</v>
      </c>
      <c r="DX25">
        <f t="shared" ca="1" si="13"/>
        <v>0.92592592592592593</v>
      </c>
      <c r="DY25">
        <f t="shared" ca="1" si="13"/>
        <v>0.91304347826086962</v>
      </c>
      <c r="DZ25">
        <f t="shared" ca="1" si="7"/>
        <v>0.91176470588235292</v>
      </c>
      <c r="EA25">
        <f t="shared" ca="1" si="7"/>
        <v>0.88888888888888884</v>
      </c>
      <c r="EB25">
        <f t="shared" ca="1" si="7"/>
        <v>1</v>
      </c>
      <c r="EC25">
        <f t="shared" ca="1" si="7"/>
        <v>1</v>
      </c>
      <c r="ED25">
        <f t="shared" ca="1" si="7"/>
        <v>0.92307692307692313</v>
      </c>
      <c r="EE25">
        <f t="shared" ca="1" si="7"/>
        <v>0.91304347826086962</v>
      </c>
      <c r="EF25">
        <f t="shared" ca="1" si="7"/>
        <v>0.9375</v>
      </c>
      <c r="EG25">
        <f t="shared" ca="1" si="7"/>
        <v>0.77777777777777779</v>
      </c>
      <c r="EH25">
        <f t="shared" ca="1" si="7"/>
        <v>0.94736842105263164</v>
      </c>
    </row>
    <row r="26" spans="1:138" ht="39.75" x14ac:dyDescent="0.45">
      <c r="A26" s="4" t="s">
        <v>45</v>
      </c>
      <c r="B26" s="3" t="s">
        <v>311</v>
      </c>
      <c r="C26">
        <f t="shared" ca="1" si="3"/>
        <v>0.82926829268292679</v>
      </c>
      <c r="D26">
        <f t="shared" ca="1" si="3"/>
        <v>0.85714285714285721</v>
      </c>
      <c r="E26">
        <f t="shared" ca="1" si="3"/>
        <v>0.82608695652173914</v>
      </c>
      <c r="F26">
        <f t="shared" ca="1" si="3"/>
        <v>0.85714285714285721</v>
      </c>
      <c r="G26">
        <f t="shared" ca="1" si="3"/>
        <v>0.9375</v>
      </c>
      <c r="H26">
        <f t="shared" ca="1" si="3"/>
        <v>0.83333333333333337</v>
      </c>
      <c r="I26">
        <f t="shared" ca="1" si="3"/>
        <v>0.88095238095238093</v>
      </c>
      <c r="J26">
        <f t="shared" ca="1" si="3"/>
        <v>0.82857142857142851</v>
      </c>
      <c r="K26">
        <f t="shared" ref="K26:Z41" ca="1" si="14">1-(COUNTIFS(INDIRECT(K$1),1,INDIRECT($A26),1)/(COUNTIFS(INDIRECT(K$1),1,INDIRECT($A26),0)+COUNTIFS(INDIRECT(K$1),0,INDIRECT($A26),1)+COUNTIFS(INDIRECT(K$1),1,INDIRECT($A26),1)))</f>
        <v>0.82608695652173914</v>
      </c>
      <c r="L26">
        <f t="shared" ca="1" si="14"/>
        <v>1</v>
      </c>
      <c r="M26">
        <f t="shared" ca="1" si="14"/>
        <v>0.95</v>
      </c>
      <c r="N26">
        <f t="shared" ca="1" si="14"/>
        <v>1</v>
      </c>
      <c r="O26">
        <f t="shared" ca="1" si="14"/>
        <v>0.91666666666666663</v>
      </c>
      <c r="P26">
        <f t="shared" ca="1" si="14"/>
        <v>0.85185185185185186</v>
      </c>
      <c r="Q26">
        <f t="shared" ca="1" si="14"/>
        <v>0.87878787878787878</v>
      </c>
      <c r="R26">
        <f t="shared" ca="1" si="14"/>
        <v>0.94444444444444442</v>
      </c>
      <c r="S26">
        <f t="shared" ca="1" si="14"/>
        <v>0.92</v>
      </c>
      <c r="T26">
        <f t="shared" ca="1" si="14"/>
        <v>0.81818181818181812</v>
      </c>
      <c r="U26">
        <f t="shared" ca="1" si="14"/>
        <v>0.78947368421052633</v>
      </c>
      <c r="V26">
        <f t="shared" ca="1" si="14"/>
        <v>0.89655172413793105</v>
      </c>
      <c r="W26">
        <f t="shared" ca="1" si="14"/>
        <v>0.8666666666666667</v>
      </c>
      <c r="X26">
        <f t="shared" ca="1" si="14"/>
        <v>0.8529411764705882</v>
      </c>
      <c r="Y26">
        <f t="shared" ca="1" si="14"/>
        <v>0.76923076923076916</v>
      </c>
      <c r="Z26">
        <f t="shared" ca="1" si="14"/>
        <v>0</v>
      </c>
      <c r="AA26">
        <f t="shared" ca="1" si="8"/>
        <v>0.84615384615384615</v>
      </c>
      <c r="AB26">
        <f t="shared" ca="1" si="8"/>
        <v>0.93103448275862066</v>
      </c>
      <c r="AC26">
        <f t="shared" ca="1" si="8"/>
        <v>0.94202898550724634</v>
      </c>
      <c r="AD26">
        <f t="shared" ca="1" si="8"/>
        <v>0.94117647058823528</v>
      </c>
      <c r="AE26">
        <f t="shared" ca="1" si="8"/>
        <v>0.94117647058823528</v>
      </c>
      <c r="AF26">
        <f t="shared" ca="1" si="8"/>
        <v>0.9375</v>
      </c>
      <c r="AG26">
        <f t="shared" ca="1" si="8"/>
        <v>0.98113207547169812</v>
      </c>
      <c r="AH26">
        <f t="shared" ca="1" si="8"/>
        <v>0.96</v>
      </c>
      <c r="AI26">
        <f t="shared" ca="1" si="9"/>
        <v>0.94117647058823528</v>
      </c>
      <c r="AJ26">
        <f t="shared" ca="1" si="9"/>
        <v>1</v>
      </c>
      <c r="AK26">
        <f t="shared" ca="1" si="9"/>
        <v>0.91666666666666663</v>
      </c>
      <c r="AL26">
        <f t="shared" ca="1" si="9"/>
        <v>0.97826086956521741</v>
      </c>
      <c r="AM26">
        <f t="shared" ca="1" si="9"/>
        <v>0.94285714285714284</v>
      </c>
      <c r="AN26">
        <f t="shared" ca="1" si="9"/>
        <v>0.95454545454545459</v>
      </c>
      <c r="AO26">
        <f t="shared" ca="1" si="9"/>
        <v>0.89473684210526316</v>
      </c>
      <c r="AP26">
        <f t="shared" ca="1" si="9"/>
        <v>0.96875</v>
      </c>
      <c r="AQ26">
        <f t="shared" ca="1" si="9"/>
        <v>0.94444444444444442</v>
      </c>
      <c r="AR26">
        <f t="shared" ca="1" si="9"/>
        <v>1</v>
      </c>
      <c r="AS26">
        <f t="shared" ca="1" si="9"/>
        <v>0.90909090909090906</v>
      </c>
      <c r="AT26">
        <f t="shared" ca="1" si="9"/>
        <v>0.97222222222222221</v>
      </c>
      <c r="AU26">
        <f t="shared" ca="1" si="9"/>
        <v>1</v>
      </c>
      <c r="AV26">
        <f t="shared" ca="1" si="9"/>
        <v>1</v>
      </c>
      <c r="AW26">
        <f t="shared" ca="1" si="9"/>
        <v>0.93333333333333335</v>
      </c>
      <c r="AX26">
        <f t="shared" ref="AX26:BM41" ca="1" si="15">1-(COUNTIFS(INDIRECT(AX$1),1,INDIRECT($A26),1)/(COUNTIFS(INDIRECT(AX$1),1,INDIRECT($A26),0)+COUNTIFS(INDIRECT(AX$1),0,INDIRECT($A26),1)+COUNTIFS(INDIRECT(AX$1),1,INDIRECT($A26),1)))</f>
        <v>0.87179487179487181</v>
      </c>
      <c r="AY26">
        <f t="shared" ca="1" si="15"/>
        <v>0.83333333333333337</v>
      </c>
      <c r="AZ26">
        <f t="shared" ca="1" si="15"/>
        <v>0.79487179487179493</v>
      </c>
      <c r="BA26">
        <f t="shared" ca="1" si="15"/>
        <v>0.95238095238095233</v>
      </c>
      <c r="BB26">
        <f t="shared" ca="1" si="15"/>
        <v>0.95652173913043481</v>
      </c>
      <c r="BC26">
        <f t="shared" ca="1" si="15"/>
        <v>0.96969696969696972</v>
      </c>
      <c r="BD26">
        <f t="shared" ca="1" si="15"/>
        <v>0.8214285714285714</v>
      </c>
      <c r="BE26">
        <f t="shared" ca="1" si="15"/>
        <v>0.94736842105263164</v>
      </c>
      <c r="BF26">
        <f t="shared" ca="1" si="15"/>
        <v>0.9</v>
      </c>
      <c r="BG26">
        <f t="shared" ca="1" si="15"/>
        <v>0.87804878048780488</v>
      </c>
      <c r="BH26">
        <f t="shared" ca="1" si="15"/>
        <v>0.88888888888888884</v>
      </c>
      <c r="BI26">
        <f t="shared" ca="1" si="15"/>
        <v>0.9285714285714286</v>
      </c>
      <c r="BJ26">
        <f t="shared" ca="1" si="15"/>
        <v>1</v>
      </c>
      <c r="BK26">
        <f t="shared" ca="1" si="15"/>
        <v>0.97058823529411764</v>
      </c>
      <c r="BL26">
        <f t="shared" ca="1" si="15"/>
        <v>1</v>
      </c>
      <c r="BM26">
        <f t="shared" ca="1" si="15"/>
        <v>0.88235294117647056</v>
      </c>
      <c r="BN26">
        <f t="shared" ca="1" si="10"/>
        <v>1</v>
      </c>
      <c r="BO26">
        <f t="shared" ca="1" si="6"/>
        <v>0.91666666666666663</v>
      </c>
      <c r="BP26">
        <f t="shared" ca="1" si="6"/>
        <v>0.91666666666666663</v>
      </c>
      <c r="BQ26">
        <f t="shared" ca="1" si="6"/>
        <v>0.95454545454545459</v>
      </c>
      <c r="BR26">
        <f t="shared" ca="1" si="6"/>
        <v>0.84615384615384615</v>
      </c>
      <c r="BS26">
        <f t="shared" ca="1" si="6"/>
        <v>0.85714285714285721</v>
      </c>
      <c r="BT26">
        <f t="shared" ca="1" si="6"/>
        <v>1</v>
      </c>
      <c r="BU26">
        <f t="shared" ca="1" si="6"/>
        <v>0.9375</v>
      </c>
      <c r="BV26">
        <f t="shared" ca="1" si="6"/>
        <v>0.83333333333333337</v>
      </c>
      <c r="BW26">
        <f t="shared" ca="1" si="6"/>
        <v>0.96153846153846156</v>
      </c>
      <c r="BX26">
        <f t="shared" ca="1" si="6"/>
        <v>0.85365853658536583</v>
      </c>
      <c r="BY26">
        <f t="shared" ca="1" si="6"/>
        <v>0.86</v>
      </c>
      <c r="BZ26">
        <f t="shared" ca="1" si="6"/>
        <v>0.95454545454545459</v>
      </c>
      <c r="CA26">
        <f t="shared" ca="1" si="6"/>
        <v>0.9</v>
      </c>
      <c r="CB26">
        <f t="shared" ca="1" si="6"/>
        <v>0.88888888888888884</v>
      </c>
      <c r="CC26">
        <f t="shared" ca="1" si="6"/>
        <v>0.91304347826086962</v>
      </c>
      <c r="CD26">
        <f t="shared" ca="1" si="11"/>
        <v>0.84615384615384615</v>
      </c>
      <c r="CE26">
        <f t="shared" ca="1" si="11"/>
        <v>0.85714285714285721</v>
      </c>
      <c r="CF26">
        <f t="shared" ca="1" si="11"/>
        <v>0.85714285714285721</v>
      </c>
      <c r="CG26">
        <f t="shared" ca="1" si="11"/>
        <v>0.75</v>
      </c>
      <c r="CH26">
        <f t="shared" ca="1" si="11"/>
        <v>0.75</v>
      </c>
      <c r="CI26">
        <f t="shared" ca="1" si="11"/>
        <v>0.875</v>
      </c>
      <c r="CJ26">
        <f t="shared" ca="1" si="11"/>
        <v>0.92307692307692313</v>
      </c>
      <c r="CK26">
        <f t="shared" ca="1" si="11"/>
        <v>0.91666666666666663</v>
      </c>
      <c r="CL26">
        <f t="shared" ca="1" si="11"/>
        <v>0.91666666666666663</v>
      </c>
      <c r="CM26">
        <f t="shared" ca="1" si="11"/>
        <v>0.91304347826086962</v>
      </c>
      <c r="CN26">
        <f t="shared" ca="1" si="11"/>
        <v>0.95833333333333337</v>
      </c>
      <c r="CO26">
        <f t="shared" ca="1" si="11"/>
        <v>1</v>
      </c>
      <c r="CP26">
        <f t="shared" ca="1" si="11"/>
        <v>0.94444444444444442</v>
      </c>
      <c r="CQ26">
        <f t="shared" ca="1" si="11"/>
        <v>0.95454545454545459</v>
      </c>
      <c r="CR26">
        <f t="shared" ca="1" si="11"/>
        <v>0.90625</v>
      </c>
      <c r="CS26">
        <f t="shared" ref="CS26:DH26" ca="1" si="16">1-(COUNTIFS(INDIRECT(CS$1),1,INDIRECT($A26),1)/(COUNTIFS(INDIRECT(CS$1),1,INDIRECT($A26),0)+COUNTIFS(INDIRECT(CS$1),0,INDIRECT($A26),1)+COUNTIFS(INDIRECT(CS$1),1,INDIRECT($A26),1)))</f>
        <v>0.93548387096774199</v>
      </c>
      <c r="CT26">
        <f t="shared" ca="1" si="16"/>
        <v>0.9642857142857143</v>
      </c>
      <c r="CU26">
        <f t="shared" ca="1" si="16"/>
        <v>1</v>
      </c>
      <c r="CV26">
        <f t="shared" ca="1" si="16"/>
        <v>0.96296296296296302</v>
      </c>
      <c r="CW26">
        <f t="shared" ca="1" si="16"/>
        <v>0.97560975609756095</v>
      </c>
      <c r="CX26">
        <f t="shared" ca="1" si="16"/>
        <v>0.94117647058823528</v>
      </c>
      <c r="CY26">
        <f t="shared" ca="1" si="16"/>
        <v>0.94444444444444442</v>
      </c>
      <c r="CZ26">
        <f t="shared" ca="1" si="16"/>
        <v>0.97916666666666663</v>
      </c>
      <c r="DA26">
        <f t="shared" ca="1" si="16"/>
        <v>0.93103448275862066</v>
      </c>
      <c r="DB26">
        <f t="shared" ca="1" si="16"/>
        <v>1</v>
      </c>
      <c r="DC26">
        <f t="shared" ca="1" si="16"/>
        <v>1</v>
      </c>
      <c r="DD26">
        <f t="shared" ca="1" si="16"/>
        <v>0.94117647058823528</v>
      </c>
      <c r="DE26">
        <f t="shared" ca="1" si="16"/>
        <v>0.93939393939393945</v>
      </c>
      <c r="DF26">
        <f t="shared" ca="1" si="16"/>
        <v>0.94285714285714284</v>
      </c>
      <c r="DG26">
        <f t="shared" ca="1" si="16"/>
        <v>1</v>
      </c>
      <c r="DH26">
        <f t="shared" ca="1" si="16"/>
        <v>0.93548387096774199</v>
      </c>
      <c r="DI26">
        <f t="shared" ca="1" si="12"/>
        <v>0.82352941176470584</v>
      </c>
      <c r="DJ26">
        <f t="shared" ca="1" si="13"/>
        <v>1</v>
      </c>
      <c r="DK26">
        <f t="shared" ca="1" si="13"/>
        <v>0.9375</v>
      </c>
      <c r="DL26">
        <f t="shared" ca="1" si="13"/>
        <v>1</v>
      </c>
      <c r="DM26">
        <f t="shared" ca="1" si="13"/>
        <v>0.83333333333333337</v>
      </c>
      <c r="DN26">
        <f t="shared" ca="1" si="13"/>
        <v>1</v>
      </c>
      <c r="DO26">
        <f t="shared" ca="1" si="13"/>
        <v>0.95833333333333337</v>
      </c>
      <c r="DP26">
        <f t="shared" ca="1" si="13"/>
        <v>0.96551724137931039</v>
      </c>
      <c r="DQ26">
        <f t="shared" ca="1" si="13"/>
        <v>1</v>
      </c>
      <c r="DR26">
        <f t="shared" ca="1" si="13"/>
        <v>1</v>
      </c>
      <c r="DS26">
        <f t="shared" ca="1" si="13"/>
        <v>0.90909090909090906</v>
      </c>
      <c r="DT26">
        <f t="shared" ca="1" si="13"/>
        <v>0.88372093023255816</v>
      </c>
      <c r="DU26">
        <f t="shared" ca="1" si="13"/>
        <v>0.86363636363636365</v>
      </c>
      <c r="DV26">
        <f t="shared" ca="1" si="13"/>
        <v>0.83333333333333337</v>
      </c>
      <c r="DW26">
        <f t="shared" ca="1" si="13"/>
        <v>1</v>
      </c>
      <c r="DX26">
        <f t="shared" ca="1" si="13"/>
        <v>0.9</v>
      </c>
      <c r="DY26">
        <f t="shared" ref="DY26:EH57" ca="1" si="17">1-(COUNTIFS(INDIRECT(DY$1),1,INDIRECT($A26),1)/(COUNTIFS(INDIRECT(DY$1),1,INDIRECT($A26),0)+COUNTIFS(INDIRECT(DY$1),0,INDIRECT($A26),1)+COUNTIFS(INDIRECT(DY$1),1,INDIRECT($A26),1)))</f>
        <v>0.9642857142857143</v>
      </c>
      <c r="DZ26">
        <f t="shared" ca="1" si="17"/>
        <v>0.89189189189189189</v>
      </c>
      <c r="EA26">
        <f t="shared" ca="1" si="17"/>
        <v>0.92307692307692313</v>
      </c>
      <c r="EB26">
        <f t="shared" ca="1" si="17"/>
        <v>0.94117647058823528</v>
      </c>
      <c r="EC26">
        <f t="shared" ca="1" si="17"/>
        <v>0.94736842105263164</v>
      </c>
      <c r="ED26">
        <f t="shared" ca="1" si="17"/>
        <v>0.93333333333333335</v>
      </c>
      <c r="EE26">
        <f t="shared" ca="1" si="17"/>
        <v>1</v>
      </c>
      <c r="EF26">
        <f t="shared" ca="1" si="17"/>
        <v>1</v>
      </c>
      <c r="EG26">
        <f t="shared" ca="1" si="17"/>
        <v>0.84615384615384615</v>
      </c>
      <c r="EH26">
        <f t="shared" ca="1" si="17"/>
        <v>0.90909090909090906</v>
      </c>
    </row>
    <row r="27" spans="1:138" ht="26.65" x14ac:dyDescent="0.45">
      <c r="A27" s="4" t="s">
        <v>46</v>
      </c>
      <c r="B27" s="3" t="s">
        <v>312</v>
      </c>
      <c r="C27">
        <f t="shared" ref="C27:R42" ca="1" si="18">1-(COUNTIFS(INDIRECT(C$1),1,INDIRECT($A27),1)/(COUNTIFS(INDIRECT(C$1),1,INDIRECT($A27),0)+COUNTIFS(INDIRECT(C$1),0,INDIRECT($A27),1)+COUNTIFS(INDIRECT(C$1),1,INDIRECT($A27),1)))</f>
        <v>0.79166666666666663</v>
      </c>
      <c r="D27">
        <f t="shared" ca="1" si="18"/>
        <v>0.75757575757575757</v>
      </c>
      <c r="E27">
        <f t="shared" ca="1" si="18"/>
        <v>0.69387755102040816</v>
      </c>
      <c r="F27">
        <f t="shared" ca="1" si="18"/>
        <v>0.8</v>
      </c>
      <c r="G27">
        <f t="shared" ca="1" si="18"/>
        <v>0.82692307692307687</v>
      </c>
      <c r="H27">
        <f t="shared" ca="1" si="18"/>
        <v>0.81578947368421051</v>
      </c>
      <c r="I27">
        <f t="shared" ca="1" si="18"/>
        <v>0.78723404255319152</v>
      </c>
      <c r="J27">
        <f t="shared" ca="1" si="18"/>
        <v>0.81395348837209303</v>
      </c>
      <c r="K27">
        <f t="shared" ca="1" si="18"/>
        <v>0.87878787878787878</v>
      </c>
      <c r="L27">
        <f t="shared" ca="1" si="18"/>
        <v>0.96551724137931039</v>
      </c>
      <c r="M27">
        <f t="shared" ca="1" si="18"/>
        <v>0.86956521739130432</v>
      </c>
      <c r="N27">
        <f t="shared" ca="1" si="18"/>
        <v>0.94285714285714284</v>
      </c>
      <c r="O27">
        <f t="shared" ca="1" si="18"/>
        <v>0.83333333333333337</v>
      </c>
      <c r="P27">
        <f t="shared" ca="1" si="18"/>
        <v>0.79411764705882359</v>
      </c>
      <c r="Q27">
        <f t="shared" ca="1" si="18"/>
        <v>0.72972972972972971</v>
      </c>
      <c r="R27">
        <f t="shared" ca="1" si="18"/>
        <v>0.88461538461538458</v>
      </c>
      <c r="S27">
        <f t="shared" ca="1" si="14"/>
        <v>0.76666666666666661</v>
      </c>
      <c r="T27">
        <f t="shared" ca="1" si="14"/>
        <v>0.8</v>
      </c>
      <c r="U27">
        <f t="shared" ca="1" si="14"/>
        <v>0.77777777777777779</v>
      </c>
      <c r="V27">
        <f t="shared" ca="1" si="14"/>
        <v>0.83333333333333337</v>
      </c>
      <c r="W27">
        <f t="shared" ca="1" si="14"/>
        <v>0.82608695652173914</v>
      </c>
      <c r="X27">
        <f t="shared" ca="1" si="14"/>
        <v>0.77500000000000002</v>
      </c>
      <c r="Y27">
        <f t="shared" ca="1" si="14"/>
        <v>0.81818181818181812</v>
      </c>
      <c r="Z27">
        <f t="shared" ca="1" si="14"/>
        <v>0.84615384615384615</v>
      </c>
      <c r="AA27">
        <f t="shared" ca="1" si="8"/>
        <v>0</v>
      </c>
      <c r="AB27">
        <f t="shared" ca="1" si="8"/>
        <v>0.85714285714285721</v>
      </c>
      <c r="AC27">
        <f t="shared" ca="1" si="8"/>
        <v>0.83098591549295775</v>
      </c>
      <c r="AD27">
        <f t="shared" ca="1" si="8"/>
        <v>0.78947368421052633</v>
      </c>
      <c r="AE27">
        <f t="shared" ca="1" si="8"/>
        <v>0.95454545454545459</v>
      </c>
      <c r="AF27">
        <f t="shared" ca="1" si="8"/>
        <v>0.92982456140350878</v>
      </c>
      <c r="AG27">
        <f t="shared" ca="1" si="8"/>
        <v>0.9152542372881356</v>
      </c>
      <c r="AH27">
        <f t="shared" ref="AH27:AW27" ca="1" si="19">1-(COUNTIFS(INDIRECT(AH$1),1,INDIRECT($A27),1)/(COUNTIFS(INDIRECT(AH$1),1,INDIRECT($A27),0)+COUNTIFS(INDIRECT(AH$1),0,INDIRECT($A27),1)+COUNTIFS(INDIRECT(AH$1),1,INDIRECT($A27),1)))</f>
        <v>0.90909090909090906</v>
      </c>
      <c r="AI27">
        <f t="shared" ca="1" si="19"/>
        <v>0.97777777777777775</v>
      </c>
      <c r="AJ27">
        <f t="shared" ca="1" si="19"/>
        <v>0.87096774193548387</v>
      </c>
      <c r="AK27">
        <f t="shared" ca="1" si="19"/>
        <v>0.90909090909090906</v>
      </c>
      <c r="AL27">
        <f t="shared" ca="1" si="19"/>
        <v>0.90384615384615385</v>
      </c>
      <c r="AM27">
        <f t="shared" ca="1" si="19"/>
        <v>0.85365853658536583</v>
      </c>
      <c r="AN27">
        <f t="shared" ca="1" si="19"/>
        <v>0.93548387096774199</v>
      </c>
      <c r="AO27">
        <f t="shared" ca="1" si="19"/>
        <v>0.96666666666666667</v>
      </c>
      <c r="AP27">
        <f t="shared" ca="1" si="19"/>
        <v>0.83783783783783783</v>
      </c>
      <c r="AQ27">
        <f t="shared" ca="1" si="19"/>
        <v>0.9642857142857143</v>
      </c>
      <c r="AR27">
        <f t="shared" ca="1" si="19"/>
        <v>0.85714285714285721</v>
      </c>
      <c r="AS27">
        <f t="shared" ca="1" si="19"/>
        <v>0.8666666666666667</v>
      </c>
      <c r="AT27">
        <f t="shared" ca="1" si="19"/>
        <v>0.76315789473684215</v>
      </c>
      <c r="AU27">
        <f t="shared" ca="1" si="19"/>
        <v>0.93103448275862066</v>
      </c>
      <c r="AV27">
        <f t="shared" ca="1" si="19"/>
        <v>0.88</v>
      </c>
      <c r="AW27">
        <f t="shared" ca="1" si="19"/>
        <v>0.86486486486486491</v>
      </c>
      <c r="AX27">
        <f t="shared" ca="1" si="15"/>
        <v>0.85106382978723405</v>
      </c>
      <c r="AY27">
        <f t="shared" ca="1" si="15"/>
        <v>0.91428571428571426</v>
      </c>
      <c r="AZ27">
        <f t="shared" ca="1" si="15"/>
        <v>0.8125</v>
      </c>
      <c r="BA27">
        <f t="shared" ca="1" si="15"/>
        <v>0.89655172413793105</v>
      </c>
      <c r="BB27">
        <f t="shared" ca="1" si="15"/>
        <v>0.9375</v>
      </c>
      <c r="BC27">
        <f t="shared" ca="1" si="15"/>
        <v>0.87179487179487181</v>
      </c>
      <c r="BD27">
        <f t="shared" ca="1" si="15"/>
        <v>0.86842105263157898</v>
      </c>
      <c r="BE27">
        <f t="shared" ca="1" si="15"/>
        <v>0.83720930232558133</v>
      </c>
      <c r="BF27">
        <f t="shared" ca="1" si="15"/>
        <v>0.93333333333333335</v>
      </c>
      <c r="BG27">
        <f t="shared" ca="1" si="15"/>
        <v>0.78260869565217395</v>
      </c>
      <c r="BH27">
        <f t="shared" ca="1" si="15"/>
        <v>0.78048780487804881</v>
      </c>
      <c r="BI27">
        <f t="shared" ca="1" si="15"/>
        <v>0.85714285714285721</v>
      </c>
      <c r="BJ27">
        <f t="shared" ca="1" si="15"/>
        <v>0.88888888888888884</v>
      </c>
      <c r="BK27">
        <f t="shared" ca="1" si="15"/>
        <v>0.84615384615384615</v>
      </c>
      <c r="BL27">
        <f t="shared" ca="1" si="15"/>
        <v>0.85714285714285721</v>
      </c>
      <c r="BM27">
        <f t="shared" ca="1" si="15"/>
        <v>0.92592592592592593</v>
      </c>
      <c r="BN27">
        <f t="shared" ca="1" si="10"/>
        <v>0.96296296296296302</v>
      </c>
      <c r="BO27">
        <f t="shared" ca="1" si="6"/>
        <v>0.74358974358974361</v>
      </c>
      <c r="BP27">
        <f t="shared" ca="1" si="6"/>
        <v>0.875</v>
      </c>
      <c r="BQ27">
        <f t="shared" ca="1" si="6"/>
        <v>0.9</v>
      </c>
      <c r="BR27">
        <f t="shared" ca="1" si="6"/>
        <v>0.77777777777777779</v>
      </c>
      <c r="BS27">
        <f t="shared" ca="1" si="6"/>
        <v>0.86486486486486491</v>
      </c>
      <c r="BT27">
        <f t="shared" ca="1" si="6"/>
        <v>1</v>
      </c>
      <c r="BU27">
        <f t="shared" ca="1" si="6"/>
        <v>0.77777777777777779</v>
      </c>
      <c r="BV27">
        <f t="shared" ca="1" si="6"/>
        <v>0.84615384615384615</v>
      </c>
      <c r="BW27">
        <f t="shared" ca="1" si="6"/>
        <v>0.87878787878787878</v>
      </c>
      <c r="BX27">
        <f t="shared" ca="1" si="6"/>
        <v>0.83673469387755106</v>
      </c>
      <c r="BY27">
        <f t="shared" ca="1" si="6"/>
        <v>0.8035714285714286</v>
      </c>
      <c r="BZ27">
        <f t="shared" ca="1" si="6"/>
        <v>0.9</v>
      </c>
      <c r="CA27">
        <f t="shared" ca="1" si="6"/>
        <v>0.89655172413793105</v>
      </c>
      <c r="CB27">
        <f t="shared" ref="CB27:CQ47" ca="1" si="20">1-(COUNTIFS(INDIRECT(CB$1),1,INDIRECT($A27),1)/(COUNTIFS(INDIRECT(CB$1),1,INDIRECT($A27),0)+COUNTIFS(INDIRECT(CB$1),0,INDIRECT($A27),1)+COUNTIFS(INDIRECT(CB$1),1,INDIRECT($A27),1)))</f>
        <v>0.84615384615384615</v>
      </c>
      <c r="CC27">
        <f t="shared" ca="1" si="20"/>
        <v>0.87096774193548387</v>
      </c>
      <c r="CD27">
        <f t="shared" ca="1" si="20"/>
        <v>0.94736842105263164</v>
      </c>
      <c r="CE27">
        <f t="shared" ca="1" si="20"/>
        <v>0.9375</v>
      </c>
      <c r="CF27">
        <f t="shared" ca="1" si="20"/>
        <v>0.86956521739130432</v>
      </c>
      <c r="CG27">
        <f t="shared" ca="1" si="20"/>
        <v>0.93939393939393945</v>
      </c>
      <c r="CH27">
        <f t="shared" ca="1" si="20"/>
        <v>0.87096774193548387</v>
      </c>
      <c r="CI27">
        <f t="shared" ca="1" si="20"/>
        <v>0.87878787878787878</v>
      </c>
      <c r="CJ27">
        <f t="shared" ca="1" si="20"/>
        <v>0.95652173913043481</v>
      </c>
      <c r="CK27">
        <f t="shared" ca="1" si="20"/>
        <v>0.91111111111111109</v>
      </c>
      <c r="CL27">
        <f t="shared" ca="1" si="20"/>
        <v>0.90909090909090906</v>
      </c>
      <c r="CM27">
        <f t="shared" ca="1" si="20"/>
        <v>0.9285714285714286</v>
      </c>
      <c r="CN27">
        <f t="shared" ca="1" si="20"/>
        <v>0.93939393939393945</v>
      </c>
      <c r="CO27">
        <f t="shared" ca="1" si="20"/>
        <v>0.875</v>
      </c>
      <c r="CP27">
        <f t="shared" ca="1" si="20"/>
        <v>0.90909090909090906</v>
      </c>
      <c r="CQ27">
        <f t="shared" ca="1" si="20"/>
        <v>0.93548387096774199</v>
      </c>
      <c r="CR27">
        <f t="shared" ref="CR27:DG42" ca="1" si="21">1-(COUNTIFS(INDIRECT(CR$1),1,INDIRECT($A27),1)/(COUNTIFS(INDIRECT(CR$1),1,INDIRECT($A27),0)+COUNTIFS(INDIRECT(CR$1),0,INDIRECT($A27),1)+COUNTIFS(INDIRECT(CR$1),1,INDIRECT($A27),1)))</f>
        <v>0.90243902439024393</v>
      </c>
      <c r="CS27">
        <f t="shared" ca="1" si="21"/>
        <v>0.95121951219512191</v>
      </c>
      <c r="CT27">
        <f t="shared" ca="1" si="21"/>
        <v>0.91666666666666663</v>
      </c>
      <c r="CU27">
        <f t="shared" ca="1" si="21"/>
        <v>0.90322580645161288</v>
      </c>
      <c r="CV27">
        <f t="shared" ca="1" si="21"/>
        <v>0.88235294117647056</v>
      </c>
      <c r="CW27">
        <f t="shared" ca="1" si="21"/>
        <v>0.91666666666666663</v>
      </c>
      <c r="CX27">
        <f t="shared" ca="1" si="21"/>
        <v>0.90476190476190477</v>
      </c>
      <c r="CY27">
        <f t="shared" ca="1" si="21"/>
        <v>0.88372093023255816</v>
      </c>
      <c r="CZ27">
        <f t="shared" ca="1" si="21"/>
        <v>0.86538461538461542</v>
      </c>
      <c r="DA27">
        <f t="shared" ca="1" si="21"/>
        <v>0.94871794871794868</v>
      </c>
      <c r="DB27">
        <f t="shared" ca="1" si="21"/>
        <v>0.93548387096774199</v>
      </c>
      <c r="DC27">
        <f t="shared" ca="1" si="21"/>
        <v>0.9555555555555556</v>
      </c>
      <c r="DD27">
        <f t="shared" ca="1" si="21"/>
        <v>0.93023255813953487</v>
      </c>
      <c r="DE27">
        <f t="shared" ca="1" si="21"/>
        <v>0.90243902439024393</v>
      </c>
      <c r="DF27">
        <f t="shared" ca="1" si="21"/>
        <v>0.90697674418604657</v>
      </c>
      <c r="DG27">
        <f t="shared" ca="1" si="21"/>
        <v>0.96153846153846156</v>
      </c>
      <c r="DH27">
        <f t="shared" ref="DH27:DH41" ca="1" si="22">1-(COUNTIFS(INDIRECT(DH$1),1,INDIRECT($A27),1)/(COUNTIFS(INDIRECT(DH$1),1,INDIRECT($A27),0)+COUNTIFS(INDIRECT(DH$1),0,INDIRECT($A27),1)+COUNTIFS(INDIRECT(DH$1),1,INDIRECT($A27),1)))</f>
        <v>0.92500000000000004</v>
      </c>
      <c r="DI27">
        <f t="shared" ca="1" si="12"/>
        <v>0.96551724137931039</v>
      </c>
      <c r="DJ27">
        <f t="shared" ref="DJ27:DY41" ca="1" si="23">1-(COUNTIFS(INDIRECT(DJ$1),1,INDIRECT($A27),1)/(COUNTIFS(INDIRECT(DJ$1),1,INDIRECT($A27),0)+COUNTIFS(INDIRECT(DJ$1),0,INDIRECT($A27),1)+COUNTIFS(INDIRECT(DJ$1),1,INDIRECT($A27),1)))</f>
        <v>0.94444444444444442</v>
      </c>
      <c r="DK27">
        <f t="shared" ca="1" si="23"/>
        <v>0.9</v>
      </c>
      <c r="DL27">
        <f t="shared" ca="1" si="23"/>
        <v>1</v>
      </c>
      <c r="DM27">
        <f t="shared" ca="1" si="23"/>
        <v>0.95652173913043481</v>
      </c>
      <c r="DN27">
        <f t="shared" ca="1" si="23"/>
        <v>0.92682926829268297</v>
      </c>
      <c r="DO27">
        <f t="shared" ca="1" si="23"/>
        <v>0.93939393939393945</v>
      </c>
      <c r="DP27">
        <f t="shared" ca="1" si="23"/>
        <v>0.91891891891891886</v>
      </c>
      <c r="DQ27">
        <f t="shared" ca="1" si="23"/>
        <v>0.92682926829268297</v>
      </c>
      <c r="DR27">
        <f t="shared" ca="1" si="23"/>
        <v>0.95454545454545459</v>
      </c>
      <c r="DS27">
        <f t="shared" ca="1" si="23"/>
        <v>0.82051282051282048</v>
      </c>
      <c r="DT27">
        <f t="shared" ca="1" si="23"/>
        <v>0.68181818181818188</v>
      </c>
      <c r="DU27">
        <f t="shared" ca="1" si="23"/>
        <v>0.75</v>
      </c>
      <c r="DV27">
        <f t="shared" ca="1" si="23"/>
        <v>0.84848484848484851</v>
      </c>
      <c r="DW27">
        <f t="shared" ca="1" si="23"/>
        <v>1</v>
      </c>
      <c r="DX27">
        <f t="shared" ca="1" si="23"/>
        <v>0.77142857142857146</v>
      </c>
      <c r="DY27">
        <f t="shared" ca="1" si="23"/>
        <v>0.88571428571428568</v>
      </c>
      <c r="DZ27">
        <f t="shared" ca="1" si="17"/>
        <v>0.81395348837209303</v>
      </c>
      <c r="EA27">
        <f t="shared" ca="1" si="17"/>
        <v>0.95652173913043481</v>
      </c>
      <c r="EB27">
        <f t="shared" ca="1" si="17"/>
        <v>0.96296296296296302</v>
      </c>
      <c r="EC27">
        <f t="shared" ca="1" si="17"/>
        <v>0.9285714285714286</v>
      </c>
      <c r="ED27">
        <f t="shared" ca="1" si="17"/>
        <v>0.89473684210526316</v>
      </c>
      <c r="EE27">
        <f t="shared" ca="1" si="17"/>
        <v>0.8529411764705882</v>
      </c>
      <c r="EF27">
        <f t="shared" ca="1" si="17"/>
        <v>0.8928571428571429</v>
      </c>
      <c r="EG27">
        <f t="shared" ca="1" si="17"/>
        <v>0.86363636363636365</v>
      </c>
      <c r="EH27">
        <f t="shared" ca="1" si="17"/>
        <v>0.82758620689655171</v>
      </c>
    </row>
    <row r="28" spans="1:138" x14ac:dyDescent="0.45">
      <c r="A28" s="4" t="s">
        <v>48</v>
      </c>
      <c r="B28" s="3" t="s">
        <v>315</v>
      </c>
      <c r="C28">
        <f t="shared" ca="1" si="18"/>
        <v>0.61538461538461542</v>
      </c>
      <c r="D28">
        <f t="shared" ca="1" si="18"/>
        <v>0.6097560975609756</v>
      </c>
      <c r="E28">
        <f t="shared" ca="1" si="18"/>
        <v>0.70270270270270263</v>
      </c>
      <c r="F28">
        <f t="shared" ca="1" si="18"/>
        <v>0.82539682539682535</v>
      </c>
      <c r="G28">
        <f t="shared" ca="1" si="18"/>
        <v>0.70833333333333326</v>
      </c>
      <c r="H28">
        <f t="shared" ca="1" si="18"/>
        <v>0.81538461538461537</v>
      </c>
      <c r="I28">
        <f t="shared" ca="1" si="18"/>
        <v>0.74647887323943662</v>
      </c>
      <c r="J28">
        <f t="shared" ca="1" si="18"/>
        <v>0.83098591549295775</v>
      </c>
      <c r="K28">
        <f t="shared" ca="1" si="18"/>
        <v>0.85</v>
      </c>
      <c r="L28">
        <f t="shared" ca="1" si="18"/>
        <v>0.93103448275862066</v>
      </c>
      <c r="M28">
        <f t="shared" ca="1" si="18"/>
        <v>0.84931506849315075</v>
      </c>
      <c r="N28">
        <f t="shared" ca="1" si="18"/>
        <v>0.88709677419354838</v>
      </c>
      <c r="O28">
        <f t="shared" ca="1" si="18"/>
        <v>0.79104477611940305</v>
      </c>
      <c r="P28">
        <f t="shared" ca="1" si="18"/>
        <v>0.859375</v>
      </c>
      <c r="Q28">
        <f t="shared" ca="1" si="18"/>
        <v>0.87142857142857144</v>
      </c>
      <c r="R28">
        <f t="shared" ca="1" si="18"/>
        <v>0.9107142857142857</v>
      </c>
      <c r="S28">
        <f t="shared" ca="1" si="14"/>
        <v>0.86885245901639341</v>
      </c>
      <c r="T28">
        <f t="shared" ca="1" si="14"/>
        <v>0.9375</v>
      </c>
      <c r="U28">
        <f t="shared" ca="1" si="14"/>
        <v>0.95161290322580649</v>
      </c>
      <c r="V28">
        <f t="shared" ca="1" si="14"/>
        <v>0.84375</v>
      </c>
      <c r="W28">
        <f t="shared" ca="1" si="14"/>
        <v>0.96491228070175439</v>
      </c>
      <c r="X28">
        <f t="shared" ca="1" si="14"/>
        <v>0.79104477611940305</v>
      </c>
      <c r="Y28">
        <f t="shared" ca="1" si="14"/>
        <v>1</v>
      </c>
      <c r="Z28">
        <f t="shared" ca="1" si="14"/>
        <v>0.93103448275862066</v>
      </c>
      <c r="AA28">
        <f t="shared" ref="AA28:AP45" ca="1" si="24">1-(COUNTIFS(INDIRECT(AA$1),1,INDIRECT($A28),1)/(COUNTIFS(INDIRECT(AA$1),1,INDIRECT($A28),0)+COUNTIFS(INDIRECT(AA$1),0,INDIRECT($A28),1)+COUNTIFS(INDIRECT(AA$1),1,INDIRECT($A28),1)))</f>
        <v>0.85714285714285721</v>
      </c>
      <c r="AB28">
        <f t="shared" ca="1" si="24"/>
        <v>0</v>
      </c>
      <c r="AC28">
        <f t="shared" ca="1" si="24"/>
        <v>0.30882352941176472</v>
      </c>
      <c r="AD28">
        <f t="shared" ca="1" si="24"/>
        <v>0.67796610169491522</v>
      </c>
      <c r="AE28">
        <f t="shared" ca="1" si="24"/>
        <v>0.60714285714285721</v>
      </c>
      <c r="AF28">
        <f t="shared" ca="1" si="24"/>
        <v>0.47540983606557374</v>
      </c>
      <c r="AG28">
        <f t="shared" ca="1" si="24"/>
        <v>0.56716417910447769</v>
      </c>
      <c r="AH28">
        <f t="shared" ca="1" si="24"/>
        <v>0.7857142857142857</v>
      </c>
      <c r="AI28">
        <f t="shared" ca="1" si="24"/>
        <v>0.72131147540983609</v>
      </c>
      <c r="AJ28">
        <f t="shared" ca="1" si="24"/>
        <v>0.7592592592592593</v>
      </c>
      <c r="AK28">
        <f t="shared" ca="1" si="24"/>
        <v>0.82758620689655171</v>
      </c>
      <c r="AL28">
        <f t="shared" ca="1" si="24"/>
        <v>0.58730158730158732</v>
      </c>
      <c r="AM28">
        <f t="shared" ca="1" si="24"/>
        <v>0.61403508771929827</v>
      </c>
      <c r="AN28">
        <f t="shared" ca="1" si="24"/>
        <v>0.85964912280701755</v>
      </c>
      <c r="AO28">
        <f t="shared" ca="1" si="24"/>
        <v>0.81132075471698117</v>
      </c>
      <c r="AP28">
        <f t="shared" ca="1" si="24"/>
        <v>0.68421052631578949</v>
      </c>
      <c r="AQ28">
        <f t="shared" ref="AQ28:AW37" ca="1" si="25">1-(COUNTIFS(INDIRECT(AQ$1),1,INDIRECT($A28),1)/(COUNTIFS(INDIRECT(AQ$1),1,INDIRECT($A28),0)+COUNTIFS(INDIRECT(AQ$1),0,INDIRECT($A28),1)+COUNTIFS(INDIRECT(AQ$1),1,INDIRECT($A28),1)))</f>
        <v>0.92982456140350878</v>
      </c>
      <c r="AR28">
        <f t="shared" ca="1" si="25"/>
        <v>0.89655172413793105</v>
      </c>
      <c r="AS28">
        <f t="shared" ca="1" si="25"/>
        <v>0.8</v>
      </c>
      <c r="AT28">
        <f t="shared" ca="1" si="25"/>
        <v>0.7846153846153846</v>
      </c>
      <c r="AU28">
        <f t="shared" ca="1" si="25"/>
        <v>0.89473684210526316</v>
      </c>
      <c r="AV28">
        <f t="shared" ca="1" si="25"/>
        <v>0.88888888888888884</v>
      </c>
      <c r="AW28">
        <f t="shared" ca="1" si="25"/>
        <v>0.78688524590163933</v>
      </c>
      <c r="AX28">
        <f t="shared" ca="1" si="15"/>
        <v>0.77142857142857146</v>
      </c>
      <c r="AY28">
        <f t="shared" ca="1" si="15"/>
        <v>0.90625</v>
      </c>
      <c r="AZ28">
        <f t="shared" ca="1" si="15"/>
        <v>0.81333333333333335</v>
      </c>
      <c r="BA28">
        <f t="shared" ca="1" si="15"/>
        <v>0.93333333333333335</v>
      </c>
      <c r="BB28">
        <f t="shared" ca="1" si="15"/>
        <v>0.8</v>
      </c>
      <c r="BC28">
        <f t="shared" ca="1" si="15"/>
        <v>0.84848484848484851</v>
      </c>
      <c r="BD28">
        <f t="shared" ca="1" si="15"/>
        <v>0.86363636363636365</v>
      </c>
      <c r="BE28">
        <f t="shared" ca="1" si="15"/>
        <v>0.69841269841269837</v>
      </c>
      <c r="BF28">
        <f t="shared" ca="1" si="15"/>
        <v>0.87719298245614041</v>
      </c>
      <c r="BG28">
        <f t="shared" ca="1" si="15"/>
        <v>0.70588235294117641</v>
      </c>
      <c r="BH28">
        <f t="shared" ca="1" si="15"/>
        <v>0.71875</v>
      </c>
      <c r="BI28">
        <f t="shared" ca="1" si="15"/>
        <v>0.83870967741935487</v>
      </c>
      <c r="BJ28">
        <f t="shared" ca="1" si="15"/>
        <v>0.94915254237288138</v>
      </c>
      <c r="BK28">
        <f t="shared" ca="1" si="15"/>
        <v>0.75806451612903225</v>
      </c>
      <c r="BL28">
        <f t="shared" ca="1" si="15"/>
        <v>0.85714285714285721</v>
      </c>
      <c r="BM28">
        <f t="shared" ca="1" si="15"/>
        <v>0.89090909090909087</v>
      </c>
      <c r="BN28">
        <f t="shared" ca="1" si="10"/>
        <v>0.94736842105263164</v>
      </c>
      <c r="BO28">
        <f t="shared" ref="BO28:CD44" ca="1" si="26">1-(COUNTIFS(INDIRECT(BO$1),1,INDIRECT($A28),1)/(COUNTIFS(INDIRECT(BO$1),1,INDIRECT($A28),0)+COUNTIFS(INDIRECT(BO$1),0,INDIRECT($A28),1)+COUNTIFS(INDIRECT(BO$1),1,INDIRECT($A28),1)))</f>
        <v>0.75384615384615383</v>
      </c>
      <c r="BP28">
        <f t="shared" ca="1" si="26"/>
        <v>0.90322580645161288</v>
      </c>
      <c r="BQ28">
        <f t="shared" ca="1" si="26"/>
        <v>0.91666666666666663</v>
      </c>
      <c r="BR28">
        <f t="shared" ca="1" si="26"/>
        <v>0.66153846153846152</v>
      </c>
      <c r="BS28">
        <f t="shared" ca="1" si="26"/>
        <v>0.84375</v>
      </c>
      <c r="BT28">
        <f t="shared" ca="1" si="26"/>
        <v>0.98076923076923073</v>
      </c>
      <c r="BU28">
        <f t="shared" ca="1" si="26"/>
        <v>0.79365079365079372</v>
      </c>
      <c r="BV28">
        <f t="shared" ca="1" si="26"/>
        <v>0.86764705882352944</v>
      </c>
      <c r="BW28">
        <f t="shared" ca="1" si="26"/>
        <v>0.85</v>
      </c>
      <c r="BX28">
        <f t="shared" ca="1" si="26"/>
        <v>0.79729729729729726</v>
      </c>
      <c r="BY28">
        <f t="shared" ca="1" si="26"/>
        <v>0.67999999999999994</v>
      </c>
      <c r="BZ28">
        <f t="shared" ca="1" si="26"/>
        <v>0.91666666666666663</v>
      </c>
      <c r="CA28">
        <f t="shared" ca="1" si="26"/>
        <v>0.89655172413793105</v>
      </c>
      <c r="CB28">
        <f t="shared" ca="1" si="26"/>
        <v>0.96666666666666667</v>
      </c>
      <c r="CC28">
        <f t="shared" ca="1" si="26"/>
        <v>0.91935483870967738</v>
      </c>
      <c r="CD28">
        <f t="shared" ca="1" si="26"/>
        <v>0.85714285714285721</v>
      </c>
      <c r="CE28">
        <f t="shared" ca="1" si="20"/>
        <v>0.88135593220338981</v>
      </c>
      <c r="CF28">
        <f t="shared" ca="1" si="20"/>
        <v>0.9642857142857143</v>
      </c>
      <c r="CG28">
        <f t="shared" ca="1" si="20"/>
        <v>0.86440677966101698</v>
      </c>
      <c r="CH28">
        <f t="shared" ca="1" si="20"/>
        <v>0.91935483870967738</v>
      </c>
      <c r="CI28">
        <f t="shared" ca="1" si="20"/>
        <v>0.90476190476190477</v>
      </c>
      <c r="CJ28">
        <f t="shared" ca="1" si="20"/>
        <v>1</v>
      </c>
      <c r="CK28">
        <f t="shared" ca="1" si="20"/>
        <v>0.65</v>
      </c>
      <c r="CL28">
        <f t="shared" ca="1" si="20"/>
        <v>0.7857142857142857</v>
      </c>
      <c r="CM28">
        <f t="shared" ca="1" si="20"/>
        <v>0.66666666666666674</v>
      </c>
      <c r="CN28">
        <f t="shared" ca="1" si="20"/>
        <v>0.8035714285714286</v>
      </c>
      <c r="CO28">
        <f t="shared" ca="1" si="20"/>
        <v>0.77777777777777779</v>
      </c>
      <c r="CP28">
        <f t="shared" ca="1" si="20"/>
        <v>0.70967741935483875</v>
      </c>
      <c r="CQ28">
        <f t="shared" ca="1" si="20"/>
        <v>0.79629629629629628</v>
      </c>
      <c r="CR28">
        <f t="shared" ca="1" si="21"/>
        <v>0.64912280701754388</v>
      </c>
      <c r="CS28">
        <f t="shared" ca="1" si="21"/>
        <v>0.79032258064516125</v>
      </c>
      <c r="CT28">
        <f t="shared" ca="1" si="21"/>
        <v>0.77586206896551724</v>
      </c>
      <c r="CU28">
        <f t="shared" ca="1" si="21"/>
        <v>0.8</v>
      </c>
      <c r="CV28">
        <f t="shared" ca="1" si="21"/>
        <v>0.81355932203389836</v>
      </c>
      <c r="CW28">
        <f t="shared" ca="1" si="21"/>
        <v>0.57627118644067798</v>
      </c>
      <c r="CX28">
        <f t="shared" ca="1" si="21"/>
        <v>0.63157894736842102</v>
      </c>
      <c r="CY28">
        <f t="shared" ca="1" si="21"/>
        <v>0.68852459016393441</v>
      </c>
      <c r="CZ28">
        <f t="shared" ca="1" si="21"/>
        <v>0.578125</v>
      </c>
      <c r="DA28">
        <f t="shared" ca="1" si="21"/>
        <v>0.80327868852459017</v>
      </c>
      <c r="DB28">
        <f t="shared" ca="1" si="21"/>
        <v>0.87931034482758619</v>
      </c>
      <c r="DC28">
        <f t="shared" ca="1" si="21"/>
        <v>0.72580645161290325</v>
      </c>
      <c r="DD28">
        <f t="shared" ca="1" si="21"/>
        <v>0.76190476190476186</v>
      </c>
      <c r="DE28">
        <f t="shared" ca="1" si="21"/>
        <v>0.71666666666666667</v>
      </c>
      <c r="DF28">
        <f t="shared" ca="1" si="21"/>
        <v>0.70491803278688525</v>
      </c>
      <c r="DG28">
        <f t="shared" ca="1" si="21"/>
        <v>0.8867924528301887</v>
      </c>
      <c r="DH28">
        <f t="shared" ca="1" si="22"/>
        <v>0.79032258064516125</v>
      </c>
      <c r="DI28">
        <f t="shared" ca="1" si="12"/>
        <v>0.91228070175438591</v>
      </c>
      <c r="DJ28">
        <f t="shared" ca="1" si="23"/>
        <v>0.81355932203389836</v>
      </c>
      <c r="DK28">
        <f t="shared" ca="1" si="23"/>
        <v>0.73333333333333339</v>
      </c>
      <c r="DL28">
        <f t="shared" ca="1" si="23"/>
        <v>0.90909090909090906</v>
      </c>
      <c r="DM28">
        <f t="shared" ca="1" si="23"/>
        <v>0.92307692307692313</v>
      </c>
      <c r="DN28">
        <f t="shared" ca="1" si="23"/>
        <v>0.71186440677966101</v>
      </c>
      <c r="DO28">
        <f t="shared" ca="1" si="23"/>
        <v>0.82456140350877194</v>
      </c>
      <c r="DP28">
        <f t="shared" ca="1" si="23"/>
        <v>0.8</v>
      </c>
      <c r="DQ28">
        <f t="shared" ca="1" si="23"/>
        <v>0.73333333333333339</v>
      </c>
      <c r="DR28">
        <f t="shared" ca="1" si="23"/>
        <v>1</v>
      </c>
      <c r="DS28">
        <f t="shared" ca="1" si="23"/>
        <v>0.8</v>
      </c>
      <c r="DT28">
        <f t="shared" ca="1" si="23"/>
        <v>0.7142857142857143</v>
      </c>
      <c r="DU28">
        <f t="shared" ca="1" si="23"/>
        <v>0.73972602739726034</v>
      </c>
      <c r="DV28">
        <f t="shared" ca="1" si="23"/>
        <v>0.83333333333333337</v>
      </c>
      <c r="DW28">
        <f t="shared" ca="1" si="23"/>
        <v>1</v>
      </c>
      <c r="DX28">
        <f t="shared" ca="1" si="23"/>
        <v>0.828125</v>
      </c>
      <c r="DY28">
        <f t="shared" ca="1" si="23"/>
        <v>0.87301587301587302</v>
      </c>
      <c r="DZ28">
        <f t="shared" ca="1" si="17"/>
        <v>0.74242424242424243</v>
      </c>
      <c r="EA28">
        <f t="shared" ca="1" si="17"/>
        <v>0.96296296296296302</v>
      </c>
      <c r="EB28">
        <f t="shared" ca="1" si="17"/>
        <v>0.90909090909090906</v>
      </c>
      <c r="EC28">
        <f t="shared" ca="1" si="17"/>
        <v>0.91228070175438591</v>
      </c>
      <c r="ED28">
        <f t="shared" ca="1" si="17"/>
        <v>0.84375</v>
      </c>
      <c r="EE28">
        <f t="shared" ca="1" si="17"/>
        <v>0.87301587301587302</v>
      </c>
      <c r="EF28">
        <f t="shared" ca="1" si="17"/>
        <v>0.9137931034482758</v>
      </c>
      <c r="EG28">
        <f t="shared" ca="1" si="17"/>
        <v>0.96363636363636362</v>
      </c>
      <c r="EH28">
        <f t="shared" ca="1" si="17"/>
        <v>0.93548387096774199</v>
      </c>
    </row>
    <row r="29" spans="1:138" ht="26.65" x14ac:dyDescent="0.45">
      <c r="A29" s="4" t="s">
        <v>49</v>
      </c>
      <c r="B29" s="3" t="s">
        <v>316</v>
      </c>
      <c r="C29">
        <f t="shared" ca="1" si="18"/>
        <v>0.70512820512820507</v>
      </c>
      <c r="D29">
        <f t="shared" ca="1" si="18"/>
        <v>0.61111111111111116</v>
      </c>
      <c r="E29">
        <f t="shared" ca="1" si="18"/>
        <v>0.74117647058823533</v>
      </c>
      <c r="F29">
        <f t="shared" ca="1" si="18"/>
        <v>0.89610389610389607</v>
      </c>
      <c r="G29">
        <f t="shared" ca="1" si="18"/>
        <v>0.74698795180722888</v>
      </c>
      <c r="H29">
        <f t="shared" ca="1" si="18"/>
        <v>0.84210526315789469</v>
      </c>
      <c r="I29">
        <f t="shared" ca="1" si="18"/>
        <v>0.79518072289156627</v>
      </c>
      <c r="J29">
        <f t="shared" ca="1" si="18"/>
        <v>0.85365853658536583</v>
      </c>
      <c r="K29">
        <f t="shared" ca="1" si="18"/>
        <v>0.91891891891891886</v>
      </c>
      <c r="L29">
        <f t="shared" ca="1" si="18"/>
        <v>0.95714285714285718</v>
      </c>
      <c r="M29">
        <f t="shared" ca="1" si="18"/>
        <v>0.86904761904761907</v>
      </c>
      <c r="N29">
        <f t="shared" ca="1" si="18"/>
        <v>0.91891891891891886</v>
      </c>
      <c r="O29">
        <f t="shared" ca="1" si="18"/>
        <v>0.82051282051282048</v>
      </c>
      <c r="P29">
        <f t="shared" ca="1" si="18"/>
        <v>0.86486486486486491</v>
      </c>
      <c r="Q29">
        <f t="shared" ca="1" si="18"/>
        <v>0.86075949367088611</v>
      </c>
      <c r="R29">
        <f t="shared" ca="1" si="18"/>
        <v>0.94117647058823528</v>
      </c>
      <c r="S29">
        <f t="shared" ca="1" si="14"/>
        <v>0.88888888888888884</v>
      </c>
      <c r="T29">
        <f t="shared" ca="1" si="14"/>
        <v>0.94666666666666666</v>
      </c>
      <c r="U29">
        <f t="shared" ca="1" si="14"/>
        <v>0.94444444444444442</v>
      </c>
      <c r="V29">
        <f t="shared" ca="1" si="14"/>
        <v>0.85135135135135132</v>
      </c>
      <c r="W29">
        <f t="shared" ca="1" si="14"/>
        <v>0.95522388059701491</v>
      </c>
      <c r="X29">
        <f t="shared" ca="1" si="14"/>
        <v>0.82051282051282048</v>
      </c>
      <c r="Y29">
        <f t="shared" ca="1" si="14"/>
        <v>1</v>
      </c>
      <c r="Z29">
        <f t="shared" ca="1" si="14"/>
        <v>0.94202898550724634</v>
      </c>
      <c r="AA29">
        <f t="shared" ca="1" si="24"/>
        <v>0.83098591549295775</v>
      </c>
      <c r="AB29">
        <f t="shared" ca="1" si="24"/>
        <v>0.30882352941176472</v>
      </c>
      <c r="AC29">
        <f t="shared" ca="1" si="24"/>
        <v>0</v>
      </c>
      <c r="AD29">
        <f t="shared" ca="1" si="24"/>
        <v>0.67164179104477606</v>
      </c>
      <c r="AE29">
        <f t="shared" ca="1" si="24"/>
        <v>0.63076923076923075</v>
      </c>
      <c r="AF29">
        <f t="shared" ca="1" si="24"/>
        <v>0.49275362318840576</v>
      </c>
      <c r="AG29">
        <f t="shared" ca="1" si="24"/>
        <v>0.53424657534246578</v>
      </c>
      <c r="AH29">
        <f t="shared" ca="1" si="24"/>
        <v>0.80303030303030298</v>
      </c>
      <c r="AI29">
        <f t="shared" ca="1" si="24"/>
        <v>0.74647887323943662</v>
      </c>
      <c r="AJ29">
        <f t="shared" ca="1" si="24"/>
        <v>0.78125</v>
      </c>
      <c r="AK29">
        <f t="shared" ca="1" si="24"/>
        <v>0.7846153846153846</v>
      </c>
      <c r="AL29">
        <f t="shared" ca="1" si="24"/>
        <v>0.5714285714285714</v>
      </c>
      <c r="AM29">
        <f t="shared" ca="1" si="24"/>
        <v>0.69565217391304346</v>
      </c>
      <c r="AN29">
        <f t="shared" ca="1" si="24"/>
        <v>0.88235294117647056</v>
      </c>
      <c r="AO29">
        <f t="shared" ca="1" si="24"/>
        <v>0.87878787878787878</v>
      </c>
      <c r="AP29">
        <f t="shared" ca="1" si="24"/>
        <v>0.69696969696969702</v>
      </c>
      <c r="AQ29">
        <f t="shared" ca="1" si="25"/>
        <v>0.89230769230769225</v>
      </c>
      <c r="AR29">
        <f t="shared" ca="1" si="25"/>
        <v>0.828125</v>
      </c>
      <c r="AS29">
        <f t="shared" ca="1" si="25"/>
        <v>0.85074626865671643</v>
      </c>
      <c r="AT29">
        <f t="shared" ca="1" si="25"/>
        <v>0.65671641791044777</v>
      </c>
      <c r="AU29">
        <f t="shared" ca="1" si="25"/>
        <v>0.87878787878787878</v>
      </c>
      <c r="AV29">
        <f t="shared" ca="1" si="25"/>
        <v>0.87301587301587302</v>
      </c>
      <c r="AW29">
        <f t="shared" ca="1" si="25"/>
        <v>0.76811594202898548</v>
      </c>
      <c r="AX29">
        <f t="shared" ca="1" si="15"/>
        <v>0.78749999999999998</v>
      </c>
      <c r="AY29">
        <f t="shared" ca="1" si="15"/>
        <v>0.875</v>
      </c>
      <c r="AZ29">
        <f t="shared" ca="1" si="15"/>
        <v>0.79518072289156627</v>
      </c>
      <c r="BA29">
        <f t="shared" ca="1" si="15"/>
        <v>0.94366197183098588</v>
      </c>
      <c r="BB29">
        <f t="shared" ca="1" si="15"/>
        <v>0.85074626865671643</v>
      </c>
      <c r="BC29">
        <f t="shared" ca="1" si="15"/>
        <v>0.87012987012987009</v>
      </c>
      <c r="BD29">
        <f t="shared" ca="1" si="15"/>
        <v>0.86842105263157898</v>
      </c>
      <c r="BE29">
        <f t="shared" ca="1" si="15"/>
        <v>0.79220779220779214</v>
      </c>
      <c r="BF29">
        <f t="shared" ca="1" si="15"/>
        <v>0.94366197183098588</v>
      </c>
      <c r="BG29">
        <f t="shared" ca="1" si="15"/>
        <v>0.74683544303797467</v>
      </c>
      <c r="BH29">
        <f t="shared" ca="1" si="15"/>
        <v>0.76</v>
      </c>
      <c r="BI29">
        <f t="shared" ca="1" si="15"/>
        <v>0.84722222222222221</v>
      </c>
      <c r="BJ29">
        <f t="shared" ca="1" si="15"/>
        <v>0.95714285714285718</v>
      </c>
      <c r="BK29">
        <f t="shared" ca="1" si="15"/>
        <v>0.81081081081081074</v>
      </c>
      <c r="BL29">
        <f t="shared" ca="1" si="15"/>
        <v>0.81428571428571428</v>
      </c>
      <c r="BM29">
        <f t="shared" ca="1" si="15"/>
        <v>0.94117647058823528</v>
      </c>
      <c r="BN29">
        <f t="shared" ca="1" si="10"/>
        <v>0.95588235294117652</v>
      </c>
      <c r="BO29">
        <f t="shared" ca="1" si="26"/>
        <v>0.82051282051282048</v>
      </c>
      <c r="BP29">
        <f t="shared" ca="1" si="26"/>
        <v>0.90277777777777779</v>
      </c>
      <c r="BQ29">
        <f t="shared" ca="1" si="26"/>
        <v>0.94444444444444442</v>
      </c>
      <c r="BR29">
        <f t="shared" ca="1" si="26"/>
        <v>0.72727272727272729</v>
      </c>
      <c r="BS29">
        <f t="shared" ca="1" si="26"/>
        <v>0.80281690140845074</v>
      </c>
      <c r="BT29">
        <f t="shared" ca="1" si="26"/>
        <v>1</v>
      </c>
      <c r="BU29">
        <f t="shared" ca="1" si="26"/>
        <v>0.80821917808219179</v>
      </c>
      <c r="BV29">
        <f t="shared" ca="1" si="26"/>
        <v>0.84210526315789469</v>
      </c>
      <c r="BW29">
        <f t="shared" ca="1" si="26"/>
        <v>0.90410958904109595</v>
      </c>
      <c r="BX29">
        <f t="shared" ca="1" si="26"/>
        <v>0.73417721518987344</v>
      </c>
      <c r="BY29">
        <f t="shared" ca="1" si="26"/>
        <v>0.65853658536585358</v>
      </c>
      <c r="BZ29">
        <f t="shared" ca="1" si="26"/>
        <v>0.92957746478873238</v>
      </c>
      <c r="CA29">
        <f t="shared" ca="1" si="26"/>
        <v>0.9285714285714286</v>
      </c>
      <c r="CB29">
        <f t="shared" ca="1" si="26"/>
        <v>0.92647058823529416</v>
      </c>
      <c r="CC29">
        <f t="shared" ca="1" si="26"/>
        <v>0.90140845070422537</v>
      </c>
      <c r="CD29">
        <f t="shared" ca="1" si="26"/>
        <v>0.84722222222222221</v>
      </c>
      <c r="CE29">
        <f t="shared" ca="1" si="20"/>
        <v>0.91549295774647887</v>
      </c>
      <c r="CF29">
        <f t="shared" ca="1" si="20"/>
        <v>0.95454545454545459</v>
      </c>
      <c r="CG29">
        <f t="shared" ca="1" si="20"/>
        <v>0.86956521739130432</v>
      </c>
      <c r="CH29">
        <f t="shared" ca="1" si="20"/>
        <v>0.86956521739130432</v>
      </c>
      <c r="CI29">
        <f t="shared" ca="1" si="20"/>
        <v>0.91891891891891886</v>
      </c>
      <c r="CJ29">
        <f t="shared" ca="1" si="20"/>
        <v>0.96923076923076923</v>
      </c>
      <c r="CK29">
        <f t="shared" ca="1" si="20"/>
        <v>0.66666666666666674</v>
      </c>
      <c r="CL29">
        <f t="shared" ca="1" si="20"/>
        <v>0.82089552238805974</v>
      </c>
      <c r="CM29">
        <f t="shared" ca="1" si="20"/>
        <v>0.54929577464788726</v>
      </c>
      <c r="CN29">
        <f t="shared" ca="1" si="20"/>
        <v>0.78125</v>
      </c>
      <c r="CO29">
        <f t="shared" ca="1" si="20"/>
        <v>0.72463768115942029</v>
      </c>
      <c r="CP29">
        <f t="shared" ca="1" si="20"/>
        <v>0.6811594202898551</v>
      </c>
      <c r="CQ29">
        <f t="shared" ca="1" si="20"/>
        <v>0.8307692307692307</v>
      </c>
      <c r="CR29">
        <f t="shared" ca="1" si="21"/>
        <v>0.70588235294117641</v>
      </c>
      <c r="CS29">
        <f t="shared" ca="1" si="21"/>
        <v>0.77142857142857146</v>
      </c>
      <c r="CT29">
        <f t="shared" ca="1" si="21"/>
        <v>0.71875</v>
      </c>
      <c r="CU29">
        <f t="shared" ca="1" si="21"/>
        <v>0.796875</v>
      </c>
      <c r="CV29">
        <f t="shared" ca="1" si="21"/>
        <v>0.80882352941176472</v>
      </c>
      <c r="CW29">
        <f t="shared" ca="1" si="21"/>
        <v>0.64285714285714279</v>
      </c>
      <c r="CX29">
        <f t="shared" ca="1" si="21"/>
        <v>0.71014492753623193</v>
      </c>
      <c r="CY29">
        <f t="shared" ca="1" si="21"/>
        <v>0.64179104477611948</v>
      </c>
      <c r="CZ29">
        <f t="shared" ca="1" si="21"/>
        <v>0.56338028169014087</v>
      </c>
      <c r="DA29">
        <f t="shared" ca="1" si="21"/>
        <v>0.74626865671641784</v>
      </c>
      <c r="DB29">
        <f t="shared" ca="1" si="21"/>
        <v>0.91428571428571426</v>
      </c>
      <c r="DC29">
        <f t="shared" ca="1" si="21"/>
        <v>0.73239436619718312</v>
      </c>
      <c r="DD29">
        <f t="shared" ca="1" si="21"/>
        <v>0.72857142857142865</v>
      </c>
      <c r="DE29">
        <f t="shared" ca="1" si="21"/>
        <v>0.70588235294117641</v>
      </c>
      <c r="DF29">
        <f t="shared" ca="1" si="21"/>
        <v>0.67647058823529416</v>
      </c>
      <c r="DG29">
        <f t="shared" ca="1" si="21"/>
        <v>0.93939393939393945</v>
      </c>
      <c r="DH29">
        <f t="shared" ca="1" si="22"/>
        <v>0.71641791044776126</v>
      </c>
      <c r="DI29">
        <f t="shared" ca="1" si="12"/>
        <v>0.89393939393939392</v>
      </c>
      <c r="DJ29">
        <f t="shared" ca="1" si="23"/>
        <v>0.734375</v>
      </c>
      <c r="DK29">
        <f t="shared" ca="1" si="23"/>
        <v>0.70149253731343286</v>
      </c>
      <c r="DL29">
        <f t="shared" ca="1" si="23"/>
        <v>0.87301587301587302</v>
      </c>
      <c r="DM29">
        <f t="shared" ca="1" si="23"/>
        <v>0.93650793650793651</v>
      </c>
      <c r="DN29">
        <f t="shared" ca="1" si="23"/>
        <v>0.72058823529411764</v>
      </c>
      <c r="DO29">
        <f t="shared" ca="1" si="23"/>
        <v>0.78125</v>
      </c>
      <c r="DP29">
        <f t="shared" ca="1" si="23"/>
        <v>0.76119402985074625</v>
      </c>
      <c r="DQ29">
        <f t="shared" ca="1" si="23"/>
        <v>0.68181818181818188</v>
      </c>
      <c r="DR29">
        <f t="shared" ca="1" si="23"/>
        <v>0.95238095238095233</v>
      </c>
      <c r="DS29">
        <f t="shared" ca="1" si="23"/>
        <v>0.79729729729729726</v>
      </c>
      <c r="DT29">
        <f t="shared" ca="1" si="23"/>
        <v>0.67105263157894735</v>
      </c>
      <c r="DU29">
        <f t="shared" ca="1" si="23"/>
        <v>0.66233766233766234</v>
      </c>
      <c r="DV29">
        <f t="shared" ca="1" si="23"/>
        <v>0.80882352941176472</v>
      </c>
      <c r="DW29">
        <f t="shared" ca="1" si="23"/>
        <v>1</v>
      </c>
      <c r="DX29">
        <f t="shared" ca="1" si="23"/>
        <v>0.82191780821917804</v>
      </c>
      <c r="DY29">
        <f t="shared" ca="1" si="23"/>
        <v>0.84507042253521125</v>
      </c>
      <c r="DZ29">
        <f t="shared" ca="1" si="17"/>
        <v>0.72972972972972971</v>
      </c>
      <c r="EA29">
        <f t="shared" ca="1" si="17"/>
        <v>0.953125</v>
      </c>
      <c r="EB29">
        <f t="shared" ca="1" si="17"/>
        <v>0.9242424242424242</v>
      </c>
      <c r="EC29">
        <f t="shared" ca="1" si="17"/>
        <v>0.91044776119402981</v>
      </c>
      <c r="ED29">
        <f t="shared" ca="1" si="17"/>
        <v>0.81944444444444442</v>
      </c>
      <c r="EE29">
        <f t="shared" ca="1" si="17"/>
        <v>0.82857142857142851</v>
      </c>
      <c r="EF29">
        <f t="shared" ca="1" si="17"/>
        <v>0.92753623188405798</v>
      </c>
      <c r="EG29">
        <f t="shared" ca="1" si="17"/>
        <v>0.96969696969696972</v>
      </c>
      <c r="EH29">
        <f t="shared" ca="1" si="17"/>
        <v>0.88405797101449279</v>
      </c>
    </row>
    <row r="30" spans="1:138" x14ac:dyDescent="0.45">
      <c r="A30" s="4" t="s">
        <v>50</v>
      </c>
      <c r="B30" s="3" t="s">
        <v>317</v>
      </c>
      <c r="C30">
        <f t="shared" ca="1" si="18"/>
        <v>0.87719298245614041</v>
      </c>
      <c r="D30">
        <f t="shared" ca="1" si="18"/>
        <v>0.84210526315789469</v>
      </c>
      <c r="E30">
        <f t="shared" ca="1" si="18"/>
        <v>0.81355932203389836</v>
      </c>
      <c r="F30">
        <f t="shared" ca="1" si="18"/>
        <v>0.82926829268292679</v>
      </c>
      <c r="G30">
        <f t="shared" ca="1" si="18"/>
        <v>0.86440677966101698</v>
      </c>
      <c r="H30">
        <f t="shared" ca="1" si="18"/>
        <v>0.9375</v>
      </c>
      <c r="I30">
        <f t="shared" ca="1" si="18"/>
        <v>0.83333333333333337</v>
      </c>
      <c r="J30">
        <f t="shared" ca="1" si="18"/>
        <v>0.88235294117647056</v>
      </c>
      <c r="K30">
        <f t="shared" ca="1" si="18"/>
        <v>0.89743589743589747</v>
      </c>
      <c r="L30">
        <f t="shared" ca="1" si="18"/>
        <v>1</v>
      </c>
      <c r="M30">
        <f t="shared" ca="1" si="18"/>
        <v>0.90566037735849059</v>
      </c>
      <c r="N30">
        <f t="shared" ca="1" si="18"/>
        <v>0.97619047619047616</v>
      </c>
      <c r="O30">
        <f t="shared" ca="1" si="18"/>
        <v>0.92156862745098045</v>
      </c>
      <c r="P30">
        <f t="shared" ca="1" si="18"/>
        <v>0.88095238095238093</v>
      </c>
      <c r="Q30">
        <f t="shared" ca="1" si="18"/>
        <v>0.89583333333333337</v>
      </c>
      <c r="R30">
        <f t="shared" ca="1" si="18"/>
        <v>0.90625</v>
      </c>
      <c r="S30">
        <f t="shared" ca="1" si="14"/>
        <v>0.89743589743589747</v>
      </c>
      <c r="T30">
        <f t="shared" ca="1" si="14"/>
        <v>0.95</v>
      </c>
      <c r="U30">
        <f t="shared" ca="1" si="14"/>
        <v>0.91666666666666663</v>
      </c>
      <c r="V30">
        <f t="shared" ca="1" si="14"/>
        <v>0.93333333333333335</v>
      </c>
      <c r="W30">
        <f t="shared" ca="1" si="14"/>
        <v>0.96875</v>
      </c>
      <c r="X30">
        <f t="shared" ca="1" si="14"/>
        <v>0.94230769230769229</v>
      </c>
      <c r="Y30">
        <f t="shared" ca="1" si="14"/>
        <v>1</v>
      </c>
      <c r="Z30">
        <f t="shared" ca="1" si="14"/>
        <v>0.94117647058823528</v>
      </c>
      <c r="AA30">
        <f t="shared" ca="1" si="24"/>
        <v>0.78947368421052633</v>
      </c>
      <c r="AB30">
        <f t="shared" ca="1" si="24"/>
        <v>0.67796610169491522</v>
      </c>
      <c r="AC30">
        <f t="shared" ca="1" si="24"/>
        <v>0.67164179104477606</v>
      </c>
      <c r="AD30">
        <f t="shared" ca="1" si="24"/>
        <v>0</v>
      </c>
      <c r="AE30">
        <f t="shared" ca="1" si="24"/>
        <v>0.81818181818181812</v>
      </c>
      <c r="AF30">
        <f t="shared" ca="1" si="24"/>
        <v>0.8035714285714286</v>
      </c>
      <c r="AG30">
        <f t="shared" ca="1" si="24"/>
        <v>0.75</v>
      </c>
      <c r="AH30">
        <f t="shared" ca="1" si="24"/>
        <v>0.76470588235294112</v>
      </c>
      <c r="AI30">
        <f t="shared" ca="1" si="24"/>
        <v>0.76190476190476186</v>
      </c>
      <c r="AJ30">
        <f t="shared" ca="1" si="24"/>
        <v>0.71875</v>
      </c>
      <c r="AK30">
        <f t="shared" ca="1" si="24"/>
        <v>0.76470588235294112</v>
      </c>
      <c r="AL30">
        <f t="shared" ca="1" si="24"/>
        <v>0.76470588235294112</v>
      </c>
      <c r="AM30">
        <f t="shared" ca="1" si="24"/>
        <v>0.79545454545454541</v>
      </c>
      <c r="AN30">
        <f t="shared" ca="1" si="24"/>
        <v>0.97368421052631582</v>
      </c>
      <c r="AO30">
        <f t="shared" ca="1" si="24"/>
        <v>0.84375</v>
      </c>
      <c r="AP30">
        <f t="shared" ca="1" si="24"/>
        <v>0.77500000000000002</v>
      </c>
      <c r="AQ30">
        <f t="shared" ca="1" si="25"/>
        <v>0.90625</v>
      </c>
      <c r="AR30">
        <f t="shared" ca="1" si="25"/>
        <v>0.84848484848484851</v>
      </c>
      <c r="AS30">
        <f t="shared" ca="1" si="25"/>
        <v>0.78787878787878785</v>
      </c>
      <c r="AT30">
        <f t="shared" ca="1" si="25"/>
        <v>0.70731707317073167</v>
      </c>
      <c r="AU30">
        <f t="shared" ca="1" si="25"/>
        <v>0.84375</v>
      </c>
      <c r="AV30">
        <f t="shared" ca="1" si="25"/>
        <v>0.90322580645161288</v>
      </c>
      <c r="AW30">
        <f t="shared" ca="1" si="25"/>
        <v>0.88372093023255816</v>
      </c>
      <c r="AX30">
        <f t="shared" ca="1" si="15"/>
        <v>0.90909090909090906</v>
      </c>
      <c r="AY30">
        <f t="shared" ca="1" si="15"/>
        <v>0.87179487179487181</v>
      </c>
      <c r="AZ30">
        <f t="shared" ca="1" si="15"/>
        <v>0.83333333333333337</v>
      </c>
      <c r="BA30">
        <f t="shared" ca="1" si="15"/>
        <v>0.97297297297297303</v>
      </c>
      <c r="BB30">
        <f t="shared" ca="1" si="15"/>
        <v>0.97435897435897434</v>
      </c>
      <c r="BC30">
        <f t="shared" ca="1" si="15"/>
        <v>0.91304347826086962</v>
      </c>
      <c r="BD30">
        <f t="shared" ca="1" si="15"/>
        <v>0.93478260869565222</v>
      </c>
      <c r="BE30">
        <f t="shared" ca="1" si="15"/>
        <v>0.88</v>
      </c>
      <c r="BF30">
        <f t="shared" ca="1" si="15"/>
        <v>0.94444444444444442</v>
      </c>
      <c r="BG30">
        <f t="shared" ca="1" si="15"/>
        <v>0.78431372549019607</v>
      </c>
      <c r="BH30">
        <f t="shared" ca="1" si="15"/>
        <v>0.85714285714285721</v>
      </c>
      <c r="BI30">
        <f t="shared" ca="1" si="15"/>
        <v>0.90476190476190477</v>
      </c>
      <c r="BJ30">
        <f t="shared" ca="1" si="15"/>
        <v>0.90909090909090906</v>
      </c>
      <c r="BK30">
        <f t="shared" ca="1" si="15"/>
        <v>0.8666666666666667</v>
      </c>
      <c r="BL30">
        <f t="shared" ca="1" si="15"/>
        <v>0.90476190476190477</v>
      </c>
      <c r="BM30">
        <f t="shared" ca="1" si="15"/>
        <v>0.97058823529411764</v>
      </c>
      <c r="BN30">
        <f t="shared" ca="1" si="10"/>
        <v>0.96969696969696972</v>
      </c>
      <c r="BO30">
        <f t="shared" ca="1" si="26"/>
        <v>0.92156862745098045</v>
      </c>
      <c r="BP30">
        <f t="shared" ca="1" si="26"/>
        <v>0.89473684210526316</v>
      </c>
      <c r="BQ30">
        <f t="shared" ca="1" si="26"/>
        <v>0.94594594594594594</v>
      </c>
      <c r="BR30">
        <f t="shared" ca="1" si="26"/>
        <v>0.84905660377358494</v>
      </c>
      <c r="BS30">
        <f t="shared" ca="1" si="26"/>
        <v>0.88372093023255816</v>
      </c>
      <c r="BT30">
        <f t="shared" ca="1" si="26"/>
        <v>1</v>
      </c>
      <c r="BU30">
        <f t="shared" ca="1" si="26"/>
        <v>0.95833333333333337</v>
      </c>
      <c r="BV30">
        <f t="shared" ca="1" si="26"/>
        <v>0.89130434782608692</v>
      </c>
      <c r="BW30">
        <f t="shared" ca="1" si="26"/>
        <v>0.92500000000000004</v>
      </c>
      <c r="BX30">
        <f t="shared" ca="1" si="26"/>
        <v>0.875</v>
      </c>
      <c r="BY30">
        <f t="shared" ca="1" si="26"/>
        <v>0.859375</v>
      </c>
      <c r="BZ30">
        <f t="shared" ca="1" si="26"/>
        <v>0.97368421052631582</v>
      </c>
      <c r="CA30">
        <f t="shared" ca="1" si="26"/>
        <v>0.88235294117647056</v>
      </c>
      <c r="CB30">
        <f t="shared" ca="1" si="26"/>
        <v>0.97142857142857142</v>
      </c>
      <c r="CC30">
        <f t="shared" ca="1" si="26"/>
        <v>0.92105263157894735</v>
      </c>
      <c r="CD30">
        <f t="shared" ca="1" si="26"/>
        <v>0.95454545454545459</v>
      </c>
      <c r="CE30">
        <f t="shared" ca="1" si="20"/>
        <v>0.97435897435897434</v>
      </c>
      <c r="CF30">
        <f t="shared" ca="1" si="20"/>
        <v>0.967741935483871</v>
      </c>
      <c r="CG30">
        <f t="shared" ca="1" si="20"/>
        <v>0.94871794871794868</v>
      </c>
      <c r="CH30">
        <f t="shared" ca="1" si="20"/>
        <v>0.89189189189189189</v>
      </c>
      <c r="CI30">
        <f t="shared" ca="1" si="20"/>
        <v>0.92500000000000004</v>
      </c>
      <c r="CJ30">
        <f t="shared" ca="1" si="20"/>
        <v>0.96551724137931039</v>
      </c>
      <c r="CK30">
        <f t="shared" ca="1" si="20"/>
        <v>0.625</v>
      </c>
      <c r="CL30">
        <f t="shared" ca="1" si="20"/>
        <v>0.76470588235294112</v>
      </c>
      <c r="CM30">
        <f t="shared" ca="1" si="20"/>
        <v>0.65306122448979598</v>
      </c>
      <c r="CN30">
        <f t="shared" ca="1" si="20"/>
        <v>0.89189189189189189</v>
      </c>
      <c r="CO30">
        <f t="shared" ca="1" si="20"/>
        <v>0.75609756097560976</v>
      </c>
      <c r="CP30">
        <f t="shared" ca="1" si="20"/>
        <v>0.77272727272727271</v>
      </c>
      <c r="CQ30">
        <f t="shared" ca="1" si="20"/>
        <v>0.81818181818181812</v>
      </c>
      <c r="CR30">
        <f t="shared" ca="1" si="21"/>
        <v>0.75609756097560976</v>
      </c>
      <c r="CS30">
        <f t="shared" ca="1" si="21"/>
        <v>0.83333333333333337</v>
      </c>
      <c r="CT30">
        <f t="shared" ca="1" si="21"/>
        <v>0.875</v>
      </c>
      <c r="CU30">
        <f t="shared" ca="1" si="21"/>
        <v>0.88888888888888884</v>
      </c>
      <c r="CV30">
        <f t="shared" ca="1" si="21"/>
        <v>0.84210526315789469</v>
      </c>
      <c r="CW30">
        <f t="shared" ca="1" si="21"/>
        <v>0.86274509803921573</v>
      </c>
      <c r="CX30">
        <f t="shared" ca="1" si="21"/>
        <v>0.79069767441860461</v>
      </c>
      <c r="CY30">
        <f t="shared" ca="1" si="21"/>
        <v>0.85106382978723405</v>
      </c>
      <c r="CZ30">
        <f t="shared" ca="1" si="21"/>
        <v>0.67346938775510212</v>
      </c>
      <c r="DA30">
        <f t="shared" ca="1" si="21"/>
        <v>0.85365853658536583</v>
      </c>
      <c r="DB30">
        <f t="shared" ca="1" si="21"/>
        <v>0.8529411764705882</v>
      </c>
      <c r="DC30">
        <f t="shared" ca="1" si="21"/>
        <v>0.82222222222222219</v>
      </c>
      <c r="DD30">
        <f t="shared" ca="1" si="21"/>
        <v>0.84444444444444444</v>
      </c>
      <c r="DE30">
        <f t="shared" ca="1" si="21"/>
        <v>0.75609756097560976</v>
      </c>
      <c r="DF30">
        <f t="shared" ca="1" si="21"/>
        <v>0.89583333333333337</v>
      </c>
      <c r="DG30">
        <f t="shared" ca="1" si="21"/>
        <v>0.93548387096774199</v>
      </c>
      <c r="DH30">
        <f t="shared" ca="1" si="22"/>
        <v>0.86046511627906974</v>
      </c>
      <c r="DI30">
        <f t="shared" ca="1" si="12"/>
        <v>0.90909090909090906</v>
      </c>
      <c r="DJ30">
        <f t="shared" ca="1" si="23"/>
        <v>0.84210526315789469</v>
      </c>
      <c r="DK30">
        <f t="shared" ca="1" si="23"/>
        <v>0.78048780487804881</v>
      </c>
      <c r="DL30">
        <f t="shared" ca="1" si="23"/>
        <v>0.8666666666666667</v>
      </c>
      <c r="DM30">
        <f t="shared" ca="1" si="23"/>
        <v>0.88888888888888884</v>
      </c>
      <c r="DN30">
        <f t="shared" ca="1" si="23"/>
        <v>0.78048780487804881</v>
      </c>
      <c r="DO30">
        <f t="shared" ca="1" si="23"/>
        <v>0.86111111111111116</v>
      </c>
      <c r="DP30">
        <f t="shared" ca="1" si="23"/>
        <v>0.87804878048780488</v>
      </c>
      <c r="DQ30">
        <f t="shared" ca="1" si="23"/>
        <v>0.78048780487804881</v>
      </c>
      <c r="DR30">
        <f t="shared" ca="1" si="23"/>
        <v>0.92592592592592593</v>
      </c>
      <c r="DS30">
        <f t="shared" ca="1" si="23"/>
        <v>0.79069767441860461</v>
      </c>
      <c r="DT30">
        <f t="shared" ca="1" si="23"/>
        <v>0.81481481481481488</v>
      </c>
      <c r="DU30">
        <f t="shared" ca="1" si="23"/>
        <v>0.8214285714285714</v>
      </c>
      <c r="DV30">
        <f t="shared" ca="1" si="23"/>
        <v>0.87179487179487181</v>
      </c>
      <c r="DW30">
        <f t="shared" ca="1" si="23"/>
        <v>1</v>
      </c>
      <c r="DX30">
        <f t="shared" ca="1" si="23"/>
        <v>0.86046511627906974</v>
      </c>
      <c r="DY30">
        <f t="shared" ca="1" si="23"/>
        <v>0.84615384615384615</v>
      </c>
      <c r="DZ30">
        <f t="shared" ca="1" si="17"/>
        <v>0.86</v>
      </c>
      <c r="EA30">
        <f t="shared" ca="1" si="17"/>
        <v>1</v>
      </c>
      <c r="EB30">
        <f t="shared" ca="1" si="17"/>
        <v>1</v>
      </c>
      <c r="EC30">
        <f t="shared" ca="1" si="17"/>
        <v>0.97142857142857142</v>
      </c>
      <c r="ED30">
        <f t="shared" ca="1" si="17"/>
        <v>0.88372093023255816</v>
      </c>
      <c r="EE30">
        <f t="shared" ca="1" si="17"/>
        <v>0.90243902439024393</v>
      </c>
      <c r="EF30">
        <f t="shared" ca="1" si="17"/>
        <v>0.87878787878787878</v>
      </c>
      <c r="EG30">
        <f t="shared" ca="1" si="17"/>
        <v>0.96666666666666667</v>
      </c>
      <c r="EH30">
        <f t="shared" ca="1" si="17"/>
        <v>0.82352941176470584</v>
      </c>
    </row>
    <row r="31" spans="1:138" x14ac:dyDescent="0.45">
      <c r="A31" s="4" t="s">
        <v>51</v>
      </c>
      <c r="B31" s="3" t="s">
        <v>318</v>
      </c>
      <c r="C31">
        <f t="shared" ca="1" si="18"/>
        <v>0.85714285714285721</v>
      </c>
      <c r="D31">
        <f t="shared" ca="1" si="18"/>
        <v>0.85714285714285721</v>
      </c>
      <c r="E31">
        <f t="shared" ca="1" si="18"/>
        <v>0.87096774193548387</v>
      </c>
      <c r="F31">
        <f t="shared" ca="1" si="18"/>
        <v>0.95652173913043481</v>
      </c>
      <c r="G31">
        <f t="shared" ca="1" si="18"/>
        <v>0.86440677966101698</v>
      </c>
      <c r="H31">
        <f t="shared" ca="1" si="18"/>
        <v>0.84090909090909094</v>
      </c>
      <c r="I31">
        <f t="shared" ca="1" si="18"/>
        <v>0.8545454545454545</v>
      </c>
      <c r="J31">
        <f t="shared" ca="1" si="18"/>
        <v>0.94444444444444442</v>
      </c>
      <c r="K31">
        <f t="shared" ca="1" si="18"/>
        <v>0.92500000000000004</v>
      </c>
      <c r="L31">
        <f t="shared" ca="1" si="18"/>
        <v>0.94117647058823528</v>
      </c>
      <c r="M31">
        <f t="shared" ca="1" si="18"/>
        <v>0.92592592592592593</v>
      </c>
      <c r="N31">
        <f t="shared" ca="1" si="18"/>
        <v>0.95121951219512191</v>
      </c>
      <c r="O31">
        <f t="shared" ca="1" si="18"/>
        <v>0.94230769230769229</v>
      </c>
      <c r="P31">
        <f t="shared" ca="1" si="18"/>
        <v>0.90697674418604657</v>
      </c>
      <c r="Q31">
        <f t="shared" ca="1" si="18"/>
        <v>0.96078431372549022</v>
      </c>
      <c r="R31">
        <f t="shared" ca="1" si="18"/>
        <v>0.97058823529411764</v>
      </c>
      <c r="S31">
        <f t="shared" ca="1" si="14"/>
        <v>0.95121951219512191</v>
      </c>
      <c r="T31">
        <f t="shared" ca="1" si="14"/>
        <v>1</v>
      </c>
      <c r="U31">
        <f t="shared" ca="1" si="14"/>
        <v>0.97368421052631582</v>
      </c>
      <c r="V31">
        <f t="shared" ca="1" si="14"/>
        <v>0.90909090909090906</v>
      </c>
      <c r="W31">
        <f t="shared" ca="1" si="14"/>
        <v>0.96875</v>
      </c>
      <c r="X31">
        <f t="shared" ca="1" si="14"/>
        <v>0.87755102040816324</v>
      </c>
      <c r="Y31">
        <f t="shared" ca="1" si="14"/>
        <v>1</v>
      </c>
      <c r="Z31">
        <f t="shared" ca="1" si="14"/>
        <v>0.94117647058823528</v>
      </c>
      <c r="AA31">
        <f t="shared" ca="1" si="24"/>
        <v>0.95454545454545459</v>
      </c>
      <c r="AB31">
        <f t="shared" ca="1" si="24"/>
        <v>0.60714285714285721</v>
      </c>
      <c r="AC31">
        <f t="shared" ca="1" si="24"/>
        <v>0.63076923076923075</v>
      </c>
      <c r="AD31">
        <f t="shared" ca="1" si="24"/>
        <v>0.81818181818181812</v>
      </c>
      <c r="AE31">
        <f t="shared" ca="1" si="24"/>
        <v>0</v>
      </c>
      <c r="AF31">
        <f t="shared" ca="1" si="24"/>
        <v>0.57446808510638303</v>
      </c>
      <c r="AG31">
        <f t="shared" ca="1" si="24"/>
        <v>0.679245283018868</v>
      </c>
      <c r="AH31">
        <f t="shared" ca="1" si="24"/>
        <v>0.83333333333333337</v>
      </c>
      <c r="AI31">
        <f t="shared" ca="1" si="24"/>
        <v>0.81818181818181812</v>
      </c>
      <c r="AJ31">
        <f t="shared" ca="1" si="24"/>
        <v>0.86111111111111116</v>
      </c>
      <c r="AK31">
        <f t="shared" ca="1" si="24"/>
        <v>0.89473684210526316</v>
      </c>
      <c r="AL31">
        <f t="shared" ca="1" si="24"/>
        <v>0.74</v>
      </c>
      <c r="AM31">
        <f t="shared" ca="1" si="24"/>
        <v>0.84782608695652173</v>
      </c>
      <c r="AN31">
        <f t="shared" ca="1" si="24"/>
        <v>0.94594594594594594</v>
      </c>
      <c r="AO31">
        <f t="shared" ca="1" si="24"/>
        <v>0.87878787878787878</v>
      </c>
      <c r="AP31">
        <f t="shared" ca="1" si="24"/>
        <v>0.74358974358974361</v>
      </c>
      <c r="AQ31">
        <f t="shared" ca="1" si="25"/>
        <v>0.93939393939393945</v>
      </c>
      <c r="AR31">
        <f t="shared" ca="1" si="25"/>
        <v>0.91428571428571426</v>
      </c>
      <c r="AS31">
        <f t="shared" ca="1" si="25"/>
        <v>0.85714285714285721</v>
      </c>
      <c r="AT31">
        <f t="shared" ca="1" si="25"/>
        <v>0.73809523809523814</v>
      </c>
      <c r="AU31">
        <f t="shared" ca="1" si="25"/>
        <v>0.87878787878787878</v>
      </c>
      <c r="AV31">
        <f t="shared" ca="1" si="25"/>
        <v>0.9375</v>
      </c>
      <c r="AW31">
        <f t="shared" ca="1" si="25"/>
        <v>0.73684210526315796</v>
      </c>
      <c r="AX31">
        <f t="shared" ca="1" si="15"/>
        <v>0.86792452830188682</v>
      </c>
      <c r="AY31">
        <f t="shared" ca="1" si="15"/>
        <v>0.87179487179487181</v>
      </c>
      <c r="AZ31">
        <f t="shared" ca="1" si="15"/>
        <v>0.9137931034482758</v>
      </c>
      <c r="BA31">
        <f t="shared" ca="1" si="15"/>
        <v>0.94444444444444442</v>
      </c>
      <c r="BB31">
        <f t="shared" ca="1" si="15"/>
        <v>0.88888888888888884</v>
      </c>
      <c r="BC31">
        <f t="shared" ca="1" si="15"/>
        <v>0.93617021276595747</v>
      </c>
      <c r="BD31">
        <f t="shared" ca="1" si="15"/>
        <v>0.95744680851063835</v>
      </c>
      <c r="BE31">
        <f t="shared" ca="1" si="15"/>
        <v>0.90196078431372551</v>
      </c>
      <c r="BF31">
        <f t="shared" ca="1" si="15"/>
        <v>0.97297297297297303</v>
      </c>
      <c r="BG31">
        <f t="shared" ca="1" si="15"/>
        <v>0.85185185185185186</v>
      </c>
      <c r="BH31">
        <f t="shared" ca="1" si="15"/>
        <v>0.88</v>
      </c>
      <c r="BI31">
        <f t="shared" ca="1" si="15"/>
        <v>0.90476190476190477</v>
      </c>
      <c r="BJ31">
        <f t="shared" ca="1" si="15"/>
        <v>0.97142857142857142</v>
      </c>
      <c r="BK31">
        <f t="shared" ca="1" si="15"/>
        <v>0.8666666666666667</v>
      </c>
      <c r="BL31">
        <f t="shared" ca="1" si="15"/>
        <v>0.90476190476190477</v>
      </c>
      <c r="BM31">
        <f t="shared" ca="1" si="15"/>
        <v>0.97058823529411764</v>
      </c>
      <c r="BN31">
        <f t="shared" ca="1" si="10"/>
        <v>0.96969696969696972</v>
      </c>
      <c r="BO31">
        <f t="shared" ca="1" si="26"/>
        <v>0.94230769230769229</v>
      </c>
      <c r="BP31">
        <f t="shared" ca="1" si="26"/>
        <v>0.95</v>
      </c>
      <c r="BQ31">
        <f t="shared" ca="1" si="26"/>
        <v>0.94594594594594594</v>
      </c>
      <c r="BR31">
        <f t="shared" ca="1" si="26"/>
        <v>0.84905660377358494</v>
      </c>
      <c r="BS31">
        <f t="shared" ca="1" si="26"/>
        <v>0.90909090909090906</v>
      </c>
      <c r="BT31">
        <f t="shared" ca="1" si="26"/>
        <v>1</v>
      </c>
      <c r="BU31">
        <f t="shared" ca="1" si="26"/>
        <v>0.91304347826086962</v>
      </c>
      <c r="BV31">
        <f t="shared" ca="1" si="26"/>
        <v>0.9375</v>
      </c>
      <c r="BW31">
        <f t="shared" ca="1" si="26"/>
        <v>0.95121951219512191</v>
      </c>
      <c r="BX31">
        <f t="shared" ca="1" si="26"/>
        <v>0.83333333333333337</v>
      </c>
      <c r="BY31">
        <f t="shared" ca="1" si="26"/>
        <v>0.82258064516129026</v>
      </c>
      <c r="BZ31">
        <f t="shared" ca="1" si="26"/>
        <v>0.97368421052631582</v>
      </c>
      <c r="CA31">
        <f t="shared" ca="1" si="26"/>
        <v>0.94444444444444442</v>
      </c>
      <c r="CB31">
        <f t="shared" ca="1" si="26"/>
        <v>0.97142857142857142</v>
      </c>
      <c r="CC31">
        <f t="shared" ca="1" si="26"/>
        <v>1</v>
      </c>
      <c r="CD31">
        <f t="shared" ca="1" si="26"/>
        <v>0.90476190476190477</v>
      </c>
      <c r="CE31">
        <f t="shared" ca="1" si="20"/>
        <v>0.85714285714285721</v>
      </c>
      <c r="CF31">
        <f t="shared" ca="1" si="20"/>
        <v>1</v>
      </c>
      <c r="CG31">
        <f t="shared" ca="1" si="20"/>
        <v>0.89189189189189189</v>
      </c>
      <c r="CH31">
        <f t="shared" ca="1" si="20"/>
        <v>0.92105263157894735</v>
      </c>
      <c r="CI31">
        <f t="shared" ca="1" si="20"/>
        <v>0.95121951219512191</v>
      </c>
      <c r="CJ31">
        <f t="shared" ca="1" si="20"/>
        <v>1</v>
      </c>
      <c r="CK31">
        <f t="shared" ca="1" si="20"/>
        <v>0.80434782608695654</v>
      </c>
      <c r="CL31">
        <f t="shared" ca="1" si="20"/>
        <v>0.8</v>
      </c>
      <c r="CM31">
        <f t="shared" ca="1" si="20"/>
        <v>0.75471698113207553</v>
      </c>
      <c r="CN31">
        <f t="shared" ca="1" si="20"/>
        <v>0.79411764705882359</v>
      </c>
      <c r="CO31">
        <f t="shared" ca="1" si="20"/>
        <v>0.81395348837209303</v>
      </c>
      <c r="CP31">
        <f t="shared" ca="1" si="20"/>
        <v>0.77272727272727271</v>
      </c>
      <c r="CQ31">
        <f t="shared" ca="1" si="20"/>
        <v>0.81818181818181812</v>
      </c>
      <c r="CR31">
        <f t="shared" ca="1" si="21"/>
        <v>0.75609756097560976</v>
      </c>
      <c r="CS31">
        <f t="shared" ca="1" si="21"/>
        <v>0.83333333333333337</v>
      </c>
      <c r="CT31">
        <f t="shared" ca="1" si="21"/>
        <v>0.81578947368421051</v>
      </c>
      <c r="CU31">
        <f t="shared" ca="1" si="21"/>
        <v>0.75</v>
      </c>
      <c r="CV31">
        <f t="shared" ca="1" si="21"/>
        <v>0.84210526315789469</v>
      </c>
      <c r="CW31">
        <f t="shared" ca="1" si="21"/>
        <v>0.76595744680851063</v>
      </c>
      <c r="CX31">
        <f t="shared" ca="1" si="21"/>
        <v>0.81818181818181812</v>
      </c>
      <c r="CY31">
        <f t="shared" ca="1" si="21"/>
        <v>0.77272727272727271</v>
      </c>
      <c r="CZ31">
        <f t="shared" ca="1" si="21"/>
        <v>0.7</v>
      </c>
      <c r="DA31">
        <f t="shared" ca="1" si="21"/>
        <v>0.85365853658536583</v>
      </c>
      <c r="DB31">
        <f t="shared" ca="1" si="21"/>
        <v>0.91666666666666663</v>
      </c>
      <c r="DC31">
        <f t="shared" ca="1" si="21"/>
        <v>0.82222222222222219</v>
      </c>
      <c r="DD31">
        <f t="shared" ca="1" si="21"/>
        <v>0.76190476190476186</v>
      </c>
      <c r="DE31">
        <f t="shared" ca="1" si="21"/>
        <v>0.84090909090909094</v>
      </c>
      <c r="DF31">
        <f t="shared" ca="1" si="21"/>
        <v>0.70731707317073167</v>
      </c>
      <c r="DG31">
        <f t="shared" ca="1" si="21"/>
        <v>0.93548387096774199</v>
      </c>
      <c r="DH31">
        <f t="shared" ca="1" si="22"/>
        <v>0.74358974358974361</v>
      </c>
      <c r="DI31">
        <f t="shared" ca="1" si="12"/>
        <v>0.875</v>
      </c>
      <c r="DJ31">
        <f t="shared" ca="1" si="23"/>
        <v>0.84210526315789469</v>
      </c>
      <c r="DK31">
        <f t="shared" ca="1" si="23"/>
        <v>0.71794871794871795</v>
      </c>
      <c r="DL31">
        <f t="shared" ca="1" si="23"/>
        <v>0.8666666666666667</v>
      </c>
      <c r="DM31">
        <f t="shared" ca="1" si="23"/>
        <v>0.88888888888888884</v>
      </c>
      <c r="DN31">
        <f t="shared" ca="1" si="23"/>
        <v>0.80952380952380953</v>
      </c>
      <c r="DO31">
        <f t="shared" ca="1" si="23"/>
        <v>0.71875</v>
      </c>
      <c r="DP31">
        <f t="shared" ca="1" si="23"/>
        <v>0.82051282051282048</v>
      </c>
      <c r="DQ31">
        <f t="shared" ca="1" si="23"/>
        <v>0.68421052631578949</v>
      </c>
      <c r="DR31">
        <f t="shared" ca="1" si="23"/>
        <v>1</v>
      </c>
      <c r="DS31">
        <f t="shared" ca="1" si="23"/>
        <v>0.86956521739130432</v>
      </c>
      <c r="DT31">
        <f t="shared" ca="1" si="23"/>
        <v>0.89655172413793105</v>
      </c>
      <c r="DU31">
        <f t="shared" ca="1" si="23"/>
        <v>0.84210526315789469</v>
      </c>
      <c r="DV31">
        <f t="shared" ca="1" si="23"/>
        <v>0.9</v>
      </c>
      <c r="DW31">
        <f t="shared" ca="1" si="23"/>
        <v>0.96153846153846156</v>
      </c>
      <c r="DX31">
        <f t="shared" ca="1" si="23"/>
        <v>0.86046511627906974</v>
      </c>
      <c r="DY31">
        <f t="shared" ca="1" si="23"/>
        <v>0.9285714285714286</v>
      </c>
      <c r="DZ31">
        <f t="shared" ca="1" si="17"/>
        <v>0.90384615384615385</v>
      </c>
      <c r="EA31">
        <f t="shared" ca="1" si="17"/>
        <v>1</v>
      </c>
      <c r="EB31">
        <f t="shared" ca="1" si="17"/>
        <v>0.9375</v>
      </c>
      <c r="EC31">
        <f t="shared" ca="1" si="17"/>
        <v>0.94117647058823528</v>
      </c>
      <c r="ED31">
        <f t="shared" ca="1" si="17"/>
        <v>0.90909090909090906</v>
      </c>
      <c r="EE31">
        <f t="shared" ca="1" si="17"/>
        <v>0.90243902439024393</v>
      </c>
      <c r="EF31">
        <f t="shared" ca="1" si="17"/>
        <v>0.97222222222222221</v>
      </c>
      <c r="EG31">
        <f t="shared" ca="1" si="17"/>
        <v>1</v>
      </c>
      <c r="EH31">
        <f t="shared" ca="1" si="17"/>
        <v>0.94736842105263164</v>
      </c>
    </row>
    <row r="32" spans="1:138" ht="39.75" x14ac:dyDescent="0.45">
      <c r="A32" s="4" t="s">
        <v>52</v>
      </c>
      <c r="B32" s="3" t="s">
        <v>319</v>
      </c>
      <c r="C32">
        <f t="shared" ca="1" si="18"/>
        <v>0.765625</v>
      </c>
      <c r="D32">
        <f t="shared" ca="1" si="18"/>
        <v>0.74390243902439024</v>
      </c>
      <c r="E32">
        <f t="shared" ca="1" si="18"/>
        <v>0.85135135135135132</v>
      </c>
      <c r="F32">
        <f t="shared" ca="1" si="18"/>
        <v>0.89473684210526316</v>
      </c>
      <c r="G32">
        <f t="shared" ca="1" si="18"/>
        <v>0.7384615384615385</v>
      </c>
      <c r="H32">
        <f t="shared" ca="1" si="18"/>
        <v>0.8214285714285714</v>
      </c>
      <c r="I32">
        <f t="shared" ca="1" si="18"/>
        <v>0.7</v>
      </c>
      <c r="J32">
        <f t="shared" ca="1" si="18"/>
        <v>0.85714285714285721</v>
      </c>
      <c r="K32">
        <f t="shared" ca="1" si="18"/>
        <v>0.84</v>
      </c>
      <c r="L32">
        <f t="shared" ca="1" si="18"/>
        <v>0.8666666666666667</v>
      </c>
      <c r="M32">
        <f t="shared" ca="1" si="18"/>
        <v>0.89393939393939392</v>
      </c>
      <c r="N32">
        <f t="shared" ca="1" si="18"/>
        <v>0.86274509803921573</v>
      </c>
      <c r="O32">
        <f t="shared" ca="1" si="18"/>
        <v>0.90625</v>
      </c>
      <c r="P32">
        <f t="shared" ca="1" si="18"/>
        <v>0.91228070175438591</v>
      </c>
      <c r="Q32">
        <f t="shared" ca="1" si="18"/>
        <v>0.92063492063492069</v>
      </c>
      <c r="R32">
        <f t="shared" ca="1" si="18"/>
        <v>0.93617021276595747</v>
      </c>
      <c r="S32">
        <f t="shared" ca="1" si="14"/>
        <v>0.92592592592592593</v>
      </c>
      <c r="T32">
        <f t="shared" ca="1" si="14"/>
        <v>0.96363636363636362</v>
      </c>
      <c r="U32">
        <f t="shared" ca="1" si="14"/>
        <v>0.96153846153846156</v>
      </c>
      <c r="V32">
        <f t="shared" ca="1" si="14"/>
        <v>0.89473684210526316</v>
      </c>
      <c r="W32">
        <f t="shared" ca="1" si="14"/>
        <v>0.97872340425531912</v>
      </c>
      <c r="X32">
        <f t="shared" ca="1" si="14"/>
        <v>0.85245901639344268</v>
      </c>
      <c r="Y32">
        <f t="shared" ca="1" si="14"/>
        <v>1</v>
      </c>
      <c r="Z32">
        <f t="shared" ca="1" si="14"/>
        <v>0.9375</v>
      </c>
      <c r="AA32">
        <f t="shared" ca="1" si="24"/>
        <v>0.92982456140350878</v>
      </c>
      <c r="AB32">
        <f t="shared" ca="1" si="24"/>
        <v>0.47540983606557374</v>
      </c>
      <c r="AC32">
        <f t="shared" ca="1" si="24"/>
        <v>0.49275362318840576</v>
      </c>
      <c r="AD32">
        <f t="shared" ca="1" si="24"/>
        <v>0.8035714285714286</v>
      </c>
      <c r="AE32">
        <f t="shared" ca="1" si="24"/>
        <v>0.57446808510638303</v>
      </c>
      <c r="AF32">
        <f t="shared" ca="1" si="24"/>
        <v>0</v>
      </c>
      <c r="AG32">
        <f t="shared" ca="1" si="24"/>
        <v>0.50877192982456143</v>
      </c>
      <c r="AH32">
        <f t="shared" ca="1" si="24"/>
        <v>0.76086956521739135</v>
      </c>
      <c r="AI32">
        <f t="shared" ca="1" si="24"/>
        <v>0.65999999999999992</v>
      </c>
      <c r="AJ32">
        <f t="shared" ca="1" si="24"/>
        <v>0.85714285714285721</v>
      </c>
      <c r="AK32">
        <f t="shared" ca="1" si="24"/>
        <v>0.78723404255319152</v>
      </c>
      <c r="AL32">
        <f t="shared" ca="1" si="24"/>
        <v>0.7</v>
      </c>
      <c r="AM32">
        <f t="shared" ca="1" si="24"/>
        <v>0.71698113207547176</v>
      </c>
      <c r="AN32">
        <f t="shared" ca="1" si="24"/>
        <v>0.875</v>
      </c>
      <c r="AO32">
        <f t="shared" ca="1" si="24"/>
        <v>0.79069767441860461</v>
      </c>
      <c r="AP32">
        <f t="shared" ca="1" si="24"/>
        <v>0.74509803921568629</v>
      </c>
      <c r="AQ32">
        <f t="shared" ca="1" si="25"/>
        <v>0.86363636363636365</v>
      </c>
      <c r="AR32">
        <f t="shared" ca="1" si="25"/>
        <v>0.84782608695652173</v>
      </c>
      <c r="AS32">
        <f t="shared" ca="1" si="25"/>
        <v>0.80434782608695654</v>
      </c>
      <c r="AT32">
        <f t="shared" ca="1" si="25"/>
        <v>0.66666666666666674</v>
      </c>
      <c r="AU32">
        <f t="shared" ca="1" si="25"/>
        <v>0.84444444444444444</v>
      </c>
      <c r="AV32">
        <f t="shared" ca="1" si="25"/>
        <v>0.88636363636363635</v>
      </c>
      <c r="AW32">
        <f t="shared" ca="1" si="25"/>
        <v>0.81132075471698117</v>
      </c>
      <c r="AX32">
        <f t="shared" ca="1" si="15"/>
        <v>0.828125</v>
      </c>
      <c r="AY32">
        <f t="shared" ca="1" si="15"/>
        <v>0.8867924528301887</v>
      </c>
      <c r="AZ32">
        <f t="shared" ca="1" si="15"/>
        <v>0.86956521739130432</v>
      </c>
      <c r="BA32">
        <f t="shared" ca="1" si="15"/>
        <v>0.94</v>
      </c>
      <c r="BB32">
        <f t="shared" ca="1" si="15"/>
        <v>0.85416666666666663</v>
      </c>
      <c r="BC32">
        <f t="shared" ca="1" si="15"/>
        <v>0.91666666666666663</v>
      </c>
      <c r="BD32">
        <f t="shared" ca="1" si="15"/>
        <v>0.9152542372881356</v>
      </c>
      <c r="BE32">
        <f t="shared" ca="1" si="15"/>
        <v>0.77586206896551724</v>
      </c>
      <c r="BF32">
        <f t="shared" ca="1" si="15"/>
        <v>0.89583333333333337</v>
      </c>
      <c r="BG32">
        <f t="shared" ca="1" si="15"/>
        <v>0.81538461538461537</v>
      </c>
      <c r="BH32">
        <f t="shared" ca="1" si="15"/>
        <v>0.77586206896551724</v>
      </c>
      <c r="BI32">
        <f t="shared" ca="1" si="15"/>
        <v>0.92982456140350878</v>
      </c>
      <c r="BJ32">
        <f t="shared" ca="1" si="15"/>
        <v>0.95918367346938771</v>
      </c>
      <c r="BK32">
        <f t="shared" ca="1" si="15"/>
        <v>0.9</v>
      </c>
      <c r="BL32">
        <f t="shared" ca="1" si="15"/>
        <v>0.92982456140350878</v>
      </c>
      <c r="BM32">
        <f t="shared" ca="1" si="15"/>
        <v>0.95833333333333337</v>
      </c>
      <c r="BN32">
        <f t="shared" ca="1" si="10"/>
        <v>0.95744680851063835</v>
      </c>
      <c r="BO32">
        <f t="shared" ca="1" si="26"/>
        <v>0.83333333333333337</v>
      </c>
      <c r="BP32">
        <f t="shared" ca="1" si="26"/>
        <v>0.94444444444444442</v>
      </c>
      <c r="BQ32">
        <f t="shared" ca="1" si="26"/>
        <v>0.94117647058823528</v>
      </c>
      <c r="BR32">
        <f t="shared" ca="1" si="26"/>
        <v>0.8125</v>
      </c>
      <c r="BS32">
        <f t="shared" ca="1" si="26"/>
        <v>0.8545454545454545</v>
      </c>
      <c r="BT32">
        <f t="shared" ca="1" si="26"/>
        <v>0.97560975609756095</v>
      </c>
      <c r="BU32">
        <f t="shared" ca="1" si="26"/>
        <v>0.79629629629629628</v>
      </c>
      <c r="BV32">
        <f t="shared" ca="1" si="26"/>
        <v>0.86206896551724133</v>
      </c>
      <c r="BW32">
        <f t="shared" ca="1" si="26"/>
        <v>0.94545454545454544</v>
      </c>
      <c r="BX32">
        <f t="shared" ca="1" si="26"/>
        <v>0.8</v>
      </c>
      <c r="BY32">
        <f t="shared" ca="1" si="26"/>
        <v>0.77777777777777779</v>
      </c>
      <c r="BZ32">
        <f t="shared" ca="1" si="26"/>
        <v>0.94117647058823528</v>
      </c>
      <c r="CA32">
        <f t="shared" ca="1" si="26"/>
        <v>0.84782608695652173</v>
      </c>
      <c r="CB32">
        <f t="shared" ca="1" si="26"/>
        <v>0.95918367346938771</v>
      </c>
      <c r="CC32">
        <f t="shared" ca="1" si="26"/>
        <v>0.96296296296296302</v>
      </c>
      <c r="CD32">
        <f t="shared" ca="1" si="26"/>
        <v>0.87037037037037035</v>
      </c>
      <c r="CE32">
        <f t="shared" ca="1" si="20"/>
        <v>0.92156862745098045</v>
      </c>
      <c r="CF32">
        <f t="shared" ca="1" si="20"/>
        <v>0.97826086956521741</v>
      </c>
      <c r="CG32">
        <f t="shared" ca="1" si="20"/>
        <v>0.85714285714285721</v>
      </c>
      <c r="CH32">
        <f t="shared" ca="1" si="20"/>
        <v>0.90196078431372551</v>
      </c>
      <c r="CI32">
        <f t="shared" ca="1" si="20"/>
        <v>0.90566037735849059</v>
      </c>
      <c r="CJ32">
        <f t="shared" ca="1" si="20"/>
        <v>1</v>
      </c>
      <c r="CK32">
        <f t="shared" ca="1" si="20"/>
        <v>0.77192982456140347</v>
      </c>
      <c r="CL32">
        <f t="shared" ca="1" si="20"/>
        <v>0.88235294117647056</v>
      </c>
      <c r="CM32">
        <f t="shared" ca="1" si="20"/>
        <v>0.5535714285714286</v>
      </c>
      <c r="CN32">
        <f t="shared" ca="1" si="20"/>
        <v>0.85714285714285721</v>
      </c>
      <c r="CO32">
        <f t="shared" ca="1" si="20"/>
        <v>0.84210526315789469</v>
      </c>
      <c r="CP32">
        <f t="shared" ca="1" si="20"/>
        <v>0.74545454545454548</v>
      </c>
      <c r="CQ32">
        <f t="shared" ca="1" si="20"/>
        <v>0.8</v>
      </c>
      <c r="CR32">
        <f t="shared" ca="1" si="21"/>
        <v>0.65306122448979598</v>
      </c>
      <c r="CS32">
        <f t="shared" ca="1" si="21"/>
        <v>0.81481481481481488</v>
      </c>
      <c r="CT32">
        <f t="shared" ca="1" si="21"/>
        <v>0.77551020408163263</v>
      </c>
      <c r="CU32">
        <f t="shared" ca="1" si="21"/>
        <v>0.80434782608695654</v>
      </c>
      <c r="CV32">
        <f t="shared" ca="1" si="21"/>
        <v>0.86538461538461542</v>
      </c>
      <c r="CW32">
        <f t="shared" ca="1" si="21"/>
        <v>0.6964285714285714</v>
      </c>
      <c r="CX32">
        <f t="shared" ca="1" si="21"/>
        <v>0.73584905660377364</v>
      </c>
      <c r="CY32">
        <f t="shared" ca="1" si="21"/>
        <v>0.74545454545454548</v>
      </c>
      <c r="CZ32">
        <f t="shared" ca="1" si="21"/>
        <v>0.73015873015873023</v>
      </c>
      <c r="DA32">
        <f t="shared" ca="1" si="21"/>
        <v>0.80769230769230771</v>
      </c>
      <c r="DB32">
        <f t="shared" ca="1" si="21"/>
        <v>0.85106382978723405</v>
      </c>
      <c r="DC32">
        <f t="shared" ca="1" si="21"/>
        <v>0.7857142857142857</v>
      </c>
      <c r="DD32">
        <f t="shared" ca="1" si="21"/>
        <v>0.71153846153846156</v>
      </c>
      <c r="DE32">
        <f t="shared" ca="1" si="21"/>
        <v>0.73076923076923084</v>
      </c>
      <c r="DF32">
        <f t="shared" ca="1" si="21"/>
        <v>0.71698113207547176</v>
      </c>
      <c r="DG32">
        <f t="shared" ca="1" si="21"/>
        <v>0.90909090909090906</v>
      </c>
      <c r="DH32">
        <f t="shared" ca="1" si="22"/>
        <v>0.85714285714285721</v>
      </c>
      <c r="DI32">
        <f t="shared" ca="1" si="12"/>
        <v>0.91489361702127658</v>
      </c>
      <c r="DJ32">
        <f t="shared" ca="1" si="23"/>
        <v>0.86538461538461542</v>
      </c>
      <c r="DK32">
        <f t="shared" ca="1" si="23"/>
        <v>0.77358490566037741</v>
      </c>
      <c r="DL32">
        <f t="shared" ca="1" si="23"/>
        <v>0.91111111111111109</v>
      </c>
      <c r="DM32">
        <f t="shared" ca="1" si="23"/>
        <v>0.9285714285714286</v>
      </c>
      <c r="DN32">
        <f t="shared" ca="1" si="23"/>
        <v>0.81818181818181812</v>
      </c>
      <c r="DO32">
        <f t="shared" ca="1" si="23"/>
        <v>0.78260869565217395</v>
      </c>
      <c r="DP32">
        <f t="shared" ca="1" si="23"/>
        <v>0.82692307692307687</v>
      </c>
      <c r="DQ32">
        <f t="shared" ca="1" si="23"/>
        <v>0.77358490566037741</v>
      </c>
      <c r="DR32">
        <f t="shared" ca="1" si="23"/>
        <v>0.97674418604651159</v>
      </c>
      <c r="DS32">
        <f t="shared" ca="1" si="23"/>
        <v>0.8833333333333333</v>
      </c>
      <c r="DT32">
        <f t="shared" ca="1" si="23"/>
        <v>0.7846153846153846</v>
      </c>
      <c r="DU32">
        <f t="shared" ca="1" si="23"/>
        <v>0.79104477611940305</v>
      </c>
      <c r="DV32">
        <f t="shared" ca="1" si="23"/>
        <v>0.86538461538461542</v>
      </c>
      <c r="DW32">
        <f t="shared" ca="1" si="23"/>
        <v>0.97560975609756095</v>
      </c>
      <c r="DX32">
        <f t="shared" ca="1" si="23"/>
        <v>0.81481481481481488</v>
      </c>
      <c r="DY32">
        <f t="shared" ca="1" si="23"/>
        <v>0.84615384615384615</v>
      </c>
      <c r="DZ32">
        <f t="shared" ca="1" si="17"/>
        <v>0.77966101694915257</v>
      </c>
      <c r="EA32">
        <f t="shared" ca="1" si="17"/>
        <v>0.97727272727272729</v>
      </c>
      <c r="EB32">
        <f t="shared" ca="1" si="17"/>
        <v>0.91111111111111109</v>
      </c>
      <c r="EC32">
        <f t="shared" ca="1" si="17"/>
        <v>0.9375</v>
      </c>
      <c r="ED32">
        <f t="shared" ca="1" si="17"/>
        <v>0.875</v>
      </c>
      <c r="EE32">
        <f t="shared" ca="1" si="17"/>
        <v>0.84615384615384615</v>
      </c>
      <c r="EF32">
        <f t="shared" ca="1" si="17"/>
        <v>0.91666666666666663</v>
      </c>
      <c r="EG32">
        <f t="shared" ca="1" si="17"/>
        <v>0.95454545454545459</v>
      </c>
      <c r="EH32">
        <f t="shared" ca="1" si="17"/>
        <v>0.9</v>
      </c>
    </row>
    <row r="33" spans="1:138" ht="26.65" x14ac:dyDescent="0.45">
      <c r="A33" s="4" t="s">
        <v>53</v>
      </c>
      <c r="B33" s="3" t="s">
        <v>320</v>
      </c>
      <c r="C33">
        <f t="shared" ca="1" si="18"/>
        <v>0.82857142857142851</v>
      </c>
      <c r="D33">
        <f t="shared" ca="1" si="18"/>
        <v>0.75294117647058822</v>
      </c>
      <c r="E33">
        <f t="shared" ca="1" si="18"/>
        <v>0.84210526315789469</v>
      </c>
      <c r="F33">
        <f t="shared" ca="1" si="18"/>
        <v>0.88135593220338981</v>
      </c>
      <c r="G33">
        <f t="shared" ca="1" si="18"/>
        <v>0.62903225806451613</v>
      </c>
      <c r="H33">
        <f t="shared" ca="1" si="18"/>
        <v>0.85</v>
      </c>
      <c r="I33">
        <f t="shared" ca="1" si="18"/>
        <v>0.77272727272727271</v>
      </c>
      <c r="J33">
        <f t="shared" ca="1" si="18"/>
        <v>0.84615384615384615</v>
      </c>
      <c r="K33">
        <f t="shared" ca="1" si="18"/>
        <v>0.9107142857142857</v>
      </c>
      <c r="L33">
        <f t="shared" ca="1" si="18"/>
        <v>0.875</v>
      </c>
      <c r="M33">
        <f t="shared" ca="1" si="18"/>
        <v>0.86567164179104483</v>
      </c>
      <c r="N33">
        <f t="shared" ca="1" si="18"/>
        <v>0.82692307692307687</v>
      </c>
      <c r="O33">
        <f t="shared" ca="1" si="18"/>
        <v>0.87692307692307692</v>
      </c>
      <c r="P33">
        <f t="shared" ca="1" si="18"/>
        <v>0.89830508474576276</v>
      </c>
      <c r="Q33">
        <f t="shared" ca="1" si="18"/>
        <v>0.81666666666666665</v>
      </c>
      <c r="R33">
        <f t="shared" ca="1" si="18"/>
        <v>0.89583333333333337</v>
      </c>
      <c r="S33">
        <f t="shared" ca="1" si="14"/>
        <v>0.9107142857142857</v>
      </c>
      <c r="T33">
        <f t="shared" ca="1" si="14"/>
        <v>0.9285714285714286</v>
      </c>
      <c r="U33">
        <f t="shared" ca="1" si="14"/>
        <v>0.9821428571428571</v>
      </c>
      <c r="V33">
        <f t="shared" ca="1" si="14"/>
        <v>0.91803278688524592</v>
      </c>
      <c r="W33">
        <f t="shared" ca="1" si="14"/>
        <v>0.95918367346938771</v>
      </c>
      <c r="X33">
        <f t="shared" ca="1" si="14"/>
        <v>0.76271186440677963</v>
      </c>
      <c r="Y33">
        <f t="shared" ca="1" si="14"/>
        <v>1</v>
      </c>
      <c r="Z33">
        <f t="shared" ca="1" si="14"/>
        <v>0.98113207547169812</v>
      </c>
      <c r="AA33">
        <f t="shared" ca="1" si="24"/>
        <v>0.9152542372881356</v>
      </c>
      <c r="AB33">
        <f t="shared" ca="1" si="24"/>
        <v>0.56716417910447769</v>
      </c>
      <c r="AC33">
        <f t="shared" ca="1" si="24"/>
        <v>0.53424657534246578</v>
      </c>
      <c r="AD33">
        <f t="shared" ca="1" si="24"/>
        <v>0.75</v>
      </c>
      <c r="AE33">
        <f t="shared" ca="1" si="24"/>
        <v>0.679245283018868</v>
      </c>
      <c r="AF33">
        <f t="shared" ca="1" si="24"/>
        <v>0.50877192982456143</v>
      </c>
      <c r="AG33">
        <f t="shared" ca="1" si="24"/>
        <v>0</v>
      </c>
      <c r="AH33">
        <f t="shared" ca="1" si="24"/>
        <v>0.75</v>
      </c>
      <c r="AI33">
        <f t="shared" ca="1" si="24"/>
        <v>0.72727272727272729</v>
      </c>
      <c r="AJ33">
        <f t="shared" ca="1" si="24"/>
        <v>0.79591836734693877</v>
      </c>
      <c r="AK33">
        <f t="shared" ca="1" si="24"/>
        <v>0.77551020408163263</v>
      </c>
      <c r="AL33">
        <f t="shared" ca="1" si="24"/>
        <v>0.65</v>
      </c>
      <c r="AM33">
        <f t="shared" ca="1" si="24"/>
        <v>0.73214285714285721</v>
      </c>
      <c r="AN33">
        <f t="shared" ca="1" si="24"/>
        <v>0.83673469387755106</v>
      </c>
      <c r="AO33">
        <f t="shared" ca="1" si="24"/>
        <v>0.85416666666666663</v>
      </c>
      <c r="AP33">
        <f t="shared" ca="1" si="24"/>
        <v>0.82456140350877194</v>
      </c>
      <c r="AQ33">
        <f t="shared" ca="1" si="25"/>
        <v>0.87234042553191493</v>
      </c>
      <c r="AR33">
        <f t="shared" ca="1" si="25"/>
        <v>0.85714285714285721</v>
      </c>
      <c r="AS33">
        <f t="shared" ca="1" si="25"/>
        <v>0.86274509803921573</v>
      </c>
      <c r="AT33">
        <f t="shared" ca="1" si="25"/>
        <v>0.66037735849056611</v>
      </c>
      <c r="AU33">
        <f t="shared" ca="1" si="25"/>
        <v>0.82978723404255317</v>
      </c>
      <c r="AV33">
        <f t="shared" ca="1" si="25"/>
        <v>0.91666666666666663</v>
      </c>
      <c r="AW33">
        <f t="shared" ca="1" si="25"/>
        <v>0.73076923076923084</v>
      </c>
      <c r="AX33">
        <f t="shared" ca="1" si="15"/>
        <v>0.8529411764705882</v>
      </c>
      <c r="AY33">
        <f t="shared" ca="1" si="15"/>
        <v>0.8727272727272728</v>
      </c>
      <c r="AZ33">
        <f t="shared" ca="1" si="15"/>
        <v>0.85915492957746475</v>
      </c>
      <c r="BA33">
        <f t="shared" ca="1" si="15"/>
        <v>0.92307692307692313</v>
      </c>
      <c r="BB33">
        <f t="shared" ca="1" si="15"/>
        <v>0.88461538461538458</v>
      </c>
      <c r="BC33">
        <f t="shared" ca="1" si="15"/>
        <v>0.90322580645161288</v>
      </c>
      <c r="BD33">
        <f t="shared" ca="1" si="15"/>
        <v>0.91935483870967738</v>
      </c>
      <c r="BE33">
        <f t="shared" ca="1" si="15"/>
        <v>0.80645161290322576</v>
      </c>
      <c r="BF33">
        <f t="shared" ca="1" si="15"/>
        <v>0.92307692307692313</v>
      </c>
      <c r="BG33">
        <f t="shared" ca="1" si="15"/>
        <v>0.80597014925373134</v>
      </c>
      <c r="BH33">
        <f t="shared" ca="1" si="15"/>
        <v>0.80645161290322576</v>
      </c>
      <c r="BI33">
        <f t="shared" ca="1" si="15"/>
        <v>0.79245283018867929</v>
      </c>
      <c r="BJ33">
        <f t="shared" ca="1" si="15"/>
        <v>0.92</v>
      </c>
      <c r="BK33">
        <f t="shared" ca="1" si="15"/>
        <v>0.81034482758620685</v>
      </c>
      <c r="BL33">
        <f t="shared" ca="1" si="15"/>
        <v>0.83636363636363642</v>
      </c>
      <c r="BM33">
        <f t="shared" ca="1" si="15"/>
        <v>0.91836734693877553</v>
      </c>
      <c r="BN33">
        <f t="shared" ca="1" si="10"/>
        <v>0.93877551020408168</v>
      </c>
      <c r="BO33">
        <f t="shared" ca="1" si="26"/>
        <v>0.80327868852459017</v>
      </c>
      <c r="BP33">
        <f t="shared" ca="1" si="26"/>
        <v>0.94736842105263164</v>
      </c>
      <c r="BQ33">
        <f t="shared" ca="1" si="26"/>
        <v>0.92452830188679247</v>
      </c>
      <c r="BR33">
        <f t="shared" ca="1" si="26"/>
        <v>0.7846153846153846</v>
      </c>
      <c r="BS33">
        <f t="shared" ca="1" si="26"/>
        <v>0.91803278688524592</v>
      </c>
      <c r="BT33">
        <f t="shared" ca="1" si="26"/>
        <v>0.97727272727272729</v>
      </c>
      <c r="BU33">
        <f t="shared" ca="1" si="26"/>
        <v>0.7857142857142857</v>
      </c>
      <c r="BV33">
        <f t="shared" ca="1" si="26"/>
        <v>0.86885245901639341</v>
      </c>
      <c r="BW33">
        <f t="shared" ca="1" si="26"/>
        <v>0.9107142857142857</v>
      </c>
      <c r="BX33">
        <f t="shared" ca="1" si="26"/>
        <v>0.84285714285714286</v>
      </c>
      <c r="BY33">
        <f t="shared" ca="1" si="26"/>
        <v>0.83333333333333337</v>
      </c>
      <c r="BZ33">
        <f t="shared" ca="1" si="26"/>
        <v>0.90384615384615385</v>
      </c>
      <c r="CA33">
        <f t="shared" ca="1" si="26"/>
        <v>0.90196078431372551</v>
      </c>
      <c r="CB33">
        <f t="shared" ca="1" si="26"/>
        <v>0.96153846153846156</v>
      </c>
      <c r="CC33">
        <f t="shared" ca="1" si="26"/>
        <v>0.8867924528301887</v>
      </c>
      <c r="CD33">
        <f t="shared" ca="1" si="26"/>
        <v>0.85714285714285721</v>
      </c>
      <c r="CE33">
        <f t="shared" ca="1" si="20"/>
        <v>0.90566037735849059</v>
      </c>
      <c r="CF33">
        <f t="shared" ca="1" si="20"/>
        <v>0.97959183673469385</v>
      </c>
      <c r="CG33">
        <f t="shared" ca="1" si="20"/>
        <v>0.90740740740740744</v>
      </c>
      <c r="CH33">
        <f t="shared" ca="1" si="20"/>
        <v>0.98275862068965514</v>
      </c>
      <c r="CI33">
        <f t="shared" ca="1" si="20"/>
        <v>0.82692307692307687</v>
      </c>
      <c r="CJ33">
        <f t="shared" ca="1" si="20"/>
        <v>1</v>
      </c>
      <c r="CK33">
        <f t="shared" ca="1" si="20"/>
        <v>0.78333333333333333</v>
      </c>
      <c r="CL33">
        <f t="shared" ca="1" si="20"/>
        <v>0.84615384615384615</v>
      </c>
      <c r="CM33">
        <f t="shared" ca="1" si="20"/>
        <v>0.66666666666666674</v>
      </c>
      <c r="CN33">
        <f t="shared" ca="1" si="20"/>
        <v>0.82000000000000006</v>
      </c>
      <c r="CO33">
        <f t="shared" ca="1" si="20"/>
        <v>0.76785714285714279</v>
      </c>
      <c r="CP33">
        <f t="shared" ca="1" si="20"/>
        <v>0.69090909090909092</v>
      </c>
      <c r="CQ33">
        <f t="shared" ca="1" si="20"/>
        <v>0.83673469387755106</v>
      </c>
      <c r="CR33">
        <f t="shared" ca="1" si="21"/>
        <v>0.81034482758620685</v>
      </c>
      <c r="CS33">
        <f t="shared" ca="1" si="21"/>
        <v>0.7592592592592593</v>
      </c>
      <c r="CT33">
        <f t="shared" ca="1" si="21"/>
        <v>0.81132075471698117</v>
      </c>
      <c r="CU33">
        <f t="shared" ca="1" si="21"/>
        <v>0.84</v>
      </c>
      <c r="CV33">
        <f t="shared" ca="1" si="21"/>
        <v>0.85185185185185186</v>
      </c>
      <c r="CW33">
        <f t="shared" ca="1" si="21"/>
        <v>0.73333333333333339</v>
      </c>
      <c r="CX33">
        <f t="shared" ca="1" si="21"/>
        <v>0.70370370370370372</v>
      </c>
      <c r="CY33">
        <f t="shared" ca="1" si="21"/>
        <v>0.73684210526315796</v>
      </c>
      <c r="CZ33">
        <f t="shared" ca="1" si="21"/>
        <v>0.63934426229508201</v>
      </c>
      <c r="DA33">
        <f t="shared" ca="1" si="21"/>
        <v>0.77358490566037741</v>
      </c>
      <c r="DB33">
        <f t="shared" ca="1" si="21"/>
        <v>0.78723404255319152</v>
      </c>
      <c r="DC33">
        <f t="shared" ca="1" si="21"/>
        <v>0.68518518518518512</v>
      </c>
      <c r="DD33">
        <f t="shared" ca="1" si="21"/>
        <v>0.7931034482758621</v>
      </c>
      <c r="DE33">
        <f t="shared" ca="1" si="21"/>
        <v>0.67307692307692313</v>
      </c>
      <c r="DF33">
        <f t="shared" ca="1" si="21"/>
        <v>0.73214285714285721</v>
      </c>
      <c r="DG33">
        <f t="shared" ca="1" si="21"/>
        <v>0.89130434782608692</v>
      </c>
      <c r="DH33">
        <f t="shared" ca="1" si="22"/>
        <v>0.78181818181818186</v>
      </c>
      <c r="DI33">
        <f t="shared" ca="1" si="12"/>
        <v>0.92</v>
      </c>
      <c r="DJ33">
        <f t="shared" ca="1" si="23"/>
        <v>0.80769230769230771</v>
      </c>
      <c r="DK33">
        <f t="shared" ca="1" si="23"/>
        <v>0.76363636363636367</v>
      </c>
      <c r="DL33">
        <f t="shared" ca="1" si="23"/>
        <v>0.84444444444444444</v>
      </c>
      <c r="DM33">
        <f t="shared" ca="1" si="23"/>
        <v>0.97872340425531912</v>
      </c>
      <c r="DN33">
        <f t="shared" ca="1" si="23"/>
        <v>0.71698113207547176</v>
      </c>
      <c r="DO33">
        <f t="shared" ca="1" si="23"/>
        <v>0.74468085106382986</v>
      </c>
      <c r="DP33">
        <f t="shared" ca="1" si="23"/>
        <v>0.66666666666666674</v>
      </c>
      <c r="DQ33">
        <f t="shared" ca="1" si="23"/>
        <v>0.66666666666666674</v>
      </c>
      <c r="DR33">
        <f t="shared" ca="1" si="23"/>
        <v>0.97826086956521741</v>
      </c>
      <c r="DS33">
        <f t="shared" ca="1" si="23"/>
        <v>0.77192982456140347</v>
      </c>
      <c r="DT33">
        <f t="shared" ca="1" si="23"/>
        <v>0.77611940298507465</v>
      </c>
      <c r="DU33">
        <f t="shared" ca="1" si="23"/>
        <v>0.74626865671641784</v>
      </c>
      <c r="DV33">
        <f t="shared" ca="1" si="23"/>
        <v>0.91228070175438591</v>
      </c>
      <c r="DW33">
        <f t="shared" ca="1" si="23"/>
        <v>0.97727272727272729</v>
      </c>
      <c r="DX33">
        <f t="shared" ca="1" si="23"/>
        <v>0.78181818181818186</v>
      </c>
      <c r="DY33">
        <f t="shared" ca="1" si="23"/>
        <v>0.81132075471698117</v>
      </c>
      <c r="DZ33">
        <f t="shared" ca="1" si="17"/>
        <v>0.72881355932203395</v>
      </c>
      <c r="EA33">
        <f t="shared" ca="1" si="17"/>
        <v>0.95652173913043481</v>
      </c>
      <c r="EB33">
        <f t="shared" ca="1" si="17"/>
        <v>0.84444444444444444</v>
      </c>
      <c r="EC33">
        <f t="shared" ca="1" si="17"/>
        <v>0.89795918367346939</v>
      </c>
      <c r="ED33">
        <f t="shared" ca="1" si="17"/>
        <v>0.84210526315789469</v>
      </c>
      <c r="EE33">
        <f t="shared" ca="1" si="17"/>
        <v>0.81132075471698117</v>
      </c>
      <c r="EF33">
        <f t="shared" ca="1" si="17"/>
        <v>0.9</v>
      </c>
      <c r="EG33">
        <f t="shared" ca="1" si="17"/>
        <v>1</v>
      </c>
      <c r="EH33">
        <f t="shared" ca="1" si="17"/>
        <v>0.88461538461538458</v>
      </c>
    </row>
    <row r="34" spans="1:138" ht="26.65" x14ac:dyDescent="0.45">
      <c r="A34" s="4" t="s">
        <v>54</v>
      </c>
      <c r="B34" s="3" t="s">
        <v>321</v>
      </c>
      <c r="C34">
        <f t="shared" ca="1" si="18"/>
        <v>0.94117647058823528</v>
      </c>
      <c r="D34">
        <f t="shared" ca="1" si="18"/>
        <v>0.91666666666666663</v>
      </c>
      <c r="E34">
        <f t="shared" ca="1" si="18"/>
        <v>0.94736842105263164</v>
      </c>
      <c r="F34">
        <f t="shared" ca="1" si="18"/>
        <v>0.84848484848484851</v>
      </c>
      <c r="G34">
        <f t="shared" ca="1" si="18"/>
        <v>0.90384615384615385</v>
      </c>
      <c r="H34">
        <f t="shared" ca="1" si="18"/>
        <v>1</v>
      </c>
      <c r="I34">
        <f t="shared" ca="1" si="18"/>
        <v>0.96078431372549022</v>
      </c>
      <c r="J34">
        <f t="shared" ca="1" si="18"/>
        <v>0.85365853658536583</v>
      </c>
      <c r="K34">
        <f t="shared" ca="1" si="18"/>
        <v>0.93548387096774199</v>
      </c>
      <c r="L34">
        <f t="shared" ca="1" si="18"/>
        <v>0.86956521739130432</v>
      </c>
      <c r="M34">
        <f t="shared" ca="1" si="18"/>
        <v>0.90909090909090906</v>
      </c>
      <c r="N34">
        <f t="shared" ca="1" si="18"/>
        <v>0.9</v>
      </c>
      <c r="O34">
        <f t="shared" ca="1" si="18"/>
        <v>0.95348837209302328</v>
      </c>
      <c r="P34">
        <f t="shared" ca="1" si="18"/>
        <v>0.84375</v>
      </c>
      <c r="Q34">
        <f t="shared" ca="1" si="18"/>
        <v>0.89743589743589747</v>
      </c>
      <c r="R34">
        <f t="shared" ca="1" si="18"/>
        <v>0.86363636363636365</v>
      </c>
      <c r="S34">
        <f t="shared" ca="1" si="14"/>
        <v>0.9</v>
      </c>
      <c r="T34">
        <f t="shared" ca="1" si="14"/>
        <v>0.89655172413793105</v>
      </c>
      <c r="U34">
        <f t="shared" ca="1" si="14"/>
        <v>1</v>
      </c>
      <c r="V34">
        <f t="shared" ca="1" si="14"/>
        <v>0.94444444444444442</v>
      </c>
      <c r="W34">
        <f t="shared" ca="1" si="14"/>
        <v>0.95454545454545459</v>
      </c>
      <c r="X34">
        <f t="shared" ca="1" si="14"/>
        <v>0.97727272727272729</v>
      </c>
      <c r="Y34">
        <f t="shared" ca="1" si="14"/>
        <v>1</v>
      </c>
      <c r="Z34">
        <f t="shared" ca="1" si="14"/>
        <v>0.96</v>
      </c>
      <c r="AA34">
        <f t="shared" ca="1" si="24"/>
        <v>0.90909090909090906</v>
      </c>
      <c r="AB34">
        <f t="shared" ca="1" si="24"/>
        <v>0.7857142857142857</v>
      </c>
      <c r="AC34">
        <f t="shared" ca="1" si="24"/>
        <v>0.80303030303030298</v>
      </c>
      <c r="AD34">
        <f t="shared" ca="1" si="24"/>
        <v>0.76470588235294112</v>
      </c>
      <c r="AE34">
        <f t="shared" ca="1" si="24"/>
        <v>0.83333333333333337</v>
      </c>
      <c r="AF34">
        <f t="shared" ca="1" si="24"/>
        <v>0.76086956521739135</v>
      </c>
      <c r="AG34">
        <f t="shared" ca="1" si="24"/>
        <v>0.75</v>
      </c>
      <c r="AH34">
        <f t="shared" ca="1" si="24"/>
        <v>0</v>
      </c>
      <c r="AI34">
        <f t="shared" ca="1" si="24"/>
        <v>0.8</v>
      </c>
      <c r="AJ34">
        <f t="shared" ca="1" si="24"/>
        <v>0.93103448275862066</v>
      </c>
      <c r="AK34">
        <f t="shared" ca="1" si="24"/>
        <v>0.93333333333333335</v>
      </c>
      <c r="AL34">
        <f t="shared" ca="1" si="24"/>
        <v>0.84782608695652173</v>
      </c>
      <c r="AM34">
        <f t="shared" ca="1" si="24"/>
        <v>0.83783783783783783</v>
      </c>
      <c r="AN34">
        <f t="shared" ca="1" si="24"/>
        <v>0.79166666666666663</v>
      </c>
      <c r="AO34">
        <f t="shared" ca="1" si="24"/>
        <v>0.875</v>
      </c>
      <c r="AP34">
        <f t="shared" ca="1" si="24"/>
        <v>0.81818181818181812</v>
      </c>
      <c r="AQ34">
        <f t="shared" ca="1" si="25"/>
        <v>0.75</v>
      </c>
      <c r="AR34">
        <f t="shared" ca="1" si="25"/>
        <v>0.92307692307692313</v>
      </c>
      <c r="AS34">
        <f t="shared" ca="1" si="25"/>
        <v>0.8</v>
      </c>
      <c r="AT34">
        <f t="shared" ca="1" si="25"/>
        <v>0.80555555555555558</v>
      </c>
      <c r="AU34">
        <f t="shared" ca="1" si="25"/>
        <v>0.92</v>
      </c>
      <c r="AV34">
        <f t="shared" ca="1" si="25"/>
        <v>0.8</v>
      </c>
      <c r="AW34">
        <f t="shared" ca="1" si="25"/>
        <v>0.91428571428571426</v>
      </c>
      <c r="AX34">
        <f t="shared" ca="1" si="15"/>
        <v>0.83720930232558133</v>
      </c>
      <c r="AY34">
        <f t="shared" ca="1" si="15"/>
        <v>0.9375</v>
      </c>
      <c r="AZ34">
        <f t="shared" ca="1" si="15"/>
        <v>0.96078431372549022</v>
      </c>
      <c r="BA34">
        <f t="shared" ca="1" si="15"/>
        <v>0.92307692307692313</v>
      </c>
      <c r="BB34">
        <f t="shared" ca="1" si="15"/>
        <v>0.88888888888888884</v>
      </c>
      <c r="BC34">
        <f t="shared" ca="1" si="15"/>
        <v>0.94736842105263164</v>
      </c>
      <c r="BD34">
        <f t="shared" ca="1" si="15"/>
        <v>0.88571428571428568</v>
      </c>
      <c r="BE34">
        <f t="shared" ca="1" si="15"/>
        <v>0.93023255813953487</v>
      </c>
      <c r="BF34">
        <f t="shared" ca="1" si="15"/>
        <v>0.96296296296296302</v>
      </c>
      <c r="BG34">
        <f t="shared" ca="1" si="15"/>
        <v>0.84444444444444444</v>
      </c>
      <c r="BH34">
        <f t="shared" ca="1" si="15"/>
        <v>0.97777777777777775</v>
      </c>
      <c r="BI34">
        <f t="shared" ca="1" si="15"/>
        <v>0.94117647058823528</v>
      </c>
      <c r="BJ34">
        <f t="shared" ca="1" si="15"/>
        <v>1</v>
      </c>
      <c r="BK34">
        <f t="shared" ca="1" si="15"/>
        <v>0.92105263157894735</v>
      </c>
      <c r="BL34">
        <f t="shared" ca="1" si="15"/>
        <v>0.90909090909090906</v>
      </c>
      <c r="BM34">
        <f t="shared" ca="1" si="15"/>
        <v>0.95833333333333337</v>
      </c>
      <c r="BN34">
        <f t="shared" ca="1" si="10"/>
        <v>0.95652173913043481</v>
      </c>
      <c r="BO34">
        <f t="shared" ca="1" si="26"/>
        <v>0.95348837209302328</v>
      </c>
      <c r="BP34">
        <f t="shared" ca="1" si="26"/>
        <v>0.967741935483871</v>
      </c>
      <c r="BQ34">
        <f t="shared" ca="1" si="26"/>
        <v>0.9642857142857143</v>
      </c>
      <c r="BR34">
        <f t="shared" ca="1" si="26"/>
        <v>0.9375</v>
      </c>
      <c r="BS34">
        <f t="shared" ca="1" si="26"/>
        <v>0.94444444444444442</v>
      </c>
      <c r="BT34">
        <f t="shared" ca="1" si="26"/>
        <v>0.9375</v>
      </c>
      <c r="BU34">
        <f t="shared" ca="1" si="26"/>
        <v>0.94736842105263164</v>
      </c>
      <c r="BV34">
        <f t="shared" ca="1" si="26"/>
        <v>0.92105263157894735</v>
      </c>
      <c r="BW34">
        <f t="shared" ca="1" si="26"/>
        <v>0.96875</v>
      </c>
      <c r="BX34">
        <f t="shared" ca="1" si="26"/>
        <v>0.91836734693877553</v>
      </c>
      <c r="BY34">
        <f t="shared" ca="1" si="26"/>
        <v>0.93220338983050843</v>
      </c>
      <c r="BZ34">
        <f t="shared" ca="1" si="26"/>
        <v>1</v>
      </c>
      <c r="CA34">
        <f t="shared" ca="1" si="26"/>
        <v>0.96296296296296302</v>
      </c>
      <c r="CB34">
        <f t="shared" ca="1" si="26"/>
        <v>0.96</v>
      </c>
      <c r="CC34">
        <f t="shared" ca="1" si="26"/>
        <v>1</v>
      </c>
      <c r="CD34">
        <f t="shared" ca="1" si="26"/>
        <v>0.97142857142857142</v>
      </c>
      <c r="CE34">
        <f t="shared" ca="1" si="20"/>
        <v>1</v>
      </c>
      <c r="CF34">
        <f t="shared" ca="1" si="20"/>
        <v>1</v>
      </c>
      <c r="CG34">
        <f t="shared" ca="1" si="20"/>
        <v>0.96666666666666667</v>
      </c>
      <c r="CH34">
        <f t="shared" ca="1" si="20"/>
        <v>0.96666666666666667</v>
      </c>
      <c r="CI34">
        <f t="shared" ca="1" si="20"/>
        <v>0.96875</v>
      </c>
      <c r="CJ34">
        <f t="shared" ca="1" si="20"/>
        <v>1</v>
      </c>
      <c r="CK34">
        <f t="shared" ca="1" si="20"/>
        <v>0.84615384615384615</v>
      </c>
      <c r="CL34">
        <f t="shared" ca="1" si="20"/>
        <v>0.967741935483871</v>
      </c>
      <c r="CM34">
        <f t="shared" ca="1" si="20"/>
        <v>0.8085106382978724</v>
      </c>
      <c r="CN34">
        <f t="shared" ca="1" si="20"/>
        <v>0.93103448275862066</v>
      </c>
      <c r="CO34">
        <f t="shared" ca="1" si="20"/>
        <v>0.79411764705882359</v>
      </c>
      <c r="CP34">
        <f t="shared" ca="1" si="20"/>
        <v>0.84210526315789469</v>
      </c>
      <c r="CQ34">
        <f t="shared" ca="1" si="20"/>
        <v>0.84</v>
      </c>
      <c r="CR34">
        <f t="shared" ca="1" si="21"/>
        <v>0.92105263157894735</v>
      </c>
      <c r="CS34">
        <f t="shared" ca="1" si="21"/>
        <v>0.91666666666666663</v>
      </c>
      <c r="CT34">
        <f t="shared" ca="1" si="21"/>
        <v>0.87096774193548387</v>
      </c>
      <c r="CU34">
        <f t="shared" ca="1" si="21"/>
        <v>0.96551724137931039</v>
      </c>
      <c r="CV34">
        <f t="shared" ca="1" si="21"/>
        <v>0.90322580645161288</v>
      </c>
      <c r="CW34">
        <f t="shared" ca="1" si="21"/>
        <v>0.90909090909090906</v>
      </c>
      <c r="CX34">
        <f t="shared" ca="1" si="21"/>
        <v>0.83333333333333337</v>
      </c>
      <c r="CY34">
        <f t="shared" ca="1" si="21"/>
        <v>0.81081081081081074</v>
      </c>
      <c r="CZ34">
        <f t="shared" ca="1" si="21"/>
        <v>0.80434782608695654</v>
      </c>
      <c r="DA34">
        <f t="shared" ca="1" si="21"/>
        <v>0.87878787878787878</v>
      </c>
      <c r="DB34">
        <f t="shared" ca="1" si="21"/>
        <v>0.92592592592592593</v>
      </c>
      <c r="DC34">
        <f t="shared" ca="1" si="21"/>
        <v>0.83783783783783783</v>
      </c>
      <c r="DD34">
        <f t="shared" ca="1" si="21"/>
        <v>0.97560975609756095</v>
      </c>
      <c r="DE34">
        <f t="shared" ca="1" si="21"/>
        <v>0.75757575757575757</v>
      </c>
      <c r="DF34">
        <f t="shared" ca="1" si="21"/>
        <v>0.89743589743589747</v>
      </c>
      <c r="DG34">
        <f t="shared" ca="1" si="21"/>
        <v>0.95454545454545459</v>
      </c>
      <c r="DH34">
        <f t="shared" ca="1" si="22"/>
        <v>0.91666666666666663</v>
      </c>
      <c r="DI34">
        <f t="shared" ca="1" si="12"/>
        <v>0.96</v>
      </c>
      <c r="DJ34">
        <f t="shared" ca="1" si="23"/>
        <v>0.9375</v>
      </c>
      <c r="DK34">
        <f t="shared" ca="1" si="23"/>
        <v>0.88888888888888884</v>
      </c>
      <c r="DL34">
        <f t="shared" ca="1" si="23"/>
        <v>0.85714285714285721</v>
      </c>
      <c r="DM34">
        <f t="shared" ca="1" si="23"/>
        <v>1</v>
      </c>
      <c r="DN34">
        <f t="shared" ca="1" si="23"/>
        <v>0.91891891891891886</v>
      </c>
      <c r="DO34">
        <f t="shared" ca="1" si="23"/>
        <v>0.85185185185185186</v>
      </c>
      <c r="DP34">
        <f t="shared" ca="1" si="23"/>
        <v>0.90909090909090906</v>
      </c>
      <c r="DQ34">
        <f t="shared" ca="1" si="23"/>
        <v>0.85714285714285721</v>
      </c>
      <c r="DR34">
        <f t="shared" ca="1" si="23"/>
        <v>1</v>
      </c>
      <c r="DS34">
        <f t="shared" ca="1" si="23"/>
        <v>0.92307692307692313</v>
      </c>
      <c r="DT34">
        <f t="shared" ca="1" si="23"/>
        <v>0.875</v>
      </c>
      <c r="DU34">
        <f t="shared" ca="1" si="23"/>
        <v>0.85714285714285721</v>
      </c>
      <c r="DV34">
        <f t="shared" ca="1" si="23"/>
        <v>0.9375</v>
      </c>
      <c r="DW34">
        <f t="shared" ca="1" si="23"/>
        <v>1</v>
      </c>
      <c r="DX34">
        <f t="shared" ca="1" si="23"/>
        <v>0.91666666666666663</v>
      </c>
      <c r="DY34">
        <f t="shared" ca="1" si="23"/>
        <v>0.87096774193548387</v>
      </c>
      <c r="DZ34">
        <f t="shared" ca="1" si="17"/>
        <v>0.93181818181818188</v>
      </c>
      <c r="EA34">
        <f t="shared" ca="1" si="17"/>
        <v>1</v>
      </c>
      <c r="EB34">
        <f t="shared" ca="1" si="17"/>
        <v>1</v>
      </c>
      <c r="EC34">
        <f t="shared" ca="1" si="17"/>
        <v>0.96</v>
      </c>
      <c r="ED34">
        <f t="shared" ca="1" si="17"/>
        <v>0.94444444444444442</v>
      </c>
      <c r="EE34">
        <f t="shared" ca="1" si="17"/>
        <v>0.97058823529411764</v>
      </c>
      <c r="EF34">
        <f t="shared" ca="1" si="17"/>
        <v>0.96153846153846156</v>
      </c>
      <c r="EG34">
        <f t="shared" ca="1" si="17"/>
        <v>1</v>
      </c>
      <c r="EH34">
        <f t="shared" ca="1" si="17"/>
        <v>0.9285714285714286</v>
      </c>
    </row>
    <row r="35" spans="1:138" ht="26.65" x14ac:dyDescent="0.45">
      <c r="A35" s="4" t="s">
        <v>55</v>
      </c>
      <c r="B35" s="3" t="s">
        <v>322</v>
      </c>
      <c r="C35">
        <f t="shared" ca="1" si="18"/>
        <v>0.79245283018867929</v>
      </c>
      <c r="D35">
        <f t="shared" ca="1" si="18"/>
        <v>0.79452054794520555</v>
      </c>
      <c r="E35">
        <f t="shared" ca="1" si="18"/>
        <v>0.83333333333333337</v>
      </c>
      <c r="F35">
        <f t="shared" ca="1" si="18"/>
        <v>0.85714285714285721</v>
      </c>
      <c r="G35">
        <f t="shared" ca="1" si="18"/>
        <v>0.82456140350877194</v>
      </c>
      <c r="H35">
        <f t="shared" ca="1" si="18"/>
        <v>0.91489361702127658</v>
      </c>
      <c r="I35">
        <f t="shared" ca="1" si="18"/>
        <v>0.81132075471698117</v>
      </c>
      <c r="J35">
        <f t="shared" ca="1" si="18"/>
        <v>0.78723404255319152</v>
      </c>
      <c r="K35">
        <f t="shared" ca="1" si="18"/>
        <v>0.77142857142857146</v>
      </c>
      <c r="L35">
        <f t="shared" ca="1" si="18"/>
        <v>0.875</v>
      </c>
      <c r="M35">
        <f t="shared" ca="1" si="18"/>
        <v>0.81632653061224492</v>
      </c>
      <c r="N35">
        <f t="shared" ca="1" si="18"/>
        <v>0.95121951219512191</v>
      </c>
      <c r="O35">
        <f t="shared" ca="1" si="18"/>
        <v>0.85416666666666663</v>
      </c>
      <c r="P35">
        <f t="shared" ca="1" si="18"/>
        <v>0.76315789473684215</v>
      </c>
      <c r="Q35">
        <f t="shared" ca="1" si="18"/>
        <v>0.89583333333333337</v>
      </c>
      <c r="R35">
        <f t="shared" ca="1" si="18"/>
        <v>0.90625</v>
      </c>
      <c r="S35">
        <f t="shared" ca="1" si="14"/>
        <v>0.95121951219512191</v>
      </c>
      <c r="T35">
        <f t="shared" ca="1" si="14"/>
        <v>0.92307692307692313</v>
      </c>
      <c r="U35">
        <f t="shared" ca="1" si="14"/>
        <v>0.94594594594594594</v>
      </c>
      <c r="V35">
        <f t="shared" ca="1" si="14"/>
        <v>0.90909090909090906</v>
      </c>
      <c r="W35">
        <f t="shared" ca="1" si="14"/>
        <v>1</v>
      </c>
      <c r="X35">
        <f t="shared" ca="1" si="14"/>
        <v>0.92156862745098045</v>
      </c>
      <c r="Y35">
        <f t="shared" ca="1" si="14"/>
        <v>1</v>
      </c>
      <c r="Z35">
        <f t="shared" ca="1" si="14"/>
        <v>0.94117647058823528</v>
      </c>
      <c r="AA35">
        <f t="shared" ca="1" si="24"/>
        <v>0.97777777777777775</v>
      </c>
      <c r="AB35">
        <f t="shared" ca="1" si="24"/>
        <v>0.72131147540983609</v>
      </c>
      <c r="AC35">
        <f t="shared" ca="1" si="24"/>
        <v>0.74647887323943662</v>
      </c>
      <c r="AD35">
        <f t="shared" ca="1" si="24"/>
        <v>0.76190476190476186</v>
      </c>
      <c r="AE35">
        <f t="shared" ca="1" si="24"/>
        <v>0.81818181818181812</v>
      </c>
      <c r="AF35">
        <f t="shared" ca="1" si="24"/>
        <v>0.65999999999999992</v>
      </c>
      <c r="AG35">
        <f t="shared" ca="1" si="24"/>
        <v>0.72727272727272729</v>
      </c>
      <c r="AH35">
        <f t="shared" ca="1" si="24"/>
        <v>0.8</v>
      </c>
      <c r="AI35">
        <f t="shared" ca="1" si="24"/>
        <v>0</v>
      </c>
      <c r="AJ35">
        <f t="shared" ca="1" si="24"/>
        <v>0.86111111111111116</v>
      </c>
      <c r="AK35">
        <f t="shared" ca="1" si="24"/>
        <v>0.76470588235294112</v>
      </c>
      <c r="AL35">
        <f t="shared" ca="1" si="24"/>
        <v>0.6875</v>
      </c>
      <c r="AM35">
        <f t="shared" ca="1" si="24"/>
        <v>0.64102564102564097</v>
      </c>
      <c r="AN35">
        <f t="shared" ca="1" si="24"/>
        <v>0.78125</v>
      </c>
      <c r="AO35">
        <f t="shared" ca="1" si="24"/>
        <v>0.84375</v>
      </c>
      <c r="AP35">
        <f t="shared" ca="1" si="24"/>
        <v>0.83333333333333337</v>
      </c>
      <c r="AQ35">
        <f t="shared" ca="1" si="25"/>
        <v>0.93939393939393945</v>
      </c>
      <c r="AR35">
        <f t="shared" ca="1" si="25"/>
        <v>0.88235294117647056</v>
      </c>
      <c r="AS35">
        <f t="shared" ca="1" si="25"/>
        <v>0.75</v>
      </c>
      <c r="AT35">
        <f t="shared" ca="1" si="25"/>
        <v>0.84782608695652173</v>
      </c>
      <c r="AU35">
        <f t="shared" ca="1" si="25"/>
        <v>0.84375</v>
      </c>
      <c r="AV35">
        <f t="shared" ca="1" si="25"/>
        <v>0.96969696969696972</v>
      </c>
      <c r="AW35">
        <f t="shared" ca="1" si="25"/>
        <v>0.88372093023255816</v>
      </c>
      <c r="AX35">
        <f t="shared" ca="1" si="15"/>
        <v>0.8</v>
      </c>
      <c r="AY35">
        <f t="shared" ca="1" si="15"/>
        <v>0.87179487179487181</v>
      </c>
      <c r="AZ35">
        <f t="shared" ca="1" si="15"/>
        <v>0.875</v>
      </c>
      <c r="BA35">
        <f t="shared" ca="1" si="15"/>
        <v>0.91428571428571426</v>
      </c>
      <c r="BB35">
        <f t="shared" ca="1" si="15"/>
        <v>0.82352941176470584</v>
      </c>
      <c r="BC35">
        <f t="shared" ca="1" si="15"/>
        <v>0.91304347826086962</v>
      </c>
      <c r="BD35">
        <f t="shared" ca="1" si="15"/>
        <v>0.93478260869565222</v>
      </c>
      <c r="BE35">
        <f t="shared" ca="1" si="15"/>
        <v>0.83333333333333337</v>
      </c>
      <c r="BF35">
        <f t="shared" ca="1" si="15"/>
        <v>0.91428571428571426</v>
      </c>
      <c r="BG35">
        <f t="shared" ca="1" si="15"/>
        <v>0.78431372549019607</v>
      </c>
      <c r="BH35">
        <f t="shared" ca="1" si="15"/>
        <v>0.8085106382978724</v>
      </c>
      <c r="BI35">
        <f t="shared" ca="1" si="15"/>
        <v>0.87804878048780488</v>
      </c>
      <c r="BJ35">
        <f t="shared" ca="1" si="15"/>
        <v>1</v>
      </c>
      <c r="BK35">
        <f t="shared" ca="1" si="15"/>
        <v>0.8666666666666667</v>
      </c>
      <c r="BL35">
        <f t="shared" ca="1" si="15"/>
        <v>0.90476190476190477</v>
      </c>
      <c r="BM35">
        <f t="shared" ca="1" si="15"/>
        <v>0.93939393939393945</v>
      </c>
      <c r="BN35">
        <f t="shared" ca="1" si="10"/>
        <v>0.9375</v>
      </c>
      <c r="BO35">
        <f t="shared" ca="1" si="26"/>
        <v>0.85416666666666663</v>
      </c>
      <c r="BP35">
        <f t="shared" ca="1" si="26"/>
        <v>0.92307692307692313</v>
      </c>
      <c r="BQ35">
        <f t="shared" ca="1" si="26"/>
        <v>0.91666666666666663</v>
      </c>
      <c r="BR35">
        <f t="shared" ca="1" si="26"/>
        <v>0.87037037037037035</v>
      </c>
      <c r="BS35">
        <f t="shared" ca="1" si="26"/>
        <v>0.85714285714285721</v>
      </c>
      <c r="BT35">
        <f t="shared" ca="1" si="26"/>
        <v>0.96153846153846156</v>
      </c>
      <c r="BU35">
        <f t="shared" ca="1" si="26"/>
        <v>0.86363636363636365</v>
      </c>
      <c r="BV35">
        <f t="shared" ca="1" si="26"/>
        <v>0.84090909090909094</v>
      </c>
      <c r="BW35">
        <f t="shared" ca="1" si="26"/>
        <v>0.95121951219512191</v>
      </c>
      <c r="BX35">
        <f t="shared" ca="1" si="26"/>
        <v>0.74</v>
      </c>
      <c r="BY35">
        <f t="shared" ca="1" si="26"/>
        <v>0.78333333333333333</v>
      </c>
      <c r="BZ35">
        <f t="shared" ca="1" si="26"/>
        <v>0.91666666666666663</v>
      </c>
      <c r="CA35">
        <f t="shared" ca="1" si="26"/>
        <v>0.91428571428571426</v>
      </c>
      <c r="CB35">
        <f t="shared" ca="1" si="26"/>
        <v>0.94117647058823528</v>
      </c>
      <c r="CC35">
        <f t="shared" ca="1" si="26"/>
        <v>0.97499999999999998</v>
      </c>
      <c r="CD35">
        <f t="shared" ca="1" si="26"/>
        <v>0.90476190476190477</v>
      </c>
      <c r="CE35">
        <f t="shared" ca="1" si="20"/>
        <v>0.91891891891891886</v>
      </c>
      <c r="CF35">
        <f t="shared" ca="1" si="20"/>
        <v>1</v>
      </c>
      <c r="CG35">
        <f t="shared" ca="1" si="20"/>
        <v>0.94871794871794868</v>
      </c>
      <c r="CH35">
        <f t="shared" ca="1" si="20"/>
        <v>0.89189189189189189</v>
      </c>
      <c r="CI35">
        <f t="shared" ca="1" si="20"/>
        <v>0.92500000000000004</v>
      </c>
      <c r="CJ35">
        <f t="shared" ca="1" si="20"/>
        <v>1</v>
      </c>
      <c r="CK35">
        <f t="shared" ca="1" si="20"/>
        <v>0.72093023255813948</v>
      </c>
      <c r="CL35">
        <f t="shared" ca="1" si="20"/>
        <v>0.86486486486486491</v>
      </c>
      <c r="CM35">
        <f t="shared" ca="1" si="20"/>
        <v>0.73076923076923084</v>
      </c>
      <c r="CN35">
        <f t="shared" ca="1" si="20"/>
        <v>0.86111111111111116</v>
      </c>
      <c r="CO35">
        <f t="shared" ca="1" si="20"/>
        <v>0.7857142857142857</v>
      </c>
      <c r="CP35">
        <f t="shared" ca="1" si="20"/>
        <v>0.7441860465116279</v>
      </c>
      <c r="CQ35">
        <f t="shared" ca="1" si="20"/>
        <v>0.8529411764705882</v>
      </c>
      <c r="CR35">
        <f t="shared" ca="1" si="21"/>
        <v>0.7857142857142857</v>
      </c>
      <c r="CS35">
        <f t="shared" ca="1" si="21"/>
        <v>0.77500000000000002</v>
      </c>
      <c r="CT35">
        <f t="shared" ca="1" si="21"/>
        <v>0.875</v>
      </c>
      <c r="CU35">
        <f t="shared" ca="1" si="21"/>
        <v>0.85714285714285721</v>
      </c>
      <c r="CV35">
        <f t="shared" ca="1" si="21"/>
        <v>0.81081081081081074</v>
      </c>
      <c r="CW35">
        <f t="shared" ca="1" si="21"/>
        <v>0.84</v>
      </c>
      <c r="CX35">
        <f t="shared" ca="1" si="21"/>
        <v>0.84444444444444444</v>
      </c>
      <c r="CY35">
        <f t="shared" ca="1" si="21"/>
        <v>0.8</v>
      </c>
      <c r="CZ35">
        <f t="shared" ca="1" si="21"/>
        <v>0.72549019607843135</v>
      </c>
      <c r="DA35">
        <f t="shared" ca="1" si="21"/>
        <v>0.85365853658536583</v>
      </c>
      <c r="DB35">
        <f t="shared" ca="1" si="21"/>
        <v>0.88571428571428568</v>
      </c>
      <c r="DC35">
        <f t="shared" ca="1" si="21"/>
        <v>0.64102564102564097</v>
      </c>
      <c r="DD35">
        <f t="shared" ca="1" si="21"/>
        <v>0.76190476190476186</v>
      </c>
      <c r="DE35">
        <f t="shared" ca="1" si="21"/>
        <v>0.72499999999999998</v>
      </c>
      <c r="DF35">
        <f t="shared" ca="1" si="21"/>
        <v>0.84782608695652173</v>
      </c>
      <c r="DG35">
        <f t="shared" ca="1" si="21"/>
        <v>0.9</v>
      </c>
      <c r="DH35">
        <f t="shared" ca="1" si="22"/>
        <v>0.91111111111111109</v>
      </c>
      <c r="DI35">
        <f t="shared" ca="1" si="12"/>
        <v>0.90909090909090906</v>
      </c>
      <c r="DJ35">
        <f t="shared" ca="1" si="23"/>
        <v>0.87179487179487181</v>
      </c>
      <c r="DK35">
        <f t="shared" ca="1" si="23"/>
        <v>0.80952380952380953</v>
      </c>
      <c r="DL35">
        <f t="shared" ca="1" si="23"/>
        <v>0.9375</v>
      </c>
      <c r="DM35">
        <f t="shared" ca="1" si="23"/>
        <v>0.9285714285714286</v>
      </c>
      <c r="DN35">
        <f t="shared" ca="1" si="23"/>
        <v>0.80952380952380953</v>
      </c>
      <c r="DO35">
        <f t="shared" ca="1" si="23"/>
        <v>0.89189189189189189</v>
      </c>
      <c r="DP35">
        <f t="shared" ca="1" si="23"/>
        <v>0.78947368421052633</v>
      </c>
      <c r="DQ35">
        <f t="shared" ca="1" si="23"/>
        <v>0.80952380952380953</v>
      </c>
      <c r="DR35">
        <f t="shared" ca="1" si="23"/>
        <v>1</v>
      </c>
      <c r="DS35">
        <f t="shared" ca="1" si="23"/>
        <v>0.84444444444444444</v>
      </c>
      <c r="DT35">
        <f t="shared" ca="1" si="23"/>
        <v>0.74509803921568629</v>
      </c>
      <c r="DU35">
        <f t="shared" ca="1" si="23"/>
        <v>0.77777777777777779</v>
      </c>
      <c r="DV35">
        <f t="shared" ca="1" si="23"/>
        <v>0.87179487179487181</v>
      </c>
      <c r="DW35">
        <f t="shared" ca="1" si="23"/>
        <v>1</v>
      </c>
      <c r="DX35">
        <f t="shared" ca="1" si="23"/>
        <v>0.83333333333333337</v>
      </c>
      <c r="DY35">
        <f t="shared" ca="1" si="23"/>
        <v>0.78378378378378377</v>
      </c>
      <c r="DZ35">
        <f t="shared" ca="1" si="17"/>
        <v>0.76086956521739135</v>
      </c>
      <c r="EA35">
        <f t="shared" ca="1" si="17"/>
        <v>1</v>
      </c>
      <c r="EB35">
        <f t="shared" ca="1" si="17"/>
        <v>0.96969696969696972</v>
      </c>
      <c r="EC35">
        <f t="shared" ca="1" si="17"/>
        <v>0.94117647058823528</v>
      </c>
      <c r="ED35">
        <f t="shared" ca="1" si="17"/>
        <v>0.85714285714285721</v>
      </c>
      <c r="EE35">
        <f t="shared" ca="1" si="17"/>
        <v>0.84615384615384615</v>
      </c>
      <c r="EF35">
        <f t="shared" ca="1" si="17"/>
        <v>0.87878787878787878</v>
      </c>
      <c r="EG35">
        <f t="shared" ca="1" si="17"/>
        <v>0.93103448275862066</v>
      </c>
      <c r="EH35">
        <f t="shared" ca="1" si="17"/>
        <v>0.85714285714285721</v>
      </c>
    </row>
    <row r="36" spans="1:138" ht="26.65" x14ac:dyDescent="0.45">
      <c r="A36" s="4" t="s">
        <v>56</v>
      </c>
      <c r="B36" s="3" t="s">
        <v>323</v>
      </c>
      <c r="C36">
        <f t="shared" ca="1" si="18"/>
        <v>0.84782608695652173</v>
      </c>
      <c r="D36">
        <f t="shared" ca="1" si="18"/>
        <v>0.86764705882352944</v>
      </c>
      <c r="E36">
        <f t="shared" ca="1" si="18"/>
        <v>0.86538461538461542</v>
      </c>
      <c r="F36">
        <f t="shared" ca="1" si="18"/>
        <v>0.91176470588235292</v>
      </c>
      <c r="G36">
        <f t="shared" ca="1" si="18"/>
        <v>0.88</v>
      </c>
      <c r="H36">
        <f t="shared" ca="1" si="18"/>
        <v>0.91891891891891886</v>
      </c>
      <c r="I36">
        <f t="shared" ca="1" si="18"/>
        <v>0.91666666666666663</v>
      </c>
      <c r="J36">
        <f t="shared" ca="1" si="18"/>
        <v>0.90476190476190477</v>
      </c>
      <c r="K36">
        <f t="shared" ca="1" si="18"/>
        <v>0.89655172413793105</v>
      </c>
      <c r="L36">
        <f t="shared" ca="1" si="18"/>
        <v>1</v>
      </c>
      <c r="M36">
        <f t="shared" ca="1" si="18"/>
        <v>0.93181818181818188</v>
      </c>
      <c r="N36">
        <f t="shared" ca="1" si="18"/>
        <v>0.967741935483871</v>
      </c>
      <c r="O36">
        <f t="shared" ca="1" si="18"/>
        <v>0.92682926829268297</v>
      </c>
      <c r="P36">
        <f t="shared" ca="1" si="18"/>
        <v>0.90909090909090906</v>
      </c>
      <c r="Q36">
        <f t="shared" ca="1" si="18"/>
        <v>0.92307692307692313</v>
      </c>
      <c r="R36">
        <f t="shared" ca="1" si="18"/>
        <v>0.95652173913043481</v>
      </c>
      <c r="S36">
        <f t="shared" ca="1" si="14"/>
        <v>0.89655172413793105</v>
      </c>
      <c r="T36">
        <f t="shared" ca="1" si="14"/>
        <v>0.96666666666666667</v>
      </c>
      <c r="U36">
        <f t="shared" ca="1" si="14"/>
        <v>0.96296296296296302</v>
      </c>
      <c r="V36">
        <f t="shared" ca="1" si="14"/>
        <v>0.91176470588235292</v>
      </c>
      <c r="W36">
        <f t="shared" ca="1" si="14"/>
        <v>1</v>
      </c>
      <c r="X36">
        <f t="shared" ca="1" si="14"/>
        <v>0.87179487179487181</v>
      </c>
      <c r="Y36">
        <f t="shared" ca="1" si="14"/>
        <v>1</v>
      </c>
      <c r="Z36">
        <f t="shared" ca="1" si="14"/>
        <v>1</v>
      </c>
      <c r="AA36">
        <f t="shared" ca="1" si="24"/>
        <v>0.87096774193548387</v>
      </c>
      <c r="AB36">
        <f t="shared" ca="1" si="24"/>
        <v>0.7592592592592593</v>
      </c>
      <c r="AC36">
        <f t="shared" ca="1" si="24"/>
        <v>0.78125</v>
      </c>
      <c r="AD36">
        <f t="shared" ca="1" si="24"/>
        <v>0.71875</v>
      </c>
      <c r="AE36">
        <f t="shared" ca="1" si="24"/>
        <v>0.86111111111111116</v>
      </c>
      <c r="AF36">
        <f t="shared" ca="1" si="24"/>
        <v>0.85714285714285721</v>
      </c>
      <c r="AG36">
        <f t="shared" ca="1" si="24"/>
        <v>0.79591836734693877</v>
      </c>
      <c r="AH36">
        <f t="shared" ca="1" si="24"/>
        <v>0.93103448275862066</v>
      </c>
      <c r="AI36">
        <f t="shared" ca="1" si="24"/>
        <v>0.86111111111111116</v>
      </c>
      <c r="AJ36">
        <f t="shared" ca="1" si="24"/>
        <v>0</v>
      </c>
      <c r="AK36">
        <f t="shared" ca="1" si="24"/>
        <v>0.76</v>
      </c>
      <c r="AL36">
        <f t="shared" ca="1" si="24"/>
        <v>0.79069767441860461</v>
      </c>
      <c r="AM36">
        <f t="shared" ca="1" si="24"/>
        <v>0.83333333333333337</v>
      </c>
      <c r="AN36">
        <f t="shared" ca="1" si="24"/>
        <v>0.88</v>
      </c>
      <c r="AO36">
        <f t="shared" ca="1" si="24"/>
        <v>0.96</v>
      </c>
      <c r="AP36">
        <f t="shared" ca="1" si="24"/>
        <v>0.8125</v>
      </c>
      <c r="AQ36">
        <f t="shared" ca="1" si="25"/>
        <v>0.85714285714285721</v>
      </c>
      <c r="AR36">
        <f t="shared" ca="1" si="25"/>
        <v>0.96153846153846156</v>
      </c>
      <c r="AS36">
        <f t="shared" ca="1" si="25"/>
        <v>0.88461538461538458</v>
      </c>
      <c r="AT36">
        <f t="shared" ca="1" si="25"/>
        <v>0.83333333333333337</v>
      </c>
      <c r="AU36">
        <f t="shared" ca="1" si="25"/>
        <v>0.81818181818181812</v>
      </c>
      <c r="AV36">
        <f t="shared" ca="1" si="25"/>
        <v>0.85</v>
      </c>
      <c r="AW36">
        <f t="shared" ca="1" si="25"/>
        <v>0.84375</v>
      </c>
      <c r="AX36">
        <f t="shared" ca="1" si="15"/>
        <v>0.93478260869565222</v>
      </c>
      <c r="AY36">
        <f t="shared" ca="1" si="15"/>
        <v>0.93548387096774199</v>
      </c>
      <c r="AZ36">
        <f t="shared" ca="1" si="15"/>
        <v>0.84444444444444444</v>
      </c>
      <c r="BA36">
        <f t="shared" ca="1" si="15"/>
        <v>0.96153846153846156</v>
      </c>
      <c r="BB36">
        <f t="shared" ca="1" si="15"/>
        <v>0.92592592592592593</v>
      </c>
      <c r="BC36">
        <f t="shared" ca="1" si="15"/>
        <v>0.94594594594594594</v>
      </c>
      <c r="BD36">
        <f t="shared" ca="1" si="15"/>
        <v>0.94444444444444442</v>
      </c>
      <c r="BE36">
        <f t="shared" ca="1" si="15"/>
        <v>0.84615384615384615</v>
      </c>
      <c r="BF36">
        <f t="shared" ca="1" si="15"/>
        <v>1</v>
      </c>
      <c r="BG36">
        <f t="shared" ca="1" si="15"/>
        <v>0.81395348837209303</v>
      </c>
      <c r="BH36">
        <f t="shared" ca="1" si="15"/>
        <v>0.9285714285714286</v>
      </c>
      <c r="BI36">
        <f t="shared" ca="1" si="15"/>
        <v>0.93939393939393945</v>
      </c>
      <c r="BJ36">
        <f t="shared" ca="1" si="15"/>
        <v>0.95833333333333337</v>
      </c>
      <c r="BK36">
        <f t="shared" ca="1" si="15"/>
        <v>0.82352941176470584</v>
      </c>
      <c r="BL36">
        <f t="shared" ca="1" si="15"/>
        <v>0.87096774193548387</v>
      </c>
      <c r="BM36">
        <f t="shared" ca="1" si="15"/>
        <v>0.90909090909090906</v>
      </c>
      <c r="BN36">
        <f t="shared" ca="1" si="10"/>
        <v>0.90476190476190477</v>
      </c>
      <c r="BO36">
        <f t="shared" ca="1" si="26"/>
        <v>0.9</v>
      </c>
      <c r="BP36">
        <f t="shared" ca="1" si="26"/>
        <v>0.8928571428571429</v>
      </c>
      <c r="BQ36">
        <f t="shared" ca="1" si="26"/>
        <v>0.88</v>
      </c>
      <c r="BR36">
        <f t="shared" ca="1" si="26"/>
        <v>0.86363636363636365</v>
      </c>
      <c r="BS36">
        <f t="shared" ca="1" si="26"/>
        <v>0.94285714285714284</v>
      </c>
      <c r="BT36">
        <f t="shared" ca="1" si="26"/>
        <v>1</v>
      </c>
      <c r="BU36">
        <f t="shared" ca="1" si="26"/>
        <v>0.91666666666666663</v>
      </c>
      <c r="BV36">
        <f t="shared" ca="1" si="26"/>
        <v>0.91891891891891886</v>
      </c>
      <c r="BW36">
        <f t="shared" ca="1" si="26"/>
        <v>0.93333333333333335</v>
      </c>
      <c r="BX36">
        <f t="shared" ca="1" si="26"/>
        <v>0.96</v>
      </c>
      <c r="BY36">
        <f t="shared" ca="1" si="26"/>
        <v>0.8928571428571429</v>
      </c>
      <c r="BZ36">
        <f t="shared" ca="1" si="26"/>
        <v>1</v>
      </c>
      <c r="CA36">
        <f t="shared" ca="1" si="26"/>
        <v>0.875</v>
      </c>
      <c r="CB36">
        <f t="shared" ca="1" si="26"/>
        <v>1</v>
      </c>
      <c r="CC36">
        <f t="shared" ca="1" si="26"/>
        <v>0.9285714285714286</v>
      </c>
      <c r="CD36">
        <f t="shared" ca="1" si="26"/>
        <v>1</v>
      </c>
      <c r="CE36">
        <f t="shared" ca="1" si="20"/>
        <v>0.92592592592592593</v>
      </c>
      <c r="CF36">
        <f t="shared" ca="1" si="20"/>
        <v>1</v>
      </c>
      <c r="CG36">
        <f t="shared" ca="1" si="20"/>
        <v>1</v>
      </c>
      <c r="CH36">
        <f t="shared" ca="1" si="20"/>
        <v>0.96551724137931039</v>
      </c>
      <c r="CI36">
        <f t="shared" ca="1" si="20"/>
        <v>0.93333333333333335</v>
      </c>
      <c r="CJ36">
        <f t="shared" ca="1" si="20"/>
        <v>1</v>
      </c>
      <c r="CK36">
        <f t="shared" ca="1" si="20"/>
        <v>0.70588235294117641</v>
      </c>
      <c r="CL36">
        <f t="shared" ca="1" si="20"/>
        <v>0.80769230769230771</v>
      </c>
      <c r="CM36">
        <f t="shared" ca="1" si="20"/>
        <v>0.80434782608695654</v>
      </c>
      <c r="CN36">
        <f t="shared" ca="1" si="20"/>
        <v>0.84615384615384615</v>
      </c>
      <c r="CO36">
        <f t="shared" ca="1" si="20"/>
        <v>0.88888888888888884</v>
      </c>
      <c r="CP36">
        <f t="shared" ca="1" si="20"/>
        <v>0.89743589743589747</v>
      </c>
      <c r="CQ36">
        <f t="shared" ca="1" si="20"/>
        <v>0.88</v>
      </c>
      <c r="CR36">
        <f t="shared" ca="1" si="21"/>
        <v>0.88888888888888884</v>
      </c>
      <c r="CS36">
        <f t="shared" ca="1" si="21"/>
        <v>0.8125</v>
      </c>
      <c r="CT36">
        <f t="shared" ca="1" si="21"/>
        <v>0.8666666666666667</v>
      </c>
      <c r="CU36">
        <f t="shared" ca="1" si="21"/>
        <v>0.79166666666666663</v>
      </c>
      <c r="CV36">
        <f t="shared" ca="1" si="21"/>
        <v>0.8214285714285714</v>
      </c>
      <c r="CW36">
        <f t="shared" ca="1" si="21"/>
        <v>0.85365853658536583</v>
      </c>
      <c r="CX36">
        <f t="shared" ca="1" si="21"/>
        <v>0.82857142857142851</v>
      </c>
      <c r="CY36">
        <f t="shared" ca="1" si="21"/>
        <v>0.86842105263157898</v>
      </c>
      <c r="CZ36">
        <f t="shared" ca="1" si="21"/>
        <v>0.77272727272727271</v>
      </c>
      <c r="DA36">
        <f t="shared" ca="1" si="21"/>
        <v>0.875</v>
      </c>
      <c r="DB36">
        <f t="shared" ca="1" si="21"/>
        <v>0.92307692307692313</v>
      </c>
      <c r="DC36">
        <f t="shared" ca="1" si="21"/>
        <v>0.83333333333333337</v>
      </c>
      <c r="DD36">
        <f t="shared" ca="1" si="21"/>
        <v>0.86111111111111116</v>
      </c>
      <c r="DE36">
        <f t="shared" ca="1" si="21"/>
        <v>0.78787878787878785</v>
      </c>
      <c r="DF36">
        <f t="shared" ca="1" si="21"/>
        <v>0.89473684210526316</v>
      </c>
      <c r="DG36">
        <f t="shared" ca="1" si="21"/>
        <v>0.9</v>
      </c>
      <c r="DH36">
        <f t="shared" ca="1" si="22"/>
        <v>0.91428571428571426</v>
      </c>
      <c r="DI36">
        <f t="shared" ca="1" si="12"/>
        <v>0.95833333333333337</v>
      </c>
      <c r="DJ36">
        <f t="shared" ca="1" si="23"/>
        <v>0.77777777777777779</v>
      </c>
      <c r="DK36">
        <f t="shared" ca="1" si="23"/>
        <v>0.81818181818181812</v>
      </c>
      <c r="DL36">
        <f t="shared" ca="1" si="23"/>
        <v>0.95454545454545459</v>
      </c>
      <c r="DM36">
        <f t="shared" ca="1" si="23"/>
        <v>0.94444444444444442</v>
      </c>
      <c r="DN36">
        <f t="shared" ca="1" si="23"/>
        <v>0.8529411764705882</v>
      </c>
      <c r="DO36">
        <f t="shared" ca="1" si="23"/>
        <v>0.9285714285714286</v>
      </c>
      <c r="DP36">
        <f t="shared" ca="1" si="23"/>
        <v>0.87096774193548387</v>
      </c>
      <c r="DQ36">
        <f t="shared" ca="1" si="23"/>
        <v>0.88571428571428568</v>
      </c>
      <c r="DR36">
        <f t="shared" ca="1" si="23"/>
        <v>1</v>
      </c>
      <c r="DS36">
        <f t="shared" ca="1" si="23"/>
        <v>0.86111111111111116</v>
      </c>
      <c r="DT36">
        <f t="shared" ca="1" si="23"/>
        <v>0.87234042553191493</v>
      </c>
      <c r="DU36">
        <f t="shared" ca="1" si="23"/>
        <v>0.9</v>
      </c>
      <c r="DV36">
        <f t="shared" ca="1" si="23"/>
        <v>0.96875</v>
      </c>
      <c r="DW36">
        <f t="shared" ca="1" si="23"/>
        <v>1</v>
      </c>
      <c r="DX36">
        <f t="shared" ca="1" si="23"/>
        <v>0.91428571428571426</v>
      </c>
      <c r="DY36">
        <f t="shared" ca="1" si="23"/>
        <v>0.90322580645161288</v>
      </c>
      <c r="DZ36">
        <f t="shared" ca="1" si="17"/>
        <v>0.85</v>
      </c>
      <c r="EA36">
        <f t="shared" ca="1" si="17"/>
        <v>0.94444444444444442</v>
      </c>
      <c r="EB36">
        <f t="shared" ca="1" si="17"/>
        <v>0.90476190476190477</v>
      </c>
      <c r="EC36">
        <f t="shared" ca="1" si="17"/>
        <v>0.91304347826086962</v>
      </c>
      <c r="ED36">
        <f t="shared" ca="1" si="17"/>
        <v>0.91176470588235292</v>
      </c>
      <c r="EE36">
        <f t="shared" ca="1" si="17"/>
        <v>0.9375</v>
      </c>
      <c r="EF36">
        <f t="shared" ca="1" si="17"/>
        <v>0.81818181818181812</v>
      </c>
      <c r="EG36">
        <f t="shared" ca="1" si="17"/>
        <v>1</v>
      </c>
      <c r="EH36">
        <f t="shared" ca="1" si="17"/>
        <v>0.88461538461538458</v>
      </c>
    </row>
    <row r="37" spans="1:138" ht="26.65" x14ac:dyDescent="0.45">
      <c r="A37" s="4" t="s">
        <v>57</v>
      </c>
      <c r="B37" s="3" t="s">
        <v>324</v>
      </c>
      <c r="C37">
        <f t="shared" ca="1" si="18"/>
        <v>0.92</v>
      </c>
      <c r="D37">
        <f t="shared" ca="1" si="18"/>
        <v>0.88571428571428568</v>
      </c>
      <c r="E37">
        <f t="shared" ca="1" si="18"/>
        <v>0.84615384615384615</v>
      </c>
      <c r="F37">
        <f t="shared" ca="1" si="18"/>
        <v>0.94444444444444442</v>
      </c>
      <c r="G37">
        <f t="shared" ca="1" si="18"/>
        <v>0.96363636363636362</v>
      </c>
      <c r="H37">
        <f t="shared" ca="1" si="18"/>
        <v>0.89189189189189189</v>
      </c>
      <c r="I37">
        <f t="shared" ca="1" si="18"/>
        <v>0.87234042553191493</v>
      </c>
      <c r="J37">
        <f t="shared" ca="1" si="18"/>
        <v>0.93181818181818188</v>
      </c>
      <c r="K37">
        <f t="shared" ca="1" si="18"/>
        <v>0.9</v>
      </c>
      <c r="L37">
        <f t="shared" ca="1" si="18"/>
        <v>1</v>
      </c>
      <c r="M37">
        <f t="shared" ca="1" si="18"/>
        <v>0.97872340425531912</v>
      </c>
      <c r="N37">
        <f t="shared" ca="1" si="18"/>
        <v>1</v>
      </c>
      <c r="O37">
        <f t="shared" ca="1" si="18"/>
        <v>0.97727272727272729</v>
      </c>
      <c r="P37">
        <f t="shared" ca="1" si="18"/>
        <v>0.87878787878787878</v>
      </c>
      <c r="Q37">
        <f t="shared" ca="1" si="18"/>
        <v>0.92500000000000004</v>
      </c>
      <c r="R37">
        <f t="shared" ca="1" si="18"/>
        <v>0.91304347826086962</v>
      </c>
      <c r="S37">
        <f t="shared" ca="1" si="14"/>
        <v>1</v>
      </c>
      <c r="T37">
        <f t="shared" ca="1" si="14"/>
        <v>0.967741935483871</v>
      </c>
      <c r="U37">
        <f t="shared" ca="1" si="14"/>
        <v>0.84</v>
      </c>
      <c r="V37">
        <f t="shared" ca="1" si="14"/>
        <v>1</v>
      </c>
      <c r="W37">
        <f t="shared" ca="1" si="14"/>
        <v>1</v>
      </c>
      <c r="X37">
        <f t="shared" ca="1" si="14"/>
        <v>0.90243902439024393</v>
      </c>
      <c r="Y37">
        <f t="shared" ca="1" si="14"/>
        <v>1</v>
      </c>
      <c r="Z37">
        <f t="shared" ca="1" si="14"/>
        <v>0.91666666666666663</v>
      </c>
      <c r="AA37">
        <f t="shared" ca="1" si="24"/>
        <v>0.90909090909090906</v>
      </c>
      <c r="AB37">
        <f t="shared" ca="1" si="24"/>
        <v>0.82758620689655171</v>
      </c>
      <c r="AC37">
        <f t="shared" ca="1" si="24"/>
        <v>0.7846153846153846</v>
      </c>
      <c r="AD37">
        <f t="shared" ca="1" si="24"/>
        <v>0.76470588235294112</v>
      </c>
      <c r="AE37">
        <f t="shared" ca="1" si="24"/>
        <v>0.89473684210526316</v>
      </c>
      <c r="AF37">
        <f t="shared" ca="1" si="24"/>
        <v>0.78723404255319152</v>
      </c>
      <c r="AG37">
        <f t="shared" ca="1" si="24"/>
        <v>0.77551020408163263</v>
      </c>
      <c r="AH37">
        <f t="shared" ca="1" si="24"/>
        <v>0.93333333333333335</v>
      </c>
      <c r="AI37">
        <f t="shared" ca="1" si="24"/>
        <v>0.76470588235294112</v>
      </c>
      <c r="AJ37">
        <f t="shared" ca="1" si="24"/>
        <v>0.76</v>
      </c>
      <c r="AK37">
        <f t="shared" ca="1" si="24"/>
        <v>0</v>
      </c>
      <c r="AL37">
        <f t="shared" ca="1" si="24"/>
        <v>0.87234042553191493</v>
      </c>
      <c r="AM37">
        <f t="shared" ca="1" si="24"/>
        <v>0.86842105263157898</v>
      </c>
      <c r="AN37">
        <f t="shared" ca="1" si="24"/>
        <v>0.88461538461538458</v>
      </c>
      <c r="AO37">
        <f t="shared" ca="1" si="24"/>
        <v>0.875</v>
      </c>
      <c r="AP37">
        <f t="shared" ca="1" si="24"/>
        <v>0.94594594594594594</v>
      </c>
      <c r="AQ37">
        <f t="shared" ca="1" si="25"/>
        <v>0.91304347826086962</v>
      </c>
      <c r="AR37">
        <f t="shared" ca="1" si="25"/>
        <v>0.88</v>
      </c>
      <c r="AS37">
        <f t="shared" ca="1" si="25"/>
        <v>0.84615384615384615</v>
      </c>
      <c r="AT37">
        <f t="shared" ca="1" si="25"/>
        <v>0.80555555555555558</v>
      </c>
      <c r="AU37">
        <f t="shared" ca="1" si="25"/>
        <v>0.77272727272727271</v>
      </c>
      <c r="AV37">
        <f t="shared" ca="1" si="25"/>
        <v>0.95652173913043481</v>
      </c>
      <c r="AW37">
        <f t="shared" ca="1" si="25"/>
        <v>0.84848484848484851</v>
      </c>
      <c r="AX37">
        <f t="shared" ca="1" si="15"/>
        <v>0.91304347826086962</v>
      </c>
      <c r="AY37">
        <f t="shared" ca="1" si="15"/>
        <v>0.90322580645161288</v>
      </c>
      <c r="AZ37">
        <f t="shared" ca="1" si="15"/>
        <v>0.91836734693877553</v>
      </c>
      <c r="BA37">
        <f t="shared" ca="1" si="15"/>
        <v>0.92307692307692313</v>
      </c>
      <c r="BB37">
        <f t="shared" ca="1" si="15"/>
        <v>0.9285714285714286</v>
      </c>
      <c r="BC37">
        <f t="shared" ca="1" si="15"/>
        <v>0.94736842105263164</v>
      </c>
      <c r="BD37">
        <f t="shared" ca="1" si="15"/>
        <v>0.97368421052631582</v>
      </c>
      <c r="BE37">
        <f t="shared" ca="1" si="15"/>
        <v>0.95454545454545459</v>
      </c>
      <c r="BF37">
        <f t="shared" ca="1" si="15"/>
        <v>1</v>
      </c>
      <c r="BG37">
        <f t="shared" ca="1" si="15"/>
        <v>0.93877551020408168</v>
      </c>
      <c r="BH37">
        <f t="shared" ca="1" si="15"/>
        <v>0.90476190476190477</v>
      </c>
      <c r="BI37">
        <f t="shared" ca="1" si="15"/>
        <v>0.94117647058823528</v>
      </c>
      <c r="BJ37">
        <f t="shared" ca="1" si="15"/>
        <v>1</v>
      </c>
      <c r="BK37">
        <f t="shared" ca="1" si="15"/>
        <v>0.94871794871794868</v>
      </c>
      <c r="BL37">
        <f t="shared" ca="1" si="15"/>
        <v>0.94117647058823528</v>
      </c>
      <c r="BM37">
        <f t="shared" ca="1" si="15"/>
        <v>0.95833333333333337</v>
      </c>
      <c r="BN37">
        <f t="shared" ca="1" si="10"/>
        <v>0.95652173913043481</v>
      </c>
      <c r="BO37">
        <f t="shared" ca="1" si="26"/>
        <v>0.9285714285714286</v>
      </c>
      <c r="BP37">
        <f t="shared" ca="1" si="26"/>
        <v>0.967741935483871</v>
      </c>
      <c r="BQ37">
        <f t="shared" ca="1" si="26"/>
        <v>0.92592592592592593</v>
      </c>
      <c r="BR37">
        <f t="shared" ca="1" si="26"/>
        <v>0.98</v>
      </c>
      <c r="BS37">
        <f t="shared" ca="1" si="26"/>
        <v>0.88235294117647056</v>
      </c>
      <c r="BT37">
        <f t="shared" ca="1" si="26"/>
        <v>1</v>
      </c>
      <c r="BU37">
        <f t="shared" ca="1" si="26"/>
        <v>0.94736842105263164</v>
      </c>
      <c r="BV37">
        <f t="shared" ca="1" si="26"/>
        <v>0.82857142857142851</v>
      </c>
      <c r="BW37">
        <f t="shared" ca="1" si="26"/>
        <v>1</v>
      </c>
      <c r="BX37">
        <f t="shared" ca="1" si="26"/>
        <v>0.94</v>
      </c>
      <c r="BY37">
        <f t="shared" ca="1" si="26"/>
        <v>0.9137931034482758</v>
      </c>
      <c r="BZ37">
        <f t="shared" ca="1" si="26"/>
        <v>1</v>
      </c>
      <c r="CA37">
        <f t="shared" ca="1" si="26"/>
        <v>0.92307692307692313</v>
      </c>
      <c r="CB37">
        <f t="shared" ca="1" si="26"/>
        <v>0.96</v>
      </c>
      <c r="CC37">
        <f t="shared" ca="1" si="26"/>
        <v>1</v>
      </c>
      <c r="CD37">
        <f t="shared" ca="1" si="26"/>
        <v>1</v>
      </c>
      <c r="CE37">
        <f t="shared" ca="1" si="20"/>
        <v>1</v>
      </c>
      <c r="CF37">
        <f t="shared" ca="1" si="20"/>
        <v>0.95238095238095233</v>
      </c>
      <c r="CG37">
        <f t="shared" ca="1" si="20"/>
        <v>0.93103448275862066</v>
      </c>
      <c r="CH37">
        <f t="shared" ca="1" si="20"/>
        <v>0.8928571428571429</v>
      </c>
      <c r="CI37">
        <f t="shared" ca="1" si="20"/>
        <v>0.93548387096774199</v>
      </c>
      <c r="CJ37">
        <f t="shared" ca="1" si="20"/>
        <v>0.94736842105263164</v>
      </c>
      <c r="CK37">
        <f t="shared" ca="1" si="20"/>
        <v>0.78378378378378377</v>
      </c>
      <c r="CL37">
        <f t="shared" ca="1" si="20"/>
        <v>0.89655172413793105</v>
      </c>
      <c r="CM37">
        <f t="shared" ca="1" si="20"/>
        <v>0.75555555555555554</v>
      </c>
      <c r="CN37">
        <f t="shared" ca="1" si="20"/>
        <v>0.8928571428571429</v>
      </c>
      <c r="CO37">
        <f t="shared" ca="1" si="20"/>
        <v>0.92105263157894735</v>
      </c>
      <c r="CP37">
        <f t="shared" ca="1" si="20"/>
        <v>0.92682926829268297</v>
      </c>
      <c r="CQ37">
        <f t="shared" ca="1" si="20"/>
        <v>0.92592592592592593</v>
      </c>
      <c r="CR37">
        <f t="shared" ca="1" si="21"/>
        <v>0.89189189189189189</v>
      </c>
      <c r="CS37">
        <f t="shared" ca="1" si="21"/>
        <v>0.8529411764705882</v>
      </c>
      <c r="CT37">
        <f t="shared" ca="1" si="21"/>
        <v>0.87096774193548387</v>
      </c>
      <c r="CU37">
        <f t="shared" ca="1" si="21"/>
        <v>0.96551724137931039</v>
      </c>
      <c r="CV37">
        <f t="shared" ca="1" si="21"/>
        <v>0.9375</v>
      </c>
      <c r="CW37">
        <f t="shared" ca="1" si="21"/>
        <v>0.93333333333333335</v>
      </c>
      <c r="CX37">
        <f t="shared" ca="1" si="21"/>
        <v>0.92307692307692313</v>
      </c>
      <c r="CY37">
        <f t="shared" ca="1" si="21"/>
        <v>0.87179487179487181</v>
      </c>
      <c r="CZ37">
        <f t="shared" ca="1" si="21"/>
        <v>0.87755102040816324</v>
      </c>
      <c r="DA37">
        <f t="shared" ca="1" si="21"/>
        <v>0.94285714285714284</v>
      </c>
      <c r="DB37">
        <f t="shared" ca="1" si="21"/>
        <v>0.92592592592592593</v>
      </c>
      <c r="DC37">
        <f t="shared" ca="1" si="21"/>
        <v>0.86842105263157898</v>
      </c>
      <c r="DD37">
        <f t="shared" ca="1" si="21"/>
        <v>0.76470588235294112</v>
      </c>
      <c r="DE37">
        <f t="shared" ca="1" si="21"/>
        <v>0.86111111111111116</v>
      </c>
      <c r="DF37">
        <f t="shared" ca="1" si="21"/>
        <v>0.86842105263157898</v>
      </c>
      <c r="DG37">
        <f t="shared" ca="1" si="21"/>
        <v>0.95454545454545459</v>
      </c>
      <c r="DH37">
        <f t="shared" ca="1" si="22"/>
        <v>0.91666666666666663</v>
      </c>
      <c r="DI37">
        <f t="shared" ca="1" si="12"/>
        <v>0.86956521739130432</v>
      </c>
      <c r="DJ37">
        <f t="shared" ca="1" si="23"/>
        <v>0.9375</v>
      </c>
      <c r="DK37">
        <f t="shared" ca="1" si="23"/>
        <v>0.91891891891891886</v>
      </c>
      <c r="DL37">
        <f t="shared" ca="1" si="23"/>
        <v>0.90909090909090906</v>
      </c>
      <c r="DM37">
        <f t="shared" ca="1" si="23"/>
        <v>0.88888888888888884</v>
      </c>
      <c r="DN37">
        <f t="shared" ca="1" si="23"/>
        <v>0.75</v>
      </c>
      <c r="DO37">
        <f t="shared" ca="1" si="23"/>
        <v>0.96666666666666667</v>
      </c>
      <c r="DP37">
        <f t="shared" ca="1" si="23"/>
        <v>0.8</v>
      </c>
      <c r="DQ37">
        <f t="shared" ca="1" si="23"/>
        <v>0.91891891891891886</v>
      </c>
      <c r="DR37">
        <f t="shared" ca="1" si="23"/>
        <v>1</v>
      </c>
      <c r="DS37">
        <f t="shared" ca="1" si="23"/>
        <v>0.95</v>
      </c>
      <c r="DT37">
        <f t="shared" ca="1" si="23"/>
        <v>0.8</v>
      </c>
      <c r="DU37">
        <f t="shared" ca="1" si="23"/>
        <v>0.85714285714285721</v>
      </c>
      <c r="DV37">
        <f t="shared" ca="1" si="23"/>
        <v>0.8666666666666667</v>
      </c>
      <c r="DW37">
        <f t="shared" ca="1" si="23"/>
        <v>1</v>
      </c>
      <c r="DX37">
        <f t="shared" ca="1" si="23"/>
        <v>0.8529411764705882</v>
      </c>
      <c r="DY37">
        <f t="shared" ca="1" si="23"/>
        <v>0.83333333333333337</v>
      </c>
      <c r="DZ37">
        <f t="shared" ca="1" si="17"/>
        <v>0.82499999999999996</v>
      </c>
      <c r="EA37">
        <f t="shared" ca="1" si="17"/>
        <v>0.94736842105263164</v>
      </c>
      <c r="EB37">
        <f t="shared" ca="1" si="17"/>
        <v>0.90909090909090906</v>
      </c>
      <c r="EC37">
        <f t="shared" ca="1" si="17"/>
        <v>0.91666666666666663</v>
      </c>
      <c r="ED37">
        <f t="shared" ca="1" si="17"/>
        <v>0.94444444444444442</v>
      </c>
      <c r="EE37">
        <f t="shared" ca="1" si="17"/>
        <v>0.97058823529411764</v>
      </c>
      <c r="EF37">
        <f t="shared" ca="1" si="17"/>
        <v>0.875</v>
      </c>
      <c r="EG37">
        <f t="shared" ca="1" si="17"/>
        <v>0.95</v>
      </c>
      <c r="EH37">
        <f t="shared" ca="1" si="17"/>
        <v>0.84615384615384615</v>
      </c>
    </row>
    <row r="38" spans="1:138" ht="39.75" x14ac:dyDescent="0.45">
      <c r="A38" s="4" t="s">
        <v>58</v>
      </c>
      <c r="B38" s="3" t="s">
        <v>325</v>
      </c>
      <c r="C38">
        <f t="shared" ca="1" si="18"/>
        <v>0.79032258064516125</v>
      </c>
      <c r="D38">
        <f t="shared" ca="1" si="18"/>
        <v>0.67999999999999994</v>
      </c>
      <c r="E38">
        <f t="shared" ca="1" si="18"/>
        <v>0.80882352941176472</v>
      </c>
      <c r="F38">
        <f t="shared" ca="1" si="18"/>
        <v>0.86538461538461542</v>
      </c>
      <c r="G38">
        <f t="shared" ca="1" si="18"/>
        <v>0.76190476190476186</v>
      </c>
      <c r="H38">
        <f t="shared" ca="1" si="18"/>
        <v>0.8727272727272728</v>
      </c>
      <c r="I38">
        <f t="shared" ca="1" si="18"/>
        <v>0.86153846153846159</v>
      </c>
      <c r="J38">
        <f t="shared" ca="1" si="18"/>
        <v>0.7857142857142857</v>
      </c>
      <c r="K38">
        <f t="shared" ca="1" si="18"/>
        <v>0.875</v>
      </c>
      <c r="L38">
        <f t="shared" ca="1" si="18"/>
        <v>0.88095238095238093</v>
      </c>
      <c r="M38">
        <f t="shared" ca="1" si="18"/>
        <v>0.85</v>
      </c>
      <c r="N38">
        <f t="shared" ca="1" si="18"/>
        <v>0.875</v>
      </c>
      <c r="O38">
        <f t="shared" ca="1" si="18"/>
        <v>0.67999999999999994</v>
      </c>
      <c r="P38">
        <f t="shared" ca="1" si="18"/>
        <v>0.86274509803921573</v>
      </c>
      <c r="Q38">
        <f t="shared" ca="1" si="18"/>
        <v>0.79245283018867929</v>
      </c>
      <c r="R38">
        <f t="shared" ca="1" si="18"/>
        <v>0.85</v>
      </c>
      <c r="S38">
        <f t="shared" ca="1" si="14"/>
        <v>0.89795918367346939</v>
      </c>
      <c r="T38">
        <f t="shared" ca="1" si="14"/>
        <v>0.89583333333333337</v>
      </c>
      <c r="U38">
        <f t="shared" ca="1" si="14"/>
        <v>0.97959183673469385</v>
      </c>
      <c r="V38">
        <f t="shared" ca="1" si="14"/>
        <v>0.82000000000000006</v>
      </c>
      <c r="W38">
        <f t="shared" ca="1" si="14"/>
        <v>0.95238095238095233</v>
      </c>
      <c r="X38">
        <f t="shared" ca="1" si="14"/>
        <v>0.8214285714285714</v>
      </c>
      <c r="Y38">
        <f t="shared" ca="1" si="14"/>
        <v>1</v>
      </c>
      <c r="Z38">
        <f t="shared" ca="1" si="14"/>
        <v>0.97826086956521741</v>
      </c>
      <c r="AA38">
        <f t="shared" ca="1" si="24"/>
        <v>0.90384615384615385</v>
      </c>
      <c r="AB38">
        <f t="shared" ca="1" si="24"/>
        <v>0.58730158730158732</v>
      </c>
      <c r="AC38">
        <f t="shared" ca="1" si="24"/>
        <v>0.5714285714285714</v>
      </c>
      <c r="AD38">
        <f t="shared" ca="1" si="24"/>
        <v>0.76470588235294112</v>
      </c>
      <c r="AE38">
        <f t="shared" ca="1" si="24"/>
        <v>0.74</v>
      </c>
      <c r="AF38">
        <f t="shared" ca="1" si="24"/>
        <v>0.7</v>
      </c>
      <c r="AG38">
        <f t="shared" ca="1" si="24"/>
        <v>0.65</v>
      </c>
      <c r="AH38">
        <f t="shared" ca="1" si="24"/>
        <v>0.84782608695652173</v>
      </c>
      <c r="AI38">
        <f t="shared" ca="1" si="24"/>
        <v>0.6875</v>
      </c>
      <c r="AJ38">
        <f t="shared" ca="1" si="24"/>
        <v>0.79069767441860461</v>
      </c>
      <c r="AK38">
        <f t="shared" ca="1" si="24"/>
        <v>0.87234042553191493</v>
      </c>
      <c r="AL38">
        <f t="shared" ca="1" si="24"/>
        <v>0</v>
      </c>
      <c r="AM38">
        <f t="shared" ca="1" si="24"/>
        <v>0.69387755102040816</v>
      </c>
      <c r="AN38">
        <f t="shared" ca="1" si="24"/>
        <v>0.83720930232558133</v>
      </c>
      <c r="AO38">
        <f t="shared" ca="1" si="24"/>
        <v>0.88372093023255816</v>
      </c>
      <c r="AP38">
        <f t="shared" ca="1" si="24"/>
        <v>0.77551020408163263</v>
      </c>
      <c r="AQ38">
        <f t="shared" ref="AQ38:AW45" ca="1" si="27">1-(COUNTIFS(INDIRECT(AQ$1),1,INDIRECT($A38),1)/(COUNTIFS(INDIRECT(AQ$1),1,INDIRECT($A38),0)+COUNTIFS(INDIRECT(AQ$1),0,INDIRECT($A38),1)+COUNTIFS(INDIRECT(AQ$1),1,INDIRECT($A38),1)))</f>
        <v>0.93023255813953487</v>
      </c>
      <c r="AR38">
        <f t="shared" ca="1" si="27"/>
        <v>0.86046511627906974</v>
      </c>
      <c r="AS38">
        <f t="shared" ca="1" si="27"/>
        <v>0.91489361702127658</v>
      </c>
      <c r="AT38">
        <f t="shared" ca="1" si="27"/>
        <v>0.81481481481481488</v>
      </c>
      <c r="AU38">
        <f t="shared" ca="1" si="27"/>
        <v>0.90909090909090906</v>
      </c>
      <c r="AV38">
        <f t="shared" ca="1" si="27"/>
        <v>0.90243902439024393</v>
      </c>
      <c r="AW38">
        <f t="shared" ca="1" si="27"/>
        <v>0.79591836734693877</v>
      </c>
      <c r="AX38">
        <f t="shared" ca="1" si="15"/>
        <v>0.75438596491228072</v>
      </c>
      <c r="AY38">
        <f t="shared" ca="1" si="15"/>
        <v>0.87755102040816324</v>
      </c>
      <c r="AZ38">
        <f t="shared" ca="1" si="15"/>
        <v>0.78688524590163933</v>
      </c>
      <c r="BA38">
        <f t="shared" ca="1" si="15"/>
        <v>0.93478260869565222</v>
      </c>
      <c r="BB38">
        <f t="shared" ca="1" si="15"/>
        <v>0.8666666666666667</v>
      </c>
      <c r="BC38">
        <f t="shared" ca="1" si="15"/>
        <v>0.89090909090909087</v>
      </c>
      <c r="BD38">
        <f t="shared" ca="1" si="15"/>
        <v>0.88888888888888884</v>
      </c>
      <c r="BE38">
        <f t="shared" ca="1" si="15"/>
        <v>0.7592592592592593</v>
      </c>
      <c r="BF38">
        <f t="shared" ca="1" si="15"/>
        <v>0.86046511627906974</v>
      </c>
      <c r="BG38">
        <f t="shared" ca="1" si="15"/>
        <v>0.6964285714285714</v>
      </c>
      <c r="BH38">
        <f t="shared" ca="1" si="15"/>
        <v>0.73584905660377364</v>
      </c>
      <c r="BI38">
        <f t="shared" ca="1" si="15"/>
        <v>0.88235294117647056</v>
      </c>
      <c r="BJ38">
        <f t="shared" ca="1" si="15"/>
        <v>0.90697674418604657</v>
      </c>
      <c r="BK38">
        <f t="shared" ca="1" si="15"/>
        <v>0.78431372549019607</v>
      </c>
      <c r="BL38">
        <f t="shared" ca="1" si="15"/>
        <v>0.76086956521739135</v>
      </c>
      <c r="BM38">
        <f t="shared" ca="1" si="15"/>
        <v>0.90476190476190477</v>
      </c>
      <c r="BN38">
        <f t="shared" ca="1" si="10"/>
        <v>0.95348837209302328</v>
      </c>
      <c r="BO38">
        <f t="shared" ca="1" si="26"/>
        <v>0.8214285714285714</v>
      </c>
      <c r="BP38">
        <f t="shared" ca="1" si="26"/>
        <v>0.87234042553191493</v>
      </c>
      <c r="BQ38">
        <f t="shared" ca="1" si="26"/>
        <v>0.88888888888888884</v>
      </c>
      <c r="BR38">
        <f t="shared" ca="1" si="26"/>
        <v>0.75862068965517238</v>
      </c>
      <c r="BS38">
        <f t="shared" ca="1" si="26"/>
        <v>0.77083333333333337</v>
      </c>
      <c r="BT38">
        <f t="shared" ca="1" si="26"/>
        <v>0.97297297297297303</v>
      </c>
      <c r="BU38">
        <f t="shared" ca="1" si="26"/>
        <v>0.80392156862745101</v>
      </c>
      <c r="BV38">
        <f t="shared" ca="1" si="26"/>
        <v>0.85185185185185186</v>
      </c>
      <c r="BW38">
        <f t="shared" ca="1" si="26"/>
        <v>0.875</v>
      </c>
      <c r="BX38">
        <f t="shared" ca="1" si="26"/>
        <v>0.70175438596491224</v>
      </c>
      <c r="BY38">
        <f t="shared" ca="1" si="26"/>
        <v>0.78260869565217395</v>
      </c>
      <c r="BZ38">
        <f t="shared" ca="1" si="26"/>
        <v>0.88888888888888884</v>
      </c>
      <c r="CA38">
        <f t="shared" ca="1" si="26"/>
        <v>0.93478260869565222</v>
      </c>
      <c r="CB38">
        <f t="shared" ca="1" si="26"/>
        <v>0.88095238095238093</v>
      </c>
      <c r="CC38">
        <f t="shared" ca="1" si="26"/>
        <v>0.81818181818181812</v>
      </c>
      <c r="CD38">
        <f t="shared" ca="1" si="26"/>
        <v>0.83673469387755106</v>
      </c>
      <c r="CE38">
        <f t="shared" ca="1" si="20"/>
        <v>0.81395348837209303</v>
      </c>
      <c r="CF38">
        <f t="shared" ca="1" si="20"/>
        <v>0.95121951219512191</v>
      </c>
      <c r="CG38">
        <f t="shared" ca="1" si="20"/>
        <v>0.91666666666666663</v>
      </c>
      <c r="CH38">
        <f t="shared" ca="1" si="20"/>
        <v>0.86956521739130432</v>
      </c>
      <c r="CI38">
        <f t="shared" ca="1" si="20"/>
        <v>0.94117647058823528</v>
      </c>
      <c r="CJ38">
        <f t="shared" ca="1" si="20"/>
        <v>0.97499999999999998</v>
      </c>
      <c r="CK38">
        <f t="shared" ca="1" si="20"/>
        <v>0.75471698113207553</v>
      </c>
      <c r="CL38">
        <f t="shared" ca="1" si="20"/>
        <v>0.79545454545454541</v>
      </c>
      <c r="CM38">
        <f t="shared" ca="1" si="20"/>
        <v>0.67241379310344829</v>
      </c>
      <c r="CN38">
        <f t="shared" ca="1" si="20"/>
        <v>0.84444444444444444</v>
      </c>
      <c r="CO38">
        <f t="shared" ca="1" si="20"/>
        <v>0.83018867924528306</v>
      </c>
      <c r="CP38">
        <f t="shared" ca="1" si="20"/>
        <v>0.77358490566037741</v>
      </c>
      <c r="CQ38">
        <f t="shared" ca="1" si="20"/>
        <v>0.83720930232558133</v>
      </c>
      <c r="CR38">
        <f t="shared" ca="1" si="21"/>
        <v>0.76</v>
      </c>
      <c r="CS38">
        <f t="shared" ca="1" si="21"/>
        <v>0.75</v>
      </c>
      <c r="CT38">
        <f t="shared" ca="1" si="21"/>
        <v>0.83333333333333337</v>
      </c>
      <c r="CU38">
        <f t="shared" ca="1" si="21"/>
        <v>0.7857142857142857</v>
      </c>
      <c r="CV38">
        <f t="shared" ca="1" si="21"/>
        <v>0.82978723404255317</v>
      </c>
      <c r="CW38">
        <f t="shared" ca="1" si="21"/>
        <v>0.72222222222222221</v>
      </c>
      <c r="CX38">
        <f t="shared" ca="1" si="21"/>
        <v>0.83333333333333337</v>
      </c>
      <c r="CY38">
        <f t="shared" ca="1" si="21"/>
        <v>0.75</v>
      </c>
      <c r="CZ38">
        <f t="shared" ca="1" si="21"/>
        <v>0.66666666666666674</v>
      </c>
      <c r="DA38">
        <f t="shared" ca="1" si="21"/>
        <v>0.81632653061224492</v>
      </c>
      <c r="DB38">
        <f t="shared" ca="1" si="21"/>
        <v>0.88888888888888884</v>
      </c>
      <c r="DC38">
        <f t="shared" ca="1" si="21"/>
        <v>0.72</v>
      </c>
      <c r="DD38">
        <f t="shared" ca="1" si="21"/>
        <v>0.8545454545454545</v>
      </c>
      <c r="DE38">
        <f t="shared" ca="1" si="21"/>
        <v>0.68085106382978722</v>
      </c>
      <c r="DF38">
        <f t="shared" ca="1" si="21"/>
        <v>0.74509803921568629</v>
      </c>
      <c r="DG38">
        <f t="shared" ca="1" si="21"/>
        <v>0.92682926829268297</v>
      </c>
      <c r="DH38">
        <f t="shared" ca="1" si="22"/>
        <v>0.75</v>
      </c>
      <c r="DI38">
        <f t="shared" ca="1" si="12"/>
        <v>0.93181818181818188</v>
      </c>
      <c r="DJ38">
        <f t="shared" ca="1" si="23"/>
        <v>0.72093023255813948</v>
      </c>
      <c r="DK38">
        <f t="shared" ca="1" si="23"/>
        <v>0.72916666666666674</v>
      </c>
      <c r="DL38">
        <f t="shared" ca="1" si="23"/>
        <v>0.90243902439024393</v>
      </c>
      <c r="DM38">
        <f t="shared" ca="1" si="23"/>
        <v>0.97499999999999998</v>
      </c>
      <c r="DN38">
        <f t="shared" ca="1" si="23"/>
        <v>0.80392156862745101</v>
      </c>
      <c r="DO38">
        <f t="shared" ca="1" si="23"/>
        <v>0.79069767441860461</v>
      </c>
      <c r="DP38">
        <f t="shared" ca="1" si="23"/>
        <v>0.88235294117647056</v>
      </c>
      <c r="DQ38">
        <f t="shared" ca="1" si="23"/>
        <v>0.78</v>
      </c>
      <c r="DR38">
        <f t="shared" ca="1" si="23"/>
        <v>0.97435897435897434</v>
      </c>
      <c r="DS38">
        <f t="shared" ca="1" si="23"/>
        <v>0.76470588235294112</v>
      </c>
      <c r="DT38">
        <f t="shared" ca="1" si="23"/>
        <v>0.80952380952380953</v>
      </c>
      <c r="DU38">
        <f t="shared" ca="1" si="23"/>
        <v>0.73770491803278682</v>
      </c>
      <c r="DV38">
        <f t="shared" ca="1" si="23"/>
        <v>0.85416666666666663</v>
      </c>
      <c r="DW38">
        <f t="shared" ca="1" si="23"/>
        <v>1</v>
      </c>
      <c r="DX38">
        <f t="shared" ca="1" si="23"/>
        <v>0.75</v>
      </c>
      <c r="DY38">
        <f t="shared" ca="1" si="23"/>
        <v>0.83333333333333337</v>
      </c>
      <c r="DZ38">
        <f t="shared" ca="1" si="17"/>
        <v>0.82758620689655171</v>
      </c>
      <c r="EA38">
        <f t="shared" ca="1" si="17"/>
        <v>1</v>
      </c>
      <c r="EB38">
        <f t="shared" ca="1" si="17"/>
        <v>0.95348837209302328</v>
      </c>
      <c r="EC38">
        <f t="shared" ca="1" si="17"/>
        <v>0.9555555555555556</v>
      </c>
      <c r="ED38">
        <f t="shared" ca="1" si="17"/>
        <v>0.92727272727272725</v>
      </c>
      <c r="EE38">
        <f t="shared" ca="1" si="17"/>
        <v>0.85714285714285721</v>
      </c>
      <c r="EF38">
        <f t="shared" ca="1" si="17"/>
        <v>0.88372093023255816</v>
      </c>
      <c r="EG38">
        <f t="shared" ca="1" si="17"/>
        <v>0.97560975609756095</v>
      </c>
      <c r="EH38">
        <f t="shared" ca="1" si="17"/>
        <v>0.91489361702127658</v>
      </c>
    </row>
    <row r="39" spans="1:138" ht="26.65" x14ac:dyDescent="0.45">
      <c r="A39" s="4" t="s">
        <v>59</v>
      </c>
      <c r="B39" s="3" t="s">
        <v>326</v>
      </c>
      <c r="C39">
        <f t="shared" ca="1" si="18"/>
        <v>0.72549019607843135</v>
      </c>
      <c r="D39">
        <f t="shared" ca="1" si="18"/>
        <v>0.72857142857142865</v>
      </c>
      <c r="E39">
        <f t="shared" ca="1" si="18"/>
        <v>0.75438596491228072</v>
      </c>
      <c r="F39">
        <f t="shared" ca="1" si="18"/>
        <v>0.77500000000000002</v>
      </c>
      <c r="G39">
        <f t="shared" ca="1" si="18"/>
        <v>0.76363636363636367</v>
      </c>
      <c r="H39">
        <f t="shared" ca="1" si="18"/>
        <v>0.86956521739130432</v>
      </c>
      <c r="I39">
        <f t="shared" ca="1" si="18"/>
        <v>0.81481481481481488</v>
      </c>
      <c r="J39">
        <f t="shared" ca="1" si="18"/>
        <v>0.88461538461538458</v>
      </c>
      <c r="K39">
        <f t="shared" ca="1" si="18"/>
        <v>0.81081081081081074</v>
      </c>
      <c r="L39">
        <f t="shared" ca="1" si="18"/>
        <v>0.94285714285714284</v>
      </c>
      <c r="M39">
        <f t="shared" ca="1" si="18"/>
        <v>0.82000000000000006</v>
      </c>
      <c r="N39">
        <f t="shared" ca="1" si="18"/>
        <v>0.92682926829268297</v>
      </c>
      <c r="O39">
        <f t="shared" ca="1" si="18"/>
        <v>0.8085106382978724</v>
      </c>
      <c r="P39">
        <f t="shared" ca="1" si="18"/>
        <v>0.73684210526315796</v>
      </c>
      <c r="Q39">
        <f t="shared" ca="1" si="18"/>
        <v>0.875</v>
      </c>
      <c r="R39">
        <f t="shared" ca="1" si="18"/>
        <v>0.83870967741935487</v>
      </c>
      <c r="S39">
        <f t="shared" ca="1" si="14"/>
        <v>0.84210526315789469</v>
      </c>
      <c r="T39">
        <f t="shared" ca="1" si="14"/>
        <v>0.86842105263157898</v>
      </c>
      <c r="U39">
        <f t="shared" ca="1" si="14"/>
        <v>0.91891891891891886</v>
      </c>
      <c r="V39">
        <f t="shared" ca="1" si="14"/>
        <v>0.86046511627906974</v>
      </c>
      <c r="W39">
        <f t="shared" ca="1" si="14"/>
        <v>0.9375</v>
      </c>
      <c r="X39">
        <f t="shared" ca="1" si="14"/>
        <v>0.85714285714285721</v>
      </c>
      <c r="Y39">
        <f t="shared" ca="1" si="14"/>
        <v>1</v>
      </c>
      <c r="Z39">
        <f t="shared" ca="1" si="14"/>
        <v>0.94285714285714284</v>
      </c>
      <c r="AA39">
        <f t="shared" ca="1" si="24"/>
        <v>0.85365853658536583</v>
      </c>
      <c r="AB39">
        <f t="shared" ca="1" si="24"/>
        <v>0.61403508771929827</v>
      </c>
      <c r="AC39">
        <f t="shared" ca="1" si="24"/>
        <v>0.69565217391304346</v>
      </c>
      <c r="AD39">
        <f t="shared" ca="1" si="24"/>
        <v>0.79545454545454541</v>
      </c>
      <c r="AE39">
        <f t="shared" ca="1" si="24"/>
        <v>0.84782608695652173</v>
      </c>
      <c r="AF39">
        <f t="shared" ca="1" si="24"/>
        <v>0.71698113207547176</v>
      </c>
      <c r="AG39">
        <f t="shared" ca="1" si="24"/>
        <v>0.73214285714285721</v>
      </c>
      <c r="AH39">
        <f t="shared" ca="1" si="24"/>
        <v>0.83783783783783783</v>
      </c>
      <c r="AI39">
        <f t="shared" ca="1" si="24"/>
        <v>0.64102564102564097</v>
      </c>
      <c r="AJ39">
        <f t="shared" ca="1" si="24"/>
        <v>0.83333333333333337</v>
      </c>
      <c r="AK39">
        <f t="shared" ca="1" si="24"/>
        <v>0.86842105263157898</v>
      </c>
      <c r="AL39">
        <f t="shared" ca="1" si="24"/>
        <v>0.69387755102040816</v>
      </c>
      <c r="AM39">
        <f t="shared" ca="1" si="24"/>
        <v>0</v>
      </c>
      <c r="AN39">
        <f t="shared" ca="1" si="24"/>
        <v>0.82352941176470584</v>
      </c>
      <c r="AO39">
        <f t="shared" ca="1" si="24"/>
        <v>0.84848484848484851</v>
      </c>
      <c r="AP39">
        <f t="shared" ca="1" si="24"/>
        <v>0.78048780487804881</v>
      </c>
      <c r="AQ39">
        <f t="shared" ca="1" si="27"/>
        <v>0.90909090909090906</v>
      </c>
      <c r="AR39">
        <f t="shared" ca="1" si="27"/>
        <v>0.8529411764705882</v>
      </c>
      <c r="AS39">
        <f t="shared" ca="1" si="27"/>
        <v>0.82857142857142851</v>
      </c>
      <c r="AT39">
        <f t="shared" ca="1" si="27"/>
        <v>0.82608695652173914</v>
      </c>
      <c r="AU39">
        <f t="shared" ca="1" si="27"/>
        <v>0.94444444444444442</v>
      </c>
      <c r="AV39">
        <f t="shared" ca="1" si="27"/>
        <v>0.87096774193548387</v>
      </c>
      <c r="AW39">
        <f t="shared" ca="1" si="27"/>
        <v>0.86046511627906974</v>
      </c>
      <c r="AX39">
        <f t="shared" ca="1" si="15"/>
        <v>0.82692307692307687</v>
      </c>
      <c r="AY39">
        <f t="shared" ca="1" si="15"/>
        <v>0.95348837209302328</v>
      </c>
      <c r="AZ39">
        <f t="shared" ca="1" si="15"/>
        <v>0.85714285714285721</v>
      </c>
      <c r="BA39">
        <f t="shared" ca="1" si="15"/>
        <v>0.8529411764705882</v>
      </c>
      <c r="BB39">
        <f t="shared" ca="1" si="15"/>
        <v>0.71875</v>
      </c>
      <c r="BC39">
        <f t="shared" ca="1" si="15"/>
        <v>0.84090909090909094</v>
      </c>
      <c r="BD39">
        <f t="shared" ca="1" si="15"/>
        <v>0.93617021276595747</v>
      </c>
      <c r="BE39">
        <f t="shared" ca="1" si="15"/>
        <v>0.76086956521739135</v>
      </c>
      <c r="BF39">
        <f t="shared" ca="1" si="15"/>
        <v>0.91666666666666663</v>
      </c>
      <c r="BG39">
        <f t="shared" ca="1" si="15"/>
        <v>0.7142857142857143</v>
      </c>
      <c r="BH39">
        <f t="shared" ca="1" si="15"/>
        <v>0.76086956521739135</v>
      </c>
      <c r="BI39">
        <f t="shared" ca="1" si="15"/>
        <v>0.82499999999999996</v>
      </c>
      <c r="BJ39">
        <f t="shared" ca="1" si="15"/>
        <v>0.94285714285714284</v>
      </c>
      <c r="BK39">
        <f t="shared" ca="1" si="15"/>
        <v>0.63157894736842102</v>
      </c>
      <c r="BL39">
        <f t="shared" ca="1" si="15"/>
        <v>0.85365853658536583</v>
      </c>
      <c r="BM39">
        <f t="shared" ca="1" si="15"/>
        <v>0.90909090909090906</v>
      </c>
      <c r="BN39">
        <f t="shared" ca="1" si="10"/>
        <v>0.93939393939393945</v>
      </c>
      <c r="BO39">
        <f t="shared" ca="1" si="26"/>
        <v>0.75555555555555554</v>
      </c>
      <c r="BP39">
        <f t="shared" ca="1" si="26"/>
        <v>0.89743589743589747</v>
      </c>
      <c r="BQ39">
        <f t="shared" ca="1" si="26"/>
        <v>0.91891891891891886</v>
      </c>
      <c r="BR39">
        <f t="shared" ca="1" si="26"/>
        <v>0.80769230769230771</v>
      </c>
      <c r="BS39">
        <f t="shared" ca="1" si="26"/>
        <v>0.86046511627906974</v>
      </c>
      <c r="BT39">
        <f t="shared" ca="1" si="26"/>
        <v>0.96296296296296302</v>
      </c>
      <c r="BU39">
        <f t="shared" ca="1" si="26"/>
        <v>0.75609756097560976</v>
      </c>
      <c r="BV39">
        <f t="shared" ca="1" si="26"/>
        <v>0.8936170212765957</v>
      </c>
      <c r="BW39">
        <f t="shared" ca="1" si="26"/>
        <v>0.81081081081081074</v>
      </c>
      <c r="BX39">
        <f t="shared" ca="1" si="26"/>
        <v>0.76923076923076916</v>
      </c>
      <c r="BY39">
        <f t="shared" ca="1" si="26"/>
        <v>0.70175438596491224</v>
      </c>
      <c r="BZ39">
        <f t="shared" ca="1" si="26"/>
        <v>0.88888888888888884</v>
      </c>
      <c r="CA39">
        <f t="shared" ca="1" si="26"/>
        <v>0.88571428571428568</v>
      </c>
      <c r="CB39">
        <f t="shared" ca="1" si="26"/>
        <v>0.94285714285714284</v>
      </c>
      <c r="CC39">
        <f t="shared" ca="1" si="26"/>
        <v>0.89473684210526316</v>
      </c>
      <c r="CD39">
        <f t="shared" ca="1" si="26"/>
        <v>0.82499999999999996</v>
      </c>
      <c r="CE39">
        <f t="shared" ca="1" si="20"/>
        <v>0.92105263157894735</v>
      </c>
      <c r="CF39">
        <f t="shared" ca="1" si="20"/>
        <v>0.96875</v>
      </c>
      <c r="CG39">
        <f t="shared" ca="1" si="20"/>
        <v>0.89473684210526316</v>
      </c>
      <c r="CH39">
        <f t="shared" ca="1" si="20"/>
        <v>0.92307692307692313</v>
      </c>
      <c r="CI39">
        <f t="shared" ca="1" si="20"/>
        <v>0.92682926829268297</v>
      </c>
      <c r="CJ39">
        <f t="shared" ca="1" si="20"/>
        <v>1</v>
      </c>
      <c r="CK39">
        <f t="shared" ca="1" si="20"/>
        <v>0.83333333333333337</v>
      </c>
      <c r="CL39">
        <f t="shared" ca="1" si="20"/>
        <v>0.86842105263157898</v>
      </c>
      <c r="CM39">
        <f t="shared" ca="1" si="20"/>
        <v>0.7592592592592593</v>
      </c>
      <c r="CN39">
        <f t="shared" ca="1" si="20"/>
        <v>0.83333333333333337</v>
      </c>
      <c r="CO39">
        <f t="shared" ca="1" si="20"/>
        <v>0.81818181818181812</v>
      </c>
      <c r="CP39">
        <f t="shared" ca="1" si="20"/>
        <v>0.77777777777777779</v>
      </c>
      <c r="CQ39">
        <f t="shared" ca="1" si="20"/>
        <v>0.85714285714285721</v>
      </c>
      <c r="CR39">
        <f t="shared" ca="1" si="21"/>
        <v>0.84444444444444444</v>
      </c>
      <c r="CS39">
        <f t="shared" ca="1" si="21"/>
        <v>0.86363636363636365</v>
      </c>
      <c r="CT39">
        <f t="shared" ca="1" si="21"/>
        <v>0.87804878048780488</v>
      </c>
      <c r="CU39">
        <f t="shared" ca="1" si="21"/>
        <v>0.82857142857142851</v>
      </c>
      <c r="CV39">
        <f t="shared" ca="1" si="21"/>
        <v>0.78378378378378377</v>
      </c>
      <c r="CW39">
        <f t="shared" ca="1" si="21"/>
        <v>0.65909090909090917</v>
      </c>
      <c r="CX39">
        <f t="shared" ca="1" si="21"/>
        <v>0.84782608695652173</v>
      </c>
      <c r="CY39">
        <f t="shared" ca="1" si="21"/>
        <v>0.80434782608695654</v>
      </c>
      <c r="CZ39">
        <f t="shared" ca="1" si="21"/>
        <v>0.73076923076923084</v>
      </c>
      <c r="DA39">
        <f t="shared" ca="1" si="21"/>
        <v>0.76923076923076916</v>
      </c>
      <c r="DB39">
        <f t="shared" ca="1" si="21"/>
        <v>0.88888888888888884</v>
      </c>
      <c r="DC39">
        <f t="shared" ca="1" si="21"/>
        <v>0.7441860465116279</v>
      </c>
      <c r="DD39">
        <f t="shared" ca="1" si="21"/>
        <v>0.84782608695652173</v>
      </c>
      <c r="DE39">
        <f t="shared" ca="1" si="21"/>
        <v>0.81818181818181812</v>
      </c>
      <c r="DF39">
        <f t="shared" ca="1" si="21"/>
        <v>0.7441860465116279</v>
      </c>
      <c r="DG39">
        <f t="shared" ca="1" si="21"/>
        <v>0.9375</v>
      </c>
      <c r="DH39">
        <f t="shared" ca="1" si="22"/>
        <v>0.86363636363636365</v>
      </c>
      <c r="DI39">
        <f t="shared" ca="1" si="12"/>
        <v>0.91176470588235292</v>
      </c>
      <c r="DJ39">
        <f t="shared" ca="1" si="23"/>
        <v>0.875</v>
      </c>
      <c r="DK39">
        <f t="shared" ca="1" si="23"/>
        <v>0.84090909090909094</v>
      </c>
      <c r="DL39">
        <f t="shared" ca="1" si="23"/>
        <v>0.87096774193548387</v>
      </c>
      <c r="DM39">
        <f t="shared" ca="1" si="23"/>
        <v>0.8928571428571429</v>
      </c>
      <c r="DN39">
        <f t="shared" ca="1" si="23"/>
        <v>0.89130434782608692</v>
      </c>
      <c r="DO39">
        <f t="shared" ca="1" si="23"/>
        <v>0.89473684210526316</v>
      </c>
      <c r="DP39">
        <f t="shared" ca="1" si="23"/>
        <v>0.85365853658536583</v>
      </c>
      <c r="DQ39">
        <f t="shared" ca="1" si="23"/>
        <v>0.75609756097560976</v>
      </c>
      <c r="DR39">
        <f t="shared" ca="1" si="23"/>
        <v>1</v>
      </c>
      <c r="DS39">
        <f t="shared" ca="1" si="23"/>
        <v>0.82222222222222219</v>
      </c>
      <c r="DT39">
        <f t="shared" ca="1" si="23"/>
        <v>0.72549019607843135</v>
      </c>
      <c r="DU39">
        <f t="shared" ca="1" si="23"/>
        <v>0.71153846153846156</v>
      </c>
      <c r="DV39">
        <f t="shared" ca="1" si="23"/>
        <v>0.84615384615384615</v>
      </c>
      <c r="DW39">
        <f t="shared" ca="1" si="23"/>
        <v>1</v>
      </c>
      <c r="DX39">
        <f t="shared" ca="1" si="23"/>
        <v>0.80952380952380953</v>
      </c>
      <c r="DY39">
        <f t="shared" ca="1" si="23"/>
        <v>0.90476190476190477</v>
      </c>
      <c r="DZ39">
        <f t="shared" ca="1" si="17"/>
        <v>0.81632653061224492</v>
      </c>
      <c r="EA39">
        <f t="shared" ca="1" si="17"/>
        <v>0.96666666666666667</v>
      </c>
      <c r="EB39">
        <f t="shared" ca="1" si="17"/>
        <v>0.93939393939393945</v>
      </c>
      <c r="EC39">
        <f t="shared" ca="1" si="17"/>
        <v>0.87878787878787878</v>
      </c>
      <c r="ED39">
        <f t="shared" ca="1" si="17"/>
        <v>0.88636363636363635</v>
      </c>
      <c r="EE39">
        <f t="shared" ca="1" si="17"/>
        <v>0.82051282051282048</v>
      </c>
      <c r="EF39">
        <f t="shared" ca="1" si="17"/>
        <v>0.91428571428571426</v>
      </c>
      <c r="EG39">
        <f t="shared" ca="1" si="17"/>
        <v>0.93333333333333335</v>
      </c>
      <c r="EH39">
        <f t="shared" ca="1" si="17"/>
        <v>0.92105263157894735</v>
      </c>
    </row>
    <row r="40" spans="1:138" ht="26.65" x14ac:dyDescent="0.45">
      <c r="A40" s="4" t="s">
        <v>60</v>
      </c>
      <c r="B40" s="3" t="s">
        <v>327</v>
      </c>
      <c r="C40">
        <f t="shared" ca="1" si="18"/>
        <v>0.8666666666666667</v>
      </c>
      <c r="D40">
        <f t="shared" ca="1" si="18"/>
        <v>0.8970588235294118</v>
      </c>
      <c r="E40">
        <f t="shared" ca="1" si="18"/>
        <v>0.92452830188679247</v>
      </c>
      <c r="F40">
        <f t="shared" ca="1" si="18"/>
        <v>0.90625</v>
      </c>
      <c r="G40">
        <f t="shared" ca="1" si="18"/>
        <v>0.875</v>
      </c>
      <c r="H40">
        <f t="shared" ca="1" si="18"/>
        <v>0.91428571428571426</v>
      </c>
      <c r="I40">
        <f t="shared" ca="1" si="18"/>
        <v>0.91304347826086962</v>
      </c>
      <c r="J40">
        <f t="shared" ca="1" si="18"/>
        <v>0.81081081081081074</v>
      </c>
      <c r="K40">
        <f t="shared" ca="1" si="18"/>
        <v>0.88888888888888884</v>
      </c>
      <c r="L40">
        <f t="shared" ca="1" si="18"/>
        <v>0.85</v>
      </c>
      <c r="M40">
        <f t="shared" ca="1" si="18"/>
        <v>0.875</v>
      </c>
      <c r="N40">
        <f t="shared" ca="1" si="18"/>
        <v>0.88888888888888884</v>
      </c>
      <c r="O40">
        <f t="shared" ca="1" si="18"/>
        <v>0.89473684210526316</v>
      </c>
      <c r="P40">
        <f t="shared" ca="1" si="18"/>
        <v>0.7407407407407407</v>
      </c>
      <c r="Q40">
        <f t="shared" ca="1" si="18"/>
        <v>0.82352941176470584</v>
      </c>
      <c r="R40">
        <f t="shared" ca="1" si="18"/>
        <v>0.77777777777777779</v>
      </c>
      <c r="S40">
        <f t="shared" ca="1" si="14"/>
        <v>0.9285714285714286</v>
      </c>
      <c r="T40">
        <f t="shared" ca="1" si="14"/>
        <v>0.88461538461538458</v>
      </c>
      <c r="U40">
        <f t="shared" ca="1" si="14"/>
        <v>0.96</v>
      </c>
      <c r="V40">
        <f t="shared" ca="1" si="14"/>
        <v>0.90625</v>
      </c>
      <c r="W40">
        <f t="shared" ca="1" si="14"/>
        <v>1</v>
      </c>
      <c r="X40">
        <f t="shared" ca="1" si="14"/>
        <v>0.89473684210526316</v>
      </c>
      <c r="Y40">
        <f t="shared" ca="1" si="14"/>
        <v>1</v>
      </c>
      <c r="Z40">
        <f t="shared" ca="1" si="14"/>
        <v>0.95454545454545459</v>
      </c>
      <c r="AA40">
        <f t="shared" ca="1" si="24"/>
        <v>0.93548387096774199</v>
      </c>
      <c r="AB40">
        <f t="shared" ca="1" si="24"/>
        <v>0.85964912280701755</v>
      </c>
      <c r="AC40">
        <f t="shared" ca="1" si="24"/>
        <v>0.88235294117647056</v>
      </c>
      <c r="AD40">
        <f t="shared" ca="1" si="24"/>
        <v>0.97368421052631582</v>
      </c>
      <c r="AE40">
        <f t="shared" ca="1" si="24"/>
        <v>0.94594594594594594</v>
      </c>
      <c r="AF40">
        <f t="shared" ca="1" si="24"/>
        <v>0.875</v>
      </c>
      <c r="AG40">
        <f t="shared" ca="1" si="24"/>
        <v>0.83673469387755106</v>
      </c>
      <c r="AH40">
        <f t="shared" ca="1" si="24"/>
        <v>0.79166666666666663</v>
      </c>
      <c r="AI40">
        <f t="shared" ca="1" si="24"/>
        <v>0.78125</v>
      </c>
      <c r="AJ40">
        <f t="shared" ca="1" si="24"/>
        <v>0.88</v>
      </c>
      <c r="AK40">
        <f t="shared" ca="1" si="24"/>
        <v>0.88461538461538458</v>
      </c>
      <c r="AL40">
        <f t="shared" ca="1" si="24"/>
        <v>0.83720930232558133</v>
      </c>
      <c r="AM40">
        <f t="shared" ca="1" si="24"/>
        <v>0.82352941176470584</v>
      </c>
      <c r="AN40">
        <f t="shared" ca="1" si="24"/>
        <v>0</v>
      </c>
      <c r="AO40">
        <f t="shared" ca="1" si="24"/>
        <v>0.90909090909090906</v>
      </c>
      <c r="AP40">
        <f t="shared" ca="1" si="24"/>
        <v>0.875</v>
      </c>
      <c r="AQ40">
        <f t="shared" ca="1" si="27"/>
        <v>0.84210526315789469</v>
      </c>
      <c r="AR40">
        <f t="shared" ca="1" si="27"/>
        <v>0.95833333333333337</v>
      </c>
      <c r="AS40">
        <f t="shared" ca="1" si="27"/>
        <v>0.875</v>
      </c>
      <c r="AT40">
        <f t="shared" ca="1" si="27"/>
        <v>0.88888888888888884</v>
      </c>
      <c r="AU40">
        <f t="shared" ca="1" si="27"/>
        <v>1</v>
      </c>
      <c r="AV40">
        <f t="shared" ca="1" si="27"/>
        <v>0.95</v>
      </c>
      <c r="AW40">
        <f t="shared" ca="1" si="27"/>
        <v>0.90625</v>
      </c>
      <c r="AX40">
        <f t="shared" ca="1" si="15"/>
        <v>0.76315789473684215</v>
      </c>
      <c r="AY40">
        <f t="shared" ca="1" si="15"/>
        <v>0.93103448275862066</v>
      </c>
      <c r="AZ40">
        <f t="shared" ca="1" si="15"/>
        <v>0.86363636363636365</v>
      </c>
      <c r="BA40">
        <f t="shared" ca="1" si="15"/>
        <v>0.95833333333333337</v>
      </c>
      <c r="BB40">
        <f t="shared" ca="1" si="15"/>
        <v>0.875</v>
      </c>
      <c r="BC40">
        <f t="shared" ca="1" si="15"/>
        <v>0.91176470588235292</v>
      </c>
      <c r="BD40">
        <f t="shared" ca="1" si="15"/>
        <v>0.90909090909090906</v>
      </c>
      <c r="BE40">
        <f t="shared" ca="1" si="15"/>
        <v>0.89743589743589747</v>
      </c>
      <c r="BF40">
        <f t="shared" ca="1" si="15"/>
        <v>0.86363636363636365</v>
      </c>
      <c r="BG40">
        <f t="shared" ca="1" si="15"/>
        <v>0.80487804878048785</v>
      </c>
      <c r="BH40">
        <f t="shared" ca="1" si="15"/>
        <v>0.89743589743589747</v>
      </c>
      <c r="BI40">
        <f t="shared" ca="1" si="15"/>
        <v>0.9</v>
      </c>
      <c r="BJ40">
        <f t="shared" ca="1" si="15"/>
        <v>1</v>
      </c>
      <c r="BK40">
        <f t="shared" ca="1" si="15"/>
        <v>0.91428571428571426</v>
      </c>
      <c r="BL40">
        <f t="shared" ca="1" si="15"/>
        <v>0.93548387096774199</v>
      </c>
      <c r="BM40">
        <f t="shared" ca="1" si="15"/>
        <v>0.77777777777777779</v>
      </c>
      <c r="BN40">
        <f t="shared" ca="1" si="10"/>
        <v>0.83333333333333337</v>
      </c>
      <c r="BO40">
        <f t="shared" ca="1" si="26"/>
        <v>0.83333333333333337</v>
      </c>
      <c r="BP40">
        <f t="shared" ca="1" si="26"/>
        <v>0.9642857142857143</v>
      </c>
      <c r="BQ40">
        <f t="shared" ca="1" si="26"/>
        <v>0.86956521739130432</v>
      </c>
      <c r="BR40">
        <f t="shared" ca="1" si="26"/>
        <v>0.93333333333333335</v>
      </c>
      <c r="BS40">
        <f t="shared" ca="1" si="26"/>
        <v>0.93939393939393945</v>
      </c>
      <c r="BT40">
        <f t="shared" ca="1" si="26"/>
        <v>0.92307692307692313</v>
      </c>
      <c r="BU40">
        <f t="shared" ca="1" si="26"/>
        <v>0.91176470588235292</v>
      </c>
      <c r="BV40">
        <f t="shared" ca="1" si="26"/>
        <v>0.91428571428571426</v>
      </c>
      <c r="BW40">
        <f t="shared" ca="1" si="26"/>
        <v>0.96551724137931039</v>
      </c>
      <c r="BX40">
        <f t="shared" ca="1" si="26"/>
        <v>0.88888888888888884</v>
      </c>
      <c r="BY40">
        <f t="shared" ca="1" si="26"/>
        <v>0.90909090909090906</v>
      </c>
      <c r="BZ40">
        <f t="shared" ca="1" si="26"/>
        <v>0.96</v>
      </c>
      <c r="CA40">
        <f t="shared" ca="1" si="26"/>
        <v>1</v>
      </c>
      <c r="CB40">
        <f t="shared" ca="1" si="26"/>
        <v>0.95454545454545459</v>
      </c>
      <c r="CC40">
        <f t="shared" ca="1" si="26"/>
        <v>0.96296296296296302</v>
      </c>
      <c r="CD40">
        <f t="shared" ca="1" si="26"/>
        <v>1</v>
      </c>
      <c r="CE40">
        <f t="shared" ca="1" si="20"/>
        <v>0.96153846153846156</v>
      </c>
      <c r="CF40">
        <f t="shared" ca="1" si="20"/>
        <v>0.94444444444444442</v>
      </c>
      <c r="CG40">
        <f t="shared" ca="1" si="20"/>
        <v>1</v>
      </c>
      <c r="CH40">
        <f t="shared" ca="1" si="20"/>
        <v>0.96296296296296302</v>
      </c>
      <c r="CI40">
        <f t="shared" ca="1" si="20"/>
        <v>0.96551724137931039</v>
      </c>
      <c r="CJ40">
        <f t="shared" ca="1" si="20"/>
        <v>1</v>
      </c>
      <c r="CK40">
        <f t="shared" ca="1" si="20"/>
        <v>0.86486486486486491</v>
      </c>
      <c r="CL40">
        <f t="shared" ca="1" si="20"/>
        <v>0.92592592592592593</v>
      </c>
      <c r="CM40">
        <f t="shared" ca="1" si="20"/>
        <v>0.89583333333333337</v>
      </c>
      <c r="CN40">
        <f t="shared" ca="1" si="20"/>
        <v>0.96296296296296302</v>
      </c>
      <c r="CO40">
        <f t="shared" ca="1" si="20"/>
        <v>0.91428571428571426</v>
      </c>
      <c r="CP40">
        <f t="shared" ca="1" si="20"/>
        <v>0.92105263157894735</v>
      </c>
      <c r="CQ40">
        <f t="shared" ca="1" si="20"/>
        <v>0.96</v>
      </c>
      <c r="CR40">
        <f t="shared" ca="1" si="21"/>
        <v>0.88235294117647056</v>
      </c>
      <c r="CS40">
        <f t="shared" ca="1" si="21"/>
        <v>0.8</v>
      </c>
      <c r="CT40">
        <f t="shared" ca="1" si="21"/>
        <v>0.85714285714285721</v>
      </c>
      <c r="CU40">
        <f t="shared" ca="1" si="21"/>
        <v>0.875</v>
      </c>
      <c r="CV40">
        <f t="shared" ca="1" si="21"/>
        <v>0.80769230769230771</v>
      </c>
      <c r="CW40">
        <f t="shared" ca="1" si="21"/>
        <v>0.875</v>
      </c>
      <c r="CX40">
        <f t="shared" ca="1" si="21"/>
        <v>0.8529411764705882</v>
      </c>
      <c r="CY40">
        <f t="shared" ca="1" si="21"/>
        <v>0.82857142857142851</v>
      </c>
      <c r="CZ40">
        <f t="shared" ca="1" si="21"/>
        <v>0.84444444444444444</v>
      </c>
      <c r="DA40">
        <f t="shared" ca="1" si="21"/>
        <v>0.8666666666666667</v>
      </c>
      <c r="DB40">
        <f t="shared" ca="1" si="21"/>
        <v>0.96</v>
      </c>
      <c r="DC40">
        <f t="shared" ca="1" si="21"/>
        <v>0.85714285714285721</v>
      </c>
      <c r="DD40">
        <f t="shared" ca="1" si="21"/>
        <v>0.91666666666666663</v>
      </c>
      <c r="DE40">
        <f t="shared" ca="1" si="21"/>
        <v>0.8125</v>
      </c>
      <c r="DF40">
        <f t="shared" ca="1" si="21"/>
        <v>0.88888888888888884</v>
      </c>
      <c r="DG40">
        <f t="shared" ca="1" si="21"/>
        <v>0.88888888888888884</v>
      </c>
      <c r="DH40">
        <f t="shared" ca="1" si="22"/>
        <v>0.90909090909090906</v>
      </c>
      <c r="DI40">
        <f t="shared" ca="1" si="12"/>
        <v>0.95454545454545459</v>
      </c>
      <c r="DJ40">
        <f t="shared" ca="1" si="23"/>
        <v>0.93103448275862066</v>
      </c>
      <c r="DK40">
        <f t="shared" ca="1" si="23"/>
        <v>0.91176470588235292</v>
      </c>
      <c r="DL40">
        <f t="shared" ca="1" si="23"/>
        <v>0.89473684210526316</v>
      </c>
      <c r="DM40">
        <f t="shared" ca="1" si="23"/>
        <v>1</v>
      </c>
      <c r="DN40">
        <f t="shared" ca="1" si="23"/>
        <v>0.94285714285714284</v>
      </c>
      <c r="DO40">
        <f t="shared" ca="1" si="23"/>
        <v>0.96296296296296302</v>
      </c>
      <c r="DP40">
        <f t="shared" ca="1" si="23"/>
        <v>0.86206896551724133</v>
      </c>
      <c r="DQ40">
        <f t="shared" ca="1" si="23"/>
        <v>0.91176470588235292</v>
      </c>
      <c r="DR40">
        <f t="shared" ca="1" si="23"/>
        <v>1</v>
      </c>
      <c r="DS40">
        <f t="shared" ca="1" si="23"/>
        <v>0.8529411764705882</v>
      </c>
      <c r="DT40">
        <f t="shared" ca="1" si="23"/>
        <v>0.8666666666666667</v>
      </c>
      <c r="DU40">
        <f t="shared" ca="1" si="23"/>
        <v>0.87234042553191493</v>
      </c>
      <c r="DV40">
        <f t="shared" ca="1" si="23"/>
        <v>0.93103448275862066</v>
      </c>
      <c r="DW40">
        <f t="shared" ca="1" si="23"/>
        <v>1</v>
      </c>
      <c r="DX40">
        <f t="shared" ca="1" si="23"/>
        <v>0.90909090909090906</v>
      </c>
      <c r="DY40">
        <f t="shared" ca="1" si="23"/>
        <v>0.967741935483871</v>
      </c>
      <c r="DZ40">
        <f t="shared" ca="1" si="17"/>
        <v>0.95238095238095233</v>
      </c>
      <c r="EA40">
        <f t="shared" ca="1" si="17"/>
        <v>0.9375</v>
      </c>
      <c r="EB40">
        <f t="shared" ca="1" si="17"/>
        <v>0.95</v>
      </c>
      <c r="EC40">
        <f t="shared" ca="1" si="17"/>
        <v>0.95454545454545459</v>
      </c>
      <c r="ED40">
        <f t="shared" ca="1" si="17"/>
        <v>0.90625</v>
      </c>
      <c r="EE40">
        <f t="shared" ca="1" si="17"/>
        <v>0.967741935483871</v>
      </c>
      <c r="EF40">
        <f t="shared" ca="1" si="17"/>
        <v>1</v>
      </c>
      <c r="EG40">
        <f t="shared" ca="1" si="17"/>
        <v>1</v>
      </c>
      <c r="EH40">
        <f t="shared" ca="1" si="17"/>
        <v>0.96153846153846156</v>
      </c>
    </row>
    <row r="41" spans="1:138" ht="39.75" x14ac:dyDescent="0.45">
      <c r="A41" s="4" t="s">
        <v>61</v>
      </c>
      <c r="B41" s="3" t="s">
        <v>328</v>
      </c>
      <c r="C41">
        <f t="shared" ca="1" si="18"/>
        <v>0.88636363636363635</v>
      </c>
      <c r="D41">
        <f t="shared" ca="1" si="18"/>
        <v>0.91044776119402981</v>
      </c>
      <c r="E41">
        <f t="shared" ca="1" si="18"/>
        <v>0.9</v>
      </c>
      <c r="F41">
        <f t="shared" ca="1" si="18"/>
        <v>0.93548387096774199</v>
      </c>
      <c r="G41">
        <f t="shared" ca="1" si="18"/>
        <v>0.8936170212765957</v>
      </c>
      <c r="H41">
        <f t="shared" ca="1" si="18"/>
        <v>0.94117647058823528</v>
      </c>
      <c r="I41">
        <f t="shared" ca="1" si="18"/>
        <v>0.88372093023255816</v>
      </c>
      <c r="J41">
        <f t="shared" ca="1" si="18"/>
        <v>0.86486486486486491</v>
      </c>
      <c r="K41">
        <f t="shared" ca="1" si="18"/>
        <v>0.83333333333333337</v>
      </c>
      <c r="L41">
        <f t="shared" ca="1" si="18"/>
        <v>0.83333333333333337</v>
      </c>
      <c r="M41">
        <f t="shared" ca="1" si="18"/>
        <v>0.89743589743589747</v>
      </c>
      <c r="N41">
        <f t="shared" ca="1" si="18"/>
        <v>0.72727272727272729</v>
      </c>
      <c r="O41">
        <f t="shared" ca="1" si="18"/>
        <v>0.91891891891891886</v>
      </c>
      <c r="P41">
        <f t="shared" ca="1" si="18"/>
        <v>0.89655172413793105</v>
      </c>
      <c r="Q41">
        <f t="shared" ca="1" si="18"/>
        <v>0.91428571428571426</v>
      </c>
      <c r="R41">
        <f t="shared" ca="1" si="18"/>
        <v>0.88888888888888884</v>
      </c>
      <c r="S41">
        <f t="shared" ca="1" si="14"/>
        <v>0.96296296296296302</v>
      </c>
      <c r="T41">
        <f t="shared" ca="1" si="14"/>
        <v>0.92</v>
      </c>
      <c r="U41">
        <f t="shared" ca="1" si="14"/>
        <v>0.90909090909090906</v>
      </c>
      <c r="V41">
        <f t="shared" ca="1" si="14"/>
        <v>0.96875</v>
      </c>
      <c r="W41">
        <f t="shared" ca="1" si="14"/>
        <v>1</v>
      </c>
      <c r="X41">
        <f t="shared" ca="1" si="14"/>
        <v>0.94736842105263164</v>
      </c>
      <c r="Y41">
        <f t="shared" ca="1" si="14"/>
        <v>1</v>
      </c>
      <c r="Z41">
        <f t="shared" ca="1" si="14"/>
        <v>0.89473684210526316</v>
      </c>
      <c r="AA41">
        <f t="shared" ca="1" si="24"/>
        <v>0.96666666666666667</v>
      </c>
      <c r="AB41">
        <f t="shared" ca="1" si="24"/>
        <v>0.81132075471698117</v>
      </c>
      <c r="AC41">
        <f t="shared" ca="1" si="24"/>
        <v>0.87878787878787878</v>
      </c>
      <c r="AD41">
        <f t="shared" ca="1" si="24"/>
        <v>0.84375</v>
      </c>
      <c r="AE41">
        <f t="shared" ca="1" si="24"/>
        <v>0.87878787878787878</v>
      </c>
      <c r="AF41">
        <f t="shared" ca="1" si="24"/>
        <v>0.79069767441860461</v>
      </c>
      <c r="AG41">
        <f t="shared" ca="1" si="24"/>
        <v>0.85416666666666663</v>
      </c>
      <c r="AH41">
        <f t="shared" ca="1" si="24"/>
        <v>0.875</v>
      </c>
      <c r="AI41">
        <f t="shared" ca="1" si="24"/>
        <v>0.84375</v>
      </c>
      <c r="AJ41">
        <f t="shared" ca="1" si="24"/>
        <v>0.96</v>
      </c>
      <c r="AK41">
        <f t="shared" ca="1" si="24"/>
        <v>0.875</v>
      </c>
      <c r="AL41">
        <f t="shared" ca="1" si="24"/>
        <v>0.88372093023255816</v>
      </c>
      <c r="AM41">
        <f t="shared" ca="1" si="24"/>
        <v>0.84848484848484851</v>
      </c>
      <c r="AN41">
        <f t="shared" ca="1" si="24"/>
        <v>0.90909090909090906</v>
      </c>
      <c r="AO41">
        <f t="shared" ca="1" si="24"/>
        <v>0</v>
      </c>
      <c r="AP41">
        <f t="shared" ca="1" si="24"/>
        <v>0.8666666666666667</v>
      </c>
      <c r="AQ41">
        <f t="shared" ca="1" si="27"/>
        <v>0.94736842105263164</v>
      </c>
      <c r="AR41">
        <f t="shared" ca="1" si="27"/>
        <v>0.90476190476190477</v>
      </c>
      <c r="AS41">
        <f t="shared" ca="1" si="27"/>
        <v>0.86363636363636365</v>
      </c>
      <c r="AT41">
        <f t="shared" ca="1" si="27"/>
        <v>0.84848484848484851</v>
      </c>
      <c r="AU41">
        <f t="shared" ca="1" si="27"/>
        <v>0.9</v>
      </c>
      <c r="AV41">
        <f t="shared" ca="1" si="27"/>
        <v>0.88235294117647056</v>
      </c>
      <c r="AW41">
        <f t="shared" ca="1" si="27"/>
        <v>0.9</v>
      </c>
      <c r="AX41">
        <f t="shared" ca="1" si="15"/>
        <v>0.95348837209302328</v>
      </c>
      <c r="AY41">
        <f t="shared" ca="1" si="15"/>
        <v>0.9642857142857143</v>
      </c>
      <c r="AZ41">
        <f t="shared" ca="1" si="15"/>
        <v>0.93333333333333335</v>
      </c>
      <c r="BA41">
        <f t="shared" ca="1" si="15"/>
        <v>0.90476190476190477</v>
      </c>
      <c r="BB41">
        <f t="shared" ca="1" si="15"/>
        <v>0.95833333333333337</v>
      </c>
      <c r="BC41">
        <f t="shared" ca="1" si="15"/>
        <v>1</v>
      </c>
      <c r="BD41">
        <f t="shared" ca="1" si="15"/>
        <v>0.90322580645161288</v>
      </c>
      <c r="BE41">
        <f t="shared" ca="1" si="15"/>
        <v>0.89189189189189189</v>
      </c>
      <c r="BF41">
        <f t="shared" ca="1" si="15"/>
        <v>0.85</v>
      </c>
      <c r="BG41">
        <f t="shared" ca="1" si="15"/>
        <v>0.90697674418604657</v>
      </c>
      <c r="BH41">
        <f t="shared" ca="1" si="15"/>
        <v>0.82857142857142851</v>
      </c>
      <c r="BI41">
        <f t="shared" ca="1" si="15"/>
        <v>0.96666666666666667</v>
      </c>
      <c r="BJ41">
        <f t="shared" ca="1" si="15"/>
        <v>1</v>
      </c>
      <c r="BK41">
        <f t="shared" ca="1" si="15"/>
        <v>1</v>
      </c>
      <c r="BL41">
        <f t="shared" ca="1" si="15"/>
        <v>0.96666666666666667</v>
      </c>
      <c r="BM41">
        <f t="shared" ref="BM41:CB61" ca="1" si="28">1-(COUNTIFS(INDIRECT(BM$1),1,INDIRECT($A41),1)/(COUNTIFS(INDIRECT(BM$1),1,INDIRECT($A41),0)+COUNTIFS(INDIRECT(BM$1),0,INDIRECT($A41),1)+COUNTIFS(INDIRECT(BM$1),1,INDIRECT($A41),1)))</f>
        <v>1</v>
      </c>
      <c r="BN41">
        <f t="shared" ca="1" si="28"/>
        <v>1</v>
      </c>
      <c r="BO41">
        <f t="shared" ca="1" si="28"/>
        <v>0.91891891891891886</v>
      </c>
      <c r="BP41">
        <f t="shared" ca="1" si="26"/>
        <v>0.92</v>
      </c>
      <c r="BQ41">
        <f t="shared" ca="1" si="26"/>
        <v>1</v>
      </c>
      <c r="BR41">
        <f t="shared" ca="1" si="26"/>
        <v>0.93023255813953487</v>
      </c>
      <c r="BS41">
        <f t="shared" ca="1" si="26"/>
        <v>0.9</v>
      </c>
      <c r="BT41">
        <f t="shared" ca="1" si="26"/>
        <v>0.90909090909090906</v>
      </c>
      <c r="BU41">
        <f t="shared" ca="1" si="26"/>
        <v>0.93939393939393945</v>
      </c>
      <c r="BV41">
        <f t="shared" ca="1" si="26"/>
        <v>0.90909090909090906</v>
      </c>
      <c r="BW41">
        <f t="shared" ca="1" si="26"/>
        <v>0.92307692307692313</v>
      </c>
      <c r="BX41">
        <f t="shared" ca="1" si="26"/>
        <v>0.90909090909090906</v>
      </c>
      <c r="BY41">
        <f t="shared" ca="1" si="26"/>
        <v>0.92592592592592593</v>
      </c>
      <c r="BZ41">
        <f t="shared" ca="1" si="26"/>
        <v>0.90909090909090906</v>
      </c>
      <c r="CA41">
        <f t="shared" ca="1" si="26"/>
        <v>0.90476190476190477</v>
      </c>
      <c r="CB41">
        <f t="shared" ca="1" si="26"/>
        <v>1</v>
      </c>
      <c r="CC41">
        <f t="shared" ca="1" si="26"/>
        <v>1</v>
      </c>
      <c r="CD41">
        <f t="shared" ca="1" si="26"/>
        <v>0.8928571428571429</v>
      </c>
      <c r="CE41">
        <f t="shared" ca="1" si="20"/>
        <v>0.95833333333333337</v>
      </c>
      <c r="CF41">
        <f t="shared" ca="1" si="20"/>
        <v>1</v>
      </c>
      <c r="CG41">
        <f t="shared" ca="1" si="20"/>
        <v>0.76190476190476186</v>
      </c>
      <c r="CH41">
        <f t="shared" ca="1" si="20"/>
        <v>0.86956521739130432</v>
      </c>
      <c r="CI41">
        <f t="shared" ca="1" si="20"/>
        <v>0.96296296296296302</v>
      </c>
      <c r="CJ41">
        <f t="shared" ca="1" si="20"/>
        <v>1</v>
      </c>
      <c r="CK41">
        <f t="shared" ca="1" si="20"/>
        <v>0.97435897435897434</v>
      </c>
      <c r="CL41">
        <f t="shared" ca="1" si="20"/>
        <v>0.875</v>
      </c>
      <c r="CM41">
        <f t="shared" ca="1" si="20"/>
        <v>0.89130434782608692</v>
      </c>
      <c r="CN41">
        <f t="shared" ca="1" si="20"/>
        <v>0.96</v>
      </c>
      <c r="CO41">
        <f t="shared" ca="1" si="20"/>
        <v>0.94117647058823528</v>
      </c>
      <c r="CP41">
        <f t="shared" ca="1" si="20"/>
        <v>0.8529411764705882</v>
      </c>
      <c r="CQ41">
        <f t="shared" ca="1" si="20"/>
        <v>0.85714285714285721</v>
      </c>
      <c r="CR41">
        <f t="shared" ca="1" si="21"/>
        <v>0.8</v>
      </c>
      <c r="CS41">
        <f t="shared" ca="1" si="21"/>
        <v>0.9375</v>
      </c>
      <c r="CT41">
        <f t="shared" ca="1" si="21"/>
        <v>0.96551724137931039</v>
      </c>
      <c r="CU41">
        <f t="shared" ca="1" si="21"/>
        <v>0.91304347826086962</v>
      </c>
      <c r="CV41">
        <f t="shared" ca="1" si="21"/>
        <v>0.9642857142857143</v>
      </c>
      <c r="CW41">
        <f t="shared" ca="1" si="21"/>
        <v>0.89743589743589747</v>
      </c>
      <c r="CX41">
        <f t="shared" ca="1" si="21"/>
        <v>0.87878787878787878</v>
      </c>
      <c r="CY41">
        <f t="shared" ca="1" si="21"/>
        <v>0.88571428571428568</v>
      </c>
      <c r="CZ41">
        <f t="shared" ca="1" si="21"/>
        <v>0.88888888888888884</v>
      </c>
      <c r="DA41">
        <f t="shared" ca="1" si="21"/>
        <v>0.89655172413793105</v>
      </c>
      <c r="DB41">
        <f t="shared" ca="1" si="21"/>
        <v>0.95652173913043481</v>
      </c>
      <c r="DC41">
        <f t="shared" ca="1" si="21"/>
        <v>0.94444444444444442</v>
      </c>
      <c r="DD41">
        <f t="shared" ca="1" si="21"/>
        <v>0.91176470588235292</v>
      </c>
      <c r="DE41">
        <f t="shared" ca="1" si="21"/>
        <v>0.875</v>
      </c>
      <c r="DF41">
        <f t="shared" ca="1" si="21"/>
        <v>0.91428571428571426</v>
      </c>
      <c r="DG41">
        <f t="shared" ca="1" si="21"/>
        <v>0.94117647058823528</v>
      </c>
      <c r="DH41">
        <f t="shared" ca="1" si="22"/>
        <v>0.9375</v>
      </c>
      <c r="DI41">
        <f ca="1">1-(COUNTIFS(INDIRECT(DI$1),1,INDIRECT($A41),1)/(COUNTIFS(INDIRECT(DI$1),1,INDIRECT($A41),0)+COUNTIFS(INDIRECT(DI$1),0,INDIRECT($A41),1)+COUNTIFS(INDIRECT(DI$1),1,INDIRECT($A41),1)))</f>
        <v>0.89473684210526316</v>
      </c>
      <c r="DJ41">
        <f t="shared" ca="1" si="23"/>
        <v>0.9642857142857143</v>
      </c>
      <c r="DK41">
        <f t="shared" ca="1" si="23"/>
        <v>0.90625</v>
      </c>
      <c r="DL41">
        <f t="shared" ca="1" si="23"/>
        <v>1</v>
      </c>
      <c r="DM41">
        <f t="shared" ca="1" si="23"/>
        <v>0.84615384615384615</v>
      </c>
      <c r="DN41">
        <f t="shared" ca="1" si="23"/>
        <v>0.90625</v>
      </c>
      <c r="DO41">
        <f t="shared" ca="1" si="23"/>
        <v>0.96</v>
      </c>
      <c r="DP41">
        <f t="shared" ca="1" si="23"/>
        <v>0.93103448275862066</v>
      </c>
      <c r="DQ41">
        <f t="shared" ca="1" si="23"/>
        <v>0.87096774193548387</v>
      </c>
      <c r="DR41">
        <f t="shared" ca="1" si="23"/>
        <v>1</v>
      </c>
      <c r="DS41">
        <f t="shared" ca="1" si="23"/>
        <v>0.87878787878787878</v>
      </c>
      <c r="DT41">
        <f t="shared" ca="1" si="23"/>
        <v>0.91111111111111109</v>
      </c>
      <c r="DU41">
        <f t="shared" ca="1" si="23"/>
        <v>0.91489361702127658</v>
      </c>
      <c r="DV41">
        <f t="shared" ca="1" si="23"/>
        <v>0.84</v>
      </c>
      <c r="DW41">
        <f t="shared" ca="1" si="23"/>
        <v>1</v>
      </c>
      <c r="DX41">
        <f t="shared" ca="1" si="23"/>
        <v>0.9375</v>
      </c>
      <c r="DY41">
        <f t="shared" ca="1" si="23"/>
        <v>0.9285714285714286</v>
      </c>
      <c r="DZ41">
        <f t="shared" ca="1" si="17"/>
        <v>0.92307692307692313</v>
      </c>
      <c r="EA41">
        <f t="shared" ca="1" si="17"/>
        <v>1</v>
      </c>
      <c r="EB41">
        <f t="shared" ca="1" si="17"/>
        <v>0.94444444444444442</v>
      </c>
      <c r="EC41">
        <f t="shared" ca="1" si="17"/>
        <v>1</v>
      </c>
      <c r="ED41">
        <f t="shared" ca="1" si="17"/>
        <v>0.86206896551724133</v>
      </c>
      <c r="EE41">
        <f t="shared" ca="1" si="17"/>
        <v>0.96551724137931039</v>
      </c>
      <c r="EF41">
        <f t="shared" ca="1" si="17"/>
        <v>1</v>
      </c>
      <c r="EG41">
        <f t="shared" ca="1" si="17"/>
        <v>0.93333333333333335</v>
      </c>
      <c r="EH41">
        <f t="shared" ca="1" si="17"/>
        <v>0.95833333333333337</v>
      </c>
    </row>
    <row r="42" spans="1:138" x14ac:dyDescent="0.45">
      <c r="A42" s="4" t="s">
        <v>62</v>
      </c>
      <c r="B42" s="3" t="s">
        <v>329</v>
      </c>
      <c r="C42">
        <f t="shared" ca="1" si="18"/>
        <v>0.87037037037037035</v>
      </c>
      <c r="D42">
        <f t="shared" ca="1" si="18"/>
        <v>0.8666666666666667</v>
      </c>
      <c r="E42">
        <f t="shared" ca="1" si="18"/>
        <v>0.8833333333333333</v>
      </c>
      <c r="F42">
        <f t="shared" ca="1" si="18"/>
        <v>0.84615384615384615</v>
      </c>
      <c r="G42">
        <f t="shared" ca="1" si="18"/>
        <v>0.85714285714285721</v>
      </c>
      <c r="H42">
        <f t="shared" ca="1" si="18"/>
        <v>0.88372093023255816</v>
      </c>
      <c r="I42">
        <f t="shared" ca="1" si="18"/>
        <v>0.88888888888888884</v>
      </c>
      <c r="J42">
        <f t="shared" ca="1" si="18"/>
        <v>0.875</v>
      </c>
      <c r="K42">
        <f t="shared" ca="1" si="18"/>
        <v>0.85714285714285721</v>
      </c>
      <c r="L42">
        <f t="shared" ca="1" si="18"/>
        <v>0.9</v>
      </c>
      <c r="M42">
        <f t="shared" ca="1" si="18"/>
        <v>0.87755102040816324</v>
      </c>
      <c r="N42">
        <f t="shared" ca="1" si="18"/>
        <v>0.88888888888888884</v>
      </c>
      <c r="O42">
        <f t="shared" ca="1" si="18"/>
        <v>0.86956521739130432</v>
      </c>
      <c r="P42">
        <f t="shared" ca="1" si="18"/>
        <v>0.87179487179487181</v>
      </c>
      <c r="Q42">
        <f t="shared" ca="1" si="18"/>
        <v>0.91304347826086962</v>
      </c>
      <c r="R42">
        <f t="shared" ref="R42:AG57" ca="1" si="29">1-(COUNTIFS(INDIRECT(R$1),1,INDIRECT($A42),1)/(COUNTIFS(INDIRECT(R$1),1,INDIRECT($A42),0)+COUNTIFS(INDIRECT(R$1),0,INDIRECT($A42),1)+COUNTIFS(INDIRECT(R$1),1,INDIRECT($A42),1)))</f>
        <v>0.85714285714285721</v>
      </c>
      <c r="S42">
        <f t="shared" ca="1" si="29"/>
        <v>0.82352941176470584</v>
      </c>
      <c r="T42">
        <f t="shared" ca="1" si="29"/>
        <v>0.91666666666666663</v>
      </c>
      <c r="U42">
        <f t="shared" ca="1" si="29"/>
        <v>0.94117647058823528</v>
      </c>
      <c r="V42">
        <f t="shared" ca="1" si="29"/>
        <v>0.90243902439024393</v>
      </c>
      <c r="W42">
        <f t="shared" ca="1" si="29"/>
        <v>0.9285714285714286</v>
      </c>
      <c r="X42">
        <f t="shared" ca="1" si="29"/>
        <v>0.8936170212765957</v>
      </c>
      <c r="Y42">
        <f t="shared" ca="1" si="29"/>
        <v>1</v>
      </c>
      <c r="Z42">
        <f t="shared" ca="1" si="29"/>
        <v>0.96875</v>
      </c>
      <c r="AA42">
        <f t="shared" ca="1" si="29"/>
        <v>0.83783783783783783</v>
      </c>
      <c r="AB42">
        <f t="shared" ca="1" si="29"/>
        <v>0.68421052631578949</v>
      </c>
      <c r="AC42">
        <f t="shared" ca="1" si="29"/>
        <v>0.69696969696969702</v>
      </c>
      <c r="AD42">
        <f t="shared" ca="1" si="29"/>
        <v>0.77500000000000002</v>
      </c>
      <c r="AE42">
        <f t="shared" ca="1" si="29"/>
        <v>0.74358974358974361</v>
      </c>
      <c r="AF42">
        <f t="shared" ca="1" si="29"/>
        <v>0.74509803921568629</v>
      </c>
      <c r="AG42">
        <f t="shared" ca="1" si="29"/>
        <v>0.82456140350877194</v>
      </c>
      <c r="AH42">
        <f t="shared" ca="1" si="24"/>
        <v>0.81818181818181812</v>
      </c>
      <c r="AI42">
        <f t="shared" ca="1" si="24"/>
        <v>0.83333333333333337</v>
      </c>
      <c r="AJ42">
        <f t="shared" ca="1" si="24"/>
        <v>0.8125</v>
      </c>
      <c r="AK42">
        <f t="shared" ca="1" si="24"/>
        <v>0.94594594594594594</v>
      </c>
      <c r="AL42">
        <f t="shared" ca="1" si="24"/>
        <v>0.77551020408163263</v>
      </c>
      <c r="AM42">
        <f t="shared" ca="1" si="24"/>
        <v>0.78048780487804881</v>
      </c>
      <c r="AN42">
        <f t="shared" ca="1" si="24"/>
        <v>0.875</v>
      </c>
      <c r="AO42">
        <f t="shared" ca="1" si="24"/>
        <v>0.8666666666666667</v>
      </c>
      <c r="AP42">
        <f t="shared" ca="1" si="24"/>
        <v>0</v>
      </c>
      <c r="AQ42">
        <f t="shared" ca="1" si="27"/>
        <v>0.89655172413793105</v>
      </c>
      <c r="AR42">
        <f t="shared" ca="1" si="27"/>
        <v>0.75</v>
      </c>
      <c r="AS42">
        <f t="shared" ca="1" si="27"/>
        <v>0.76666666666666661</v>
      </c>
      <c r="AT42">
        <f t="shared" ca="1" si="27"/>
        <v>0.75</v>
      </c>
      <c r="AU42">
        <f t="shared" ca="1" si="27"/>
        <v>0.9375</v>
      </c>
      <c r="AV42">
        <f t="shared" ca="1" si="27"/>
        <v>0.85185185185185186</v>
      </c>
      <c r="AW42">
        <f t="shared" ca="1" si="27"/>
        <v>0.81578947368421051</v>
      </c>
      <c r="AX42">
        <f t="shared" ref="AX42:BM51" ca="1" si="30">1-(COUNTIFS(INDIRECT(AX$1),1,INDIRECT($A42),1)/(COUNTIFS(INDIRECT(AX$1),1,INDIRECT($A42),0)+COUNTIFS(INDIRECT(AX$1),0,INDIRECT($A42),1)+COUNTIFS(INDIRECT(AX$1),1,INDIRECT($A42),1)))</f>
        <v>0.90384615384615385</v>
      </c>
      <c r="AY42">
        <f t="shared" ca="1" si="30"/>
        <v>0.89189189189189189</v>
      </c>
      <c r="AZ42">
        <f t="shared" ca="1" si="30"/>
        <v>0.84615384615384615</v>
      </c>
      <c r="BA42">
        <f t="shared" ca="1" si="30"/>
        <v>0.93939393939393945</v>
      </c>
      <c r="BB42">
        <f t="shared" ca="1" si="30"/>
        <v>0.84375</v>
      </c>
      <c r="BC42">
        <f t="shared" ca="1" si="30"/>
        <v>0.90697674418604657</v>
      </c>
      <c r="BD42">
        <f t="shared" ca="1" si="30"/>
        <v>0.95454545454545459</v>
      </c>
      <c r="BE42">
        <f t="shared" ca="1" si="30"/>
        <v>0.89583333333333337</v>
      </c>
      <c r="BF42">
        <f t="shared" ca="1" si="30"/>
        <v>0.97058823529411764</v>
      </c>
      <c r="BG42">
        <f t="shared" ca="1" si="30"/>
        <v>0.82000000000000006</v>
      </c>
      <c r="BH42">
        <f t="shared" ca="1" si="30"/>
        <v>0.87234042553191493</v>
      </c>
      <c r="BI42">
        <f t="shared" ca="1" si="30"/>
        <v>0.97619047619047616</v>
      </c>
      <c r="BJ42">
        <f t="shared" ca="1" si="30"/>
        <v>0.93548387096774199</v>
      </c>
      <c r="BK42">
        <f t="shared" ca="1" si="30"/>
        <v>0.82926829268292679</v>
      </c>
      <c r="BL42">
        <f t="shared" ca="1" si="30"/>
        <v>0.86842105263157898</v>
      </c>
      <c r="BM42">
        <f t="shared" ca="1" si="30"/>
        <v>1</v>
      </c>
      <c r="BN42">
        <f t="shared" ca="1" si="28"/>
        <v>1</v>
      </c>
      <c r="BO42">
        <f t="shared" ca="1" si="28"/>
        <v>0.8936170212765957</v>
      </c>
      <c r="BP42">
        <f t="shared" ca="1" si="26"/>
        <v>0.97368421052631582</v>
      </c>
      <c r="BQ42">
        <f t="shared" ca="1" si="26"/>
        <v>0.97142857142857142</v>
      </c>
      <c r="BR42">
        <f t="shared" ca="1" si="26"/>
        <v>0.88461538461538458</v>
      </c>
      <c r="BS42">
        <f t="shared" ca="1" si="26"/>
        <v>0.9285714285714286</v>
      </c>
      <c r="BT42">
        <f t="shared" ca="1" si="26"/>
        <v>0.95652173913043481</v>
      </c>
      <c r="BU42">
        <f t="shared" ca="1" si="26"/>
        <v>0.90697674418604657</v>
      </c>
      <c r="BV42">
        <f t="shared" ca="1" si="26"/>
        <v>0.93333333333333335</v>
      </c>
      <c r="BW42">
        <f t="shared" ca="1" si="26"/>
        <v>0.91891891891891886</v>
      </c>
      <c r="BX42">
        <f t="shared" ca="1" si="26"/>
        <v>0.88888888888888884</v>
      </c>
      <c r="BY42">
        <f t="shared" ca="1" si="26"/>
        <v>0.81355932203389836</v>
      </c>
      <c r="BZ42">
        <f t="shared" ca="1" si="26"/>
        <v>1</v>
      </c>
      <c r="CA42">
        <f t="shared" ca="1" si="26"/>
        <v>0.90625</v>
      </c>
      <c r="CB42">
        <f t="shared" ca="1" si="26"/>
        <v>0.93548387096774199</v>
      </c>
      <c r="CC42">
        <f t="shared" ca="1" si="26"/>
        <v>0.91428571428571426</v>
      </c>
      <c r="CD42">
        <f t="shared" ca="1" si="26"/>
        <v>0.95121951219512191</v>
      </c>
      <c r="CE42">
        <f t="shared" ca="1" si="20"/>
        <v>0.91176470588235292</v>
      </c>
      <c r="CF42">
        <f t="shared" ca="1" si="20"/>
        <v>0.9642857142857143</v>
      </c>
      <c r="CG42">
        <f t="shared" ca="1" si="20"/>
        <v>0.91428571428571426</v>
      </c>
      <c r="CH42">
        <f t="shared" ca="1" si="20"/>
        <v>0.94444444444444442</v>
      </c>
      <c r="CI42">
        <f t="shared" ca="1" si="20"/>
        <v>0.97435897435897434</v>
      </c>
      <c r="CJ42">
        <f t="shared" ca="1" si="20"/>
        <v>1</v>
      </c>
      <c r="CK42">
        <f t="shared" ca="1" si="20"/>
        <v>0.79069767441860461</v>
      </c>
      <c r="CL42">
        <f t="shared" ca="1" si="20"/>
        <v>0.81818181818181812</v>
      </c>
      <c r="CM42">
        <f t="shared" ca="1" si="20"/>
        <v>0.78846153846153844</v>
      </c>
      <c r="CN42">
        <f t="shared" ca="1" si="20"/>
        <v>0.91428571428571426</v>
      </c>
      <c r="CO42">
        <f t="shared" ca="1" si="20"/>
        <v>0.76923076923076916</v>
      </c>
      <c r="CP42">
        <f t="shared" ca="1" si="20"/>
        <v>0.84090909090909094</v>
      </c>
      <c r="CQ42">
        <f t="shared" ca="1" si="20"/>
        <v>0.875</v>
      </c>
      <c r="CR42">
        <f t="shared" ca="1" si="21"/>
        <v>0.8</v>
      </c>
      <c r="CS42">
        <f t="shared" ca="1" si="21"/>
        <v>0.7567567567567568</v>
      </c>
      <c r="CT42">
        <f t="shared" ca="1" si="21"/>
        <v>0.83333333333333337</v>
      </c>
      <c r="CU42">
        <f t="shared" ca="1" si="21"/>
        <v>0.80645161290322576</v>
      </c>
      <c r="CV42">
        <f t="shared" ca="1" si="21"/>
        <v>0.71875</v>
      </c>
      <c r="CW42">
        <f t="shared" ca="1" si="21"/>
        <v>0.82978723404255317</v>
      </c>
      <c r="CX42">
        <f t="shared" ca="1" si="21"/>
        <v>0.83333333333333337</v>
      </c>
      <c r="CY42">
        <f t="shared" ca="1" si="21"/>
        <v>0.7857142857142857</v>
      </c>
      <c r="CZ42">
        <f t="shared" ca="1" si="21"/>
        <v>0.62222222222222223</v>
      </c>
      <c r="DA42">
        <f t="shared" ca="1" si="21"/>
        <v>0.81081081081081074</v>
      </c>
      <c r="DB42">
        <f t="shared" ca="1" si="21"/>
        <v>0.875</v>
      </c>
      <c r="DC42">
        <f t="shared" ca="1" si="21"/>
        <v>0.80952380952380953</v>
      </c>
      <c r="DD42">
        <f t="shared" ca="1" si="21"/>
        <v>0.83333333333333337</v>
      </c>
      <c r="DE42">
        <f t="shared" ca="1" si="21"/>
        <v>0.8</v>
      </c>
      <c r="DF42">
        <f t="shared" ca="1" si="21"/>
        <v>0.78048780487804881</v>
      </c>
      <c r="DG42">
        <f t="shared" ref="DG42:DV58" ca="1" si="31">1-(COUNTIFS(INDIRECT(DG$1),1,INDIRECT($A42),1)/(COUNTIFS(INDIRECT(DG$1),1,INDIRECT($A42),0)+COUNTIFS(INDIRECT(DG$1),0,INDIRECT($A42),1)+COUNTIFS(INDIRECT(DG$1),1,INDIRECT($A42),1)))</f>
        <v>0.88888888888888884</v>
      </c>
      <c r="DH42">
        <f t="shared" ca="1" si="31"/>
        <v>0.82051282051282048</v>
      </c>
      <c r="DI42">
        <f t="shared" ca="1" si="31"/>
        <v>0.96875</v>
      </c>
      <c r="DJ42">
        <f t="shared" ca="1" si="31"/>
        <v>0.75757575757575757</v>
      </c>
      <c r="DK42">
        <f t="shared" ca="1" si="31"/>
        <v>0.82499999999999996</v>
      </c>
      <c r="DL42">
        <f t="shared" ca="1" si="31"/>
        <v>0.8928571428571429</v>
      </c>
      <c r="DM42">
        <f t="shared" ca="1" si="31"/>
        <v>0.92</v>
      </c>
      <c r="DN42">
        <f t="shared" ca="1" si="31"/>
        <v>0.79487179487179493</v>
      </c>
      <c r="DO42">
        <f t="shared" ca="1" si="31"/>
        <v>0.73333333333333339</v>
      </c>
      <c r="DP42">
        <f t="shared" ca="1" si="31"/>
        <v>0.83783783783783783</v>
      </c>
      <c r="DQ42">
        <f t="shared" ca="1" si="31"/>
        <v>0.76315789473684215</v>
      </c>
      <c r="DR42">
        <f t="shared" ca="1" si="31"/>
        <v>0.91666666666666663</v>
      </c>
      <c r="DS42">
        <f t="shared" ca="1" si="31"/>
        <v>0.83333333333333337</v>
      </c>
      <c r="DT42">
        <f t="shared" ca="1" si="31"/>
        <v>0.80392156862745101</v>
      </c>
      <c r="DU42">
        <f t="shared" ca="1" si="31"/>
        <v>0.875</v>
      </c>
      <c r="DV42">
        <f t="shared" ca="1" si="31"/>
        <v>0.89189189189189189</v>
      </c>
      <c r="DW42">
        <f t="shared" ref="DW42:DY57" ca="1" si="32">1-(COUNTIFS(INDIRECT(DW$1),1,INDIRECT($A42),1)/(COUNTIFS(INDIRECT(DW$1),1,INDIRECT($A42),0)+COUNTIFS(INDIRECT(DW$1),0,INDIRECT($A42),1)+COUNTIFS(INDIRECT(DW$1),1,INDIRECT($A42),1)))</f>
        <v>1</v>
      </c>
      <c r="DX42">
        <f t="shared" ca="1" si="32"/>
        <v>0.93023255813953487</v>
      </c>
      <c r="DY42">
        <f t="shared" ca="1" si="32"/>
        <v>1</v>
      </c>
      <c r="DZ42">
        <f t="shared" ca="1" si="17"/>
        <v>0.94117647058823528</v>
      </c>
      <c r="EA42">
        <f t="shared" ca="1" si="17"/>
        <v>0.92</v>
      </c>
      <c r="EB42">
        <f t="shared" ca="1" si="17"/>
        <v>1</v>
      </c>
      <c r="EC42">
        <f t="shared" ca="1" si="17"/>
        <v>0.96875</v>
      </c>
      <c r="ED42">
        <f t="shared" ca="1" si="17"/>
        <v>0.875</v>
      </c>
      <c r="EE42">
        <f t="shared" ca="1" si="17"/>
        <v>0.95</v>
      </c>
      <c r="EF42">
        <f t="shared" ca="1" si="17"/>
        <v>0.96969696969696972</v>
      </c>
      <c r="EG42">
        <f t="shared" ca="1" si="17"/>
        <v>1</v>
      </c>
      <c r="EH42">
        <f t="shared" ca="1" si="17"/>
        <v>0.97222222222222221</v>
      </c>
    </row>
    <row r="43" spans="1:138" ht="39.75" x14ac:dyDescent="0.45">
      <c r="A43" s="4" t="s">
        <v>63</v>
      </c>
      <c r="B43" s="3" t="s">
        <v>330</v>
      </c>
      <c r="C43">
        <f t="shared" ref="C43:R58" ca="1" si="33">1-(COUNTIFS(INDIRECT(C$1),1,INDIRECT($A43),1)/(COUNTIFS(INDIRECT(C$1),1,INDIRECT($A43),0)+COUNTIFS(INDIRECT(C$1),0,INDIRECT($A43),1)+COUNTIFS(INDIRECT(C$1),1,INDIRECT($A43),1)))</f>
        <v>0.9555555555555556</v>
      </c>
      <c r="D43">
        <f t="shared" ca="1" si="33"/>
        <v>0.97101449275362317</v>
      </c>
      <c r="E43">
        <f t="shared" ca="1" si="33"/>
        <v>0.94</v>
      </c>
      <c r="F43">
        <f t="shared" ca="1" si="33"/>
        <v>0.93103448275862066</v>
      </c>
      <c r="G43">
        <f t="shared" ca="1" si="33"/>
        <v>0.97959183673469385</v>
      </c>
      <c r="H43">
        <f t="shared" ca="1" si="33"/>
        <v>0.96969696969696972</v>
      </c>
      <c r="I43">
        <f t="shared" ca="1" si="33"/>
        <v>0.95454545454545459</v>
      </c>
      <c r="J43">
        <f t="shared" ca="1" si="33"/>
        <v>0.91891891891891886</v>
      </c>
      <c r="K43">
        <f t="shared" ca="1" si="33"/>
        <v>1</v>
      </c>
      <c r="L43">
        <f t="shared" ca="1" si="33"/>
        <v>0.94444444444444442</v>
      </c>
      <c r="M43">
        <f t="shared" ca="1" si="33"/>
        <v>0.94871794871794868</v>
      </c>
      <c r="N43">
        <f t="shared" ca="1" si="33"/>
        <v>0.96</v>
      </c>
      <c r="O43">
        <f t="shared" ca="1" si="33"/>
        <v>1</v>
      </c>
      <c r="P43">
        <f t="shared" ca="1" si="33"/>
        <v>0.9285714285714286</v>
      </c>
      <c r="Q43">
        <f t="shared" ca="1" si="33"/>
        <v>0.97142857142857142</v>
      </c>
      <c r="R43">
        <f t="shared" ca="1" si="33"/>
        <v>0.875</v>
      </c>
      <c r="S43">
        <f t="shared" ca="1" si="29"/>
        <v>0.91666666666666663</v>
      </c>
      <c r="T43">
        <f t="shared" ca="1" si="29"/>
        <v>0.91304347826086962</v>
      </c>
      <c r="U43">
        <f t="shared" ca="1" si="29"/>
        <v>1</v>
      </c>
      <c r="V43">
        <f t="shared" ca="1" si="29"/>
        <v>0.96666666666666667</v>
      </c>
      <c r="W43">
        <f t="shared" ca="1" si="29"/>
        <v>1</v>
      </c>
      <c r="X43">
        <f t="shared" ca="1" si="29"/>
        <v>0.97297297297297303</v>
      </c>
      <c r="Y43">
        <f t="shared" ca="1" si="29"/>
        <v>1</v>
      </c>
      <c r="Z43">
        <f t="shared" ca="1" si="29"/>
        <v>0.94444444444444442</v>
      </c>
      <c r="AA43">
        <f t="shared" ca="1" si="29"/>
        <v>0.9642857142857143</v>
      </c>
      <c r="AB43">
        <f t="shared" ca="1" si="29"/>
        <v>0.92982456140350878</v>
      </c>
      <c r="AC43">
        <f t="shared" ca="1" si="29"/>
        <v>0.89230769230769225</v>
      </c>
      <c r="AD43">
        <f t="shared" ca="1" si="29"/>
        <v>0.90625</v>
      </c>
      <c r="AE43">
        <f t="shared" ca="1" si="29"/>
        <v>0.93939393939393945</v>
      </c>
      <c r="AF43">
        <f t="shared" ca="1" si="29"/>
        <v>0.86363636363636365</v>
      </c>
      <c r="AG43">
        <f t="shared" ca="1" si="29"/>
        <v>0.87234042553191493</v>
      </c>
      <c r="AH43">
        <f t="shared" ca="1" si="24"/>
        <v>0.75</v>
      </c>
      <c r="AI43">
        <f t="shared" ca="1" si="24"/>
        <v>0.93939393939393945</v>
      </c>
      <c r="AJ43">
        <f t="shared" ca="1" si="24"/>
        <v>0.85714285714285721</v>
      </c>
      <c r="AK43">
        <f t="shared" ca="1" si="24"/>
        <v>0.91304347826086962</v>
      </c>
      <c r="AL43">
        <f t="shared" ca="1" si="24"/>
        <v>0.93023255813953487</v>
      </c>
      <c r="AM43">
        <f t="shared" ca="1" si="24"/>
        <v>0.90909090909090906</v>
      </c>
      <c r="AN43">
        <f t="shared" ca="1" si="24"/>
        <v>0.84210526315789469</v>
      </c>
      <c r="AO43">
        <f t="shared" ca="1" si="24"/>
        <v>0.94736842105263164</v>
      </c>
      <c r="AP43">
        <f t="shared" ca="1" si="24"/>
        <v>0.89655172413793105</v>
      </c>
      <c r="AQ43">
        <f t="shared" ca="1" si="27"/>
        <v>0</v>
      </c>
      <c r="AR43">
        <f t="shared" ca="1" si="27"/>
        <v>0.95</v>
      </c>
      <c r="AS43">
        <f t="shared" ca="1" si="27"/>
        <v>0.90476190476190477</v>
      </c>
      <c r="AT43">
        <f t="shared" ca="1" si="27"/>
        <v>0.90909090909090906</v>
      </c>
      <c r="AU43">
        <f t="shared" ca="1" si="27"/>
        <v>0.94736842105263164</v>
      </c>
      <c r="AV43">
        <f t="shared" ca="1" si="27"/>
        <v>0.8666666666666667</v>
      </c>
      <c r="AW43">
        <f t="shared" ca="1" si="27"/>
        <v>0.85185185185185186</v>
      </c>
      <c r="AX43">
        <f t="shared" ca="1" si="30"/>
        <v>0.95121951219512191</v>
      </c>
      <c r="AY43">
        <f t="shared" ca="1" si="30"/>
        <v>1</v>
      </c>
      <c r="AZ43">
        <f t="shared" ca="1" si="30"/>
        <v>0.95454545454545459</v>
      </c>
      <c r="BA43">
        <f t="shared" ca="1" si="30"/>
        <v>0.95</v>
      </c>
      <c r="BB43">
        <f t="shared" ca="1" si="30"/>
        <v>0.95454545454545459</v>
      </c>
      <c r="BC43">
        <f t="shared" ca="1" si="30"/>
        <v>1</v>
      </c>
      <c r="BD43">
        <f t="shared" ca="1" si="30"/>
        <v>0.93333333333333335</v>
      </c>
      <c r="BE43">
        <f t="shared" ca="1" si="30"/>
        <v>0.97368421052631582</v>
      </c>
      <c r="BF43">
        <f t="shared" ca="1" si="30"/>
        <v>0.95</v>
      </c>
      <c r="BG43">
        <f t="shared" ca="1" si="30"/>
        <v>0.875</v>
      </c>
      <c r="BH43">
        <f t="shared" ca="1" si="30"/>
        <v>1</v>
      </c>
      <c r="BI43">
        <f t="shared" ca="1" si="30"/>
        <v>1</v>
      </c>
      <c r="BJ43">
        <f t="shared" ca="1" si="30"/>
        <v>1</v>
      </c>
      <c r="BK43">
        <f t="shared" ca="1" si="30"/>
        <v>0.9375</v>
      </c>
      <c r="BL43">
        <f t="shared" ca="1" si="30"/>
        <v>0.92592592592592593</v>
      </c>
      <c r="BM43">
        <f t="shared" ca="1" si="30"/>
        <v>1</v>
      </c>
      <c r="BN43">
        <f t="shared" ca="1" si="28"/>
        <v>0.9375</v>
      </c>
      <c r="BO43">
        <f t="shared" ca="1" si="28"/>
        <v>1</v>
      </c>
      <c r="BP43">
        <f t="shared" ca="1" si="26"/>
        <v>0.95833333333333337</v>
      </c>
      <c r="BQ43">
        <f t="shared" ca="1" si="26"/>
        <v>0.95238095238095233</v>
      </c>
      <c r="BR43">
        <f t="shared" ca="1" si="26"/>
        <v>0.97674418604651159</v>
      </c>
      <c r="BS43">
        <f t="shared" ca="1" si="26"/>
        <v>0.93103448275862066</v>
      </c>
      <c r="BT43">
        <f t="shared" ca="1" si="26"/>
        <v>1</v>
      </c>
      <c r="BU43">
        <f t="shared" ca="1" si="26"/>
        <v>0.96875</v>
      </c>
      <c r="BV43">
        <f t="shared" ca="1" si="26"/>
        <v>0.96969696969696972</v>
      </c>
      <c r="BW43">
        <f t="shared" ca="1" si="26"/>
        <v>0.91666666666666663</v>
      </c>
      <c r="BX43">
        <f t="shared" ca="1" si="26"/>
        <v>0.93023255813953487</v>
      </c>
      <c r="BY43">
        <f t="shared" ca="1" si="26"/>
        <v>0.92307692307692313</v>
      </c>
      <c r="BZ43">
        <f t="shared" ca="1" si="26"/>
        <v>1</v>
      </c>
      <c r="CA43">
        <f t="shared" ca="1" si="26"/>
        <v>0.95</v>
      </c>
      <c r="CB43">
        <f t="shared" ca="1" si="26"/>
        <v>0.94444444444444442</v>
      </c>
      <c r="CC43">
        <f t="shared" ca="1" si="26"/>
        <v>0.95652173913043481</v>
      </c>
      <c r="CD43">
        <f t="shared" ca="1" si="26"/>
        <v>0.92592592592592593</v>
      </c>
      <c r="CE43">
        <f t="shared" ca="1" si="20"/>
        <v>1</v>
      </c>
      <c r="CF43">
        <f t="shared" ca="1" si="20"/>
        <v>1</v>
      </c>
      <c r="CG43">
        <f t="shared" ca="1" si="20"/>
        <v>0.95652173913043481</v>
      </c>
      <c r="CH43">
        <f t="shared" ca="1" si="20"/>
        <v>0.95652173913043481</v>
      </c>
      <c r="CI43">
        <f t="shared" ca="1" si="20"/>
        <v>0.96</v>
      </c>
      <c r="CJ43">
        <f t="shared" ca="1" si="20"/>
        <v>1</v>
      </c>
      <c r="CK43">
        <f t="shared" ca="1" si="20"/>
        <v>0.94444444444444442</v>
      </c>
      <c r="CL43">
        <f t="shared" ca="1" si="20"/>
        <v>1</v>
      </c>
      <c r="CM43">
        <f t="shared" ca="1" si="20"/>
        <v>0.91111111111111109</v>
      </c>
      <c r="CN43">
        <f t="shared" ca="1" si="20"/>
        <v>0.95652173913043481</v>
      </c>
      <c r="CO43">
        <f t="shared" ca="1" si="20"/>
        <v>0.9375</v>
      </c>
      <c r="CP43">
        <f t="shared" ca="1" si="20"/>
        <v>0.97222222222222221</v>
      </c>
      <c r="CQ43">
        <f t="shared" ca="1" si="20"/>
        <v>0.95238095238095233</v>
      </c>
      <c r="CR43">
        <f t="shared" ref="CR43:DG47" ca="1" si="34">1-(COUNTIFS(INDIRECT(CR$1),1,INDIRECT($A43),1)/(COUNTIFS(INDIRECT(CR$1),1,INDIRECT($A43),0)+COUNTIFS(INDIRECT(CR$1),0,INDIRECT($A43),1)+COUNTIFS(INDIRECT(CR$1),1,INDIRECT($A43),1)))</f>
        <v>0.9375</v>
      </c>
      <c r="CS43">
        <f t="shared" ca="1" si="34"/>
        <v>0.85714285714285721</v>
      </c>
      <c r="CT43">
        <f t="shared" ca="1" si="34"/>
        <v>0.78260869565217395</v>
      </c>
      <c r="CU43">
        <f t="shared" ca="1" si="34"/>
        <v>0.95454545454545459</v>
      </c>
      <c r="CV43">
        <f t="shared" ca="1" si="34"/>
        <v>0.92</v>
      </c>
      <c r="CW43">
        <f t="shared" ca="1" si="34"/>
        <v>0.89189189189189189</v>
      </c>
      <c r="CX43">
        <f t="shared" ca="1" si="34"/>
        <v>0.93939393939393945</v>
      </c>
      <c r="CY43">
        <f t="shared" ca="1" si="34"/>
        <v>0.87878787878787878</v>
      </c>
      <c r="CZ43">
        <f t="shared" ca="1" si="34"/>
        <v>0.90909090909090906</v>
      </c>
      <c r="DA43">
        <f t="shared" ca="1" si="34"/>
        <v>0.84615384615384615</v>
      </c>
      <c r="DB43">
        <f t="shared" ca="1" si="34"/>
        <v>0.95238095238095233</v>
      </c>
      <c r="DC43">
        <f t="shared" ca="1" si="34"/>
        <v>0.97142857142857142</v>
      </c>
      <c r="DD43">
        <f t="shared" ca="1" si="34"/>
        <v>0.90625</v>
      </c>
      <c r="DE43">
        <f t="shared" ca="1" si="34"/>
        <v>0.96969696969696972</v>
      </c>
      <c r="DF43">
        <f t="shared" ca="1" si="34"/>
        <v>0.875</v>
      </c>
      <c r="DG43">
        <f t="shared" ca="1" si="34"/>
        <v>1</v>
      </c>
      <c r="DH43">
        <f t="shared" ca="1" si="31"/>
        <v>0.93333333333333335</v>
      </c>
      <c r="DI43">
        <f t="shared" ca="1" si="31"/>
        <v>1</v>
      </c>
      <c r="DJ43">
        <f t="shared" ca="1" si="31"/>
        <v>0.96153846153846156</v>
      </c>
      <c r="DK43">
        <f t="shared" ca="1" si="31"/>
        <v>0.93548387096774199</v>
      </c>
      <c r="DL43">
        <f t="shared" ca="1" si="31"/>
        <v>0.9375</v>
      </c>
      <c r="DM43">
        <f t="shared" ca="1" si="31"/>
        <v>1</v>
      </c>
      <c r="DN43">
        <f t="shared" ca="1" si="31"/>
        <v>0.96875</v>
      </c>
      <c r="DO43">
        <f t="shared" ca="1" si="31"/>
        <v>1</v>
      </c>
      <c r="DP43">
        <f t="shared" ca="1" si="31"/>
        <v>0.84</v>
      </c>
      <c r="DQ43">
        <f t="shared" ca="1" si="31"/>
        <v>0.9</v>
      </c>
      <c r="DR43">
        <f t="shared" ca="1" si="31"/>
        <v>1</v>
      </c>
      <c r="DS43">
        <f t="shared" ca="1" si="31"/>
        <v>0.90625</v>
      </c>
      <c r="DT43">
        <f t="shared" ca="1" si="31"/>
        <v>0.93181818181818188</v>
      </c>
      <c r="DU43">
        <f t="shared" ca="1" si="31"/>
        <v>0.93478260869565222</v>
      </c>
      <c r="DV43">
        <f t="shared" ca="1" si="31"/>
        <v>0.96153846153846156</v>
      </c>
      <c r="DW43">
        <f t="shared" ca="1" si="32"/>
        <v>1</v>
      </c>
      <c r="DX43">
        <f t="shared" ca="1" si="32"/>
        <v>0.93333333333333335</v>
      </c>
      <c r="DY43">
        <f t="shared" ca="1" si="32"/>
        <v>1</v>
      </c>
      <c r="DZ43">
        <f t="shared" ca="1" si="17"/>
        <v>1</v>
      </c>
      <c r="EA43">
        <f t="shared" ca="1" si="17"/>
        <v>1</v>
      </c>
      <c r="EB43">
        <f t="shared" ca="1" si="17"/>
        <v>1</v>
      </c>
      <c r="EC43">
        <f t="shared" ca="1" si="17"/>
        <v>0.94444444444444442</v>
      </c>
      <c r="ED43">
        <f t="shared" ca="1" si="17"/>
        <v>0.96666666666666667</v>
      </c>
      <c r="EE43">
        <f t="shared" ca="1" si="17"/>
        <v>1</v>
      </c>
      <c r="EF43">
        <f t="shared" ca="1" si="17"/>
        <v>1</v>
      </c>
      <c r="EG43">
        <f t="shared" ca="1" si="17"/>
        <v>1</v>
      </c>
      <c r="EH43">
        <f t="shared" ca="1" si="17"/>
        <v>1</v>
      </c>
    </row>
    <row r="44" spans="1:138" x14ac:dyDescent="0.45">
      <c r="A44" s="4" t="s">
        <v>64</v>
      </c>
      <c r="B44" s="3" t="s">
        <v>331</v>
      </c>
      <c r="C44">
        <f t="shared" ca="1" si="33"/>
        <v>0.95833333333333337</v>
      </c>
      <c r="D44">
        <f t="shared" ca="1" si="33"/>
        <v>0.89552238805970152</v>
      </c>
      <c r="E44">
        <f t="shared" ca="1" si="33"/>
        <v>0.90196078431372551</v>
      </c>
      <c r="F44">
        <f t="shared" ca="1" si="33"/>
        <v>0.9375</v>
      </c>
      <c r="G44">
        <f t="shared" ca="1" si="33"/>
        <v>0.89583333333333337</v>
      </c>
      <c r="H44">
        <f t="shared" ca="1" si="33"/>
        <v>0.94285714285714284</v>
      </c>
      <c r="I44">
        <f t="shared" ca="1" si="33"/>
        <v>0.93478260869565222</v>
      </c>
      <c r="J44">
        <f t="shared" ca="1" si="33"/>
        <v>0.89743589743589747</v>
      </c>
      <c r="K44">
        <f t="shared" ca="1" si="33"/>
        <v>1</v>
      </c>
      <c r="L44">
        <f t="shared" ca="1" si="33"/>
        <v>0.95238095238095233</v>
      </c>
      <c r="M44">
        <f t="shared" ca="1" si="33"/>
        <v>0.97674418604651159</v>
      </c>
      <c r="N44">
        <f t="shared" ca="1" si="33"/>
        <v>0.9642857142857143</v>
      </c>
      <c r="O44">
        <f t="shared" ca="1" si="33"/>
        <v>0.92105263157894735</v>
      </c>
      <c r="P44">
        <f t="shared" ca="1" si="33"/>
        <v>0.96875</v>
      </c>
      <c r="Q44">
        <f t="shared" ca="1" si="33"/>
        <v>0.97368421052631582</v>
      </c>
      <c r="R44">
        <f t="shared" ca="1" si="33"/>
        <v>0.89473684210526316</v>
      </c>
      <c r="S44">
        <f t="shared" ca="1" si="29"/>
        <v>0.92592592592592593</v>
      </c>
      <c r="T44">
        <f t="shared" ca="1" si="29"/>
        <v>1</v>
      </c>
      <c r="U44">
        <f t="shared" ca="1" si="29"/>
        <v>1</v>
      </c>
      <c r="V44">
        <f t="shared" ca="1" si="29"/>
        <v>0.96969696969696972</v>
      </c>
      <c r="W44">
        <f t="shared" ca="1" si="29"/>
        <v>0.88235294117647056</v>
      </c>
      <c r="X44">
        <f t="shared" ca="1" si="29"/>
        <v>0.97499999999999998</v>
      </c>
      <c r="Y44">
        <f t="shared" ca="1" si="29"/>
        <v>1</v>
      </c>
      <c r="Z44">
        <f t="shared" ca="1" si="29"/>
        <v>1</v>
      </c>
      <c r="AA44">
        <f t="shared" ca="1" si="29"/>
        <v>0.85714285714285721</v>
      </c>
      <c r="AB44">
        <f t="shared" ca="1" si="29"/>
        <v>0.89655172413793105</v>
      </c>
      <c r="AC44">
        <f t="shared" ca="1" si="29"/>
        <v>0.828125</v>
      </c>
      <c r="AD44">
        <f t="shared" ca="1" si="29"/>
        <v>0.84848484848484851</v>
      </c>
      <c r="AE44">
        <f t="shared" ca="1" si="29"/>
        <v>0.91428571428571426</v>
      </c>
      <c r="AF44">
        <f t="shared" ca="1" si="29"/>
        <v>0.84782608695652173</v>
      </c>
      <c r="AG44">
        <f t="shared" ca="1" si="29"/>
        <v>0.85714285714285721</v>
      </c>
      <c r="AH44">
        <f t="shared" ca="1" si="24"/>
        <v>0.92307692307692313</v>
      </c>
      <c r="AI44">
        <f t="shared" ca="1" si="24"/>
        <v>0.88235294117647056</v>
      </c>
      <c r="AJ44">
        <f t="shared" ca="1" si="24"/>
        <v>0.96153846153846156</v>
      </c>
      <c r="AK44">
        <f t="shared" ca="1" si="24"/>
        <v>0.88</v>
      </c>
      <c r="AL44">
        <f t="shared" ca="1" si="24"/>
        <v>0.86046511627906974</v>
      </c>
      <c r="AM44">
        <f t="shared" ca="1" si="24"/>
        <v>0.8529411764705882</v>
      </c>
      <c r="AN44">
        <f t="shared" ca="1" si="24"/>
        <v>0.95833333333333337</v>
      </c>
      <c r="AO44">
        <f t="shared" ca="1" si="24"/>
        <v>0.90476190476190477</v>
      </c>
      <c r="AP44">
        <f t="shared" ca="1" si="24"/>
        <v>0.75</v>
      </c>
      <c r="AQ44">
        <f t="shared" ca="1" si="27"/>
        <v>0.95</v>
      </c>
      <c r="AR44">
        <f t="shared" ca="1" si="27"/>
        <v>0</v>
      </c>
      <c r="AS44">
        <f t="shared" ca="1" si="27"/>
        <v>0.86956521739130432</v>
      </c>
      <c r="AT44">
        <f t="shared" ca="1" si="27"/>
        <v>0.78125</v>
      </c>
      <c r="AU44">
        <f t="shared" ca="1" si="27"/>
        <v>0.90476190476190477</v>
      </c>
      <c r="AV44">
        <f t="shared" ca="1" si="27"/>
        <v>0.88888888888888884</v>
      </c>
      <c r="AW44">
        <f t="shared" ca="1" si="27"/>
        <v>0.90322580645161288</v>
      </c>
      <c r="AX44">
        <f t="shared" ca="1" si="30"/>
        <v>0.90476190476190477</v>
      </c>
      <c r="AY44">
        <f t="shared" ca="1" si="30"/>
        <v>0.88888888888888884</v>
      </c>
      <c r="AZ44">
        <f t="shared" ca="1" si="30"/>
        <v>0.95744680851063835</v>
      </c>
      <c r="BA44">
        <f t="shared" ca="1" si="30"/>
        <v>1</v>
      </c>
      <c r="BB44">
        <f t="shared" ca="1" si="30"/>
        <v>0.96</v>
      </c>
      <c r="BC44">
        <f t="shared" ca="1" si="30"/>
        <v>0.94117647058823528</v>
      </c>
      <c r="BD44">
        <f t="shared" ca="1" si="30"/>
        <v>1</v>
      </c>
      <c r="BE44">
        <f t="shared" ca="1" si="30"/>
        <v>0.89473684210526316</v>
      </c>
      <c r="BF44">
        <f t="shared" ca="1" si="30"/>
        <v>0.90909090909090906</v>
      </c>
      <c r="BG44">
        <f t="shared" ca="1" si="30"/>
        <v>0.95652173913043481</v>
      </c>
      <c r="BH44">
        <f t="shared" ca="1" si="30"/>
        <v>0.92307692307692313</v>
      </c>
      <c r="BI44">
        <f t="shared" ca="1" si="30"/>
        <v>1</v>
      </c>
      <c r="BJ44">
        <f t="shared" ca="1" si="30"/>
        <v>0.9</v>
      </c>
      <c r="BK44">
        <f t="shared" ca="1" si="30"/>
        <v>0.91176470588235292</v>
      </c>
      <c r="BL44">
        <f t="shared" ca="1" si="30"/>
        <v>0.93333333333333335</v>
      </c>
      <c r="BM44">
        <f t="shared" ca="1" si="30"/>
        <v>1</v>
      </c>
      <c r="BN44">
        <f t="shared" ca="1" si="28"/>
        <v>1</v>
      </c>
      <c r="BO44">
        <f t="shared" ca="1" si="28"/>
        <v>0.92105263157894735</v>
      </c>
      <c r="BP44">
        <f t="shared" ca="1" si="26"/>
        <v>0.92307692307692313</v>
      </c>
      <c r="BQ44">
        <f t="shared" ca="1" si="26"/>
        <v>1</v>
      </c>
      <c r="BR44">
        <f t="shared" ref="BR44:CG44" ca="1" si="35">1-(COUNTIFS(INDIRECT(BR$1),1,INDIRECT($A44),1)/(COUNTIFS(INDIRECT(BR$1),1,INDIRECT($A44),0)+COUNTIFS(INDIRECT(BR$1),0,INDIRECT($A44),1)+COUNTIFS(INDIRECT(BR$1),1,INDIRECT($A44),1)))</f>
        <v>0.85365853658536583</v>
      </c>
      <c r="BS44">
        <f t="shared" ca="1" si="35"/>
        <v>0.96969696969696972</v>
      </c>
      <c r="BT44">
        <f t="shared" ca="1" si="35"/>
        <v>1</v>
      </c>
      <c r="BU44">
        <f t="shared" ca="1" si="35"/>
        <v>0.90909090909090906</v>
      </c>
      <c r="BV44">
        <f t="shared" ca="1" si="35"/>
        <v>0.97222222222222221</v>
      </c>
      <c r="BW44">
        <f t="shared" ca="1" si="35"/>
        <v>0.92592592592592593</v>
      </c>
      <c r="BX44">
        <f t="shared" ca="1" si="35"/>
        <v>0.93478260869565222</v>
      </c>
      <c r="BY44">
        <f t="shared" ca="1" si="35"/>
        <v>0.90740740740740744</v>
      </c>
      <c r="BZ44">
        <f t="shared" ca="1" si="35"/>
        <v>0.95833333333333337</v>
      </c>
      <c r="CA44">
        <f t="shared" ca="1" si="35"/>
        <v>0.95652173913043481</v>
      </c>
      <c r="CB44">
        <f t="shared" ca="1" si="35"/>
        <v>0.95238095238095233</v>
      </c>
      <c r="CC44">
        <f t="shared" ca="1" si="35"/>
        <v>0.96153846153846156</v>
      </c>
      <c r="CD44">
        <f t="shared" ca="1" si="35"/>
        <v>0.93333333333333335</v>
      </c>
      <c r="CE44">
        <f t="shared" ca="1" si="35"/>
        <v>0.96</v>
      </c>
      <c r="CF44">
        <f t="shared" ca="1" si="35"/>
        <v>0.94117647058823528</v>
      </c>
      <c r="CG44">
        <f t="shared" ca="1" si="35"/>
        <v>0.96153846153846156</v>
      </c>
      <c r="CH44">
        <f t="shared" ca="1" si="20"/>
        <v>1</v>
      </c>
      <c r="CI44">
        <f t="shared" ca="1" si="20"/>
        <v>1</v>
      </c>
      <c r="CJ44">
        <f t="shared" ca="1" si="20"/>
        <v>1</v>
      </c>
      <c r="CK44">
        <f t="shared" ca="1" si="20"/>
        <v>0.86111111111111116</v>
      </c>
      <c r="CL44">
        <f t="shared" ca="1" si="20"/>
        <v>0.92307692307692313</v>
      </c>
      <c r="CM44">
        <f t="shared" ca="1" si="20"/>
        <v>0.86956521739130432</v>
      </c>
      <c r="CN44">
        <f t="shared" ca="1" si="20"/>
        <v>0.82608695652173914</v>
      </c>
      <c r="CO44">
        <f t="shared" ca="1" si="20"/>
        <v>0.84375</v>
      </c>
      <c r="CP44">
        <f t="shared" ca="1" si="20"/>
        <v>0.85714285714285721</v>
      </c>
      <c r="CQ44">
        <f t="shared" ca="1" si="20"/>
        <v>0.80952380952380953</v>
      </c>
      <c r="CR44">
        <f t="shared" ca="1" si="34"/>
        <v>0.91176470588235292</v>
      </c>
      <c r="CS44">
        <f t="shared" ca="1" si="34"/>
        <v>0.87096774193548387</v>
      </c>
      <c r="CT44">
        <f t="shared" ca="1" si="34"/>
        <v>0.85185185185185186</v>
      </c>
      <c r="CU44">
        <f t="shared" ca="1" si="34"/>
        <v>0.76190476190476186</v>
      </c>
      <c r="CV44">
        <f t="shared" ca="1" si="34"/>
        <v>0.84615384615384615</v>
      </c>
      <c r="CW44">
        <f t="shared" ca="1" si="34"/>
        <v>0.84210526315789469</v>
      </c>
      <c r="CX44">
        <f t="shared" ca="1" si="34"/>
        <v>0.84848484848484851</v>
      </c>
      <c r="CY44">
        <f t="shared" ca="1" si="34"/>
        <v>0.75</v>
      </c>
      <c r="CZ44">
        <f t="shared" ca="1" si="34"/>
        <v>0.81395348837209303</v>
      </c>
      <c r="DA44">
        <f t="shared" ca="1" si="34"/>
        <v>0.77777777777777779</v>
      </c>
      <c r="DB44">
        <f t="shared" ca="1" si="34"/>
        <v>0.86363636363636365</v>
      </c>
      <c r="DC44">
        <f t="shared" ca="1" si="34"/>
        <v>0.8529411764705882</v>
      </c>
      <c r="DD44">
        <f t="shared" ca="1" si="34"/>
        <v>0.88235294117647056</v>
      </c>
      <c r="DE44">
        <f t="shared" ca="1" si="34"/>
        <v>0.84375</v>
      </c>
      <c r="DF44">
        <f t="shared" ca="1" si="34"/>
        <v>0.81818181818181812</v>
      </c>
      <c r="DG44">
        <f t="shared" ca="1" si="34"/>
        <v>1</v>
      </c>
      <c r="DH44">
        <f t="shared" ca="1" si="31"/>
        <v>0.7931034482758621</v>
      </c>
      <c r="DI44">
        <f t="shared" ca="1" si="31"/>
        <v>1</v>
      </c>
      <c r="DJ44">
        <f t="shared" ca="1" si="31"/>
        <v>0.75</v>
      </c>
      <c r="DK44">
        <f t="shared" ca="1" si="31"/>
        <v>0.875</v>
      </c>
      <c r="DL44">
        <f t="shared" ca="1" si="31"/>
        <v>0.82352941176470584</v>
      </c>
      <c r="DM44">
        <f t="shared" ca="1" si="31"/>
        <v>1</v>
      </c>
      <c r="DN44">
        <f t="shared" ca="1" si="31"/>
        <v>0.75862068965517238</v>
      </c>
      <c r="DO44">
        <f t="shared" ca="1" si="31"/>
        <v>0.7142857142857143</v>
      </c>
      <c r="DP44">
        <f t="shared" ca="1" si="31"/>
        <v>0.81481481481481488</v>
      </c>
      <c r="DQ44">
        <f t="shared" ca="1" si="31"/>
        <v>0.8</v>
      </c>
      <c r="DR44">
        <f t="shared" ca="1" si="31"/>
        <v>0.84615384615384615</v>
      </c>
      <c r="DS44">
        <f t="shared" ca="1" si="31"/>
        <v>0.88235294117647056</v>
      </c>
      <c r="DT44">
        <f t="shared" ca="1" si="31"/>
        <v>0.88888888888888884</v>
      </c>
      <c r="DU44">
        <f t="shared" ca="1" si="31"/>
        <v>0.93877551020408168</v>
      </c>
      <c r="DV44">
        <f t="shared" ca="1" si="31"/>
        <v>0.88888888888888884</v>
      </c>
      <c r="DW44">
        <f t="shared" ca="1" si="32"/>
        <v>1</v>
      </c>
      <c r="DX44">
        <f t="shared" ca="1" si="32"/>
        <v>0.97058823529411764</v>
      </c>
      <c r="DY44">
        <f t="shared" ca="1" si="32"/>
        <v>0.93103448275862066</v>
      </c>
      <c r="DZ44">
        <f t="shared" ca="1" si="17"/>
        <v>0.92500000000000004</v>
      </c>
      <c r="EA44">
        <f t="shared" ca="1" si="17"/>
        <v>0.93333333333333335</v>
      </c>
      <c r="EB44">
        <f t="shared" ca="1" si="17"/>
        <v>0.94736842105263164</v>
      </c>
      <c r="EC44">
        <f t="shared" ca="1" si="17"/>
        <v>1</v>
      </c>
      <c r="ED44">
        <f t="shared" ca="1" si="17"/>
        <v>0.96969696969696972</v>
      </c>
      <c r="EE44">
        <f t="shared" ca="1" si="17"/>
        <v>0.93103448275862066</v>
      </c>
      <c r="EF44">
        <f t="shared" ca="1" si="17"/>
        <v>0.90476190476190477</v>
      </c>
      <c r="EG44">
        <f t="shared" ca="1" si="17"/>
        <v>1</v>
      </c>
      <c r="EH44">
        <f t="shared" ca="1" si="17"/>
        <v>0.96</v>
      </c>
    </row>
    <row r="45" spans="1:138" ht="26.65" x14ac:dyDescent="0.45">
      <c r="A45" s="4" t="s">
        <v>65</v>
      </c>
      <c r="B45" s="3" t="s">
        <v>332</v>
      </c>
      <c r="C45">
        <f t="shared" ca="1" si="33"/>
        <v>0.8936170212765957</v>
      </c>
      <c r="D45">
        <f t="shared" ca="1" si="33"/>
        <v>0.91428571428571426</v>
      </c>
      <c r="E45">
        <f t="shared" ca="1" si="33"/>
        <v>0.84</v>
      </c>
      <c r="F45">
        <f t="shared" ca="1" si="33"/>
        <v>0.83870967741935487</v>
      </c>
      <c r="G45">
        <f t="shared" ca="1" si="33"/>
        <v>0.9</v>
      </c>
      <c r="H45">
        <f t="shared" ca="1" si="33"/>
        <v>0.91666666666666663</v>
      </c>
      <c r="I45">
        <f t="shared" ca="1" si="33"/>
        <v>0.89130434782608692</v>
      </c>
      <c r="J45">
        <f t="shared" ca="1" si="33"/>
        <v>0.9285714285714286</v>
      </c>
      <c r="K45">
        <f t="shared" ca="1" si="33"/>
        <v>0.85185185185185186</v>
      </c>
      <c r="L45">
        <f t="shared" ca="1" si="33"/>
        <v>0.95652173913043481</v>
      </c>
      <c r="M45">
        <f t="shared" ca="1" si="33"/>
        <v>0.87804878048780488</v>
      </c>
      <c r="N45">
        <f t="shared" ca="1" si="33"/>
        <v>0.96666666666666667</v>
      </c>
      <c r="O45">
        <f t="shared" ca="1" si="33"/>
        <v>0.92500000000000004</v>
      </c>
      <c r="P45">
        <f t="shared" ca="1" si="33"/>
        <v>0.7931034482758621</v>
      </c>
      <c r="Q45">
        <f t="shared" ca="1" si="33"/>
        <v>0.92105263157894735</v>
      </c>
      <c r="R45">
        <f t="shared" ca="1" si="33"/>
        <v>0.95454545454545459</v>
      </c>
      <c r="S45">
        <f t="shared" ca="1" si="29"/>
        <v>0.93103448275862066</v>
      </c>
      <c r="T45">
        <f t="shared" ca="1" si="29"/>
        <v>0.9285714285714286</v>
      </c>
      <c r="U45">
        <f t="shared" ca="1" si="29"/>
        <v>0.875</v>
      </c>
      <c r="V45">
        <f t="shared" ca="1" si="29"/>
        <v>0.90909090909090906</v>
      </c>
      <c r="W45">
        <f t="shared" ca="1" si="29"/>
        <v>0.95</v>
      </c>
      <c r="X45">
        <f t="shared" ca="1" si="29"/>
        <v>0.92500000000000004</v>
      </c>
      <c r="Y45">
        <f t="shared" ca="1" si="29"/>
        <v>1</v>
      </c>
      <c r="Z45">
        <f t="shared" ca="1" si="29"/>
        <v>0.90909090909090906</v>
      </c>
      <c r="AA45">
        <f t="shared" ca="1" si="29"/>
        <v>0.8666666666666667</v>
      </c>
      <c r="AB45">
        <f t="shared" ca="1" si="29"/>
        <v>0.8</v>
      </c>
      <c r="AC45">
        <f t="shared" ca="1" si="29"/>
        <v>0.85074626865671643</v>
      </c>
      <c r="AD45">
        <f t="shared" ca="1" si="29"/>
        <v>0.78787878787878785</v>
      </c>
      <c r="AE45">
        <f t="shared" ca="1" si="29"/>
        <v>0.85714285714285721</v>
      </c>
      <c r="AF45">
        <f t="shared" ca="1" si="29"/>
        <v>0.80434782608695654</v>
      </c>
      <c r="AG45">
        <f t="shared" ca="1" si="29"/>
        <v>0.86274509803921573</v>
      </c>
      <c r="AH45">
        <f t="shared" ca="1" si="24"/>
        <v>0.8</v>
      </c>
      <c r="AI45">
        <f t="shared" ca="1" si="24"/>
        <v>0.75</v>
      </c>
      <c r="AJ45">
        <f t="shared" ca="1" si="24"/>
        <v>0.88461538461538458</v>
      </c>
      <c r="AK45">
        <f t="shared" ca="1" si="24"/>
        <v>0.84615384615384615</v>
      </c>
      <c r="AL45">
        <f ca="1">1-(COUNTIFS(INDIRECT(AL$1),1,INDIRECT($A45),1)/(COUNTIFS(INDIRECT(AL$1),1,INDIRECT($A45),0)+COUNTIFS(INDIRECT(AL$1),0,INDIRECT($A45),1)+COUNTIFS(INDIRECT(AL$1),1,INDIRECT($A45),1)))</f>
        <v>0.91489361702127658</v>
      </c>
      <c r="AM45">
        <f ca="1">1-(COUNTIFS(INDIRECT(AM$1),1,INDIRECT($A45),1)/(COUNTIFS(INDIRECT(AM$1),1,INDIRECT($A45),0)+COUNTIFS(INDIRECT(AM$1),0,INDIRECT($A45),1)+COUNTIFS(INDIRECT(AM$1),1,INDIRECT($A45),1)))</f>
        <v>0.82857142857142851</v>
      </c>
      <c r="AN45">
        <f ca="1">1-(COUNTIFS(INDIRECT(AN$1),1,INDIRECT($A45),1)/(COUNTIFS(INDIRECT(AN$1),1,INDIRECT($A45),0)+COUNTIFS(INDIRECT(AN$1),0,INDIRECT($A45),1)+COUNTIFS(INDIRECT(AN$1),1,INDIRECT($A45),1)))</f>
        <v>0.875</v>
      </c>
      <c r="AO45">
        <f ca="1">1-(COUNTIFS(INDIRECT(AO$1),1,INDIRECT($A45),1)/(COUNTIFS(INDIRECT(AO$1),1,INDIRECT($A45),0)+COUNTIFS(INDIRECT(AO$1),0,INDIRECT($A45),1)+COUNTIFS(INDIRECT(AO$1),1,INDIRECT($A45),1)))</f>
        <v>0.86363636363636365</v>
      </c>
      <c r="AP45">
        <f ca="1">1-(COUNTIFS(INDIRECT(AP$1),1,INDIRECT($A45),1)/(COUNTIFS(INDIRECT(AP$1),1,INDIRECT($A45),0)+COUNTIFS(INDIRECT(AP$1),0,INDIRECT($A45),1)+COUNTIFS(INDIRECT(AP$1),1,INDIRECT($A45),1)))</f>
        <v>0.76666666666666661</v>
      </c>
      <c r="AQ45">
        <f t="shared" ca="1" si="27"/>
        <v>0.90476190476190477</v>
      </c>
      <c r="AR45">
        <f t="shared" ca="1" si="27"/>
        <v>0.86956521739130432</v>
      </c>
      <c r="AS45">
        <f t="shared" ca="1" si="27"/>
        <v>0</v>
      </c>
      <c r="AT45">
        <f t="shared" ca="1" si="27"/>
        <v>0.86111111111111116</v>
      </c>
      <c r="AU45">
        <f t="shared" ca="1" si="27"/>
        <v>0.91304347826086962</v>
      </c>
      <c r="AV45">
        <f t="shared" ca="1" si="27"/>
        <v>0.95238095238095233</v>
      </c>
      <c r="AW45">
        <f t="shared" ca="1" si="27"/>
        <v>0.94117647058823528</v>
      </c>
      <c r="AX45">
        <f t="shared" ca="1" si="30"/>
        <v>0.93333333333333335</v>
      </c>
      <c r="AY45">
        <f t="shared" ca="1" si="30"/>
        <v>0.967741935483871</v>
      </c>
      <c r="AZ45">
        <f t="shared" ca="1" si="30"/>
        <v>0.91489361702127658</v>
      </c>
      <c r="BA45">
        <f t="shared" ca="1" si="30"/>
        <v>0.96</v>
      </c>
      <c r="BB45">
        <f t="shared" ca="1" si="30"/>
        <v>0.92307692307692313</v>
      </c>
      <c r="BC45">
        <f t="shared" ca="1" si="30"/>
        <v>0.97297297297297303</v>
      </c>
      <c r="BD45">
        <f t="shared" ca="1" si="30"/>
        <v>0.94285714285714284</v>
      </c>
      <c r="BE45">
        <f t="shared" ca="1" si="30"/>
        <v>0.92682926829268297</v>
      </c>
      <c r="BF45">
        <f t="shared" ca="1" si="30"/>
        <v>0.96</v>
      </c>
      <c r="BG45">
        <f t="shared" ca="1" si="30"/>
        <v>0.86363636363636365</v>
      </c>
      <c r="BH45">
        <f t="shared" ca="1" si="30"/>
        <v>0.9</v>
      </c>
      <c r="BI45">
        <f t="shared" ca="1" si="30"/>
        <v>0.9375</v>
      </c>
      <c r="BJ45">
        <f t="shared" ca="1" si="30"/>
        <v>1</v>
      </c>
      <c r="BK45">
        <f t="shared" ca="1" si="30"/>
        <v>0.8529411764705882</v>
      </c>
      <c r="BL45">
        <f t="shared" ca="1" si="30"/>
        <v>0.90322580645161288</v>
      </c>
      <c r="BM45">
        <f t="shared" ca="1" si="30"/>
        <v>0.95454545454545459</v>
      </c>
      <c r="BN45">
        <f t="shared" ca="1" si="28"/>
        <v>0.95238095238095233</v>
      </c>
      <c r="BO45">
        <f t="shared" ca="1" si="28"/>
        <v>0.95121951219512191</v>
      </c>
      <c r="BP45">
        <f t="shared" ca="1" si="28"/>
        <v>0.96551724137931039</v>
      </c>
      <c r="BQ45">
        <f t="shared" ca="1" si="28"/>
        <v>0.96153846153846156</v>
      </c>
      <c r="BR45">
        <f t="shared" ca="1" si="28"/>
        <v>0.91111111111111109</v>
      </c>
      <c r="BS45">
        <f t="shared" ca="1" si="28"/>
        <v>0.90909090909090906</v>
      </c>
      <c r="BT45">
        <f t="shared" ca="1" si="28"/>
        <v>0.9285714285714286</v>
      </c>
      <c r="BU45">
        <f t="shared" ca="1" si="28"/>
        <v>0.94444444444444442</v>
      </c>
      <c r="BV45">
        <f t="shared" ca="1" si="28"/>
        <v>0.8529411764705882</v>
      </c>
      <c r="BW45">
        <f t="shared" ca="1" si="28"/>
        <v>1</v>
      </c>
      <c r="BX45">
        <f t="shared" ca="1" si="28"/>
        <v>0.9375</v>
      </c>
      <c r="BY45">
        <f t="shared" ca="1" si="28"/>
        <v>0.87037037037037035</v>
      </c>
      <c r="BZ45">
        <f t="shared" ca="1" si="28"/>
        <v>1</v>
      </c>
      <c r="CA45">
        <f t="shared" ca="1" si="28"/>
        <v>0.96</v>
      </c>
      <c r="CB45">
        <f t="shared" ca="1" si="28"/>
        <v>1</v>
      </c>
      <c r="CC45">
        <f t="shared" ref="CC45:CG54" ca="1" si="36">1-(COUNTIFS(INDIRECT(CC$1),1,INDIRECT($A45),1)/(COUNTIFS(INDIRECT(CC$1),1,INDIRECT($A45),0)+COUNTIFS(INDIRECT(CC$1),0,INDIRECT($A45),1)+COUNTIFS(INDIRECT(CC$1),1,INDIRECT($A45),1)))</f>
        <v>0.9642857142857143</v>
      </c>
      <c r="CD45">
        <f t="shared" ca="1" si="36"/>
        <v>1</v>
      </c>
      <c r="CE45">
        <f t="shared" ca="1" si="36"/>
        <v>1</v>
      </c>
      <c r="CF45">
        <f t="shared" ca="1" si="36"/>
        <v>0.94736842105263164</v>
      </c>
      <c r="CG45">
        <f t="shared" ca="1" si="36"/>
        <v>0.92592592592592593</v>
      </c>
      <c r="CH45">
        <f t="shared" ca="1" si="20"/>
        <v>0.92592592592592593</v>
      </c>
      <c r="CI45">
        <f t="shared" ca="1" si="20"/>
        <v>1</v>
      </c>
      <c r="CJ45">
        <f t="shared" ca="1" si="20"/>
        <v>1</v>
      </c>
      <c r="CK45">
        <f t="shared" ca="1" si="20"/>
        <v>0.89743589743589747</v>
      </c>
      <c r="CL45">
        <f t="shared" ca="1" si="20"/>
        <v>0.9285714285714286</v>
      </c>
      <c r="CM45">
        <f t="shared" ca="1" si="20"/>
        <v>0.8</v>
      </c>
      <c r="CN45">
        <f t="shared" ca="1" si="20"/>
        <v>0.92592592592592593</v>
      </c>
      <c r="CO45">
        <f t="shared" ca="1" si="20"/>
        <v>0.88571428571428568</v>
      </c>
      <c r="CP45">
        <f t="shared" ca="1" si="20"/>
        <v>0.92307692307692313</v>
      </c>
      <c r="CQ45">
        <f t="shared" ca="1" si="20"/>
        <v>0.96153846153846156</v>
      </c>
      <c r="CR45">
        <f t="shared" ca="1" si="34"/>
        <v>0.78125</v>
      </c>
      <c r="CS45">
        <f t="shared" ca="1" si="34"/>
        <v>0.84375</v>
      </c>
      <c r="CT45">
        <f t="shared" ca="1" si="34"/>
        <v>0.9</v>
      </c>
      <c r="CU45">
        <f t="shared" ca="1" si="34"/>
        <v>0.88</v>
      </c>
      <c r="CV45">
        <f t="shared" ca="1" si="34"/>
        <v>0.76923076923076916</v>
      </c>
      <c r="CW45">
        <f t="shared" ca="1" si="34"/>
        <v>0.87804878048780488</v>
      </c>
      <c r="CX45">
        <f t="shared" ca="1" si="34"/>
        <v>0.85714285714285721</v>
      </c>
      <c r="CY45">
        <f t="shared" ca="1" si="34"/>
        <v>0.86486486486486491</v>
      </c>
      <c r="CZ45">
        <f t="shared" ca="1" si="34"/>
        <v>0.79545454545454541</v>
      </c>
      <c r="DA45">
        <f t="shared" ca="1" si="34"/>
        <v>0.93939393939393945</v>
      </c>
      <c r="DB45">
        <f t="shared" ca="1" si="34"/>
        <v>0.875</v>
      </c>
      <c r="DC45">
        <f t="shared" ca="1" si="34"/>
        <v>0.82857142857142851</v>
      </c>
      <c r="DD45">
        <f t="shared" ca="1" si="34"/>
        <v>0.82352941176470584</v>
      </c>
      <c r="DE45">
        <f t="shared" ca="1" si="34"/>
        <v>0.81818181818181812</v>
      </c>
      <c r="DF45">
        <f t="shared" ca="1" si="34"/>
        <v>0.92105263157894735</v>
      </c>
      <c r="DG45">
        <f t="shared" ca="1" si="34"/>
        <v>0.95</v>
      </c>
      <c r="DH45">
        <f t="shared" ca="1" si="31"/>
        <v>0.97222222222222221</v>
      </c>
      <c r="DI45">
        <f t="shared" ca="1" si="31"/>
        <v>0.85714285714285721</v>
      </c>
      <c r="DJ45">
        <f t="shared" ca="1" si="31"/>
        <v>0.93333333333333335</v>
      </c>
      <c r="DK45">
        <f t="shared" ca="1" si="31"/>
        <v>0.94444444444444442</v>
      </c>
      <c r="DL45">
        <f t="shared" ca="1" si="31"/>
        <v>0.9</v>
      </c>
      <c r="DM45">
        <f t="shared" ca="1" si="31"/>
        <v>0.875</v>
      </c>
      <c r="DN45">
        <f t="shared" ca="1" si="31"/>
        <v>0.88235294117647056</v>
      </c>
      <c r="DO45">
        <f t="shared" ca="1" si="31"/>
        <v>0.9642857142857143</v>
      </c>
      <c r="DP45">
        <f t="shared" ca="1" si="31"/>
        <v>0.8666666666666667</v>
      </c>
      <c r="DQ45">
        <f t="shared" ca="1" si="31"/>
        <v>0.91428571428571426</v>
      </c>
      <c r="DR45">
        <f t="shared" ca="1" si="31"/>
        <v>1</v>
      </c>
      <c r="DS45">
        <f t="shared" ca="1" si="31"/>
        <v>0.94736842105263164</v>
      </c>
      <c r="DT45">
        <f t="shared" ca="1" si="31"/>
        <v>0.86956521739130432</v>
      </c>
      <c r="DU45">
        <f t="shared" ca="1" si="31"/>
        <v>0.92</v>
      </c>
      <c r="DV45">
        <f t="shared" ca="1" si="31"/>
        <v>0.89655172413793105</v>
      </c>
      <c r="DW45">
        <f t="shared" ca="1" si="32"/>
        <v>1</v>
      </c>
      <c r="DX45">
        <f t="shared" ca="1" si="32"/>
        <v>0.97222222222222221</v>
      </c>
      <c r="DY45">
        <f t="shared" ca="1" si="32"/>
        <v>0.93548387096774199</v>
      </c>
      <c r="DZ45">
        <f t="shared" ca="1" si="17"/>
        <v>0.9285714285714286</v>
      </c>
      <c r="EA45">
        <f t="shared" ca="1" si="17"/>
        <v>1</v>
      </c>
      <c r="EB45">
        <f t="shared" ca="1" si="17"/>
        <v>0.95238095238095233</v>
      </c>
      <c r="EC45">
        <f t="shared" ca="1" si="17"/>
        <v>0.95652173913043481</v>
      </c>
      <c r="ED45">
        <f t="shared" ca="1" si="17"/>
        <v>0.90909090909090906</v>
      </c>
      <c r="EE45">
        <f t="shared" ca="1" si="17"/>
        <v>0.96875</v>
      </c>
      <c r="EF45">
        <f t="shared" ca="1" si="17"/>
        <v>0.95833333333333337</v>
      </c>
      <c r="EG45">
        <f t="shared" ca="1" si="17"/>
        <v>0.94444444444444442</v>
      </c>
      <c r="EH45">
        <f t="shared" ca="1" si="17"/>
        <v>0.96296296296296302</v>
      </c>
    </row>
    <row r="46" spans="1:138" ht="26.65" x14ac:dyDescent="0.45">
      <c r="A46" s="4" t="s">
        <v>66</v>
      </c>
      <c r="B46" s="3" t="s">
        <v>333</v>
      </c>
      <c r="C46">
        <f t="shared" ca="1" si="33"/>
        <v>0.93442622950819676</v>
      </c>
      <c r="D46">
        <f t="shared" ca="1" si="33"/>
        <v>0.85897435897435903</v>
      </c>
      <c r="E46">
        <f t="shared" ca="1" si="33"/>
        <v>0.87301587301587302</v>
      </c>
      <c r="F46">
        <f t="shared" ca="1" si="33"/>
        <v>0.91111111111111109</v>
      </c>
      <c r="G46">
        <f t="shared" ca="1" si="33"/>
        <v>0.84745762711864403</v>
      </c>
      <c r="H46">
        <f t="shared" ca="1" si="33"/>
        <v>0.8936170212765957</v>
      </c>
      <c r="I46">
        <f t="shared" ca="1" si="33"/>
        <v>0.83636363636363642</v>
      </c>
      <c r="J46">
        <f t="shared" ca="1" si="33"/>
        <v>0.92592592592592593</v>
      </c>
      <c r="K46">
        <f t="shared" ca="1" si="33"/>
        <v>0.95238095238095233</v>
      </c>
      <c r="L46">
        <f t="shared" ca="1" si="33"/>
        <v>1</v>
      </c>
      <c r="M46">
        <f t="shared" ca="1" si="33"/>
        <v>0.9464285714285714</v>
      </c>
      <c r="N46">
        <f t="shared" ca="1" si="33"/>
        <v>0.95238095238095233</v>
      </c>
      <c r="O46">
        <f t="shared" ca="1" si="33"/>
        <v>0.96296296296296302</v>
      </c>
      <c r="P46">
        <f t="shared" ca="1" si="33"/>
        <v>0.8</v>
      </c>
      <c r="Q46">
        <f t="shared" ca="1" si="33"/>
        <v>0.89795918367346939</v>
      </c>
      <c r="R46">
        <f t="shared" ca="1" si="33"/>
        <v>0.97142857142857142</v>
      </c>
      <c r="S46">
        <f t="shared" ca="1" si="29"/>
        <v>0.81081081081081074</v>
      </c>
      <c r="T46">
        <f t="shared" ca="1" si="29"/>
        <v>0.92500000000000004</v>
      </c>
      <c r="U46">
        <f t="shared" ca="1" si="29"/>
        <v>0.94736842105263164</v>
      </c>
      <c r="V46">
        <f t="shared" ca="1" si="29"/>
        <v>0.95744680851063835</v>
      </c>
      <c r="W46">
        <f t="shared" ca="1" si="29"/>
        <v>0.96969696969696972</v>
      </c>
      <c r="X46">
        <f t="shared" ca="1" si="29"/>
        <v>0.83333333333333337</v>
      </c>
      <c r="Y46">
        <f t="shared" ca="1" si="29"/>
        <v>1</v>
      </c>
      <c r="Z46">
        <f t="shared" ca="1" si="29"/>
        <v>0.97222222222222221</v>
      </c>
      <c r="AA46">
        <f t="shared" ca="1" si="29"/>
        <v>0.76315789473684215</v>
      </c>
      <c r="AB46">
        <f t="shared" ca="1" si="29"/>
        <v>0.7846153846153846</v>
      </c>
      <c r="AC46">
        <f t="shared" ca="1" si="29"/>
        <v>0.65671641791044777</v>
      </c>
      <c r="AD46">
        <f t="shared" ca="1" si="29"/>
        <v>0.70731707317073167</v>
      </c>
      <c r="AE46">
        <f t="shared" ca="1" si="29"/>
        <v>0.73809523809523814</v>
      </c>
      <c r="AF46">
        <f t="shared" ca="1" si="29"/>
        <v>0.66666666666666674</v>
      </c>
      <c r="AG46">
        <f t="shared" ca="1" si="29"/>
        <v>0.66037735849056611</v>
      </c>
      <c r="AH46">
        <f t="shared" ref="AH46:AW61" ca="1" si="37">1-(COUNTIFS(INDIRECT(AH$1),1,INDIRECT($A46),1)/(COUNTIFS(INDIRECT(AH$1),1,INDIRECT($A46),0)+COUNTIFS(INDIRECT(AH$1),0,INDIRECT($A46),1)+COUNTIFS(INDIRECT(AH$1),1,INDIRECT($A46),1)))</f>
        <v>0.80555555555555558</v>
      </c>
      <c r="AI46">
        <f t="shared" ca="1" si="37"/>
        <v>0.84782608695652173</v>
      </c>
      <c r="AJ46">
        <f t="shared" ca="1" si="37"/>
        <v>0.83333333333333337</v>
      </c>
      <c r="AK46">
        <f t="shared" ca="1" si="37"/>
        <v>0.80555555555555558</v>
      </c>
      <c r="AL46">
        <f t="shared" ca="1" si="37"/>
        <v>0.81481481481481488</v>
      </c>
      <c r="AM46">
        <f t="shared" ca="1" si="37"/>
        <v>0.82608695652173914</v>
      </c>
      <c r="AN46">
        <f t="shared" ca="1" si="37"/>
        <v>0.88888888888888884</v>
      </c>
      <c r="AO46">
        <f t="shared" ca="1" si="37"/>
        <v>0.84848484848484851</v>
      </c>
      <c r="AP46">
        <f t="shared" ca="1" si="37"/>
        <v>0.75</v>
      </c>
      <c r="AQ46">
        <f t="shared" ca="1" si="37"/>
        <v>0.90909090909090906</v>
      </c>
      <c r="AR46">
        <f t="shared" ca="1" si="37"/>
        <v>0.78125</v>
      </c>
      <c r="AS46">
        <f t="shared" ca="1" si="37"/>
        <v>0.86111111111111116</v>
      </c>
      <c r="AT46">
        <f t="shared" ca="1" si="37"/>
        <v>0</v>
      </c>
      <c r="AU46">
        <f t="shared" ca="1" si="37"/>
        <v>0.77419354838709675</v>
      </c>
      <c r="AV46">
        <f t="shared" ca="1" si="37"/>
        <v>0.7931034482758621</v>
      </c>
      <c r="AW46">
        <f t="shared" ca="1" si="37"/>
        <v>0.74358974358974361</v>
      </c>
      <c r="AX46">
        <f t="shared" ca="1" si="30"/>
        <v>0.87037037037037035</v>
      </c>
      <c r="AY46">
        <f t="shared" ca="1" si="30"/>
        <v>0.875</v>
      </c>
      <c r="AZ46">
        <f t="shared" ca="1" si="30"/>
        <v>0.87719298245614041</v>
      </c>
      <c r="BA46">
        <f t="shared" ca="1" si="30"/>
        <v>1</v>
      </c>
      <c r="BB46">
        <f t="shared" ca="1" si="30"/>
        <v>0.94871794871794868</v>
      </c>
      <c r="BC46">
        <f t="shared" ca="1" si="30"/>
        <v>0.89130434782608692</v>
      </c>
      <c r="BD46">
        <f t="shared" ca="1" si="30"/>
        <v>0.95833333333333337</v>
      </c>
      <c r="BE46">
        <f t="shared" ca="1" si="30"/>
        <v>0.90384615384615385</v>
      </c>
      <c r="BF46">
        <f t="shared" ca="1" si="30"/>
        <v>0.94594594594594594</v>
      </c>
      <c r="BG46">
        <f t="shared" ca="1" si="30"/>
        <v>0.81132075471698117</v>
      </c>
      <c r="BH46">
        <f t="shared" ca="1" si="30"/>
        <v>0.88235294117647056</v>
      </c>
      <c r="BI46">
        <f t="shared" ca="1" si="30"/>
        <v>0.9555555555555556</v>
      </c>
      <c r="BJ46">
        <f t="shared" ca="1" si="30"/>
        <v>0.97222222222222221</v>
      </c>
      <c r="BK46">
        <f t="shared" ca="1" si="30"/>
        <v>0.8936170212765957</v>
      </c>
      <c r="BL46">
        <f t="shared" ca="1" si="30"/>
        <v>0.88095238095238093</v>
      </c>
      <c r="BM46">
        <f t="shared" ca="1" si="30"/>
        <v>0.97142857142857142</v>
      </c>
      <c r="BN46">
        <f t="shared" ca="1" si="28"/>
        <v>0.97058823529411764</v>
      </c>
      <c r="BO46">
        <f t="shared" ca="1" si="28"/>
        <v>0.88</v>
      </c>
      <c r="BP46">
        <f t="shared" ca="1" si="28"/>
        <v>0.95121951219512191</v>
      </c>
      <c r="BQ46">
        <f t="shared" ca="1" si="28"/>
        <v>0.97435897435897434</v>
      </c>
      <c r="BR46">
        <f t="shared" ca="1" si="28"/>
        <v>0.8928571428571429</v>
      </c>
      <c r="BS46">
        <f t="shared" ca="1" si="28"/>
        <v>0.93478260869565222</v>
      </c>
      <c r="BT46">
        <f t="shared" ca="1" si="28"/>
        <v>1</v>
      </c>
      <c r="BU46">
        <f t="shared" ca="1" si="28"/>
        <v>0.8666666666666667</v>
      </c>
      <c r="BV46">
        <f t="shared" ca="1" si="28"/>
        <v>0.91666666666666663</v>
      </c>
      <c r="BW46">
        <f t="shared" ca="1" si="28"/>
        <v>0.92682926829268297</v>
      </c>
      <c r="BX46">
        <f t="shared" ca="1" si="28"/>
        <v>0.87719298245614041</v>
      </c>
      <c r="BY46">
        <f t="shared" ca="1" si="28"/>
        <v>0.91176470588235292</v>
      </c>
      <c r="BZ46">
        <f t="shared" ca="1" si="28"/>
        <v>0.97435897435897434</v>
      </c>
      <c r="CA46">
        <f t="shared" ca="1" si="28"/>
        <v>0.88571428571428568</v>
      </c>
      <c r="CB46">
        <f t="shared" ca="1" si="28"/>
        <v>1</v>
      </c>
      <c r="CC46">
        <f t="shared" ca="1" si="36"/>
        <v>0.92307692307692313</v>
      </c>
      <c r="CD46">
        <f t="shared" ca="1" si="36"/>
        <v>0.90697674418604657</v>
      </c>
      <c r="CE46">
        <f t="shared" ca="1" si="36"/>
        <v>0.92105263157894735</v>
      </c>
      <c r="CF46">
        <f t="shared" ca="1" si="36"/>
        <v>1</v>
      </c>
      <c r="CG46">
        <f t="shared" ca="1" si="36"/>
        <v>0.89473684210526316</v>
      </c>
      <c r="CH46">
        <f t="shared" ca="1" si="20"/>
        <v>0.95</v>
      </c>
      <c r="CI46">
        <f t="shared" ca="1" si="20"/>
        <v>0.92682926829268297</v>
      </c>
      <c r="CJ46">
        <f t="shared" ca="1" si="20"/>
        <v>0.96666666666666667</v>
      </c>
      <c r="CK46">
        <f t="shared" ca="1" si="20"/>
        <v>0.8085106382978724</v>
      </c>
      <c r="CL46">
        <f t="shared" ca="1" si="20"/>
        <v>0.80555555555555558</v>
      </c>
      <c r="CM46">
        <f t="shared" ca="1" si="20"/>
        <v>0.68627450980392157</v>
      </c>
      <c r="CN46">
        <f t="shared" ca="1" si="20"/>
        <v>0.86486486486486491</v>
      </c>
      <c r="CO46">
        <f t="shared" ca="1" si="20"/>
        <v>0.7</v>
      </c>
      <c r="CP46">
        <f t="shared" ca="1" si="20"/>
        <v>0.82978723404255317</v>
      </c>
      <c r="CQ46">
        <f t="shared" ca="1" si="20"/>
        <v>0.91891891891891886</v>
      </c>
      <c r="CR46">
        <f t="shared" ca="1" si="34"/>
        <v>0.8936170212765957</v>
      </c>
      <c r="CS46">
        <f t="shared" ca="1" si="34"/>
        <v>0.83720930232558133</v>
      </c>
      <c r="CT46">
        <f t="shared" ca="1" si="34"/>
        <v>0.82051282051282048</v>
      </c>
      <c r="CU46">
        <f t="shared" ca="1" si="34"/>
        <v>0.82857142857142851</v>
      </c>
      <c r="CV46">
        <f t="shared" ca="1" si="34"/>
        <v>0.81578947368421051</v>
      </c>
      <c r="CW46">
        <f t="shared" ca="1" si="34"/>
        <v>0.84313725490196079</v>
      </c>
      <c r="CX46">
        <f t="shared" ca="1" si="34"/>
        <v>0.91836734693877553</v>
      </c>
      <c r="CY46">
        <f t="shared" ca="1" si="34"/>
        <v>0.82978723404255317</v>
      </c>
      <c r="CZ46">
        <f t="shared" ca="1" si="34"/>
        <v>0.75471698113207553</v>
      </c>
      <c r="DA46">
        <f t="shared" ca="1" si="34"/>
        <v>0.85714285714285721</v>
      </c>
      <c r="DB46">
        <f t="shared" ca="1" si="34"/>
        <v>0.94736842105263164</v>
      </c>
      <c r="DC46">
        <f t="shared" ca="1" si="34"/>
        <v>0.85106382978723405</v>
      </c>
      <c r="DD46">
        <f t="shared" ca="1" si="34"/>
        <v>0.82222222222222219</v>
      </c>
      <c r="DE46">
        <f t="shared" ca="1" si="34"/>
        <v>0.7</v>
      </c>
      <c r="DF46">
        <f t="shared" ca="1" si="34"/>
        <v>0.7441860465116279</v>
      </c>
      <c r="DG46">
        <f t="shared" ca="1" si="34"/>
        <v>0.9375</v>
      </c>
      <c r="DH46">
        <f t="shared" ca="1" si="31"/>
        <v>0.80952380952380953</v>
      </c>
      <c r="DI46">
        <f t="shared" ca="1" si="31"/>
        <v>0.94285714285714284</v>
      </c>
      <c r="DJ46">
        <f t="shared" ca="1" si="31"/>
        <v>0.75</v>
      </c>
      <c r="DK46">
        <f t="shared" ca="1" si="31"/>
        <v>0.75609756097560976</v>
      </c>
      <c r="DL46">
        <f t="shared" ca="1" si="31"/>
        <v>0.87096774193548387</v>
      </c>
      <c r="DM46">
        <f t="shared" ca="1" si="31"/>
        <v>0.96666666666666667</v>
      </c>
      <c r="DN46">
        <f t="shared" ca="1" si="31"/>
        <v>0.8666666666666667</v>
      </c>
      <c r="DO46">
        <f t="shared" ca="1" si="31"/>
        <v>0.72727272727272729</v>
      </c>
      <c r="DP46">
        <f t="shared" ca="1" si="31"/>
        <v>0.76315789473684215</v>
      </c>
      <c r="DQ46">
        <f t="shared" ca="1" si="31"/>
        <v>0.69230769230769229</v>
      </c>
      <c r="DR46">
        <f t="shared" ca="1" si="31"/>
        <v>0.88888888888888884</v>
      </c>
      <c r="DS46">
        <f t="shared" ca="1" si="31"/>
        <v>0.76744186046511631</v>
      </c>
      <c r="DT46">
        <f t="shared" ca="1" si="31"/>
        <v>0.75</v>
      </c>
      <c r="DU46">
        <f t="shared" ca="1" si="31"/>
        <v>0.7592592592592593</v>
      </c>
      <c r="DV46">
        <f t="shared" ca="1" si="31"/>
        <v>0.90243902439024393</v>
      </c>
      <c r="DW46">
        <f t="shared" ca="1" si="32"/>
        <v>1</v>
      </c>
      <c r="DX46">
        <f t="shared" ca="1" si="32"/>
        <v>0.88888888888888884</v>
      </c>
      <c r="DY46">
        <f t="shared" ca="1" si="32"/>
        <v>0.85</v>
      </c>
      <c r="DZ46">
        <f t="shared" ca="1" si="17"/>
        <v>0.86274509803921573</v>
      </c>
      <c r="EA46">
        <f t="shared" ca="1" si="17"/>
        <v>0.93103448275862066</v>
      </c>
      <c r="EB46">
        <f t="shared" ca="1" si="17"/>
        <v>0.93939393939393945</v>
      </c>
      <c r="EC46">
        <f t="shared" ca="1" si="17"/>
        <v>0.97222222222222221</v>
      </c>
      <c r="ED46">
        <f t="shared" ca="1" si="17"/>
        <v>0.86046511627906974</v>
      </c>
      <c r="EE46">
        <f t="shared" ca="1" si="17"/>
        <v>0.87804878048780488</v>
      </c>
      <c r="EF46">
        <f t="shared" ca="1" si="17"/>
        <v>0.94444444444444442</v>
      </c>
      <c r="EG46">
        <f t="shared" ca="1" si="17"/>
        <v>1</v>
      </c>
      <c r="EH46">
        <f t="shared" ca="1" si="17"/>
        <v>0.82857142857142851</v>
      </c>
    </row>
    <row r="47" spans="1:138" ht="39.75" x14ac:dyDescent="0.45">
      <c r="A47" s="4" t="s">
        <v>161</v>
      </c>
      <c r="B47" s="3" t="s">
        <v>334</v>
      </c>
      <c r="C47">
        <f t="shared" ca="1" si="33"/>
        <v>0.93478260869565222</v>
      </c>
      <c r="D47">
        <f t="shared" ca="1" si="33"/>
        <v>0.89393939393939392</v>
      </c>
      <c r="E47">
        <f t="shared" ca="1" si="33"/>
        <v>0.96226415094339623</v>
      </c>
      <c r="F47">
        <f t="shared" ca="1" si="33"/>
        <v>0.96875</v>
      </c>
      <c r="G47">
        <f t="shared" ca="1" si="33"/>
        <v>0.93877551020408168</v>
      </c>
      <c r="H47">
        <f t="shared" ca="1" si="33"/>
        <v>0.97142857142857142</v>
      </c>
      <c r="I47">
        <f t="shared" ca="1" si="33"/>
        <v>0.88372093023255816</v>
      </c>
      <c r="J47">
        <f t="shared" ca="1" si="33"/>
        <v>0.95</v>
      </c>
      <c r="K47">
        <f t="shared" ca="1" si="33"/>
        <v>0.96296296296296302</v>
      </c>
      <c r="L47">
        <f t="shared" ca="1" si="33"/>
        <v>0.95</v>
      </c>
      <c r="M47">
        <f t="shared" ca="1" si="33"/>
        <v>0.97619047619047616</v>
      </c>
      <c r="N47">
        <f t="shared" ca="1" si="33"/>
        <v>0.96296296296296302</v>
      </c>
      <c r="O47">
        <f t="shared" ca="1" si="33"/>
        <v>1</v>
      </c>
      <c r="P47">
        <f t="shared" ca="1" si="33"/>
        <v>0.967741935483871</v>
      </c>
      <c r="Q47">
        <f t="shared" ca="1" si="33"/>
        <v>0.94444444444444442</v>
      </c>
      <c r="R47">
        <f t="shared" ca="1" si="33"/>
        <v>0.94736842105263164</v>
      </c>
      <c r="S47">
        <f t="shared" ca="1" si="29"/>
        <v>0.96296296296296302</v>
      </c>
      <c r="T47">
        <f t="shared" ca="1" si="29"/>
        <v>1</v>
      </c>
      <c r="U47">
        <f t="shared" ca="1" si="29"/>
        <v>0.95652173913043481</v>
      </c>
      <c r="V47">
        <f t="shared" ca="1" si="29"/>
        <v>1</v>
      </c>
      <c r="W47">
        <f t="shared" ca="1" si="29"/>
        <v>1</v>
      </c>
      <c r="X47">
        <f t="shared" ca="1" si="29"/>
        <v>0.91891891891891886</v>
      </c>
      <c r="Y47">
        <f t="shared" ca="1" si="29"/>
        <v>1</v>
      </c>
      <c r="Z47">
        <f t="shared" ca="1" si="29"/>
        <v>1</v>
      </c>
      <c r="AA47">
        <f t="shared" ca="1" si="29"/>
        <v>0.93103448275862066</v>
      </c>
      <c r="AB47">
        <f t="shared" ca="1" si="29"/>
        <v>0.89473684210526316</v>
      </c>
      <c r="AC47">
        <f t="shared" ca="1" si="29"/>
        <v>0.87878787878787878</v>
      </c>
      <c r="AD47">
        <f t="shared" ca="1" si="29"/>
        <v>0.84375</v>
      </c>
      <c r="AE47">
        <f t="shared" ca="1" si="29"/>
        <v>0.87878787878787878</v>
      </c>
      <c r="AF47">
        <f t="shared" ca="1" si="29"/>
        <v>0.84444444444444444</v>
      </c>
      <c r="AG47">
        <f t="shared" ca="1" si="29"/>
        <v>0.82978723404255317</v>
      </c>
      <c r="AH47">
        <f t="shared" ca="1" si="37"/>
        <v>0.92</v>
      </c>
      <c r="AI47">
        <f t="shared" ca="1" si="37"/>
        <v>0.84375</v>
      </c>
      <c r="AJ47">
        <f t="shared" ca="1" si="37"/>
        <v>0.81818181818181812</v>
      </c>
      <c r="AK47">
        <f t="shared" ca="1" si="37"/>
        <v>0.77272727272727271</v>
      </c>
      <c r="AL47">
        <f t="shared" ca="1" si="37"/>
        <v>0.90909090909090906</v>
      </c>
      <c r="AM47">
        <f t="shared" ca="1" si="37"/>
        <v>0.94444444444444442</v>
      </c>
      <c r="AN47">
        <f t="shared" ca="1" si="37"/>
        <v>1</v>
      </c>
      <c r="AO47">
        <f t="shared" ca="1" si="37"/>
        <v>0.9</v>
      </c>
      <c r="AP47">
        <f t="shared" ca="1" si="37"/>
        <v>0.9375</v>
      </c>
      <c r="AQ47">
        <f t="shared" ca="1" si="37"/>
        <v>0.94736842105263164</v>
      </c>
      <c r="AR47">
        <f t="shared" ca="1" si="37"/>
        <v>0.90476190476190477</v>
      </c>
      <c r="AS47">
        <f t="shared" ca="1" si="37"/>
        <v>0.91304347826086962</v>
      </c>
      <c r="AT47">
        <f t="shared" ca="1" si="37"/>
        <v>0.77419354838709675</v>
      </c>
      <c r="AU47">
        <f t="shared" ca="1" si="37"/>
        <v>0</v>
      </c>
      <c r="AV47">
        <f t="shared" ca="1" si="37"/>
        <v>0.94444444444444442</v>
      </c>
      <c r="AW47">
        <f t="shared" ca="1" si="37"/>
        <v>0.77777777777777779</v>
      </c>
      <c r="AX47">
        <f t="shared" ca="1" si="30"/>
        <v>1</v>
      </c>
      <c r="AY47">
        <f t="shared" ca="1" si="30"/>
        <v>0.92592592592592593</v>
      </c>
      <c r="AZ47">
        <f t="shared" ca="1" si="30"/>
        <v>0.97872340425531912</v>
      </c>
      <c r="BA47">
        <f t="shared" ca="1" si="30"/>
        <v>0.95454545454545459</v>
      </c>
      <c r="BB47">
        <f t="shared" ca="1" si="30"/>
        <v>0.95833333333333337</v>
      </c>
      <c r="BC47">
        <f t="shared" ca="1" si="30"/>
        <v>1</v>
      </c>
      <c r="BD47">
        <f t="shared" ca="1" si="30"/>
        <v>0.96969696969696972</v>
      </c>
      <c r="BE47">
        <f t="shared" ca="1" si="30"/>
        <v>0.94871794871794868</v>
      </c>
      <c r="BF47">
        <f t="shared" ca="1" si="30"/>
        <v>1</v>
      </c>
      <c r="BG47">
        <f t="shared" ca="1" si="30"/>
        <v>0.9555555555555556</v>
      </c>
      <c r="BH47">
        <f t="shared" ca="1" si="30"/>
        <v>0.97499999999999998</v>
      </c>
      <c r="BI47">
        <f t="shared" ca="1" si="30"/>
        <v>0.96666666666666667</v>
      </c>
      <c r="BJ47">
        <f t="shared" ca="1" si="30"/>
        <v>0.95</v>
      </c>
      <c r="BK47">
        <f t="shared" ca="1" si="30"/>
        <v>0.94117647058823528</v>
      </c>
      <c r="BL47">
        <f t="shared" ca="1" si="30"/>
        <v>0.93103448275862066</v>
      </c>
      <c r="BM47">
        <f t="shared" ca="1" si="30"/>
        <v>1</v>
      </c>
      <c r="BN47">
        <f t="shared" ca="1" si="28"/>
        <v>1</v>
      </c>
      <c r="BO47">
        <f t="shared" ca="1" si="28"/>
        <v>0.88888888888888884</v>
      </c>
      <c r="BP47">
        <f t="shared" ca="1" si="28"/>
        <v>1</v>
      </c>
      <c r="BQ47">
        <f t="shared" ca="1" si="28"/>
        <v>0.95652173913043481</v>
      </c>
      <c r="BR47">
        <f t="shared" ca="1" si="28"/>
        <v>0.93023255813953487</v>
      </c>
      <c r="BS47">
        <f t="shared" ca="1" si="28"/>
        <v>1</v>
      </c>
      <c r="BT47">
        <f t="shared" ca="1" si="28"/>
        <v>1</v>
      </c>
      <c r="BU47">
        <f t="shared" ca="1" si="28"/>
        <v>0.90625</v>
      </c>
      <c r="BV47">
        <f t="shared" ca="1" si="28"/>
        <v>0.94117647058823528</v>
      </c>
      <c r="BW47">
        <f t="shared" ca="1" si="28"/>
        <v>1</v>
      </c>
      <c r="BX47">
        <f t="shared" ca="1" si="28"/>
        <v>0.95652173913043481</v>
      </c>
      <c r="BY47">
        <f t="shared" ca="1" si="28"/>
        <v>0.9642857142857143</v>
      </c>
      <c r="BZ47">
        <f t="shared" ca="1" si="28"/>
        <v>1</v>
      </c>
      <c r="CA47">
        <f t="shared" ca="1" si="28"/>
        <v>0.90476190476190477</v>
      </c>
      <c r="CB47">
        <f t="shared" ca="1" si="28"/>
        <v>1</v>
      </c>
      <c r="CC47">
        <f t="shared" ca="1" si="36"/>
        <v>0.96</v>
      </c>
      <c r="CD47">
        <f t="shared" ca="1" si="36"/>
        <v>0.96666666666666667</v>
      </c>
      <c r="CE47">
        <f t="shared" ca="1" si="36"/>
        <v>1</v>
      </c>
      <c r="CF47">
        <f t="shared" ca="1" si="36"/>
        <v>0.9375</v>
      </c>
      <c r="CG47">
        <f t="shared" ca="1" si="36"/>
        <v>0.96</v>
      </c>
      <c r="CH47">
        <f t="shared" ca="1" si="20"/>
        <v>0.96</v>
      </c>
      <c r="CI47">
        <f t="shared" ref="CI47:CQ47" ca="1" si="38">1-(COUNTIFS(INDIRECT(CI$1),1,INDIRECT($A47),1)/(COUNTIFS(INDIRECT(CI$1),1,INDIRECT($A47),0)+COUNTIFS(INDIRECT(CI$1),0,INDIRECT($A47),1)+COUNTIFS(INDIRECT(CI$1),1,INDIRECT($A47),1)))</f>
        <v>0.88</v>
      </c>
      <c r="CJ47">
        <f t="shared" ca="1" si="38"/>
        <v>1</v>
      </c>
      <c r="CK47">
        <f t="shared" ca="1" si="38"/>
        <v>0.82352941176470584</v>
      </c>
      <c r="CL47">
        <f t="shared" ca="1" si="38"/>
        <v>0.875</v>
      </c>
      <c r="CM47">
        <f t="shared" ca="1" si="38"/>
        <v>0.8666666666666667</v>
      </c>
      <c r="CN47">
        <f t="shared" ca="1" si="38"/>
        <v>0.91666666666666663</v>
      </c>
      <c r="CO47">
        <f t="shared" ca="1" si="38"/>
        <v>0.875</v>
      </c>
      <c r="CP47">
        <f t="shared" ca="1" si="38"/>
        <v>0.91666666666666663</v>
      </c>
      <c r="CQ47">
        <f t="shared" ca="1" si="38"/>
        <v>0.95652173913043481</v>
      </c>
      <c r="CR47">
        <f t="shared" ca="1" si="34"/>
        <v>1</v>
      </c>
      <c r="CS47">
        <f t="shared" ca="1" si="34"/>
        <v>0.9375</v>
      </c>
      <c r="CT47">
        <f t="shared" ca="1" si="34"/>
        <v>0.84615384615384615</v>
      </c>
      <c r="CU47">
        <f t="shared" ca="1" si="34"/>
        <v>0.91304347826086962</v>
      </c>
      <c r="CV47">
        <f t="shared" ca="1" si="34"/>
        <v>0.9642857142857143</v>
      </c>
      <c r="CW47">
        <f t="shared" ca="1" si="34"/>
        <v>0.92500000000000004</v>
      </c>
      <c r="CX47">
        <f t="shared" ca="1" si="34"/>
        <v>0.94285714285714284</v>
      </c>
      <c r="CY47">
        <f t="shared" ca="1" si="34"/>
        <v>0.97368421052631582</v>
      </c>
      <c r="CZ47">
        <f t="shared" ca="1" si="34"/>
        <v>0.80952380952380953</v>
      </c>
      <c r="DA47">
        <f t="shared" ca="1" si="34"/>
        <v>0.93333333333333335</v>
      </c>
      <c r="DB47">
        <f t="shared" ca="1" si="34"/>
        <v>0.90909090909090906</v>
      </c>
      <c r="DC47">
        <f t="shared" ca="1" si="34"/>
        <v>0.88235294117647056</v>
      </c>
      <c r="DD47">
        <f t="shared" ca="1" si="34"/>
        <v>0.80645161290322576</v>
      </c>
      <c r="DE47">
        <f t="shared" ca="1" si="34"/>
        <v>0.83870967741935487</v>
      </c>
      <c r="DF47">
        <f t="shared" ca="1" si="34"/>
        <v>0.91428571428571426</v>
      </c>
      <c r="DG47">
        <f t="shared" ca="1" si="34"/>
        <v>0.94117647058823528</v>
      </c>
      <c r="DH47">
        <f t="shared" ca="1" si="31"/>
        <v>0.96969696969696972</v>
      </c>
      <c r="DI47">
        <f t="shared" ca="1" si="31"/>
        <v>0.89473684210526316</v>
      </c>
      <c r="DJ47">
        <f t="shared" ca="1" si="31"/>
        <v>0.9642857142857143</v>
      </c>
      <c r="DK47">
        <f t="shared" ca="1" si="31"/>
        <v>0.83333333333333337</v>
      </c>
      <c r="DL47">
        <f t="shared" ca="1" si="31"/>
        <v>1</v>
      </c>
      <c r="DM47">
        <f t="shared" ca="1" si="31"/>
        <v>1</v>
      </c>
      <c r="DN47">
        <f t="shared" ca="1" si="31"/>
        <v>0.87096774193548387</v>
      </c>
      <c r="DO47">
        <f t="shared" ca="1" si="31"/>
        <v>0.86956521739130432</v>
      </c>
      <c r="DP47">
        <f t="shared" ca="1" si="31"/>
        <v>0.8928571428571429</v>
      </c>
      <c r="DQ47">
        <f t="shared" ca="1" si="31"/>
        <v>0.87096774193548387</v>
      </c>
      <c r="DR47">
        <f t="shared" ca="1" si="31"/>
        <v>1</v>
      </c>
      <c r="DS47">
        <f t="shared" ca="1" si="31"/>
        <v>0.91176470588235292</v>
      </c>
      <c r="DT47">
        <f t="shared" ca="1" si="31"/>
        <v>0.88636363636363635</v>
      </c>
      <c r="DU47">
        <f t="shared" ca="1" si="31"/>
        <v>0.91489361702127658</v>
      </c>
      <c r="DV47">
        <f t="shared" ca="1" si="31"/>
        <v>0.9642857142857143</v>
      </c>
      <c r="DW47">
        <f t="shared" ca="1" si="32"/>
        <v>1</v>
      </c>
      <c r="DX47">
        <f t="shared" ca="1" si="32"/>
        <v>0.90322580645161288</v>
      </c>
      <c r="DY47">
        <f t="shared" ca="1" si="32"/>
        <v>0.84615384615384615</v>
      </c>
      <c r="DZ47">
        <f t="shared" ca="1" si="17"/>
        <v>0.92307692307692313</v>
      </c>
      <c r="EA47">
        <f t="shared" ca="1" si="17"/>
        <v>1</v>
      </c>
      <c r="EB47">
        <f t="shared" ca="1" si="17"/>
        <v>0.94444444444444442</v>
      </c>
      <c r="EC47">
        <f t="shared" ca="1" si="17"/>
        <v>0.95</v>
      </c>
      <c r="ED47">
        <f t="shared" ca="1" si="17"/>
        <v>0.96875</v>
      </c>
      <c r="EE47">
        <f t="shared" ca="1" si="17"/>
        <v>0.88888888888888884</v>
      </c>
      <c r="EF47">
        <f t="shared" ca="1" si="17"/>
        <v>0.9</v>
      </c>
      <c r="EG47">
        <f t="shared" ca="1" si="17"/>
        <v>1</v>
      </c>
      <c r="EH47">
        <f t="shared" ca="1" si="17"/>
        <v>0.91304347826086962</v>
      </c>
    </row>
    <row r="48" spans="1:138" ht="26.65" x14ac:dyDescent="0.45">
      <c r="A48" s="4" t="s">
        <v>162</v>
      </c>
      <c r="B48" s="3" t="s">
        <v>335</v>
      </c>
      <c r="C48">
        <f t="shared" ca="1" si="33"/>
        <v>0.95454545454545459</v>
      </c>
      <c r="D48">
        <f t="shared" ca="1" si="33"/>
        <v>0.92307692307692313</v>
      </c>
      <c r="E48">
        <f t="shared" ca="1" si="33"/>
        <v>0.93877551020408168</v>
      </c>
      <c r="F48">
        <f t="shared" ca="1" si="33"/>
        <v>0.96551724137931039</v>
      </c>
      <c r="G48">
        <f t="shared" ca="1" si="33"/>
        <v>0.91111111111111109</v>
      </c>
      <c r="H48">
        <f t="shared" ca="1" si="33"/>
        <v>0.96875</v>
      </c>
      <c r="I48">
        <f t="shared" ca="1" si="33"/>
        <v>0.95348837209302328</v>
      </c>
      <c r="J48">
        <f t="shared" ca="1" si="33"/>
        <v>0.94594594594594594</v>
      </c>
      <c r="K48">
        <f t="shared" ca="1" si="33"/>
        <v>1</v>
      </c>
      <c r="L48">
        <f t="shared" ca="1" si="33"/>
        <v>0.94117647058823528</v>
      </c>
      <c r="M48">
        <f t="shared" ca="1" si="33"/>
        <v>0.97435897435897434</v>
      </c>
      <c r="N48">
        <f t="shared" ca="1" si="33"/>
        <v>0.95833333333333337</v>
      </c>
      <c r="O48">
        <f t="shared" ca="1" si="33"/>
        <v>0.97222222222222221</v>
      </c>
      <c r="P48">
        <f t="shared" ca="1" si="33"/>
        <v>0.88461538461538458</v>
      </c>
      <c r="Q48">
        <f t="shared" ca="1" si="33"/>
        <v>1</v>
      </c>
      <c r="R48">
        <f t="shared" ca="1" si="33"/>
        <v>1</v>
      </c>
      <c r="S48">
        <f t="shared" ca="1" si="29"/>
        <v>0.80952380952380953</v>
      </c>
      <c r="T48">
        <f t="shared" ca="1" si="29"/>
        <v>0.95652173913043481</v>
      </c>
      <c r="U48">
        <f t="shared" ca="1" si="29"/>
        <v>1</v>
      </c>
      <c r="V48">
        <f t="shared" ca="1" si="29"/>
        <v>0.9285714285714286</v>
      </c>
      <c r="W48">
        <f t="shared" ca="1" si="29"/>
        <v>0.9285714285714286</v>
      </c>
      <c r="X48">
        <f t="shared" ca="1" si="29"/>
        <v>0.94285714285714284</v>
      </c>
      <c r="Y48">
        <f t="shared" ca="1" si="29"/>
        <v>1</v>
      </c>
      <c r="Z48">
        <f t="shared" ca="1" si="29"/>
        <v>1</v>
      </c>
      <c r="AA48">
        <f t="shared" ca="1" si="29"/>
        <v>0.88</v>
      </c>
      <c r="AB48">
        <f t="shared" ca="1" si="29"/>
        <v>0.88888888888888884</v>
      </c>
      <c r="AC48">
        <f t="shared" ca="1" si="29"/>
        <v>0.87301587301587302</v>
      </c>
      <c r="AD48">
        <f t="shared" ca="1" si="29"/>
        <v>0.90322580645161288</v>
      </c>
      <c r="AE48">
        <f t="shared" ca="1" si="29"/>
        <v>0.9375</v>
      </c>
      <c r="AF48">
        <f t="shared" ca="1" si="29"/>
        <v>0.88636363636363635</v>
      </c>
      <c r="AG48">
        <f t="shared" ca="1" si="29"/>
        <v>0.91666666666666663</v>
      </c>
      <c r="AH48">
        <f t="shared" ca="1" si="37"/>
        <v>0.8</v>
      </c>
      <c r="AI48">
        <f t="shared" ca="1" si="37"/>
        <v>0.96969696969696972</v>
      </c>
      <c r="AJ48">
        <f t="shared" ca="1" si="37"/>
        <v>0.85</v>
      </c>
      <c r="AK48">
        <f t="shared" ca="1" si="37"/>
        <v>0.95652173913043481</v>
      </c>
      <c r="AL48">
        <f t="shared" ca="1" si="37"/>
        <v>0.90243902439024393</v>
      </c>
      <c r="AM48">
        <f t="shared" ca="1" si="37"/>
        <v>0.87096774193548387</v>
      </c>
      <c r="AN48">
        <f t="shared" ca="1" si="37"/>
        <v>0.95</v>
      </c>
      <c r="AO48">
        <f t="shared" ca="1" si="37"/>
        <v>0.88235294117647056</v>
      </c>
      <c r="AP48">
        <f t="shared" ca="1" si="37"/>
        <v>0.85185185185185186</v>
      </c>
      <c r="AQ48">
        <f t="shared" ca="1" si="37"/>
        <v>0.8666666666666667</v>
      </c>
      <c r="AR48">
        <f t="shared" ca="1" si="37"/>
        <v>0.88888888888888884</v>
      </c>
      <c r="AS48">
        <f t="shared" ca="1" si="37"/>
        <v>0.95238095238095233</v>
      </c>
      <c r="AT48">
        <f t="shared" ca="1" si="37"/>
        <v>0.7931034482758621</v>
      </c>
      <c r="AU48">
        <f t="shared" ca="1" si="37"/>
        <v>0.94444444444444442</v>
      </c>
      <c r="AV48">
        <f t="shared" ca="1" si="37"/>
        <v>0</v>
      </c>
      <c r="AW48">
        <f t="shared" ca="1" si="37"/>
        <v>0.9285714285714286</v>
      </c>
      <c r="AX48">
        <f t="shared" ca="1" si="30"/>
        <v>0.95</v>
      </c>
      <c r="AY48">
        <f t="shared" ca="1" si="30"/>
        <v>1</v>
      </c>
      <c r="AZ48">
        <f t="shared" ca="1" si="30"/>
        <v>0.9285714285714286</v>
      </c>
      <c r="BA48">
        <f t="shared" ca="1" si="30"/>
        <v>1</v>
      </c>
      <c r="BB48">
        <f t="shared" ca="1" si="30"/>
        <v>0.95238095238095233</v>
      </c>
      <c r="BC48">
        <f t="shared" ca="1" si="30"/>
        <v>0.89655172413793105</v>
      </c>
      <c r="BD48">
        <f t="shared" ca="1" si="30"/>
        <v>0.96666666666666667</v>
      </c>
      <c r="BE48">
        <f t="shared" ca="1" si="30"/>
        <v>0.88235294117647056</v>
      </c>
      <c r="BF48">
        <f t="shared" ca="1" si="30"/>
        <v>1</v>
      </c>
      <c r="BG48">
        <f t="shared" ca="1" si="30"/>
        <v>0.9</v>
      </c>
      <c r="BH48">
        <f t="shared" ca="1" si="30"/>
        <v>0.97297297297297303</v>
      </c>
      <c r="BI48">
        <f t="shared" ca="1" si="30"/>
        <v>0.96296296296296302</v>
      </c>
      <c r="BJ48">
        <f t="shared" ca="1" si="30"/>
        <v>0.94117647058823528</v>
      </c>
      <c r="BK48">
        <f t="shared" ca="1" si="30"/>
        <v>0.86206896551724133</v>
      </c>
      <c r="BL48">
        <f t="shared" ca="1" si="30"/>
        <v>1</v>
      </c>
      <c r="BM48">
        <f t="shared" ca="1" si="30"/>
        <v>1</v>
      </c>
      <c r="BN48">
        <f t="shared" ca="1" si="28"/>
        <v>0.93333333333333335</v>
      </c>
      <c r="BO48">
        <f t="shared" ca="1" si="28"/>
        <v>0.94285714285714284</v>
      </c>
      <c r="BP48">
        <f t="shared" ca="1" si="28"/>
        <v>0.95652173913043481</v>
      </c>
      <c r="BQ48">
        <f t="shared" ca="1" si="28"/>
        <v>0.95</v>
      </c>
      <c r="BR48">
        <f t="shared" ca="1" si="28"/>
        <v>0.92500000000000004</v>
      </c>
      <c r="BS48">
        <f t="shared" ca="1" si="28"/>
        <v>0.96551724137931039</v>
      </c>
      <c r="BT48">
        <f t="shared" ca="1" si="28"/>
        <v>1</v>
      </c>
      <c r="BU48">
        <f t="shared" ca="1" si="28"/>
        <v>0.89655172413793105</v>
      </c>
      <c r="BV48">
        <f t="shared" ca="1" si="28"/>
        <v>0.93548387096774199</v>
      </c>
      <c r="BW48">
        <f t="shared" ca="1" si="28"/>
        <v>0.86363636363636365</v>
      </c>
      <c r="BX48">
        <f t="shared" ca="1" si="28"/>
        <v>0.95348837209302328</v>
      </c>
      <c r="BY48">
        <f t="shared" ca="1" si="28"/>
        <v>0.94230769230769229</v>
      </c>
      <c r="BZ48">
        <f t="shared" ca="1" si="28"/>
        <v>1</v>
      </c>
      <c r="CA48">
        <f t="shared" ca="1" si="28"/>
        <v>0.82352941176470584</v>
      </c>
      <c r="CB48">
        <f t="shared" ca="1" si="28"/>
        <v>0.94117647058823528</v>
      </c>
      <c r="CC48">
        <f t="shared" ca="1" si="36"/>
        <v>0.95454545454545459</v>
      </c>
      <c r="CD48">
        <f t="shared" ca="1" si="36"/>
        <v>0.96296296296296302</v>
      </c>
      <c r="CE48">
        <f t="shared" ca="1" si="36"/>
        <v>1</v>
      </c>
      <c r="CF48">
        <f t="shared" ca="1" si="36"/>
        <v>1</v>
      </c>
      <c r="CG48">
        <f t="shared" ca="1" si="36"/>
        <v>0.95454545454545459</v>
      </c>
      <c r="CH48">
        <f t="shared" ref="CH48:CW64" ca="1" si="39">1-(COUNTIFS(INDIRECT(CH$1),1,INDIRECT($A48),1)/(COUNTIFS(INDIRECT(CH$1),1,INDIRECT($A48),0)+COUNTIFS(INDIRECT(CH$1),0,INDIRECT($A48),1)+COUNTIFS(INDIRECT(CH$1),1,INDIRECT($A48),1)))</f>
        <v>0.95454545454545459</v>
      </c>
      <c r="CI48">
        <f t="shared" ca="1" si="39"/>
        <v>1</v>
      </c>
      <c r="CJ48">
        <f t="shared" ca="1" si="39"/>
        <v>1</v>
      </c>
      <c r="CK48">
        <f t="shared" ca="1" si="39"/>
        <v>0.91176470588235292</v>
      </c>
      <c r="CL48">
        <f t="shared" ca="1" si="39"/>
        <v>1</v>
      </c>
      <c r="CM48">
        <f t="shared" ca="1" si="39"/>
        <v>0.93333333333333335</v>
      </c>
      <c r="CN48">
        <f t="shared" ca="1" si="39"/>
        <v>1</v>
      </c>
      <c r="CO48">
        <f t="shared" ca="1" si="39"/>
        <v>0.86206896551724133</v>
      </c>
      <c r="CP48">
        <f t="shared" ca="1" si="39"/>
        <v>0.97142857142857142</v>
      </c>
      <c r="CQ48">
        <f t="shared" ca="1" si="39"/>
        <v>1</v>
      </c>
      <c r="CR48">
        <f t="shared" ca="1" si="39"/>
        <v>1</v>
      </c>
      <c r="CS48">
        <f t="shared" ca="1" si="39"/>
        <v>1</v>
      </c>
      <c r="CT48">
        <f t="shared" ca="1" si="39"/>
        <v>0.92</v>
      </c>
      <c r="CU48">
        <f t="shared" ca="1" si="39"/>
        <v>0.84210526315789469</v>
      </c>
      <c r="CV48">
        <f t="shared" ca="1" si="39"/>
        <v>0.91666666666666663</v>
      </c>
      <c r="CW48">
        <f t="shared" ca="1" si="39"/>
        <v>0.85714285714285721</v>
      </c>
      <c r="CX48">
        <f t="shared" ref="CX48:DG57" ca="1" si="40">1-(COUNTIFS(INDIRECT(CX$1),1,INDIRECT($A48),1)/(COUNTIFS(INDIRECT(CX$1),1,INDIRECT($A48),0)+COUNTIFS(INDIRECT(CX$1),0,INDIRECT($A48),1)+COUNTIFS(INDIRECT(CX$1),1,INDIRECT($A48),1)))</f>
        <v>0.96969696969696972</v>
      </c>
      <c r="CY48">
        <f t="shared" ca="1" si="40"/>
        <v>0.90909090909090906</v>
      </c>
      <c r="CZ48">
        <f t="shared" ca="1" si="40"/>
        <v>0.93181818181818188</v>
      </c>
      <c r="DA48">
        <f t="shared" ca="1" si="40"/>
        <v>0.88461538461538458</v>
      </c>
      <c r="DB48">
        <f t="shared" ca="1" si="40"/>
        <v>0.95</v>
      </c>
      <c r="DC48">
        <f t="shared" ca="1" si="40"/>
        <v>0.87096774193548387</v>
      </c>
      <c r="DD48">
        <f t="shared" ca="1" si="40"/>
        <v>0.9375</v>
      </c>
      <c r="DE48">
        <f t="shared" ca="1" si="40"/>
        <v>0.93548387096774199</v>
      </c>
      <c r="DF48">
        <f t="shared" ca="1" si="40"/>
        <v>0.87096774193548387</v>
      </c>
      <c r="DG48">
        <f t="shared" ca="1" si="40"/>
        <v>0.9285714285714286</v>
      </c>
      <c r="DH48">
        <f t="shared" ca="1" si="31"/>
        <v>0.96666666666666667</v>
      </c>
      <c r="DI48">
        <f t="shared" ca="1" si="31"/>
        <v>1</v>
      </c>
      <c r="DJ48">
        <f t="shared" ca="1" si="31"/>
        <v>0.81818181818181812</v>
      </c>
      <c r="DK48">
        <f t="shared" ca="1" si="31"/>
        <v>0.93333333333333335</v>
      </c>
      <c r="DL48">
        <f t="shared" ca="1" si="31"/>
        <v>1</v>
      </c>
      <c r="DM48">
        <f t="shared" ca="1" si="31"/>
        <v>1</v>
      </c>
      <c r="DN48">
        <f t="shared" ca="1" si="31"/>
        <v>0.967741935483871</v>
      </c>
      <c r="DO48">
        <f t="shared" ca="1" si="31"/>
        <v>0.95454545454545459</v>
      </c>
      <c r="DP48">
        <f t="shared" ca="1" si="31"/>
        <v>0.92307692307692313</v>
      </c>
      <c r="DQ48">
        <f t="shared" ca="1" si="31"/>
        <v>0.89655172413793105</v>
      </c>
      <c r="DR48">
        <f t="shared" ca="1" si="31"/>
        <v>1</v>
      </c>
      <c r="DS48">
        <f t="shared" ca="1" si="31"/>
        <v>0.9375</v>
      </c>
      <c r="DT48">
        <f t="shared" ca="1" si="31"/>
        <v>0.85</v>
      </c>
      <c r="DU48">
        <f t="shared" ca="1" si="31"/>
        <v>0.88372093023255816</v>
      </c>
      <c r="DV48">
        <f t="shared" ca="1" si="31"/>
        <v>0.91666666666666663</v>
      </c>
      <c r="DW48">
        <f t="shared" ca="1" si="32"/>
        <v>1</v>
      </c>
      <c r="DX48">
        <f t="shared" ca="1" si="32"/>
        <v>0.93103448275862066</v>
      </c>
      <c r="DY48">
        <f t="shared" ca="1" si="32"/>
        <v>0.92</v>
      </c>
      <c r="DZ48">
        <f t="shared" ca="1" si="17"/>
        <v>0.94594594594594594</v>
      </c>
      <c r="EA48">
        <f t="shared" ca="1" si="17"/>
        <v>0.90909090909090906</v>
      </c>
      <c r="EB48">
        <f t="shared" ca="1" si="17"/>
        <v>0.93333333333333335</v>
      </c>
      <c r="EC48">
        <f t="shared" ca="1" si="17"/>
        <v>1</v>
      </c>
      <c r="ED48">
        <f t="shared" ca="1" si="17"/>
        <v>0.9285714285714286</v>
      </c>
      <c r="EE48">
        <f t="shared" ca="1" si="17"/>
        <v>0.92</v>
      </c>
      <c r="EF48">
        <f t="shared" ca="1" si="17"/>
        <v>0.88235294117647056</v>
      </c>
      <c r="EG48">
        <f t="shared" ca="1" si="17"/>
        <v>1</v>
      </c>
      <c r="EH48">
        <f t="shared" ca="1" si="17"/>
        <v>0.9</v>
      </c>
    </row>
    <row r="49" spans="1:138" ht="26.65" x14ac:dyDescent="0.45">
      <c r="A49" s="4" t="s">
        <v>163</v>
      </c>
      <c r="B49" s="3" t="s">
        <v>336</v>
      </c>
      <c r="C49">
        <f t="shared" ca="1" si="33"/>
        <v>0.86792452830188682</v>
      </c>
      <c r="D49">
        <f t="shared" ca="1" si="33"/>
        <v>0.81690140845070425</v>
      </c>
      <c r="E49">
        <f t="shared" ca="1" si="33"/>
        <v>0.88135593220338981</v>
      </c>
      <c r="F49">
        <f t="shared" ca="1" si="33"/>
        <v>0.97674418604651159</v>
      </c>
      <c r="G49">
        <f t="shared" ca="1" si="33"/>
        <v>0.83333333333333337</v>
      </c>
      <c r="H49">
        <f t="shared" ca="1" si="33"/>
        <v>0.85365853658536583</v>
      </c>
      <c r="I49">
        <f t="shared" ca="1" si="33"/>
        <v>0.82000000000000006</v>
      </c>
      <c r="J49">
        <f t="shared" ca="1" si="33"/>
        <v>0.89583333333333337</v>
      </c>
      <c r="K49">
        <f t="shared" ca="1" si="33"/>
        <v>0.97368421052631582</v>
      </c>
      <c r="L49">
        <f t="shared" ca="1" si="33"/>
        <v>0.89655172413793105</v>
      </c>
      <c r="M49">
        <f t="shared" ca="1" si="33"/>
        <v>0.94117647058823528</v>
      </c>
      <c r="N49">
        <f t="shared" ca="1" si="33"/>
        <v>0.91666666666666663</v>
      </c>
      <c r="O49">
        <f t="shared" ca="1" si="33"/>
        <v>0.89130434782608692</v>
      </c>
      <c r="P49">
        <f t="shared" ca="1" si="33"/>
        <v>0.83783783783783783</v>
      </c>
      <c r="Q49">
        <f t="shared" ca="1" si="33"/>
        <v>0.83333333333333337</v>
      </c>
      <c r="R49">
        <f t="shared" ca="1" si="33"/>
        <v>0.85185185185185186</v>
      </c>
      <c r="S49">
        <f t="shared" ca="1" si="29"/>
        <v>0.88571428571428568</v>
      </c>
      <c r="T49">
        <f t="shared" ca="1" si="29"/>
        <v>0.91428571428571426</v>
      </c>
      <c r="U49">
        <f t="shared" ca="1" si="29"/>
        <v>0.90625</v>
      </c>
      <c r="V49">
        <f t="shared" ca="1" si="29"/>
        <v>0.97674418604651159</v>
      </c>
      <c r="W49">
        <f t="shared" ca="1" si="29"/>
        <v>0.9642857142857143</v>
      </c>
      <c r="X49">
        <f t="shared" ca="1" si="29"/>
        <v>0.69230769230769229</v>
      </c>
      <c r="Y49">
        <f t="shared" ca="1" si="29"/>
        <v>1</v>
      </c>
      <c r="Z49">
        <f t="shared" ca="1" si="29"/>
        <v>0.93333333333333335</v>
      </c>
      <c r="AA49">
        <f t="shared" ca="1" si="29"/>
        <v>0.86486486486486491</v>
      </c>
      <c r="AB49">
        <f t="shared" ca="1" si="29"/>
        <v>0.78688524590163933</v>
      </c>
      <c r="AC49">
        <f t="shared" ca="1" si="29"/>
        <v>0.76811594202898548</v>
      </c>
      <c r="AD49">
        <f t="shared" ca="1" si="29"/>
        <v>0.88372093023255816</v>
      </c>
      <c r="AE49">
        <f t="shared" ca="1" si="29"/>
        <v>0.73684210526315796</v>
      </c>
      <c r="AF49">
        <f t="shared" ca="1" si="29"/>
        <v>0.81132075471698117</v>
      </c>
      <c r="AG49">
        <f t="shared" ca="1" si="29"/>
        <v>0.73076923076923084</v>
      </c>
      <c r="AH49">
        <f t="shared" ca="1" si="37"/>
        <v>0.91428571428571426</v>
      </c>
      <c r="AI49">
        <f t="shared" ca="1" si="37"/>
        <v>0.88372093023255816</v>
      </c>
      <c r="AJ49">
        <f t="shared" ca="1" si="37"/>
        <v>0.84375</v>
      </c>
      <c r="AK49">
        <f t="shared" ca="1" si="37"/>
        <v>0.84848484848484851</v>
      </c>
      <c r="AL49">
        <f t="shared" ca="1" si="37"/>
        <v>0.79591836734693877</v>
      </c>
      <c r="AM49">
        <f t="shared" ca="1" si="37"/>
        <v>0.86046511627906974</v>
      </c>
      <c r="AN49">
        <f t="shared" ca="1" si="37"/>
        <v>0.90625</v>
      </c>
      <c r="AO49">
        <f t="shared" ca="1" si="37"/>
        <v>0.9</v>
      </c>
      <c r="AP49">
        <f t="shared" ca="1" si="37"/>
        <v>0.81578947368421051</v>
      </c>
      <c r="AQ49">
        <f t="shared" ca="1" si="37"/>
        <v>0.85185185185185186</v>
      </c>
      <c r="AR49">
        <f t="shared" ca="1" si="37"/>
        <v>0.90322580645161288</v>
      </c>
      <c r="AS49">
        <f t="shared" ca="1" si="37"/>
        <v>0.94117647058823528</v>
      </c>
      <c r="AT49">
        <f t="shared" ca="1" si="37"/>
        <v>0.74358974358974361</v>
      </c>
      <c r="AU49">
        <f t="shared" ca="1" si="37"/>
        <v>0.77777777777777779</v>
      </c>
      <c r="AV49">
        <f t="shared" ca="1" si="37"/>
        <v>0.9285714285714286</v>
      </c>
      <c r="AW49">
        <f t="shared" ca="1" si="37"/>
        <v>0</v>
      </c>
      <c r="AX49">
        <f t="shared" ca="1" si="30"/>
        <v>0.92307692307692313</v>
      </c>
      <c r="AY49">
        <f t="shared" ca="1" si="30"/>
        <v>0.85714285714285721</v>
      </c>
      <c r="AZ49">
        <f t="shared" ca="1" si="30"/>
        <v>0.96491228070175439</v>
      </c>
      <c r="BA49">
        <f t="shared" ca="1" si="30"/>
        <v>0.9375</v>
      </c>
      <c r="BB49">
        <f t="shared" ca="1" si="30"/>
        <v>0.90909090909090906</v>
      </c>
      <c r="BC49">
        <f t="shared" ca="1" si="30"/>
        <v>0.93023255813953487</v>
      </c>
      <c r="BD49">
        <f t="shared" ca="1" si="30"/>
        <v>0.95348837209302328</v>
      </c>
      <c r="BE49">
        <f t="shared" ca="1" si="30"/>
        <v>0.98039215686274506</v>
      </c>
      <c r="BF49">
        <f t="shared" ca="1" si="30"/>
        <v>0.9375</v>
      </c>
      <c r="BG49">
        <f t="shared" ca="1" si="30"/>
        <v>0.84</v>
      </c>
      <c r="BH49">
        <f t="shared" ca="1" si="30"/>
        <v>0.86956521739130432</v>
      </c>
      <c r="BI49">
        <f t="shared" ca="1" si="30"/>
        <v>0.92307692307692313</v>
      </c>
      <c r="BJ49">
        <f t="shared" ca="1" si="30"/>
        <v>1</v>
      </c>
      <c r="BK49">
        <f t="shared" ca="1" si="30"/>
        <v>0.88095238095238093</v>
      </c>
      <c r="BL49">
        <f t="shared" ca="1" si="30"/>
        <v>0.89473684210526316</v>
      </c>
      <c r="BM49">
        <f t="shared" ca="1" si="30"/>
        <v>0.96666666666666667</v>
      </c>
      <c r="BN49">
        <f t="shared" ca="1" si="28"/>
        <v>1</v>
      </c>
      <c r="BO49">
        <f t="shared" ca="1" si="28"/>
        <v>0.84090909090909094</v>
      </c>
      <c r="BP49">
        <f t="shared" ca="1" si="28"/>
        <v>1</v>
      </c>
      <c r="BQ49">
        <f t="shared" ca="1" si="28"/>
        <v>0.93939393939393945</v>
      </c>
      <c r="BR49">
        <f t="shared" ca="1" si="28"/>
        <v>0.86</v>
      </c>
      <c r="BS49">
        <f t="shared" ca="1" si="28"/>
        <v>0.95238095238095233</v>
      </c>
      <c r="BT49">
        <f t="shared" ca="1" si="28"/>
        <v>1</v>
      </c>
      <c r="BU49">
        <f t="shared" ca="1" si="28"/>
        <v>0.85</v>
      </c>
      <c r="BV49">
        <f t="shared" ca="1" si="28"/>
        <v>0.93181818181818188</v>
      </c>
      <c r="BW49">
        <f t="shared" ca="1" si="28"/>
        <v>0.91666666666666663</v>
      </c>
      <c r="BX49">
        <f t="shared" ca="1" si="28"/>
        <v>0.90740740740740744</v>
      </c>
      <c r="BY49">
        <f t="shared" ca="1" si="28"/>
        <v>0.88709677419354838</v>
      </c>
      <c r="BZ49">
        <f t="shared" ca="1" si="28"/>
        <v>0.87096774193548387</v>
      </c>
      <c r="CA49">
        <f t="shared" ca="1" si="28"/>
        <v>0.90322580645161288</v>
      </c>
      <c r="CB49">
        <f t="shared" ca="1" si="28"/>
        <v>1</v>
      </c>
      <c r="CC49">
        <f t="shared" ca="1" si="36"/>
        <v>0.94285714285714284</v>
      </c>
      <c r="CD49">
        <f t="shared" ca="1" si="36"/>
        <v>0.8</v>
      </c>
      <c r="CE49">
        <f t="shared" ca="1" si="36"/>
        <v>0.875</v>
      </c>
      <c r="CF49">
        <f t="shared" ca="1" si="36"/>
        <v>1</v>
      </c>
      <c r="CG49">
        <f t="shared" ca="1" si="36"/>
        <v>0.80645161290322576</v>
      </c>
      <c r="CH49">
        <f t="shared" ca="1" si="39"/>
        <v>0.94285714285714284</v>
      </c>
      <c r="CI49">
        <f t="shared" ca="1" si="39"/>
        <v>0.81818181818181812</v>
      </c>
      <c r="CJ49">
        <f t="shared" ca="1" si="39"/>
        <v>1</v>
      </c>
      <c r="CK49">
        <f t="shared" ca="1" si="39"/>
        <v>0.84090909090909094</v>
      </c>
      <c r="CL49">
        <f t="shared" ca="1" si="39"/>
        <v>0.8125</v>
      </c>
      <c r="CM49">
        <f t="shared" ca="1" si="39"/>
        <v>0.8727272727272728</v>
      </c>
      <c r="CN49">
        <f t="shared" ca="1" si="39"/>
        <v>0.94285714285714284</v>
      </c>
      <c r="CO49">
        <f t="shared" ca="1" si="39"/>
        <v>0.82499999999999996</v>
      </c>
      <c r="CP49">
        <f t="shared" ca="1" si="39"/>
        <v>0.91304347826086962</v>
      </c>
      <c r="CQ49">
        <f t="shared" ca="1" si="39"/>
        <v>0.93939393939393945</v>
      </c>
      <c r="CR49">
        <f t="shared" ca="1" si="39"/>
        <v>0.9555555555555556</v>
      </c>
      <c r="CS49">
        <f t="shared" ca="1" si="39"/>
        <v>0.78378378378378377</v>
      </c>
      <c r="CT49">
        <f t="shared" ca="1" si="39"/>
        <v>0.79411764705882359</v>
      </c>
      <c r="CU49">
        <f t="shared" ca="1" si="39"/>
        <v>0.90909090909090906</v>
      </c>
      <c r="CV49">
        <f t="shared" ca="1" si="39"/>
        <v>0.78787878787878785</v>
      </c>
      <c r="CW49">
        <f t="shared" ca="1" si="39"/>
        <v>0.85106382978723405</v>
      </c>
      <c r="CX49">
        <f t="shared" ca="1" si="40"/>
        <v>0.90909090909090906</v>
      </c>
      <c r="CY49">
        <f t="shared" ca="1" si="40"/>
        <v>0.86363636363636365</v>
      </c>
      <c r="CZ49">
        <f t="shared" ca="1" si="40"/>
        <v>0.72916666666666674</v>
      </c>
      <c r="DA49">
        <f t="shared" ca="1" si="40"/>
        <v>0.80555555555555558</v>
      </c>
      <c r="DB49">
        <f t="shared" ca="1" si="40"/>
        <v>0.97058823529411764</v>
      </c>
      <c r="DC49">
        <f t="shared" ca="1" si="40"/>
        <v>0.86046511627906974</v>
      </c>
      <c r="DD49">
        <f t="shared" ca="1" si="40"/>
        <v>0.76923076923076916</v>
      </c>
      <c r="DE49">
        <f t="shared" ca="1" si="40"/>
        <v>0.79487179487179493</v>
      </c>
      <c r="DF49">
        <f t="shared" ca="1" si="40"/>
        <v>0.83333333333333337</v>
      </c>
      <c r="DG49">
        <f t="shared" ca="1" si="40"/>
        <v>0.88461538461538458</v>
      </c>
      <c r="DH49">
        <f t="shared" ca="1" si="31"/>
        <v>0.78378378378378377</v>
      </c>
      <c r="DI49">
        <f t="shared" ca="1" si="31"/>
        <v>0.93333333333333335</v>
      </c>
      <c r="DJ49">
        <f t="shared" ca="1" si="31"/>
        <v>0.88888888888888884</v>
      </c>
      <c r="DK49">
        <f t="shared" ca="1" si="31"/>
        <v>0.68571428571428572</v>
      </c>
      <c r="DL49">
        <f t="shared" ca="1" si="31"/>
        <v>0.9285714285714286</v>
      </c>
      <c r="DM49">
        <f t="shared" ca="1" si="31"/>
        <v>1</v>
      </c>
      <c r="DN49">
        <f t="shared" ca="1" si="31"/>
        <v>0.7567567567567568</v>
      </c>
      <c r="DO49">
        <f t="shared" ca="1" si="31"/>
        <v>0.84375</v>
      </c>
      <c r="DP49">
        <f t="shared" ca="1" si="31"/>
        <v>0.72727272727272729</v>
      </c>
      <c r="DQ49">
        <f t="shared" ca="1" si="31"/>
        <v>0.7567567567567568</v>
      </c>
      <c r="DR49">
        <f t="shared" ca="1" si="31"/>
        <v>1</v>
      </c>
      <c r="DS49">
        <f t="shared" ca="1" si="31"/>
        <v>0.82926829268292679</v>
      </c>
      <c r="DT49">
        <f t="shared" ca="1" si="31"/>
        <v>0.77551020408163263</v>
      </c>
      <c r="DU49">
        <f t="shared" ca="1" si="31"/>
        <v>0.83018867924528306</v>
      </c>
      <c r="DV49">
        <f t="shared" ca="1" si="31"/>
        <v>0.88888888888888884</v>
      </c>
      <c r="DW49">
        <f t="shared" ca="1" si="32"/>
        <v>1</v>
      </c>
      <c r="DX49">
        <f t="shared" ca="1" si="32"/>
        <v>0.84615384615384615</v>
      </c>
      <c r="DY49">
        <f t="shared" ca="1" si="32"/>
        <v>0.82857142857142851</v>
      </c>
      <c r="DZ49">
        <f t="shared" ca="1" si="17"/>
        <v>0.84782608695652173</v>
      </c>
      <c r="EA49">
        <f t="shared" ca="1" si="17"/>
        <v>0.96</v>
      </c>
      <c r="EB49">
        <f t="shared" ca="1" si="17"/>
        <v>0.88888888888888884</v>
      </c>
      <c r="EC49">
        <f t="shared" ca="1" si="17"/>
        <v>0.967741935483871</v>
      </c>
      <c r="ED49">
        <f t="shared" ca="1" si="17"/>
        <v>0.9</v>
      </c>
      <c r="EE49">
        <f t="shared" ca="1" si="17"/>
        <v>0.94871794871794868</v>
      </c>
      <c r="EF49">
        <f t="shared" ca="1" si="17"/>
        <v>0.93548387096774199</v>
      </c>
      <c r="EG49">
        <f t="shared" ca="1" si="17"/>
        <v>1</v>
      </c>
      <c r="EH49">
        <f t="shared" ca="1" si="17"/>
        <v>0.875</v>
      </c>
    </row>
    <row r="50" spans="1:138" ht="26.65" x14ac:dyDescent="0.45">
      <c r="A50" s="4" t="s">
        <v>67</v>
      </c>
      <c r="B50" s="3" t="s">
        <v>375</v>
      </c>
      <c r="C50">
        <f t="shared" ca="1" si="33"/>
        <v>0.85714285714285721</v>
      </c>
      <c r="D50">
        <f t="shared" ca="1" si="33"/>
        <v>0.70270270270270263</v>
      </c>
      <c r="E50">
        <f t="shared" ca="1" si="33"/>
        <v>0.72131147540983609</v>
      </c>
      <c r="F50">
        <f t="shared" ca="1" si="33"/>
        <v>0.75555555555555554</v>
      </c>
      <c r="G50">
        <f t="shared" ca="1" si="33"/>
        <v>0.828125</v>
      </c>
      <c r="H50">
        <f t="shared" ca="1" si="33"/>
        <v>0.84313725490196079</v>
      </c>
      <c r="I50">
        <f t="shared" ca="1" si="33"/>
        <v>0.81666666666666665</v>
      </c>
      <c r="J50">
        <f t="shared" ca="1" si="33"/>
        <v>0.77358490566037741</v>
      </c>
      <c r="K50">
        <f t="shared" ca="1" si="33"/>
        <v>0.8666666666666667</v>
      </c>
      <c r="L50">
        <f t="shared" ca="1" si="33"/>
        <v>0.9</v>
      </c>
      <c r="M50">
        <f t="shared" ca="1" si="33"/>
        <v>0.77777777777777779</v>
      </c>
      <c r="N50">
        <f t="shared" ca="1" si="33"/>
        <v>0.89130434782608692</v>
      </c>
      <c r="O50">
        <f t="shared" ca="1" si="33"/>
        <v>0.76470588235294112</v>
      </c>
      <c r="P50">
        <f t="shared" ca="1" si="33"/>
        <v>0.75</v>
      </c>
      <c r="Q50">
        <f t="shared" ca="1" si="33"/>
        <v>0.67391304347826086</v>
      </c>
      <c r="R50">
        <f t="shared" ca="1" si="33"/>
        <v>0.89743589743589747</v>
      </c>
      <c r="S50">
        <f t="shared" ca="1" si="29"/>
        <v>0.84090909090909094</v>
      </c>
      <c r="T50">
        <f t="shared" ca="1" si="29"/>
        <v>0.86363636363636365</v>
      </c>
      <c r="U50">
        <f t="shared" ca="1" si="29"/>
        <v>0.90697674418604657</v>
      </c>
      <c r="V50">
        <f t="shared" ca="1" si="29"/>
        <v>0.8085106382978724</v>
      </c>
      <c r="W50">
        <f t="shared" ca="1" si="29"/>
        <v>0.92105263157894735</v>
      </c>
      <c r="X50">
        <f t="shared" ca="1" si="29"/>
        <v>0.81132075471698117</v>
      </c>
      <c r="Y50">
        <f t="shared" ca="1" si="29"/>
        <v>0.88888888888888884</v>
      </c>
      <c r="Z50">
        <f t="shared" ca="1" si="29"/>
        <v>0.87179487179487181</v>
      </c>
      <c r="AA50">
        <f t="shared" ca="1" si="29"/>
        <v>0.85106382978723405</v>
      </c>
      <c r="AB50">
        <f t="shared" ca="1" si="29"/>
        <v>0.77142857142857146</v>
      </c>
      <c r="AC50">
        <f t="shared" ca="1" si="29"/>
        <v>0.78749999999999998</v>
      </c>
      <c r="AD50">
        <f t="shared" ca="1" si="29"/>
        <v>0.90909090909090906</v>
      </c>
      <c r="AE50">
        <f t="shared" ca="1" si="29"/>
        <v>0.86792452830188682</v>
      </c>
      <c r="AF50">
        <f t="shared" ca="1" si="29"/>
        <v>0.828125</v>
      </c>
      <c r="AG50">
        <f t="shared" ca="1" si="29"/>
        <v>0.8529411764705882</v>
      </c>
      <c r="AH50">
        <f t="shared" ca="1" si="37"/>
        <v>0.83720930232558133</v>
      </c>
      <c r="AI50">
        <f t="shared" ca="1" si="37"/>
        <v>0.8</v>
      </c>
      <c r="AJ50">
        <f t="shared" ca="1" si="37"/>
        <v>0.93478260869565222</v>
      </c>
      <c r="AK50">
        <f t="shared" ca="1" si="37"/>
        <v>0.91304347826086962</v>
      </c>
      <c r="AL50">
        <f t="shared" ca="1" si="37"/>
        <v>0.75438596491228072</v>
      </c>
      <c r="AM50">
        <f t="shared" ca="1" si="37"/>
        <v>0.82692307692307687</v>
      </c>
      <c r="AN50">
        <f t="shared" ca="1" si="37"/>
        <v>0.76315789473684215</v>
      </c>
      <c r="AO50">
        <f t="shared" ca="1" si="37"/>
        <v>0.95348837209302328</v>
      </c>
      <c r="AP50">
        <f t="shared" ca="1" si="37"/>
        <v>0.90384615384615385</v>
      </c>
      <c r="AQ50">
        <f t="shared" ca="1" si="37"/>
        <v>0.95121951219512191</v>
      </c>
      <c r="AR50">
        <f t="shared" ca="1" si="37"/>
        <v>0.90476190476190477</v>
      </c>
      <c r="AS50">
        <f t="shared" ca="1" si="37"/>
        <v>0.93333333333333335</v>
      </c>
      <c r="AT50">
        <f t="shared" ca="1" si="37"/>
        <v>0.87037037037037035</v>
      </c>
      <c r="AU50">
        <f t="shared" ca="1" si="37"/>
        <v>1</v>
      </c>
      <c r="AV50">
        <f t="shared" ca="1" si="37"/>
        <v>0.95</v>
      </c>
      <c r="AW50">
        <f t="shared" ca="1" si="37"/>
        <v>0.92307692307692313</v>
      </c>
      <c r="AX50">
        <f t="shared" ca="1" si="30"/>
        <v>0</v>
      </c>
      <c r="AY50">
        <f t="shared" ca="1" si="30"/>
        <v>0.76190476190476186</v>
      </c>
      <c r="AZ50">
        <f t="shared" ca="1" si="30"/>
        <v>0.58000000000000007</v>
      </c>
      <c r="BA50">
        <f t="shared" ca="1" si="30"/>
        <v>0.87804878048780488</v>
      </c>
      <c r="BB50">
        <f t="shared" ca="1" si="30"/>
        <v>0.76923076923076916</v>
      </c>
      <c r="BC50">
        <f t="shared" ca="1" si="30"/>
        <v>0.65116279069767447</v>
      </c>
      <c r="BD50">
        <f t="shared" ca="1" si="30"/>
        <v>0.64285714285714279</v>
      </c>
      <c r="BE50">
        <f t="shared" ca="1" si="30"/>
        <v>0.69387755102040816</v>
      </c>
      <c r="BF50">
        <f t="shared" ca="1" si="30"/>
        <v>0.82051282051282048</v>
      </c>
      <c r="BG50">
        <f t="shared" ca="1" si="30"/>
        <v>0.75</v>
      </c>
      <c r="BH50">
        <f t="shared" ca="1" si="30"/>
        <v>0.79245283018867929</v>
      </c>
      <c r="BI50">
        <f t="shared" ca="1" si="30"/>
        <v>0.85106382978723405</v>
      </c>
      <c r="BJ50">
        <f t="shared" ca="1" si="30"/>
        <v>0.92682926829268297</v>
      </c>
      <c r="BK50">
        <f t="shared" ca="1" si="30"/>
        <v>0.82000000000000006</v>
      </c>
      <c r="BL50">
        <f t="shared" ca="1" si="30"/>
        <v>0.85106382978723405</v>
      </c>
      <c r="BM50">
        <f t="shared" ca="1" si="30"/>
        <v>0.80555555555555558</v>
      </c>
      <c r="BN50">
        <f t="shared" ca="1" si="28"/>
        <v>0.83333333333333337</v>
      </c>
      <c r="BO50">
        <f t="shared" ca="1" si="28"/>
        <v>0.76470588235294112</v>
      </c>
      <c r="BP50">
        <f t="shared" ca="1" si="28"/>
        <v>0.83720930232558133</v>
      </c>
      <c r="BQ50">
        <f t="shared" ca="1" si="28"/>
        <v>0.79487179487179493</v>
      </c>
      <c r="BR50">
        <f t="shared" ca="1" si="28"/>
        <v>0.72222222222222221</v>
      </c>
      <c r="BS50">
        <f t="shared" ca="1" si="28"/>
        <v>0.78260869565217395</v>
      </c>
      <c r="BT50">
        <f t="shared" ca="1" si="28"/>
        <v>0.97058823529411764</v>
      </c>
      <c r="BU50">
        <f t="shared" ca="1" si="28"/>
        <v>0.76595744680851063</v>
      </c>
      <c r="BV50">
        <f t="shared" ca="1" si="28"/>
        <v>0.77083333333333337</v>
      </c>
      <c r="BW50">
        <f t="shared" ca="1" si="28"/>
        <v>0.8666666666666667</v>
      </c>
      <c r="BX50">
        <f t="shared" ca="1" si="28"/>
        <v>0.66037735849056611</v>
      </c>
      <c r="BY50">
        <f t="shared" ca="1" si="28"/>
        <v>0.6271186440677966</v>
      </c>
      <c r="BZ50">
        <f t="shared" ca="1" si="28"/>
        <v>0.85365853658536583</v>
      </c>
      <c r="CA50">
        <f t="shared" ca="1" si="28"/>
        <v>0.93023255813953487</v>
      </c>
      <c r="CB50">
        <f t="shared" ca="1" si="28"/>
        <v>0.9</v>
      </c>
      <c r="CC50">
        <f t="shared" ca="1" si="36"/>
        <v>0.88636363636363635</v>
      </c>
      <c r="CD50">
        <f t="shared" ca="1" si="36"/>
        <v>0.875</v>
      </c>
      <c r="CE50">
        <f t="shared" ca="1" si="36"/>
        <v>0.82926829268292679</v>
      </c>
      <c r="CF50">
        <f t="shared" ca="1" si="36"/>
        <v>0.91891891891891886</v>
      </c>
      <c r="CG50">
        <f t="shared" ca="1" si="36"/>
        <v>0.91111111111111109</v>
      </c>
      <c r="CH50">
        <f t="shared" ca="1" si="39"/>
        <v>0.83333333333333337</v>
      </c>
      <c r="CI50">
        <f t="shared" ca="1" si="39"/>
        <v>0.89130434782608692</v>
      </c>
      <c r="CJ50">
        <f t="shared" ca="1" si="39"/>
        <v>0.97297297297297303</v>
      </c>
      <c r="CK50">
        <f t="shared" ca="1" si="39"/>
        <v>0.81132075471698117</v>
      </c>
      <c r="CL50">
        <f t="shared" ca="1" si="39"/>
        <v>0.83720930232558133</v>
      </c>
      <c r="CM50">
        <f t="shared" ca="1" si="39"/>
        <v>0.78688524590163933</v>
      </c>
      <c r="CN50">
        <f t="shared" ca="1" si="39"/>
        <v>0.83333333333333337</v>
      </c>
      <c r="CO50">
        <f t="shared" ca="1" si="39"/>
        <v>0.82000000000000006</v>
      </c>
      <c r="CP50">
        <f t="shared" ca="1" si="39"/>
        <v>0.85185185185185186</v>
      </c>
      <c r="CQ50">
        <f t="shared" ca="1" si="39"/>
        <v>0.90697674418604657</v>
      </c>
      <c r="CR50">
        <f t="shared" ca="1" si="39"/>
        <v>0.86538461538461542</v>
      </c>
      <c r="CS50">
        <f t="shared" ca="1" si="39"/>
        <v>0.86</v>
      </c>
      <c r="CT50">
        <f t="shared" ca="1" si="39"/>
        <v>0.89583333333333337</v>
      </c>
      <c r="CU50">
        <f t="shared" ca="1" si="39"/>
        <v>0.85714285714285721</v>
      </c>
      <c r="CV50">
        <f t="shared" ca="1" si="39"/>
        <v>0.91666666666666663</v>
      </c>
      <c r="CW50">
        <f t="shared" ca="1" si="39"/>
        <v>0.8214285714285714</v>
      </c>
      <c r="CX50">
        <f t="shared" ca="1" si="40"/>
        <v>0.84615384615384615</v>
      </c>
      <c r="CY50">
        <f t="shared" ca="1" si="40"/>
        <v>0.76</v>
      </c>
      <c r="CZ50">
        <f t="shared" ca="1" si="40"/>
        <v>0.78333333333333333</v>
      </c>
      <c r="DA50">
        <f t="shared" ca="1" si="40"/>
        <v>0.87755102040816324</v>
      </c>
      <c r="DB50">
        <f t="shared" ca="1" si="40"/>
        <v>0.97826086956521741</v>
      </c>
      <c r="DC50">
        <f t="shared" ca="1" si="40"/>
        <v>0.84905660377358494</v>
      </c>
      <c r="DD50">
        <f t="shared" ca="1" si="40"/>
        <v>0.86792452830188682</v>
      </c>
      <c r="DE50">
        <f t="shared" ca="1" si="40"/>
        <v>0.82000000000000006</v>
      </c>
      <c r="DF50">
        <f t="shared" ca="1" si="40"/>
        <v>0.89090909090909087</v>
      </c>
      <c r="DG50">
        <f t="shared" ca="1" si="40"/>
        <v>0.97499999999999998</v>
      </c>
      <c r="DH50">
        <f t="shared" ca="1" si="31"/>
        <v>0.86</v>
      </c>
      <c r="DI50">
        <f t="shared" ca="1" si="31"/>
        <v>0.92682926829268297</v>
      </c>
      <c r="DJ50">
        <f t="shared" ca="1" si="31"/>
        <v>0.91666666666666663</v>
      </c>
      <c r="DK50">
        <f t="shared" ca="1" si="31"/>
        <v>0.88461538461538458</v>
      </c>
      <c r="DL50">
        <f t="shared" ca="1" si="31"/>
        <v>0.95</v>
      </c>
      <c r="DM50">
        <f t="shared" ca="1" si="31"/>
        <v>1</v>
      </c>
      <c r="DN50">
        <f t="shared" ca="1" si="31"/>
        <v>0.94545454545454544</v>
      </c>
      <c r="DO50">
        <f t="shared" ca="1" si="31"/>
        <v>0.91111111111111109</v>
      </c>
      <c r="DP50">
        <f t="shared" ca="1" si="31"/>
        <v>0.82608695652173914</v>
      </c>
      <c r="DQ50">
        <f t="shared" ca="1" si="31"/>
        <v>0.94545454545454544</v>
      </c>
      <c r="DR50">
        <f t="shared" ca="1" si="31"/>
        <v>0.97222222222222221</v>
      </c>
      <c r="DS50">
        <f t="shared" ca="1" si="31"/>
        <v>0.77551020408163263</v>
      </c>
      <c r="DT50">
        <f t="shared" ca="1" si="31"/>
        <v>0.77966101694915257</v>
      </c>
      <c r="DU50">
        <f t="shared" ca="1" si="31"/>
        <v>0.72413793103448276</v>
      </c>
      <c r="DV50">
        <f t="shared" ca="1" si="31"/>
        <v>0.84444444444444444</v>
      </c>
      <c r="DW50">
        <f t="shared" ca="1" si="32"/>
        <v>1</v>
      </c>
      <c r="DX50">
        <f t="shared" ca="1" si="32"/>
        <v>0.8125</v>
      </c>
      <c r="DY50">
        <f t="shared" ca="1" si="32"/>
        <v>0.84782608695652173</v>
      </c>
      <c r="DZ50">
        <f t="shared" ca="1" si="17"/>
        <v>0.81818181818181812</v>
      </c>
      <c r="EA50">
        <f t="shared" ca="1" si="17"/>
        <v>0.94444444444444442</v>
      </c>
      <c r="EB50">
        <f t="shared" ca="1" si="17"/>
        <v>0.95</v>
      </c>
      <c r="EC50">
        <f t="shared" ca="1" si="17"/>
        <v>0.95238095238095233</v>
      </c>
      <c r="ED50">
        <f t="shared" ca="1" si="17"/>
        <v>0.92307692307692313</v>
      </c>
      <c r="EE50">
        <f t="shared" ca="1" si="17"/>
        <v>0.89583333333333337</v>
      </c>
      <c r="EF50">
        <f t="shared" ca="1" si="17"/>
        <v>0.9285714285714286</v>
      </c>
      <c r="EG50">
        <f t="shared" ca="1" si="17"/>
        <v>0.91666666666666663</v>
      </c>
      <c r="EH50">
        <f t="shared" ca="1" si="17"/>
        <v>0.90909090909090906</v>
      </c>
    </row>
    <row r="51" spans="1:138" ht="26.65" x14ac:dyDescent="0.45">
      <c r="A51" s="4" t="s">
        <v>68</v>
      </c>
      <c r="B51" s="3" t="s">
        <v>337</v>
      </c>
      <c r="C51">
        <f t="shared" ca="1" si="33"/>
        <v>0.85714285714285721</v>
      </c>
      <c r="D51">
        <f t="shared" ca="1" si="33"/>
        <v>0.84057971014492749</v>
      </c>
      <c r="E51">
        <f t="shared" ca="1" si="33"/>
        <v>0.8727272727272728</v>
      </c>
      <c r="F51">
        <f t="shared" ca="1" si="33"/>
        <v>0.88888888888888884</v>
      </c>
      <c r="G51">
        <f t="shared" ca="1" si="33"/>
        <v>0.74468085106382986</v>
      </c>
      <c r="H51">
        <f t="shared" ca="1" si="33"/>
        <v>0.83783783783783783</v>
      </c>
      <c r="I51">
        <f t="shared" ca="1" si="33"/>
        <v>0.80434782608695654</v>
      </c>
      <c r="J51">
        <f t="shared" ca="1" si="33"/>
        <v>0.86046511627906974</v>
      </c>
      <c r="K51">
        <f t="shared" ca="1" si="33"/>
        <v>0.90625</v>
      </c>
      <c r="L51">
        <f t="shared" ca="1" si="33"/>
        <v>0.92307692307692313</v>
      </c>
      <c r="M51">
        <f t="shared" ca="1" si="33"/>
        <v>0.80952380952380953</v>
      </c>
      <c r="N51">
        <f t="shared" ca="1" si="33"/>
        <v>0.87096774193548387</v>
      </c>
      <c r="O51">
        <f t="shared" ca="1" si="33"/>
        <v>0.79487179487179493</v>
      </c>
      <c r="P51">
        <f t="shared" ca="1" si="33"/>
        <v>0.81818181818181812</v>
      </c>
      <c r="Q51">
        <f t="shared" ca="1" si="33"/>
        <v>0.75</v>
      </c>
      <c r="R51">
        <f t="shared" ca="1" si="33"/>
        <v>0.96153846153846156</v>
      </c>
      <c r="S51">
        <f t="shared" ca="1" si="29"/>
        <v>0.97058823529411764</v>
      </c>
      <c r="T51">
        <f t="shared" ca="1" si="29"/>
        <v>0.8666666666666667</v>
      </c>
      <c r="U51">
        <f t="shared" ca="1" si="29"/>
        <v>0.85185185185185186</v>
      </c>
      <c r="V51">
        <f t="shared" ca="1" si="29"/>
        <v>0.91891891891891886</v>
      </c>
      <c r="W51">
        <f t="shared" ca="1" si="29"/>
        <v>0.95833333333333337</v>
      </c>
      <c r="X51">
        <f t="shared" ca="1" si="29"/>
        <v>0.76315789473684215</v>
      </c>
      <c r="Y51">
        <f t="shared" ca="1" si="29"/>
        <v>0.90909090909090906</v>
      </c>
      <c r="Z51">
        <f t="shared" ca="1" si="29"/>
        <v>0.83333333333333337</v>
      </c>
      <c r="AA51">
        <f t="shared" ca="1" si="29"/>
        <v>0.91428571428571426</v>
      </c>
      <c r="AB51">
        <f t="shared" ca="1" si="29"/>
        <v>0.90625</v>
      </c>
      <c r="AC51">
        <f t="shared" ca="1" si="29"/>
        <v>0.875</v>
      </c>
      <c r="AD51">
        <f t="shared" ca="1" si="29"/>
        <v>0.87179487179487181</v>
      </c>
      <c r="AE51">
        <f t="shared" ca="1" si="29"/>
        <v>0.87179487179487181</v>
      </c>
      <c r="AF51">
        <f t="shared" ca="1" si="29"/>
        <v>0.8867924528301887</v>
      </c>
      <c r="AG51">
        <f t="shared" ca="1" si="29"/>
        <v>0.8727272727272728</v>
      </c>
      <c r="AH51">
        <f t="shared" ca="1" si="37"/>
        <v>0.9375</v>
      </c>
      <c r="AI51">
        <f t="shared" ca="1" si="37"/>
        <v>0.87179487179487181</v>
      </c>
      <c r="AJ51">
        <f t="shared" ca="1" si="37"/>
        <v>0.93548387096774199</v>
      </c>
      <c r="AK51">
        <f t="shared" ca="1" si="37"/>
        <v>0.90322580645161288</v>
      </c>
      <c r="AL51">
        <f t="shared" ca="1" si="37"/>
        <v>0.87755102040816324</v>
      </c>
      <c r="AM51">
        <f t="shared" ca="1" si="37"/>
        <v>0.95348837209302328</v>
      </c>
      <c r="AN51">
        <f t="shared" ca="1" si="37"/>
        <v>0.93103448275862066</v>
      </c>
      <c r="AO51">
        <f t="shared" ca="1" si="37"/>
        <v>0.9642857142857143</v>
      </c>
      <c r="AP51">
        <f t="shared" ca="1" si="37"/>
        <v>0.89189189189189189</v>
      </c>
      <c r="AQ51">
        <f t="shared" ca="1" si="37"/>
        <v>1</v>
      </c>
      <c r="AR51">
        <f t="shared" ca="1" si="37"/>
        <v>0.88888888888888884</v>
      </c>
      <c r="AS51">
        <f t="shared" ca="1" si="37"/>
        <v>0.967741935483871</v>
      </c>
      <c r="AT51">
        <f t="shared" ca="1" si="37"/>
        <v>0.875</v>
      </c>
      <c r="AU51">
        <f t="shared" ca="1" si="37"/>
        <v>0.92592592592592593</v>
      </c>
      <c r="AV51">
        <f t="shared" ca="1" si="37"/>
        <v>1</v>
      </c>
      <c r="AW51">
        <f t="shared" ca="1" si="37"/>
        <v>0.85714285714285721</v>
      </c>
      <c r="AX51">
        <f t="shared" ca="1" si="30"/>
        <v>0.76190476190476186</v>
      </c>
      <c r="AY51">
        <f t="shared" ca="1" si="30"/>
        <v>0</v>
      </c>
      <c r="AZ51">
        <f t="shared" ca="1" si="30"/>
        <v>0.72093023255813948</v>
      </c>
      <c r="BA51">
        <f t="shared" ca="1" si="30"/>
        <v>0.9285714285714286</v>
      </c>
      <c r="BB51">
        <f t="shared" ca="1" si="30"/>
        <v>0.967741935483871</v>
      </c>
      <c r="BC51">
        <f t="shared" ca="1" si="30"/>
        <v>0.83333333333333337</v>
      </c>
      <c r="BD51">
        <f t="shared" ca="1" si="30"/>
        <v>0.89189189189189189</v>
      </c>
      <c r="BE51">
        <f t="shared" ca="1" si="30"/>
        <v>0.88372093023255816</v>
      </c>
      <c r="BF51">
        <f t="shared" ca="1" si="30"/>
        <v>0.84615384615384615</v>
      </c>
      <c r="BG51">
        <f t="shared" ca="1" si="30"/>
        <v>0.89795918367346939</v>
      </c>
      <c r="BH51">
        <f t="shared" ca="1" si="30"/>
        <v>0.85714285714285721</v>
      </c>
      <c r="BI51">
        <f t="shared" ca="1" si="30"/>
        <v>0.88235294117647056</v>
      </c>
      <c r="BJ51">
        <f t="shared" ca="1" si="30"/>
        <v>0.88</v>
      </c>
      <c r="BK51">
        <f t="shared" ca="1" si="30"/>
        <v>0.89743589743589747</v>
      </c>
      <c r="BL51">
        <f t="shared" ca="1" si="30"/>
        <v>0.88235294117647056</v>
      </c>
      <c r="BM51">
        <f t="shared" ca="1" si="30"/>
        <v>0.92</v>
      </c>
      <c r="BN51">
        <f t="shared" ca="1" si="28"/>
        <v>0.86956521739130432</v>
      </c>
      <c r="BO51">
        <f t="shared" ca="1" si="28"/>
        <v>0.90697674418604657</v>
      </c>
      <c r="BP51">
        <f t="shared" ca="1" si="28"/>
        <v>0.8666666666666667</v>
      </c>
      <c r="BQ51">
        <f t="shared" ca="1" si="28"/>
        <v>0.8928571428571429</v>
      </c>
      <c r="BR51">
        <f t="shared" ca="1" si="28"/>
        <v>0.84782608695652173</v>
      </c>
      <c r="BS51">
        <f t="shared" ca="1" si="28"/>
        <v>0.88888888888888884</v>
      </c>
      <c r="BT51">
        <f t="shared" ca="1" si="28"/>
        <v>1</v>
      </c>
      <c r="BU51">
        <f t="shared" ca="1" si="28"/>
        <v>0.95</v>
      </c>
      <c r="BV51">
        <f t="shared" ca="1" si="28"/>
        <v>0.80555555555555558</v>
      </c>
      <c r="BW51">
        <f t="shared" ca="1" si="28"/>
        <v>0.97058823529411764</v>
      </c>
      <c r="BX51">
        <f t="shared" ca="1" si="28"/>
        <v>0.80434782608695654</v>
      </c>
      <c r="BY51">
        <f t="shared" ca="1" si="28"/>
        <v>0.77358490566037741</v>
      </c>
      <c r="BZ51">
        <f t="shared" ca="1" si="28"/>
        <v>0.8928571428571429</v>
      </c>
      <c r="CA51">
        <f t="shared" ca="1" si="28"/>
        <v>0.88888888888888884</v>
      </c>
      <c r="CB51">
        <f t="shared" ca="1" si="28"/>
        <v>0.88</v>
      </c>
      <c r="CC51">
        <f t="shared" ca="1" si="36"/>
        <v>0.9</v>
      </c>
      <c r="CD51">
        <f t="shared" ca="1" si="36"/>
        <v>0.84848484848484851</v>
      </c>
      <c r="CE51">
        <f t="shared" ca="1" si="36"/>
        <v>0.85714285714285721</v>
      </c>
      <c r="CF51">
        <f t="shared" ca="1" si="36"/>
        <v>0.85714285714285721</v>
      </c>
      <c r="CG51">
        <f t="shared" ca="1" si="36"/>
        <v>0.86206896551724133</v>
      </c>
      <c r="CH51">
        <f t="shared" ca="1" si="39"/>
        <v>0.86206896551724133</v>
      </c>
      <c r="CI51">
        <f t="shared" ca="1" si="39"/>
        <v>0.83333333333333337</v>
      </c>
      <c r="CJ51">
        <f t="shared" ca="1" si="39"/>
        <v>0.9</v>
      </c>
      <c r="CK51">
        <f t="shared" ca="1" si="39"/>
        <v>0.85365853658536583</v>
      </c>
      <c r="CL51">
        <f t="shared" ca="1" si="39"/>
        <v>0.82758620689655171</v>
      </c>
      <c r="CM51">
        <f t="shared" ca="1" si="39"/>
        <v>0.84</v>
      </c>
      <c r="CN51">
        <f t="shared" ca="1" si="39"/>
        <v>0.9</v>
      </c>
      <c r="CO51">
        <f t="shared" ca="1" si="39"/>
        <v>0.89743589743589747</v>
      </c>
      <c r="CP51">
        <f t="shared" ca="1" si="39"/>
        <v>0.90476190476190477</v>
      </c>
      <c r="CQ51">
        <f t="shared" ca="1" si="39"/>
        <v>0.8928571428571429</v>
      </c>
      <c r="CR51">
        <f t="shared" ca="1" si="39"/>
        <v>0.86842105263157898</v>
      </c>
      <c r="CS51">
        <f t="shared" ca="1" si="39"/>
        <v>0.82857142857142851</v>
      </c>
      <c r="CT51">
        <f t="shared" ca="1" si="39"/>
        <v>0.94285714285714284</v>
      </c>
      <c r="CU51">
        <f t="shared" ca="1" si="39"/>
        <v>0.85714285714285721</v>
      </c>
      <c r="CV51">
        <f t="shared" ca="1" si="39"/>
        <v>0.90909090909090906</v>
      </c>
      <c r="CW51">
        <f t="shared" ca="1" si="39"/>
        <v>0.93617021276595747</v>
      </c>
      <c r="CX51">
        <f t="shared" ca="1" si="40"/>
        <v>0.87179487179487181</v>
      </c>
      <c r="CY51">
        <f t="shared" ca="1" si="40"/>
        <v>0.87804878048780488</v>
      </c>
      <c r="CZ51">
        <f t="shared" ca="1" si="40"/>
        <v>0.83673469387755106</v>
      </c>
      <c r="DA51">
        <f t="shared" ca="1" si="40"/>
        <v>0.88571428571428568</v>
      </c>
      <c r="DB51">
        <f t="shared" ca="1" si="40"/>
        <v>0.93103448275862066</v>
      </c>
      <c r="DC51">
        <f t="shared" ca="1" si="40"/>
        <v>0.875</v>
      </c>
      <c r="DD51">
        <f t="shared" ca="1" si="40"/>
        <v>0.87179487179487181</v>
      </c>
      <c r="DE51">
        <f t="shared" ca="1" si="40"/>
        <v>0.80555555555555558</v>
      </c>
      <c r="DF51">
        <f t="shared" ca="1" si="40"/>
        <v>0.95348837209302328</v>
      </c>
      <c r="DG51">
        <f t="shared" ca="1" si="40"/>
        <v>0.91304347826086962</v>
      </c>
      <c r="DH51">
        <f t="shared" ca="1" si="31"/>
        <v>0.89189189189189189</v>
      </c>
      <c r="DI51">
        <f t="shared" ca="1" si="31"/>
        <v>0.92307692307692313</v>
      </c>
      <c r="DJ51">
        <f t="shared" ca="1" si="31"/>
        <v>0.94117647058823528</v>
      </c>
      <c r="DK51">
        <f t="shared" ca="1" si="31"/>
        <v>0.83333333333333337</v>
      </c>
      <c r="DL51">
        <f t="shared" ca="1" si="31"/>
        <v>0.91666666666666663</v>
      </c>
      <c r="DM51">
        <f t="shared" ca="1" si="31"/>
        <v>1</v>
      </c>
      <c r="DN51">
        <f t="shared" ca="1" si="31"/>
        <v>0.92307692307692313</v>
      </c>
      <c r="DO51">
        <f t="shared" ca="1" si="31"/>
        <v>0.86206896551724133</v>
      </c>
      <c r="DP51">
        <f t="shared" ca="1" si="31"/>
        <v>0.84848484848484851</v>
      </c>
      <c r="DQ51">
        <f t="shared" ca="1" si="31"/>
        <v>0.92307692307692313</v>
      </c>
      <c r="DR51">
        <f t="shared" ca="1" si="31"/>
        <v>0.95</v>
      </c>
      <c r="DS51">
        <f t="shared" ca="1" si="31"/>
        <v>0.81081081081081074</v>
      </c>
      <c r="DT51">
        <f t="shared" ca="1" si="31"/>
        <v>0.8085106382978724</v>
      </c>
      <c r="DU51">
        <f t="shared" ca="1" si="31"/>
        <v>0.84</v>
      </c>
      <c r="DV51">
        <f t="shared" ca="1" si="31"/>
        <v>0.875</v>
      </c>
      <c r="DW51">
        <f t="shared" ca="1" si="32"/>
        <v>0.94444444444444442</v>
      </c>
      <c r="DX51">
        <f t="shared" ca="1" si="32"/>
        <v>0.86111111111111116</v>
      </c>
      <c r="DY51">
        <f t="shared" ca="1" si="32"/>
        <v>0.80645161290322576</v>
      </c>
      <c r="DZ51">
        <f t="shared" ca="1" si="17"/>
        <v>0.86046511627906974</v>
      </c>
      <c r="EA51">
        <f t="shared" ca="1" si="17"/>
        <v>1</v>
      </c>
      <c r="EB51">
        <f t="shared" ca="1" si="17"/>
        <v>0.96</v>
      </c>
      <c r="EC51">
        <f t="shared" ca="1" si="17"/>
        <v>0.92307692307692313</v>
      </c>
      <c r="ED51">
        <f t="shared" ca="1" si="17"/>
        <v>0.88888888888888884</v>
      </c>
      <c r="EE51">
        <f t="shared" ca="1" si="17"/>
        <v>0.94285714285714284</v>
      </c>
      <c r="EF51">
        <f t="shared" ca="1" si="17"/>
        <v>0.92592592592592593</v>
      </c>
      <c r="EG51">
        <f t="shared" ca="1" si="17"/>
        <v>0.95454545454545459</v>
      </c>
      <c r="EH51">
        <f t="shared" ca="1" si="17"/>
        <v>0.85714285714285721</v>
      </c>
    </row>
    <row r="52" spans="1:138" ht="26.65" x14ac:dyDescent="0.45">
      <c r="A52" s="4" t="s">
        <v>69</v>
      </c>
      <c r="B52" s="3" t="s">
        <v>338</v>
      </c>
      <c r="C52">
        <f t="shared" ca="1" si="33"/>
        <v>0.77049180327868849</v>
      </c>
      <c r="D52">
        <f t="shared" ca="1" si="33"/>
        <v>0.625</v>
      </c>
      <c r="E52">
        <f t="shared" ca="1" si="33"/>
        <v>0.65</v>
      </c>
      <c r="F52">
        <f t="shared" ca="1" si="33"/>
        <v>0.77083333333333337</v>
      </c>
      <c r="G52">
        <f t="shared" ca="1" si="33"/>
        <v>0.72131147540983609</v>
      </c>
      <c r="H52">
        <f t="shared" ca="1" si="33"/>
        <v>0.76</v>
      </c>
      <c r="I52">
        <f t="shared" ca="1" si="33"/>
        <v>0.70175438596491224</v>
      </c>
      <c r="J52">
        <f t="shared" ca="1" si="33"/>
        <v>0.7857142857142857</v>
      </c>
      <c r="K52">
        <f t="shared" ca="1" si="33"/>
        <v>0.77272727272727271</v>
      </c>
      <c r="L52">
        <f t="shared" ca="1" si="33"/>
        <v>0.90697674418604657</v>
      </c>
      <c r="M52">
        <f t="shared" ca="1" si="33"/>
        <v>0.69811320754716988</v>
      </c>
      <c r="N52">
        <f t="shared" ca="1" si="33"/>
        <v>0.85106382978723405</v>
      </c>
      <c r="O52">
        <f t="shared" ca="1" si="33"/>
        <v>0.75471698113207553</v>
      </c>
      <c r="P52">
        <f t="shared" ca="1" si="33"/>
        <v>0.76595744680851063</v>
      </c>
      <c r="Q52">
        <f t="shared" ca="1" si="33"/>
        <v>0.72</v>
      </c>
      <c r="R52">
        <f t="shared" ca="1" si="33"/>
        <v>0.97777777777777775</v>
      </c>
      <c r="S52">
        <f t="shared" ca="1" si="29"/>
        <v>0.77272727272727271</v>
      </c>
      <c r="T52">
        <f t="shared" ca="1" si="29"/>
        <v>0.84782608695652173</v>
      </c>
      <c r="U52">
        <f t="shared" ca="1" si="29"/>
        <v>0.86363636363636365</v>
      </c>
      <c r="V52">
        <f t="shared" ca="1" si="29"/>
        <v>0.74468085106382986</v>
      </c>
      <c r="W52">
        <f t="shared" ca="1" si="29"/>
        <v>0.92682926829268297</v>
      </c>
      <c r="X52">
        <f t="shared" ca="1" si="29"/>
        <v>0.77777777777777779</v>
      </c>
      <c r="Y52">
        <f t="shared" ca="1" si="29"/>
        <v>0.86842105263157898</v>
      </c>
      <c r="Z52">
        <f t="shared" ca="1" si="29"/>
        <v>0.79487179487179493</v>
      </c>
      <c r="AA52">
        <f t="shared" ca="1" si="29"/>
        <v>0.8125</v>
      </c>
      <c r="AB52">
        <f t="shared" ca="1" si="29"/>
        <v>0.81333333333333335</v>
      </c>
      <c r="AC52">
        <f t="shared" ca="1" si="29"/>
        <v>0.79518072289156627</v>
      </c>
      <c r="AD52">
        <f t="shared" ca="1" si="29"/>
        <v>0.83333333333333337</v>
      </c>
      <c r="AE52">
        <f t="shared" ca="1" si="29"/>
        <v>0.9137931034482758</v>
      </c>
      <c r="AF52">
        <f t="shared" ca="1" si="29"/>
        <v>0.86956521739130432</v>
      </c>
      <c r="AG52">
        <f t="shared" ca="1" si="29"/>
        <v>0.85915492957746475</v>
      </c>
      <c r="AH52">
        <f t="shared" ca="1" si="37"/>
        <v>0.96078431372549022</v>
      </c>
      <c r="AI52">
        <f t="shared" ca="1" si="37"/>
        <v>0.875</v>
      </c>
      <c r="AJ52">
        <f t="shared" ca="1" si="37"/>
        <v>0.84444444444444444</v>
      </c>
      <c r="AK52">
        <f t="shared" ca="1" si="37"/>
        <v>0.91836734693877553</v>
      </c>
      <c r="AL52">
        <f t="shared" ca="1" si="37"/>
        <v>0.78688524590163933</v>
      </c>
      <c r="AM52">
        <f t="shared" ca="1" si="37"/>
        <v>0.85714285714285721</v>
      </c>
      <c r="AN52">
        <f t="shared" ca="1" si="37"/>
        <v>0.86363636363636365</v>
      </c>
      <c r="AO52">
        <f t="shared" ca="1" si="37"/>
        <v>0.93333333333333335</v>
      </c>
      <c r="AP52">
        <f t="shared" ca="1" si="37"/>
        <v>0.84615384615384615</v>
      </c>
      <c r="AQ52">
        <f t="shared" ca="1" si="37"/>
        <v>0.95454545454545459</v>
      </c>
      <c r="AR52">
        <f t="shared" ca="1" si="37"/>
        <v>0.95744680851063835</v>
      </c>
      <c r="AS52">
        <f t="shared" ca="1" si="37"/>
        <v>0.91489361702127658</v>
      </c>
      <c r="AT52">
        <f t="shared" ca="1" si="37"/>
        <v>0.87719298245614041</v>
      </c>
      <c r="AU52">
        <f t="shared" ca="1" si="37"/>
        <v>0.97872340425531912</v>
      </c>
      <c r="AV52">
        <f t="shared" ca="1" si="37"/>
        <v>0.9285714285714286</v>
      </c>
      <c r="AW52">
        <f t="shared" ca="1" si="37"/>
        <v>0.96491228070175439</v>
      </c>
      <c r="AX52">
        <f t="shared" ref="AX52:BM60" ca="1" si="41">1-(COUNTIFS(INDIRECT(AX$1),1,INDIRECT($A52),1)/(COUNTIFS(INDIRECT(AX$1),1,INDIRECT($A52),0)+COUNTIFS(INDIRECT(AX$1),0,INDIRECT($A52),1)+COUNTIFS(INDIRECT(AX$1),1,INDIRECT($A52),1)))</f>
        <v>0.58000000000000007</v>
      </c>
      <c r="AY52">
        <f t="shared" ca="1" si="41"/>
        <v>0.72093023255813948</v>
      </c>
      <c r="AZ52">
        <f t="shared" ca="1" si="41"/>
        <v>0</v>
      </c>
      <c r="BA52">
        <f t="shared" ca="1" si="41"/>
        <v>0.88636363636363635</v>
      </c>
      <c r="BB52">
        <f t="shared" ca="1" si="41"/>
        <v>0.8666666666666667</v>
      </c>
      <c r="BC52">
        <f t="shared" ca="1" si="41"/>
        <v>0.67391304347826086</v>
      </c>
      <c r="BD52">
        <f t="shared" ca="1" si="41"/>
        <v>0.69565217391304346</v>
      </c>
      <c r="BE52">
        <f t="shared" ca="1" si="41"/>
        <v>0.73584905660377364</v>
      </c>
      <c r="BF52">
        <f t="shared" ca="1" si="41"/>
        <v>0.86046511627906974</v>
      </c>
      <c r="BG52">
        <f t="shared" ca="1" si="41"/>
        <v>0.59615384615384615</v>
      </c>
      <c r="BH52">
        <f t="shared" ca="1" si="41"/>
        <v>0.68627450980392157</v>
      </c>
      <c r="BI52">
        <f t="shared" ca="1" si="41"/>
        <v>0.8125</v>
      </c>
      <c r="BJ52">
        <f t="shared" ca="1" si="41"/>
        <v>0.79487179487179493</v>
      </c>
      <c r="BK52">
        <f t="shared" ca="1" si="41"/>
        <v>0.78431372549019607</v>
      </c>
      <c r="BL52">
        <f t="shared" ca="1" si="41"/>
        <v>0.8125</v>
      </c>
      <c r="BM52">
        <f t="shared" ca="1" si="41"/>
        <v>0.85</v>
      </c>
      <c r="BN52">
        <f t="shared" ca="1" si="28"/>
        <v>0.78378378378378377</v>
      </c>
      <c r="BO52">
        <f t="shared" ca="1" si="28"/>
        <v>0.8214285714285714</v>
      </c>
      <c r="BP52">
        <f t="shared" ca="1" si="28"/>
        <v>0.84782608695652173</v>
      </c>
      <c r="BQ52">
        <f t="shared" ca="1" si="28"/>
        <v>0.78048780487804881</v>
      </c>
      <c r="BR52">
        <f t="shared" ca="1" si="28"/>
        <v>0.77966101694915257</v>
      </c>
      <c r="BS52">
        <f t="shared" ca="1" si="28"/>
        <v>0.68888888888888888</v>
      </c>
      <c r="BT52">
        <f t="shared" ca="1" si="28"/>
        <v>1</v>
      </c>
      <c r="BU52">
        <f t="shared" ca="1" si="28"/>
        <v>0.80392156862745101</v>
      </c>
      <c r="BV52">
        <f t="shared" ca="1" si="28"/>
        <v>0.70833333333333326</v>
      </c>
      <c r="BW52">
        <f t="shared" ca="1" si="28"/>
        <v>0.85106382978723405</v>
      </c>
      <c r="BX52">
        <f t="shared" ca="1" si="28"/>
        <v>0.65454545454545454</v>
      </c>
      <c r="BY52">
        <f t="shared" ca="1" si="28"/>
        <v>0.62295081967213117</v>
      </c>
      <c r="BZ52">
        <f t="shared" ca="1" si="28"/>
        <v>0.88888888888888884</v>
      </c>
      <c r="CA52">
        <f t="shared" ca="1" si="28"/>
        <v>0.83333333333333337</v>
      </c>
      <c r="CB52">
        <f t="shared" ca="1" si="28"/>
        <v>0.85365853658536583</v>
      </c>
      <c r="CC52">
        <f t="shared" ca="1" si="36"/>
        <v>0.76190476190476186</v>
      </c>
      <c r="CD52">
        <f t="shared" ca="1" si="36"/>
        <v>0.83673469387755106</v>
      </c>
      <c r="CE52">
        <f t="shared" ca="1" si="36"/>
        <v>0.84090909090909094</v>
      </c>
      <c r="CF52">
        <f t="shared" ca="1" si="36"/>
        <v>0.92500000000000004</v>
      </c>
      <c r="CG52">
        <f t="shared" ca="1" si="36"/>
        <v>0.81818181818181812</v>
      </c>
      <c r="CH52">
        <f t="shared" ca="1" si="39"/>
        <v>0.76190476190476186</v>
      </c>
      <c r="CI52">
        <f t="shared" ca="1" si="39"/>
        <v>0.875</v>
      </c>
      <c r="CJ52">
        <f t="shared" ca="1" si="39"/>
        <v>0.92105263157894735</v>
      </c>
      <c r="CK52">
        <f t="shared" ca="1" si="39"/>
        <v>0.8214285714285714</v>
      </c>
      <c r="CL52">
        <f t="shared" ca="1" si="39"/>
        <v>0.87234042553191493</v>
      </c>
      <c r="CM52">
        <f t="shared" ca="1" si="39"/>
        <v>0.73770491803278682</v>
      </c>
      <c r="CN52">
        <f t="shared" ca="1" si="39"/>
        <v>0.91666666666666663</v>
      </c>
      <c r="CO52">
        <f t="shared" ca="1" si="39"/>
        <v>0.85185185185185186</v>
      </c>
      <c r="CP52">
        <f t="shared" ca="1" si="39"/>
        <v>0.89830508474576276</v>
      </c>
      <c r="CQ52">
        <f t="shared" ca="1" si="39"/>
        <v>0.95833333333333337</v>
      </c>
      <c r="CR52">
        <f t="shared" ca="1" si="39"/>
        <v>0.85185185185185186</v>
      </c>
      <c r="CS52">
        <f t="shared" ca="1" si="39"/>
        <v>0.82352941176470584</v>
      </c>
      <c r="CT52">
        <f t="shared" ca="1" si="39"/>
        <v>0.92307692307692313</v>
      </c>
      <c r="CU52">
        <f t="shared" ca="1" si="39"/>
        <v>0.89130434782608692</v>
      </c>
      <c r="CV52">
        <f t="shared" ca="1" si="39"/>
        <v>0.87755102040816324</v>
      </c>
      <c r="CW52">
        <f t="shared" ca="1" si="39"/>
        <v>0.86885245901639341</v>
      </c>
      <c r="CX52">
        <f t="shared" ca="1" si="40"/>
        <v>0.89473684210526316</v>
      </c>
      <c r="CY52">
        <f t="shared" ca="1" si="40"/>
        <v>0.87931034482758619</v>
      </c>
      <c r="CZ52">
        <f t="shared" ca="1" si="40"/>
        <v>0.8307692307692307</v>
      </c>
      <c r="DA52">
        <f t="shared" ca="1" si="40"/>
        <v>0.90566037735849059</v>
      </c>
      <c r="DB52">
        <f t="shared" ca="1" si="40"/>
        <v>0.88888888888888884</v>
      </c>
      <c r="DC52">
        <f t="shared" ca="1" si="40"/>
        <v>0.85714285714285721</v>
      </c>
      <c r="DD52">
        <f t="shared" ca="1" si="40"/>
        <v>0.83333333333333337</v>
      </c>
      <c r="DE52">
        <f t="shared" ca="1" si="40"/>
        <v>0.8727272727272728</v>
      </c>
      <c r="DF52">
        <f t="shared" ca="1" si="40"/>
        <v>0.9152542372881356</v>
      </c>
      <c r="DG52">
        <f t="shared" ca="1" si="40"/>
        <v>0.97674418604651159</v>
      </c>
      <c r="DH52">
        <f t="shared" ca="1" si="31"/>
        <v>0.90909090909090906</v>
      </c>
      <c r="DI52">
        <f t="shared" ca="1" si="31"/>
        <v>0.88095238095238093</v>
      </c>
      <c r="DJ52">
        <f t="shared" ca="1" si="31"/>
        <v>0.87755102040816324</v>
      </c>
      <c r="DK52">
        <f t="shared" ca="1" si="31"/>
        <v>0.89090909090909087</v>
      </c>
      <c r="DL52">
        <f t="shared" ca="1" si="31"/>
        <v>0.95348837209302328</v>
      </c>
      <c r="DM52">
        <f t="shared" ca="1" si="31"/>
        <v>0.94871794871794868</v>
      </c>
      <c r="DN52">
        <f t="shared" ca="1" si="31"/>
        <v>0.96610169491525422</v>
      </c>
      <c r="DO52">
        <f t="shared" ca="1" si="31"/>
        <v>0.8936170212765957</v>
      </c>
      <c r="DP52">
        <f t="shared" ca="1" si="31"/>
        <v>0.90384615384615385</v>
      </c>
      <c r="DQ52">
        <f t="shared" ca="1" si="31"/>
        <v>0.92982456140350878</v>
      </c>
      <c r="DR52">
        <f t="shared" ca="1" si="31"/>
        <v>0.94736842105263164</v>
      </c>
      <c r="DS52">
        <f t="shared" ca="1" si="31"/>
        <v>0.6875</v>
      </c>
      <c r="DT52">
        <f t="shared" ca="1" si="31"/>
        <v>0.72881355932203395</v>
      </c>
      <c r="DU52">
        <f t="shared" ca="1" si="31"/>
        <v>0.67241379310344829</v>
      </c>
      <c r="DV52">
        <f t="shared" ca="1" si="31"/>
        <v>0.75</v>
      </c>
      <c r="DW52">
        <f t="shared" ca="1" si="32"/>
        <v>0.97297297297297303</v>
      </c>
      <c r="DX52">
        <f t="shared" ca="1" si="32"/>
        <v>0.77551020408163263</v>
      </c>
      <c r="DY52">
        <f t="shared" ca="1" si="32"/>
        <v>0.92307692307692313</v>
      </c>
      <c r="DZ52">
        <f t="shared" ca="1" si="17"/>
        <v>0.80701754385964919</v>
      </c>
      <c r="EA52">
        <f t="shared" ca="1" si="17"/>
        <v>0.94871794871794868</v>
      </c>
      <c r="EB52">
        <f t="shared" ca="1" si="17"/>
        <v>0.9285714285714286</v>
      </c>
      <c r="EC52">
        <f t="shared" ca="1" si="17"/>
        <v>0.88095238095238093</v>
      </c>
      <c r="ED52">
        <f t="shared" ca="1" si="17"/>
        <v>0.82000000000000006</v>
      </c>
      <c r="EE52">
        <f t="shared" ca="1" si="17"/>
        <v>0.90196078431372551</v>
      </c>
      <c r="EF52">
        <f t="shared" ca="1" si="17"/>
        <v>0.95652173913043481</v>
      </c>
      <c r="EG52">
        <f t="shared" ca="1" si="17"/>
        <v>0.92307692307692313</v>
      </c>
      <c r="EH52">
        <f t="shared" ca="1" si="17"/>
        <v>0.91489361702127658</v>
      </c>
    </row>
    <row r="53" spans="1:138" x14ac:dyDescent="0.45">
      <c r="A53" s="4" t="s">
        <v>70</v>
      </c>
      <c r="B53" s="3" t="s">
        <v>339</v>
      </c>
      <c r="C53">
        <f t="shared" ca="1" si="33"/>
        <v>0.93617021276595747</v>
      </c>
      <c r="D53">
        <f t="shared" ca="1" si="33"/>
        <v>0.89552238805970152</v>
      </c>
      <c r="E53">
        <f t="shared" ca="1" si="33"/>
        <v>0.85714285714285721</v>
      </c>
      <c r="F53">
        <f t="shared" ca="1" si="33"/>
        <v>0.90322580645161288</v>
      </c>
      <c r="G53">
        <f t="shared" ca="1" si="33"/>
        <v>0.87234042553191493</v>
      </c>
      <c r="H53">
        <f t="shared" ca="1" si="33"/>
        <v>0.91176470588235292</v>
      </c>
      <c r="I53">
        <f t="shared" ca="1" si="33"/>
        <v>0.91111111111111109</v>
      </c>
      <c r="J53">
        <f t="shared" ca="1" si="33"/>
        <v>0.80555555555555558</v>
      </c>
      <c r="K53">
        <f t="shared" ca="1" si="33"/>
        <v>0.92592592592592593</v>
      </c>
      <c r="L53">
        <f t="shared" ca="1" si="33"/>
        <v>0.9</v>
      </c>
      <c r="M53">
        <f t="shared" ca="1" si="33"/>
        <v>0.87179487179487181</v>
      </c>
      <c r="N53">
        <f t="shared" ca="1" si="33"/>
        <v>0.84</v>
      </c>
      <c r="O53">
        <f t="shared" ca="1" si="33"/>
        <v>0.86111111111111116</v>
      </c>
      <c r="P53">
        <f t="shared" ca="1" si="33"/>
        <v>0.9</v>
      </c>
      <c r="Q53">
        <f t="shared" ca="1" si="33"/>
        <v>0.91666666666666663</v>
      </c>
      <c r="R53">
        <f t="shared" ca="1" si="33"/>
        <v>0.89473684210526316</v>
      </c>
      <c r="S53">
        <f t="shared" ca="1" si="29"/>
        <v>0.9642857142857143</v>
      </c>
      <c r="T53">
        <f t="shared" ca="1" si="29"/>
        <v>0.83333333333333337</v>
      </c>
      <c r="U53">
        <f t="shared" ca="1" si="29"/>
        <v>0.91304347826086962</v>
      </c>
      <c r="V53">
        <f t="shared" ca="1" si="29"/>
        <v>0.8666666666666667</v>
      </c>
      <c r="W53">
        <f t="shared" ca="1" si="29"/>
        <v>0.94444444444444442</v>
      </c>
      <c r="X53">
        <f t="shared" ca="1" si="29"/>
        <v>0.92105263157894735</v>
      </c>
      <c r="Y53">
        <f t="shared" ca="1" si="29"/>
        <v>0.94117647058823528</v>
      </c>
      <c r="Z53">
        <f t="shared" ca="1" si="29"/>
        <v>0.95238095238095233</v>
      </c>
      <c r="AA53">
        <f t="shared" ca="1" si="29"/>
        <v>0.89655172413793105</v>
      </c>
      <c r="AB53">
        <f t="shared" ca="1" si="29"/>
        <v>0.93333333333333335</v>
      </c>
      <c r="AC53">
        <f t="shared" ca="1" si="29"/>
        <v>0.94366197183098588</v>
      </c>
      <c r="AD53">
        <f t="shared" ca="1" si="29"/>
        <v>0.97297297297297303</v>
      </c>
      <c r="AE53">
        <f t="shared" ca="1" si="29"/>
        <v>0.94444444444444442</v>
      </c>
      <c r="AF53">
        <f t="shared" ca="1" si="29"/>
        <v>0.94</v>
      </c>
      <c r="AG53">
        <f t="shared" ca="1" si="29"/>
        <v>0.92307692307692313</v>
      </c>
      <c r="AH53">
        <f t="shared" ca="1" si="37"/>
        <v>0.92307692307692313</v>
      </c>
      <c r="AI53">
        <f t="shared" ca="1" si="37"/>
        <v>0.91428571428571426</v>
      </c>
      <c r="AJ53">
        <f t="shared" ca="1" si="37"/>
        <v>0.96153846153846156</v>
      </c>
      <c r="AK53">
        <f t="shared" ca="1" si="37"/>
        <v>0.92307692307692313</v>
      </c>
      <c r="AL53">
        <f t="shared" ca="1" si="37"/>
        <v>0.93478260869565222</v>
      </c>
      <c r="AM53">
        <f t="shared" ca="1" si="37"/>
        <v>0.8529411764705882</v>
      </c>
      <c r="AN53">
        <f t="shared" ca="1" si="37"/>
        <v>0.95833333333333337</v>
      </c>
      <c r="AO53">
        <f t="shared" ca="1" si="37"/>
        <v>0.90476190476190477</v>
      </c>
      <c r="AP53">
        <f t="shared" ca="1" si="37"/>
        <v>0.93939393939393945</v>
      </c>
      <c r="AQ53">
        <f t="shared" ca="1" si="37"/>
        <v>0.95</v>
      </c>
      <c r="AR53">
        <f t="shared" ca="1" si="37"/>
        <v>1</v>
      </c>
      <c r="AS53">
        <f t="shared" ca="1" si="37"/>
        <v>0.96</v>
      </c>
      <c r="AT53">
        <f t="shared" ca="1" si="37"/>
        <v>1</v>
      </c>
      <c r="AU53">
        <f t="shared" ca="1" si="37"/>
        <v>0.95454545454545459</v>
      </c>
      <c r="AV53">
        <f t="shared" ca="1" si="37"/>
        <v>1</v>
      </c>
      <c r="AW53">
        <f t="shared" ca="1" si="37"/>
        <v>0.9375</v>
      </c>
      <c r="AX53">
        <f t="shared" ca="1" si="41"/>
        <v>0.87804878048780488</v>
      </c>
      <c r="AY53">
        <f t="shared" ca="1" si="41"/>
        <v>0.9285714285714286</v>
      </c>
      <c r="AZ53">
        <f t="shared" ca="1" si="41"/>
        <v>0.88636363636363635</v>
      </c>
      <c r="BA53">
        <f t="shared" ca="1" si="41"/>
        <v>0</v>
      </c>
      <c r="BB53">
        <f t="shared" ca="1" si="41"/>
        <v>0.76190476190476186</v>
      </c>
      <c r="BC53">
        <f t="shared" ca="1" si="41"/>
        <v>0.90909090909090906</v>
      </c>
      <c r="BD53">
        <f t="shared" ca="1" si="41"/>
        <v>0.83333333333333337</v>
      </c>
      <c r="BE53">
        <f t="shared" ca="1" si="41"/>
        <v>0.86486486486486491</v>
      </c>
      <c r="BF53">
        <f t="shared" ca="1" si="41"/>
        <v>0.95652173913043481</v>
      </c>
      <c r="BG53">
        <f t="shared" ca="1" si="41"/>
        <v>0.88372093023255816</v>
      </c>
      <c r="BH53">
        <f t="shared" ca="1" si="41"/>
        <v>0.83333333333333337</v>
      </c>
      <c r="BI53">
        <f t="shared" ca="1" si="41"/>
        <v>0.81481481481481488</v>
      </c>
      <c r="BJ53">
        <f t="shared" ca="1" si="41"/>
        <v>0.9</v>
      </c>
      <c r="BK53">
        <f t="shared" ca="1" si="41"/>
        <v>0.91176470588235292</v>
      </c>
      <c r="BL53">
        <f t="shared" ca="1" si="41"/>
        <v>0.85714285714285721</v>
      </c>
      <c r="BM53">
        <f t="shared" ca="1" si="41"/>
        <v>0.95</v>
      </c>
      <c r="BN53">
        <f t="shared" ca="1" si="28"/>
        <v>0.94736842105263164</v>
      </c>
      <c r="BO53">
        <f t="shared" ca="1" si="28"/>
        <v>0.75757575757575757</v>
      </c>
      <c r="BP53">
        <f t="shared" ca="1" si="28"/>
        <v>0.92307692307692313</v>
      </c>
      <c r="BQ53">
        <f t="shared" ca="1" si="28"/>
        <v>0.86363636363636365</v>
      </c>
      <c r="BR53">
        <f t="shared" ca="1" si="28"/>
        <v>0.90697674418604657</v>
      </c>
      <c r="BS53">
        <f t="shared" ca="1" si="28"/>
        <v>0.8666666666666667</v>
      </c>
      <c r="BT53">
        <f t="shared" ca="1" si="28"/>
        <v>0.91666666666666663</v>
      </c>
      <c r="BU53">
        <f t="shared" ca="1" si="28"/>
        <v>0.83870967741935487</v>
      </c>
      <c r="BV53">
        <f t="shared" ca="1" si="28"/>
        <v>0.87878787878787878</v>
      </c>
      <c r="BW53">
        <f t="shared" ca="1" si="28"/>
        <v>0.92592592592592593</v>
      </c>
      <c r="BX53">
        <f t="shared" ca="1" si="28"/>
        <v>0.77500000000000002</v>
      </c>
      <c r="BY53">
        <f t="shared" ca="1" si="28"/>
        <v>0.86538461538461542</v>
      </c>
      <c r="BZ53">
        <f t="shared" ca="1" si="28"/>
        <v>0.86363636363636365</v>
      </c>
      <c r="CA53">
        <f t="shared" ca="1" si="28"/>
        <v>0.90909090909090906</v>
      </c>
      <c r="CB53">
        <f t="shared" ca="1" si="28"/>
        <v>0.9</v>
      </c>
      <c r="CC53">
        <f t="shared" ca="1" si="36"/>
        <v>0.92</v>
      </c>
      <c r="CD53">
        <f t="shared" ca="1" si="36"/>
        <v>0.72</v>
      </c>
      <c r="CE53">
        <f t="shared" ca="1" si="36"/>
        <v>0.91666666666666663</v>
      </c>
      <c r="CF53">
        <f t="shared" ca="1" si="36"/>
        <v>0.94117647058823528</v>
      </c>
      <c r="CG53">
        <f t="shared" ca="1" si="36"/>
        <v>0.82608695652173914</v>
      </c>
      <c r="CH53">
        <f t="shared" ca="1" si="39"/>
        <v>0.82608695652173914</v>
      </c>
      <c r="CI53">
        <f t="shared" ca="1" si="39"/>
        <v>0.84</v>
      </c>
      <c r="CJ53">
        <f t="shared" ca="1" si="39"/>
        <v>0.76923076923076916</v>
      </c>
      <c r="CK53">
        <f t="shared" ca="1" si="39"/>
        <v>0.97499999999999998</v>
      </c>
      <c r="CL53">
        <f t="shared" ca="1" si="39"/>
        <v>0.96296296296296302</v>
      </c>
      <c r="CM53">
        <f t="shared" ca="1" si="39"/>
        <v>0.93877551020408168</v>
      </c>
      <c r="CN53">
        <f t="shared" ca="1" si="39"/>
        <v>0.92</v>
      </c>
      <c r="CO53">
        <f t="shared" ca="1" si="39"/>
        <v>0.94285714285714284</v>
      </c>
      <c r="CP53">
        <f t="shared" ca="1" si="39"/>
        <v>0.94736842105263164</v>
      </c>
      <c r="CQ53">
        <f t="shared" ca="1" si="39"/>
        <v>1</v>
      </c>
      <c r="CR53">
        <f t="shared" ca="1" si="39"/>
        <v>0.94285714285714284</v>
      </c>
      <c r="CS53">
        <f t="shared" ca="1" si="39"/>
        <v>0.97058823529411764</v>
      </c>
      <c r="CT53">
        <f t="shared" ca="1" si="39"/>
        <v>1</v>
      </c>
      <c r="CU53">
        <f t="shared" ca="1" si="39"/>
        <v>1</v>
      </c>
      <c r="CV53">
        <f t="shared" ca="1" si="39"/>
        <v>1</v>
      </c>
      <c r="CW53">
        <f t="shared" ca="1" si="39"/>
        <v>0.95238095238095233</v>
      </c>
      <c r="CX53">
        <f t="shared" ca="1" si="40"/>
        <v>0.97297297297297303</v>
      </c>
      <c r="CY53">
        <f t="shared" ca="1" si="40"/>
        <v>0.97435897435897434</v>
      </c>
      <c r="CZ53">
        <f t="shared" ca="1" si="40"/>
        <v>0.9375</v>
      </c>
      <c r="DA53">
        <f t="shared" ca="1" si="40"/>
        <v>0.93548387096774199</v>
      </c>
      <c r="DB53">
        <f t="shared" ca="1" si="40"/>
        <v>1</v>
      </c>
      <c r="DC53">
        <f t="shared" ca="1" si="40"/>
        <v>1</v>
      </c>
      <c r="DD53">
        <f t="shared" ca="1" si="40"/>
        <v>0.97297297297297303</v>
      </c>
      <c r="DE53">
        <f t="shared" ca="1" si="40"/>
        <v>0.94285714285714284</v>
      </c>
      <c r="DF53">
        <f t="shared" ca="1" si="40"/>
        <v>1</v>
      </c>
      <c r="DG53">
        <f t="shared" ca="1" si="40"/>
        <v>1</v>
      </c>
      <c r="DH53">
        <f t="shared" ca="1" si="31"/>
        <v>1</v>
      </c>
      <c r="DI53">
        <f t="shared" ca="1" si="31"/>
        <v>1</v>
      </c>
      <c r="DJ53">
        <f t="shared" ca="1" si="31"/>
        <v>1</v>
      </c>
      <c r="DK53">
        <f t="shared" ca="1" si="31"/>
        <v>0.90909090909090906</v>
      </c>
      <c r="DL53">
        <f t="shared" ca="1" si="31"/>
        <v>1</v>
      </c>
      <c r="DM53">
        <f t="shared" ca="1" si="31"/>
        <v>1</v>
      </c>
      <c r="DN53">
        <f t="shared" ca="1" si="31"/>
        <v>0.97142857142857142</v>
      </c>
      <c r="DO53">
        <f t="shared" ca="1" si="31"/>
        <v>1</v>
      </c>
      <c r="DP53">
        <f t="shared" ca="1" si="31"/>
        <v>0.93333333333333335</v>
      </c>
      <c r="DQ53">
        <f t="shared" ca="1" si="31"/>
        <v>0.97142857142857142</v>
      </c>
      <c r="DR53">
        <f t="shared" ca="1" si="31"/>
        <v>1</v>
      </c>
      <c r="DS53">
        <f t="shared" ca="1" si="31"/>
        <v>0.84848484848484851</v>
      </c>
      <c r="DT53">
        <f t="shared" ca="1" si="31"/>
        <v>0.80952380952380953</v>
      </c>
      <c r="DU53">
        <f t="shared" ca="1" si="31"/>
        <v>0.81818181818181812</v>
      </c>
      <c r="DV53">
        <f t="shared" ca="1" si="31"/>
        <v>0.8</v>
      </c>
      <c r="DW53">
        <f t="shared" ca="1" si="32"/>
        <v>1</v>
      </c>
      <c r="DX53">
        <f t="shared" ca="1" si="32"/>
        <v>0.83333333333333337</v>
      </c>
      <c r="DY53">
        <f t="shared" ca="1" si="32"/>
        <v>0.93103448275862066</v>
      </c>
      <c r="DZ53">
        <f t="shared" ca="1" si="17"/>
        <v>0.86842105263157898</v>
      </c>
      <c r="EA53">
        <f t="shared" ca="1" si="17"/>
        <v>1</v>
      </c>
      <c r="EB53">
        <f t="shared" ca="1" si="17"/>
        <v>0.88888888888888884</v>
      </c>
      <c r="EC53">
        <f t="shared" ref="EB53:EH57" ca="1" si="42">1-(COUNTIFS(INDIRECT(EC$1),1,INDIRECT($A53),1)/(COUNTIFS(INDIRECT(EC$1),1,INDIRECT($A53),0)+COUNTIFS(INDIRECT(EC$1),0,INDIRECT($A53),1)+COUNTIFS(INDIRECT(EC$1),1,INDIRECT($A53),1)))</f>
        <v>0.625</v>
      </c>
      <c r="ED53">
        <f t="shared" ca="1" si="42"/>
        <v>0.8666666666666667</v>
      </c>
      <c r="EE53">
        <f t="shared" ca="1" si="42"/>
        <v>0.8928571428571429</v>
      </c>
      <c r="EF53">
        <f t="shared" ca="1" si="42"/>
        <v>0.95454545454545459</v>
      </c>
      <c r="EG53">
        <f t="shared" ca="1" si="42"/>
        <v>0.9375</v>
      </c>
      <c r="EH53">
        <f t="shared" ca="1" si="42"/>
        <v>0.96</v>
      </c>
    </row>
    <row r="54" spans="1:138" ht="26.65" x14ac:dyDescent="0.45">
      <c r="A54" s="4" t="s">
        <v>71</v>
      </c>
      <c r="B54" s="3" t="s">
        <v>340</v>
      </c>
      <c r="C54">
        <f t="shared" ca="1" si="33"/>
        <v>0.8936170212765957</v>
      </c>
      <c r="D54">
        <f t="shared" ca="1" si="33"/>
        <v>0.84848484848484851</v>
      </c>
      <c r="E54">
        <f t="shared" ca="1" si="33"/>
        <v>0.86274509803921573</v>
      </c>
      <c r="F54">
        <f t="shared" ca="1" si="33"/>
        <v>0.875</v>
      </c>
      <c r="G54">
        <f t="shared" ca="1" si="33"/>
        <v>0.9</v>
      </c>
      <c r="H54">
        <f t="shared" ca="1" si="33"/>
        <v>0.88571428571428568</v>
      </c>
      <c r="I54">
        <f t="shared" ca="1" si="33"/>
        <v>0.8666666666666667</v>
      </c>
      <c r="J54">
        <f t="shared" ca="1" si="33"/>
        <v>0.875</v>
      </c>
      <c r="K54">
        <f t="shared" ca="1" si="33"/>
        <v>0.8928571428571429</v>
      </c>
      <c r="L54">
        <f t="shared" ca="1" si="33"/>
        <v>0.95652173913043481</v>
      </c>
      <c r="M54">
        <f t="shared" ca="1" si="33"/>
        <v>0.87804878048780488</v>
      </c>
      <c r="N54">
        <f t="shared" ca="1" si="33"/>
        <v>0.93103448275862066</v>
      </c>
      <c r="O54">
        <f t="shared" ca="1" si="33"/>
        <v>0.92500000000000004</v>
      </c>
      <c r="P54">
        <f t="shared" ca="1" si="33"/>
        <v>0.83333333333333337</v>
      </c>
      <c r="Q54">
        <f t="shared" ca="1" si="33"/>
        <v>0.89189189189189189</v>
      </c>
      <c r="R54">
        <f t="shared" ca="1" si="33"/>
        <v>0.90476190476190477</v>
      </c>
      <c r="S54">
        <f t="shared" ca="1" si="29"/>
        <v>0.76</v>
      </c>
      <c r="T54">
        <f t="shared" ca="1" si="29"/>
        <v>0.9285714285714286</v>
      </c>
      <c r="U54">
        <f t="shared" ca="1" si="29"/>
        <v>1</v>
      </c>
      <c r="V54">
        <f t="shared" ca="1" si="29"/>
        <v>0.875</v>
      </c>
      <c r="W54">
        <f t="shared" ca="1" si="29"/>
        <v>0.83333333333333337</v>
      </c>
      <c r="X54">
        <f t="shared" ca="1" si="29"/>
        <v>0.95121951219512191</v>
      </c>
      <c r="Y54">
        <f t="shared" ca="1" si="29"/>
        <v>0.94736842105263164</v>
      </c>
      <c r="Z54">
        <f t="shared" ca="1" si="29"/>
        <v>0.95652173913043481</v>
      </c>
      <c r="AA54">
        <f t="shared" ca="1" si="29"/>
        <v>0.9375</v>
      </c>
      <c r="AB54">
        <f t="shared" ca="1" si="29"/>
        <v>0.8</v>
      </c>
      <c r="AC54">
        <f t="shared" ca="1" si="29"/>
        <v>0.85074626865671643</v>
      </c>
      <c r="AD54">
        <f t="shared" ca="1" si="29"/>
        <v>0.97435897435897434</v>
      </c>
      <c r="AE54">
        <f t="shared" ca="1" si="29"/>
        <v>0.88888888888888884</v>
      </c>
      <c r="AF54">
        <f t="shared" ca="1" si="29"/>
        <v>0.85416666666666663</v>
      </c>
      <c r="AG54">
        <f t="shared" ca="1" si="29"/>
        <v>0.88461538461538458</v>
      </c>
      <c r="AH54">
        <f t="shared" ca="1" si="37"/>
        <v>0.88888888888888884</v>
      </c>
      <c r="AI54">
        <f t="shared" ca="1" si="37"/>
        <v>0.82352941176470584</v>
      </c>
      <c r="AJ54">
        <f t="shared" ca="1" si="37"/>
        <v>0.92592592592592593</v>
      </c>
      <c r="AK54">
        <f t="shared" ca="1" si="37"/>
        <v>0.9285714285714286</v>
      </c>
      <c r="AL54">
        <f t="shared" ca="1" si="37"/>
        <v>0.8666666666666667</v>
      </c>
      <c r="AM54">
        <f t="shared" ca="1" si="37"/>
        <v>0.71875</v>
      </c>
      <c r="AN54">
        <f t="shared" ca="1" si="37"/>
        <v>0.875</v>
      </c>
      <c r="AO54">
        <f t="shared" ca="1" si="37"/>
        <v>0.95833333333333337</v>
      </c>
      <c r="AP54">
        <f t="shared" ca="1" si="37"/>
        <v>0.84375</v>
      </c>
      <c r="AQ54">
        <f t="shared" ca="1" si="37"/>
        <v>0.95454545454545459</v>
      </c>
      <c r="AR54">
        <f t="shared" ca="1" si="37"/>
        <v>0.96</v>
      </c>
      <c r="AS54">
        <f t="shared" ca="1" si="37"/>
        <v>0.92307692307692313</v>
      </c>
      <c r="AT54">
        <f t="shared" ca="1" si="37"/>
        <v>0.94871794871794868</v>
      </c>
      <c r="AU54">
        <f t="shared" ca="1" si="37"/>
        <v>0.95833333333333337</v>
      </c>
      <c r="AV54">
        <f t="shared" ca="1" si="37"/>
        <v>0.95238095238095233</v>
      </c>
      <c r="AW54">
        <f t="shared" ca="1" si="37"/>
        <v>0.90909090909090906</v>
      </c>
      <c r="AX54">
        <f t="shared" ca="1" si="41"/>
        <v>0.76923076923076916</v>
      </c>
      <c r="AY54">
        <f t="shared" ca="1" si="41"/>
        <v>0.967741935483871</v>
      </c>
      <c r="AZ54">
        <f t="shared" ca="1" si="41"/>
        <v>0.8666666666666667</v>
      </c>
      <c r="BA54">
        <f t="shared" ca="1" si="41"/>
        <v>0.76190476190476186</v>
      </c>
      <c r="BB54">
        <f t="shared" ca="1" si="41"/>
        <v>0</v>
      </c>
      <c r="BC54">
        <f t="shared" ca="1" si="41"/>
        <v>0.84848484848484851</v>
      </c>
      <c r="BD54">
        <f t="shared" ca="1" si="41"/>
        <v>0.87878787878787878</v>
      </c>
      <c r="BE54">
        <f t="shared" ca="1" si="41"/>
        <v>0.70588235294117641</v>
      </c>
      <c r="BF54">
        <f t="shared" ca="1" si="41"/>
        <v>0.86956521739130432</v>
      </c>
      <c r="BG54">
        <f t="shared" ca="1" si="41"/>
        <v>0.91304347826086962</v>
      </c>
      <c r="BH54">
        <f t="shared" ca="1" si="41"/>
        <v>0.81081081081081074</v>
      </c>
      <c r="BI54">
        <f t="shared" ca="1" si="41"/>
        <v>0.7857142857142857</v>
      </c>
      <c r="BJ54">
        <f t="shared" ca="1" si="41"/>
        <v>0.95652173913043481</v>
      </c>
      <c r="BK54">
        <f t="shared" ca="1" si="41"/>
        <v>0.8529411764705882</v>
      </c>
      <c r="BL54">
        <f t="shared" ca="1" si="41"/>
        <v>0.82758620689655171</v>
      </c>
      <c r="BM54">
        <f t="shared" ca="1" si="41"/>
        <v>0.85</v>
      </c>
      <c r="BN54">
        <f t="shared" ca="1" si="28"/>
        <v>0.9</v>
      </c>
      <c r="BO54">
        <f t="shared" ca="1" si="28"/>
        <v>0.77142857142857146</v>
      </c>
      <c r="BP54">
        <f t="shared" ca="1" si="28"/>
        <v>0.9285714285714286</v>
      </c>
      <c r="BQ54">
        <f t="shared" ca="1" si="28"/>
        <v>0.875</v>
      </c>
      <c r="BR54">
        <f t="shared" ca="1" si="28"/>
        <v>0.88636363636363635</v>
      </c>
      <c r="BS54">
        <f t="shared" ca="1" si="28"/>
        <v>0.83870967741935487</v>
      </c>
      <c r="BT54">
        <f t="shared" ca="1" si="28"/>
        <v>0.9285714285714286</v>
      </c>
      <c r="BU54">
        <f t="shared" ca="1" si="28"/>
        <v>0.73333333333333339</v>
      </c>
      <c r="BV54">
        <f t="shared" ca="1" si="28"/>
        <v>0.8529411764705882</v>
      </c>
      <c r="BW54">
        <f t="shared" ca="1" si="28"/>
        <v>0.96666666666666667</v>
      </c>
      <c r="BX54">
        <f t="shared" ca="1" si="28"/>
        <v>0.84090909090909094</v>
      </c>
      <c r="BY54">
        <f t="shared" ca="1" si="28"/>
        <v>0.75510204081632648</v>
      </c>
      <c r="BZ54">
        <f t="shared" ca="1" si="28"/>
        <v>0.875</v>
      </c>
      <c r="CA54">
        <f t="shared" ca="1" si="28"/>
        <v>0.91666666666666663</v>
      </c>
      <c r="CB54">
        <f t="shared" ca="1" si="28"/>
        <v>0.85714285714285721</v>
      </c>
      <c r="CC54">
        <f t="shared" ca="1" si="36"/>
        <v>0.84</v>
      </c>
      <c r="CD54">
        <f t="shared" ca="1" si="36"/>
        <v>0.8666666666666667</v>
      </c>
      <c r="CE54">
        <f t="shared" ca="1" si="36"/>
        <v>0.88</v>
      </c>
      <c r="CF54">
        <f t="shared" ca="1" si="36"/>
        <v>0.94736842105263164</v>
      </c>
      <c r="CG54">
        <f t="shared" ca="1" si="36"/>
        <v>0.9642857142857143</v>
      </c>
      <c r="CH54">
        <f t="shared" ca="1" si="39"/>
        <v>0.92592592592592593</v>
      </c>
      <c r="CI54">
        <f t="shared" ca="1" si="39"/>
        <v>0.93103448275862066</v>
      </c>
      <c r="CJ54">
        <f t="shared" ca="1" si="39"/>
        <v>1</v>
      </c>
      <c r="CK54">
        <f t="shared" ca="1" si="39"/>
        <v>0.92500000000000004</v>
      </c>
      <c r="CL54">
        <f t="shared" ca="1" si="39"/>
        <v>0.9285714285714286</v>
      </c>
      <c r="CM54">
        <f t="shared" ca="1" si="39"/>
        <v>0.89795918367346939</v>
      </c>
      <c r="CN54">
        <f t="shared" ca="1" si="39"/>
        <v>0.88461538461538458</v>
      </c>
      <c r="CO54">
        <f t="shared" ca="1" si="39"/>
        <v>0.91666666666666663</v>
      </c>
      <c r="CP54">
        <f t="shared" ca="1" si="39"/>
        <v>0.92307692307692313</v>
      </c>
      <c r="CQ54">
        <f t="shared" ca="1" si="39"/>
        <v>1</v>
      </c>
      <c r="CR54">
        <f t="shared" ca="1" si="39"/>
        <v>0.97368421052631582</v>
      </c>
      <c r="CS54">
        <f t="shared" ca="1" si="39"/>
        <v>0.87878787878787878</v>
      </c>
      <c r="CT54">
        <f t="shared" ca="1" si="39"/>
        <v>1</v>
      </c>
      <c r="CU54">
        <f t="shared" ca="1" si="39"/>
        <v>0.96296296296296302</v>
      </c>
      <c r="CV54">
        <f t="shared" ca="1" si="39"/>
        <v>0.93333333333333335</v>
      </c>
      <c r="CW54">
        <f t="shared" ca="1" si="39"/>
        <v>0.85</v>
      </c>
      <c r="CX54">
        <f t="shared" ca="1" si="40"/>
        <v>0.94736842105263164</v>
      </c>
      <c r="CY54">
        <f t="shared" ca="1" si="40"/>
        <v>0.89473684210526316</v>
      </c>
      <c r="CZ54">
        <f t="shared" ca="1" si="40"/>
        <v>0.82222222222222219</v>
      </c>
      <c r="DA54">
        <f t="shared" ca="1" si="40"/>
        <v>0.97058823529411764</v>
      </c>
      <c r="DB54">
        <f t="shared" ca="1" si="40"/>
        <v>0.96153846153846156</v>
      </c>
      <c r="DC54">
        <f t="shared" ca="1" si="40"/>
        <v>0.92105263157894735</v>
      </c>
      <c r="DD54">
        <f t="shared" ca="1" si="40"/>
        <v>0.88888888888888884</v>
      </c>
      <c r="DE54">
        <f t="shared" ca="1" si="40"/>
        <v>0.94594594594594594</v>
      </c>
      <c r="DF54">
        <f t="shared" ca="1" si="40"/>
        <v>0.94871794871794868</v>
      </c>
      <c r="DG54">
        <f t="shared" ca="1" si="40"/>
        <v>1</v>
      </c>
      <c r="DH54">
        <f t="shared" ca="1" si="31"/>
        <v>0.94285714285714284</v>
      </c>
      <c r="DI54">
        <f t="shared" ca="1" si="31"/>
        <v>0.95652173913043481</v>
      </c>
      <c r="DJ54">
        <f t="shared" ca="1" si="31"/>
        <v>0.967741935483871</v>
      </c>
      <c r="DK54">
        <f t="shared" ca="1" si="31"/>
        <v>0.91428571428571426</v>
      </c>
      <c r="DL54">
        <f t="shared" ca="1" si="31"/>
        <v>1</v>
      </c>
      <c r="DM54">
        <f t="shared" ca="1" si="31"/>
        <v>1</v>
      </c>
      <c r="DN54">
        <f t="shared" ca="1" si="31"/>
        <v>0.94444444444444442</v>
      </c>
      <c r="DO54">
        <f t="shared" ca="1" si="31"/>
        <v>0.9642857142857143</v>
      </c>
      <c r="DP54">
        <f t="shared" ca="1" si="31"/>
        <v>0.8666666666666667</v>
      </c>
      <c r="DQ54">
        <f t="shared" ca="1" si="31"/>
        <v>0.94444444444444442</v>
      </c>
      <c r="DR54">
        <f t="shared" ca="1" si="31"/>
        <v>1</v>
      </c>
      <c r="DS54">
        <f t="shared" ca="1" si="31"/>
        <v>0.82352941176470584</v>
      </c>
      <c r="DT54">
        <f t="shared" ca="1" si="31"/>
        <v>0.81818181818181812</v>
      </c>
      <c r="DU54">
        <f t="shared" ca="1" si="31"/>
        <v>0.85106382978723405</v>
      </c>
      <c r="DV54">
        <f t="shared" ca="1" si="31"/>
        <v>0.85714285714285721</v>
      </c>
      <c r="DW54">
        <f t="shared" ca="1" si="32"/>
        <v>1</v>
      </c>
      <c r="DX54">
        <f t="shared" ca="1" si="32"/>
        <v>0.80645161290322576</v>
      </c>
      <c r="DY54">
        <f t="shared" ca="1" si="32"/>
        <v>0.96875</v>
      </c>
      <c r="DZ54">
        <f t="shared" ca="1" si="17"/>
        <v>0.81578947368421051</v>
      </c>
      <c r="EA54">
        <f t="shared" ca="1" si="17"/>
        <v>0.875</v>
      </c>
      <c r="EB54">
        <f t="shared" ca="1" si="42"/>
        <v>0.95238095238095233</v>
      </c>
      <c r="EC54">
        <f t="shared" ca="1" si="42"/>
        <v>0.8</v>
      </c>
      <c r="ED54">
        <f t="shared" ca="1" si="42"/>
        <v>0.75862068965517238</v>
      </c>
      <c r="EE54">
        <f t="shared" ca="1" si="42"/>
        <v>0.9</v>
      </c>
      <c r="EF54">
        <f t="shared" ca="1" si="42"/>
        <v>0.95833333333333337</v>
      </c>
      <c r="EG54">
        <f t="shared" ca="1" si="42"/>
        <v>0.94444444444444442</v>
      </c>
      <c r="EH54">
        <f t="shared" ca="1" si="42"/>
        <v>1</v>
      </c>
    </row>
    <row r="55" spans="1:138" x14ac:dyDescent="0.45">
      <c r="A55" s="4" t="s">
        <v>72</v>
      </c>
      <c r="B55" s="3" t="s">
        <v>341</v>
      </c>
      <c r="C55">
        <f t="shared" ca="1" si="33"/>
        <v>0.78431372549019607</v>
      </c>
      <c r="D55">
        <f t="shared" ca="1" si="33"/>
        <v>0.75362318840579712</v>
      </c>
      <c r="E55">
        <f t="shared" ca="1" si="33"/>
        <v>0.76363636363636367</v>
      </c>
      <c r="F55">
        <f t="shared" ca="1" si="33"/>
        <v>0.82051282051282048</v>
      </c>
      <c r="G55">
        <f t="shared" ca="1" si="33"/>
        <v>0.72549019607843135</v>
      </c>
      <c r="H55">
        <f t="shared" ca="1" si="33"/>
        <v>0.88636363636363635</v>
      </c>
      <c r="I55">
        <f t="shared" ca="1" si="33"/>
        <v>0.84905660377358494</v>
      </c>
      <c r="J55">
        <f t="shared" ca="1" si="33"/>
        <v>0.92156862745098045</v>
      </c>
      <c r="K55">
        <f t="shared" ca="1" si="33"/>
        <v>0.79411764705882359</v>
      </c>
      <c r="L55">
        <f t="shared" ca="1" si="33"/>
        <v>0.9375</v>
      </c>
      <c r="M55">
        <f t="shared" ca="1" si="33"/>
        <v>0.78260869565217395</v>
      </c>
      <c r="N55">
        <f t="shared" ca="1" si="33"/>
        <v>0.89189189189189189</v>
      </c>
      <c r="O55">
        <f t="shared" ca="1" si="33"/>
        <v>0.76744186046511631</v>
      </c>
      <c r="P55">
        <f t="shared" ca="1" si="33"/>
        <v>0.81578947368421051</v>
      </c>
      <c r="Q55">
        <f t="shared" ca="1" si="33"/>
        <v>0.84090909090909094</v>
      </c>
      <c r="R55">
        <f t="shared" ca="1" si="33"/>
        <v>0.96875</v>
      </c>
      <c r="S55">
        <f t="shared" ca="1" si="29"/>
        <v>0.86111111111111116</v>
      </c>
      <c r="T55">
        <f t="shared" ca="1" si="29"/>
        <v>0.91891891891891886</v>
      </c>
      <c r="U55">
        <f t="shared" ca="1" si="29"/>
        <v>0.91176470588235292</v>
      </c>
      <c r="V55">
        <f t="shared" ca="1" si="29"/>
        <v>0.90476190476190477</v>
      </c>
      <c r="W55">
        <f t="shared" ca="1" si="29"/>
        <v>0.93103448275862066</v>
      </c>
      <c r="X55">
        <f t="shared" ca="1" si="29"/>
        <v>0.82222222222222219</v>
      </c>
      <c r="Y55">
        <f t="shared" ca="1" si="29"/>
        <v>0.88888888888888884</v>
      </c>
      <c r="Z55">
        <f t="shared" ca="1" si="29"/>
        <v>0.96969696969696972</v>
      </c>
      <c r="AA55">
        <f t="shared" ca="1" si="29"/>
        <v>0.87179487179487181</v>
      </c>
      <c r="AB55">
        <f t="shared" ca="1" si="29"/>
        <v>0.84848484848484851</v>
      </c>
      <c r="AC55">
        <f t="shared" ca="1" si="29"/>
        <v>0.87012987012987009</v>
      </c>
      <c r="AD55">
        <f t="shared" ca="1" si="29"/>
        <v>0.91304347826086962</v>
      </c>
      <c r="AE55">
        <f t="shared" ca="1" si="29"/>
        <v>0.93617021276595747</v>
      </c>
      <c r="AF55">
        <f t="shared" ca="1" si="29"/>
        <v>0.91666666666666663</v>
      </c>
      <c r="AG55">
        <f t="shared" ca="1" si="29"/>
        <v>0.90322580645161288</v>
      </c>
      <c r="AH55">
        <f t="shared" ca="1" si="37"/>
        <v>0.94736842105263164</v>
      </c>
      <c r="AI55">
        <f t="shared" ca="1" si="37"/>
        <v>0.91304347826086962</v>
      </c>
      <c r="AJ55">
        <f t="shared" ca="1" si="37"/>
        <v>0.94594594594594594</v>
      </c>
      <c r="AK55">
        <f t="shared" ca="1" si="37"/>
        <v>0.94736842105263164</v>
      </c>
      <c r="AL55">
        <f t="shared" ca="1" si="37"/>
        <v>0.89090909090909087</v>
      </c>
      <c r="AM55">
        <f t="shared" ca="1" si="37"/>
        <v>0.84090909090909094</v>
      </c>
      <c r="AN55">
        <f t="shared" ca="1" si="37"/>
        <v>0.91176470588235292</v>
      </c>
      <c r="AO55">
        <f t="shared" ca="1" si="37"/>
        <v>1</v>
      </c>
      <c r="AP55">
        <f t="shared" ca="1" si="37"/>
        <v>0.90697674418604657</v>
      </c>
      <c r="AQ55">
        <f t="shared" ca="1" si="37"/>
        <v>1</v>
      </c>
      <c r="AR55">
        <f t="shared" ca="1" si="37"/>
        <v>0.94117647058823528</v>
      </c>
      <c r="AS55">
        <f t="shared" ca="1" si="37"/>
        <v>0.97297297297297303</v>
      </c>
      <c r="AT55">
        <f t="shared" ca="1" si="37"/>
        <v>0.89130434782608692</v>
      </c>
      <c r="AU55">
        <f t="shared" ca="1" si="37"/>
        <v>1</v>
      </c>
      <c r="AV55">
        <f t="shared" ca="1" si="37"/>
        <v>0.89655172413793105</v>
      </c>
      <c r="AW55">
        <f t="shared" ca="1" si="37"/>
        <v>0.93023255813953487</v>
      </c>
      <c r="AX55">
        <f t="shared" ca="1" si="41"/>
        <v>0.65116279069767447</v>
      </c>
      <c r="AY55">
        <f t="shared" ca="1" si="41"/>
        <v>0.83333333333333337</v>
      </c>
      <c r="AZ55">
        <f t="shared" ca="1" si="41"/>
        <v>0.67391304347826086</v>
      </c>
      <c r="BA55">
        <f t="shared" ca="1" si="41"/>
        <v>0.90909090909090906</v>
      </c>
      <c r="BB55">
        <f t="shared" ca="1" si="41"/>
        <v>0.84848484848484851</v>
      </c>
      <c r="BC55">
        <f t="shared" ca="1" si="41"/>
        <v>0</v>
      </c>
      <c r="BD55">
        <f t="shared" ca="1" si="41"/>
        <v>0.88095238095238093</v>
      </c>
      <c r="BE55">
        <f t="shared" ca="1" si="41"/>
        <v>0.77272727272727271</v>
      </c>
      <c r="BF55">
        <f t="shared" ca="1" si="41"/>
        <v>0.8</v>
      </c>
      <c r="BG55">
        <f t="shared" ca="1" si="41"/>
        <v>0.84615384615384615</v>
      </c>
      <c r="BH55">
        <f t="shared" ca="1" si="41"/>
        <v>0.8</v>
      </c>
      <c r="BI55">
        <f t="shared" ca="1" si="41"/>
        <v>0.81081081081081074</v>
      </c>
      <c r="BJ55">
        <f t="shared" ca="1" si="41"/>
        <v>0.82758620689655171</v>
      </c>
      <c r="BK55">
        <f t="shared" ca="1" si="41"/>
        <v>0.74358974358974361</v>
      </c>
      <c r="BL55">
        <f t="shared" ca="1" si="41"/>
        <v>0.84210526315789469</v>
      </c>
      <c r="BM55">
        <f t="shared" ca="1" si="41"/>
        <v>0.77777777777777779</v>
      </c>
      <c r="BN55">
        <f t="shared" ca="1" si="28"/>
        <v>0.85714285714285721</v>
      </c>
      <c r="BO55">
        <f t="shared" ca="1" si="28"/>
        <v>0.76744186046511631</v>
      </c>
      <c r="BP55">
        <f t="shared" ca="1" si="28"/>
        <v>0.91891891891891886</v>
      </c>
      <c r="BQ55">
        <f t="shared" ca="1" si="28"/>
        <v>0.87878787878787878</v>
      </c>
      <c r="BR55">
        <f t="shared" ca="1" si="28"/>
        <v>0.86538461538461542</v>
      </c>
      <c r="BS55">
        <f t="shared" ca="1" si="28"/>
        <v>0.85</v>
      </c>
      <c r="BT55">
        <f t="shared" ca="1" si="28"/>
        <v>1</v>
      </c>
      <c r="BU55">
        <f t="shared" ca="1" si="28"/>
        <v>0.76923076923076916</v>
      </c>
      <c r="BV55">
        <f t="shared" ca="1" si="28"/>
        <v>0.86046511627906974</v>
      </c>
      <c r="BW55">
        <f t="shared" ca="1" si="28"/>
        <v>0.82857142857142851</v>
      </c>
      <c r="BX55">
        <f t="shared" ca="1" si="28"/>
        <v>0.84905660377358494</v>
      </c>
      <c r="BY55">
        <f t="shared" ca="1" si="28"/>
        <v>0.70909090909090911</v>
      </c>
      <c r="BZ55">
        <f t="shared" ca="1" si="28"/>
        <v>0.84375</v>
      </c>
      <c r="CA55">
        <f t="shared" ca="1" si="28"/>
        <v>0.90909090909090906</v>
      </c>
      <c r="CB55">
        <f t="shared" ca="1" si="28"/>
        <v>0.9375</v>
      </c>
      <c r="CC55">
        <f t="shared" ref="CC55:CG61" ca="1" si="43">1-(COUNTIFS(INDIRECT(CC$1),1,INDIRECT($A55),1)/(COUNTIFS(INDIRECT(CC$1),1,INDIRECT($A55),0)+COUNTIFS(INDIRECT(CC$1),0,INDIRECT($A55),1)+COUNTIFS(INDIRECT(CC$1),1,INDIRECT($A55),1)))</f>
        <v>0.81818181818181812</v>
      </c>
      <c r="CD55">
        <f t="shared" ca="1" si="43"/>
        <v>0.9</v>
      </c>
      <c r="CE55">
        <f t="shared" ca="1" si="43"/>
        <v>0.91428571428571426</v>
      </c>
      <c r="CF55">
        <f t="shared" ca="1" si="43"/>
        <v>0.96551724137931039</v>
      </c>
      <c r="CG55">
        <f t="shared" ca="1" si="43"/>
        <v>0.91666666666666663</v>
      </c>
      <c r="CH55">
        <f t="shared" ca="1" si="39"/>
        <v>0.97368421052631582</v>
      </c>
      <c r="CI55">
        <f t="shared" ca="1" si="39"/>
        <v>0.89189189189189189</v>
      </c>
      <c r="CJ55">
        <f t="shared" ca="1" si="39"/>
        <v>1</v>
      </c>
      <c r="CK55">
        <f t="shared" ca="1" si="39"/>
        <v>0.87234042553191493</v>
      </c>
      <c r="CL55">
        <f t="shared" ca="1" si="39"/>
        <v>0.94736842105263164</v>
      </c>
      <c r="CM55">
        <f t="shared" ca="1" si="39"/>
        <v>0.87719298245614041</v>
      </c>
      <c r="CN55">
        <f t="shared" ca="1" si="39"/>
        <v>0.94594594594594594</v>
      </c>
      <c r="CO55">
        <f t="shared" ca="1" si="39"/>
        <v>0.71052631578947367</v>
      </c>
      <c r="CP55">
        <f t="shared" ca="1" si="39"/>
        <v>0.86956521739130432</v>
      </c>
      <c r="CQ55">
        <f t="shared" ca="1" si="39"/>
        <v>0.94285714285714284</v>
      </c>
      <c r="CR55">
        <f t="shared" ca="1" si="39"/>
        <v>0.88636363636363635</v>
      </c>
      <c r="CS55">
        <f t="shared" ca="1" si="39"/>
        <v>0.97826086956521741</v>
      </c>
      <c r="CT55">
        <f t="shared" ca="1" si="39"/>
        <v>0.86842105263157898</v>
      </c>
      <c r="CU55">
        <f t="shared" ca="1" si="39"/>
        <v>0.84848484848484851</v>
      </c>
      <c r="CV55">
        <f t="shared" ca="1" si="39"/>
        <v>0.95</v>
      </c>
      <c r="CW55">
        <f t="shared" ca="1" si="39"/>
        <v>0.83333333333333337</v>
      </c>
      <c r="CX55">
        <f t="shared" ca="1" si="40"/>
        <v>0.86363636363636365</v>
      </c>
      <c r="CY55">
        <f t="shared" ca="1" si="40"/>
        <v>0.81818181818181812</v>
      </c>
      <c r="CZ55">
        <f t="shared" ca="1" si="40"/>
        <v>0.875</v>
      </c>
      <c r="DA55">
        <f t="shared" ca="1" si="40"/>
        <v>0.95348837209302328</v>
      </c>
      <c r="DB55">
        <f t="shared" ca="1" si="40"/>
        <v>0.94285714285714284</v>
      </c>
      <c r="DC55">
        <f t="shared" ca="1" si="40"/>
        <v>0.81395348837209303</v>
      </c>
      <c r="DD55">
        <f t="shared" ca="1" si="40"/>
        <v>0.88888888888888884</v>
      </c>
      <c r="DE55">
        <f t="shared" ca="1" si="40"/>
        <v>0.93478260869565222</v>
      </c>
      <c r="DF55">
        <f t="shared" ca="1" si="40"/>
        <v>0.91489361702127658</v>
      </c>
      <c r="DG55">
        <f t="shared" ca="1" si="40"/>
        <v>0.93103448275862066</v>
      </c>
      <c r="DH55">
        <f t="shared" ca="1" si="31"/>
        <v>0.93181818181818188</v>
      </c>
      <c r="DI55">
        <f t="shared" ca="1" si="31"/>
        <v>0.8666666666666667</v>
      </c>
      <c r="DJ55">
        <f t="shared" ca="1" si="31"/>
        <v>0.97560975609756095</v>
      </c>
      <c r="DK55">
        <f t="shared" ca="1" si="31"/>
        <v>0.93333333333333335</v>
      </c>
      <c r="DL55">
        <f t="shared" ca="1" si="31"/>
        <v>0.967741935483871</v>
      </c>
      <c r="DM55">
        <f t="shared" ca="1" si="31"/>
        <v>0.96296296296296302</v>
      </c>
      <c r="DN55">
        <f t="shared" ca="1" si="31"/>
        <v>0.90909090909090906</v>
      </c>
      <c r="DO55">
        <f t="shared" ca="1" si="31"/>
        <v>0.94594594594594594</v>
      </c>
      <c r="DP55">
        <f t="shared" ca="1" si="31"/>
        <v>0.87179487179487181</v>
      </c>
      <c r="DQ55">
        <f t="shared" ca="1" si="31"/>
        <v>0.90909090909090906</v>
      </c>
      <c r="DR55">
        <f t="shared" ca="1" si="31"/>
        <v>0.96153846153846156</v>
      </c>
      <c r="DS55">
        <f t="shared" ca="1" si="31"/>
        <v>0.83720930232558133</v>
      </c>
      <c r="DT55">
        <f t="shared" ca="1" si="31"/>
        <v>0.83018867924528306</v>
      </c>
      <c r="DU55">
        <f t="shared" ca="1" si="31"/>
        <v>0.76923076923076916</v>
      </c>
      <c r="DV55">
        <f t="shared" ca="1" si="31"/>
        <v>0.83333333333333337</v>
      </c>
      <c r="DW55">
        <f t="shared" ca="1" si="32"/>
        <v>1</v>
      </c>
      <c r="DX55">
        <f t="shared" ca="1" si="32"/>
        <v>0.85365853658536583</v>
      </c>
      <c r="DY55">
        <f t="shared" ca="1" si="32"/>
        <v>0.89743589743589747</v>
      </c>
      <c r="DZ55">
        <f t="shared" ca="1" si="17"/>
        <v>0.87755102040816324</v>
      </c>
      <c r="EA55">
        <f t="shared" ca="1" si="17"/>
        <v>0.92307692307692313</v>
      </c>
      <c r="EB55">
        <f t="shared" ca="1" si="42"/>
        <v>0.85714285714285721</v>
      </c>
      <c r="EC55">
        <f t="shared" ca="1" si="42"/>
        <v>0.9375</v>
      </c>
      <c r="ED55">
        <f t="shared" ca="1" si="42"/>
        <v>0.93023255813953487</v>
      </c>
      <c r="EE55">
        <f t="shared" ca="1" si="42"/>
        <v>0.92500000000000004</v>
      </c>
      <c r="EF55">
        <f t="shared" ca="1" si="42"/>
        <v>1</v>
      </c>
      <c r="EG55">
        <f t="shared" ca="1" si="42"/>
        <v>0.9642857142857143</v>
      </c>
      <c r="EH55">
        <f t="shared" ca="1" si="42"/>
        <v>0.91428571428571426</v>
      </c>
    </row>
    <row r="56" spans="1:138" x14ac:dyDescent="0.45">
      <c r="A56" s="4" t="s">
        <v>73</v>
      </c>
      <c r="B56" s="3" t="s">
        <v>342</v>
      </c>
      <c r="C56">
        <f t="shared" ca="1" si="33"/>
        <v>0.87037037037037035</v>
      </c>
      <c r="D56">
        <f t="shared" ca="1" si="33"/>
        <v>0.76811594202898548</v>
      </c>
      <c r="E56">
        <f t="shared" ca="1" si="33"/>
        <v>0.82456140350877194</v>
      </c>
      <c r="F56">
        <f t="shared" ca="1" si="33"/>
        <v>0.81578947368421051</v>
      </c>
      <c r="G56">
        <f t="shared" ca="1" si="33"/>
        <v>0.83636363636363642</v>
      </c>
      <c r="H56">
        <f t="shared" ca="1" si="33"/>
        <v>0.85714285714285721</v>
      </c>
      <c r="I56">
        <f t="shared" ca="1" si="33"/>
        <v>0.8</v>
      </c>
      <c r="J56">
        <f t="shared" ca="1" si="33"/>
        <v>0.7142857142857143</v>
      </c>
      <c r="K56">
        <f t="shared" ca="1" si="33"/>
        <v>0.91891891891891886</v>
      </c>
      <c r="L56">
        <f t="shared" ca="1" si="33"/>
        <v>0.9</v>
      </c>
      <c r="M56">
        <f t="shared" ca="1" si="33"/>
        <v>0.75</v>
      </c>
      <c r="N56">
        <f t="shared" ca="1" si="33"/>
        <v>0.85714285714285721</v>
      </c>
      <c r="O56">
        <f t="shared" ca="1" si="33"/>
        <v>0.79069767441860461</v>
      </c>
      <c r="P56">
        <f t="shared" ca="1" si="33"/>
        <v>0.87179487179487181</v>
      </c>
      <c r="Q56">
        <f t="shared" ca="1" si="33"/>
        <v>0.78048780487804881</v>
      </c>
      <c r="R56">
        <f t="shared" ca="1" si="33"/>
        <v>0.967741935483871</v>
      </c>
      <c r="S56">
        <f t="shared" ca="1" si="29"/>
        <v>0.85714285714285721</v>
      </c>
      <c r="T56">
        <f t="shared" ca="1" si="29"/>
        <v>0.78125</v>
      </c>
      <c r="U56">
        <f t="shared" ca="1" si="29"/>
        <v>0.90909090909090906</v>
      </c>
      <c r="V56">
        <f t="shared" ca="1" si="29"/>
        <v>0.7142857142857143</v>
      </c>
      <c r="W56">
        <f t="shared" ca="1" si="29"/>
        <v>0.88888888888888884</v>
      </c>
      <c r="X56">
        <f t="shared" ca="1" si="29"/>
        <v>0.84444444444444444</v>
      </c>
      <c r="Y56">
        <f t="shared" ca="1" si="29"/>
        <v>0.9642857142857143</v>
      </c>
      <c r="Z56">
        <f t="shared" ca="1" si="29"/>
        <v>0.8214285714285714</v>
      </c>
      <c r="AA56">
        <f t="shared" ca="1" si="29"/>
        <v>0.86842105263157898</v>
      </c>
      <c r="AB56">
        <f t="shared" ca="1" si="29"/>
        <v>0.86363636363636365</v>
      </c>
      <c r="AC56">
        <f t="shared" ca="1" si="29"/>
        <v>0.86842105263157898</v>
      </c>
      <c r="AD56">
        <f t="shared" ca="1" si="29"/>
        <v>0.93478260869565222</v>
      </c>
      <c r="AE56">
        <f t="shared" ca="1" si="29"/>
        <v>0.95744680851063835</v>
      </c>
      <c r="AF56">
        <f t="shared" ca="1" si="29"/>
        <v>0.9152542372881356</v>
      </c>
      <c r="AG56">
        <f t="shared" ca="1" si="29"/>
        <v>0.91935483870967738</v>
      </c>
      <c r="AH56">
        <f t="shared" ca="1" si="37"/>
        <v>0.88571428571428568</v>
      </c>
      <c r="AI56">
        <f t="shared" ca="1" si="37"/>
        <v>0.93478260869565222</v>
      </c>
      <c r="AJ56">
        <f t="shared" ca="1" si="37"/>
        <v>0.94444444444444442</v>
      </c>
      <c r="AK56">
        <f t="shared" ca="1" si="37"/>
        <v>0.97368421052631582</v>
      </c>
      <c r="AL56">
        <f t="shared" ca="1" si="37"/>
        <v>0.88888888888888884</v>
      </c>
      <c r="AM56">
        <f t="shared" ca="1" si="37"/>
        <v>0.93617021276595747</v>
      </c>
      <c r="AN56">
        <f t="shared" ca="1" si="37"/>
        <v>0.90909090909090906</v>
      </c>
      <c r="AO56">
        <f t="shared" ca="1" si="37"/>
        <v>0.90322580645161288</v>
      </c>
      <c r="AP56">
        <f t="shared" ca="1" si="37"/>
        <v>0.95454545454545459</v>
      </c>
      <c r="AQ56">
        <f t="shared" ca="1" si="37"/>
        <v>0.93333333333333335</v>
      </c>
      <c r="AR56">
        <f t="shared" ca="1" si="37"/>
        <v>1</v>
      </c>
      <c r="AS56">
        <f t="shared" ca="1" si="37"/>
        <v>0.94285714285714284</v>
      </c>
      <c r="AT56">
        <f t="shared" ca="1" si="37"/>
        <v>0.95833333333333337</v>
      </c>
      <c r="AU56">
        <f t="shared" ca="1" si="37"/>
        <v>0.96969696969696972</v>
      </c>
      <c r="AV56">
        <f t="shared" ca="1" si="37"/>
        <v>0.96666666666666667</v>
      </c>
      <c r="AW56">
        <f t="shared" ca="1" si="37"/>
        <v>0.95348837209302328</v>
      </c>
      <c r="AX56">
        <f t="shared" ca="1" si="41"/>
        <v>0.64285714285714279</v>
      </c>
      <c r="AY56">
        <f t="shared" ca="1" si="41"/>
        <v>0.89189189189189189</v>
      </c>
      <c r="AZ56">
        <f t="shared" ca="1" si="41"/>
        <v>0.69565217391304346</v>
      </c>
      <c r="BA56">
        <f t="shared" ca="1" si="41"/>
        <v>0.83333333333333337</v>
      </c>
      <c r="BB56">
        <f t="shared" ca="1" si="41"/>
        <v>0.87878787878787878</v>
      </c>
      <c r="BC56">
        <f t="shared" ca="1" si="41"/>
        <v>0.88095238095238093</v>
      </c>
      <c r="BD56">
        <f t="shared" ca="1" si="41"/>
        <v>0</v>
      </c>
      <c r="BE56">
        <f t="shared" ca="1" si="41"/>
        <v>0.73809523809523814</v>
      </c>
      <c r="BF56">
        <f t="shared" ca="1" si="41"/>
        <v>0.7931034482758621</v>
      </c>
      <c r="BG56">
        <f t="shared" ca="1" si="41"/>
        <v>0.77083333333333337</v>
      </c>
      <c r="BH56">
        <f t="shared" ca="1" si="41"/>
        <v>0.82222222222222219</v>
      </c>
      <c r="BI56">
        <f t="shared" ca="1" si="41"/>
        <v>0.80555555555555558</v>
      </c>
      <c r="BJ56">
        <f t="shared" ca="1" si="41"/>
        <v>0.9</v>
      </c>
      <c r="BK56">
        <f t="shared" ca="1" si="41"/>
        <v>0.88372093023255816</v>
      </c>
      <c r="BL56">
        <f t="shared" ca="1" si="41"/>
        <v>0.86842105263157898</v>
      </c>
      <c r="BM56">
        <f t="shared" ca="1" si="41"/>
        <v>0.85714285714285721</v>
      </c>
      <c r="BN56">
        <f t="shared" ca="1" si="28"/>
        <v>0.85185185185185186</v>
      </c>
      <c r="BO56">
        <f t="shared" ca="1" si="28"/>
        <v>0.84444444444444444</v>
      </c>
      <c r="BP56">
        <f t="shared" ca="1" si="28"/>
        <v>0.81818181818181812</v>
      </c>
      <c r="BQ56">
        <f t="shared" ca="1" si="28"/>
        <v>0.8</v>
      </c>
      <c r="BR56">
        <f t="shared" ca="1" si="28"/>
        <v>0.76595744680851063</v>
      </c>
      <c r="BS56">
        <f t="shared" ca="1" si="28"/>
        <v>0.81578947368421051</v>
      </c>
      <c r="BT56">
        <f t="shared" ca="1" si="28"/>
        <v>0.95652173913043481</v>
      </c>
      <c r="BU56">
        <f t="shared" ca="1" si="28"/>
        <v>0.82499999999999996</v>
      </c>
      <c r="BV56">
        <f t="shared" ca="1" si="28"/>
        <v>0.82926829268292679</v>
      </c>
      <c r="BW56">
        <f t="shared" ca="1" si="28"/>
        <v>0.82352941176470584</v>
      </c>
      <c r="BX56">
        <f t="shared" ca="1" si="28"/>
        <v>0.75</v>
      </c>
      <c r="BY56">
        <f t="shared" ca="1" si="28"/>
        <v>0.81355932203389836</v>
      </c>
      <c r="BZ56">
        <f t="shared" ca="1" si="28"/>
        <v>0.875</v>
      </c>
      <c r="CA56">
        <f t="shared" ca="1" si="28"/>
        <v>0.93939393939393945</v>
      </c>
      <c r="CB56">
        <f t="shared" ca="1" si="28"/>
        <v>0.9</v>
      </c>
      <c r="CC56">
        <f t="shared" ca="1" si="43"/>
        <v>0.84848484848484851</v>
      </c>
      <c r="CD56">
        <f t="shared" ca="1" si="43"/>
        <v>0.86842105263157898</v>
      </c>
      <c r="CE56">
        <f t="shared" ca="1" si="43"/>
        <v>0.91176470588235292</v>
      </c>
      <c r="CF56">
        <f t="shared" ca="1" si="43"/>
        <v>0.88461538461538458</v>
      </c>
      <c r="CG56">
        <f t="shared" ca="1" si="43"/>
        <v>0.88235294117647056</v>
      </c>
      <c r="CH56">
        <f t="shared" ca="1" si="39"/>
        <v>0.8125</v>
      </c>
      <c r="CI56">
        <f t="shared" ca="1" si="39"/>
        <v>0.88888888888888884</v>
      </c>
      <c r="CJ56">
        <f t="shared" ca="1" si="39"/>
        <v>0.875</v>
      </c>
      <c r="CK56">
        <f t="shared" ca="1" si="39"/>
        <v>0.8936170212765957</v>
      </c>
      <c r="CL56">
        <f t="shared" ca="1" si="39"/>
        <v>0.91666666666666663</v>
      </c>
      <c r="CM56">
        <f t="shared" ca="1" si="39"/>
        <v>0.9137931034482758</v>
      </c>
      <c r="CN56">
        <f t="shared" ca="1" si="39"/>
        <v>0.84848484848484851</v>
      </c>
      <c r="CO56">
        <f t="shared" ca="1" si="39"/>
        <v>0.95652173913043481</v>
      </c>
      <c r="CP56">
        <f t="shared" ca="1" si="39"/>
        <v>0.89130434782608692</v>
      </c>
      <c r="CQ56">
        <f t="shared" ca="1" si="39"/>
        <v>0.97142857142857142</v>
      </c>
      <c r="CR56">
        <f t="shared" ca="1" si="39"/>
        <v>0.90909090909090906</v>
      </c>
      <c r="CS56">
        <f t="shared" ca="1" si="39"/>
        <v>0.93023255813953487</v>
      </c>
      <c r="CT56">
        <f t="shared" ca="1" si="39"/>
        <v>0.92307692307692313</v>
      </c>
      <c r="CU56">
        <f t="shared" ca="1" si="39"/>
        <v>0.97222222222222221</v>
      </c>
      <c r="CV56">
        <f t="shared" ca="1" si="39"/>
        <v>0.94871794871794868</v>
      </c>
      <c r="CW56">
        <f t="shared" ca="1" si="39"/>
        <v>0.87755102040816324</v>
      </c>
      <c r="CX56">
        <f t="shared" ca="1" si="40"/>
        <v>0.91111111111111109</v>
      </c>
      <c r="CY56">
        <f t="shared" ca="1" si="40"/>
        <v>0.9375</v>
      </c>
      <c r="CZ56">
        <f t="shared" ca="1" si="40"/>
        <v>0.8727272727272728</v>
      </c>
      <c r="DA56">
        <f t="shared" ca="1" si="40"/>
        <v>0.92682926829268297</v>
      </c>
      <c r="DB56">
        <f t="shared" ca="1" si="40"/>
        <v>0.97142857142857142</v>
      </c>
      <c r="DC56">
        <f t="shared" ca="1" si="40"/>
        <v>0.93617021276595747</v>
      </c>
      <c r="DD56">
        <f t="shared" ca="1" si="40"/>
        <v>0.91111111111111109</v>
      </c>
      <c r="DE56">
        <f t="shared" ca="1" si="40"/>
        <v>0.93333333333333335</v>
      </c>
      <c r="DF56">
        <f t="shared" ca="1" si="40"/>
        <v>0.95833333333333337</v>
      </c>
      <c r="DG56">
        <f t="shared" ca="1" si="40"/>
        <v>1</v>
      </c>
      <c r="DH56">
        <f t="shared" ca="1" si="31"/>
        <v>0.93023255813953487</v>
      </c>
      <c r="DI56">
        <f t="shared" ca="1" si="31"/>
        <v>0.96875</v>
      </c>
      <c r="DJ56">
        <f t="shared" ca="1" si="31"/>
        <v>0.97499999999999998</v>
      </c>
      <c r="DK56">
        <f t="shared" ca="1" si="31"/>
        <v>0.9555555555555556</v>
      </c>
      <c r="DL56">
        <f t="shared" ca="1" si="31"/>
        <v>1</v>
      </c>
      <c r="DM56">
        <f t="shared" ca="1" si="31"/>
        <v>1</v>
      </c>
      <c r="DN56">
        <f t="shared" ca="1" si="31"/>
        <v>0.97826086956521741</v>
      </c>
      <c r="DO56">
        <f t="shared" ca="1" si="31"/>
        <v>1</v>
      </c>
      <c r="DP56">
        <f t="shared" ca="1" si="31"/>
        <v>1</v>
      </c>
      <c r="DQ56">
        <f t="shared" ca="1" si="31"/>
        <v>1</v>
      </c>
      <c r="DR56">
        <f t="shared" ca="1" si="31"/>
        <v>1</v>
      </c>
      <c r="DS56">
        <f t="shared" ca="1" si="31"/>
        <v>0.88636363636363635</v>
      </c>
      <c r="DT56">
        <f t="shared" ca="1" si="31"/>
        <v>0.87037037037037035</v>
      </c>
      <c r="DU56">
        <f t="shared" ca="1" si="31"/>
        <v>0.875</v>
      </c>
      <c r="DV56">
        <f t="shared" ca="1" si="31"/>
        <v>0.89189189189189189</v>
      </c>
      <c r="DW56">
        <f t="shared" ca="1" si="32"/>
        <v>1</v>
      </c>
      <c r="DX56">
        <f t="shared" ca="1" si="32"/>
        <v>0.87804878048780488</v>
      </c>
      <c r="DY56">
        <f t="shared" ca="1" si="32"/>
        <v>0.95</v>
      </c>
      <c r="DZ56">
        <f t="shared" ca="1" si="17"/>
        <v>0.89795918367346939</v>
      </c>
      <c r="EA56">
        <f t="shared" ca="1" si="17"/>
        <v>0.96153846153846156</v>
      </c>
      <c r="EB56">
        <f t="shared" ca="1" si="42"/>
        <v>1</v>
      </c>
      <c r="EC56">
        <f t="shared" ca="1" si="42"/>
        <v>0.86206896551724133</v>
      </c>
      <c r="ED56">
        <f t="shared" ca="1" si="42"/>
        <v>0.9285714285714286</v>
      </c>
      <c r="EE56">
        <f t="shared" ca="1" si="42"/>
        <v>0.92307692307692313</v>
      </c>
      <c r="EF56">
        <f t="shared" ca="1" si="42"/>
        <v>0.96969696969696972</v>
      </c>
      <c r="EG56">
        <f t="shared" ca="1" si="42"/>
        <v>0.96296296296296302</v>
      </c>
      <c r="EH56">
        <f t="shared" ca="1" si="42"/>
        <v>0.94285714285714284</v>
      </c>
    </row>
    <row r="57" spans="1:138" ht="26.65" x14ac:dyDescent="0.45">
      <c r="A57" s="4" t="s">
        <v>74</v>
      </c>
      <c r="B57" s="3" t="s">
        <v>343</v>
      </c>
      <c r="C57">
        <f t="shared" ca="1" si="33"/>
        <v>0.69230769230769229</v>
      </c>
      <c r="D57">
        <f t="shared" ca="1" si="33"/>
        <v>0.66666666666666674</v>
      </c>
      <c r="E57">
        <f t="shared" ca="1" si="33"/>
        <v>0.72413793103448276</v>
      </c>
      <c r="F57">
        <f t="shared" ca="1" si="33"/>
        <v>0.86956521739130432</v>
      </c>
      <c r="G57">
        <f t="shared" ca="1" si="33"/>
        <v>0.73214285714285721</v>
      </c>
      <c r="H57">
        <f t="shared" ca="1" si="33"/>
        <v>0.77777777777777779</v>
      </c>
      <c r="I57">
        <f t="shared" ca="1" si="33"/>
        <v>0.68627450980392157</v>
      </c>
      <c r="J57">
        <f t="shared" ca="1" si="33"/>
        <v>0.75510204081632648</v>
      </c>
      <c r="K57">
        <f t="shared" ca="1" si="33"/>
        <v>0.88095238095238093</v>
      </c>
      <c r="L57">
        <f t="shared" ca="1" si="33"/>
        <v>0.94736842105263164</v>
      </c>
      <c r="M57">
        <f t="shared" ca="1" si="33"/>
        <v>0.76</v>
      </c>
      <c r="N57">
        <f t="shared" ca="1" si="33"/>
        <v>0.79487179487179493</v>
      </c>
      <c r="O57">
        <f t="shared" ca="1" si="33"/>
        <v>0.77083333333333337</v>
      </c>
      <c r="P57">
        <f t="shared" ca="1" si="33"/>
        <v>0.84090909090909094</v>
      </c>
      <c r="Q57">
        <f t="shared" ca="1" si="33"/>
        <v>0.78723404255319152</v>
      </c>
      <c r="R57">
        <f t="shared" ca="1" si="33"/>
        <v>0.94594594594594594</v>
      </c>
      <c r="S57">
        <f t="shared" ca="1" si="29"/>
        <v>0.72972972972972971</v>
      </c>
      <c r="T57">
        <f t="shared" ca="1" si="29"/>
        <v>0.85</v>
      </c>
      <c r="U57">
        <f t="shared" ca="1" si="29"/>
        <v>0.95121951219512191</v>
      </c>
      <c r="V57">
        <f t="shared" ca="1" si="29"/>
        <v>0.7</v>
      </c>
      <c r="W57">
        <f t="shared" ca="1" si="29"/>
        <v>0.91176470588235292</v>
      </c>
      <c r="X57">
        <f t="shared" ca="1" si="29"/>
        <v>0.8867924528301887</v>
      </c>
      <c r="Y57">
        <f t="shared" ca="1" si="29"/>
        <v>0.90909090909090906</v>
      </c>
      <c r="Z57">
        <f t="shared" ca="1" si="29"/>
        <v>0.94736842105263164</v>
      </c>
      <c r="AA57">
        <f t="shared" ca="1" si="29"/>
        <v>0.83720930232558133</v>
      </c>
      <c r="AB57">
        <f t="shared" ca="1" si="29"/>
        <v>0.69841269841269837</v>
      </c>
      <c r="AC57">
        <f t="shared" ca="1" si="29"/>
        <v>0.79220779220779214</v>
      </c>
      <c r="AD57">
        <f t="shared" ca="1" si="29"/>
        <v>0.88</v>
      </c>
      <c r="AE57">
        <f t="shared" ca="1" si="29"/>
        <v>0.90196078431372551</v>
      </c>
      <c r="AF57">
        <f t="shared" ca="1" si="29"/>
        <v>0.77586206896551724</v>
      </c>
      <c r="AG57">
        <f t="shared" ca="1" si="29"/>
        <v>0.80645161290322576</v>
      </c>
      <c r="AH57">
        <f t="shared" ca="1" si="37"/>
        <v>0.93023255813953487</v>
      </c>
      <c r="AI57">
        <f t="shared" ca="1" si="37"/>
        <v>0.83333333333333337</v>
      </c>
      <c r="AJ57">
        <f t="shared" ca="1" si="37"/>
        <v>0.84615384615384615</v>
      </c>
      <c r="AK57">
        <f t="shared" ca="1" si="37"/>
        <v>0.95454545454545459</v>
      </c>
      <c r="AL57">
        <f t="shared" ca="1" si="37"/>
        <v>0.7592592592592593</v>
      </c>
      <c r="AM57">
        <f t="shared" ca="1" si="37"/>
        <v>0.76086956521739135</v>
      </c>
      <c r="AN57">
        <f t="shared" ca="1" si="37"/>
        <v>0.89743589743589747</v>
      </c>
      <c r="AO57">
        <f t="shared" ca="1" si="37"/>
        <v>0.89189189189189189</v>
      </c>
      <c r="AP57">
        <f t="shared" ca="1" si="37"/>
        <v>0.89583333333333337</v>
      </c>
      <c r="AQ57">
        <f t="shared" ca="1" si="37"/>
        <v>0.97368421052631582</v>
      </c>
      <c r="AR57">
        <f t="shared" ca="1" si="37"/>
        <v>0.89473684210526316</v>
      </c>
      <c r="AS57">
        <f t="shared" ca="1" si="37"/>
        <v>0.92682926829268297</v>
      </c>
      <c r="AT57">
        <f t="shared" ca="1" si="37"/>
        <v>0.90384615384615385</v>
      </c>
      <c r="AU57">
        <f t="shared" ca="1" si="37"/>
        <v>0.94871794871794868</v>
      </c>
      <c r="AV57">
        <f t="shared" ca="1" si="37"/>
        <v>0.88235294117647056</v>
      </c>
      <c r="AW57">
        <f t="shared" ca="1" si="37"/>
        <v>0.98039215686274506</v>
      </c>
      <c r="AX57">
        <f t="shared" ca="1" si="41"/>
        <v>0.69387755102040816</v>
      </c>
      <c r="AY57">
        <f t="shared" ca="1" si="41"/>
        <v>0.88372093023255816</v>
      </c>
      <c r="AZ57">
        <f t="shared" ca="1" si="41"/>
        <v>0.73584905660377364</v>
      </c>
      <c r="BA57">
        <f t="shared" ca="1" si="41"/>
        <v>0.86486486486486491</v>
      </c>
      <c r="BB57">
        <f t="shared" ca="1" si="41"/>
        <v>0.70588235294117641</v>
      </c>
      <c r="BC57">
        <f t="shared" ca="1" si="41"/>
        <v>0.77272727272727271</v>
      </c>
      <c r="BD57">
        <f t="shared" ca="1" si="41"/>
        <v>0.73809523809523814</v>
      </c>
      <c r="BE57">
        <f t="shared" ca="1" si="41"/>
        <v>0</v>
      </c>
      <c r="BF57">
        <f t="shared" ca="1" si="41"/>
        <v>0.72727272727272729</v>
      </c>
      <c r="BG57">
        <f t="shared" ca="1" si="41"/>
        <v>0.77777777777777779</v>
      </c>
      <c r="BH57">
        <f t="shared" ca="1" si="41"/>
        <v>0.72340425531914887</v>
      </c>
      <c r="BI57">
        <f t="shared" ca="1" si="41"/>
        <v>0.75</v>
      </c>
      <c r="BJ57">
        <f t="shared" ca="1" si="41"/>
        <v>0.85714285714285721</v>
      </c>
      <c r="BK57">
        <f t="shared" ca="1" si="41"/>
        <v>0.80434782608695654</v>
      </c>
      <c r="BL57">
        <f t="shared" ca="1" si="41"/>
        <v>0.80952380952380953</v>
      </c>
      <c r="BM57">
        <f t="shared" ca="1" si="41"/>
        <v>0.8529411764705882</v>
      </c>
      <c r="BN57">
        <f t="shared" ca="1" si="28"/>
        <v>0.84848484848484851</v>
      </c>
      <c r="BO57">
        <f t="shared" ca="1" si="28"/>
        <v>0.62790697674418605</v>
      </c>
      <c r="BP57">
        <f t="shared" ca="1" si="28"/>
        <v>0.78947368421052633</v>
      </c>
      <c r="BQ57">
        <f t="shared" ca="1" si="28"/>
        <v>0.77142857142857146</v>
      </c>
      <c r="BR57">
        <f t="shared" ca="1" si="28"/>
        <v>0.58695652173913038</v>
      </c>
      <c r="BS57">
        <f t="shared" ca="1" si="28"/>
        <v>0.79069767441860461</v>
      </c>
      <c r="BT57">
        <f t="shared" ca="1" si="28"/>
        <v>0.96666666666666667</v>
      </c>
      <c r="BU57">
        <f t="shared" ca="1" si="28"/>
        <v>0.68292682926829262</v>
      </c>
      <c r="BV57">
        <f t="shared" ca="1" si="28"/>
        <v>0.80434782608695654</v>
      </c>
      <c r="BW57">
        <f t="shared" ca="1" si="28"/>
        <v>0.76315789473684215</v>
      </c>
      <c r="BX57">
        <f t="shared" ca="1" si="28"/>
        <v>0.71153846153846156</v>
      </c>
      <c r="BY57">
        <f t="shared" ca="1" si="28"/>
        <v>0.73770491803278682</v>
      </c>
      <c r="BZ57">
        <f t="shared" ca="1" si="28"/>
        <v>0.83783783783783783</v>
      </c>
      <c r="CA57">
        <f t="shared" ca="1" si="28"/>
        <v>0.83333333333333337</v>
      </c>
      <c r="CB57">
        <f t="shared" ca="1" si="28"/>
        <v>0.88888888888888884</v>
      </c>
      <c r="CC57">
        <f t="shared" ca="1" si="43"/>
        <v>0.81578947368421051</v>
      </c>
      <c r="CD57">
        <f t="shared" ca="1" si="43"/>
        <v>0.83720930232558133</v>
      </c>
      <c r="CE57">
        <f t="shared" ca="1" si="43"/>
        <v>0.81081081081081074</v>
      </c>
      <c r="CF57">
        <f t="shared" ca="1" si="43"/>
        <v>0.94117647058823528</v>
      </c>
      <c r="CG57">
        <f t="shared" ca="1" si="43"/>
        <v>0.9285714285714286</v>
      </c>
      <c r="CH57">
        <f t="shared" ca="1" si="39"/>
        <v>0.9285714285714286</v>
      </c>
      <c r="CI57">
        <f t="shared" ca="1" si="39"/>
        <v>0.88095238095238093</v>
      </c>
      <c r="CJ57">
        <f t="shared" ca="1" si="39"/>
        <v>0.96969696969696972</v>
      </c>
      <c r="CK57">
        <f t="shared" ca="1" si="39"/>
        <v>0.84313725490196079</v>
      </c>
      <c r="CL57">
        <f t="shared" ca="1" si="39"/>
        <v>0.93023255813953487</v>
      </c>
      <c r="CM57">
        <f t="shared" ca="1" si="39"/>
        <v>0.87096774193548387</v>
      </c>
      <c r="CN57">
        <f t="shared" ca="1" si="39"/>
        <v>0.875</v>
      </c>
      <c r="CO57">
        <f t="shared" ca="1" si="39"/>
        <v>0.92156862745098045</v>
      </c>
      <c r="CP57">
        <f t="shared" ca="1" si="39"/>
        <v>0.86274509803921573</v>
      </c>
      <c r="CQ57">
        <f t="shared" ca="1" si="39"/>
        <v>0.92500000000000004</v>
      </c>
      <c r="CR57">
        <f t="shared" ca="1" si="39"/>
        <v>0.82978723404255317</v>
      </c>
      <c r="CS57">
        <f t="shared" ca="1" si="39"/>
        <v>0.89583333333333337</v>
      </c>
      <c r="CT57">
        <f t="shared" ca="1" si="39"/>
        <v>0.93478260869565222</v>
      </c>
      <c r="CU57">
        <f t="shared" ca="1" si="39"/>
        <v>0.81081081081081074</v>
      </c>
      <c r="CV57">
        <f t="shared" ca="1" si="39"/>
        <v>0.93333333333333335</v>
      </c>
      <c r="CW57">
        <f t="shared" ca="1" si="39"/>
        <v>0.65217391304347827</v>
      </c>
      <c r="CX57">
        <f t="shared" ca="1" si="40"/>
        <v>0.85714285714285721</v>
      </c>
      <c r="CY57">
        <f t="shared" ca="1" si="40"/>
        <v>0.79166666666666663</v>
      </c>
      <c r="CZ57">
        <f t="shared" ca="1" si="40"/>
        <v>0.78947368421052633</v>
      </c>
      <c r="DA57">
        <f t="shared" ca="1" si="40"/>
        <v>0.91489361702127658</v>
      </c>
      <c r="DB57">
        <f t="shared" ca="1" si="40"/>
        <v>0.92500000000000004</v>
      </c>
      <c r="DC57">
        <f t="shared" ca="1" si="40"/>
        <v>0.8125</v>
      </c>
      <c r="DD57">
        <f t="shared" ca="1" si="40"/>
        <v>0.85714285714285721</v>
      </c>
      <c r="DE57">
        <f t="shared" ca="1" si="40"/>
        <v>0.87755102040816324</v>
      </c>
      <c r="DF57">
        <f t="shared" ca="1" si="40"/>
        <v>0.88235294117647056</v>
      </c>
      <c r="DG57">
        <f t="shared" ca="1" si="40"/>
        <v>0.94285714285714284</v>
      </c>
      <c r="DH57">
        <f t="shared" ca="1" si="31"/>
        <v>0.91836734693877553</v>
      </c>
      <c r="DI57">
        <f t="shared" ca="1" si="31"/>
        <v>0.91891891891891886</v>
      </c>
      <c r="DJ57">
        <f t="shared" ca="1" si="31"/>
        <v>0.85714285714285721</v>
      </c>
      <c r="DK57">
        <f t="shared" ca="1" si="31"/>
        <v>0.89795918367346939</v>
      </c>
      <c r="DL57">
        <f t="shared" ca="1" si="31"/>
        <v>1</v>
      </c>
      <c r="DM57">
        <f t="shared" ca="1" si="31"/>
        <v>1</v>
      </c>
      <c r="DN57">
        <f t="shared" ca="1" si="31"/>
        <v>0.92</v>
      </c>
      <c r="DO57">
        <f t="shared" ca="1" si="31"/>
        <v>0.9285714285714286</v>
      </c>
      <c r="DP57">
        <f t="shared" ca="1" si="31"/>
        <v>0.91304347826086962</v>
      </c>
      <c r="DQ57">
        <f t="shared" ca="1" si="31"/>
        <v>0.92</v>
      </c>
      <c r="DR57">
        <f t="shared" ca="1" si="31"/>
        <v>1</v>
      </c>
      <c r="DS57">
        <f t="shared" ca="1" si="31"/>
        <v>0.78260869565217395</v>
      </c>
      <c r="DT57">
        <f t="shared" ca="1" si="31"/>
        <v>0.76363636363636367</v>
      </c>
      <c r="DU57">
        <f t="shared" ca="1" si="31"/>
        <v>0.72727272727272729</v>
      </c>
      <c r="DV57">
        <f t="shared" ca="1" si="31"/>
        <v>0.85714285714285721</v>
      </c>
      <c r="DW57">
        <f t="shared" ca="1" si="32"/>
        <v>0.96666666666666667</v>
      </c>
      <c r="DX57">
        <f t="shared" ca="1" si="32"/>
        <v>0.82222222222222219</v>
      </c>
      <c r="DY57">
        <f t="shared" ca="1" si="32"/>
        <v>0.88636363636363635</v>
      </c>
      <c r="DZ57">
        <f t="shared" ca="1" si="17"/>
        <v>0.7021276595744681</v>
      </c>
      <c r="EA57">
        <f t="shared" ca="1" si="17"/>
        <v>0.9375</v>
      </c>
      <c r="EB57">
        <f t="shared" ca="1" si="42"/>
        <v>0.94444444444444442</v>
      </c>
      <c r="EC57">
        <f t="shared" ca="1" si="42"/>
        <v>0.82352941176470584</v>
      </c>
      <c r="ED57">
        <f t="shared" ca="1" si="42"/>
        <v>0.81818181818181812</v>
      </c>
      <c r="EE57">
        <f t="shared" ca="1" si="42"/>
        <v>0.77500000000000002</v>
      </c>
      <c r="EF57">
        <f t="shared" ca="1" si="42"/>
        <v>0.82857142857142851</v>
      </c>
      <c r="EG57">
        <f t="shared" ca="1" si="42"/>
        <v>0.90625</v>
      </c>
      <c r="EH57">
        <f t="shared" ca="1" si="42"/>
        <v>0.92682926829268297</v>
      </c>
    </row>
    <row r="58" spans="1:138" ht="26.65" x14ac:dyDescent="0.45">
      <c r="A58" s="4" t="s">
        <v>75</v>
      </c>
      <c r="B58" s="3" t="s">
        <v>344</v>
      </c>
      <c r="C58">
        <f t="shared" ca="1" si="33"/>
        <v>0.83720930232558133</v>
      </c>
      <c r="D58">
        <f t="shared" ca="1" si="33"/>
        <v>0.82539682539682535</v>
      </c>
      <c r="E58">
        <f t="shared" ca="1" si="33"/>
        <v>0.85714285714285721</v>
      </c>
      <c r="F58">
        <f t="shared" ca="1" si="33"/>
        <v>0.8666666666666667</v>
      </c>
      <c r="G58">
        <f t="shared" ca="1" si="33"/>
        <v>0.82222222222222219</v>
      </c>
      <c r="H58">
        <f t="shared" ca="1" si="33"/>
        <v>0.87878787878787878</v>
      </c>
      <c r="I58">
        <f t="shared" ca="1" si="33"/>
        <v>0.88636363636363635</v>
      </c>
      <c r="J58">
        <f t="shared" ca="1" si="33"/>
        <v>0.83783783783783783</v>
      </c>
      <c r="K58">
        <f t="shared" ca="1" si="33"/>
        <v>0.88461538461538458</v>
      </c>
      <c r="L58">
        <f t="shared" ca="1" si="33"/>
        <v>0.95238095238095233</v>
      </c>
      <c r="M58">
        <f t="shared" ca="1" si="33"/>
        <v>0.84210526315789469</v>
      </c>
      <c r="N58">
        <f t="shared" ca="1" si="33"/>
        <v>0.88461538461538458</v>
      </c>
      <c r="O58">
        <f t="shared" ca="1" si="33"/>
        <v>0.82857142857142851</v>
      </c>
      <c r="P58">
        <f t="shared" ca="1" si="33"/>
        <v>0.9</v>
      </c>
      <c r="Q58">
        <f t="shared" ca="1" si="33"/>
        <v>0.8529411764705882</v>
      </c>
      <c r="R58">
        <f t="shared" ref="R58:AG73" ca="1" si="44">1-(COUNTIFS(INDIRECT(R$1),1,INDIRECT($A58),1)/(COUNTIFS(INDIRECT(R$1),1,INDIRECT($A58),0)+COUNTIFS(INDIRECT(R$1),0,INDIRECT($A58),1)+COUNTIFS(INDIRECT(R$1),1,INDIRECT($A58),1)))</f>
        <v>0.95</v>
      </c>
      <c r="S58">
        <f t="shared" ca="1" si="44"/>
        <v>0.92592592592592593</v>
      </c>
      <c r="T58">
        <f t="shared" ca="1" si="44"/>
        <v>0.83333333333333337</v>
      </c>
      <c r="U58">
        <f t="shared" ca="1" si="44"/>
        <v>1</v>
      </c>
      <c r="V58">
        <f t="shared" ca="1" si="44"/>
        <v>0.90322580645161288</v>
      </c>
      <c r="W58">
        <f t="shared" ca="1" si="44"/>
        <v>0.94444444444444442</v>
      </c>
      <c r="X58">
        <f t="shared" ca="1" si="44"/>
        <v>0.89189189189189189</v>
      </c>
      <c r="Y58">
        <f t="shared" ca="1" si="44"/>
        <v>0.94117647058823528</v>
      </c>
      <c r="Z58">
        <f t="shared" ca="1" si="44"/>
        <v>0.9</v>
      </c>
      <c r="AA58">
        <f t="shared" ca="1" si="44"/>
        <v>0.93333333333333335</v>
      </c>
      <c r="AB58">
        <f t="shared" ca="1" si="44"/>
        <v>0.87719298245614041</v>
      </c>
      <c r="AC58">
        <f t="shared" ca="1" si="44"/>
        <v>0.94366197183098588</v>
      </c>
      <c r="AD58">
        <f t="shared" ca="1" si="44"/>
        <v>0.94444444444444442</v>
      </c>
      <c r="AE58">
        <f t="shared" ca="1" si="44"/>
        <v>0.97297297297297303</v>
      </c>
      <c r="AF58">
        <f t="shared" ca="1" si="44"/>
        <v>0.89583333333333337</v>
      </c>
      <c r="AG58">
        <f t="shared" ca="1" si="44"/>
        <v>0.92307692307692313</v>
      </c>
      <c r="AH58">
        <f t="shared" ca="1" si="37"/>
        <v>0.96296296296296302</v>
      </c>
      <c r="AI58">
        <f t="shared" ca="1" si="37"/>
        <v>0.91428571428571426</v>
      </c>
      <c r="AJ58">
        <f t="shared" ca="1" si="37"/>
        <v>1</v>
      </c>
      <c r="AK58">
        <f t="shared" ca="1" si="37"/>
        <v>1</v>
      </c>
      <c r="AL58">
        <f t="shared" ca="1" si="37"/>
        <v>0.86046511627906974</v>
      </c>
      <c r="AM58">
        <f t="shared" ca="1" si="37"/>
        <v>0.91666666666666663</v>
      </c>
      <c r="AN58">
        <f t="shared" ca="1" si="37"/>
        <v>0.86363636363636365</v>
      </c>
      <c r="AO58">
        <f t="shared" ca="1" si="37"/>
        <v>0.85</v>
      </c>
      <c r="AP58">
        <f t="shared" ca="1" si="37"/>
        <v>0.97058823529411764</v>
      </c>
      <c r="AQ58">
        <f t="shared" ca="1" si="37"/>
        <v>0.95</v>
      </c>
      <c r="AR58">
        <f t="shared" ca="1" si="37"/>
        <v>0.90909090909090906</v>
      </c>
      <c r="AS58">
        <f t="shared" ca="1" si="37"/>
        <v>0.96</v>
      </c>
      <c r="AT58">
        <f t="shared" ca="1" si="37"/>
        <v>0.94594594594594594</v>
      </c>
      <c r="AU58">
        <f t="shared" ca="1" si="37"/>
        <v>1</v>
      </c>
      <c r="AV58">
        <f t="shared" ca="1" si="37"/>
        <v>1</v>
      </c>
      <c r="AW58">
        <f t="shared" ca="1" si="37"/>
        <v>0.9375</v>
      </c>
      <c r="AX58">
        <f t="shared" ca="1" si="41"/>
        <v>0.82051282051282048</v>
      </c>
      <c r="AY58">
        <f t="shared" ca="1" si="41"/>
        <v>0.84615384615384615</v>
      </c>
      <c r="AZ58">
        <f t="shared" ca="1" si="41"/>
        <v>0.86046511627906974</v>
      </c>
      <c r="BA58">
        <f t="shared" ca="1" si="41"/>
        <v>0.95652173913043481</v>
      </c>
      <c r="BB58">
        <f t="shared" ca="1" si="41"/>
        <v>0.86956521739130432</v>
      </c>
      <c r="BC58">
        <f t="shared" ca="1" si="41"/>
        <v>0.8</v>
      </c>
      <c r="BD58">
        <f t="shared" ca="1" si="41"/>
        <v>0.7931034482758621</v>
      </c>
      <c r="BE58">
        <f t="shared" ca="1" si="41"/>
        <v>0.72727272727272729</v>
      </c>
      <c r="BF58">
        <f t="shared" ca="1" si="41"/>
        <v>0</v>
      </c>
      <c r="BG58">
        <f t="shared" ca="1" si="41"/>
        <v>0.90909090909090906</v>
      </c>
      <c r="BH58">
        <f t="shared" ca="1" si="41"/>
        <v>0.76470588235294112</v>
      </c>
      <c r="BI58">
        <f t="shared" ca="1" si="41"/>
        <v>0.89655172413793105</v>
      </c>
      <c r="BJ58">
        <f t="shared" ca="1" si="41"/>
        <v>0.9</v>
      </c>
      <c r="BK58">
        <f t="shared" ca="1" si="41"/>
        <v>0.91176470588235292</v>
      </c>
      <c r="BL58">
        <f t="shared" ca="1" si="41"/>
        <v>0.89655172413793105</v>
      </c>
      <c r="BM58">
        <f t="shared" ca="1" si="41"/>
        <v>0.89473684210526316</v>
      </c>
      <c r="BN58">
        <f t="shared" ca="1" si="28"/>
        <v>0.88888888888888884</v>
      </c>
      <c r="BO58">
        <f t="shared" ca="1" si="28"/>
        <v>0.79411764705882359</v>
      </c>
      <c r="BP58">
        <f t="shared" ca="1" si="28"/>
        <v>0.72727272727272729</v>
      </c>
      <c r="BQ58">
        <f t="shared" ca="1" si="28"/>
        <v>0.95833333333333337</v>
      </c>
      <c r="BR58">
        <f t="shared" ca="1" si="28"/>
        <v>0.82499999999999996</v>
      </c>
      <c r="BS58">
        <f t="shared" ca="1" si="28"/>
        <v>0.90322580645161288</v>
      </c>
      <c r="BT58">
        <f t="shared" ca="1" si="28"/>
        <v>0.91666666666666663</v>
      </c>
      <c r="BU58">
        <f t="shared" ca="1" si="28"/>
        <v>0.75862068965517238</v>
      </c>
      <c r="BV58">
        <f t="shared" ca="1" si="28"/>
        <v>0.87878787878787878</v>
      </c>
      <c r="BW58">
        <f t="shared" ca="1" si="28"/>
        <v>0.79166666666666663</v>
      </c>
      <c r="BX58">
        <f t="shared" ca="1" si="28"/>
        <v>0.88636363636363635</v>
      </c>
      <c r="BY58">
        <f t="shared" ca="1" si="28"/>
        <v>0.84313725490196079</v>
      </c>
      <c r="BZ58">
        <f t="shared" ca="1" si="28"/>
        <v>0.86363636363636365</v>
      </c>
      <c r="CA58">
        <f t="shared" ca="1" si="28"/>
        <v>0.95652173913043481</v>
      </c>
      <c r="CB58">
        <f t="shared" ca="1" si="28"/>
        <v>1</v>
      </c>
      <c r="CC58">
        <f t="shared" ca="1" si="43"/>
        <v>0.875</v>
      </c>
      <c r="CD58">
        <f t="shared" ca="1" si="43"/>
        <v>0.81481481481481488</v>
      </c>
      <c r="CE58">
        <f t="shared" ca="1" si="43"/>
        <v>0.81818181818181812</v>
      </c>
      <c r="CF58">
        <f t="shared" ca="1" si="43"/>
        <v>0.875</v>
      </c>
      <c r="CG58">
        <f t="shared" ca="1" si="43"/>
        <v>0.875</v>
      </c>
      <c r="CH58">
        <f t="shared" ca="1" si="39"/>
        <v>0.92</v>
      </c>
      <c r="CI58">
        <f t="shared" ca="1" si="39"/>
        <v>0.92592592592592593</v>
      </c>
      <c r="CJ58">
        <f t="shared" ca="1" si="39"/>
        <v>1</v>
      </c>
      <c r="CK58">
        <f t="shared" ca="1" si="39"/>
        <v>0.92105263157894735</v>
      </c>
      <c r="CL58">
        <f t="shared" ca="1" si="39"/>
        <v>0.96296296296296302</v>
      </c>
      <c r="CM58">
        <f t="shared" ca="1" si="39"/>
        <v>0.93877551020408168</v>
      </c>
      <c r="CN58">
        <f t="shared" ca="1" si="39"/>
        <v>0.96153846153846156</v>
      </c>
      <c r="CO58">
        <f t="shared" ca="1" si="39"/>
        <v>0.94285714285714284</v>
      </c>
      <c r="CP58">
        <f t="shared" ca="1" si="39"/>
        <v>0.94736842105263164</v>
      </c>
      <c r="CQ58">
        <f t="shared" ca="1" si="39"/>
        <v>0.91304347826086962</v>
      </c>
      <c r="CR58">
        <f t="shared" ca="1" si="39"/>
        <v>0.84375</v>
      </c>
      <c r="CS58">
        <f t="shared" ca="1" si="39"/>
        <v>0.97058823529411764</v>
      </c>
      <c r="CT58">
        <f t="shared" ca="1" si="39"/>
        <v>0.96666666666666667</v>
      </c>
      <c r="CU58">
        <f t="shared" ca="1" si="39"/>
        <v>0.86956521739130432</v>
      </c>
      <c r="CV58">
        <f t="shared" ca="1" si="39"/>
        <v>1</v>
      </c>
      <c r="CW58">
        <f t="shared" ca="1" si="39"/>
        <v>0.87179487179487181</v>
      </c>
      <c r="CX58">
        <f t="shared" ref="CX58:DG64" ca="1" si="45">1-(COUNTIFS(INDIRECT(CX$1),1,INDIRECT($A58),1)/(COUNTIFS(INDIRECT(CX$1),1,INDIRECT($A58),0)+COUNTIFS(INDIRECT(CX$1),0,INDIRECT($A58),1)+COUNTIFS(INDIRECT(CX$1),1,INDIRECT($A58),1)))</f>
        <v>0.84848484848484851</v>
      </c>
      <c r="CY58">
        <f t="shared" ca="1" si="45"/>
        <v>0.91891891891891886</v>
      </c>
      <c r="CZ58">
        <f t="shared" ca="1" si="45"/>
        <v>0.9375</v>
      </c>
      <c r="DA58">
        <f t="shared" ca="1" si="45"/>
        <v>0.93548387096774199</v>
      </c>
      <c r="DB58">
        <f t="shared" ca="1" si="45"/>
        <v>1</v>
      </c>
      <c r="DC58">
        <f t="shared" ca="1" si="45"/>
        <v>0.94594594594594594</v>
      </c>
      <c r="DD58">
        <f t="shared" ca="1" si="45"/>
        <v>0.97297297297297303</v>
      </c>
      <c r="DE58">
        <f t="shared" ca="1" si="45"/>
        <v>0.91176470588235292</v>
      </c>
      <c r="DF58">
        <f t="shared" ca="1" si="45"/>
        <v>0.91666666666666663</v>
      </c>
      <c r="DG58">
        <f t="shared" ca="1" si="45"/>
        <v>0.94444444444444442</v>
      </c>
      <c r="DH58">
        <f t="shared" ca="1" si="31"/>
        <v>0.93939393939393945</v>
      </c>
      <c r="DI58">
        <f t="shared" ca="1" si="31"/>
        <v>0.95238095238095233</v>
      </c>
      <c r="DJ58">
        <f t="shared" ca="1" si="31"/>
        <v>0.96551724137931039</v>
      </c>
      <c r="DK58">
        <f t="shared" ca="1" si="31"/>
        <v>0.90909090909090906</v>
      </c>
      <c r="DL58">
        <f t="shared" ca="1" si="31"/>
        <v>1</v>
      </c>
      <c r="DM58">
        <f t="shared" ca="1" si="31"/>
        <v>1</v>
      </c>
      <c r="DN58">
        <f t="shared" ca="1" si="31"/>
        <v>0.90909090909090906</v>
      </c>
      <c r="DO58">
        <f t="shared" ca="1" si="31"/>
        <v>0.96153846153846156</v>
      </c>
      <c r="DP58">
        <f t="shared" ca="1" si="31"/>
        <v>0.967741935483871</v>
      </c>
      <c r="DQ58">
        <f t="shared" ca="1" si="31"/>
        <v>0.94117647058823528</v>
      </c>
      <c r="DR58">
        <f t="shared" ca="1" si="31"/>
        <v>1</v>
      </c>
      <c r="DS58">
        <f t="shared" ca="1" si="31"/>
        <v>0.91428571428571426</v>
      </c>
      <c r="DT58">
        <f t="shared" ca="1" si="31"/>
        <v>0.86363636363636365</v>
      </c>
      <c r="DU58">
        <f t="shared" ca="1" si="31"/>
        <v>0.91666666666666663</v>
      </c>
      <c r="DV58">
        <f t="shared" ref="DV58:EH73" ca="1" si="46">1-(COUNTIFS(INDIRECT(DV$1),1,INDIRECT($A58),1)/(COUNTIFS(INDIRECT(DV$1),1,INDIRECT($A58),0)+COUNTIFS(INDIRECT(DV$1),0,INDIRECT($A58),1)+COUNTIFS(INDIRECT(DV$1),1,INDIRECT($A58),1)))</f>
        <v>0.9285714285714286</v>
      </c>
      <c r="DW58">
        <f t="shared" ca="1" si="46"/>
        <v>1</v>
      </c>
      <c r="DX58">
        <f t="shared" ca="1" si="46"/>
        <v>0.87096774193548387</v>
      </c>
      <c r="DY58">
        <f t="shared" ca="1" si="46"/>
        <v>0.93103448275862066</v>
      </c>
      <c r="DZ58">
        <f t="shared" ca="1" si="46"/>
        <v>0.92500000000000004</v>
      </c>
      <c r="EA58">
        <f t="shared" ca="1" si="46"/>
        <v>0.93333333333333335</v>
      </c>
      <c r="EB58">
        <f t="shared" ca="1" si="46"/>
        <v>0.94736842105263164</v>
      </c>
      <c r="EC58">
        <f t="shared" ca="1" si="46"/>
        <v>1</v>
      </c>
      <c r="ED58">
        <f t="shared" ca="1" si="46"/>
        <v>0.90322580645161288</v>
      </c>
      <c r="EE58">
        <f t="shared" ca="1" si="46"/>
        <v>0.93103448275862066</v>
      </c>
      <c r="EF58">
        <f t="shared" ca="1" si="46"/>
        <v>1</v>
      </c>
      <c r="EG58">
        <f t="shared" ca="1" si="46"/>
        <v>1</v>
      </c>
      <c r="EH58">
        <f t="shared" ca="1" si="46"/>
        <v>0.96</v>
      </c>
    </row>
    <row r="59" spans="1:138" ht="26.65" x14ac:dyDescent="0.45">
      <c r="A59" s="4" t="s">
        <v>76</v>
      </c>
      <c r="B59" s="3" t="s">
        <v>345</v>
      </c>
      <c r="C59">
        <f t="shared" ref="C59:R74" ca="1" si="47">1-(COUNTIFS(INDIRECT(C$1),1,INDIRECT($A59),1)/(COUNTIFS(INDIRECT(C$1),1,INDIRECT($A59),0)+COUNTIFS(INDIRECT(C$1),0,INDIRECT($A59),1)+COUNTIFS(INDIRECT(C$1),1,INDIRECT($A59),1)))</f>
        <v>0.74576271186440679</v>
      </c>
      <c r="D59">
        <f t="shared" ca="1" si="47"/>
        <v>0.63888888888888884</v>
      </c>
      <c r="E59">
        <f t="shared" ca="1" si="47"/>
        <v>0.64406779661016955</v>
      </c>
      <c r="F59">
        <f t="shared" ca="1" si="47"/>
        <v>0.73913043478260865</v>
      </c>
      <c r="G59">
        <f t="shared" ca="1" si="47"/>
        <v>0.73770491803278682</v>
      </c>
      <c r="H59">
        <f t="shared" ca="1" si="47"/>
        <v>0.7021276595744681</v>
      </c>
      <c r="I59">
        <f t="shared" ca="1" si="47"/>
        <v>0.6964285714285714</v>
      </c>
      <c r="J59">
        <f t="shared" ca="1" si="47"/>
        <v>0.73584905660377364</v>
      </c>
      <c r="K59">
        <f t="shared" ca="1" si="47"/>
        <v>0.76744186046511631</v>
      </c>
      <c r="L59">
        <f t="shared" ca="1" si="47"/>
        <v>0.90476190476190477</v>
      </c>
      <c r="M59">
        <f t="shared" ca="1" si="47"/>
        <v>0.7407407407407407</v>
      </c>
      <c r="N59">
        <f t="shared" ca="1" si="47"/>
        <v>0.87234042553191493</v>
      </c>
      <c r="O59">
        <f t="shared" ca="1" si="47"/>
        <v>0.72549019607843135</v>
      </c>
      <c r="P59">
        <f t="shared" ca="1" si="47"/>
        <v>0.70454545454545459</v>
      </c>
      <c r="Q59">
        <f t="shared" ca="1" si="47"/>
        <v>0.74</v>
      </c>
      <c r="R59">
        <f t="shared" ca="1" si="47"/>
        <v>0.90243902439024393</v>
      </c>
      <c r="S59">
        <f t="shared" ca="1" si="44"/>
        <v>0.79545454545454541</v>
      </c>
      <c r="T59">
        <f t="shared" ca="1" si="44"/>
        <v>0.79069767441860461</v>
      </c>
      <c r="U59">
        <f t="shared" ca="1" si="44"/>
        <v>0.91111111111111109</v>
      </c>
      <c r="V59">
        <f t="shared" ca="1" si="44"/>
        <v>0.73913043478260865</v>
      </c>
      <c r="W59">
        <f t="shared" ca="1" si="44"/>
        <v>0.95121951219512191</v>
      </c>
      <c r="X59">
        <f t="shared" ca="1" si="44"/>
        <v>0.77358490566037741</v>
      </c>
      <c r="Y59">
        <f t="shared" ca="1" si="44"/>
        <v>0.97560975609756095</v>
      </c>
      <c r="Z59">
        <f t="shared" ca="1" si="44"/>
        <v>0.87804878048780488</v>
      </c>
      <c r="AA59">
        <f t="shared" ca="1" si="44"/>
        <v>0.78260869565217395</v>
      </c>
      <c r="AB59">
        <f t="shared" ca="1" si="44"/>
        <v>0.70588235294117641</v>
      </c>
      <c r="AC59">
        <f t="shared" ca="1" si="44"/>
        <v>0.74683544303797467</v>
      </c>
      <c r="AD59">
        <f t="shared" ca="1" si="44"/>
        <v>0.78431372549019607</v>
      </c>
      <c r="AE59">
        <f t="shared" ca="1" si="44"/>
        <v>0.85185185185185186</v>
      </c>
      <c r="AF59">
        <f t="shared" ca="1" si="44"/>
        <v>0.81538461538461537</v>
      </c>
      <c r="AG59">
        <f t="shared" ca="1" si="44"/>
        <v>0.80597014925373134</v>
      </c>
      <c r="AH59">
        <f t="shared" ca="1" si="37"/>
        <v>0.84444444444444444</v>
      </c>
      <c r="AI59">
        <f t="shared" ca="1" si="37"/>
        <v>0.78431372549019607</v>
      </c>
      <c r="AJ59">
        <f t="shared" ca="1" si="37"/>
        <v>0.81395348837209303</v>
      </c>
      <c r="AK59">
        <f t="shared" ca="1" si="37"/>
        <v>0.93877551020408168</v>
      </c>
      <c r="AL59">
        <f t="shared" ca="1" si="37"/>
        <v>0.6964285714285714</v>
      </c>
      <c r="AM59">
        <f t="shared" ca="1" si="37"/>
        <v>0.7142857142857143</v>
      </c>
      <c r="AN59">
        <f t="shared" ca="1" si="37"/>
        <v>0.80487804878048785</v>
      </c>
      <c r="AO59">
        <f t="shared" ca="1" si="37"/>
        <v>0.90697674418604657</v>
      </c>
      <c r="AP59">
        <f t="shared" ca="1" si="37"/>
        <v>0.82000000000000006</v>
      </c>
      <c r="AQ59">
        <f t="shared" ca="1" si="37"/>
        <v>0.875</v>
      </c>
      <c r="AR59">
        <f t="shared" ca="1" si="37"/>
        <v>0.95652173913043481</v>
      </c>
      <c r="AS59">
        <f t="shared" ca="1" si="37"/>
        <v>0.86363636363636365</v>
      </c>
      <c r="AT59">
        <f t="shared" ca="1" si="37"/>
        <v>0.81132075471698117</v>
      </c>
      <c r="AU59">
        <f t="shared" ca="1" si="37"/>
        <v>0.9555555555555556</v>
      </c>
      <c r="AV59">
        <f t="shared" ca="1" si="37"/>
        <v>0.9</v>
      </c>
      <c r="AW59">
        <f t="shared" ca="1" si="37"/>
        <v>0.84</v>
      </c>
      <c r="AX59">
        <f t="shared" ca="1" si="41"/>
        <v>0.75</v>
      </c>
      <c r="AY59">
        <f t="shared" ca="1" si="41"/>
        <v>0.89795918367346939</v>
      </c>
      <c r="AZ59">
        <f t="shared" ca="1" si="41"/>
        <v>0.59615384615384615</v>
      </c>
      <c r="BA59">
        <f t="shared" ca="1" si="41"/>
        <v>0.88372093023255816</v>
      </c>
      <c r="BB59">
        <f t="shared" ca="1" si="41"/>
        <v>0.91304347826086962</v>
      </c>
      <c r="BC59">
        <f t="shared" ca="1" si="41"/>
        <v>0.84615384615384615</v>
      </c>
      <c r="BD59">
        <f t="shared" ca="1" si="41"/>
        <v>0.77083333333333337</v>
      </c>
      <c r="BE59">
        <f t="shared" ca="1" si="41"/>
        <v>0.77777777777777779</v>
      </c>
      <c r="BF59">
        <f t="shared" ca="1" si="41"/>
        <v>0.90909090909090906</v>
      </c>
      <c r="BG59">
        <f t="shared" ca="1" si="41"/>
        <v>0</v>
      </c>
      <c r="BH59">
        <f t="shared" ca="1" si="41"/>
        <v>0.73076923076923084</v>
      </c>
      <c r="BI59">
        <f t="shared" ca="1" si="41"/>
        <v>0.83333333333333337</v>
      </c>
      <c r="BJ59">
        <f t="shared" ca="1" si="41"/>
        <v>0.87804878048780488</v>
      </c>
      <c r="BK59">
        <f t="shared" ca="1" si="41"/>
        <v>0.67391304347826086</v>
      </c>
      <c r="BL59">
        <f t="shared" ca="1" si="41"/>
        <v>0.78260869565217395</v>
      </c>
      <c r="BM59">
        <f t="shared" ca="1" si="41"/>
        <v>0.90243902439024393</v>
      </c>
      <c r="BN59">
        <f t="shared" ca="1" si="28"/>
        <v>0.84210526315789469</v>
      </c>
      <c r="BO59">
        <f t="shared" ca="1" si="28"/>
        <v>0.77358490566037741</v>
      </c>
      <c r="BP59">
        <f t="shared" ca="1" si="28"/>
        <v>0.8936170212765957</v>
      </c>
      <c r="BQ59">
        <f t="shared" ca="1" si="28"/>
        <v>0.83333333333333337</v>
      </c>
      <c r="BR59">
        <f t="shared" ca="1" si="28"/>
        <v>0.77586206896551724</v>
      </c>
      <c r="BS59">
        <f t="shared" ca="1" si="28"/>
        <v>0.68181818181818188</v>
      </c>
      <c r="BT59">
        <f t="shared" ca="1" si="28"/>
        <v>1</v>
      </c>
      <c r="BU59">
        <f t="shared" ca="1" si="28"/>
        <v>0.82352941176470584</v>
      </c>
      <c r="BV59">
        <f t="shared" ca="1" si="28"/>
        <v>0.80392156862745101</v>
      </c>
      <c r="BW59">
        <f t="shared" ca="1" si="28"/>
        <v>0.79545454545454541</v>
      </c>
      <c r="BX59">
        <f t="shared" ca="1" si="28"/>
        <v>0.54</v>
      </c>
      <c r="BY59">
        <f t="shared" ca="1" si="28"/>
        <v>0.66129032258064524</v>
      </c>
      <c r="BZ59">
        <f t="shared" ca="1" si="28"/>
        <v>0.91111111111111109</v>
      </c>
      <c r="CA59">
        <f t="shared" ca="1" si="28"/>
        <v>0.82926829268292679</v>
      </c>
      <c r="CB59">
        <f t="shared" ca="1" si="28"/>
        <v>0.95454545454545459</v>
      </c>
      <c r="CC59">
        <f t="shared" ca="1" si="43"/>
        <v>0.8666666666666667</v>
      </c>
      <c r="CD59">
        <f t="shared" ca="1" si="43"/>
        <v>0.78260869565217395</v>
      </c>
      <c r="CE59">
        <f t="shared" ca="1" si="43"/>
        <v>0.83720930232558133</v>
      </c>
      <c r="CF59">
        <f t="shared" ca="1" si="43"/>
        <v>0.95</v>
      </c>
      <c r="CG59">
        <f t="shared" ca="1" si="43"/>
        <v>0.7857142857142857</v>
      </c>
      <c r="CH59">
        <f t="shared" ca="1" si="39"/>
        <v>0.81395348837209303</v>
      </c>
      <c r="CI59">
        <f t="shared" ca="1" si="39"/>
        <v>0.87234042553191493</v>
      </c>
      <c r="CJ59">
        <f t="shared" ca="1" si="39"/>
        <v>0.91891891891891886</v>
      </c>
      <c r="CK59">
        <f t="shared" ca="1" si="39"/>
        <v>0.72549019607843135</v>
      </c>
      <c r="CL59">
        <f t="shared" ca="1" si="39"/>
        <v>0.84444444444444444</v>
      </c>
      <c r="CM59">
        <f t="shared" ca="1" si="39"/>
        <v>0.8125</v>
      </c>
      <c r="CN59">
        <f t="shared" ca="1" si="39"/>
        <v>0.91489361702127658</v>
      </c>
      <c r="CO59">
        <f t="shared" ca="1" si="39"/>
        <v>0.80392156862745101</v>
      </c>
      <c r="CP59">
        <f t="shared" ca="1" si="39"/>
        <v>0.85714285714285721</v>
      </c>
      <c r="CQ59">
        <f t="shared" ca="1" si="39"/>
        <v>0.88636363636363635</v>
      </c>
      <c r="CR59">
        <f t="shared" ca="1" si="39"/>
        <v>0.78</v>
      </c>
      <c r="CS59">
        <f t="shared" ca="1" si="39"/>
        <v>0.77083333333333337</v>
      </c>
      <c r="CT59">
        <f t="shared" ca="1" si="39"/>
        <v>0.87755102040816324</v>
      </c>
      <c r="CU59">
        <f t="shared" ca="1" si="39"/>
        <v>0.91304347826086962</v>
      </c>
      <c r="CV59">
        <f t="shared" ca="1" si="39"/>
        <v>0.77272727272727271</v>
      </c>
      <c r="CW59">
        <f t="shared" ca="1" si="39"/>
        <v>0.80701754385964919</v>
      </c>
      <c r="CX59">
        <f t="shared" ca="1" si="45"/>
        <v>0.85185185185185186</v>
      </c>
      <c r="CY59">
        <f t="shared" ca="1" si="45"/>
        <v>0.81481481481481488</v>
      </c>
      <c r="CZ59">
        <f t="shared" ca="1" si="45"/>
        <v>0.7068965517241379</v>
      </c>
      <c r="DA59">
        <f t="shared" ca="1" si="45"/>
        <v>0.78723404255319152</v>
      </c>
      <c r="DB59">
        <f t="shared" ca="1" si="45"/>
        <v>0.88636363636363635</v>
      </c>
      <c r="DC59">
        <f t="shared" ca="1" si="45"/>
        <v>0.74</v>
      </c>
      <c r="DD59">
        <f t="shared" ca="1" si="45"/>
        <v>0.80769230769230771</v>
      </c>
      <c r="DE59">
        <f t="shared" ca="1" si="45"/>
        <v>0.80392156862745101</v>
      </c>
      <c r="DF59">
        <f t="shared" ca="1" si="45"/>
        <v>0.875</v>
      </c>
      <c r="DG59">
        <f t="shared" ca="1" si="45"/>
        <v>0.89743589743589747</v>
      </c>
      <c r="DH59">
        <f t="shared" ref="DH59:DW74" ca="1" si="48">1-(COUNTIFS(INDIRECT(DH$1),1,INDIRECT($A59),1)/(COUNTIFS(INDIRECT(DH$1),1,INDIRECT($A59),0)+COUNTIFS(INDIRECT(DH$1),0,INDIRECT($A59),1)+COUNTIFS(INDIRECT(DH$1),1,INDIRECT($A59),1)))</f>
        <v>0.86538461538461542</v>
      </c>
      <c r="DI59">
        <f t="shared" ca="1" si="48"/>
        <v>0.87804878048780488</v>
      </c>
      <c r="DJ59">
        <f t="shared" ca="1" si="48"/>
        <v>0.85106382978723405</v>
      </c>
      <c r="DK59">
        <f t="shared" ca="1" si="48"/>
        <v>0.82352941176470584</v>
      </c>
      <c r="DL59">
        <f t="shared" ca="1" si="48"/>
        <v>0.95238095238095233</v>
      </c>
      <c r="DM59">
        <f t="shared" ca="1" si="48"/>
        <v>0.94736842105263164</v>
      </c>
      <c r="DN59">
        <f t="shared" ca="1" si="48"/>
        <v>0.9285714285714286</v>
      </c>
      <c r="DO59">
        <f t="shared" ca="1" si="48"/>
        <v>0.89130434782608692</v>
      </c>
      <c r="DP59">
        <f t="shared" ca="1" si="48"/>
        <v>0.88</v>
      </c>
      <c r="DQ59">
        <f t="shared" ca="1" si="48"/>
        <v>0.82352941176470584</v>
      </c>
      <c r="DR59">
        <f t="shared" ca="1" si="48"/>
        <v>0.97368421052631582</v>
      </c>
      <c r="DS59">
        <f t="shared" ca="1" si="48"/>
        <v>0.65217391304347827</v>
      </c>
      <c r="DT59">
        <f t="shared" ca="1" si="48"/>
        <v>0.74576271186440679</v>
      </c>
      <c r="DU59">
        <f t="shared" ca="1" si="48"/>
        <v>0.64285714285714279</v>
      </c>
      <c r="DV59">
        <f t="shared" ca="1" si="48"/>
        <v>0.77272727272727271</v>
      </c>
      <c r="DW59">
        <f t="shared" ca="1" si="48"/>
        <v>1</v>
      </c>
      <c r="DX59">
        <f t="shared" ca="1" si="46"/>
        <v>0.77083333333333337</v>
      </c>
      <c r="DY59">
        <f t="shared" ca="1" si="46"/>
        <v>0.96226415094339623</v>
      </c>
      <c r="DZ59">
        <f t="shared" ca="1" si="46"/>
        <v>0.86440677966101698</v>
      </c>
      <c r="EA59">
        <f t="shared" ca="1" si="46"/>
        <v>0.91891891891891886</v>
      </c>
      <c r="EB59">
        <f t="shared" ca="1" si="46"/>
        <v>0.92682926829268297</v>
      </c>
      <c r="EC59">
        <f t="shared" ca="1" si="46"/>
        <v>0.82051282051282048</v>
      </c>
      <c r="ED59">
        <f t="shared" ca="1" si="46"/>
        <v>0.86274509803921573</v>
      </c>
      <c r="EE59">
        <f t="shared" ca="1" si="46"/>
        <v>0.92156862745098045</v>
      </c>
      <c r="EF59">
        <f t="shared" ca="1" si="46"/>
        <v>0.9555555555555556</v>
      </c>
      <c r="EG59">
        <f t="shared" ca="1" si="46"/>
        <v>0.97499999999999998</v>
      </c>
      <c r="EH59">
        <f t="shared" ca="1" si="46"/>
        <v>0.95833333333333337</v>
      </c>
    </row>
    <row r="60" spans="1:138" ht="26.65" x14ac:dyDescent="0.45">
      <c r="A60" s="4" t="s">
        <v>77</v>
      </c>
      <c r="B60" s="3" t="s">
        <v>346</v>
      </c>
      <c r="C60">
        <f t="shared" ca="1" si="47"/>
        <v>0.71698113207547176</v>
      </c>
      <c r="D60">
        <f t="shared" ca="1" si="47"/>
        <v>0.60606060606060608</v>
      </c>
      <c r="E60">
        <f t="shared" ca="1" si="47"/>
        <v>0.62962962962962965</v>
      </c>
      <c r="F60">
        <f t="shared" ca="1" si="47"/>
        <v>0.84444444444444444</v>
      </c>
      <c r="G60">
        <f t="shared" ca="1" si="47"/>
        <v>0.63461538461538458</v>
      </c>
      <c r="H60">
        <f t="shared" ca="1" si="47"/>
        <v>0.77777777777777779</v>
      </c>
      <c r="I60">
        <f t="shared" ca="1" si="47"/>
        <v>0.68627450980392157</v>
      </c>
      <c r="J60">
        <f t="shared" ca="1" si="47"/>
        <v>0.67391304347826086</v>
      </c>
      <c r="K60">
        <f t="shared" ca="1" si="47"/>
        <v>0.65714285714285714</v>
      </c>
      <c r="L60">
        <f t="shared" ca="1" si="47"/>
        <v>0.91891891891891886</v>
      </c>
      <c r="M60">
        <f t="shared" ca="1" si="47"/>
        <v>0.76</v>
      </c>
      <c r="N60">
        <f t="shared" ca="1" si="47"/>
        <v>0.79487179487179493</v>
      </c>
      <c r="O60">
        <f t="shared" ca="1" si="47"/>
        <v>0.65909090909090917</v>
      </c>
      <c r="P60">
        <f t="shared" ca="1" si="47"/>
        <v>0.84090909090909094</v>
      </c>
      <c r="Q60">
        <f t="shared" ca="1" si="47"/>
        <v>0.78723404255319152</v>
      </c>
      <c r="R60">
        <f t="shared" ca="1" si="47"/>
        <v>0.88571428571428568</v>
      </c>
      <c r="S60">
        <f t="shared" ca="1" si="44"/>
        <v>0.88095238095238093</v>
      </c>
      <c r="T60">
        <f t="shared" ca="1" si="44"/>
        <v>0.90476190476190477</v>
      </c>
      <c r="U60">
        <f t="shared" ca="1" si="44"/>
        <v>0.89743589743589747</v>
      </c>
      <c r="V60">
        <f t="shared" ca="1" si="44"/>
        <v>0.66666666666666674</v>
      </c>
      <c r="W60">
        <f t="shared" ca="1" si="44"/>
        <v>0.91176470588235292</v>
      </c>
      <c r="X60">
        <f t="shared" ca="1" si="44"/>
        <v>0.71739130434782616</v>
      </c>
      <c r="Y60">
        <f t="shared" ca="1" si="44"/>
        <v>0.97142857142857142</v>
      </c>
      <c r="Z60">
        <f t="shared" ca="1" si="44"/>
        <v>0.88888888888888884</v>
      </c>
      <c r="AA60">
        <f t="shared" ca="1" si="44"/>
        <v>0.78048780487804881</v>
      </c>
      <c r="AB60">
        <f t="shared" ca="1" si="44"/>
        <v>0.71875</v>
      </c>
      <c r="AC60">
        <f t="shared" ca="1" si="44"/>
        <v>0.76</v>
      </c>
      <c r="AD60">
        <f t="shared" ca="1" si="44"/>
        <v>0.85714285714285721</v>
      </c>
      <c r="AE60">
        <f t="shared" ca="1" si="44"/>
        <v>0.88</v>
      </c>
      <c r="AF60">
        <f t="shared" ca="1" si="44"/>
        <v>0.77586206896551724</v>
      </c>
      <c r="AG60">
        <f t="shared" ca="1" si="44"/>
        <v>0.80645161290322576</v>
      </c>
      <c r="AH60">
        <f t="shared" ca="1" si="37"/>
        <v>0.97777777777777775</v>
      </c>
      <c r="AI60">
        <f t="shared" ca="1" si="37"/>
        <v>0.8085106382978724</v>
      </c>
      <c r="AJ60">
        <f t="shared" ca="1" si="37"/>
        <v>0.9285714285714286</v>
      </c>
      <c r="AK60">
        <f t="shared" ca="1" si="37"/>
        <v>0.90476190476190477</v>
      </c>
      <c r="AL60">
        <f t="shared" ca="1" si="37"/>
        <v>0.73584905660377364</v>
      </c>
      <c r="AM60">
        <f t="shared" ca="1" si="37"/>
        <v>0.76086956521739135</v>
      </c>
      <c r="AN60">
        <f t="shared" ca="1" si="37"/>
        <v>0.89743589743589747</v>
      </c>
      <c r="AO60">
        <f t="shared" ca="1" si="37"/>
        <v>0.82857142857142851</v>
      </c>
      <c r="AP60">
        <f t="shared" ca="1" si="37"/>
        <v>0.87234042553191493</v>
      </c>
      <c r="AQ60">
        <f ca="1">1-(COUNTIFS(INDIRECT(AQ$1),1,INDIRECT($A60),1)/(COUNTIFS(INDIRECT(AQ$1),1,INDIRECT($A60),0)+COUNTIFS(INDIRECT(AQ$1),0,INDIRECT($A60),1)+COUNTIFS(INDIRECT(AQ$1),1,INDIRECT($A60),1)))</f>
        <v>1</v>
      </c>
      <c r="AR60">
        <f t="shared" ca="1" si="37"/>
        <v>0.92307692307692313</v>
      </c>
      <c r="AS60">
        <f t="shared" ca="1" si="37"/>
        <v>0.9</v>
      </c>
      <c r="AT60">
        <f t="shared" ca="1" si="37"/>
        <v>0.88235294117647056</v>
      </c>
      <c r="AU60">
        <f t="shared" ca="1" si="37"/>
        <v>0.97499999999999998</v>
      </c>
      <c r="AV60">
        <f t="shared" ca="1" si="37"/>
        <v>0.97297297297297303</v>
      </c>
      <c r="AW60">
        <f t="shared" ca="1" si="37"/>
        <v>0.86956521739130432</v>
      </c>
      <c r="AX60">
        <f t="shared" ca="1" si="41"/>
        <v>0.79245283018867929</v>
      </c>
      <c r="AY60">
        <f t="shared" ca="1" si="41"/>
        <v>0.85714285714285721</v>
      </c>
      <c r="AZ60">
        <f t="shared" ca="1" si="41"/>
        <v>0.68627450980392157</v>
      </c>
      <c r="BA60">
        <f t="shared" ca="1" si="41"/>
        <v>0.83333333333333337</v>
      </c>
      <c r="BB60">
        <f t="shared" ca="1" si="41"/>
        <v>0.81081081081081074</v>
      </c>
      <c r="BC60">
        <f t="shared" ca="1" si="41"/>
        <v>0.8</v>
      </c>
      <c r="BD60">
        <f t="shared" ca="1" si="41"/>
        <v>0.82222222222222219</v>
      </c>
      <c r="BE60">
        <f t="shared" ca="1" si="41"/>
        <v>0.72340425531914887</v>
      </c>
      <c r="BF60">
        <f t="shared" ca="1" si="41"/>
        <v>0.76470588235294112</v>
      </c>
      <c r="BG60">
        <f t="shared" ca="1" si="41"/>
        <v>0.73076923076923084</v>
      </c>
      <c r="BH60">
        <f t="shared" ca="1" si="41"/>
        <v>0</v>
      </c>
      <c r="BI60">
        <f t="shared" ca="1" si="41"/>
        <v>0.75</v>
      </c>
      <c r="BJ60">
        <f t="shared" ca="1" si="41"/>
        <v>0.82352941176470584</v>
      </c>
      <c r="BK60">
        <f t="shared" ca="1" si="41"/>
        <v>0.82978723404255317</v>
      </c>
      <c r="BL60">
        <f t="shared" ca="1" si="41"/>
        <v>0.80952380952380953</v>
      </c>
      <c r="BM60">
        <f t="shared" ca="1" si="41"/>
        <v>0.91666666666666663</v>
      </c>
      <c r="BN60">
        <f t="shared" ca="1" si="28"/>
        <v>0.94444444444444442</v>
      </c>
      <c r="BO60">
        <f t="shared" ca="1" si="28"/>
        <v>0.59523809523809523</v>
      </c>
      <c r="BP60">
        <f t="shared" ca="1" si="28"/>
        <v>0.82051282051282048</v>
      </c>
      <c r="BQ60">
        <f t="shared" ca="1" si="28"/>
        <v>0.89743589743589747</v>
      </c>
      <c r="BR60">
        <f t="shared" ca="1" si="28"/>
        <v>0.77358490566037741</v>
      </c>
      <c r="BS60">
        <f t="shared" ca="1" si="28"/>
        <v>0.73170731707317072</v>
      </c>
      <c r="BT60">
        <f t="shared" ca="1" si="28"/>
        <v>0.96666666666666667</v>
      </c>
      <c r="BU60">
        <f t="shared" ca="1" si="28"/>
        <v>0.65</v>
      </c>
      <c r="BV60">
        <f t="shared" ca="1" si="28"/>
        <v>0.65853658536585358</v>
      </c>
      <c r="BW60">
        <f t="shared" ca="1" si="28"/>
        <v>0.76315789473684215</v>
      </c>
      <c r="BX60">
        <f t="shared" ca="1" si="28"/>
        <v>0.63265306122448983</v>
      </c>
      <c r="BY60">
        <f t="shared" ca="1" si="28"/>
        <v>0.625</v>
      </c>
      <c r="BZ60">
        <f t="shared" ca="1" si="28"/>
        <v>0.77142857142857146</v>
      </c>
      <c r="CA60">
        <f t="shared" ca="1" si="28"/>
        <v>0.8</v>
      </c>
      <c r="CB60">
        <f t="shared" ca="1" si="28"/>
        <v>0.82352941176470584</v>
      </c>
      <c r="CC60">
        <f t="shared" ca="1" si="43"/>
        <v>0.78378378378378377</v>
      </c>
      <c r="CD60">
        <f t="shared" ca="1" si="43"/>
        <v>0.75</v>
      </c>
      <c r="CE60">
        <f t="shared" ca="1" si="43"/>
        <v>0.84210526315789469</v>
      </c>
      <c r="CF60">
        <f t="shared" ca="1" si="43"/>
        <v>0.875</v>
      </c>
      <c r="CG60">
        <f t="shared" ca="1" si="43"/>
        <v>0.78378378378378377</v>
      </c>
      <c r="CH60">
        <f t="shared" ca="1" si="39"/>
        <v>0.81578947368421051</v>
      </c>
      <c r="CI60">
        <f t="shared" ca="1" si="39"/>
        <v>0.85365853658536583</v>
      </c>
      <c r="CJ60">
        <f t="shared" ca="1" si="39"/>
        <v>0.9375</v>
      </c>
      <c r="CK60">
        <f t="shared" ca="1" si="39"/>
        <v>0.82000000000000006</v>
      </c>
      <c r="CL60">
        <f t="shared" ca="1" si="39"/>
        <v>0.87804878048780488</v>
      </c>
      <c r="CM60">
        <f t="shared" ca="1" si="39"/>
        <v>0.81355932203389836</v>
      </c>
      <c r="CN60">
        <f t="shared" ca="1" si="39"/>
        <v>0.95348837209302328</v>
      </c>
      <c r="CO60">
        <f t="shared" ca="1" si="39"/>
        <v>0.82978723404255317</v>
      </c>
      <c r="CP60">
        <f t="shared" ca="1" si="39"/>
        <v>0.86274509803921573</v>
      </c>
      <c r="CQ60">
        <f t="shared" ca="1" si="39"/>
        <v>0.86842105263157898</v>
      </c>
      <c r="CR60">
        <f t="shared" ca="1" si="39"/>
        <v>0.69047619047619047</v>
      </c>
      <c r="CS60">
        <f t="shared" ca="1" si="39"/>
        <v>0.87234042553191493</v>
      </c>
      <c r="CT60">
        <f t="shared" ca="1" si="39"/>
        <v>0.93478260869565222</v>
      </c>
      <c r="CU60">
        <f t="shared" ca="1" si="39"/>
        <v>0.87179487179487181</v>
      </c>
      <c r="CV60">
        <f t="shared" ca="1" si="39"/>
        <v>0.85714285714285721</v>
      </c>
      <c r="CW60">
        <f t="shared" ca="1" si="39"/>
        <v>0.78431372549019607</v>
      </c>
      <c r="CX60">
        <f t="shared" ca="1" si="45"/>
        <v>0.72727272727272729</v>
      </c>
      <c r="CY60">
        <f t="shared" ca="1" si="45"/>
        <v>0.81632653061224492</v>
      </c>
      <c r="CZ60">
        <f t="shared" ca="1" si="45"/>
        <v>0.85</v>
      </c>
      <c r="DA60">
        <f t="shared" ca="1" si="45"/>
        <v>0.81395348837209303</v>
      </c>
      <c r="DB60">
        <f t="shared" ca="1" si="45"/>
        <v>0.89743589743589747</v>
      </c>
      <c r="DC60">
        <f t="shared" ca="1" si="45"/>
        <v>0.88235294117647056</v>
      </c>
      <c r="DD60">
        <f t="shared" ca="1" si="45"/>
        <v>0.90196078431372551</v>
      </c>
      <c r="DE60">
        <f t="shared" ca="1" si="45"/>
        <v>0.77777777777777779</v>
      </c>
      <c r="DF60">
        <f t="shared" ca="1" si="45"/>
        <v>0.88235294117647056</v>
      </c>
      <c r="DG60">
        <f t="shared" ca="1" si="45"/>
        <v>0.87878787878787878</v>
      </c>
      <c r="DH60">
        <f t="shared" ca="1" si="48"/>
        <v>0.84782608695652173</v>
      </c>
      <c r="DI60">
        <f t="shared" ca="1" si="48"/>
        <v>0.88888888888888884</v>
      </c>
      <c r="DJ60">
        <f t="shared" ca="1" si="48"/>
        <v>0.90909090909090906</v>
      </c>
      <c r="DK60">
        <f t="shared" ca="1" si="48"/>
        <v>0.82608695652173914</v>
      </c>
      <c r="DL60">
        <f t="shared" ca="1" si="48"/>
        <v>0.94444444444444442</v>
      </c>
      <c r="DM60">
        <f t="shared" ca="1" si="48"/>
        <v>0.90322580645161288</v>
      </c>
      <c r="DN60">
        <f t="shared" ca="1" si="48"/>
        <v>0.8</v>
      </c>
      <c r="DO60">
        <f t="shared" ca="1" si="48"/>
        <v>0.90243902439024393</v>
      </c>
      <c r="DP60">
        <f t="shared" ca="1" si="48"/>
        <v>0.91304347826086962</v>
      </c>
      <c r="DQ60">
        <f t="shared" ca="1" si="48"/>
        <v>0.89795918367346939</v>
      </c>
      <c r="DR60">
        <f t="shared" ca="1" si="48"/>
        <v>0.96875</v>
      </c>
      <c r="DS60">
        <f t="shared" ca="1" si="48"/>
        <v>0.72727272727272729</v>
      </c>
      <c r="DT60">
        <f t="shared" ca="1" si="48"/>
        <v>0.69230769230769229</v>
      </c>
      <c r="DU60">
        <f t="shared" ca="1" si="48"/>
        <v>0.72727272727272729</v>
      </c>
      <c r="DV60">
        <f t="shared" ca="1" si="48"/>
        <v>0.70270270270270263</v>
      </c>
      <c r="DW60">
        <f t="shared" ca="1" si="48"/>
        <v>0.96666666666666667</v>
      </c>
      <c r="DX60">
        <f t="shared" ca="1" si="46"/>
        <v>0.67500000000000004</v>
      </c>
      <c r="DY60">
        <f t="shared" ca="1" si="46"/>
        <v>0.83333333333333337</v>
      </c>
      <c r="DZ60">
        <f t="shared" ca="1" si="46"/>
        <v>0.7021276595744681</v>
      </c>
      <c r="EA60">
        <f t="shared" ca="1" si="46"/>
        <v>0.9375</v>
      </c>
      <c r="EB60">
        <f t="shared" ca="1" si="46"/>
        <v>0.84848484848484851</v>
      </c>
      <c r="EC60">
        <f t="shared" ca="1" si="46"/>
        <v>0.94736842105263164</v>
      </c>
      <c r="ED60">
        <f t="shared" ca="1" si="46"/>
        <v>0.84444444444444444</v>
      </c>
      <c r="EE60">
        <f t="shared" ca="1" si="46"/>
        <v>0.83333333333333337</v>
      </c>
      <c r="EF60">
        <f t="shared" ca="1" si="46"/>
        <v>0.92105263157894735</v>
      </c>
      <c r="EG60">
        <f t="shared" ca="1" si="46"/>
        <v>0.90625</v>
      </c>
      <c r="EH60">
        <f t="shared" ca="1" si="46"/>
        <v>0.9</v>
      </c>
    </row>
    <row r="61" spans="1:138" ht="26.65" x14ac:dyDescent="0.45">
      <c r="A61" s="4" t="s">
        <v>78</v>
      </c>
      <c r="B61" s="3" t="s">
        <v>347</v>
      </c>
      <c r="C61">
        <f t="shared" ca="1" si="47"/>
        <v>0.79166666666666663</v>
      </c>
      <c r="D61">
        <f t="shared" ca="1" si="47"/>
        <v>0.75757575757575757</v>
      </c>
      <c r="E61">
        <f t="shared" ca="1" si="47"/>
        <v>0.76923076923076916</v>
      </c>
      <c r="F61">
        <f t="shared" ca="1" si="47"/>
        <v>0.92307692307692313</v>
      </c>
      <c r="G61">
        <f t="shared" ca="1" si="47"/>
        <v>0.72916666666666674</v>
      </c>
      <c r="H61">
        <f t="shared" ca="1" si="47"/>
        <v>0.875</v>
      </c>
      <c r="I61">
        <f t="shared" ca="1" si="47"/>
        <v>0.78723404255319152</v>
      </c>
      <c r="J61">
        <f t="shared" ca="1" si="47"/>
        <v>0.7857142857142857</v>
      </c>
      <c r="K61">
        <f t="shared" ca="1" si="47"/>
        <v>0.94285714285714284</v>
      </c>
      <c r="L61">
        <f t="shared" ca="1" si="47"/>
        <v>0.96551724137931039</v>
      </c>
      <c r="M61">
        <f t="shared" ca="1" si="47"/>
        <v>0.79069767441860461</v>
      </c>
      <c r="N61">
        <f t="shared" ca="1" si="47"/>
        <v>0.84375</v>
      </c>
      <c r="O61">
        <f t="shared" ca="1" si="47"/>
        <v>0.80487804878048785</v>
      </c>
      <c r="P61">
        <f t="shared" ca="1" si="47"/>
        <v>0.86111111111111116</v>
      </c>
      <c r="Q61">
        <f t="shared" ca="1" si="47"/>
        <v>0.79487179487179493</v>
      </c>
      <c r="R61">
        <f t="shared" ca="1" si="47"/>
        <v>0.92592592592592593</v>
      </c>
      <c r="S61">
        <f t="shared" ca="1" si="44"/>
        <v>0.87878787878787878</v>
      </c>
      <c r="T61">
        <f t="shared" ca="1" si="44"/>
        <v>0.90909090909090906</v>
      </c>
      <c r="U61">
        <f t="shared" ca="1" si="44"/>
        <v>0.86206896551724133</v>
      </c>
      <c r="V61">
        <f t="shared" ca="1" si="44"/>
        <v>0.86486486486486491</v>
      </c>
      <c r="W61">
        <f t="shared" ca="1" si="44"/>
        <v>0.92</v>
      </c>
      <c r="X61">
        <f t="shared" ca="1" si="44"/>
        <v>0.86046511627906974</v>
      </c>
      <c r="Y61">
        <f t="shared" ca="1" si="44"/>
        <v>0.96</v>
      </c>
      <c r="Z61">
        <f t="shared" ca="1" si="44"/>
        <v>0.9285714285714286</v>
      </c>
      <c r="AA61">
        <f t="shared" ca="1" si="44"/>
        <v>0.85714285714285721</v>
      </c>
      <c r="AB61">
        <f t="shared" ca="1" si="44"/>
        <v>0.83870967741935487</v>
      </c>
      <c r="AC61">
        <f t="shared" ca="1" si="44"/>
        <v>0.84722222222222221</v>
      </c>
      <c r="AD61">
        <f t="shared" ca="1" si="44"/>
        <v>0.90476190476190477</v>
      </c>
      <c r="AE61">
        <f t="shared" ca="1" si="44"/>
        <v>0.90476190476190477</v>
      </c>
      <c r="AF61">
        <f t="shared" ca="1" si="44"/>
        <v>0.92982456140350878</v>
      </c>
      <c r="AG61">
        <f t="shared" ca="1" si="44"/>
        <v>0.79245283018867929</v>
      </c>
      <c r="AH61">
        <f t="shared" ca="1" si="37"/>
        <v>0.94117647058823528</v>
      </c>
      <c r="AI61">
        <f t="shared" ca="1" si="37"/>
        <v>0.87804878048780488</v>
      </c>
      <c r="AJ61">
        <f t="shared" ca="1" si="37"/>
        <v>0.93939393939393945</v>
      </c>
      <c r="AK61">
        <f t="shared" ca="1" si="37"/>
        <v>0.94117647058823528</v>
      </c>
      <c r="AL61">
        <f t="shared" ca="1" si="37"/>
        <v>0.88235294117647056</v>
      </c>
      <c r="AM61">
        <f t="shared" ca="1" si="37"/>
        <v>0.82499999999999996</v>
      </c>
      <c r="AN61">
        <f t="shared" ca="1" si="37"/>
        <v>0.9</v>
      </c>
      <c r="AO61">
        <f t="shared" ca="1" si="37"/>
        <v>0.96666666666666667</v>
      </c>
      <c r="AP61">
        <f t="shared" ca="1" si="37"/>
        <v>0.97619047619047616</v>
      </c>
      <c r="AQ61">
        <f t="shared" ca="1" si="37"/>
        <v>1</v>
      </c>
      <c r="AR61">
        <f t="shared" ca="1" si="37"/>
        <v>1</v>
      </c>
      <c r="AS61">
        <f t="shared" ca="1" si="37"/>
        <v>0.9375</v>
      </c>
      <c r="AT61">
        <f t="shared" ca="1" si="37"/>
        <v>0.9555555555555556</v>
      </c>
      <c r="AU61">
        <f t="shared" ca="1" si="37"/>
        <v>0.96666666666666667</v>
      </c>
      <c r="AV61">
        <f t="shared" ca="1" si="37"/>
        <v>0.96296296296296302</v>
      </c>
      <c r="AW61">
        <f t="shared" ref="AW61:BL76" ca="1" si="49">1-(COUNTIFS(INDIRECT(AW$1),1,INDIRECT($A61),1)/(COUNTIFS(INDIRECT(AW$1),1,INDIRECT($A61),0)+COUNTIFS(INDIRECT(AW$1),0,INDIRECT($A61),1)+COUNTIFS(INDIRECT(AW$1),1,INDIRECT($A61),1)))</f>
        <v>0.92307692307692313</v>
      </c>
      <c r="AX61">
        <f t="shared" ca="1" si="49"/>
        <v>0.85106382978723405</v>
      </c>
      <c r="AY61">
        <f t="shared" ca="1" si="49"/>
        <v>0.88235294117647056</v>
      </c>
      <c r="AZ61">
        <f t="shared" ca="1" si="49"/>
        <v>0.8125</v>
      </c>
      <c r="BA61">
        <f t="shared" ca="1" si="49"/>
        <v>0.81481481481481488</v>
      </c>
      <c r="BB61">
        <f t="shared" ca="1" si="49"/>
        <v>0.7857142857142857</v>
      </c>
      <c r="BC61">
        <f t="shared" ca="1" si="49"/>
        <v>0.81081081081081074</v>
      </c>
      <c r="BD61">
        <f t="shared" ca="1" si="49"/>
        <v>0.80555555555555558</v>
      </c>
      <c r="BE61">
        <f t="shared" ca="1" si="49"/>
        <v>0.75</v>
      </c>
      <c r="BF61">
        <f t="shared" ca="1" si="49"/>
        <v>0.89655172413793105</v>
      </c>
      <c r="BG61">
        <f t="shared" ca="1" si="49"/>
        <v>0.83333333333333337</v>
      </c>
      <c r="BH61">
        <f t="shared" ca="1" si="49"/>
        <v>0.75</v>
      </c>
      <c r="BI61">
        <f t="shared" ca="1" si="49"/>
        <v>0</v>
      </c>
      <c r="BJ61">
        <f t="shared" ca="1" si="49"/>
        <v>0.75</v>
      </c>
      <c r="BK61">
        <f t="shared" ca="1" si="49"/>
        <v>0.75</v>
      </c>
      <c r="BL61">
        <f t="shared" ca="1" si="49"/>
        <v>0.85714285714285721</v>
      </c>
      <c r="BM61">
        <f t="shared" ref="BM61:BM75" ca="1" si="50">1-(COUNTIFS(INDIRECT(BM$1),1,INDIRECT($A61),1)/(COUNTIFS(INDIRECT(BM$1),1,INDIRECT($A61),0)+COUNTIFS(INDIRECT(BM$1),0,INDIRECT($A61),1)+COUNTIFS(INDIRECT(BM$1),1,INDIRECT($A61),1)))</f>
        <v>0.79166666666666663</v>
      </c>
      <c r="BN61">
        <f t="shared" ca="1" si="28"/>
        <v>0.78260869565217395</v>
      </c>
      <c r="BO61">
        <f t="shared" ca="1" si="28"/>
        <v>0.77500000000000002</v>
      </c>
      <c r="BP61">
        <f t="shared" ca="1" si="28"/>
        <v>0.94117647058823528</v>
      </c>
      <c r="BQ61">
        <f t="shared" ca="1" si="28"/>
        <v>0.8214285714285714</v>
      </c>
      <c r="BR61">
        <f t="shared" ca="1" si="28"/>
        <v>0.80434782608695654</v>
      </c>
      <c r="BS61">
        <f t="shared" ca="1" si="28"/>
        <v>0.89473684210526316</v>
      </c>
      <c r="BT61">
        <f t="shared" ref="BT61:CB61" ca="1" si="51">1-(COUNTIFS(INDIRECT(BT$1),1,INDIRECT($A61),1)/(COUNTIFS(INDIRECT(BT$1),1,INDIRECT($A61),0)+COUNTIFS(INDIRECT(BT$1),0,INDIRECT($A61),1)+COUNTIFS(INDIRECT(BT$1),1,INDIRECT($A61),1)))</f>
        <v>1</v>
      </c>
      <c r="BU61">
        <f t="shared" ca="1" si="51"/>
        <v>0.84210526315789469</v>
      </c>
      <c r="BV61">
        <f t="shared" ca="1" si="51"/>
        <v>0.84615384615384615</v>
      </c>
      <c r="BW61">
        <f t="shared" ca="1" si="51"/>
        <v>0.87878787878787878</v>
      </c>
      <c r="BX61">
        <f t="shared" ca="1" si="51"/>
        <v>0.83673469387755106</v>
      </c>
      <c r="BY61">
        <f t="shared" ca="1" si="51"/>
        <v>0.8035714285714286</v>
      </c>
      <c r="BZ61">
        <f t="shared" ca="1" si="51"/>
        <v>0.73076923076923084</v>
      </c>
      <c r="CA61">
        <f t="shared" ca="1" si="51"/>
        <v>0.93333333333333335</v>
      </c>
      <c r="CB61">
        <f t="shared" ca="1" si="51"/>
        <v>0.84615384615384615</v>
      </c>
      <c r="CC61">
        <f t="shared" ca="1" si="43"/>
        <v>0.87096774193548387</v>
      </c>
      <c r="CD61">
        <f t="shared" ca="1" si="43"/>
        <v>0.82352941176470584</v>
      </c>
      <c r="CE61">
        <f t="shared" ca="1" si="43"/>
        <v>0.9375</v>
      </c>
      <c r="CF61">
        <f t="shared" ca="1" si="43"/>
        <v>0.96</v>
      </c>
      <c r="CG61">
        <f t="shared" ca="1" si="43"/>
        <v>0.93939393939393945</v>
      </c>
      <c r="CH61">
        <f t="shared" ref="CH61:CI80" ca="1" si="52">1-(COUNTIFS(INDIRECT(CH$1),1,INDIRECT($A61),1)/(COUNTIFS(INDIRECT(CH$1),1,INDIRECT($A61),0)+COUNTIFS(INDIRECT(CH$1),0,INDIRECT($A61),1)+COUNTIFS(INDIRECT(CH$1),1,INDIRECT($A61),1)))</f>
        <v>0.87096774193548387</v>
      </c>
      <c r="CI61">
        <f t="shared" ca="1" si="52"/>
        <v>0.84375</v>
      </c>
      <c r="CJ61">
        <f t="shared" ca="1" si="39"/>
        <v>0.95652173913043481</v>
      </c>
      <c r="CK61">
        <f t="shared" ca="1" si="39"/>
        <v>0.86046511627906974</v>
      </c>
      <c r="CL61">
        <f t="shared" ca="1" si="39"/>
        <v>0.90909090909090906</v>
      </c>
      <c r="CM61">
        <f t="shared" ca="1" si="39"/>
        <v>0.94736842105263164</v>
      </c>
      <c r="CN61">
        <f t="shared" ca="1" si="39"/>
        <v>0.90625</v>
      </c>
      <c r="CO61">
        <f t="shared" ca="1" si="39"/>
        <v>0.84615384615384615</v>
      </c>
      <c r="CP61">
        <f t="shared" ca="1" si="39"/>
        <v>0.76923076923076916</v>
      </c>
      <c r="CQ61">
        <f t="shared" ca="1" si="39"/>
        <v>0.96875</v>
      </c>
      <c r="CR61">
        <f t="shared" ca="1" si="39"/>
        <v>0.90243902439024393</v>
      </c>
      <c r="CS61">
        <f t="shared" ca="1" si="39"/>
        <v>0.89743589743589747</v>
      </c>
      <c r="CT61">
        <f t="shared" ca="1" si="39"/>
        <v>0.94594594594594594</v>
      </c>
      <c r="CU61">
        <f t="shared" ca="1" si="39"/>
        <v>0.96969696969696972</v>
      </c>
      <c r="CV61">
        <f t="shared" ca="1" si="39"/>
        <v>0.91428571428571426</v>
      </c>
      <c r="CW61">
        <f t="shared" ca="1" si="39"/>
        <v>0.84444444444444444</v>
      </c>
      <c r="CX61">
        <f t="shared" ca="1" si="45"/>
        <v>0.82051282051282048</v>
      </c>
      <c r="CY61">
        <f t="shared" ca="1" si="45"/>
        <v>0.88372093023255816</v>
      </c>
      <c r="CZ61">
        <f t="shared" ca="1" si="45"/>
        <v>0.8867924528301887</v>
      </c>
      <c r="DA61">
        <f t="shared" ca="1" si="45"/>
        <v>0.89189189189189189</v>
      </c>
      <c r="DB61">
        <f t="shared" ca="1" si="45"/>
        <v>0.86206896551724133</v>
      </c>
      <c r="DC61">
        <f t="shared" ca="1" si="45"/>
        <v>0.88095238095238093</v>
      </c>
      <c r="DD61">
        <f t="shared" ca="1" si="45"/>
        <v>0.85</v>
      </c>
      <c r="DE61">
        <f t="shared" ca="1" si="45"/>
        <v>0.90243902439024393</v>
      </c>
      <c r="DF61">
        <f t="shared" ca="1" si="45"/>
        <v>0.9555555555555556</v>
      </c>
      <c r="DG61">
        <f t="shared" ca="1" si="45"/>
        <v>0.96153846153846156</v>
      </c>
      <c r="DH61">
        <f t="shared" ca="1" si="48"/>
        <v>0.92500000000000004</v>
      </c>
      <c r="DI61">
        <f t="shared" ca="1" si="48"/>
        <v>0.9285714285714286</v>
      </c>
      <c r="DJ61">
        <f t="shared" ca="1" si="48"/>
        <v>0.97297297297297303</v>
      </c>
      <c r="DK61">
        <f t="shared" ca="1" si="48"/>
        <v>0.84210526315789469</v>
      </c>
      <c r="DL61">
        <f t="shared" ca="1" si="48"/>
        <v>1</v>
      </c>
      <c r="DM61">
        <f t="shared" ca="1" si="48"/>
        <v>1</v>
      </c>
      <c r="DN61">
        <f t="shared" ca="1" si="48"/>
        <v>0.92682926829268297</v>
      </c>
      <c r="DO61">
        <f t="shared" ca="1" si="48"/>
        <v>0.97058823529411764</v>
      </c>
      <c r="DP61">
        <f t="shared" ca="1" si="48"/>
        <v>0.82352941176470584</v>
      </c>
      <c r="DQ61">
        <f t="shared" ca="1" si="48"/>
        <v>0.95238095238095233</v>
      </c>
      <c r="DR61">
        <f t="shared" ca="1" si="48"/>
        <v>1</v>
      </c>
      <c r="DS61">
        <f t="shared" ca="1" si="48"/>
        <v>0.82051282051282048</v>
      </c>
      <c r="DT61">
        <f t="shared" ca="1" si="48"/>
        <v>0.81632653061224492</v>
      </c>
      <c r="DU61">
        <f t="shared" ca="1" si="48"/>
        <v>0.8</v>
      </c>
      <c r="DV61">
        <f t="shared" ca="1" si="48"/>
        <v>0.84848484848484851</v>
      </c>
      <c r="DW61">
        <f t="shared" ca="1" si="48"/>
        <v>0.95</v>
      </c>
      <c r="DX61">
        <f t="shared" ca="1" si="46"/>
        <v>0.73529411764705888</v>
      </c>
      <c r="DY61">
        <f t="shared" ca="1" si="46"/>
        <v>0.88571428571428568</v>
      </c>
      <c r="DZ61">
        <f t="shared" ca="1" si="46"/>
        <v>0.7857142857142857</v>
      </c>
      <c r="EA61">
        <f t="shared" ca="1" si="46"/>
        <v>0.95652173913043481</v>
      </c>
      <c r="EB61">
        <f t="shared" ca="1" si="46"/>
        <v>0.88</v>
      </c>
      <c r="EC61">
        <f t="shared" ca="1" si="46"/>
        <v>0.8</v>
      </c>
      <c r="ED61">
        <f t="shared" ca="1" si="46"/>
        <v>0.76470588235294112</v>
      </c>
      <c r="EE61">
        <f t="shared" ca="1" si="46"/>
        <v>0.88571428571428568</v>
      </c>
      <c r="EF61">
        <f t="shared" ca="1" si="46"/>
        <v>0.96666666666666667</v>
      </c>
      <c r="EG61">
        <f t="shared" ca="1" si="46"/>
        <v>0.95833333333333337</v>
      </c>
      <c r="EH61">
        <f t="shared" ca="1" si="46"/>
        <v>0.9375</v>
      </c>
    </row>
    <row r="62" spans="1:138" x14ac:dyDescent="0.45">
      <c r="A62" s="4" t="s">
        <v>79</v>
      </c>
      <c r="B62" s="3" t="s">
        <v>348</v>
      </c>
      <c r="C62">
        <f t="shared" ca="1" si="47"/>
        <v>0.93333333333333335</v>
      </c>
      <c r="D62">
        <f t="shared" ca="1" si="47"/>
        <v>0.875</v>
      </c>
      <c r="E62">
        <f t="shared" ca="1" si="47"/>
        <v>0.875</v>
      </c>
      <c r="F62">
        <f t="shared" ca="1" si="47"/>
        <v>0.89655172413793105</v>
      </c>
      <c r="G62">
        <f t="shared" ca="1" si="47"/>
        <v>0.84090909090909094</v>
      </c>
      <c r="H62">
        <f t="shared" ca="1" si="47"/>
        <v>0.93939393939393945</v>
      </c>
      <c r="I62">
        <f t="shared" ca="1" si="47"/>
        <v>0.85365853658536583</v>
      </c>
      <c r="J62">
        <f t="shared" ca="1" si="47"/>
        <v>0.89189189189189189</v>
      </c>
      <c r="K62">
        <f t="shared" ca="1" si="47"/>
        <v>0.875</v>
      </c>
      <c r="L62">
        <f t="shared" ca="1" si="47"/>
        <v>0.88888888888888884</v>
      </c>
      <c r="M62">
        <f t="shared" ca="1" si="47"/>
        <v>0.83333333333333337</v>
      </c>
      <c r="N62">
        <f t="shared" ca="1" si="47"/>
        <v>0.77272727272727271</v>
      </c>
      <c r="O62">
        <f t="shared" ca="1" si="47"/>
        <v>0.81818181818181812</v>
      </c>
      <c r="P62">
        <f t="shared" ca="1" si="47"/>
        <v>1</v>
      </c>
      <c r="Q62">
        <f t="shared" ca="1" si="47"/>
        <v>0.94285714285714284</v>
      </c>
      <c r="R62">
        <f t="shared" ca="1" si="47"/>
        <v>0.94444444444444442</v>
      </c>
      <c r="S62">
        <f t="shared" ca="1" si="44"/>
        <v>0.875</v>
      </c>
      <c r="T62">
        <f t="shared" ca="1" si="44"/>
        <v>0.96</v>
      </c>
      <c r="U62">
        <f t="shared" ca="1" si="44"/>
        <v>0.85</v>
      </c>
      <c r="V62">
        <f t="shared" ca="1" si="44"/>
        <v>0.76923076923076916</v>
      </c>
      <c r="W62">
        <f t="shared" ca="1" si="44"/>
        <v>0.7857142857142857</v>
      </c>
      <c r="X62">
        <f t="shared" ca="1" si="44"/>
        <v>0.91666666666666663</v>
      </c>
      <c r="Y62">
        <f t="shared" ca="1" si="44"/>
        <v>0.85714285714285721</v>
      </c>
      <c r="Z62">
        <f t="shared" ca="1" si="44"/>
        <v>1</v>
      </c>
      <c r="AA62">
        <f t="shared" ca="1" si="44"/>
        <v>0.88888888888888884</v>
      </c>
      <c r="AB62">
        <f t="shared" ca="1" si="44"/>
        <v>0.94915254237288138</v>
      </c>
      <c r="AC62">
        <f t="shared" ca="1" si="44"/>
        <v>0.95714285714285718</v>
      </c>
      <c r="AD62">
        <f t="shared" ca="1" si="44"/>
        <v>0.90909090909090906</v>
      </c>
      <c r="AE62">
        <f t="shared" ca="1" si="44"/>
        <v>0.97142857142857142</v>
      </c>
      <c r="AF62">
        <f t="shared" ca="1" si="44"/>
        <v>0.95918367346938771</v>
      </c>
      <c r="AG62">
        <f t="shared" ca="1" si="44"/>
        <v>0.92</v>
      </c>
      <c r="AH62">
        <f t="shared" ref="AH62:AW77" ca="1" si="53">1-(COUNTIFS(INDIRECT(AH$1),1,INDIRECT($A62),1)/(COUNTIFS(INDIRECT(AH$1),1,INDIRECT($A62),0)+COUNTIFS(INDIRECT(AH$1),0,INDIRECT($A62),1)+COUNTIFS(INDIRECT(AH$1),1,INDIRECT($A62),1)))</f>
        <v>1</v>
      </c>
      <c r="AI62">
        <f t="shared" ca="1" si="53"/>
        <v>1</v>
      </c>
      <c r="AJ62">
        <f t="shared" ca="1" si="53"/>
        <v>0.95833333333333337</v>
      </c>
      <c r="AK62">
        <f t="shared" ca="1" si="53"/>
        <v>1</v>
      </c>
      <c r="AL62">
        <f t="shared" ca="1" si="53"/>
        <v>0.90697674418604657</v>
      </c>
      <c r="AM62">
        <f t="shared" ca="1" si="53"/>
        <v>0.94285714285714284</v>
      </c>
      <c r="AN62">
        <f t="shared" ca="1" si="53"/>
        <v>1</v>
      </c>
      <c r="AO62">
        <f t="shared" ca="1" si="53"/>
        <v>1</v>
      </c>
      <c r="AP62">
        <f t="shared" ca="1" si="53"/>
        <v>0.93548387096774199</v>
      </c>
      <c r="AQ62">
        <f t="shared" ca="1" si="53"/>
        <v>1</v>
      </c>
      <c r="AR62">
        <f t="shared" ca="1" si="53"/>
        <v>0.9</v>
      </c>
      <c r="AS62">
        <f t="shared" ca="1" si="53"/>
        <v>1</v>
      </c>
      <c r="AT62">
        <f t="shared" ca="1" si="53"/>
        <v>0.97222222222222221</v>
      </c>
      <c r="AU62">
        <f t="shared" ca="1" si="53"/>
        <v>0.95</v>
      </c>
      <c r="AV62">
        <f t="shared" ca="1" si="53"/>
        <v>0.94117647058823528</v>
      </c>
      <c r="AW62">
        <f t="shared" ca="1" si="53"/>
        <v>1</v>
      </c>
      <c r="AX62">
        <f t="shared" ca="1" si="49"/>
        <v>0.92682926829268297</v>
      </c>
      <c r="AY62">
        <f t="shared" ca="1" si="49"/>
        <v>0.88</v>
      </c>
      <c r="AZ62">
        <f t="shared" ca="1" si="49"/>
        <v>0.79487179487179493</v>
      </c>
      <c r="BA62">
        <f t="shared" ca="1" si="49"/>
        <v>0.9</v>
      </c>
      <c r="BB62">
        <f t="shared" ca="1" si="49"/>
        <v>0.95652173913043481</v>
      </c>
      <c r="BC62">
        <f t="shared" ca="1" si="49"/>
        <v>0.82758620689655171</v>
      </c>
      <c r="BD62">
        <f t="shared" ca="1" si="49"/>
        <v>0.9</v>
      </c>
      <c r="BE62">
        <f t="shared" ca="1" si="49"/>
        <v>0.85714285714285721</v>
      </c>
      <c r="BF62">
        <f t="shared" ca="1" si="49"/>
        <v>0.9</v>
      </c>
      <c r="BG62">
        <f t="shared" ca="1" si="49"/>
        <v>0.87804878048780488</v>
      </c>
      <c r="BH62">
        <f t="shared" ca="1" si="49"/>
        <v>0.82352941176470584</v>
      </c>
      <c r="BI62">
        <f t="shared" ca="1" si="49"/>
        <v>0.75</v>
      </c>
      <c r="BJ62">
        <f t="shared" ca="1" si="49"/>
        <v>0</v>
      </c>
      <c r="BK62">
        <f t="shared" ca="1" si="49"/>
        <v>0.87096774193548387</v>
      </c>
      <c r="BL62">
        <f t="shared" ca="1" si="49"/>
        <v>0.9285714285714286</v>
      </c>
      <c r="BM62">
        <f t="shared" ca="1" si="50"/>
        <v>1</v>
      </c>
      <c r="BN62">
        <f t="shared" ref="BN62:CC78" ca="1" si="54">1-(COUNTIFS(INDIRECT(BN$1),1,INDIRECT($A62),1)/(COUNTIFS(INDIRECT(BN$1),1,INDIRECT($A62),0)+COUNTIFS(INDIRECT(BN$1),0,INDIRECT($A62),1)+COUNTIFS(INDIRECT(BN$1),1,INDIRECT($A62),1)))</f>
        <v>0.8</v>
      </c>
      <c r="BO62">
        <f t="shared" ca="1" si="54"/>
        <v>0.8529411764705882</v>
      </c>
      <c r="BP62">
        <f t="shared" ca="1" si="54"/>
        <v>1</v>
      </c>
      <c r="BQ62">
        <f t="shared" ca="1" si="54"/>
        <v>0.90476190476190477</v>
      </c>
      <c r="BR62">
        <f t="shared" ca="1" si="54"/>
        <v>0.875</v>
      </c>
      <c r="BS62">
        <f t="shared" ca="1" si="54"/>
        <v>0.93333333333333335</v>
      </c>
      <c r="BT62">
        <f t="shared" ca="1" si="54"/>
        <v>1</v>
      </c>
      <c r="BU62">
        <f t="shared" ca="1" si="54"/>
        <v>0.8666666666666667</v>
      </c>
      <c r="BV62">
        <f t="shared" ca="1" si="54"/>
        <v>0.90625</v>
      </c>
      <c r="BW62">
        <f t="shared" ca="1" si="54"/>
        <v>0.82608695652173914</v>
      </c>
      <c r="BX62">
        <f t="shared" ca="1" si="54"/>
        <v>0.88095238095238093</v>
      </c>
      <c r="BY62">
        <f t="shared" ca="1" si="54"/>
        <v>0.90384615384615385</v>
      </c>
      <c r="BZ62">
        <f t="shared" ca="1" si="54"/>
        <v>0.85</v>
      </c>
      <c r="CA62">
        <f t="shared" ca="1" si="54"/>
        <v>0.70588235294117641</v>
      </c>
      <c r="CB62">
        <f t="shared" ca="1" si="54"/>
        <v>0.82352941176470584</v>
      </c>
      <c r="CC62">
        <f t="shared" ca="1" si="54"/>
        <v>0.80952380952380953</v>
      </c>
      <c r="CD62">
        <f t="shared" ref="CD62:CG81" ca="1" si="55">1-(COUNTIFS(INDIRECT(CD$1),1,INDIRECT($A62),1)/(COUNTIFS(INDIRECT(CD$1),1,INDIRECT($A62),0)+COUNTIFS(INDIRECT(CD$1),0,INDIRECT($A62),1)+COUNTIFS(INDIRECT(CD$1),1,INDIRECT($A62),1)))</f>
        <v>0.96551724137931039</v>
      </c>
      <c r="CE62">
        <f t="shared" ca="1" si="55"/>
        <v>1</v>
      </c>
      <c r="CF62">
        <f t="shared" ca="1" si="55"/>
        <v>0.93333333333333335</v>
      </c>
      <c r="CG62">
        <f t="shared" ca="1" si="55"/>
        <v>0.95833333333333337</v>
      </c>
      <c r="CH62">
        <f t="shared" ca="1" si="52"/>
        <v>0.95833333333333337</v>
      </c>
      <c r="CI62">
        <f t="shared" ca="1" si="52"/>
        <v>0.96153846153846156</v>
      </c>
      <c r="CJ62">
        <f t="shared" ca="1" si="39"/>
        <v>1</v>
      </c>
      <c r="CK62">
        <f t="shared" ca="1" si="39"/>
        <v>0.91666666666666663</v>
      </c>
      <c r="CL62">
        <f t="shared" ca="1" si="39"/>
        <v>0.96</v>
      </c>
      <c r="CM62">
        <f t="shared" ca="1" si="39"/>
        <v>0.95833333333333337</v>
      </c>
      <c r="CN62">
        <f t="shared" ca="1" si="39"/>
        <v>0.95833333333333337</v>
      </c>
      <c r="CO62">
        <f t="shared" ca="1" si="39"/>
        <v>0.93939393939393945</v>
      </c>
      <c r="CP62">
        <f t="shared" ca="1" si="39"/>
        <v>0.94444444444444442</v>
      </c>
      <c r="CQ62">
        <f t="shared" ca="1" si="39"/>
        <v>0.95454545454545459</v>
      </c>
      <c r="CR62">
        <f t="shared" ca="1" si="39"/>
        <v>0.97058823529411764</v>
      </c>
      <c r="CS62">
        <f t="shared" ca="1" si="39"/>
        <v>1</v>
      </c>
      <c r="CT62">
        <f t="shared" ca="1" si="39"/>
        <v>1</v>
      </c>
      <c r="CU62">
        <f t="shared" ca="1" si="39"/>
        <v>0.95652173913043481</v>
      </c>
      <c r="CV62">
        <f t="shared" ca="1" si="39"/>
        <v>0.96296296296296302</v>
      </c>
      <c r="CW62">
        <f t="shared" ca="1" si="39"/>
        <v>0.92307692307692313</v>
      </c>
      <c r="CX62">
        <f t="shared" ca="1" si="45"/>
        <v>0.90909090909090906</v>
      </c>
      <c r="CY62">
        <f t="shared" ca="1" si="45"/>
        <v>0.97297297297297303</v>
      </c>
      <c r="CZ62">
        <f t="shared" ca="1" si="45"/>
        <v>0.93478260869565222</v>
      </c>
      <c r="DA62">
        <f t="shared" ca="1" si="45"/>
        <v>0.93103448275862066</v>
      </c>
      <c r="DB62">
        <f t="shared" ca="1" si="45"/>
        <v>0.64705882352941169</v>
      </c>
      <c r="DC62">
        <f t="shared" ca="1" si="45"/>
        <v>0.87878787878787878</v>
      </c>
      <c r="DD62">
        <f t="shared" ca="1" si="45"/>
        <v>0.90909090909090906</v>
      </c>
      <c r="DE62">
        <f t="shared" ca="1" si="45"/>
        <v>0.97058823529411764</v>
      </c>
      <c r="DF62">
        <f t="shared" ca="1" si="45"/>
        <v>0.94285714285714284</v>
      </c>
      <c r="DG62">
        <f t="shared" ca="1" si="45"/>
        <v>1</v>
      </c>
      <c r="DH62">
        <f t="shared" ca="1" si="48"/>
        <v>0.93548387096774199</v>
      </c>
      <c r="DI62">
        <f t="shared" ca="1" si="48"/>
        <v>1</v>
      </c>
      <c r="DJ62">
        <f t="shared" ca="1" si="48"/>
        <v>0.96296296296296302</v>
      </c>
      <c r="DK62">
        <f t="shared" ca="1" si="48"/>
        <v>1</v>
      </c>
      <c r="DL62">
        <f t="shared" ca="1" si="48"/>
        <v>1</v>
      </c>
      <c r="DM62">
        <f t="shared" ca="1" si="48"/>
        <v>1</v>
      </c>
      <c r="DN62">
        <f t="shared" ca="1" si="48"/>
        <v>0.96969696969696972</v>
      </c>
      <c r="DO62">
        <f t="shared" ca="1" si="48"/>
        <v>0.95833333333333337</v>
      </c>
      <c r="DP62">
        <f t="shared" ca="1" si="48"/>
        <v>1</v>
      </c>
      <c r="DQ62">
        <f t="shared" ca="1" si="48"/>
        <v>0.96969696969696972</v>
      </c>
      <c r="DR62">
        <f t="shared" ca="1" si="48"/>
        <v>1</v>
      </c>
      <c r="DS62">
        <f t="shared" ca="1" si="48"/>
        <v>0.90909090909090906</v>
      </c>
      <c r="DT62">
        <f t="shared" ca="1" si="48"/>
        <v>0.90909090909090906</v>
      </c>
      <c r="DU62">
        <f t="shared" ca="1" si="48"/>
        <v>0.91304347826086962</v>
      </c>
      <c r="DV62">
        <f t="shared" ca="1" si="48"/>
        <v>0.88</v>
      </c>
      <c r="DW62">
        <f t="shared" ca="1" si="48"/>
        <v>0.9</v>
      </c>
      <c r="DX62">
        <f t="shared" ca="1" si="46"/>
        <v>0.8214285714285714</v>
      </c>
      <c r="DY62">
        <f t="shared" ca="1" si="46"/>
        <v>0.92592592592592593</v>
      </c>
      <c r="DZ62">
        <f t="shared" ca="1" si="46"/>
        <v>0.94871794871794868</v>
      </c>
      <c r="EA62">
        <f t="shared" ca="1" si="46"/>
        <v>1</v>
      </c>
      <c r="EB62">
        <f t="shared" ca="1" si="46"/>
        <v>0.94117647058823528</v>
      </c>
      <c r="EC62">
        <f t="shared" ca="1" si="46"/>
        <v>0.94736842105263164</v>
      </c>
      <c r="ED62">
        <f t="shared" ca="1" si="46"/>
        <v>0.89655172413793105</v>
      </c>
      <c r="EE62">
        <f t="shared" ca="1" si="46"/>
        <v>0.88461538461538458</v>
      </c>
      <c r="EF62">
        <f t="shared" ca="1" si="46"/>
        <v>0.89473684210526316</v>
      </c>
      <c r="EG62">
        <f t="shared" ca="1" si="46"/>
        <v>0.9285714285714286</v>
      </c>
      <c r="EH62">
        <f t="shared" ca="1" si="46"/>
        <v>0.95652173913043481</v>
      </c>
    </row>
    <row r="63" spans="1:138" ht="39.75" x14ac:dyDescent="0.45">
      <c r="A63" s="4" t="s">
        <v>80</v>
      </c>
      <c r="B63" s="3" t="s">
        <v>349</v>
      </c>
      <c r="C63">
        <f t="shared" ca="1" si="47"/>
        <v>0.76470588235294112</v>
      </c>
      <c r="D63">
        <f t="shared" ca="1" si="47"/>
        <v>0.72058823529411764</v>
      </c>
      <c r="E63">
        <f t="shared" ca="1" si="47"/>
        <v>0.67307692307692313</v>
      </c>
      <c r="F63">
        <f t="shared" ca="1" si="47"/>
        <v>0.82499999999999996</v>
      </c>
      <c r="G63">
        <f t="shared" ca="1" si="47"/>
        <v>0.73076923076923084</v>
      </c>
      <c r="H63">
        <f t="shared" ca="1" si="47"/>
        <v>0.80952380952380953</v>
      </c>
      <c r="I63">
        <f t="shared" ca="1" si="47"/>
        <v>0.85185185185185186</v>
      </c>
      <c r="J63">
        <f t="shared" ca="1" si="47"/>
        <v>0.90196078431372551</v>
      </c>
      <c r="K63">
        <f t="shared" ca="1" si="47"/>
        <v>0.86486486486486491</v>
      </c>
      <c r="L63">
        <f t="shared" ca="1" si="47"/>
        <v>0.97058823529411764</v>
      </c>
      <c r="M63">
        <f t="shared" ca="1" si="47"/>
        <v>0.76086956521739135</v>
      </c>
      <c r="N63">
        <f t="shared" ca="1" si="47"/>
        <v>0.97560975609756095</v>
      </c>
      <c r="O63">
        <f t="shared" ca="1" si="47"/>
        <v>0.8</v>
      </c>
      <c r="P63">
        <f t="shared" ca="1" si="47"/>
        <v>0.64705882352941169</v>
      </c>
      <c r="Q63">
        <f t="shared" ca="1" si="47"/>
        <v>0.79069767441860461</v>
      </c>
      <c r="R63">
        <f t="shared" ca="1" si="47"/>
        <v>0.9375</v>
      </c>
      <c r="S63">
        <f t="shared" ca="1" si="44"/>
        <v>0.8</v>
      </c>
      <c r="T63">
        <f t="shared" ca="1" si="44"/>
        <v>0.75757575757575757</v>
      </c>
      <c r="U63">
        <f t="shared" ca="1" si="44"/>
        <v>0.88235294117647056</v>
      </c>
      <c r="V63">
        <f t="shared" ca="1" si="44"/>
        <v>0.82499999999999996</v>
      </c>
      <c r="W63">
        <f t="shared" ca="1" si="44"/>
        <v>0.93333333333333335</v>
      </c>
      <c r="X63">
        <f t="shared" ca="1" si="44"/>
        <v>0.7441860465116279</v>
      </c>
      <c r="Y63">
        <f t="shared" ca="1" si="44"/>
        <v>0.96666666666666667</v>
      </c>
      <c r="Z63">
        <f t="shared" ca="1" si="44"/>
        <v>0.97058823529411764</v>
      </c>
      <c r="AA63">
        <f t="shared" ca="1" si="44"/>
        <v>0.84615384615384615</v>
      </c>
      <c r="AB63">
        <f t="shared" ca="1" si="44"/>
        <v>0.75806451612903225</v>
      </c>
      <c r="AC63">
        <f t="shared" ca="1" si="44"/>
        <v>0.81081081081081074</v>
      </c>
      <c r="AD63">
        <f t="shared" ca="1" si="44"/>
        <v>0.8666666666666667</v>
      </c>
      <c r="AE63">
        <f t="shared" ca="1" si="44"/>
        <v>0.8666666666666667</v>
      </c>
      <c r="AF63">
        <f t="shared" ca="1" si="44"/>
        <v>0.9</v>
      </c>
      <c r="AG63">
        <f t="shared" ca="1" si="44"/>
        <v>0.81034482758620685</v>
      </c>
      <c r="AH63">
        <f t="shared" ca="1" si="53"/>
        <v>0.92105263157894735</v>
      </c>
      <c r="AI63">
        <f t="shared" ca="1" si="53"/>
        <v>0.8666666666666667</v>
      </c>
      <c r="AJ63">
        <f t="shared" ca="1" si="53"/>
        <v>0.82352941176470584</v>
      </c>
      <c r="AK63">
        <f t="shared" ca="1" si="53"/>
        <v>0.94871794871794868</v>
      </c>
      <c r="AL63">
        <f t="shared" ca="1" si="53"/>
        <v>0.78431372549019607</v>
      </c>
      <c r="AM63">
        <f t="shared" ca="1" si="53"/>
        <v>0.63157894736842102</v>
      </c>
      <c r="AN63">
        <f t="shared" ca="1" si="53"/>
        <v>0.91428571428571426</v>
      </c>
      <c r="AO63">
        <f t="shared" ca="1" si="53"/>
        <v>1</v>
      </c>
      <c r="AP63">
        <f t="shared" ca="1" si="53"/>
        <v>0.82926829268292679</v>
      </c>
      <c r="AQ63">
        <f t="shared" ca="1" si="53"/>
        <v>0.9375</v>
      </c>
      <c r="AR63">
        <f t="shared" ca="1" si="53"/>
        <v>0.91176470588235292</v>
      </c>
      <c r="AS63">
        <f t="shared" ca="1" si="53"/>
        <v>0.8529411764705882</v>
      </c>
      <c r="AT63">
        <f t="shared" ca="1" si="53"/>
        <v>0.8936170212765957</v>
      </c>
      <c r="AU63">
        <f t="shared" ca="1" si="53"/>
        <v>0.94117647058823528</v>
      </c>
      <c r="AV63">
        <f t="shared" ca="1" si="53"/>
        <v>0.86206896551724133</v>
      </c>
      <c r="AW63">
        <f t="shared" ca="1" si="53"/>
        <v>0.88095238095238093</v>
      </c>
      <c r="AX63">
        <f t="shared" ca="1" si="49"/>
        <v>0.82000000000000006</v>
      </c>
      <c r="AY63">
        <f t="shared" ca="1" si="49"/>
        <v>0.89743589743589747</v>
      </c>
      <c r="AZ63">
        <f t="shared" ca="1" si="49"/>
        <v>0.78431372549019607</v>
      </c>
      <c r="BA63">
        <f t="shared" ca="1" si="49"/>
        <v>0.91176470588235292</v>
      </c>
      <c r="BB63">
        <f t="shared" ca="1" si="49"/>
        <v>0.8529411764705882</v>
      </c>
      <c r="BC63">
        <f t="shared" ca="1" si="49"/>
        <v>0.74358974358974361</v>
      </c>
      <c r="BD63">
        <f t="shared" ca="1" si="49"/>
        <v>0.88372093023255816</v>
      </c>
      <c r="BE63">
        <f t="shared" ca="1" si="49"/>
        <v>0.80434782608695654</v>
      </c>
      <c r="BF63">
        <f t="shared" ca="1" si="49"/>
        <v>0.91176470588235292</v>
      </c>
      <c r="BG63">
        <f t="shared" ca="1" si="49"/>
        <v>0.67391304347826086</v>
      </c>
      <c r="BH63">
        <f t="shared" ca="1" si="49"/>
        <v>0.82978723404255317</v>
      </c>
      <c r="BI63">
        <f t="shared" ca="1" si="49"/>
        <v>0.75</v>
      </c>
      <c r="BJ63">
        <f t="shared" ca="1" si="49"/>
        <v>0.87096774193548387</v>
      </c>
      <c r="BK63">
        <f t="shared" ca="1" si="49"/>
        <v>0</v>
      </c>
      <c r="BL63">
        <f t="shared" ca="1" si="49"/>
        <v>0.67647058823529416</v>
      </c>
      <c r="BM63">
        <f t="shared" ca="1" si="50"/>
        <v>0.7857142857142857</v>
      </c>
      <c r="BN63">
        <f t="shared" ca="1" si="54"/>
        <v>0.9</v>
      </c>
      <c r="BO63">
        <f t="shared" ca="1" si="54"/>
        <v>0.82608695652173914</v>
      </c>
      <c r="BP63">
        <f t="shared" ca="1" si="54"/>
        <v>0.82857142857142851</v>
      </c>
      <c r="BQ63">
        <f t="shared" ca="1" si="54"/>
        <v>0.84848484848484851</v>
      </c>
      <c r="BR63">
        <f t="shared" ca="1" si="54"/>
        <v>0.75</v>
      </c>
      <c r="BS63">
        <f t="shared" ca="1" si="54"/>
        <v>0.88095238095238093</v>
      </c>
      <c r="BT63">
        <f t="shared" ca="1" si="54"/>
        <v>1</v>
      </c>
      <c r="BU63">
        <f t="shared" ca="1" si="54"/>
        <v>0.83333333333333337</v>
      </c>
      <c r="BV63">
        <f t="shared" ca="1" si="54"/>
        <v>0.88888888888888884</v>
      </c>
      <c r="BW63">
        <f t="shared" ca="1" si="54"/>
        <v>0.72727272727272729</v>
      </c>
      <c r="BX63">
        <f t="shared" ca="1" si="54"/>
        <v>0.83018867924528306</v>
      </c>
      <c r="BY63">
        <f t="shared" ca="1" si="54"/>
        <v>0.69090909090909092</v>
      </c>
      <c r="BZ63">
        <f t="shared" ca="1" si="54"/>
        <v>0.91428571428571426</v>
      </c>
      <c r="CA63">
        <f t="shared" ca="1" si="54"/>
        <v>0.91176470588235292</v>
      </c>
      <c r="CB63">
        <f t="shared" ca="1" si="54"/>
        <v>0.87096774193548387</v>
      </c>
      <c r="CC63">
        <f t="shared" ca="1" si="54"/>
        <v>0.91891891891891886</v>
      </c>
      <c r="CD63">
        <f t="shared" ca="1" si="55"/>
        <v>0.84615384615384615</v>
      </c>
      <c r="CE63">
        <f t="shared" ca="1" si="55"/>
        <v>0.81818181818181812</v>
      </c>
      <c r="CF63">
        <f t="shared" ca="1" si="55"/>
        <v>0.8928571428571429</v>
      </c>
      <c r="CG63">
        <f t="shared" ca="1" si="55"/>
        <v>0.85714285714285721</v>
      </c>
      <c r="CH63">
        <f t="shared" ca="1" si="52"/>
        <v>0.88888888888888884</v>
      </c>
      <c r="CI63">
        <f t="shared" ca="1" si="52"/>
        <v>0.95</v>
      </c>
      <c r="CJ63">
        <f t="shared" ca="1" si="39"/>
        <v>0.9642857142857143</v>
      </c>
      <c r="CK63">
        <f t="shared" ca="1" si="39"/>
        <v>0.8</v>
      </c>
      <c r="CL63">
        <f t="shared" ca="1" si="39"/>
        <v>0.89189189189189189</v>
      </c>
      <c r="CM63">
        <f t="shared" ca="1" si="39"/>
        <v>0.87931034482758619</v>
      </c>
      <c r="CN63">
        <f t="shared" ca="1" si="39"/>
        <v>0.91891891891891886</v>
      </c>
      <c r="CO63">
        <f t="shared" ca="1" si="39"/>
        <v>0.71794871794871795</v>
      </c>
      <c r="CP63">
        <f t="shared" ca="1" si="39"/>
        <v>0.84782608695652173</v>
      </c>
      <c r="CQ63">
        <f t="shared" ca="1" si="39"/>
        <v>0.88235294117647056</v>
      </c>
      <c r="CR63">
        <f t="shared" ca="1" si="39"/>
        <v>0.86363636363636365</v>
      </c>
      <c r="CS63">
        <f t="shared" ca="1" si="39"/>
        <v>0.82926829268292679</v>
      </c>
      <c r="CT63">
        <f t="shared" ca="1" si="39"/>
        <v>0.87179487179487181</v>
      </c>
      <c r="CU63">
        <f t="shared" ca="1" si="39"/>
        <v>0.81818181818181812</v>
      </c>
      <c r="CV63">
        <f t="shared" ca="1" si="39"/>
        <v>0.77142857142857146</v>
      </c>
      <c r="CW63">
        <f t="shared" ca="1" si="39"/>
        <v>0.70454545454545459</v>
      </c>
      <c r="CX63">
        <f t="shared" ca="1" si="45"/>
        <v>0.81395348837209303</v>
      </c>
      <c r="CY63">
        <f t="shared" ca="1" si="45"/>
        <v>0.79545454545454541</v>
      </c>
      <c r="CZ63">
        <f t="shared" ca="1" si="45"/>
        <v>0.72</v>
      </c>
      <c r="DA63">
        <f t="shared" ca="1" si="45"/>
        <v>0.72222222222222221</v>
      </c>
      <c r="DB63">
        <f t="shared" ca="1" si="45"/>
        <v>0.8125</v>
      </c>
      <c r="DC63">
        <f t="shared" ca="1" si="45"/>
        <v>0.63157894736842102</v>
      </c>
      <c r="DD63">
        <f t="shared" ca="1" si="45"/>
        <v>0.8666666666666667</v>
      </c>
      <c r="DE63">
        <f t="shared" ca="1" si="45"/>
        <v>0.88888888888888884</v>
      </c>
      <c r="DF63">
        <f t="shared" ca="1" si="45"/>
        <v>0.79069767441860461</v>
      </c>
      <c r="DG63">
        <f t="shared" ca="1" si="45"/>
        <v>0.89655172413793105</v>
      </c>
      <c r="DH63">
        <f t="shared" ca="1" si="48"/>
        <v>0.82926829268292679</v>
      </c>
      <c r="DI63">
        <f t="shared" ca="1" si="48"/>
        <v>0.90625</v>
      </c>
      <c r="DJ63">
        <f t="shared" ca="1" si="48"/>
        <v>0.83783783783783783</v>
      </c>
      <c r="DK63">
        <f t="shared" ca="1" si="48"/>
        <v>0.86046511627906974</v>
      </c>
      <c r="DL63">
        <f t="shared" ca="1" si="48"/>
        <v>0.93548387096774199</v>
      </c>
      <c r="DM63">
        <f t="shared" ca="1" si="48"/>
        <v>0.9642857142857143</v>
      </c>
      <c r="DN63">
        <f t="shared" ca="1" si="48"/>
        <v>0.86046511627906974</v>
      </c>
      <c r="DO63">
        <f t="shared" ca="1" si="48"/>
        <v>0.88888888888888884</v>
      </c>
      <c r="DP63">
        <f t="shared" ca="1" si="48"/>
        <v>0.875</v>
      </c>
      <c r="DQ63">
        <f t="shared" ca="1" si="48"/>
        <v>0.77500000000000002</v>
      </c>
      <c r="DR63">
        <f t="shared" ca="1" si="48"/>
        <v>1</v>
      </c>
      <c r="DS63">
        <f t="shared" ca="1" si="48"/>
        <v>0.75609756097560976</v>
      </c>
      <c r="DT63">
        <f t="shared" ca="1" si="48"/>
        <v>0.78846153846153844</v>
      </c>
      <c r="DU63">
        <f t="shared" ca="1" si="48"/>
        <v>0.67346938775510212</v>
      </c>
      <c r="DV63">
        <f t="shared" ca="1" si="48"/>
        <v>0.80555555555555558</v>
      </c>
      <c r="DW63">
        <f t="shared" ca="1" si="48"/>
        <v>1</v>
      </c>
      <c r="DX63">
        <f t="shared" ca="1" si="46"/>
        <v>0.8</v>
      </c>
      <c r="DY63">
        <f t="shared" ca="1" si="46"/>
        <v>0.95238095238095233</v>
      </c>
      <c r="DZ63">
        <f t="shared" ca="1" si="46"/>
        <v>0.90196078431372551</v>
      </c>
      <c r="EA63">
        <f t="shared" ca="1" si="46"/>
        <v>0.92592592592592593</v>
      </c>
      <c r="EB63">
        <f t="shared" ca="1" si="46"/>
        <v>0.9</v>
      </c>
      <c r="EC63">
        <f t="shared" ca="1" si="46"/>
        <v>0.83333333333333337</v>
      </c>
      <c r="ED63">
        <f t="shared" ca="1" si="46"/>
        <v>0.90697674418604657</v>
      </c>
      <c r="EE63">
        <f t="shared" ca="1" si="46"/>
        <v>0.87179487179487181</v>
      </c>
      <c r="EF63">
        <f t="shared" ca="1" si="46"/>
        <v>0.90909090909090906</v>
      </c>
      <c r="EG63">
        <f t="shared" ca="1" si="46"/>
        <v>0.96551724137931039</v>
      </c>
      <c r="EH63">
        <f t="shared" ca="1" si="46"/>
        <v>0.97368421052631582</v>
      </c>
    </row>
    <row r="64" spans="1:138" ht="26.65" x14ac:dyDescent="0.45">
      <c r="A64" s="4" t="s">
        <v>81</v>
      </c>
      <c r="B64" s="3" t="s">
        <v>350</v>
      </c>
      <c r="C64">
        <f t="shared" ca="1" si="47"/>
        <v>0.81632653061224492</v>
      </c>
      <c r="D64">
        <f t="shared" ca="1" si="47"/>
        <v>0.77611940298507465</v>
      </c>
      <c r="E64">
        <f t="shared" ca="1" si="47"/>
        <v>0.79245283018867929</v>
      </c>
      <c r="F64">
        <f t="shared" ca="1" si="47"/>
        <v>0.86486486486486491</v>
      </c>
      <c r="G64">
        <f t="shared" ca="1" si="47"/>
        <v>0.84905660377358494</v>
      </c>
      <c r="H64">
        <f t="shared" ca="1" si="47"/>
        <v>0.875</v>
      </c>
      <c r="I64">
        <f t="shared" ca="1" si="47"/>
        <v>0.88235294117647056</v>
      </c>
      <c r="J64">
        <f t="shared" ca="1" si="47"/>
        <v>0.8666666666666667</v>
      </c>
      <c r="K64">
        <f t="shared" ca="1" si="47"/>
        <v>0.97222222222222221</v>
      </c>
      <c r="L64">
        <f t="shared" ca="1" si="47"/>
        <v>0.96551724137931039</v>
      </c>
      <c r="M64">
        <f t="shared" ca="1" si="47"/>
        <v>0.79069767441860461</v>
      </c>
      <c r="N64">
        <f t="shared" ca="1" si="47"/>
        <v>0.87878787878787878</v>
      </c>
      <c r="O64">
        <f t="shared" ca="1" si="47"/>
        <v>0.80487804878048785</v>
      </c>
      <c r="P64">
        <f t="shared" ca="1" si="47"/>
        <v>0.79411764705882359</v>
      </c>
      <c r="Q64">
        <f t="shared" ca="1" si="47"/>
        <v>0.85365853658536583</v>
      </c>
      <c r="R64">
        <f t="shared" ca="1" si="47"/>
        <v>0.92592592592592593</v>
      </c>
      <c r="S64">
        <f t="shared" ca="1" si="44"/>
        <v>0.84375</v>
      </c>
      <c r="T64">
        <f t="shared" ca="1" si="44"/>
        <v>0.875</v>
      </c>
      <c r="U64">
        <f t="shared" ca="1" si="44"/>
        <v>0.96875</v>
      </c>
      <c r="V64">
        <f t="shared" ca="1" si="44"/>
        <v>0.86486486486486491</v>
      </c>
      <c r="W64">
        <f t="shared" ca="1" si="44"/>
        <v>0.92</v>
      </c>
      <c r="X64">
        <f t="shared" ca="1" si="44"/>
        <v>0.86046511627906974</v>
      </c>
      <c r="Y64">
        <f t="shared" ca="1" si="44"/>
        <v>0.96</v>
      </c>
      <c r="Z64">
        <f t="shared" ca="1" si="44"/>
        <v>1</v>
      </c>
      <c r="AA64">
        <f t="shared" ca="1" si="44"/>
        <v>0.85714285714285721</v>
      </c>
      <c r="AB64">
        <f t="shared" ca="1" si="44"/>
        <v>0.85714285714285721</v>
      </c>
      <c r="AC64">
        <f t="shared" ca="1" si="44"/>
        <v>0.81428571428571428</v>
      </c>
      <c r="AD64">
        <f t="shared" ca="1" si="44"/>
        <v>0.90476190476190477</v>
      </c>
      <c r="AE64">
        <f t="shared" ca="1" si="44"/>
        <v>0.90476190476190477</v>
      </c>
      <c r="AF64">
        <f t="shared" ca="1" si="44"/>
        <v>0.92982456140350878</v>
      </c>
      <c r="AG64">
        <f t="shared" ca="1" si="44"/>
        <v>0.83636363636363642</v>
      </c>
      <c r="AH64">
        <f t="shared" ca="1" si="53"/>
        <v>0.90909090909090906</v>
      </c>
      <c r="AI64">
        <f t="shared" ca="1" si="53"/>
        <v>0.90476190476190477</v>
      </c>
      <c r="AJ64">
        <f t="shared" ca="1" si="53"/>
        <v>0.87096774193548387</v>
      </c>
      <c r="AK64">
        <f t="shared" ca="1" si="53"/>
        <v>0.94117647058823528</v>
      </c>
      <c r="AL64">
        <f t="shared" ca="1" si="53"/>
        <v>0.76086956521739135</v>
      </c>
      <c r="AM64">
        <f t="shared" ca="1" si="53"/>
        <v>0.85365853658536583</v>
      </c>
      <c r="AN64">
        <f t="shared" ca="1" si="53"/>
        <v>0.93548387096774199</v>
      </c>
      <c r="AO64">
        <f t="shared" ca="1" si="53"/>
        <v>0.96666666666666667</v>
      </c>
      <c r="AP64">
        <f t="shared" ca="1" si="53"/>
        <v>0.86842105263157898</v>
      </c>
      <c r="AQ64">
        <f t="shared" ca="1" si="53"/>
        <v>0.92592592592592593</v>
      </c>
      <c r="AR64">
        <f t="shared" ca="1" si="53"/>
        <v>0.93333333333333335</v>
      </c>
      <c r="AS64">
        <f t="shared" ca="1" si="53"/>
        <v>0.90322580645161288</v>
      </c>
      <c r="AT64">
        <f t="shared" ca="1" si="53"/>
        <v>0.88095238095238093</v>
      </c>
      <c r="AU64">
        <f t="shared" ca="1" si="53"/>
        <v>0.93103448275862066</v>
      </c>
      <c r="AV64">
        <f t="shared" ca="1" si="53"/>
        <v>1</v>
      </c>
      <c r="AW64">
        <f t="shared" ca="1" si="53"/>
        <v>0.89473684210526316</v>
      </c>
      <c r="AX64">
        <f t="shared" ca="1" si="49"/>
        <v>0.85106382978723405</v>
      </c>
      <c r="AY64">
        <f t="shared" ca="1" si="49"/>
        <v>0.88235294117647056</v>
      </c>
      <c r="AZ64">
        <f t="shared" ca="1" si="49"/>
        <v>0.8125</v>
      </c>
      <c r="BA64">
        <f t="shared" ca="1" si="49"/>
        <v>0.85714285714285721</v>
      </c>
      <c r="BB64">
        <f t="shared" ca="1" si="49"/>
        <v>0.82758620689655171</v>
      </c>
      <c r="BC64">
        <f t="shared" ca="1" si="49"/>
        <v>0.84210526315789469</v>
      </c>
      <c r="BD64">
        <f t="shared" ca="1" si="49"/>
        <v>0.86842105263157898</v>
      </c>
      <c r="BE64">
        <f t="shared" ca="1" si="49"/>
        <v>0.80952380952380953</v>
      </c>
      <c r="BF64">
        <f t="shared" ca="1" si="49"/>
        <v>0.89655172413793105</v>
      </c>
      <c r="BG64">
        <f t="shared" ca="1" si="49"/>
        <v>0.78260869565217395</v>
      </c>
      <c r="BH64">
        <f t="shared" ca="1" si="49"/>
        <v>0.80952380952380953</v>
      </c>
      <c r="BI64">
        <f t="shared" ca="1" si="49"/>
        <v>0.85714285714285721</v>
      </c>
      <c r="BJ64">
        <f t="shared" ca="1" si="49"/>
        <v>0.9285714285714286</v>
      </c>
      <c r="BK64">
        <f t="shared" ca="1" si="49"/>
        <v>0.67647058823529416</v>
      </c>
      <c r="BL64">
        <f t="shared" ca="1" si="49"/>
        <v>0</v>
      </c>
      <c r="BM64">
        <f t="shared" ca="1" si="50"/>
        <v>0.88461538461538458</v>
      </c>
      <c r="BN64">
        <f t="shared" ca="1" si="54"/>
        <v>0.92307692307692313</v>
      </c>
      <c r="BO64">
        <f t="shared" ca="1" si="54"/>
        <v>0.80487804878048785</v>
      </c>
      <c r="BP64">
        <f t="shared" ca="1" si="54"/>
        <v>0.875</v>
      </c>
      <c r="BQ64">
        <f t="shared" ca="1" si="54"/>
        <v>0.9</v>
      </c>
      <c r="BR64">
        <f t="shared" ca="1" si="54"/>
        <v>0.85416666666666663</v>
      </c>
      <c r="BS64">
        <f t="shared" ca="1" si="54"/>
        <v>0.8</v>
      </c>
      <c r="BT64">
        <f t="shared" ca="1" si="54"/>
        <v>1</v>
      </c>
      <c r="BU64">
        <f t="shared" ca="1" si="54"/>
        <v>0.81081081081081074</v>
      </c>
      <c r="BV64">
        <f t="shared" ca="1" si="54"/>
        <v>0.81578947368421051</v>
      </c>
      <c r="BW64">
        <f t="shared" ca="1" si="54"/>
        <v>0.91176470588235292</v>
      </c>
      <c r="BX64">
        <f t="shared" ca="1" si="54"/>
        <v>0.76086956521739135</v>
      </c>
      <c r="BY64">
        <f t="shared" ca="1" si="54"/>
        <v>0.7592592592592593</v>
      </c>
      <c r="BZ64">
        <f t="shared" ca="1" si="54"/>
        <v>0.86206896551724133</v>
      </c>
      <c r="CA64">
        <f t="shared" ca="1" si="54"/>
        <v>1</v>
      </c>
      <c r="CB64">
        <f t="shared" ca="1" si="54"/>
        <v>0.8</v>
      </c>
      <c r="CC64">
        <f t="shared" ca="1" si="54"/>
        <v>0.83333333333333337</v>
      </c>
      <c r="CD64">
        <f t="shared" ca="1" si="55"/>
        <v>0.82352941176470584</v>
      </c>
      <c r="CE64">
        <f t="shared" ca="1" si="55"/>
        <v>0.7857142857142857</v>
      </c>
      <c r="CF64">
        <f t="shared" ca="1" si="55"/>
        <v>0.86956521739130432</v>
      </c>
      <c r="CG64">
        <f t="shared" ca="1" si="55"/>
        <v>0.83333333333333337</v>
      </c>
      <c r="CH64">
        <f t="shared" ca="1" si="52"/>
        <v>0.90625</v>
      </c>
      <c r="CI64">
        <f t="shared" ca="1" si="52"/>
        <v>0.94285714285714284</v>
      </c>
      <c r="CJ64">
        <f t="shared" ca="1" si="39"/>
        <v>0.95652173913043481</v>
      </c>
      <c r="CK64">
        <f t="shared" ca="1" si="39"/>
        <v>0.88636363636363635</v>
      </c>
      <c r="CL64">
        <f t="shared" ca="1" si="39"/>
        <v>0.875</v>
      </c>
      <c r="CM64">
        <f t="shared" ca="1" si="39"/>
        <v>0.88888888888888884</v>
      </c>
      <c r="CN64">
        <f t="shared" ca="1" si="39"/>
        <v>0.87096774193548387</v>
      </c>
      <c r="CO64">
        <f t="shared" ref="CO64:CW64" ca="1" si="56">1-(COUNTIFS(INDIRECT(CO$1),1,INDIRECT($A64),1)/(COUNTIFS(INDIRECT(CO$1),1,INDIRECT($A64),0)+COUNTIFS(INDIRECT(CO$1),0,INDIRECT($A64),1)+COUNTIFS(INDIRECT(CO$1),1,INDIRECT($A64),1)))</f>
        <v>0.78378378378378377</v>
      </c>
      <c r="CP64">
        <f t="shared" ca="1" si="56"/>
        <v>0.82926829268292679</v>
      </c>
      <c r="CQ64">
        <f t="shared" ca="1" si="56"/>
        <v>0.86206896551724133</v>
      </c>
      <c r="CR64">
        <f t="shared" ca="1" si="56"/>
        <v>0.9285714285714286</v>
      </c>
      <c r="CS64">
        <f t="shared" ca="1" si="56"/>
        <v>0.80555555555555558</v>
      </c>
      <c r="CT64">
        <f t="shared" ca="1" si="56"/>
        <v>0.94594594594594594</v>
      </c>
      <c r="CU64">
        <f t="shared" ca="1" si="56"/>
        <v>0.9375</v>
      </c>
      <c r="CV64">
        <f t="shared" ca="1" si="56"/>
        <v>0.8125</v>
      </c>
      <c r="CW64">
        <f t="shared" ca="1" si="56"/>
        <v>0.81818181818181812</v>
      </c>
      <c r="CX64">
        <f t="shared" ca="1" si="45"/>
        <v>0.87804878048780488</v>
      </c>
      <c r="CY64">
        <f t="shared" ca="1" si="45"/>
        <v>0.73684210526315796</v>
      </c>
      <c r="CZ64">
        <f t="shared" ca="1" si="45"/>
        <v>0.74468085106382986</v>
      </c>
      <c r="DA64">
        <f t="shared" ca="1" si="45"/>
        <v>0.79411764705882359</v>
      </c>
      <c r="DB64">
        <f t="shared" ca="1" si="45"/>
        <v>0.9</v>
      </c>
      <c r="DC64">
        <f t="shared" ca="1" si="45"/>
        <v>0.82499999999999996</v>
      </c>
      <c r="DD64">
        <f t="shared" ca="1" si="45"/>
        <v>0.90476190476190477</v>
      </c>
      <c r="DE64">
        <f t="shared" ca="1" si="45"/>
        <v>0.875</v>
      </c>
      <c r="DF64">
        <f t="shared" ca="1" si="45"/>
        <v>0.85365853658536583</v>
      </c>
      <c r="DG64">
        <f t="shared" ca="1" si="45"/>
        <v>1</v>
      </c>
      <c r="DH64">
        <f t="shared" ca="1" si="48"/>
        <v>0.83783783783783783</v>
      </c>
      <c r="DI64">
        <f t="shared" ca="1" si="48"/>
        <v>0.8</v>
      </c>
      <c r="DJ64">
        <f t="shared" ca="1" si="48"/>
        <v>0.84848484848484851</v>
      </c>
      <c r="DK64">
        <f t="shared" ca="1" si="48"/>
        <v>0.81081081081081074</v>
      </c>
      <c r="DL64">
        <f t="shared" ca="1" si="48"/>
        <v>0.96296296296296302</v>
      </c>
      <c r="DM64">
        <f t="shared" ca="1" si="48"/>
        <v>1</v>
      </c>
      <c r="DN64">
        <f t="shared" ca="1" si="48"/>
        <v>0.87179487179487181</v>
      </c>
      <c r="DO64">
        <f t="shared" ca="1" si="48"/>
        <v>0.87096774193548387</v>
      </c>
      <c r="DP64">
        <f t="shared" ca="1" si="48"/>
        <v>0.85714285714285721</v>
      </c>
      <c r="DQ64">
        <f t="shared" ca="1" si="48"/>
        <v>0.77777777777777779</v>
      </c>
      <c r="DR64">
        <f t="shared" ca="1" si="48"/>
        <v>1</v>
      </c>
      <c r="DS64">
        <f t="shared" ca="1" si="48"/>
        <v>0.7567567567567568</v>
      </c>
      <c r="DT64">
        <f t="shared" ca="1" si="48"/>
        <v>0.86274509803921573</v>
      </c>
      <c r="DU64">
        <f t="shared" ca="1" si="48"/>
        <v>0.72340425531914887</v>
      </c>
      <c r="DV64">
        <f t="shared" ca="1" si="48"/>
        <v>0.77419354838709675</v>
      </c>
      <c r="DW64">
        <f t="shared" ca="1" si="48"/>
        <v>1</v>
      </c>
      <c r="DX64">
        <f t="shared" ca="1" si="46"/>
        <v>0.80555555555555558</v>
      </c>
      <c r="DY64">
        <f t="shared" ca="1" si="46"/>
        <v>0.91666666666666663</v>
      </c>
      <c r="DZ64">
        <f t="shared" ca="1" si="46"/>
        <v>0.8666666666666667</v>
      </c>
      <c r="EA64">
        <f t="shared" ca="1" si="46"/>
        <v>0.95652173913043481</v>
      </c>
      <c r="EB64">
        <f t="shared" ca="1" si="46"/>
        <v>0.92307692307692313</v>
      </c>
      <c r="EC64">
        <f t="shared" ca="1" si="46"/>
        <v>0.8</v>
      </c>
      <c r="ED64">
        <f t="shared" ca="1" si="46"/>
        <v>0.89473684210526316</v>
      </c>
      <c r="EE64">
        <f t="shared" ca="1" si="46"/>
        <v>0.81818181818181812</v>
      </c>
      <c r="EF64">
        <f t="shared" ca="1" si="46"/>
        <v>0.96666666666666667</v>
      </c>
      <c r="EG64">
        <f t="shared" ca="1" si="46"/>
        <v>1</v>
      </c>
      <c r="EH64">
        <f t="shared" ca="1" si="46"/>
        <v>0.9375</v>
      </c>
    </row>
    <row r="65" spans="1:138" ht="26.65" x14ac:dyDescent="0.45">
      <c r="A65" s="4" t="s">
        <v>82</v>
      </c>
      <c r="B65" s="3" t="s">
        <v>351</v>
      </c>
      <c r="C65">
        <f t="shared" ca="1" si="47"/>
        <v>0.82499999999999996</v>
      </c>
      <c r="D65">
        <f t="shared" ca="1" si="47"/>
        <v>0.87301587301587302</v>
      </c>
      <c r="E65">
        <f t="shared" ca="1" si="47"/>
        <v>0.89583333333333337</v>
      </c>
      <c r="F65">
        <f t="shared" ca="1" si="47"/>
        <v>0.93103448275862066</v>
      </c>
      <c r="G65">
        <f t="shared" ca="1" si="47"/>
        <v>0.88888888888888884</v>
      </c>
      <c r="H65">
        <f t="shared" ca="1" si="47"/>
        <v>0.9375</v>
      </c>
      <c r="I65">
        <f t="shared" ca="1" si="47"/>
        <v>0.95454545454545459</v>
      </c>
      <c r="J65">
        <f t="shared" ca="1" si="47"/>
        <v>0.91891891891891886</v>
      </c>
      <c r="K65">
        <f t="shared" ca="1" si="47"/>
        <v>0.96</v>
      </c>
      <c r="L65">
        <f t="shared" ca="1" si="47"/>
        <v>0.94444444444444442</v>
      </c>
      <c r="M65">
        <f t="shared" ca="1" si="47"/>
        <v>0.92105263157894735</v>
      </c>
      <c r="N65">
        <f t="shared" ca="1" si="47"/>
        <v>0.96</v>
      </c>
      <c r="O65">
        <f t="shared" ca="1" si="47"/>
        <v>0.88235294117647056</v>
      </c>
      <c r="P65">
        <f t="shared" ca="1" si="47"/>
        <v>0.8</v>
      </c>
      <c r="Q65">
        <f t="shared" ca="1" si="47"/>
        <v>0.875</v>
      </c>
      <c r="R65">
        <f t="shared" ca="1" si="47"/>
        <v>0.94117647058823528</v>
      </c>
      <c r="S65">
        <f t="shared" ca="1" si="44"/>
        <v>0.91666666666666663</v>
      </c>
      <c r="T65">
        <f t="shared" ca="1" si="44"/>
        <v>0.91304347826086962</v>
      </c>
      <c r="U65">
        <f t="shared" ca="1" si="44"/>
        <v>0.95238095238095233</v>
      </c>
      <c r="V65">
        <f t="shared" ca="1" si="44"/>
        <v>0.96666666666666667</v>
      </c>
      <c r="W65">
        <f t="shared" ca="1" si="44"/>
        <v>1</v>
      </c>
      <c r="X65">
        <f t="shared" ca="1" si="44"/>
        <v>0.88235294117647056</v>
      </c>
      <c r="Y65">
        <f t="shared" ca="1" si="44"/>
        <v>0.9285714285714286</v>
      </c>
      <c r="Z65">
        <f t="shared" ca="1" si="44"/>
        <v>0.88235294117647056</v>
      </c>
      <c r="AA65">
        <f t="shared" ca="1" si="44"/>
        <v>0.92592592592592593</v>
      </c>
      <c r="AB65">
        <f t="shared" ca="1" si="44"/>
        <v>0.89090909090909087</v>
      </c>
      <c r="AC65">
        <f t="shared" ca="1" si="44"/>
        <v>0.94117647058823528</v>
      </c>
      <c r="AD65">
        <f t="shared" ca="1" si="44"/>
        <v>0.97058823529411764</v>
      </c>
      <c r="AE65">
        <f t="shared" ca="1" si="44"/>
        <v>0.97058823529411764</v>
      </c>
      <c r="AF65">
        <f t="shared" ca="1" si="44"/>
        <v>0.95833333333333337</v>
      </c>
      <c r="AG65">
        <f t="shared" ca="1" si="44"/>
        <v>0.91836734693877553</v>
      </c>
      <c r="AH65">
        <f t="shared" ca="1" si="53"/>
        <v>0.95833333333333337</v>
      </c>
      <c r="AI65">
        <f t="shared" ca="1" si="53"/>
        <v>0.93939393939393945</v>
      </c>
      <c r="AJ65">
        <f t="shared" ca="1" si="53"/>
        <v>0.90909090909090906</v>
      </c>
      <c r="AK65">
        <f t="shared" ca="1" si="53"/>
        <v>0.95833333333333337</v>
      </c>
      <c r="AL65">
        <f t="shared" ca="1" si="53"/>
        <v>0.90476190476190477</v>
      </c>
      <c r="AM65">
        <f t="shared" ca="1" si="53"/>
        <v>0.90909090909090906</v>
      </c>
      <c r="AN65">
        <f t="shared" ca="1" si="53"/>
        <v>0.77777777777777779</v>
      </c>
      <c r="AO65">
        <f t="shared" ca="1" si="53"/>
        <v>1</v>
      </c>
      <c r="AP65">
        <f t="shared" ca="1" si="53"/>
        <v>1</v>
      </c>
      <c r="AQ65">
        <f t="shared" ca="1" si="53"/>
        <v>1</v>
      </c>
      <c r="AR65">
        <f t="shared" ca="1" si="53"/>
        <v>1</v>
      </c>
      <c r="AS65">
        <f t="shared" ca="1" si="53"/>
        <v>0.95454545454545459</v>
      </c>
      <c r="AT65">
        <f t="shared" ca="1" si="53"/>
        <v>0.97142857142857142</v>
      </c>
      <c r="AU65">
        <f t="shared" ca="1" si="53"/>
        <v>1</v>
      </c>
      <c r="AV65">
        <f t="shared" ca="1" si="53"/>
        <v>1</v>
      </c>
      <c r="AW65">
        <f t="shared" ca="1" si="53"/>
        <v>0.96666666666666667</v>
      </c>
      <c r="AX65">
        <f t="shared" ca="1" si="49"/>
        <v>0.80555555555555558</v>
      </c>
      <c r="AY65">
        <f t="shared" ca="1" si="49"/>
        <v>0.92</v>
      </c>
      <c r="AZ65">
        <f t="shared" ca="1" si="49"/>
        <v>0.85</v>
      </c>
      <c r="BA65">
        <f t="shared" ca="1" si="49"/>
        <v>0.95</v>
      </c>
      <c r="BB65">
        <f t="shared" ca="1" si="49"/>
        <v>0.85</v>
      </c>
      <c r="BC65">
        <f t="shared" ca="1" si="49"/>
        <v>0.77777777777777779</v>
      </c>
      <c r="BD65">
        <f t="shared" ca="1" si="49"/>
        <v>0.85714285714285721</v>
      </c>
      <c r="BE65">
        <f t="shared" ca="1" si="49"/>
        <v>0.8529411764705882</v>
      </c>
      <c r="BF65">
        <f t="shared" ca="1" si="49"/>
        <v>0.89473684210526316</v>
      </c>
      <c r="BG65">
        <f t="shared" ca="1" si="49"/>
        <v>0.90243902439024393</v>
      </c>
      <c r="BH65">
        <f t="shared" ca="1" si="49"/>
        <v>0.91666666666666663</v>
      </c>
      <c r="BI65">
        <f t="shared" ca="1" si="49"/>
        <v>0.79166666666666663</v>
      </c>
      <c r="BJ65">
        <f t="shared" ca="1" si="49"/>
        <v>1</v>
      </c>
      <c r="BK65">
        <f t="shared" ca="1" si="49"/>
        <v>0.7857142857142857</v>
      </c>
      <c r="BL65">
        <f t="shared" ca="1" si="49"/>
        <v>0.88461538461538458</v>
      </c>
      <c r="BM65">
        <f t="shared" ca="1" si="50"/>
        <v>0</v>
      </c>
      <c r="BN65">
        <f t="shared" ca="1" si="54"/>
        <v>0.7857142857142857</v>
      </c>
      <c r="BO65">
        <f t="shared" ca="1" si="54"/>
        <v>0.84848484848484851</v>
      </c>
      <c r="BP65">
        <f t="shared" ca="1" si="54"/>
        <v>0.91304347826086962</v>
      </c>
      <c r="BQ65">
        <f t="shared" ca="1" si="54"/>
        <v>0.70588235294117641</v>
      </c>
      <c r="BR65">
        <f t="shared" ca="1" si="54"/>
        <v>0.87179487179487181</v>
      </c>
      <c r="BS65">
        <f t="shared" ca="1" si="54"/>
        <v>0.93103448275862066</v>
      </c>
      <c r="BT65">
        <f t="shared" ca="1" si="54"/>
        <v>1</v>
      </c>
      <c r="BU65">
        <f t="shared" ca="1" si="54"/>
        <v>0.93548387096774199</v>
      </c>
      <c r="BV65">
        <f t="shared" ca="1" si="54"/>
        <v>0.9375</v>
      </c>
      <c r="BW65">
        <f t="shared" ca="1" si="54"/>
        <v>0.96</v>
      </c>
      <c r="BX65">
        <f t="shared" ca="1" si="54"/>
        <v>0.95454545454545459</v>
      </c>
      <c r="BY65">
        <f t="shared" ca="1" si="54"/>
        <v>0.90196078431372551</v>
      </c>
      <c r="BZ65">
        <f t="shared" ca="1" si="54"/>
        <v>0.84210526315789469</v>
      </c>
      <c r="CA65">
        <f t="shared" ca="1" si="54"/>
        <v>0.95</v>
      </c>
      <c r="CB65">
        <f t="shared" ca="1" si="54"/>
        <v>0.88235294117647056</v>
      </c>
      <c r="CC65">
        <f t="shared" ca="1" si="54"/>
        <v>0.85714285714285721</v>
      </c>
      <c r="CD65">
        <f t="shared" ca="1" si="55"/>
        <v>0.9642857142857143</v>
      </c>
      <c r="CE65">
        <f t="shared" ca="1" si="55"/>
        <v>0.90476190476190477</v>
      </c>
      <c r="CF65">
        <f t="shared" ca="1" si="55"/>
        <v>0.9285714285714286</v>
      </c>
      <c r="CG65">
        <f t="shared" ca="1" si="55"/>
        <v>1</v>
      </c>
      <c r="CH65">
        <f t="shared" ca="1" si="52"/>
        <v>0.95652173913043481</v>
      </c>
      <c r="CI65">
        <f t="shared" ca="1" si="52"/>
        <v>0.96</v>
      </c>
      <c r="CJ65">
        <f t="shared" ref="CJ65:CY80" ca="1" si="57">1-(COUNTIFS(INDIRECT(CJ$1),1,INDIRECT($A65),1)/(COUNTIFS(INDIRECT(CJ$1),1,INDIRECT($A65),0)+COUNTIFS(INDIRECT(CJ$1),0,INDIRECT($A65),1)+COUNTIFS(INDIRECT(CJ$1),1,INDIRECT($A65),1)))</f>
        <v>1</v>
      </c>
      <c r="CK65">
        <f t="shared" ca="1" si="57"/>
        <v>0.91428571428571426</v>
      </c>
      <c r="CL65">
        <f t="shared" ca="1" si="57"/>
        <v>0.95833333333333337</v>
      </c>
      <c r="CM65">
        <f t="shared" ca="1" si="57"/>
        <v>0.95744680851063835</v>
      </c>
      <c r="CN65">
        <f t="shared" ca="1" si="57"/>
        <v>0.95652173913043481</v>
      </c>
      <c r="CO65">
        <f t="shared" ca="1" si="57"/>
        <v>0.9375</v>
      </c>
      <c r="CP65">
        <f t="shared" ca="1" si="57"/>
        <v>0.94285714285714284</v>
      </c>
      <c r="CQ65">
        <f t="shared" ca="1" si="57"/>
        <v>1</v>
      </c>
      <c r="CR65">
        <f t="shared" ca="1" si="57"/>
        <v>0.9375</v>
      </c>
      <c r="CS65">
        <f t="shared" ca="1" si="57"/>
        <v>0.93333333333333335</v>
      </c>
      <c r="CT65">
        <f t="shared" ca="1" si="57"/>
        <v>0.83333333333333337</v>
      </c>
      <c r="CU65">
        <f t="shared" ca="1" si="57"/>
        <v>0.95454545454545459</v>
      </c>
      <c r="CV65">
        <f t="shared" ca="1" si="57"/>
        <v>0.96153846153846156</v>
      </c>
      <c r="CW65">
        <f t="shared" ca="1" si="57"/>
        <v>0.86111111111111116</v>
      </c>
      <c r="CX65">
        <f t="shared" ca="1" si="57"/>
        <v>0.87096774193548387</v>
      </c>
      <c r="CY65">
        <f t="shared" ca="1" si="57"/>
        <v>0.91176470588235292</v>
      </c>
      <c r="CZ65">
        <f t="shared" ref="CZ65:DG79" ca="1" si="58">1-(COUNTIFS(INDIRECT(CZ$1),1,INDIRECT($A65),1)/(COUNTIFS(INDIRECT(CZ$1),1,INDIRECT($A65),0)+COUNTIFS(INDIRECT(CZ$1),0,INDIRECT($A65),1)+COUNTIFS(INDIRECT(CZ$1),1,INDIRECT($A65),1)))</f>
        <v>0.95652173913043481</v>
      </c>
      <c r="DA65">
        <f t="shared" ca="1" si="58"/>
        <v>0.96551724137931039</v>
      </c>
      <c r="DB65">
        <f t="shared" ca="1" si="58"/>
        <v>0.95238095238095233</v>
      </c>
      <c r="DC65">
        <f t="shared" ca="1" si="58"/>
        <v>0.94117647058823528</v>
      </c>
      <c r="DD65">
        <f t="shared" ca="1" si="58"/>
        <v>0.90625</v>
      </c>
      <c r="DE65">
        <f t="shared" ca="1" si="58"/>
        <v>0.90322580645161288</v>
      </c>
      <c r="DF65">
        <f t="shared" ca="1" si="58"/>
        <v>1</v>
      </c>
      <c r="DG65">
        <f t="shared" ca="1" si="58"/>
        <v>0.85714285714285721</v>
      </c>
      <c r="DH65">
        <f t="shared" ca="1" si="48"/>
        <v>0.967741935483871</v>
      </c>
      <c r="DI65">
        <f t="shared" ca="1" si="48"/>
        <v>0.94444444444444442</v>
      </c>
      <c r="DJ65">
        <f t="shared" ca="1" si="48"/>
        <v>0.96153846153846156</v>
      </c>
      <c r="DK65">
        <f t="shared" ca="1" si="48"/>
        <v>0.9</v>
      </c>
      <c r="DL65">
        <f t="shared" ca="1" si="48"/>
        <v>1</v>
      </c>
      <c r="DM65">
        <f t="shared" ca="1" si="48"/>
        <v>1</v>
      </c>
      <c r="DN65">
        <f t="shared" ca="1" si="48"/>
        <v>0.93548387096774199</v>
      </c>
      <c r="DO65">
        <f t="shared" ca="1" si="48"/>
        <v>0.95652173913043481</v>
      </c>
      <c r="DP65">
        <f t="shared" ca="1" si="48"/>
        <v>0.9642857142857143</v>
      </c>
      <c r="DQ65">
        <f t="shared" ca="1" si="48"/>
        <v>1</v>
      </c>
      <c r="DR65">
        <f t="shared" ca="1" si="48"/>
        <v>1</v>
      </c>
      <c r="DS65">
        <f t="shared" ca="1" si="48"/>
        <v>0.87096774193548387</v>
      </c>
      <c r="DT65">
        <f t="shared" ca="1" si="48"/>
        <v>0.9555555555555556</v>
      </c>
      <c r="DU65">
        <f t="shared" ca="1" si="48"/>
        <v>0.88636363636363635</v>
      </c>
      <c r="DV65">
        <f t="shared" ca="1" si="48"/>
        <v>0.92</v>
      </c>
      <c r="DW65">
        <f t="shared" ca="1" si="48"/>
        <v>1</v>
      </c>
      <c r="DX65">
        <f t="shared" ca="1" si="46"/>
        <v>0.89655172413793105</v>
      </c>
      <c r="DY65">
        <f t="shared" ca="1" si="46"/>
        <v>0.96296296296296302</v>
      </c>
      <c r="DZ65">
        <f t="shared" ca="1" si="46"/>
        <v>0.94736842105263164</v>
      </c>
      <c r="EA65">
        <f t="shared" ca="1" si="46"/>
        <v>0.91666666666666663</v>
      </c>
      <c r="EB65">
        <f t="shared" ca="1" si="46"/>
        <v>0.9375</v>
      </c>
      <c r="EC65">
        <f t="shared" ca="1" si="46"/>
        <v>0.88235294117647056</v>
      </c>
      <c r="ED65">
        <f t="shared" ca="1" si="46"/>
        <v>0.96666666666666667</v>
      </c>
      <c r="EE65">
        <f t="shared" ca="1" si="46"/>
        <v>1</v>
      </c>
      <c r="EF65">
        <f t="shared" ca="1" si="46"/>
        <v>1</v>
      </c>
      <c r="EG65">
        <f t="shared" ca="1" si="46"/>
        <v>0.92307692307692313</v>
      </c>
      <c r="EH65">
        <f t="shared" ca="1" si="46"/>
        <v>1</v>
      </c>
    </row>
    <row r="66" spans="1:138" ht="26.65" x14ac:dyDescent="0.45">
      <c r="A66" s="4" t="s">
        <v>83</v>
      </c>
      <c r="B66" s="3" t="s">
        <v>352</v>
      </c>
      <c r="C66">
        <f t="shared" ca="1" si="47"/>
        <v>0.90476190476190477</v>
      </c>
      <c r="D66">
        <f t="shared" ca="1" si="47"/>
        <v>0.92307692307692313</v>
      </c>
      <c r="E66">
        <f t="shared" ca="1" si="47"/>
        <v>0.91666666666666663</v>
      </c>
      <c r="F66">
        <f t="shared" ca="1" si="47"/>
        <v>0.9285714285714286</v>
      </c>
      <c r="G66">
        <f t="shared" ca="1" si="47"/>
        <v>0.91111111111111109</v>
      </c>
      <c r="H66">
        <f t="shared" ca="1" si="47"/>
        <v>0.96875</v>
      </c>
      <c r="I66">
        <f t="shared" ca="1" si="47"/>
        <v>0.9285714285714286</v>
      </c>
      <c r="J66">
        <f t="shared" ca="1" si="47"/>
        <v>0.94594594594594594</v>
      </c>
      <c r="K66">
        <f t="shared" ca="1" si="47"/>
        <v>1</v>
      </c>
      <c r="L66">
        <f t="shared" ca="1" si="47"/>
        <v>0.8</v>
      </c>
      <c r="M66">
        <f t="shared" ca="1" si="47"/>
        <v>0.85714285714285721</v>
      </c>
      <c r="N66">
        <f t="shared" ca="1" si="47"/>
        <v>0.91304347826086962</v>
      </c>
      <c r="O66">
        <f t="shared" ca="1" si="47"/>
        <v>0.91176470588235292</v>
      </c>
      <c r="P66">
        <f t="shared" ca="1" si="47"/>
        <v>0.84</v>
      </c>
      <c r="Q66">
        <f t="shared" ca="1" si="47"/>
        <v>0.90625</v>
      </c>
      <c r="R66">
        <f t="shared" ca="1" si="47"/>
        <v>1</v>
      </c>
      <c r="S66">
        <f t="shared" ca="1" si="44"/>
        <v>0.91304347826086962</v>
      </c>
      <c r="T66">
        <f t="shared" ca="1" si="44"/>
        <v>0.95652173913043481</v>
      </c>
      <c r="U66">
        <f t="shared" ca="1" si="44"/>
        <v>0.95</v>
      </c>
      <c r="V66">
        <f t="shared" ca="1" si="44"/>
        <v>0.88888888888888884</v>
      </c>
      <c r="W66">
        <f t="shared" ca="1" si="44"/>
        <v>1</v>
      </c>
      <c r="X66">
        <f t="shared" ca="1" si="44"/>
        <v>0.94285714285714284</v>
      </c>
      <c r="Y66">
        <f t="shared" ca="1" si="44"/>
        <v>0.92307692307692313</v>
      </c>
      <c r="Z66">
        <f t="shared" ca="1" si="44"/>
        <v>1</v>
      </c>
      <c r="AA66">
        <f t="shared" ca="1" si="44"/>
        <v>0.96296296296296302</v>
      </c>
      <c r="AB66">
        <f t="shared" ca="1" si="44"/>
        <v>0.94736842105263164</v>
      </c>
      <c r="AC66">
        <f t="shared" ca="1" si="44"/>
        <v>0.95588235294117652</v>
      </c>
      <c r="AD66">
        <f t="shared" ca="1" si="44"/>
        <v>0.96969696969696972</v>
      </c>
      <c r="AE66">
        <f t="shared" ca="1" si="44"/>
        <v>0.96969696969696972</v>
      </c>
      <c r="AF66">
        <f t="shared" ca="1" si="44"/>
        <v>0.95744680851063835</v>
      </c>
      <c r="AG66">
        <f t="shared" ca="1" si="44"/>
        <v>0.93877551020408168</v>
      </c>
      <c r="AH66">
        <f t="shared" ca="1" si="53"/>
        <v>0.95652173913043481</v>
      </c>
      <c r="AI66">
        <f t="shared" ca="1" si="53"/>
        <v>0.9375</v>
      </c>
      <c r="AJ66">
        <f t="shared" ca="1" si="53"/>
        <v>0.90476190476190477</v>
      </c>
      <c r="AK66">
        <f t="shared" ca="1" si="53"/>
        <v>0.95652173913043481</v>
      </c>
      <c r="AL66">
        <f t="shared" ca="1" si="53"/>
        <v>0.95348837209302328</v>
      </c>
      <c r="AM66">
        <f t="shared" ca="1" si="53"/>
        <v>0.93939393939393945</v>
      </c>
      <c r="AN66">
        <f t="shared" ca="1" si="53"/>
        <v>0.83333333333333337</v>
      </c>
      <c r="AO66">
        <f t="shared" ca="1" si="53"/>
        <v>1</v>
      </c>
      <c r="AP66">
        <f t="shared" ca="1" si="53"/>
        <v>1</v>
      </c>
      <c r="AQ66">
        <f t="shared" ca="1" si="53"/>
        <v>0.9375</v>
      </c>
      <c r="AR66">
        <f t="shared" ca="1" si="53"/>
        <v>1</v>
      </c>
      <c r="AS66">
        <f t="shared" ca="1" si="53"/>
        <v>0.95238095238095233</v>
      </c>
      <c r="AT66">
        <f t="shared" ca="1" si="53"/>
        <v>0.97058823529411764</v>
      </c>
      <c r="AU66">
        <f t="shared" ca="1" si="53"/>
        <v>1</v>
      </c>
      <c r="AV66">
        <f t="shared" ca="1" si="53"/>
        <v>0.93333333333333335</v>
      </c>
      <c r="AW66">
        <f t="shared" ca="1" si="53"/>
        <v>1</v>
      </c>
      <c r="AX66">
        <f t="shared" ca="1" si="49"/>
        <v>0.83333333333333337</v>
      </c>
      <c r="AY66">
        <f t="shared" ca="1" si="49"/>
        <v>0.86956521739130432</v>
      </c>
      <c r="AZ66">
        <f t="shared" ca="1" si="49"/>
        <v>0.78378378378378377</v>
      </c>
      <c r="BA66">
        <f t="shared" ca="1" si="49"/>
        <v>0.94736842105263164</v>
      </c>
      <c r="BB66">
        <f t="shared" ca="1" si="49"/>
        <v>0.9</v>
      </c>
      <c r="BC66">
        <f t="shared" ca="1" si="49"/>
        <v>0.85714285714285721</v>
      </c>
      <c r="BD66">
        <f t="shared" ca="1" si="49"/>
        <v>0.85185185185185186</v>
      </c>
      <c r="BE66">
        <f t="shared" ca="1" si="49"/>
        <v>0.84848484848484851</v>
      </c>
      <c r="BF66">
        <f t="shared" ca="1" si="49"/>
        <v>0.88888888888888884</v>
      </c>
      <c r="BG66">
        <f t="shared" ca="1" si="49"/>
        <v>0.84210526315789469</v>
      </c>
      <c r="BH66">
        <f t="shared" ca="1" si="49"/>
        <v>0.94444444444444442</v>
      </c>
      <c r="BI66">
        <f t="shared" ca="1" si="49"/>
        <v>0.78260869565217395</v>
      </c>
      <c r="BJ66">
        <f t="shared" ca="1" si="49"/>
        <v>0.8</v>
      </c>
      <c r="BK66">
        <f t="shared" ca="1" si="49"/>
        <v>0.9</v>
      </c>
      <c r="BL66">
        <f t="shared" ca="1" si="49"/>
        <v>0.92307692307692313</v>
      </c>
      <c r="BM66">
        <f t="shared" ca="1" si="50"/>
        <v>0.7857142857142857</v>
      </c>
      <c r="BN66">
        <f t="shared" ca="1" si="54"/>
        <v>0</v>
      </c>
      <c r="BO66">
        <f t="shared" ca="1" si="54"/>
        <v>0.91176470588235292</v>
      </c>
      <c r="BP66">
        <f t="shared" ca="1" si="54"/>
        <v>0.90909090909090906</v>
      </c>
      <c r="BQ66">
        <f t="shared" ca="1" si="54"/>
        <v>0.5</v>
      </c>
      <c r="BR66">
        <f t="shared" ca="1" si="54"/>
        <v>0.95121951219512191</v>
      </c>
      <c r="BS66">
        <f t="shared" ca="1" si="54"/>
        <v>0.8</v>
      </c>
      <c r="BT66">
        <f t="shared" ca="1" si="54"/>
        <v>1</v>
      </c>
      <c r="BU66">
        <f t="shared" ca="1" si="54"/>
        <v>0.967741935483871</v>
      </c>
      <c r="BV66">
        <f t="shared" ca="1" si="54"/>
        <v>0.9</v>
      </c>
      <c r="BW66">
        <f t="shared" ca="1" si="54"/>
        <v>0.95833333333333337</v>
      </c>
      <c r="BX66">
        <f t="shared" ca="1" si="54"/>
        <v>0.9285714285714286</v>
      </c>
      <c r="BY66">
        <f t="shared" ca="1" si="54"/>
        <v>0.9</v>
      </c>
      <c r="BZ66">
        <f t="shared" ca="1" si="54"/>
        <v>0.89473684210526316</v>
      </c>
      <c r="CA66">
        <f t="shared" ca="1" si="54"/>
        <v>0.88888888888888884</v>
      </c>
      <c r="CB66">
        <f t="shared" ca="1" si="54"/>
        <v>0.875</v>
      </c>
      <c r="CC66">
        <f t="shared" ca="1" si="54"/>
        <v>0.90476190476190477</v>
      </c>
      <c r="CD66">
        <f t="shared" ca="1" si="55"/>
        <v>0.96296296296296302</v>
      </c>
      <c r="CE66">
        <f t="shared" ca="1" si="55"/>
        <v>1</v>
      </c>
      <c r="CF66">
        <f t="shared" ca="1" si="55"/>
        <v>1</v>
      </c>
      <c r="CG66">
        <f t="shared" ca="1" si="55"/>
        <v>1</v>
      </c>
      <c r="CH66">
        <f t="shared" ca="1" si="52"/>
        <v>0.90476190476190477</v>
      </c>
      <c r="CI66">
        <f t="shared" ca="1" si="52"/>
        <v>1</v>
      </c>
      <c r="CJ66">
        <f t="shared" ca="1" si="57"/>
        <v>0.90909090909090906</v>
      </c>
      <c r="CK66">
        <f t="shared" ca="1" si="57"/>
        <v>0.91176470588235292</v>
      </c>
      <c r="CL66">
        <f t="shared" ca="1" si="57"/>
        <v>0.95652173913043481</v>
      </c>
      <c r="CM66">
        <f t="shared" ca="1" si="57"/>
        <v>0.93333333333333335</v>
      </c>
      <c r="CN66">
        <f t="shared" ca="1" si="57"/>
        <v>0.95454545454545459</v>
      </c>
      <c r="CO66">
        <f t="shared" ca="1" si="57"/>
        <v>0.93548387096774199</v>
      </c>
      <c r="CP66">
        <f t="shared" ca="1" si="57"/>
        <v>0.97142857142857142</v>
      </c>
      <c r="CQ66">
        <f t="shared" ca="1" si="57"/>
        <v>1</v>
      </c>
      <c r="CR66">
        <f t="shared" ca="1" si="57"/>
        <v>1</v>
      </c>
      <c r="CS66">
        <f t="shared" ca="1" si="57"/>
        <v>0.93103448275862066</v>
      </c>
      <c r="CT66">
        <f t="shared" ca="1" si="57"/>
        <v>0.92</v>
      </c>
      <c r="CU66">
        <f t="shared" ca="1" si="57"/>
        <v>1</v>
      </c>
      <c r="CV66">
        <f t="shared" ca="1" si="57"/>
        <v>0.96</v>
      </c>
      <c r="CW66">
        <f t="shared" ca="1" si="57"/>
        <v>0.94736842105263164</v>
      </c>
      <c r="CX66">
        <f t="shared" ca="1" si="57"/>
        <v>0.9375</v>
      </c>
      <c r="CY66">
        <f t="shared" ca="1" si="57"/>
        <v>0.94117647058823528</v>
      </c>
      <c r="CZ66">
        <f t="shared" ca="1" si="58"/>
        <v>0.93181818181818188</v>
      </c>
      <c r="DA66">
        <f t="shared" ca="1" si="58"/>
        <v>0.9642857142857143</v>
      </c>
      <c r="DB66">
        <f t="shared" ca="1" si="58"/>
        <v>0.89473684210526316</v>
      </c>
      <c r="DC66">
        <f t="shared" ca="1" si="58"/>
        <v>0.93939393939393945</v>
      </c>
      <c r="DD66">
        <f t="shared" ca="1" si="58"/>
        <v>0.7857142857142857</v>
      </c>
      <c r="DE66">
        <f t="shared" ca="1" si="58"/>
        <v>0.96875</v>
      </c>
      <c r="DF66">
        <f t="shared" ca="1" si="58"/>
        <v>1</v>
      </c>
      <c r="DG66">
        <f t="shared" ca="1" si="58"/>
        <v>1</v>
      </c>
      <c r="DH66">
        <f t="shared" ca="1" si="48"/>
        <v>1</v>
      </c>
      <c r="DI66">
        <f t="shared" ca="1" si="48"/>
        <v>0.94117647058823528</v>
      </c>
      <c r="DJ66">
        <f t="shared" ca="1" si="48"/>
        <v>0.91666666666666663</v>
      </c>
      <c r="DK66">
        <f t="shared" ca="1" si="48"/>
        <v>0.93333333333333335</v>
      </c>
      <c r="DL66">
        <f t="shared" ca="1" si="48"/>
        <v>1</v>
      </c>
      <c r="DM66">
        <f t="shared" ca="1" si="48"/>
        <v>1</v>
      </c>
      <c r="DN66">
        <f t="shared" ca="1" si="48"/>
        <v>0.967741935483871</v>
      </c>
      <c r="DO66">
        <f t="shared" ca="1" si="48"/>
        <v>1</v>
      </c>
      <c r="DP66">
        <f t="shared" ca="1" si="48"/>
        <v>0.96296296296296302</v>
      </c>
      <c r="DQ66">
        <f t="shared" ca="1" si="48"/>
        <v>1</v>
      </c>
      <c r="DR66">
        <f t="shared" ca="1" si="48"/>
        <v>1</v>
      </c>
      <c r="DS66">
        <f t="shared" ca="1" si="48"/>
        <v>0.9375</v>
      </c>
      <c r="DT66">
        <f t="shared" ca="1" si="48"/>
        <v>0.90476190476190477</v>
      </c>
      <c r="DU66">
        <f t="shared" ca="1" si="48"/>
        <v>0.90909090909090906</v>
      </c>
      <c r="DV66">
        <f t="shared" ca="1" si="48"/>
        <v>0.86956521739130432</v>
      </c>
      <c r="DW66">
        <f t="shared" ca="1" si="48"/>
        <v>0.875</v>
      </c>
      <c r="DX66">
        <f t="shared" ca="1" si="46"/>
        <v>0.93103448275862066</v>
      </c>
      <c r="DY66">
        <f t="shared" ca="1" si="46"/>
        <v>0.96153846153846156</v>
      </c>
      <c r="DZ66">
        <f t="shared" ca="1" si="46"/>
        <v>0.94594594594594594</v>
      </c>
      <c r="EA66">
        <f t="shared" ca="1" si="46"/>
        <v>0.90909090909090906</v>
      </c>
      <c r="EB66">
        <f t="shared" ca="1" si="46"/>
        <v>0.93333333333333335</v>
      </c>
      <c r="EC66">
        <f t="shared" ca="1" si="46"/>
        <v>0.8</v>
      </c>
      <c r="ED66">
        <f t="shared" ca="1" si="46"/>
        <v>0.96551724137931039</v>
      </c>
      <c r="EE66">
        <f t="shared" ca="1" si="46"/>
        <v>1</v>
      </c>
      <c r="EF66">
        <f t="shared" ca="1" si="46"/>
        <v>1</v>
      </c>
      <c r="EG66">
        <f t="shared" ca="1" si="46"/>
        <v>1</v>
      </c>
      <c r="EH66">
        <f t="shared" ca="1" si="46"/>
        <v>1</v>
      </c>
    </row>
    <row r="67" spans="1:138" ht="26.65" x14ac:dyDescent="0.45">
      <c r="A67" s="4" t="s">
        <v>84</v>
      </c>
      <c r="B67" s="3" t="s">
        <v>353</v>
      </c>
      <c r="C67">
        <f t="shared" ca="1" si="47"/>
        <v>0.68627450980392157</v>
      </c>
      <c r="D67">
        <f t="shared" ca="1" si="47"/>
        <v>0.64179104477611948</v>
      </c>
      <c r="E67">
        <f t="shared" ca="1" si="47"/>
        <v>0.6964285714285714</v>
      </c>
      <c r="F67">
        <f t="shared" ca="1" si="47"/>
        <v>0.8666666666666667</v>
      </c>
      <c r="G67">
        <f t="shared" ca="1" si="47"/>
        <v>0.65384615384615385</v>
      </c>
      <c r="H67">
        <f t="shared" ca="1" si="47"/>
        <v>0.7142857142857143</v>
      </c>
      <c r="I67">
        <f t="shared" ca="1" si="47"/>
        <v>0.70588235294117641</v>
      </c>
      <c r="J67">
        <f t="shared" ca="1" si="47"/>
        <v>0.75</v>
      </c>
      <c r="K67">
        <f t="shared" ca="1" si="47"/>
        <v>0.85</v>
      </c>
      <c r="L67">
        <f t="shared" ca="1" si="47"/>
        <v>0.91666666666666663</v>
      </c>
      <c r="M67">
        <f t="shared" ca="1" si="47"/>
        <v>0.80392156862745101</v>
      </c>
      <c r="N67">
        <f t="shared" ca="1" si="47"/>
        <v>0.7567567567567568</v>
      </c>
      <c r="O67">
        <f t="shared" ca="1" si="47"/>
        <v>0.76595744680851063</v>
      </c>
      <c r="P67">
        <f t="shared" ca="1" si="47"/>
        <v>0.83720930232558133</v>
      </c>
      <c r="Q67">
        <f t="shared" ca="1" si="47"/>
        <v>0.75555555555555554</v>
      </c>
      <c r="R67">
        <f t="shared" ca="1" si="47"/>
        <v>0.88235294117647056</v>
      </c>
      <c r="S67">
        <f t="shared" ca="1" si="44"/>
        <v>0.85</v>
      </c>
      <c r="T67">
        <f t="shared" ca="1" si="44"/>
        <v>0.84615384615384615</v>
      </c>
      <c r="U67">
        <f t="shared" ca="1" si="44"/>
        <v>0.89473684210526316</v>
      </c>
      <c r="V67">
        <f t="shared" ca="1" si="44"/>
        <v>0.72499999999999998</v>
      </c>
      <c r="W67">
        <f t="shared" ca="1" si="44"/>
        <v>0.90909090909090906</v>
      </c>
      <c r="X67">
        <f t="shared" ca="1" si="44"/>
        <v>0.68181818181818188</v>
      </c>
      <c r="Y67">
        <f t="shared" ca="1" si="44"/>
        <v>0.90625</v>
      </c>
      <c r="Z67">
        <f t="shared" ca="1" si="44"/>
        <v>0.91666666666666663</v>
      </c>
      <c r="AA67">
        <f t="shared" ca="1" si="44"/>
        <v>0.74358974358974361</v>
      </c>
      <c r="AB67">
        <f t="shared" ca="1" si="44"/>
        <v>0.75384615384615383</v>
      </c>
      <c r="AC67">
        <f t="shared" ca="1" si="44"/>
        <v>0.82051282051282048</v>
      </c>
      <c r="AD67">
        <f t="shared" ca="1" si="44"/>
        <v>0.92156862745098045</v>
      </c>
      <c r="AE67">
        <f t="shared" ca="1" si="44"/>
        <v>0.94230769230769229</v>
      </c>
      <c r="AF67">
        <f t="shared" ca="1" si="44"/>
        <v>0.83333333333333337</v>
      </c>
      <c r="AG67">
        <f t="shared" ca="1" si="44"/>
        <v>0.80327868852459017</v>
      </c>
      <c r="AH67">
        <f t="shared" ca="1" si="53"/>
        <v>0.95348837209302328</v>
      </c>
      <c r="AI67">
        <f t="shared" ca="1" si="53"/>
        <v>0.85416666666666663</v>
      </c>
      <c r="AJ67">
        <f t="shared" ca="1" si="53"/>
        <v>0.9</v>
      </c>
      <c r="AK67">
        <f t="shared" ca="1" si="53"/>
        <v>0.9285714285714286</v>
      </c>
      <c r="AL67">
        <f t="shared" ca="1" si="53"/>
        <v>0.8214285714285714</v>
      </c>
      <c r="AM67">
        <f t="shared" ca="1" si="53"/>
        <v>0.75555555555555554</v>
      </c>
      <c r="AN67">
        <f t="shared" ca="1" si="53"/>
        <v>0.83333333333333337</v>
      </c>
      <c r="AO67">
        <f t="shared" ca="1" si="53"/>
        <v>0.91891891891891886</v>
      </c>
      <c r="AP67">
        <f t="shared" ca="1" si="53"/>
        <v>0.8936170212765957</v>
      </c>
      <c r="AQ67">
        <f t="shared" ca="1" si="53"/>
        <v>1</v>
      </c>
      <c r="AR67">
        <f t="shared" ca="1" si="53"/>
        <v>0.92105263157894735</v>
      </c>
      <c r="AS67">
        <f t="shared" ca="1" si="53"/>
        <v>0.95121951219512191</v>
      </c>
      <c r="AT67">
        <f t="shared" ca="1" si="53"/>
        <v>0.88</v>
      </c>
      <c r="AU67">
        <f t="shared" ca="1" si="53"/>
        <v>0.88888888888888884</v>
      </c>
      <c r="AV67">
        <f t="shared" ca="1" si="53"/>
        <v>0.94285714285714284</v>
      </c>
      <c r="AW67">
        <f t="shared" ca="1" si="53"/>
        <v>0.84090909090909094</v>
      </c>
      <c r="AX67">
        <f t="shared" ca="1" si="49"/>
        <v>0.76470588235294112</v>
      </c>
      <c r="AY67">
        <f t="shared" ca="1" si="49"/>
        <v>0.90697674418604657</v>
      </c>
      <c r="AZ67">
        <f t="shared" ca="1" si="49"/>
        <v>0.8214285714285714</v>
      </c>
      <c r="BA67">
        <f t="shared" ca="1" si="49"/>
        <v>0.75757575757575757</v>
      </c>
      <c r="BB67">
        <f t="shared" ca="1" si="49"/>
        <v>0.77142857142857146</v>
      </c>
      <c r="BC67">
        <f t="shared" ca="1" si="49"/>
        <v>0.76744186046511631</v>
      </c>
      <c r="BD67">
        <f t="shared" ca="1" si="49"/>
        <v>0.84444444444444444</v>
      </c>
      <c r="BE67">
        <f t="shared" ca="1" si="49"/>
        <v>0.62790697674418605</v>
      </c>
      <c r="BF67">
        <f t="shared" ca="1" si="49"/>
        <v>0.79411764705882359</v>
      </c>
      <c r="BG67">
        <f t="shared" ca="1" si="49"/>
        <v>0.77358490566037741</v>
      </c>
      <c r="BH67">
        <f t="shared" ca="1" si="49"/>
        <v>0.59523809523809523</v>
      </c>
      <c r="BI67">
        <f t="shared" ca="1" si="49"/>
        <v>0.77500000000000002</v>
      </c>
      <c r="BJ67">
        <f t="shared" ca="1" si="49"/>
        <v>0.8529411764705882</v>
      </c>
      <c r="BK67">
        <f t="shared" ca="1" si="49"/>
        <v>0.82608695652173914</v>
      </c>
      <c r="BL67">
        <f t="shared" ca="1" si="49"/>
        <v>0.80487804878048785</v>
      </c>
      <c r="BM67">
        <f t="shared" ca="1" si="50"/>
        <v>0.84848484848484851</v>
      </c>
      <c r="BN67">
        <f t="shared" ca="1" si="54"/>
        <v>0.91176470588235292</v>
      </c>
      <c r="BO67">
        <f t="shared" ca="1" si="54"/>
        <v>0</v>
      </c>
      <c r="BP67">
        <f t="shared" ca="1" si="54"/>
        <v>0.875</v>
      </c>
      <c r="BQ67">
        <f t="shared" ca="1" si="54"/>
        <v>0.8</v>
      </c>
      <c r="BR67">
        <f t="shared" ca="1" si="54"/>
        <v>0.72</v>
      </c>
      <c r="BS67">
        <f t="shared" ca="1" si="54"/>
        <v>0.84090909090909094</v>
      </c>
      <c r="BT67">
        <f t="shared" ca="1" si="54"/>
        <v>0.96551724137931039</v>
      </c>
      <c r="BU67">
        <f t="shared" ca="1" si="54"/>
        <v>0.44117647058823528</v>
      </c>
      <c r="BV67">
        <f t="shared" ca="1" si="54"/>
        <v>0.8</v>
      </c>
      <c r="BW67">
        <f t="shared" ca="1" si="54"/>
        <v>0.72222222222222221</v>
      </c>
      <c r="BX67">
        <f t="shared" ca="1" si="54"/>
        <v>0.70588235294117641</v>
      </c>
      <c r="BY67">
        <f t="shared" ca="1" si="54"/>
        <v>0.68965517241379315</v>
      </c>
      <c r="BZ67">
        <f t="shared" ca="1" si="54"/>
        <v>0.76470588235294112</v>
      </c>
      <c r="CA67">
        <f t="shared" ca="1" si="54"/>
        <v>0.75757575757575757</v>
      </c>
      <c r="CB67">
        <f t="shared" ca="1" si="54"/>
        <v>0.94594594594594594</v>
      </c>
      <c r="CC67">
        <f t="shared" ca="1" si="54"/>
        <v>0.81081081081081074</v>
      </c>
      <c r="CD67">
        <f t="shared" ca="1" si="55"/>
        <v>0.71052631578947367</v>
      </c>
      <c r="CE67">
        <f t="shared" ca="1" si="55"/>
        <v>0.83783783783783783</v>
      </c>
      <c r="CF67">
        <f t="shared" ca="1" si="55"/>
        <v>0.90625</v>
      </c>
      <c r="CG67">
        <f t="shared" ca="1" si="55"/>
        <v>0.81081081081081074</v>
      </c>
      <c r="CH67">
        <f t="shared" ca="1" si="52"/>
        <v>0.92682926829268297</v>
      </c>
      <c r="CI67">
        <f t="shared" ca="1" si="52"/>
        <v>0.72222222222222221</v>
      </c>
      <c r="CJ67">
        <f t="shared" ca="1" si="57"/>
        <v>0.96875</v>
      </c>
      <c r="CK67">
        <f t="shared" ca="1" si="57"/>
        <v>0.84</v>
      </c>
      <c r="CL67">
        <f t="shared" ca="1" si="57"/>
        <v>0.90243902439024393</v>
      </c>
      <c r="CM67">
        <f t="shared" ca="1" si="57"/>
        <v>0.90476190476190477</v>
      </c>
      <c r="CN67">
        <f t="shared" ca="1" si="57"/>
        <v>0.9</v>
      </c>
      <c r="CO67">
        <f t="shared" ca="1" si="57"/>
        <v>0.85106382978723405</v>
      </c>
      <c r="CP67">
        <f t="shared" ca="1" si="57"/>
        <v>0.83673469387755106</v>
      </c>
      <c r="CQ67">
        <f t="shared" ca="1" si="57"/>
        <v>0.89473684210526316</v>
      </c>
      <c r="CR67">
        <f t="shared" ca="1" si="57"/>
        <v>0.92</v>
      </c>
      <c r="CS67">
        <f t="shared" ca="1" si="57"/>
        <v>0.93877551020408168</v>
      </c>
      <c r="CT67">
        <f t="shared" ca="1" si="57"/>
        <v>0.88372093023255816</v>
      </c>
      <c r="CU67">
        <f t="shared" ca="1" si="57"/>
        <v>0.89743589743589747</v>
      </c>
      <c r="CV67">
        <f t="shared" ca="1" si="57"/>
        <v>0.90697674418604657</v>
      </c>
      <c r="CW67">
        <f t="shared" ca="1" si="57"/>
        <v>0.72916666666666674</v>
      </c>
      <c r="CX67">
        <f t="shared" ca="1" si="57"/>
        <v>0.75</v>
      </c>
      <c r="CY67">
        <f t="shared" ca="1" si="57"/>
        <v>0.83673469387755106</v>
      </c>
      <c r="CZ67">
        <f t="shared" ca="1" si="58"/>
        <v>0.7857142857142857</v>
      </c>
      <c r="DA67">
        <f t="shared" ca="1" si="58"/>
        <v>0.78048780487804881</v>
      </c>
      <c r="DB67">
        <f t="shared" ca="1" si="58"/>
        <v>0.92307692307692313</v>
      </c>
      <c r="DC67">
        <f t="shared" ca="1" si="58"/>
        <v>0.90196078431372551</v>
      </c>
      <c r="DD67">
        <f t="shared" ca="1" si="58"/>
        <v>0.85416666666666663</v>
      </c>
      <c r="DE67">
        <f t="shared" ca="1" si="58"/>
        <v>0.82608695652173914</v>
      </c>
      <c r="DF67">
        <f t="shared" ca="1" si="58"/>
        <v>0.88</v>
      </c>
      <c r="DG67">
        <f t="shared" ca="1" si="58"/>
        <v>0.90909090909090906</v>
      </c>
      <c r="DH67">
        <f t="shared" ca="1" si="48"/>
        <v>0.91666666666666663</v>
      </c>
      <c r="DI67">
        <f t="shared" ca="1" si="48"/>
        <v>0.91666666666666663</v>
      </c>
      <c r="DJ67">
        <f t="shared" ca="1" si="48"/>
        <v>0.90697674418604657</v>
      </c>
      <c r="DK67">
        <f t="shared" ca="1" si="48"/>
        <v>0.79545454545454541</v>
      </c>
      <c r="DL67">
        <f t="shared" ca="1" si="48"/>
        <v>0.97222222222222221</v>
      </c>
      <c r="DM67">
        <f t="shared" ca="1" si="48"/>
        <v>0.96875</v>
      </c>
      <c r="DN67">
        <f t="shared" ca="1" si="48"/>
        <v>0.79545454545454541</v>
      </c>
      <c r="DO67">
        <f t="shared" ca="1" si="48"/>
        <v>0.92682926829268297</v>
      </c>
      <c r="DP67">
        <f t="shared" ca="1" si="48"/>
        <v>0.86046511627906974</v>
      </c>
      <c r="DQ67">
        <f t="shared" ca="1" si="48"/>
        <v>0.84782608695652173</v>
      </c>
      <c r="DR67">
        <f t="shared" ca="1" si="48"/>
        <v>1</v>
      </c>
      <c r="DS67">
        <f t="shared" ca="1" si="48"/>
        <v>0.72093023255813948</v>
      </c>
      <c r="DT67">
        <f t="shared" ca="1" si="48"/>
        <v>0.60416666666666674</v>
      </c>
      <c r="DU67">
        <f t="shared" ca="1" si="48"/>
        <v>0.76785714285714279</v>
      </c>
      <c r="DV67">
        <f t="shared" ca="1" si="48"/>
        <v>0.85365853658536583</v>
      </c>
      <c r="DW67">
        <f t="shared" ca="1" si="48"/>
        <v>1</v>
      </c>
      <c r="DX67">
        <f t="shared" ca="1" si="46"/>
        <v>0.76190476190476186</v>
      </c>
      <c r="DY67">
        <f t="shared" ca="1" si="46"/>
        <v>0.82926829268292679</v>
      </c>
      <c r="DZ67">
        <f t="shared" ca="1" si="46"/>
        <v>0.72340425531914887</v>
      </c>
      <c r="EA67">
        <f t="shared" ca="1" si="46"/>
        <v>0.9</v>
      </c>
      <c r="EB67">
        <f t="shared" ca="1" si="46"/>
        <v>0.84375</v>
      </c>
      <c r="EC67">
        <f t="shared" ca="1" si="46"/>
        <v>0.81818181818181812</v>
      </c>
      <c r="ED67">
        <f t="shared" ca="1" si="46"/>
        <v>0.81395348837209303</v>
      </c>
      <c r="EE67">
        <f t="shared" ca="1" si="46"/>
        <v>0.76923076923076916</v>
      </c>
      <c r="EF67">
        <f t="shared" ca="1" si="46"/>
        <v>0.82352941176470584</v>
      </c>
      <c r="EG67">
        <f t="shared" ca="1" si="46"/>
        <v>0.90322580645161288</v>
      </c>
      <c r="EH67">
        <f t="shared" ca="1" si="46"/>
        <v>0.89743589743589747</v>
      </c>
    </row>
    <row r="68" spans="1:138" ht="39.75" x14ac:dyDescent="0.45">
      <c r="A68" s="4" t="s">
        <v>85</v>
      </c>
      <c r="B68" s="3" t="s">
        <v>354</v>
      </c>
      <c r="C68">
        <f t="shared" ca="1" si="47"/>
        <v>0.82608695652173914</v>
      </c>
      <c r="D68">
        <f t="shared" ca="1" si="47"/>
        <v>0.81818181818181812</v>
      </c>
      <c r="E68">
        <f t="shared" ca="1" si="47"/>
        <v>0.82352941176470584</v>
      </c>
      <c r="F68">
        <f t="shared" ca="1" si="47"/>
        <v>0.91428571428571426</v>
      </c>
      <c r="G68">
        <f t="shared" ca="1" si="47"/>
        <v>0.8125</v>
      </c>
      <c r="H68">
        <f t="shared" ca="1" si="47"/>
        <v>0.82857142857142851</v>
      </c>
      <c r="I68">
        <f t="shared" ca="1" si="47"/>
        <v>0.87234042553191493</v>
      </c>
      <c r="J68">
        <f t="shared" ca="1" si="47"/>
        <v>0.85365853658536583</v>
      </c>
      <c r="K68">
        <f t="shared" ca="1" si="47"/>
        <v>0.93548387096774199</v>
      </c>
      <c r="L68">
        <f t="shared" ca="1" si="47"/>
        <v>1</v>
      </c>
      <c r="M68">
        <f t="shared" ca="1" si="47"/>
        <v>0.82926829268292679</v>
      </c>
      <c r="N68">
        <f t="shared" ca="1" si="47"/>
        <v>0.93548387096774199</v>
      </c>
      <c r="O68">
        <f t="shared" ca="1" si="47"/>
        <v>0.875</v>
      </c>
      <c r="P68">
        <f t="shared" ca="1" si="47"/>
        <v>0.87878787878787878</v>
      </c>
      <c r="Q68">
        <f t="shared" ca="1" si="47"/>
        <v>0.83783783783783783</v>
      </c>
      <c r="R68">
        <f t="shared" ca="1" si="47"/>
        <v>1</v>
      </c>
      <c r="S68">
        <f t="shared" ca="1" si="44"/>
        <v>0.93548387096774199</v>
      </c>
      <c r="T68">
        <f t="shared" ca="1" si="44"/>
        <v>0.85714285714285721</v>
      </c>
      <c r="U68">
        <f t="shared" ca="1" si="44"/>
        <v>0.88461538461538458</v>
      </c>
      <c r="V68">
        <f t="shared" ca="1" si="44"/>
        <v>0.91428571428571426</v>
      </c>
      <c r="W68">
        <f t="shared" ca="1" si="44"/>
        <v>0.95454545454545459</v>
      </c>
      <c r="X68">
        <f t="shared" ca="1" si="44"/>
        <v>0.875</v>
      </c>
      <c r="Y68">
        <f t="shared" ca="1" si="44"/>
        <v>0.9</v>
      </c>
      <c r="Z68">
        <f t="shared" ca="1" si="44"/>
        <v>0.91666666666666663</v>
      </c>
      <c r="AA68">
        <f t="shared" ca="1" si="44"/>
        <v>0.875</v>
      </c>
      <c r="AB68">
        <f t="shared" ca="1" si="44"/>
        <v>0.90322580645161288</v>
      </c>
      <c r="AC68">
        <f t="shared" ca="1" si="44"/>
        <v>0.90277777777777779</v>
      </c>
      <c r="AD68">
        <f t="shared" ca="1" si="44"/>
        <v>0.89473684210526316</v>
      </c>
      <c r="AE68">
        <f t="shared" ca="1" si="44"/>
        <v>0.95</v>
      </c>
      <c r="AF68">
        <f t="shared" ca="1" si="44"/>
        <v>0.94444444444444442</v>
      </c>
      <c r="AG68">
        <f t="shared" ca="1" si="44"/>
        <v>0.94736842105263164</v>
      </c>
      <c r="AH68">
        <f t="shared" ca="1" si="53"/>
        <v>0.967741935483871</v>
      </c>
      <c r="AI68">
        <f t="shared" ca="1" si="53"/>
        <v>0.92307692307692313</v>
      </c>
      <c r="AJ68">
        <f t="shared" ca="1" si="53"/>
        <v>0.8928571428571429</v>
      </c>
      <c r="AK68">
        <f t="shared" ca="1" si="53"/>
        <v>0.967741935483871</v>
      </c>
      <c r="AL68">
        <f t="shared" ca="1" si="53"/>
        <v>0.87234042553191493</v>
      </c>
      <c r="AM68">
        <f t="shared" ca="1" si="53"/>
        <v>0.89743589743589747</v>
      </c>
      <c r="AN68">
        <f t="shared" ca="1" si="53"/>
        <v>0.9642857142857143</v>
      </c>
      <c r="AO68">
        <f t="shared" ca="1" si="53"/>
        <v>0.92</v>
      </c>
      <c r="AP68">
        <f t="shared" ca="1" si="53"/>
        <v>0.97368421052631582</v>
      </c>
      <c r="AQ68">
        <f t="shared" ca="1" si="53"/>
        <v>0.95833333333333337</v>
      </c>
      <c r="AR68">
        <f t="shared" ca="1" si="53"/>
        <v>0.92307692307692313</v>
      </c>
      <c r="AS68">
        <f t="shared" ca="1" si="53"/>
        <v>0.96551724137931039</v>
      </c>
      <c r="AT68">
        <f t="shared" ca="1" si="53"/>
        <v>0.95121951219512191</v>
      </c>
      <c r="AU68">
        <f t="shared" ca="1" si="53"/>
        <v>1</v>
      </c>
      <c r="AV68">
        <f t="shared" ca="1" si="53"/>
        <v>0.95652173913043481</v>
      </c>
      <c r="AW68">
        <f t="shared" ca="1" si="53"/>
        <v>1</v>
      </c>
      <c r="AX68">
        <f t="shared" ca="1" si="49"/>
        <v>0.83720930232558133</v>
      </c>
      <c r="AY68">
        <f t="shared" ca="1" si="49"/>
        <v>0.8666666666666667</v>
      </c>
      <c r="AZ68">
        <f t="shared" ca="1" si="49"/>
        <v>0.84782608695652173</v>
      </c>
      <c r="BA68">
        <f t="shared" ca="1" si="49"/>
        <v>0.92307692307692313</v>
      </c>
      <c r="BB68">
        <f t="shared" ca="1" si="49"/>
        <v>0.9285714285714286</v>
      </c>
      <c r="BC68">
        <f t="shared" ca="1" si="49"/>
        <v>0.91891891891891886</v>
      </c>
      <c r="BD68">
        <f t="shared" ca="1" si="49"/>
        <v>0.81818181818181812</v>
      </c>
      <c r="BE68">
        <f t="shared" ca="1" si="49"/>
        <v>0.78947368421052633</v>
      </c>
      <c r="BF68">
        <f t="shared" ca="1" si="49"/>
        <v>0.72727272727272729</v>
      </c>
      <c r="BG68">
        <f t="shared" ca="1" si="49"/>
        <v>0.8936170212765957</v>
      </c>
      <c r="BH68">
        <f t="shared" ca="1" si="49"/>
        <v>0.82051282051282048</v>
      </c>
      <c r="BI68">
        <f t="shared" ca="1" si="49"/>
        <v>0.94117647058823528</v>
      </c>
      <c r="BJ68">
        <f t="shared" ca="1" si="49"/>
        <v>1</v>
      </c>
      <c r="BK68">
        <f t="shared" ca="1" si="49"/>
        <v>0.82857142857142851</v>
      </c>
      <c r="BL68">
        <f t="shared" ca="1" si="49"/>
        <v>0.875</v>
      </c>
      <c r="BM68">
        <f t="shared" ca="1" si="50"/>
        <v>0.91304347826086962</v>
      </c>
      <c r="BN68">
        <f t="shared" ca="1" si="54"/>
        <v>0.90909090909090906</v>
      </c>
      <c r="BO68">
        <f t="shared" ca="1" si="54"/>
        <v>0.875</v>
      </c>
      <c r="BP68">
        <f t="shared" ca="1" si="54"/>
        <v>0</v>
      </c>
      <c r="BQ68">
        <f t="shared" ca="1" si="54"/>
        <v>0.84</v>
      </c>
      <c r="BR68">
        <f t="shared" ca="1" si="54"/>
        <v>0.7857142857142857</v>
      </c>
      <c r="BS68">
        <f t="shared" ca="1" si="54"/>
        <v>0.77419354838709675</v>
      </c>
      <c r="BT68">
        <f t="shared" ca="1" si="54"/>
        <v>1</v>
      </c>
      <c r="BU68">
        <f t="shared" ca="1" si="54"/>
        <v>0.88888888888888884</v>
      </c>
      <c r="BV68">
        <f t="shared" ca="1" si="54"/>
        <v>0.86111111111111116</v>
      </c>
      <c r="BW68">
        <f t="shared" ca="1" si="54"/>
        <v>0.77777777777777779</v>
      </c>
      <c r="BX68">
        <f t="shared" ca="1" si="54"/>
        <v>0.82222222222222219</v>
      </c>
      <c r="BY68">
        <f t="shared" ca="1" si="54"/>
        <v>0.78846153846153844</v>
      </c>
      <c r="BZ68">
        <f t="shared" ca="1" si="54"/>
        <v>0.88461538461538458</v>
      </c>
      <c r="CA68">
        <f t="shared" ca="1" si="54"/>
        <v>0.96296296296296302</v>
      </c>
      <c r="CB68">
        <f t="shared" ca="1" si="54"/>
        <v>0.86956521739130432</v>
      </c>
      <c r="CC68">
        <f t="shared" ca="1" si="54"/>
        <v>0.8928571428571429</v>
      </c>
      <c r="CD68">
        <f t="shared" ca="1" si="55"/>
        <v>0.83870967741935487</v>
      </c>
      <c r="CE68">
        <f t="shared" ca="1" si="55"/>
        <v>0.8</v>
      </c>
      <c r="CF68">
        <f t="shared" ca="1" si="55"/>
        <v>0.9</v>
      </c>
      <c r="CG68">
        <f t="shared" ca="1" si="55"/>
        <v>0.93103448275862066</v>
      </c>
      <c r="CH68">
        <f t="shared" ca="1" si="52"/>
        <v>0.76</v>
      </c>
      <c r="CI68">
        <f t="shared" ca="1" si="52"/>
        <v>0.93548387096774199</v>
      </c>
      <c r="CJ68">
        <f t="shared" ca="1" si="57"/>
        <v>0.82352941176470584</v>
      </c>
      <c r="CK68">
        <f t="shared" ca="1" si="57"/>
        <v>0.84615384615384615</v>
      </c>
      <c r="CL68">
        <f t="shared" ca="1" si="57"/>
        <v>0.89655172413793105</v>
      </c>
      <c r="CM68">
        <f t="shared" ca="1" si="57"/>
        <v>0.90196078431372551</v>
      </c>
      <c r="CN68">
        <f t="shared" ca="1" si="57"/>
        <v>0.96666666666666667</v>
      </c>
      <c r="CO68">
        <f t="shared" ca="1" si="57"/>
        <v>0.92105263157894735</v>
      </c>
      <c r="CP68">
        <f t="shared" ca="1" si="57"/>
        <v>0.87179487179487181</v>
      </c>
      <c r="CQ68">
        <f t="shared" ca="1" si="57"/>
        <v>0.84</v>
      </c>
      <c r="CR68">
        <f t="shared" ca="1" si="57"/>
        <v>0.79411764705882359</v>
      </c>
      <c r="CS68">
        <f t="shared" ca="1" si="57"/>
        <v>0.91666666666666663</v>
      </c>
      <c r="CT68">
        <f t="shared" ca="1" si="57"/>
        <v>0.97058823529411764</v>
      </c>
      <c r="CU68">
        <f t="shared" ca="1" si="57"/>
        <v>0.84615384615384615</v>
      </c>
      <c r="CV68">
        <f t="shared" ca="1" si="57"/>
        <v>0.9375</v>
      </c>
      <c r="CW68">
        <f t="shared" ca="1" si="57"/>
        <v>0.85714285714285721</v>
      </c>
      <c r="CX68">
        <f t="shared" ca="1" si="57"/>
        <v>0.83333333333333337</v>
      </c>
      <c r="CY68">
        <f t="shared" ca="1" si="57"/>
        <v>0.92682926829268297</v>
      </c>
      <c r="CZ68">
        <f t="shared" ca="1" si="58"/>
        <v>0.92156862745098045</v>
      </c>
      <c r="DA68">
        <f t="shared" ca="1" si="58"/>
        <v>0.87878787878787878</v>
      </c>
      <c r="DB68">
        <f t="shared" ca="1" si="58"/>
        <v>0.92592592592592593</v>
      </c>
      <c r="DC68">
        <f t="shared" ca="1" si="58"/>
        <v>0.92500000000000004</v>
      </c>
      <c r="DD68">
        <f t="shared" ca="1" si="58"/>
        <v>1</v>
      </c>
      <c r="DE68">
        <f t="shared" ca="1" si="58"/>
        <v>0.92105263157894735</v>
      </c>
      <c r="DF68">
        <f t="shared" ca="1" si="58"/>
        <v>0.95121951219512191</v>
      </c>
      <c r="DG68">
        <f t="shared" ca="1" si="58"/>
        <v>1</v>
      </c>
      <c r="DH68">
        <f t="shared" ca="1" si="48"/>
        <v>0.94594594594594594</v>
      </c>
      <c r="DI68">
        <f t="shared" ca="1" si="48"/>
        <v>0.96</v>
      </c>
      <c r="DJ68">
        <f t="shared" ca="1" si="48"/>
        <v>0.8666666666666667</v>
      </c>
      <c r="DK68">
        <f t="shared" ca="1" si="48"/>
        <v>0.88888888888888884</v>
      </c>
      <c r="DL68">
        <f t="shared" ca="1" si="48"/>
        <v>0.95652173913043481</v>
      </c>
      <c r="DM68">
        <f t="shared" ca="1" si="48"/>
        <v>0.94736842105263164</v>
      </c>
      <c r="DN68">
        <f t="shared" ca="1" si="48"/>
        <v>0.88888888888888884</v>
      </c>
      <c r="DO68">
        <f t="shared" ca="1" si="48"/>
        <v>0.96666666666666667</v>
      </c>
      <c r="DP68">
        <f t="shared" ca="1" si="48"/>
        <v>0.97142857142857142</v>
      </c>
      <c r="DQ68">
        <f t="shared" ca="1" si="48"/>
        <v>0.91891891891891886</v>
      </c>
      <c r="DR68">
        <f t="shared" ca="1" si="48"/>
        <v>0.94444444444444442</v>
      </c>
      <c r="DS68">
        <f t="shared" ca="1" si="48"/>
        <v>0.86486486486486491</v>
      </c>
      <c r="DT68">
        <f t="shared" ca="1" si="48"/>
        <v>0.85106382978723405</v>
      </c>
      <c r="DU68">
        <f t="shared" ca="1" si="48"/>
        <v>0.85714285714285721</v>
      </c>
      <c r="DV68">
        <f t="shared" ca="1" si="48"/>
        <v>0.90322580645161288</v>
      </c>
      <c r="DW68">
        <f t="shared" ca="1" si="48"/>
        <v>1</v>
      </c>
      <c r="DX68">
        <f t="shared" ca="1" si="46"/>
        <v>0.91666666666666663</v>
      </c>
      <c r="DY68">
        <f t="shared" ca="1" si="46"/>
        <v>0.90625</v>
      </c>
      <c r="DZ68">
        <f t="shared" ca="1" si="46"/>
        <v>0.90697674418604657</v>
      </c>
      <c r="EA68">
        <f t="shared" ca="1" si="46"/>
        <v>0.94736842105263164</v>
      </c>
      <c r="EB68">
        <f t="shared" ca="1" si="46"/>
        <v>0.95652173913043481</v>
      </c>
      <c r="EC68">
        <f t="shared" ca="1" si="46"/>
        <v>0.91666666666666663</v>
      </c>
      <c r="ED68">
        <f t="shared" ca="1" si="46"/>
        <v>0.91428571428571426</v>
      </c>
      <c r="EE68">
        <f t="shared" ca="1" si="46"/>
        <v>0.90625</v>
      </c>
      <c r="EF68">
        <f t="shared" ca="1" si="46"/>
        <v>0.92</v>
      </c>
      <c r="EG68">
        <f t="shared" ca="1" si="46"/>
        <v>0.89473684210526316</v>
      </c>
      <c r="EH68">
        <f t="shared" ca="1" si="46"/>
        <v>0.9285714285714286</v>
      </c>
    </row>
    <row r="69" spans="1:138" ht="26.65" x14ac:dyDescent="0.45">
      <c r="A69" s="4" t="s">
        <v>86</v>
      </c>
      <c r="B69" s="3" t="s">
        <v>355</v>
      </c>
      <c r="C69">
        <f t="shared" ca="1" si="47"/>
        <v>0.84090909090909094</v>
      </c>
      <c r="D69">
        <f t="shared" ca="1" si="47"/>
        <v>0.86363636363636365</v>
      </c>
      <c r="E69">
        <f t="shared" ca="1" si="47"/>
        <v>0.83673469387755106</v>
      </c>
      <c r="F69">
        <f t="shared" ca="1" si="47"/>
        <v>0.97058823529411764</v>
      </c>
      <c r="G69">
        <f t="shared" ca="1" si="47"/>
        <v>0.85106382978723405</v>
      </c>
      <c r="H69">
        <f t="shared" ca="1" si="47"/>
        <v>0.84848484848484851</v>
      </c>
      <c r="I69">
        <f t="shared" ca="1" si="47"/>
        <v>0.83720930232558133</v>
      </c>
      <c r="J69">
        <f t="shared" ca="1" si="47"/>
        <v>0.87179487179487181</v>
      </c>
      <c r="K69">
        <f t="shared" ca="1" si="47"/>
        <v>1</v>
      </c>
      <c r="L69">
        <f t="shared" ca="1" si="47"/>
        <v>0.78947368421052633</v>
      </c>
      <c r="M69">
        <f t="shared" ca="1" si="47"/>
        <v>0.84615384615384615</v>
      </c>
      <c r="N69">
        <f t="shared" ca="1" si="47"/>
        <v>0.88888888888888884</v>
      </c>
      <c r="O69">
        <f t="shared" ca="1" si="47"/>
        <v>0.89473684210526316</v>
      </c>
      <c r="P69">
        <f t="shared" ca="1" si="47"/>
        <v>0.82758620689655171</v>
      </c>
      <c r="Q69">
        <f t="shared" ca="1" si="47"/>
        <v>0.85714285714285721</v>
      </c>
      <c r="R69">
        <f t="shared" ca="1" si="47"/>
        <v>0.9</v>
      </c>
      <c r="S69">
        <f t="shared" ca="1" si="44"/>
        <v>0.9285714285714286</v>
      </c>
      <c r="T69">
        <f t="shared" ca="1" si="44"/>
        <v>0.92592592592592593</v>
      </c>
      <c r="U69">
        <f t="shared" ca="1" si="44"/>
        <v>0.86956521739130432</v>
      </c>
      <c r="V69">
        <f t="shared" ca="1" si="44"/>
        <v>0.7931034482758621</v>
      </c>
      <c r="W69">
        <f t="shared" ca="1" si="44"/>
        <v>1</v>
      </c>
      <c r="X69">
        <f t="shared" ca="1" si="44"/>
        <v>0.86486486486486491</v>
      </c>
      <c r="Y69">
        <f t="shared" ca="1" si="44"/>
        <v>0.94444444444444442</v>
      </c>
      <c r="Z69">
        <f t="shared" ca="1" si="44"/>
        <v>0.95454545454545459</v>
      </c>
      <c r="AA69">
        <f t="shared" ca="1" si="44"/>
        <v>0.9</v>
      </c>
      <c r="AB69">
        <f t="shared" ca="1" si="44"/>
        <v>0.91666666666666663</v>
      </c>
      <c r="AC69">
        <f t="shared" ca="1" si="44"/>
        <v>0.94444444444444442</v>
      </c>
      <c r="AD69">
        <f t="shared" ca="1" si="44"/>
        <v>0.94594594594594594</v>
      </c>
      <c r="AE69">
        <f t="shared" ca="1" si="44"/>
        <v>0.94594594594594594</v>
      </c>
      <c r="AF69">
        <f t="shared" ca="1" si="44"/>
        <v>0.94117647058823528</v>
      </c>
      <c r="AG69">
        <f t="shared" ca="1" si="44"/>
        <v>0.92452830188679247</v>
      </c>
      <c r="AH69">
        <f t="shared" ca="1" si="53"/>
        <v>0.9642857142857143</v>
      </c>
      <c r="AI69">
        <f t="shared" ca="1" si="53"/>
        <v>0.91666666666666663</v>
      </c>
      <c r="AJ69">
        <f t="shared" ca="1" si="53"/>
        <v>0.88</v>
      </c>
      <c r="AK69">
        <f t="shared" ca="1" si="53"/>
        <v>0.92592592592592593</v>
      </c>
      <c r="AL69">
        <f t="shared" ca="1" si="53"/>
        <v>0.88888888888888884</v>
      </c>
      <c r="AM69">
        <f t="shared" ca="1" si="53"/>
        <v>0.91891891891891886</v>
      </c>
      <c r="AN69">
        <f t="shared" ca="1" si="53"/>
        <v>0.86956521739130432</v>
      </c>
      <c r="AO69">
        <f t="shared" ca="1" si="53"/>
        <v>1</v>
      </c>
      <c r="AP69">
        <f t="shared" ca="1" si="53"/>
        <v>0.97142857142857142</v>
      </c>
      <c r="AQ69">
        <f t="shared" ca="1" si="53"/>
        <v>0.95238095238095233</v>
      </c>
      <c r="AR69">
        <f t="shared" ca="1" si="53"/>
        <v>1</v>
      </c>
      <c r="AS69">
        <f t="shared" ca="1" si="53"/>
        <v>0.96153846153846156</v>
      </c>
      <c r="AT69">
        <f t="shared" ca="1" si="53"/>
        <v>0.97435897435897434</v>
      </c>
      <c r="AU69">
        <f t="shared" ca="1" si="53"/>
        <v>0.95652173913043481</v>
      </c>
      <c r="AV69">
        <f t="shared" ca="1" si="53"/>
        <v>0.95</v>
      </c>
      <c r="AW69">
        <f t="shared" ca="1" si="53"/>
        <v>0.93939393939393945</v>
      </c>
      <c r="AX69">
        <f t="shared" ca="1" si="49"/>
        <v>0.79487179487179493</v>
      </c>
      <c r="AY69">
        <f t="shared" ca="1" si="49"/>
        <v>0.8928571428571429</v>
      </c>
      <c r="AZ69">
        <f t="shared" ca="1" si="49"/>
        <v>0.78048780487804881</v>
      </c>
      <c r="BA69">
        <f t="shared" ca="1" si="49"/>
        <v>0.86363636363636365</v>
      </c>
      <c r="BB69">
        <f t="shared" ca="1" si="49"/>
        <v>0.875</v>
      </c>
      <c r="BC69">
        <f t="shared" ca="1" si="49"/>
        <v>0.87878787878787878</v>
      </c>
      <c r="BD69">
        <f t="shared" ca="1" si="49"/>
        <v>0.8</v>
      </c>
      <c r="BE69">
        <f t="shared" ca="1" si="49"/>
        <v>0.77142857142857146</v>
      </c>
      <c r="BF69">
        <f t="shared" ca="1" si="49"/>
        <v>0.95833333333333337</v>
      </c>
      <c r="BG69">
        <f t="shared" ca="1" si="49"/>
        <v>0.83333333333333337</v>
      </c>
      <c r="BH69">
        <f t="shared" ca="1" si="49"/>
        <v>0.89743589743589747</v>
      </c>
      <c r="BI69">
        <f t="shared" ca="1" si="49"/>
        <v>0.8214285714285714</v>
      </c>
      <c r="BJ69">
        <f t="shared" ca="1" si="49"/>
        <v>0.90476190476190477</v>
      </c>
      <c r="BK69">
        <f t="shared" ca="1" si="49"/>
        <v>0.84848484848484851</v>
      </c>
      <c r="BL69">
        <f t="shared" ca="1" si="49"/>
        <v>0.9</v>
      </c>
      <c r="BM69">
        <f t="shared" ca="1" si="50"/>
        <v>0.70588235294117641</v>
      </c>
      <c r="BN69">
        <f t="shared" ca="1" si="54"/>
        <v>0.5</v>
      </c>
      <c r="BO69">
        <f t="shared" ca="1" si="54"/>
        <v>0.8</v>
      </c>
      <c r="BP69">
        <f t="shared" ca="1" si="54"/>
        <v>0.84</v>
      </c>
      <c r="BQ69">
        <f t="shared" ca="1" si="54"/>
        <v>0</v>
      </c>
      <c r="BR69">
        <f t="shared" ca="1" si="54"/>
        <v>0.85714285714285721</v>
      </c>
      <c r="BS69">
        <f t="shared" ca="1" si="54"/>
        <v>0.7931034482758621</v>
      </c>
      <c r="BT69">
        <f t="shared" ca="1" si="54"/>
        <v>1</v>
      </c>
      <c r="BU69">
        <f t="shared" ca="1" si="54"/>
        <v>0.94285714285714284</v>
      </c>
      <c r="BV69">
        <f t="shared" ca="1" si="54"/>
        <v>0.91428571428571426</v>
      </c>
      <c r="BW69">
        <f t="shared" ca="1" si="54"/>
        <v>0.88888888888888884</v>
      </c>
      <c r="BX69">
        <f t="shared" ca="1" si="54"/>
        <v>0.86363636363636365</v>
      </c>
      <c r="BY69">
        <f t="shared" ca="1" si="54"/>
        <v>0.86792452830188682</v>
      </c>
      <c r="BZ69">
        <f t="shared" ca="1" si="54"/>
        <v>0.81818181818181812</v>
      </c>
      <c r="CA69">
        <f t="shared" ca="1" si="54"/>
        <v>0.86363636363636365</v>
      </c>
      <c r="CB69">
        <f t="shared" ca="1" si="54"/>
        <v>0.78947368421052633</v>
      </c>
      <c r="CC69">
        <f t="shared" ca="1" si="54"/>
        <v>0.83333333333333337</v>
      </c>
      <c r="CD69">
        <f t="shared" ca="1" si="55"/>
        <v>0.9</v>
      </c>
      <c r="CE69">
        <f t="shared" ca="1" si="55"/>
        <v>0.82608695652173914</v>
      </c>
      <c r="CF69">
        <f t="shared" ca="1" si="55"/>
        <v>1</v>
      </c>
      <c r="CG69">
        <f t="shared" ca="1" si="55"/>
        <v>0.96296296296296302</v>
      </c>
      <c r="CH69">
        <f t="shared" ca="1" si="52"/>
        <v>0.88</v>
      </c>
      <c r="CI69">
        <f t="shared" ca="1" si="52"/>
        <v>0.88888888888888884</v>
      </c>
      <c r="CJ69">
        <f t="shared" ca="1" si="57"/>
        <v>0.8666666666666667</v>
      </c>
      <c r="CK69">
        <f t="shared" ca="1" si="57"/>
        <v>0.89473684210526316</v>
      </c>
      <c r="CL69">
        <f t="shared" ca="1" si="57"/>
        <v>0.92592592592592593</v>
      </c>
      <c r="CM69">
        <f t="shared" ca="1" si="57"/>
        <v>0.94</v>
      </c>
      <c r="CN69">
        <f t="shared" ca="1" si="57"/>
        <v>0.96296296296296302</v>
      </c>
      <c r="CO69">
        <f t="shared" ca="1" si="57"/>
        <v>0.91428571428571426</v>
      </c>
      <c r="CP69">
        <f t="shared" ca="1" si="57"/>
        <v>0.97499999999999998</v>
      </c>
      <c r="CQ69">
        <f t="shared" ca="1" si="57"/>
        <v>1</v>
      </c>
      <c r="CR69">
        <f t="shared" ca="1" si="57"/>
        <v>0.97297297297297303</v>
      </c>
      <c r="CS69">
        <f t="shared" ca="1" si="57"/>
        <v>0.94117647058823528</v>
      </c>
      <c r="CT69">
        <f t="shared" ca="1" si="57"/>
        <v>0.85714285714285721</v>
      </c>
      <c r="CU69">
        <f t="shared" ca="1" si="57"/>
        <v>1</v>
      </c>
      <c r="CV69">
        <f t="shared" ca="1" si="57"/>
        <v>0.96666666666666667</v>
      </c>
      <c r="CW69">
        <f t="shared" ca="1" si="57"/>
        <v>0.9285714285714286</v>
      </c>
      <c r="CX69">
        <f t="shared" ca="1" si="57"/>
        <v>0.94594594594594594</v>
      </c>
      <c r="CY69">
        <f t="shared" ca="1" si="57"/>
        <v>0.92105263157894735</v>
      </c>
      <c r="CZ69">
        <f t="shared" ca="1" si="58"/>
        <v>0.93877551020408168</v>
      </c>
      <c r="DA69">
        <f t="shared" ca="1" si="58"/>
        <v>0.96969696969696972</v>
      </c>
      <c r="DB69">
        <f t="shared" ca="1" si="58"/>
        <v>0.86956521739130432</v>
      </c>
      <c r="DC69">
        <f t="shared" ca="1" si="58"/>
        <v>0.94736842105263164</v>
      </c>
      <c r="DD69">
        <f t="shared" ca="1" si="58"/>
        <v>0.78125</v>
      </c>
      <c r="DE69">
        <f t="shared" ca="1" si="58"/>
        <v>0.97297297297297303</v>
      </c>
      <c r="DF69">
        <f t="shared" ca="1" si="58"/>
        <v>1</v>
      </c>
      <c r="DG69">
        <f t="shared" ca="1" si="58"/>
        <v>0.94736842105263164</v>
      </c>
      <c r="DH69">
        <f t="shared" ca="1" si="48"/>
        <v>0.97142857142857142</v>
      </c>
      <c r="DI69">
        <f t="shared" ca="1" si="48"/>
        <v>0.95454545454545459</v>
      </c>
      <c r="DJ69">
        <f t="shared" ca="1" si="48"/>
        <v>0.93103448275862066</v>
      </c>
      <c r="DK69">
        <f t="shared" ca="1" si="48"/>
        <v>0.87878787878787878</v>
      </c>
      <c r="DL69">
        <f t="shared" ca="1" si="48"/>
        <v>1</v>
      </c>
      <c r="DM69">
        <f t="shared" ca="1" si="48"/>
        <v>1</v>
      </c>
      <c r="DN69">
        <f t="shared" ca="1" si="48"/>
        <v>0.91176470588235292</v>
      </c>
      <c r="DO69">
        <f t="shared" ca="1" si="48"/>
        <v>0.96296296296296302</v>
      </c>
      <c r="DP69">
        <f t="shared" ca="1" si="48"/>
        <v>0.96875</v>
      </c>
      <c r="DQ69">
        <f t="shared" ca="1" si="48"/>
        <v>1</v>
      </c>
      <c r="DR69">
        <f t="shared" ca="1" si="48"/>
        <v>1</v>
      </c>
      <c r="DS69">
        <f t="shared" ca="1" si="48"/>
        <v>0.88571428571428568</v>
      </c>
      <c r="DT69">
        <f t="shared" ca="1" si="48"/>
        <v>0.84090909090909094</v>
      </c>
      <c r="DU69">
        <f t="shared" ca="1" si="48"/>
        <v>0.84782608695652173</v>
      </c>
      <c r="DV69">
        <f t="shared" ca="1" si="48"/>
        <v>0.80769230769230771</v>
      </c>
      <c r="DW69">
        <f t="shared" ca="1" si="48"/>
        <v>0.92307692307692313</v>
      </c>
      <c r="DX69">
        <f t="shared" ca="1" si="46"/>
        <v>0.875</v>
      </c>
      <c r="DY69">
        <f t="shared" ca="1" si="46"/>
        <v>0.93333333333333335</v>
      </c>
      <c r="DZ69">
        <f t="shared" ca="1" si="46"/>
        <v>0.9</v>
      </c>
      <c r="EA69">
        <f t="shared" ca="1" si="46"/>
        <v>0.9375</v>
      </c>
      <c r="EB69">
        <f t="shared" ca="1" si="46"/>
        <v>0.95</v>
      </c>
      <c r="EC69">
        <f t="shared" ca="1" si="46"/>
        <v>0.78947368421052633</v>
      </c>
      <c r="ED69">
        <f t="shared" ca="1" si="46"/>
        <v>0.97058823529411764</v>
      </c>
      <c r="EE69">
        <f t="shared" ca="1" si="46"/>
        <v>0.967741935483871</v>
      </c>
      <c r="EF69">
        <f t="shared" ca="1" si="46"/>
        <v>0.95652173913043481</v>
      </c>
      <c r="EG69">
        <f t="shared" ca="1" si="46"/>
        <v>0.94117647058823528</v>
      </c>
      <c r="EH69">
        <f t="shared" ca="1" si="46"/>
        <v>0.96153846153846156</v>
      </c>
    </row>
    <row r="70" spans="1:138" ht="26.65" x14ac:dyDescent="0.45">
      <c r="A70" s="4" t="s">
        <v>87</v>
      </c>
      <c r="B70" s="3" t="s">
        <v>356</v>
      </c>
      <c r="C70">
        <f t="shared" ca="1" si="47"/>
        <v>0.67272727272727273</v>
      </c>
      <c r="D70">
        <f t="shared" ca="1" si="47"/>
        <v>0.59420289855072461</v>
      </c>
      <c r="E70">
        <f t="shared" ca="1" si="47"/>
        <v>0.68333333333333335</v>
      </c>
      <c r="F70">
        <f t="shared" ca="1" si="47"/>
        <v>0.86</v>
      </c>
      <c r="G70">
        <f t="shared" ca="1" si="47"/>
        <v>0.68965517241379315</v>
      </c>
      <c r="H70">
        <f t="shared" ca="1" si="47"/>
        <v>0.75</v>
      </c>
      <c r="I70">
        <f t="shared" ca="1" si="47"/>
        <v>0.69090909090909092</v>
      </c>
      <c r="J70">
        <f t="shared" ca="1" si="47"/>
        <v>0.8</v>
      </c>
      <c r="K70">
        <f t="shared" ca="1" si="47"/>
        <v>0.84444444444444444</v>
      </c>
      <c r="L70">
        <f t="shared" ca="1" si="47"/>
        <v>0.95348837209302328</v>
      </c>
      <c r="M70">
        <f t="shared" ca="1" si="47"/>
        <v>0.82456140350877194</v>
      </c>
      <c r="N70">
        <f t="shared" ca="1" si="47"/>
        <v>0.84444444444444444</v>
      </c>
      <c r="O70">
        <f t="shared" ca="1" si="47"/>
        <v>0.81481481481481488</v>
      </c>
      <c r="P70">
        <f t="shared" ca="1" si="47"/>
        <v>0.90196078431372551</v>
      </c>
      <c r="Q70">
        <f t="shared" ca="1" si="47"/>
        <v>0.80769230769230771</v>
      </c>
      <c r="R70">
        <f t="shared" ca="1" si="47"/>
        <v>0.95238095238095233</v>
      </c>
      <c r="S70">
        <f t="shared" ca="1" si="44"/>
        <v>0.84444444444444444</v>
      </c>
      <c r="T70">
        <f t="shared" ca="1" si="44"/>
        <v>0.84090909090909094</v>
      </c>
      <c r="U70">
        <f t="shared" ca="1" si="44"/>
        <v>0.90909090909090906</v>
      </c>
      <c r="V70">
        <f t="shared" ca="1" si="44"/>
        <v>0.76086956521739135</v>
      </c>
      <c r="W70">
        <f t="shared" ca="1" si="44"/>
        <v>0.89473684210526316</v>
      </c>
      <c r="X70">
        <f t="shared" ca="1" si="44"/>
        <v>0.74509803921568629</v>
      </c>
      <c r="Y70">
        <f t="shared" ca="1" si="44"/>
        <v>0.89189189189189189</v>
      </c>
      <c r="Z70">
        <f t="shared" ca="1" si="44"/>
        <v>0.84615384615384615</v>
      </c>
      <c r="AA70">
        <f t="shared" ca="1" si="44"/>
        <v>0.77777777777777779</v>
      </c>
      <c r="AB70">
        <f t="shared" ca="1" si="44"/>
        <v>0.66153846153846152</v>
      </c>
      <c r="AC70">
        <f t="shared" ca="1" si="44"/>
        <v>0.72727272727272729</v>
      </c>
      <c r="AD70">
        <f t="shared" ca="1" si="44"/>
        <v>0.84905660377358494</v>
      </c>
      <c r="AE70">
        <f t="shared" ca="1" si="44"/>
        <v>0.84905660377358494</v>
      </c>
      <c r="AF70">
        <f t="shared" ca="1" si="44"/>
        <v>0.8125</v>
      </c>
      <c r="AG70">
        <f t="shared" ca="1" si="44"/>
        <v>0.7846153846153846</v>
      </c>
      <c r="AH70">
        <f t="shared" ca="1" si="53"/>
        <v>0.9375</v>
      </c>
      <c r="AI70">
        <f t="shared" ca="1" si="53"/>
        <v>0.87037037037037035</v>
      </c>
      <c r="AJ70">
        <f t="shared" ca="1" si="53"/>
        <v>0.86363636363636365</v>
      </c>
      <c r="AK70">
        <f t="shared" ca="1" si="53"/>
        <v>0.98</v>
      </c>
      <c r="AL70">
        <f t="shared" ca="1" si="53"/>
        <v>0.75862068965517238</v>
      </c>
      <c r="AM70">
        <f t="shared" ca="1" si="53"/>
        <v>0.80769230769230771</v>
      </c>
      <c r="AN70">
        <f t="shared" ca="1" si="53"/>
        <v>0.93333333333333335</v>
      </c>
      <c r="AO70">
        <f t="shared" ca="1" si="53"/>
        <v>0.93023255813953487</v>
      </c>
      <c r="AP70">
        <f t="shared" ca="1" si="53"/>
        <v>0.88461538461538458</v>
      </c>
      <c r="AQ70">
        <f t="shared" ca="1" si="53"/>
        <v>0.97674418604651159</v>
      </c>
      <c r="AR70">
        <f t="shared" ca="1" si="53"/>
        <v>0.85365853658536583</v>
      </c>
      <c r="AS70">
        <f t="shared" ca="1" si="53"/>
        <v>0.91111111111111109</v>
      </c>
      <c r="AT70">
        <f t="shared" ca="1" si="53"/>
        <v>0.8928571428571429</v>
      </c>
      <c r="AU70">
        <f t="shared" ca="1" si="53"/>
        <v>0.93023255813953487</v>
      </c>
      <c r="AV70">
        <f t="shared" ca="1" si="53"/>
        <v>0.92500000000000004</v>
      </c>
      <c r="AW70">
        <f t="shared" ca="1" si="53"/>
        <v>0.86</v>
      </c>
      <c r="AX70">
        <f t="shared" ca="1" si="49"/>
        <v>0.72222222222222221</v>
      </c>
      <c r="AY70">
        <f t="shared" ca="1" si="49"/>
        <v>0.84782608695652173</v>
      </c>
      <c r="AZ70">
        <f t="shared" ca="1" si="49"/>
        <v>0.77966101694915257</v>
      </c>
      <c r="BA70">
        <f t="shared" ca="1" si="49"/>
        <v>0.90697674418604657</v>
      </c>
      <c r="BB70">
        <f t="shared" ca="1" si="49"/>
        <v>0.88636363636363635</v>
      </c>
      <c r="BC70">
        <f t="shared" ca="1" si="49"/>
        <v>0.86538461538461542</v>
      </c>
      <c r="BD70">
        <f t="shared" ca="1" si="49"/>
        <v>0.76595744680851063</v>
      </c>
      <c r="BE70">
        <f t="shared" ca="1" si="49"/>
        <v>0.58695652173913038</v>
      </c>
      <c r="BF70">
        <f t="shared" ca="1" si="49"/>
        <v>0.82499999999999996</v>
      </c>
      <c r="BG70">
        <f t="shared" ca="1" si="49"/>
        <v>0.77586206896551724</v>
      </c>
      <c r="BH70">
        <f t="shared" ca="1" si="49"/>
        <v>0.77358490566037741</v>
      </c>
      <c r="BI70">
        <f t="shared" ca="1" si="49"/>
        <v>0.80434782608695654</v>
      </c>
      <c r="BJ70">
        <f t="shared" ca="1" si="49"/>
        <v>0.875</v>
      </c>
      <c r="BK70">
        <f t="shared" ca="1" si="49"/>
        <v>0.75</v>
      </c>
      <c r="BL70">
        <f t="shared" ca="1" si="49"/>
        <v>0.85416666666666663</v>
      </c>
      <c r="BM70">
        <f t="shared" ca="1" si="50"/>
        <v>0.87179487179487181</v>
      </c>
      <c r="BN70">
        <f t="shared" ca="1" si="54"/>
        <v>0.95121951219512191</v>
      </c>
      <c r="BO70">
        <f t="shared" ca="1" si="54"/>
        <v>0.72</v>
      </c>
      <c r="BP70">
        <f t="shared" ca="1" si="54"/>
        <v>0.7857142857142857</v>
      </c>
      <c r="BQ70">
        <f t="shared" ca="1" si="54"/>
        <v>0.85714285714285721</v>
      </c>
      <c r="BR70">
        <f t="shared" ca="1" si="54"/>
        <v>0</v>
      </c>
      <c r="BS70">
        <f t="shared" ca="1" si="54"/>
        <v>0.83673469387755106</v>
      </c>
      <c r="BT70">
        <f t="shared" ca="1" si="54"/>
        <v>1</v>
      </c>
      <c r="BU70">
        <f t="shared" ca="1" si="54"/>
        <v>0.74468085106382986</v>
      </c>
      <c r="BV70">
        <f t="shared" ca="1" si="54"/>
        <v>0.86792452830188682</v>
      </c>
      <c r="BW70">
        <f t="shared" ca="1" si="54"/>
        <v>0.79069767441860461</v>
      </c>
      <c r="BX70">
        <f t="shared" ca="1" si="54"/>
        <v>0.69090909090909092</v>
      </c>
      <c r="BY70">
        <f t="shared" ca="1" si="54"/>
        <v>0.69841269841269837</v>
      </c>
      <c r="BZ70">
        <f t="shared" ca="1" si="54"/>
        <v>0.85714285714285721</v>
      </c>
      <c r="CA70">
        <f t="shared" ca="1" si="54"/>
        <v>0.88095238095238093</v>
      </c>
      <c r="CB70">
        <f t="shared" ca="1" si="54"/>
        <v>0.9285714285714286</v>
      </c>
      <c r="CC70">
        <f t="shared" ca="1" si="54"/>
        <v>0.86363636363636365</v>
      </c>
      <c r="CD70">
        <f t="shared" ca="1" si="55"/>
        <v>0.77777777777777779</v>
      </c>
      <c r="CE70">
        <f t="shared" ca="1" si="55"/>
        <v>0.74358974358974361</v>
      </c>
      <c r="CF70">
        <f t="shared" ca="1" si="55"/>
        <v>0.92105263157894735</v>
      </c>
      <c r="CG70">
        <f t="shared" ca="1" si="55"/>
        <v>0.86363636363636365</v>
      </c>
      <c r="CH70">
        <f t="shared" ca="1" si="52"/>
        <v>0.86363636363636365</v>
      </c>
      <c r="CI70">
        <f t="shared" ca="1" si="52"/>
        <v>0.84444444444444444</v>
      </c>
      <c r="CJ70">
        <f t="shared" ca="1" si="57"/>
        <v>0.94594594594594594</v>
      </c>
      <c r="CK70">
        <f t="shared" ca="1" si="57"/>
        <v>0.81481481481481488</v>
      </c>
      <c r="CL70">
        <f t="shared" ca="1" si="57"/>
        <v>0.8666666666666667</v>
      </c>
      <c r="CM70">
        <f t="shared" ca="1" si="57"/>
        <v>0.86363636363636365</v>
      </c>
      <c r="CN70">
        <f t="shared" ca="1" si="57"/>
        <v>0.80952380952380953</v>
      </c>
      <c r="CO70">
        <f t="shared" ca="1" si="57"/>
        <v>0.86792452830188682</v>
      </c>
      <c r="CP70">
        <f t="shared" ca="1" si="57"/>
        <v>0.78846153846153844</v>
      </c>
      <c r="CQ70">
        <f t="shared" ca="1" si="57"/>
        <v>0.85714285714285721</v>
      </c>
      <c r="CR70">
        <f t="shared" ca="1" si="57"/>
        <v>0.82352941176470584</v>
      </c>
      <c r="CS70">
        <f t="shared" ca="1" si="57"/>
        <v>0.88461538461538458</v>
      </c>
      <c r="CT70">
        <f t="shared" ca="1" si="57"/>
        <v>0.92</v>
      </c>
      <c r="CU70">
        <f t="shared" ca="1" si="57"/>
        <v>0.80487804878048785</v>
      </c>
      <c r="CV70">
        <f t="shared" ca="1" si="57"/>
        <v>0.87234042553191493</v>
      </c>
      <c r="CW70">
        <f t="shared" ca="1" si="57"/>
        <v>0.63265306122448983</v>
      </c>
      <c r="CX70">
        <f t="shared" ca="1" si="57"/>
        <v>0.7021276595744681</v>
      </c>
      <c r="CY70">
        <f t="shared" ca="1" si="57"/>
        <v>0.7142857142857143</v>
      </c>
      <c r="CZ70">
        <f t="shared" ca="1" si="58"/>
        <v>0.78688524590163933</v>
      </c>
      <c r="DA70">
        <f t="shared" ca="1" si="58"/>
        <v>0.78260869565217395</v>
      </c>
      <c r="DB70">
        <f t="shared" ca="1" si="58"/>
        <v>0.88372093023255816</v>
      </c>
      <c r="DC70">
        <f t="shared" ca="1" si="58"/>
        <v>0.80769230769230771</v>
      </c>
      <c r="DD70">
        <f t="shared" ca="1" si="58"/>
        <v>0.92982456140350878</v>
      </c>
      <c r="DE70">
        <f t="shared" ca="1" si="58"/>
        <v>0.84615384615384615</v>
      </c>
      <c r="DF70">
        <f t="shared" ca="1" si="58"/>
        <v>0.76</v>
      </c>
      <c r="DG70">
        <f t="shared" ca="1" si="58"/>
        <v>0.89473684210526316</v>
      </c>
      <c r="DH70">
        <f t="shared" ca="1" si="48"/>
        <v>0.73913043478260865</v>
      </c>
      <c r="DI70">
        <f t="shared" ca="1" si="48"/>
        <v>0.9285714285714286</v>
      </c>
      <c r="DJ70">
        <f t="shared" ca="1" si="48"/>
        <v>0.82222222222222219</v>
      </c>
      <c r="DK70">
        <f t="shared" ca="1" si="48"/>
        <v>0.77083333333333337</v>
      </c>
      <c r="DL70">
        <f t="shared" ca="1" si="48"/>
        <v>0.95121951219512191</v>
      </c>
      <c r="DM70">
        <f t="shared" ca="1" si="48"/>
        <v>0.97368421052631582</v>
      </c>
      <c r="DN70">
        <f t="shared" ca="1" si="48"/>
        <v>0.82000000000000006</v>
      </c>
      <c r="DO70">
        <f t="shared" ca="1" si="48"/>
        <v>0.88888888888888884</v>
      </c>
      <c r="DP70">
        <f t="shared" ca="1" si="48"/>
        <v>0.82978723404255317</v>
      </c>
      <c r="DQ70">
        <f t="shared" ca="1" si="48"/>
        <v>0.86538461538461542</v>
      </c>
      <c r="DR70">
        <f t="shared" ca="1" si="48"/>
        <v>1</v>
      </c>
      <c r="DS70">
        <f t="shared" ca="1" si="48"/>
        <v>0.82692307692307687</v>
      </c>
      <c r="DT70">
        <f t="shared" ca="1" si="48"/>
        <v>0.74137931034482762</v>
      </c>
      <c r="DU70">
        <f t="shared" ca="1" si="48"/>
        <v>0.6607142857142857</v>
      </c>
      <c r="DV70">
        <f t="shared" ca="1" si="48"/>
        <v>0.82222222222222219</v>
      </c>
      <c r="DW70">
        <f t="shared" ca="1" si="48"/>
        <v>1</v>
      </c>
      <c r="DX70">
        <f t="shared" ca="1" si="46"/>
        <v>0.84</v>
      </c>
      <c r="DY70">
        <f t="shared" ca="1" si="46"/>
        <v>0.82608695652173914</v>
      </c>
      <c r="DZ70">
        <f t="shared" ca="1" si="46"/>
        <v>0.67999999999999994</v>
      </c>
      <c r="EA70">
        <f t="shared" ca="1" si="46"/>
        <v>0.97368421052631582</v>
      </c>
      <c r="EB70">
        <f t="shared" ca="1" si="46"/>
        <v>0.92500000000000004</v>
      </c>
      <c r="EC70">
        <f t="shared" ca="1" si="46"/>
        <v>0.84615384615384615</v>
      </c>
      <c r="ED70">
        <f t="shared" ca="1" si="46"/>
        <v>0.86</v>
      </c>
      <c r="EE70">
        <f t="shared" ca="1" si="46"/>
        <v>0.7441860465116279</v>
      </c>
      <c r="EF70">
        <f t="shared" ca="1" si="46"/>
        <v>0.82051282051282048</v>
      </c>
      <c r="EG70">
        <f t="shared" ca="1" si="46"/>
        <v>0.88888888888888884</v>
      </c>
      <c r="EH70">
        <f t="shared" ca="1" si="46"/>
        <v>0.91111111111111109</v>
      </c>
    </row>
    <row r="71" spans="1:138" ht="26.65" x14ac:dyDescent="0.45">
      <c r="A71" s="4" t="s">
        <v>88</v>
      </c>
      <c r="B71" s="3" t="s">
        <v>357</v>
      </c>
      <c r="C71">
        <f t="shared" ca="1" si="47"/>
        <v>0.8</v>
      </c>
      <c r="D71">
        <f t="shared" ca="1" si="47"/>
        <v>0.76470588235294112</v>
      </c>
      <c r="E71">
        <f t="shared" ca="1" si="47"/>
        <v>0.73076923076923084</v>
      </c>
      <c r="F71">
        <f t="shared" ca="1" si="47"/>
        <v>0.9</v>
      </c>
      <c r="G71">
        <f t="shared" ca="1" si="47"/>
        <v>0.8545454545454545</v>
      </c>
      <c r="H71">
        <f t="shared" ca="1" si="47"/>
        <v>0.79487179487179493</v>
      </c>
      <c r="I71">
        <f t="shared" ca="1" si="47"/>
        <v>0.82000000000000006</v>
      </c>
      <c r="J71">
        <f t="shared" ca="1" si="47"/>
        <v>0.84782608695652173</v>
      </c>
      <c r="K71">
        <f t="shared" ca="1" si="47"/>
        <v>0.81818181818181812</v>
      </c>
      <c r="L71">
        <f t="shared" ca="1" si="47"/>
        <v>0.89655172413793105</v>
      </c>
      <c r="M71">
        <f t="shared" ca="1" si="47"/>
        <v>0.77272727272727271</v>
      </c>
      <c r="N71">
        <f t="shared" ca="1" si="47"/>
        <v>0.91666666666666663</v>
      </c>
      <c r="O71">
        <f t="shared" ca="1" si="47"/>
        <v>0.84090909090909094</v>
      </c>
      <c r="P71">
        <f t="shared" ca="1" si="47"/>
        <v>0.83783783783783783</v>
      </c>
      <c r="Q71">
        <f t="shared" ca="1" si="47"/>
        <v>0.80487804878048785</v>
      </c>
      <c r="R71">
        <f t="shared" ca="1" si="47"/>
        <v>0.96666666666666667</v>
      </c>
      <c r="S71">
        <f t="shared" ca="1" si="44"/>
        <v>0.91666666666666663</v>
      </c>
      <c r="T71">
        <f t="shared" ca="1" si="44"/>
        <v>0.88235294117647056</v>
      </c>
      <c r="U71">
        <f t="shared" ca="1" si="44"/>
        <v>0.87096774193548387</v>
      </c>
      <c r="V71">
        <f t="shared" ca="1" si="44"/>
        <v>0.81081081081081074</v>
      </c>
      <c r="W71">
        <f t="shared" ca="1" si="44"/>
        <v>0.92592592592592593</v>
      </c>
      <c r="X71">
        <f t="shared" ca="1" si="44"/>
        <v>0.81395348837209303</v>
      </c>
      <c r="Y71">
        <f t="shared" ca="1" si="44"/>
        <v>0.92307692307692313</v>
      </c>
      <c r="Z71">
        <f t="shared" ca="1" si="44"/>
        <v>0.85714285714285721</v>
      </c>
      <c r="AA71">
        <f t="shared" ca="1" si="44"/>
        <v>0.86486486486486491</v>
      </c>
      <c r="AB71">
        <f t="shared" ca="1" si="44"/>
        <v>0.84375</v>
      </c>
      <c r="AC71">
        <f t="shared" ca="1" si="44"/>
        <v>0.80281690140845074</v>
      </c>
      <c r="AD71">
        <f t="shared" ca="1" si="44"/>
        <v>0.88372093023255816</v>
      </c>
      <c r="AE71">
        <f t="shared" ca="1" si="44"/>
        <v>0.90909090909090906</v>
      </c>
      <c r="AF71">
        <f t="shared" ca="1" si="44"/>
        <v>0.8545454545454545</v>
      </c>
      <c r="AG71">
        <f t="shared" ca="1" si="44"/>
        <v>0.91803278688524592</v>
      </c>
      <c r="AH71">
        <f t="shared" ca="1" si="53"/>
        <v>0.94444444444444442</v>
      </c>
      <c r="AI71">
        <f t="shared" ca="1" si="53"/>
        <v>0.85714285714285721</v>
      </c>
      <c r="AJ71">
        <f t="shared" ca="1" si="53"/>
        <v>0.94285714285714284</v>
      </c>
      <c r="AK71">
        <f t="shared" ca="1" si="53"/>
        <v>0.88235294117647056</v>
      </c>
      <c r="AL71">
        <f t="shared" ca="1" si="53"/>
        <v>0.77083333333333337</v>
      </c>
      <c r="AM71">
        <f t="shared" ca="1" si="53"/>
        <v>0.86046511627906974</v>
      </c>
      <c r="AN71">
        <f t="shared" ca="1" si="53"/>
        <v>0.93939393939393945</v>
      </c>
      <c r="AO71">
        <f t="shared" ca="1" si="53"/>
        <v>0.9</v>
      </c>
      <c r="AP71">
        <f t="shared" ca="1" si="53"/>
        <v>0.9285714285714286</v>
      </c>
      <c r="AQ71">
        <f t="shared" ca="1" si="53"/>
        <v>0.93103448275862066</v>
      </c>
      <c r="AR71">
        <f t="shared" ca="1" si="53"/>
        <v>0.96969696969696972</v>
      </c>
      <c r="AS71">
        <f t="shared" ca="1" si="53"/>
        <v>0.90909090909090906</v>
      </c>
      <c r="AT71">
        <f t="shared" ca="1" si="53"/>
        <v>0.93478260869565222</v>
      </c>
      <c r="AU71">
        <f t="shared" ca="1" si="53"/>
        <v>1</v>
      </c>
      <c r="AV71">
        <f t="shared" ca="1" si="53"/>
        <v>0.96551724137931039</v>
      </c>
      <c r="AW71">
        <f t="shared" ca="1" si="53"/>
        <v>0.95238095238095233</v>
      </c>
      <c r="AX71">
        <f t="shared" ca="1" si="49"/>
        <v>0.78260869565217395</v>
      </c>
      <c r="AY71">
        <f t="shared" ca="1" si="49"/>
        <v>0.88888888888888884</v>
      </c>
      <c r="AZ71">
        <f t="shared" ca="1" si="49"/>
        <v>0.68888888888888888</v>
      </c>
      <c r="BA71">
        <f t="shared" ca="1" si="49"/>
        <v>0.8666666666666667</v>
      </c>
      <c r="BB71">
        <f t="shared" ca="1" si="49"/>
        <v>0.83870967741935487</v>
      </c>
      <c r="BC71">
        <f t="shared" ca="1" si="49"/>
        <v>0.85</v>
      </c>
      <c r="BD71">
        <f t="shared" ca="1" si="49"/>
        <v>0.81578947368421051</v>
      </c>
      <c r="BE71">
        <f t="shared" ca="1" si="49"/>
        <v>0.79069767441860461</v>
      </c>
      <c r="BF71">
        <f t="shared" ca="1" si="49"/>
        <v>0.90322580645161288</v>
      </c>
      <c r="BG71">
        <f t="shared" ca="1" si="49"/>
        <v>0.68181818181818188</v>
      </c>
      <c r="BH71">
        <f t="shared" ca="1" si="49"/>
        <v>0.73170731707317072</v>
      </c>
      <c r="BI71">
        <f t="shared" ca="1" si="49"/>
        <v>0.89473684210526316</v>
      </c>
      <c r="BJ71">
        <f t="shared" ca="1" si="49"/>
        <v>0.93333333333333335</v>
      </c>
      <c r="BK71">
        <f t="shared" ca="1" si="49"/>
        <v>0.88095238095238093</v>
      </c>
      <c r="BL71">
        <f t="shared" ca="1" si="49"/>
        <v>0.8</v>
      </c>
      <c r="BM71">
        <f t="shared" ca="1" si="50"/>
        <v>0.93103448275862066</v>
      </c>
      <c r="BN71">
        <f t="shared" ca="1" si="54"/>
        <v>0.8</v>
      </c>
      <c r="BO71">
        <f t="shared" ca="1" si="54"/>
        <v>0.84090909090909094</v>
      </c>
      <c r="BP71">
        <f t="shared" ca="1" si="54"/>
        <v>0.77419354838709675</v>
      </c>
      <c r="BQ71">
        <f t="shared" ca="1" si="54"/>
        <v>0.7931034482758621</v>
      </c>
      <c r="BR71">
        <f t="shared" ca="1" si="54"/>
        <v>0.83673469387755106</v>
      </c>
      <c r="BS71">
        <f t="shared" ca="1" si="54"/>
        <v>0</v>
      </c>
      <c r="BT71">
        <f t="shared" ca="1" si="54"/>
        <v>1</v>
      </c>
      <c r="BU71">
        <f t="shared" ca="1" si="54"/>
        <v>0.82051282051282048</v>
      </c>
      <c r="BV71">
        <f t="shared" ca="1" si="54"/>
        <v>0.69444444444444442</v>
      </c>
      <c r="BW71">
        <f t="shared" ca="1" si="54"/>
        <v>0.94594594594594594</v>
      </c>
      <c r="BX71">
        <f t="shared" ca="1" si="54"/>
        <v>0.59523809523809523</v>
      </c>
      <c r="BY71">
        <f t="shared" ca="1" si="54"/>
        <v>0.69811320754716988</v>
      </c>
      <c r="BZ71">
        <f t="shared" ca="1" si="54"/>
        <v>0.90625</v>
      </c>
      <c r="CA71">
        <f t="shared" ca="1" si="54"/>
        <v>0.82758620689655171</v>
      </c>
      <c r="CB71">
        <f t="shared" ca="1" si="54"/>
        <v>0.89655172413793105</v>
      </c>
      <c r="CC71">
        <f t="shared" ca="1" si="54"/>
        <v>0.76666666666666661</v>
      </c>
      <c r="CD71">
        <f t="shared" ca="1" si="55"/>
        <v>0.8</v>
      </c>
      <c r="CE71">
        <f t="shared" ca="1" si="55"/>
        <v>0.90909090909090906</v>
      </c>
      <c r="CF71">
        <f t="shared" ca="1" si="55"/>
        <v>0.92307692307692313</v>
      </c>
      <c r="CG71">
        <f t="shared" ca="1" si="55"/>
        <v>0.80645161290322576</v>
      </c>
      <c r="CH71">
        <f t="shared" ca="1" si="52"/>
        <v>0.6785714285714286</v>
      </c>
      <c r="CI71">
        <f t="shared" ca="1" si="52"/>
        <v>0.91666666666666663</v>
      </c>
      <c r="CJ71">
        <f t="shared" ca="1" si="57"/>
        <v>0.86956521739130432</v>
      </c>
      <c r="CK71">
        <f t="shared" ca="1" si="57"/>
        <v>0.8666666666666667</v>
      </c>
      <c r="CL71">
        <f t="shared" ca="1" si="57"/>
        <v>0.88235294117647056</v>
      </c>
      <c r="CM71">
        <f t="shared" ca="1" si="57"/>
        <v>0.78431372549019607</v>
      </c>
      <c r="CN71">
        <f t="shared" ca="1" si="57"/>
        <v>0.94285714285714284</v>
      </c>
      <c r="CO71">
        <f t="shared" ca="1" si="57"/>
        <v>0.93181818181818188</v>
      </c>
      <c r="CP71">
        <f t="shared" ca="1" si="57"/>
        <v>0.91304347826086962</v>
      </c>
      <c r="CQ71">
        <f t="shared" ca="1" si="57"/>
        <v>0.93939393939393945</v>
      </c>
      <c r="CR71">
        <f t="shared" ca="1" si="57"/>
        <v>0.82499999999999996</v>
      </c>
      <c r="CS71">
        <f t="shared" ca="1" si="57"/>
        <v>0.78378378378378377</v>
      </c>
      <c r="CT71">
        <f t="shared" ca="1" si="57"/>
        <v>0.92105263157894735</v>
      </c>
      <c r="CU71">
        <f t="shared" ca="1" si="57"/>
        <v>0.94117647058823528</v>
      </c>
      <c r="CV71">
        <f t="shared" ca="1" si="57"/>
        <v>0.88888888888888884</v>
      </c>
      <c r="CW71">
        <f t="shared" ca="1" si="57"/>
        <v>0.89795918367346939</v>
      </c>
      <c r="CX71">
        <f t="shared" ca="1" si="57"/>
        <v>0.93333333333333335</v>
      </c>
      <c r="CY71">
        <f t="shared" ca="1" si="57"/>
        <v>0.86363636363636365</v>
      </c>
      <c r="CZ71">
        <f t="shared" ca="1" si="58"/>
        <v>0.87037037037037035</v>
      </c>
      <c r="DA71">
        <f t="shared" ca="1" si="58"/>
        <v>0.86842105263157898</v>
      </c>
      <c r="DB71">
        <f t="shared" ca="1" si="58"/>
        <v>0.97058823529411764</v>
      </c>
      <c r="DC71">
        <f t="shared" ca="1" si="58"/>
        <v>0.93478260869565222</v>
      </c>
      <c r="DD71">
        <f t="shared" ca="1" si="58"/>
        <v>0.8</v>
      </c>
      <c r="DE71">
        <f t="shared" ca="1" si="58"/>
        <v>0.93181818181818188</v>
      </c>
      <c r="DF71">
        <f t="shared" ca="1" si="58"/>
        <v>0.95744680851063835</v>
      </c>
      <c r="DG71">
        <f t="shared" ca="1" si="58"/>
        <v>1</v>
      </c>
      <c r="DH71">
        <f t="shared" ca="1" si="48"/>
        <v>0.9285714285714286</v>
      </c>
      <c r="DI71">
        <f t="shared" ca="1" si="48"/>
        <v>0.81481481481481488</v>
      </c>
      <c r="DJ71">
        <f t="shared" ca="1" si="48"/>
        <v>0.88888888888888884</v>
      </c>
      <c r="DK71">
        <f t="shared" ca="1" si="48"/>
        <v>0.85</v>
      </c>
      <c r="DL71">
        <f t="shared" ca="1" si="48"/>
        <v>0.96551724137931039</v>
      </c>
      <c r="DM71">
        <f t="shared" ca="1" si="48"/>
        <v>0.91666666666666663</v>
      </c>
      <c r="DN71">
        <f t="shared" ca="1" si="48"/>
        <v>0.93023255813953487</v>
      </c>
      <c r="DO71">
        <f t="shared" ca="1" si="48"/>
        <v>0.94285714285714284</v>
      </c>
      <c r="DP71">
        <f t="shared" ca="1" si="48"/>
        <v>0.95</v>
      </c>
      <c r="DQ71">
        <f t="shared" ca="1" si="48"/>
        <v>0.95454545454545459</v>
      </c>
      <c r="DR71">
        <f t="shared" ca="1" si="48"/>
        <v>0.95833333333333337</v>
      </c>
      <c r="DS71">
        <f t="shared" ca="1" si="48"/>
        <v>0.82926829268292679</v>
      </c>
      <c r="DT71">
        <f t="shared" ca="1" si="48"/>
        <v>0.72340425531914887</v>
      </c>
      <c r="DU71">
        <f t="shared" ca="1" si="48"/>
        <v>0.68085106382978722</v>
      </c>
      <c r="DV71">
        <f t="shared" ca="1" si="48"/>
        <v>0.62068965517241381</v>
      </c>
      <c r="DW71">
        <f t="shared" ca="1" si="48"/>
        <v>1</v>
      </c>
      <c r="DX71">
        <f t="shared" ca="1" si="46"/>
        <v>0.84615384615384615</v>
      </c>
      <c r="DY71">
        <f t="shared" ca="1" si="46"/>
        <v>0.86111111111111116</v>
      </c>
      <c r="DZ71">
        <f t="shared" ca="1" si="46"/>
        <v>0.79545454545454541</v>
      </c>
      <c r="EA71">
        <f t="shared" ca="1" si="46"/>
        <v>0.91666666666666663</v>
      </c>
      <c r="EB71">
        <f t="shared" ca="1" si="46"/>
        <v>0.88888888888888884</v>
      </c>
      <c r="EC71">
        <f t="shared" ca="1" si="46"/>
        <v>0.76923076923076916</v>
      </c>
      <c r="ED71">
        <f t="shared" ca="1" si="46"/>
        <v>0.84210526315789469</v>
      </c>
      <c r="EE71">
        <f t="shared" ca="1" si="46"/>
        <v>0.92105263157894735</v>
      </c>
      <c r="EF71">
        <f t="shared" ca="1" si="46"/>
        <v>0.93548387096774199</v>
      </c>
      <c r="EG71">
        <f t="shared" ca="1" si="46"/>
        <v>0.875</v>
      </c>
      <c r="EH71">
        <f t="shared" ca="1" si="46"/>
        <v>0.94117647058823528</v>
      </c>
    </row>
    <row r="72" spans="1:138" ht="39.75" x14ac:dyDescent="0.45">
      <c r="A72" s="4" t="s">
        <v>89</v>
      </c>
      <c r="B72" s="3" t="s">
        <v>358</v>
      </c>
      <c r="C72">
        <f t="shared" ca="1" si="47"/>
        <v>1</v>
      </c>
      <c r="D72">
        <f t="shared" ca="1" si="47"/>
        <v>1</v>
      </c>
      <c r="E72">
        <f t="shared" ca="1" si="47"/>
        <v>1</v>
      </c>
      <c r="F72">
        <f t="shared" ca="1" si="47"/>
        <v>0.95454545454545459</v>
      </c>
      <c r="G72">
        <f t="shared" ca="1" si="47"/>
        <v>0.97560975609756095</v>
      </c>
      <c r="H72">
        <f t="shared" ca="1" si="47"/>
        <v>1</v>
      </c>
      <c r="I72">
        <f t="shared" ca="1" si="47"/>
        <v>1</v>
      </c>
      <c r="J72">
        <f t="shared" ca="1" si="47"/>
        <v>0.967741935483871</v>
      </c>
      <c r="K72">
        <f t="shared" ca="1" si="47"/>
        <v>0.94117647058823528</v>
      </c>
      <c r="L72">
        <f t="shared" ca="1" si="47"/>
        <v>0.9</v>
      </c>
      <c r="M72">
        <f t="shared" ca="1" si="47"/>
        <v>0.96875</v>
      </c>
      <c r="N72">
        <f t="shared" ca="1" si="47"/>
        <v>0.94117647058823528</v>
      </c>
      <c r="O72">
        <f t="shared" ca="1" si="47"/>
        <v>0.96551724137931039</v>
      </c>
      <c r="P72">
        <f t="shared" ca="1" si="47"/>
        <v>0.95238095238095233</v>
      </c>
      <c r="Q72">
        <f t="shared" ca="1" si="47"/>
        <v>0.96296296296296302</v>
      </c>
      <c r="R72">
        <f t="shared" ca="1" si="47"/>
        <v>0.88888888888888884</v>
      </c>
      <c r="S72">
        <f t="shared" ca="1" si="44"/>
        <v>1</v>
      </c>
      <c r="T72">
        <f t="shared" ca="1" si="44"/>
        <v>0.9375</v>
      </c>
      <c r="U72">
        <f t="shared" ca="1" si="44"/>
        <v>1</v>
      </c>
      <c r="V72">
        <f t="shared" ca="1" si="44"/>
        <v>0.95454545454545459</v>
      </c>
      <c r="W72">
        <f t="shared" ca="1" si="44"/>
        <v>1</v>
      </c>
      <c r="X72">
        <f t="shared" ca="1" si="44"/>
        <v>1</v>
      </c>
      <c r="Y72">
        <f t="shared" ca="1" si="44"/>
        <v>1</v>
      </c>
      <c r="Z72">
        <f t="shared" ca="1" si="44"/>
        <v>1</v>
      </c>
      <c r="AA72">
        <f t="shared" ca="1" si="44"/>
        <v>1</v>
      </c>
      <c r="AB72">
        <f t="shared" ca="1" si="44"/>
        <v>0.98076923076923073</v>
      </c>
      <c r="AC72">
        <f t="shared" ca="1" si="44"/>
        <v>1</v>
      </c>
      <c r="AD72">
        <f t="shared" ca="1" si="44"/>
        <v>1</v>
      </c>
      <c r="AE72">
        <f t="shared" ca="1" si="44"/>
        <v>1</v>
      </c>
      <c r="AF72">
        <f t="shared" ca="1" si="44"/>
        <v>0.97560975609756095</v>
      </c>
      <c r="AG72">
        <f t="shared" ca="1" si="44"/>
        <v>0.97727272727272729</v>
      </c>
      <c r="AH72">
        <f t="shared" ca="1" si="53"/>
        <v>0.9375</v>
      </c>
      <c r="AI72">
        <f t="shared" ca="1" si="53"/>
        <v>0.96153846153846156</v>
      </c>
      <c r="AJ72">
        <f t="shared" ca="1" si="53"/>
        <v>1</v>
      </c>
      <c r="AK72">
        <f t="shared" ca="1" si="53"/>
        <v>1</v>
      </c>
      <c r="AL72">
        <f t="shared" ca="1" si="53"/>
        <v>0.97297297297297303</v>
      </c>
      <c r="AM72">
        <f t="shared" ca="1" si="53"/>
        <v>0.96296296296296302</v>
      </c>
      <c r="AN72">
        <f t="shared" ca="1" si="53"/>
        <v>0.92307692307692313</v>
      </c>
      <c r="AO72">
        <f t="shared" ca="1" si="53"/>
        <v>0.90909090909090906</v>
      </c>
      <c r="AP72">
        <f t="shared" ca="1" si="53"/>
        <v>0.95652173913043481</v>
      </c>
      <c r="AQ72">
        <f t="shared" ca="1" si="53"/>
        <v>1</v>
      </c>
      <c r="AR72">
        <f t="shared" ca="1" si="53"/>
        <v>1</v>
      </c>
      <c r="AS72">
        <f t="shared" ca="1" si="53"/>
        <v>0.9285714285714286</v>
      </c>
      <c r="AT72">
        <f t="shared" ca="1" si="53"/>
        <v>1</v>
      </c>
      <c r="AU72">
        <f t="shared" ca="1" si="53"/>
        <v>1</v>
      </c>
      <c r="AV72">
        <f t="shared" ca="1" si="53"/>
        <v>1</v>
      </c>
      <c r="AW72">
        <f t="shared" ca="1" si="53"/>
        <v>1</v>
      </c>
      <c r="AX72">
        <f t="shared" ca="1" si="49"/>
        <v>0.97058823529411764</v>
      </c>
      <c r="AY72">
        <f t="shared" ca="1" si="49"/>
        <v>1</v>
      </c>
      <c r="AZ72">
        <f t="shared" ca="1" si="49"/>
        <v>1</v>
      </c>
      <c r="BA72">
        <f t="shared" ca="1" si="49"/>
        <v>0.91666666666666663</v>
      </c>
      <c r="BB72">
        <f t="shared" ca="1" si="49"/>
        <v>0.9285714285714286</v>
      </c>
      <c r="BC72">
        <f t="shared" ca="1" si="49"/>
        <v>1</v>
      </c>
      <c r="BD72">
        <f t="shared" ca="1" si="49"/>
        <v>0.95652173913043481</v>
      </c>
      <c r="BE72">
        <f t="shared" ca="1" si="49"/>
        <v>0.96666666666666667</v>
      </c>
      <c r="BF72">
        <f t="shared" ca="1" si="49"/>
        <v>0.91666666666666663</v>
      </c>
      <c r="BG72">
        <f t="shared" ca="1" si="49"/>
        <v>1</v>
      </c>
      <c r="BH72">
        <f t="shared" ca="1" si="49"/>
        <v>0.96666666666666667</v>
      </c>
      <c r="BI72">
        <f t="shared" ca="1" si="49"/>
        <v>1</v>
      </c>
      <c r="BJ72">
        <f t="shared" ca="1" si="49"/>
        <v>1</v>
      </c>
      <c r="BK72">
        <f t="shared" ca="1" si="49"/>
        <v>1</v>
      </c>
      <c r="BL72">
        <f t="shared" ca="1" si="49"/>
        <v>1</v>
      </c>
      <c r="BM72">
        <f t="shared" ca="1" si="50"/>
        <v>1</v>
      </c>
      <c r="BN72">
        <f t="shared" ca="1" si="54"/>
        <v>1</v>
      </c>
      <c r="BO72">
        <f t="shared" ca="1" si="54"/>
        <v>0.96551724137931039</v>
      </c>
      <c r="BP72">
        <f t="shared" ca="1" si="54"/>
        <v>1</v>
      </c>
      <c r="BQ72">
        <f t="shared" ca="1" si="54"/>
        <v>1</v>
      </c>
      <c r="BR72">
        <f t="shared" ca="1" si="54"/>
        <v>1</v>
      </c>
      <c r="BS72">
        <f t="shared" ca="1" si="54"/>
        <v>1</v>
      </c>
      <c r="BT72">
        <f t="shared" ca="1" si="54"/>
        <v>0</v>
      </c>
      <c r="BU72">
        <f t="shared" ca="1" si="54"/>
        <v>0.95833333333333337</v>
      </c>
      <c r="BV72">
        <f t="shared" ca="1" si="54"/>
        <v>0.96</v>
      </c>
      <c r="BW72">
        <f t="shared" ca="1" si="54"/>
        <v>1</v>
      </c>
      <c r="BX72">
        <f t="shared" ca="1" si="54"/>
        <v>1</v>
      </c>
      <c r="BY72">
        <f t="shared" ca="1" si="54"/>
        <v>1</v>
      </c>
      <c r="BZ72">
        <f t="shared" ca="1" si="54"/>
        <v>1</v>
      </c>
      <c r="CA72">
        <f t="shared" ca="1" si="54"/>
        <v>1</v>
      </c>
      <c r="CB72">
        <f t="shared" ca="1" si="54"/>
        <v>1</v>
      </c>
      <c r="CC72">
        <f t="shared" ca="1" si="54"/>
        <v>1</v>
      </c>
      <c r="CD72">
        <f t="shared" ca="1" si="55"/>
        <v>1</v>
      </c>
      <c r="CE72">
        <f t="shared" ca="1" si="55"/>
        <v>1</v>
      </c>
      <c r="CF72">
        <f t="shared" ca="1" si="55"/>
        <v>1</v>
      </c>
      <c r="CG72">
        <f t="shared" ca="1" si="55"/>
        <v>1</v>
      </c>
      <c r="CH72">
        <f t="shared" ca="1" si="52"/>
        <v>1</v>
      </c>
      <c r="CI72">
        <f t="shared" ca="1" si="52"/>
        <v>1</v>
      </c>
      <c r="CJ72">
        <f t="shared" ca="1" si="57"/>
        <v>1</v>
      </c>
      <c r="CK72">
        <f t="shared" ca="1" si="57"/>
        <v>1</v>
      </c>
      <c r="CL72">
        <f t="shared" ca="1" si="57"/>
        <v>1</v>
      </c>
      <c r="CM72">
        <f t="shared" ca="1" si="57"/>
        <v>0.97499999999999998</v>
      </c>
      <c r="CN72">
        <f t="shared" ca="1" si="57"/>
        <v>1</v>
      </c>
      <c r="CO72">
        <f t="shared" ca="1" si="57"/>
        <v>1</v>
      </c>
      <c r="CP72">
        <f t="shared" ca="1" si="57"/>
        <v>1</v>
      </c>
      <c r="CQ72">
        <f t="shared" ca="1" si="57"/>
        <v>1</v>
      </c>
      <c r="CR72">
        <f t="shared" ca="1" si="57"/>
        <v>0.96</v>
      </c>
      <c r="CS72">
        <f t="shared" ca="1" si="57"/>
        <v>1</v>
      </c>
      <c r="CT72">
        <f t="shared" ca="1" si="57"/>
        <v>1</v>
      </c>
      <c r="CU72">
        <f t="shared" ca="1" si="57"/>
        <v>1</v>
      </c>
      <c r="CV72">
        <f t="shared" ca="1" si="57"/>
        <v>1</v>
      </c>
      <c r="CW72">
        <f t="shared" ca="1" si="57"/>
        <v>1</v>
      </c>
      <c r="CX72">
        <f t="shared" ca="1" si="57"/>
        <v>1</v>
      </c>
      <c r="CY72">
        <f t="shared" ca="1" si="57"/>
        <v>1</v>
      </c>
      <c r="CZ72">
        <f t="shared" ca="1" si="58"/>
        <v>0.97435897435897434</v>
      </c>
      <c r="DA72">
        <f t="shared" ca="1" si="58"/>
        <v>1</v>
      </c>
      <c r="DB72">
        <f t="shared" ca="1" si="58"/>
        <v>1</v>
      </c>
      <c r="DC72">
        <f t="shared" ca="1" si="58"/>
        <v>1</v>
      </c>
      <c r="DD72">
        <f t="shared" ca="1" si="58"/>
        <v>1</v>
      </c>
      <c r="DE72">
        <f t="shared" ca="1" si="58"/>
        <v>0.96</v>
      </c>
      <c r="DF72">
        <f t="shared" ca="1" si="58"/>
        <v>1</v>
      </c>
      <c r="DG72">
        <f t="shared" ca="1" si="58"/>
        <v>1</v>
      </c>
      <c r="DH72">
        <f t="shared" ca="1" si="48"/>
        <v>1</v>
      </c>
      <c r="DI72">
        <f t="shared" ca="1" si="48"/>
        <v>1</v>
      </c>
      <c r="DJ72">
        <f t="shared" ca="1" si="48"/>
        <v>1</v>
      </c>
      <c r="DK72">
        <f t="shared" ca="1" si="48"/>
        <v>1</v>
      </c>
      <c r="DL72">
        <f t="shared" ca="1" si="48"/>
        <v>1</v>
      </c>
      <c r="DM72">
        <f t="shared" ca="1" si="48"/>
        <v>1</v>
      </c>
      <c r="DN72">
        <f t="shared" ca="1" si="48"/>
        <v>1</v>
      </c>
      <c r="DO72">
        <f t="shared" ca="1" si="48"/>
        <v>1</v>
      </c>
      <c r="DP72">
        <f t="shared" ca="1" si="48"/>
        <v>1</v>
      </c>
      <c r="DQ72">
        <f t="shared" ca="1" si="48"/>
        <v>1</v>
      </c>
      <c r="DR72">
        <f t="shared" ca="1" si="48"/>
        <v>1</v>
      </c>
      <c r="DS72">
        <f t="shared" ca="1" si="48"/>
        <v>1</v>
      </c>
      <c r="DT72">
        <f t="shared" ca="1" si="48"/>
        <v>1</v>
      </c>
      <c r="DU72">
        <f t="shared" ca="1" si="48"/>
        <v>1</v>
      </c>
      <c r="DV72">
        <f t="shared" ca="1" si="48"/>
        <v>1</v>
      </c>
      <c r="DW72">
        <f t="shared" ca="1" si="48"/>
        <v>1</v>
      </c>
      <c r="DX72">
        <f t="shared" ca="1" si="46"/>
        <v>1</v>
      </c>
      <c r="DY72">
        <f t="shared" ca="1" si="46"/>
        <v>1</v>
      </c>
      <c r="DZ72">
        <f t="shared" ca="1" si="46"/>
        <v>1</v>
      </c>
      <c r="EA72">
        <f t="shared" ca="1" si="46"/>
        <v>1</v>
      </c>
      <c r="EB72">
        <f t="shared" ca="1" si="46"/>
        <v>1</v>
      </c>
      <c r="EC72">
        <f t="shared" ca="1" si="46"/>
        <v>1</v>
      </c>
      <c r="ED72">
        <f t="shared" ca="1" si="46"/>
        <v>1</v>
      </c>
      <c r="EE72">
        <f t="shared" ca="1" si="46"/>
        <v>1</v>
      </c>
      <c r="EF72">
        <f t="shared" ca="1" si="46"/>
        <v>1</v>
      </c>
      <c r="EG72">
        <f t="shared" ca="1" si="46"/>
        <v>1</v>
      </c>
      <c r="EH72">
        <f t="shared" ca="1" si="46"/>
        <v>1</v>
      </c>
    </row>
    <row r="73" spans="1:138" ht="39.75" x14ac:dyDescent="0.45">
      <c r="A73" s="4" t="s">
        <v>90</v>
      </c>
      <c r="B73" s="3" t="s">
        <v>359</v>
      </c>
      <c r="C73">
        <f t="shared" ca="1" si="47"/>
        <v>0.78431372549019607</v>
      </c>
      <c r="D73">
        <f t="shared" ca="1" si="47"/>
        <v>0.65625</v>
      </c>
      <c r="E73">
        <f t="shared" ca="1" si="47"/>
        <v>0.76363636363636367</v>
      </c>
      <c r="F73">
        <f t="shared" ca="1" si="47"/>
        <v>0.85</v>
      </c>
      <c r="G73">
        <f t="shared" ca="1" si="47"/>
        <v>0.75</v>
      </c>
      <c r="H73">
        <f t="shared" ca="1" si="47"/>
        <v>0.71052631578947367</v>
      </c>
      <c r="I73">
        <f t="shared" ca="1" si="47"/>
        <v>0.75510204081632648</v>
      </c>
      <c r="J73">
        <f t="shared" ca="1" si="47"/>
        <v>0.85416666666666663</v>
      </c>
      <c r="K73">
        <f t="shared" ca="1" si="47"/>
        <v>0.79411764705882359</v>
      </c>
      <c r="L73">
        <f t="shared" ca="1" si="47"/>
        <v>0.9375</v>
      </c>
      <c r="M73">
        <f t="shared" ca="1" si="47"/>
        <v>0.8085106382978724</v>
      </c>
      <c r="N73">
        <f t="shared" ca="1" si="47"/>
        <v>0.79411764705882359</v>
      </c>
      <c r="O73">
        <f t="shared" ca="1" si="47"/>
        <v>0.79545454545454541</v>
      </c>
      <c r="P73">
        <f t="shared" ca="1" si="47"/>
        <v>0.875</v>
      </c>
      <c r="Q73">
        <f t="shared" ca="1" si="47"/>
        <v>0.7857142857142857</v>
      </c>
      <c r="R73">
        <f t="shared" ca="1" si="47"/>
        <v>0.96875</v>
      </c>
      <c r="S73">
        <f t="shared" ca="1" si="44"/>
        <v>0.79411764705882359</v>
      </c>
      <c r="T73">
        <f t="shared" ca="1" si="44"/>
        <v>0.78787878787878785</v>
      </c>
      <c r="U73">
        <f t="shared" ca="1" si="44"/>
        <v>0.97222222222222221</v>
      </c>
      <c r="V73">
        <f t="shared" ca="1" si="44"/>
        <v>0.72222222222222221</v>
      </c>
      <c r="W73">
        <f t="shared" ca="1" si="44"/>
        <v>0.85185185185185186</v>
      </c>
      <c r="X73">
        <f t="shared" ca="1" si="44"/>
        <v>0.73809523809523814</v>
      </c>
      <c r="Y73">
        <f t="shared" ca="1" si="44"/>
        <v>0.9285714285714286</v>
      </c>
      <c r="Z73">
        <f t="shared" ca="1" si="44"/>
        <v>0.9375</v>
      </c>
      <c r="AA73">
        <f t="shared" ca="1" si="44"/>
        <v>0.77777777777777779</v>
      </c>
      <c r="AB73">
        <f t="shared" ca="1" si="44"/>
        <v>0.79365079365079372</v>
      </c>
      <c r="AC73">
        <f t="shared" ca="1" si="44"/>
        <v>0.80821917808219179</v>
      </c>
      <c r="AD73">
        <f t="shared" ca="1" si="44"/>
        <v>0.95833333333333337</v>
      </c>
      <c r="AE73">
        <f t="shared" ca="1" si="44"/>
        <v>0.91304347826086962</v>
      </c>
      <c r="AF73">
        <f t="shared" ca="1" si="44"/>
        <v>0.79629629629629628</v>
      </c>
      <c r="AG73">
        <f t="shared" ca="1" si="44"/>
        <v>0.7857142857142857</v>
      </c>
      <c r="AH73">
        <f t="shared" ca="1" si="53"/>
        <v>0.94736842105263164</v>
      </c>
      <c r="AI73">
        <f t="shared" ca="1" si="53"/>
        <v>0.86363636363636365</v>
      </c>
      <c r="AJ73">
        <f t="shared" ca="1" si="53"/>
        <v>0.91666666666666663</v>
      </c>
      <c r="AK73">
        <f t="shared" ca="1" si="53"/>
        <v>0.94736842105263164</v>
      </c>
      <c r="AL73">
        <f t="shared" ca="1" si="53"/>
        <v>0.80392156862745101</v>
      </c>
      <c r="AM73">
        <f t="shared" ca="1" si="53"/>
        <v>0.75609756097560976</v>
      </c>
      <c r="AN73">
        <f t="shared" ca="1" si="53"/>
        <v>0.91176470588235292</v>
      </c>
      <c r="AO73">
        <f t="shared" ca="1" si="53"/>
        <v>0.93939393939393945</v>
      </c>
      <c r="AP73">
        <f t="shared" ca="1" si="53"/>
        <v>0.90697674418604657</v>
      </c>
      <c r="AQ73">
        <f t="shared" ca="1" si="53"/>
        <v>0.96875</v>
      </c>
      <c r="AR73">
        <f t="shared" ca="1" si="53"/>
        <v>0.90909090909090906</v>
      </c>
      <c r="AS73">
        <f t="shared" ca="1" si="53"/>
        <v>0.94444444444444442</v>
      </c>
      <c r="AT73">
        <f t="shared" ca="1" si="53"/>
        <v>0.8666666666666667</v>
      </c>
      <c r="AU73">
        <f t="shared" ca="1" si="53"/>
        <v>0.90625</v>
      </c>
      <c r="AV73">
        <f t="shared" ca="1" si="53"/>
        <v>0.89655172413793105</v>
      </c>
      <c r="AW73">
        <f t="shared" ca="1" si="53"/>
        <v>0.85</v>
      </c>
      <c r="AX73">
        <f t="shared" ca="1" si="49"/>
        <v>0.76595744680851063</v>
      </c>
      <c r="AY73">
        <f t="shared" ca="1" si="49"/>
        <v>0.95</v>
      </c>
      <c r="AZ73">
        <f t="shared" ca="1" si="49"/>
        <v>0.80392156862745101</v>
      </c>
      <c r="BA73">
        <f t="shared" ca="1" si="49"/>
        <v>0.83870967741935487</v>
      </c>
      <c r="BB73">
        <f t="shared" ca="1" si="49"/>
        <v>0.73333333333333339</v>
      </c>
      <c r="BC73">
        <f t="shared" ca="1" si="49"/>
        <v>0.76923076923076916</v>
      </c>
      <c r="BD73">
        <f t="shared" ca="1" si="49"/>
        <v>0.82499999999999996</v>
      </c>
      <c r="BE73">
        <f t="shared" ca="1" si="49"/>
        <v>0.68292682926829262</v>
      </c>
      <c r="BF73">
        <f t="shared" ca="1" si="49"/>
        <v>0.75862068965517238</v>
      </c>
      <c r="BG73">
        <f t="shared" ca="1" si="49"/>
        <v>0.82352941176470584</v>
      </c>
      <c r="BH73">
        <f t="shared" ca="1" si="49"/>
        <v>0.65</v>
      </c>
      <c r="BI73">
        <f t="shared" ca="1" si="49"/>
        <v>0.84210526315789469</v>
      </c>
      <c r="BJ73">
        <f t="shared" ca="1" si="49"/>
        <v>0.8666666666666667</v>
      </c>
      <c r="BK73">
        <f t="shared" ca="1" si="49"/>
        <v>0.83333333333333337</v>
      </c>
      <c r="BL73">
        <f t="shared" ca="1" si="49"/>
        <v>0.81081081081081074</v>
      </c>
      <c r="BM73">
        <f t="shared" ca="1" si="50"/>
        <v>0.93548387096774199</v>
      </c>
      <c r="BN73">
        <f t="shared" ca="1" si="54"/>
        <v>0.967741935483871</v>
      </c>
      <c r="BO73">
        <f t="shared" ca="1" si="54"/>
        <v>0.44117647058823528</v>
      </c>
      <c r="BP73">
        <f t="shared" ca="1" si="54"/>
        <v>0.88888888888888884</v>
      </c>
      <c r="BQ73">
        <f t="shared" ca="1" si="54"/>
        <v>0.94285714285714284</v>
      </c>
      <c r="BR73">
        <f t="shared" ca="1" si="54"/>
        <v>0.74468085106382986</v>
      </c>
      <c r="BS73">
        <f t="shared" ca="1" si="54"/>
        <v>0.82051282051282048</v>
      </c>
      <c r="BT73">
        <f t="shared" ca="1" si="54"/>
        <v>0.95833333333333337</v>
      </c>
      <c r="BU73">
        <f t="shared" ca="1" si="54"/>
        <v>0</v>
      </c>
      <c r="BV73">
        <f t="shared" ca="1" si="54"/>
        <v>0.74358974358974361</v>
      </c>
      <c r="BW73">
        <f t="shared" ca="1" si="54"/>
        <v>0.71875</v>
      </c>
      <c r="BX73">
        <f t="shared" ca="1" si="54"/>
        <v>0.7021276595744681</v>
      </c>
      <c r="BY73">
        <f t="shared" ca="1" si="54"/>
        <v>0.66037735849056611</v>
      </c>
      <c r="BZ73">
        <f t="shared" ca="1" si="54"/>
        <v>0.87878787878787878</v>
      </c>
      <c r="CA73">
        <f t="shared" ca="1" si="54"/>
        <v>0.75862068965517238</v>
      </c>
      <c r="CB73">
        <f t="shared" ca="1" si="54"/>
        <v>0.96969696969696972</v>
      </c>
      <c r="CC73">
        <f t="shared" ca="1" si="54"/>
        <v>0.78125</v>
      </c>
      <c r="CD73">
        <f t="shared" ca="1" si="55"/>
        <v>0.74285714285714288</v>
      </c>
      <c r="CE73">
        <f t="shared" ca="1" si="55"/>
        <v>0.88235294117647056</v>
      </c>
      <c r="CF73">
        <f t="shared" ca="1" si="55"/>
        <v>0.9285714285714286</v>
      </c>
      <c r="CG73">
        <f t="shared" ca="1" si="55"/>
        <v>0.8529411764705882</v>
      </c>
      <c r="CH73">
        <f t="shared" ca="1" si="52"/>
        <v>0.91666666666666663</v>
      </c>
      <c r="CI73">
        <f t="shared" ca="1" si="52"/>
        <v>0.82857142857142851</v>
      </c>
      <c r="CJ73">
        <f t="shared" ca="1" si="57"/>
        <v>1</v>
      </c>
      <c r="CK73">
        <f t="shared" ca="1" si="57"/>
        <v>0.91836734693877553</v>
      </c>
      <c r="CL73">
        <f t="shared" ca="1" si="57"/>
        <v>0.94736842105263164</v>
      </c>
      <c r="CM73">
        <f t="shared" ca="1" si="57"/>
        <v>0.87719298245614041</v>
      </c>
      <c r="CN73">
        <f t="shared" ca="1" si="57"/>
        <v>0.91666666666666663</v>
      </c>
      <c r="CO73">
        <f t="shared" ca="1" si="57"/>
        <v>0.86046511627906974</v>
      </c>
      <c r="CP73">
        <f t="shared" ca="1" si="57"/>
        <v>0.86956521739130432</v>
      </c>
      <c r="CQ73">
        <f t="shared" ca="1" si="57"/>
        <v>0.94285714285714284</v>
      </c>
      <c r="CR73">
        <f t="shared" ca="1" si="57"/>
        <v>0.91111111111111109</v>
      </c>
      <c r="CS73">
        <f t="shared" ca="1" si="57"/>
        <v>0.93181818181818188</v>
      </c>
      <c r="CT73">
        <f t="shared" ca="1" si="57"/>
        <v>0.92500000000000004</v>
      </c>
      <c r="CU73">
        <f t="shared" ca="1" si="57"/>
        <v>0.84848484848484851</v>
      </c>
      <c r="CV73">
        <f t="shared" ca="1" si="57"/>
        <v>0.89473684210526316</v>
      </c>
      <c r="CW73">
        <f t="shared" ca="1" si="57"/>
        <v>0.8085106382978724</v>
      </c>
      <c r="CX73">
        <f t="shared" ca="1" si="57"/>
        <v>0.83720930232558133</v>
      </c>
      <c r="CY73">
        <f t="shared" ca="1" si="57"/>
        <v>0.8936170212765957</v>
      </c>
      <c r="CZ73">
        <f t="shared" ca="1" si="58"/>
        <v>0.78846153846153844</v>
      </c>
      <c r="DA73">
        <f t="shared" ca="1" si="58"/>
        <v>0.84615384615384615</v>
      </c>
      <c r="DB73">
        <f t="shared" ca="1" si="58"/>
        <v>0.94285714285714284</v>
      </c>
      <c r="DC73">
        <f t="shared" ca="1" si="58"/>
        <v>0.84090909090909094</v>
      </c>
      <c r="DD73">
        <f t="shared" ca="1" si="58"/>
        <v>0.86363636363636365</v>
      </c>
      <c r="DE73">
        <f t="shared" ca="1" si="58"/>
        <v>0.86046511627906974</v>
      </c>
      <c r="DF73">
        <f t="shared" ca="1" si="58"/>
        <v>0.84090909090909094</v>
      </c>
      <c r="DG73">
        <f t="shared" ca="1" si="58"/>
        <v>0.8928571428571429</v>
      </c>
      <c r="DH73">
        <f t="shared" ca="1" si="48"/>
        <v>0.90697674418604657</v>
      </c>
      <c r="DI73">
        <f t="shared" ca="1" si="48"/>
        <v>0.90322580645161288</v>
      </c>
      <c r="DJ73">
        <f t="shared" ca="1" si="48"/>
        <v>0.92307692307692313</v>
      </c>
      <c r="DK73">
        <f t="shared" ca="1" si="48"/>
        <v>0.85714285714285721</v>
      </c>
      <c r="DL73">
        <f t="shared" ca="1" si="48"/>
        <v>0.967741935483871</v>
      </c>
      <c r="DM73">
        <f t="shared" ca="1" si="48"/>
        <v>0.96296296296296302</v>
      </c>
      <c r="DN73">
        <f t="shared" ca="1" si="48"/>
        <v>0.85714285714285721</v>
      </c>
      <c r="DO73">
        <f t="shared" ca="1" si="48"/>
        <v>0.91666666666666663</v>
      </c>
      <c r="DP73">
        <f t="shared" ca="1" si="48"/>
        <v>0.87179487179487181</v>
      </c>
      <c r="DQ73">
        <f t="shared" ca="1" si="48"/>
        <v>0.85714285714285721</v>
      </c>
      <c r="DR73">
        <f t="shared" ca="1" si="48"/>
        <v>1</v>
      </c>
      <c r="DS73">
        <f t="shared" ca="1" si="48"/>
        <v>0.78048780487804881</v>
      </c>
      <c r="DT73">
        <f t="shared" ca="1" si="48"/>
        <v>0.68085106382978722</v>
      </c>
      <c r="DU73">
        <f t="shared" ca="1" si="48"/>
        <v>0.76923076923076916</v>
      </c>
      <c r="DV73">
        <f t="shared" ca="1" si="48"/>
        <v>0.86486486486486491</v>
      </c>
      <c r="DW73">
        <f t="shared" ca="1" si="48"/>
        <v>1</v>
      </c>
      <c r="DX73">
        <f t="shared" ca="1" si="46"/>
        <v>0.76315789473684215</v>
      </c>
      <c r="DY73">
        <f t="shared" ca="1" si="46"/>
        <v>0.86842105263157898</v>
      </c>
      <c r="DZ73">
        <f t="shared" ca="1" si="46"/>
        <v>0.75</v>
      </c>
      <c r="EA73">
        <f t="shared" ca="1" si="46"/>
        <v>0.88</v>
      </c>
      <c r="EB73">
        <f t="shared" ca="1" si="46"/>
        <v>0.85714285714285721</v>
      </c>
      <c r="EC73">
        <f t="shared" ca="1" si="46"/>
        <v>0.8666666666666667</v>
      </c>
      <c r="ED73">
        <f t="shared" ca="1" si="46"/>
        <v>0.82051282051282048</v>
      </c>
      <c r="EE73">
        <f t="shared" ca="1" si="46"/>
        <v>0.73529411764705888</v>
      </c>
      <c r="EF73">
        <f t="shared" ca="1" si="46"/>
        <v>0.83333333333333337</v>
      </c>
      <c r="EG73">
        <f t="shared" ca="1" si="46"/>
        <v>0.88461538461538458</v>
      </c>
      <c r="EH73">
        <f t="shared" ca="1" si="46"/>
        <v>0.88235294117647056</v>
      </c>
    </row>
    <row r="74" spans="1:138" x14ac:dyDescent="0.45">
      <c r="A74" s="4" t="s">
        <v>91</v>
      </c>
      <c r="B74" s="3" t="s">
        <v>360</v>
      </c>
      <c r="C74">
        <f t="shared" ca="1" si="47"/>
        <v>0.81132075471698117</v>
      </c>
      <c r="D74">
        <f t="shared" ca="1" si="47"/>
        <v>0.72058823529411764</v>
      </c>
      <c r="E74">
        <f t="shared" ca="1" si="47"/>
        <v>0.74545454545454548</v>
      </c>
      <c r="F74">
        <f t="shared" ca="1" si="47"/>
        <v>0.85365853658536583</v>
      </c>
      <c r="G74">
        <f t="shared" ca="1" si="47"/>
        <v>0.84210526315789469</v>
      </c>
      <c r="H74">
        <f t="shared" ca="1" si="47"/>
        <v>0.86363636363636365</v>
      </c>
      <c r="I74">
        <f t="shared" ca="1" si="47"/>
        <v>0.80769230769230771</v>
      </c>
      <c r="J74">
        <f t="shared" ca="1" si="47"/>
        <v>0.72727272727272729</v>
      </c>
      <c r="K74">
        <f t="shared" ca="1" si="47"/>
        <v>0.8</v>
      </c>
      <c r="L74">
        <f t="shared" ca="1" si="47"/>
        <v>0.83333333333333337</v>
      </c>
      <c r="M74">
        <f t="shared" ca="1" si="47"/>
        <v>0.76086956521739135</v>
      </c>
      <c r="N74">
        <f t="shared" ca="1" si="47"/>
        <v>0.89473684210526316</v>
      </c>
      <c r="O74">
        <f t="shared" ca="1" si="47"/>
        <v>0.8</v>
      </c>
      <c r="P74">
        <f t="shared" ca="1" si="47"/>
        <v>0.7567567567567568</v>
      </c>
      <c r="Q74">
        <f t="shared" ca="1" si="47"/>
        <v>0.81818181818181812</v>
      </c>
      <c r="R74">
        <f t="shared" ref="R74:AG89" ca="1" si="59">1-(COUNTIFS(INDIRECT(R$1),1,INDIRECT($A74),1)/(COUNTIFS(INDIRECT(R$1),1,INDIRECT($A74),0)+COUNTIFS(INDIRECT(R$1),0,INDIRECT($A74),1)+COUNTIFS(INDIRECT(R$1),1,INDIRECT($A74),1)))</f>
        <v>0.9375</v>
      </c>
      <c r="S74">
        <f t="shared" ca="1" si="59"/>
        <v>0.86486486486486491</v>
      </c>
      <c r="T74">
        <f t="shared" ca="1" si="59"/>
        <v>0.82857142857142851</v>
      </c>
      <c r="U74">
        <f t="shared" ca="1" si="59"/>
        <v>0.84848484848484851</v>
      </c>
      <c r="V74">
        <f t="shared" ca="1" si="59"/>
        <v>0.72972972972972971</v>
      </c>
      <c r="W74">
        <f t="shared" ca="1" si="59"/>
        <v>0.81481481481481488</v>
      </c>
      <c r="X74">
        <f t="shared" ca="1" si="59"/>
        <v>0.875</v>
      </c>
      <c r="Y74">
        <f t="shared" ca="1" si="59"/>
        <v>0.8928571428571429</v>
      </c>
      <c r="Z74">
        <f t="shared" ca="1" si="59"/>
        <v>0.83333333333333337</v>
      </c>
      <c r="AA74">
        <f t="shared" ca="1" si="59"/>
        <v>0.84615384615384615</v>
      </c>
      <c r="AB74">
        <f t="shared" ca="1" si="59"/>
        <v>0.86764705882352944</v>
      </c>
      <c r="AC74">
        <f t="shared" ca="1" si="59"/>
        <v>0.84210526315789469</v>
      </c>
      <c r="AD74">
        <f t="shared" ca="1" si="59"/>
        <v>0.89130434782608692</v>
      </c>
      <c r="AE74">
        <f t="shared" ca="1" si="59"/>
        <v>0.9375</v>
      </c>
      <c r="AF74">
        <f t="shared" ca="1" si="59"/>
        <v>0.86206896551724133</v>
      </c>
      <c r="AG74">
        <f t="shared" ca="1" si="59"/>
        <v>0.86885245901639341</v>
      </c>
      <c r="AH74">
        <f t="shared" ca="1" si="53"/>
        <v>0.92105263157894735</v>
      </c>
      <c r="AI74">
        <f t="shared" ca="1" si="53"/>
        <v>0.84090909090909094</v>
      </c>
      <c r="AJ74">
        <f t="shared" ca="1" si="53"/>
        <v>0.91891891891891886</v>
      </c>
      <c r="AK74">
        <f t="shared" ca="1" si="53"/>
        <v>0.82857142857142851</v>
      </c>
      <c r="AL74">
        <f t="shared" ca="1" si="53"/>
        <v>0.85185185185185186</v>
      </c>
      <c r="AM74">
        <f t="shared" ca="1" si="53"/>
        <v>0.8936170212765957</v>
      </c>
      <c r="AN74">
        <f t="shared" ca="1" si="53"/>
        <v>0.91428571428571426</v>
      </c>
      <c r="AO74">
        <f t="shared" ca="1" si="53"/>
        <v>0.90909090909090906</v>
      </c>
      <c r="AP74">
        <f t="shared" ca="1" si="53"/>
        <v>0.93333333333333335</v>
      </c>
      <c r="AQ74">
        <f t="shared" ca="1" si="53"/>
        <v>0.96969696969696972</v>
      </c>
      <c r="AR74">
        <f t="shared" ca="1" si="53"/>
        <v>0.97222222222222221</v>
      </c>
      <c r="AS74">
        <f t="shared" ca="1" si="53"/>
        <v>0.8529411764705882</v>
      </c>
      <c r="AT74">
        <f t="shared" ca="1" si="53"/>
        <v>0.91666666666666663</v>
      </c>
      <c r="AU74">
        <f t="shared" ca="1" si="53"/>
        <v>0.94117647058823528</v>
      </c>
      <c r="AV74">
        <f t="shared" ca="1" si="53"/>
        <v>0.93548387096774199</v>
      </c>
      <c r="AW74">
        <f t="shared" ca="1" si="53"/>
        <v>0.93181818181818188</v>
      </c>
      <c r="AX74">
        <f t="shared" ca="1" si="49"/>
        <v>0.77083333333333337</v>
      </c>
      <c r="AY74">
        <f t="shared" ca="1" si="49"/>
        <v>0.80555555555555558</v>
      </c>
      <c r="AZ74">
        <f t="shared" ca="1" si="49"/>
        <v>0.70833333333333326</v>
      </c>
      <c r="BA74">
        <f t="shared" ca="1" si="49"/>
        <v>0.87878787878787878</v>
      </c>
      <c r="BB74">
        <f t="shared" ca="1" si="49"/>
        <v>0.8529411764705882</v>
      </c>
      <c r="BC74">
        <f t="shared" ca="1" si="49"/>
        <v>0.86046511627906974</v>
      </c>
      <c r="BD74">
        <f t="shared" ca="1" si="49"/>
        <v>0.82926829268292679</v>
      </c>
      <c r="BE74">
        <f t="shared" ca="1" si="49"/>
        <v>0.80434782608695654</v>
      </c>
      <c r="BF74">
        <f t="shared" ca="1" si="49"/>
        <v>0.87878787878787878</v>
      </c>
      <c r="BG74">
        <f t="shared" ca="1" si="49"/>
        <v>0.80392156862745101</v>
      </c>
      <c r="BH74">
        <f t="shared" ca="1" si="49"/>
        <v>0.65853658536585358</v>
      </c>
      <c r="BI74">
        <f t="shared" ca="1" si="49"/>
        <v>0.84615384615384615</v>
      </c>
      <c r="BJ74">
        <f t="shared" ca="1" si="49"/>
        <v>0.90625</v>
      </c>
      <c r="BK74">
        <f t="shared" ca="1" si="49"/>
        <v>0.88888888888888884</v>
      </c>
      <c r="BL74">
        <f t="shared" ca="1" si="49"/>
        <v>0.81578947368421051</v>
      </c>
      <c r="BM74">
        <f t="shared" ca="1" si="50"/>
        <v>0.9375</v>
      </c>
      <c r="BN74">
        <f t="shared" ca="1" si="54"/>
        <v>0.9</v>
      </c>
      <c r="BO74">
        <f t="shared" ca="1" si="54"/>
        <v>0.8</v>
      </c>
      <c r="BP74">
        <f t="shared" ca="1" si="54"/>
        <v>0.86111111111111116</v>
      </c>
      <c r="BQ74">
        <f t="shared" ca="1" si="54"/>
        <v>0.91428571428571426</v>
      </c>
      <c r="BR74">
        <f t="shared" ca="1" si="54"/>
        <v>0.86792452830188682</v>
      </c>
      <c r="BS74">
        <f t="shared" ca="1" si="54"/>
        <v>0.69444444444444442</v>
      </c>
      <c r="BT74">
        <f t="shared" ca="1" si="54"/>
        <v>0.96</v>
      </c>
      <c r="BU74">
        <f t="shared" ca="1" si="54"/>
        <v>0.74358974358974361</v>
      </c>
      <c r="BV74">
        <f t="shared" ca="1" si="54"/>
        <v>0</v>
      </c>
      <c r="BW74">
        <f t="shared" ca="1" si="54"/>
        <v>0.92307692307692313</v>
      </c>
      <c r="BX74">
        <f t="shared" ca="1" si="54"/>
        <v>0.70833333333333326</v>
      </c>
      <c r="BY74">
        <f t="shared" ca="1" si="54"/>
        <v>0.7142857142857143</v>
      </c>
      <c r="BZ74">
        <f t="shared" ca="1" si="54"/>
        <v>0.88235294117647056</v>
      </c>
      <c r="CA74">
        <f t="shared" ca="1" si="54"/>
        <v>0.76666666666666661</v>
      </c>
      <c r="CB74">
        <f t="shared" ca="1" si="54"/>
        <v>0.87096774193548387</v>
      </c>
      <c r="CC74">
        <f t="shared" ca="1" si="54"/>
        <v>0.88888888888888884</v>
      </c>
      <c r="CD74">
        <f t="shared" ca="1" si="55"/>
        <v>0.875</v>
      </c>
      <c r="CE74">
        <f t="shared" ca="1" si="55"/>
        <v>0.91666666666666663</v>
      </c>
      <c r="CF74">
        <f t="shared" ca="1" si="55"/>
        <v>0.85185185185185186</v>
      </c>
      <c r="CG74">
        <f t="shared" ca="1" si="55"/>
        <v>0.82352941176470584</v>
      </c>
      <c r="CH74">
        <f t="shared" ca="1" si="52"/>
        <v>0.66666666666666674</v>
      </c>
      <c r="CI74">
        <f t="shared" ca="1" si="52"/>
        <v>0.83333333333333337</v>
      </c>
      <c r="CJ74">
        <f t="shared" ca="1" si="57"/>
        <v>0.92592592592592593</v>
      </c>
      <c r="CK74">
        <f t="shared" ca="1" si="57"/>
        <v>0.82608695652173914</v>
      </c>
      <c r="CL74">
        <f t="shared" ca="1" si="57"/>
        <v>0.89189189189189189</v>
      </c>
      <c r="CM74">
        <f t="shared" ca="1" si="57"/>
        <v>0.81818181818181812</v>
      </c>
      <c r="CN74">
        <f t="shared" ca="1" si="57"/>
        <v>0.94736842105263164</v>
      </c>
      <c r="CO74">
        <f t="shared" ca="1" si="57"/>
        <v>0.91304347826086962</v>
      </c>
      <c r="CP74">
        <f t="shared" ca="1" si="57"/>
        <v>0.96078431372549022</v>
      </c>
      <c r="CQ74">
        <f t="shared" ca="1" si="57"/>
        <v>0.97297297297297303</v>
      </c>
      <c r="CR74">
        <f t="shared" ca="1" si="57"/>
        <v>0.83720930232558133</v>
      </c>
      <c r="CS74">
        <f t="shared" ca="1" si="57"/>
        <v>0.88372093023255816</v>
      </c>
      <c r="CT74">
        <f t="shared" ca="1" si="57"/>
        <v>0.95238095238095233</v>
      </c>
      <c r="CU74">
        <f t="shared" ca="1" si="57"/>
        <v>1</v>
      </c>
      <c r="CV74">
        <f t="shared" ca="1" si="57"/>
        <v>0.92500000000000004</v>
      </c>
      <c r="CW74">
        <f t="shared" ca="1" si="57"/>
        <v>0.94444444444444442</v>
      </c>
      <c r="CX74">
        <f t="shared" ca="1" si="57"/>
        <v>0.89130434782608692</v>
      </c>
      <c r="CY74">
        <f t="shared" ca="1" si="57"/>
        <v>0.87234042553191493</v>
      </c>
      <c r="CZ74">
        <f t="shared" ca="1" si="58"/>
        <v>0.85714285714285721</v>
      </c>
      <c r="DA74">
        <f t="shared" ca="1" si="58"/>
        <v>0.90476190476190477</v>
      </c>
      <c r="DB74">
        <f t="shared" ca="1" si="58"/>
        <v>0.94444444444444442</v>
      </c>
      <c r="DC74">
        <f t="shared" ca="1" si="58"/>
        <v>0.8936170212765957</v>
      </c>
      <c r="DD74">
        <f t="shared" ca="1" si="58"/>
        <v>0.81395348837209303</v>
      </c>
      <c r="DE74">
        <f t="shared" ca="1" si="58"/>
        <v>0.80952380952380953</v>
      </c>
      <c r="DF74">
        <f t="shared" ca="1" si="58"/>
        <v>0.98039215686274506</v>
      </c>
      <c r="DG74">
        <f t="shared" ca="1" si="58"/>
        <v>0.89655172413793105</v>
      </c>
      <c r="DH74">
        <f t="shared" ca="1" si="48"/>
        <v>0.93333333333333335</v>
      </c>
      <c r="DI74">
        <f t="shared" ca="1" si="48"/>
        <v>0.75</v>
      </c>
      <c r="DJ74">
        <f t="shared" ca="1" si="48"/>
        <v>0.89743589743589747</v>
      </c>
      <c r="DK74">
        <f t="shared" ca="1" si="48"/>
        <v>0.86046511627906974</v>
      </c>
      <c r="DL74">
        <f t="shared" ca="1" si="48"/>
        <v>0.93548387096774199</v>
      </c>
      <c r="DM74">
        <f t="shared" ca="1" si="48"/>
        <v>0.92592592592592593</v>
      </c>
      <c r="DN74">
        <f t="shared" ca="1" si="48"/>
        <v>0.91111111111111109</v>
      </c>
      <c r="DO74">
        <f t="shared" ca="1" si="48"/>
        <v>0.97435897435897434</v>
      </c>
      <c r="DP74">
        <f t="shared" ca="1" si="48"/>
        <v>0.875</v>
      </c>
      <c r="DQ74">
        <f t="shared" ca="1" si="48"/>
        <v>0.93478260869565222</v>
      </c>
      <c r="DR74">
        <f t="shared" ca="1" si="48"/>
        <v>0.96296296296296302</v>
      </c>
      <c r="DS74">
        <f t="shared" ca="1" si="48"/>
        <v>0.8666666666666667</v>
      </c>
      <c r="DT74">
        <f t="shared" ca="1" si="48"/>
        <v>0.74</v>
      </c>
      <c r="DU74">
        <f t="shared" ca="1" si="48"/>
        <v>0.81818181818181812</v>
      </c>
      <c r="DV74">
        <f t="shared" ca="1" si="48"/>
        <v>0.83783783783783783</v>
      </c>
      <c r="DW74">
        <f t="shared" ref="DW74:EH111" ca="1" si="60">1-(COUNTIFS(INDIRECT(DW$1),1,INDIRECT($A74),1)/(COUNTIFS(INDIRECT(DW$1),1,INDIRECT($A74),0)+COUNTIFS(INDIRECT(DW$1),0,INDIRECT($A74),1)+COUNTIFS(INDIRECT(DW$1),1,INDIRECT($A74),1)))</f>
        <v>0.96</v>
      </c>
      <c r="DX74">
        <f t="shared" ca="1" si="60"/>
        <v>0.76923076923076916</v>
      </c>
      <c r="DY74">
        <f t="shared" ca="1" si="60"/>
        <v>0.81081081081081074</v>
      </c>
      <c r="DZ74">
        <f t="shared" ca="1" si="60"/>
        <v>0.75555555555555554</v>
      </c>
      <c r="EA74">
        <f t="shared" ca="1" si="60"/>
        <v>0.88461538461538458</v>
      </c>
      <c r="EB74">
        <f t="shared" ca="1" si="60"/>
        <v>0.93548387096774199</v>
      </c>
      <c r="EC74">
        <f t="shared" ca="1" si="60"/>
        <v>0.93939393939393945</v>
      </c>
      <c r="ED74">
        <f t="shared" ca="1" si="60"/>
        <v>0.85365853658536583</v>
      </c>
      <c r="EE74">
        <f t="shared" ca="1" si="60"/>
        <v>0.87179487179487181</v>
      </c>
      <c r="EF74">
        <f t="shared" ca="1" si="60"/>
        <v>0.875</v>
      </c>
      <c r="EG74">
        <f t="shared" ca="1" si="60"/>
        <v>0.88888888888888884</v>
      </c>
      <c r="EH74">
        <f t="shared" ca="1" si="60"/>
        <v>0.88571428571428568</v>
      </c>
    </row>
    <row r="75" spans="1:138" ht="26.65" x14ac:dyDescent="0.45">
      <c r="A75" s="4" t="s">
        <v>92</v>
      </c>
      <c r="B75" s="3" t="s">
        <v>361</v>
      </c>
      <c r="C75">
        <f t="shared" ref="C75:R90" ca="1" si="61">1-(COUNTIFS(INDIRECT(C$1),1,INDIRECT($A75),1)/(COUNTIFS(INDIRECT(C$1),1,INDIRECT($A75),0)+COUNTIFS(INDIRECT(C$1),0,INDIRECT($A75),1)+COUNTIFS(INDIRECT(C$1),1,INDIRECT($A75),1)))</f>
        <v>0.77777777777777779</v>
      </c>
      <c r="D75">
        <f t="shared" ca="1" si="61"/>
        <v>0.765625</v>
      </c>
      <c r="E75">
        <f t="shared" ca="1" si="61"/>
        <v>0.75510204081632648</v>
      </c>
      <c r="F75">
        <f t="shared" ca="1" si="61"/>
        <v>0.88571428571428568</v>
      </c>
      <c r="G75">
        <f t="shared" ca="1" si="61"/>
        <v>0.76595744680851063</v>
      </c>
      <c r="H75">
        <f t="shared" ca="1" si="61"/>
        <v>0.6875</v>
      </c>
      <c r="I75">
        <f t="shared" ca="1" si="61"/>
        <v>0.77272727272727271</v>
      </c>
      <c r="J75">
        <f t="shared" ca="1" si="61"/>
        <v>0.85714285714285721</v>
      </c>
      <c r="K75">
        <f t="shared" ca="1" si="61"/>
        <v>0.8666666666666667</v>
      </c>
      <c r="L75">
        <f t="shared" ca="1" si="61"/>
        <v>1</v>
      </c>
      <c r="M75">
        <f t="shared" ca="1" si="61"/>
        <v>0.80487804878048785</v>
      </c>
      <c r="N75">
        <f t="shared" ca="1" si="61"/>
        <v>0.7407407407407407</v>
      </c>
      <c r="O75">
        <f t="shared" ca="1" si="61"/>
        <v>0.78947368421052633</v>
      </c>
      <c r="P75">
        <f t="shared" ca="1" si="61"/>
        <v>0.84848484848484851</v>
      </c>
      <c r="Q75">
        <f t="shared" ca="1" si="61"/>
        <v>0.84210526315789469</v>
      </c>
      <c r="R75">
        <f t="shared" ca="1" si="61"/>
        <v>0.96</v>
      </c>
      <c r="S75">
        <f t="shared" ca="1" si="59"/>
        <v>0.7857142857142857</v>
      </c>
      <c r="T75">
        <f t="shared" ca="1" si="59"/>
        <v>0.77777777777777779</v>
      </c>
      <c r="U75">
        <f t="shared" ca="1" si="59"/>
        <v>0.9285714285714286</v>
      </c>
      <c r="V75">
        <f t="shared" ca="1" si="59"/>
        <v>0.7</v>
      </c>
      <c r="W75">
        <f t="shared" ca="1" si="59"/>
        <v>0.90909090909090906</v>
      </c>
      <c r="X75">
        <f t="shared" ca="1" si="59"/>
        <v>0.78947368421052633</v>
      </c>
      <c r="Y75">
        <f t="shared" ca="1" si="59"/>
        <v>0.95454545454545459</v>
      </c>
      <c r="Z75">
        <f t="shared" ca="1" si="59"/>
        <v>0.96153846153846156</v>
      </c>
      <c r="AA75">
        <f t="shared" ca="1" si="59"/>
        <v>0.87878787878787878</v>
      </c>
      <c r="AB75">
        <f t="shared" ca="1" si="59"/>
        <v>0.85</v>
      </c>
      <c r="AC75">
        <f t="shared" ca="1" si="59"/>
        <v>0.90410958904109595</v>
      </c>
      <c r="AD75">
        <f t="shared" ca="1" si="59"/>
        <v>0.92500000000000004</v>
      </c>
      <c r="AE75">
        <f t="shared" ca="1" si="59"/>
        <v>0.95121951219512191</v>
      </c>
      <c r="AF75">
        <f t="shared" ca="1" si="59"/>
        <v>0.94545454545454544</v>
      </c>
      <c r="AG75">
        <f t="shared" ca="1" si="59"/>
        <v>0.9107142857142857</v>
      </c>
      <c r="AH75">
        <f t="shared" ca="1" si="53"/>
        <v>0.96875</v>
      </c>
      <c r="AI75">
        <f t="shared" ca="1" si="53"/>
        <v>0.95121951219512191</v>
      </c>
      <c r="AJ75">
        <f t="shared" ca="1" si="53"/>
        <v>0.93333333333333335</v>
      </c>
      <c r="AK75">
        <f t="shared" ca="1" si="53"/>
        <v>1</v>
      </c>
      <c r="AL75">
        <f t="shared" ca="1" si="53"/>
        <v>0.875</v>
      </c>
      <c r="AM75">
        <f t="shared" ca="1" si="53"/>
        <v>0.81081081081081074</v>
      </c>
      <c r="AN75">
        <f t="shared" ca="1" si="53"/>
        <v>0.96551724137931039</v>
      </c>
      <c r="AO75">
        <f t="shared" ca="1" si="53"/>
        <v>0.92307692307692313</v>
      </c>
      <c r="AP75">
        <f t="shared" ca="1" si="53"/>
        <v>0.91891891891891886</v>
      </c>
      <c r="AQ75">
        <f t="shared" ca="1" si="53"/>
        <v>0.91666666666666663</v>
      </c>
      <c r="AR75">
        <f t="shared" ca="1" si="53"/>
        <v>0.92592592592592593</v>
      </c>
      <c r="AS75">
        <f t="shared" ca="1" si="53"/>
        <v>1</v>
      </c>
      <c r="AT75">
        <f t="shared" ca="1" si="53"/>
        <v>0.92682926829268297</v>
      </c>
      <c r="AU75">
        <f t="shared" ca="1" si="53"/>
        <v>1</v>
      </c>
      <c r="AV75">
        <f t="shared" ca="1" si="53"/>
        <v>0.86363636363636365</v>
      </c>
      <c r="AW75">
        <f t="shared" ca="1" si="53"/>
        <v>0.91666666666666663</v>
      </c>
      <c r="AX75">
        <f t="shared" ca="1" si="49"/>
        <v>0.8666666666666667</v>
      </c>
      <c r="AY75">
        <f t="shared" ca="1" si="49"/>
        <v>0.97058823529411764</v>
      </c>
      <c r="AZ75">
        <f t="shared" ca="1" si="49"/>
        <v>0.85106382978723405</v>
      </c>
      <c r="BA75">
        <f t="shared" ca="1" si="49"/>
        <v>0.92592592592592593</v>
      </c>
      <c r="BB75">
        <f t="shared" ca="1" si="49"/>
        <v>0.96666666666666667</v>
      </c>
      <c r="BC75">
        <f t="shared" ca="1" si="49"/>
        <v>0.82857142857142851</v>
      </c>
      <c r="BD75">
        <f t="shared" ca="1" si="49"/>
        <v>0.82352941176470584</v>
      </c>
      <c r="BE75">
        <f t="shared" ca="1" si="49"/>
        <v>0.76315789473684215</v>
      </c>
      <c r="BF75">
        <f t="shared" ca="1" si="49"/>
        <v>0.79166666666666663</v>
      </c>
      <c r="BG75">
        <f t="shared" ca="1" si="49"/>
        <v>0.79545454545454541</v>
      </c>
      <c r="BH75">
        <f t="shared" ca="1" si="49"/>
        <v>0.76315789473684215</v>
      </c>
      <c r="BI75">
        <f t="shared" ca="1" si="49"/>
        <v>0.87878787878787878</v>
      </c>
      <c r="BJ75">
        <f t="shared" ca="1" si="49"/>
        <v>0.82608695652173914</v>
      </c>
      <c r="BK75">
        <f t="shared" ca="1" si="49"/>
        <v>0.72727272727272729</v>
      </c>
      <c r="BL75">
        <f t="shared" ca="1" si="49"/>
        <v>0.91176470588235292</v>
      </c>
      <c r="BM75">
        <f t="shared" ca="1" si="50"/>
        <v>0.96</v>
      </c>
      <c r="BN75">
        <f t="shared" ca="1" si="54"/>
        <v>0.95833333333333337</v>
      </c>
      <c r="BO75">
        <f t="shared" ca="1" si="54"/>
        <v>0.72222222222222221</v>
      </c>
      <c r="BP75">
        <f t="shared" ca="1" si="54"/>
        <v>0.77777777777777779</v>
      </c>
      <c r="BQ75">
        <f t="shared" ca="1" si="54"/>
        <v>0.88888888888888884</v>
      </c>
      <c r="BR75">
        <f t="shared" ca="1" si="54"/>
        <v>0.79069767441860461</v>
      </c>
      <c r="BS75">
        <f t="shared" ca="1" si="54"/>
        <v>0.94594594594594594</v>
      </c>
      <c r="BT75">
        <f t="shared" ca="1" si="54"/>
        <v>1</v>
      </c>
      <c r="BU75">
        <f t="shared" ca="1" si="54"/>
        <v>0.71875</v>
      </c>
      <c r="BV75">
        <f t="shared" ca="1" si="54"/>
        <v>0.92307692307692313</v>
      </c>
      <c r="BW75">
        <f t="shared" ca="1" si="54"/>
        <v>0</v>
      </c>
      <c r="BX75">
        <f t="shared" ca="1" si="54"/>
        <v>0.8</v>
      </c>
      <c r="BY75">
        <f t="shared" ca="1" si="54"/>
        <v>0.74509803921568629</v>
      </c>
      <c r="BZ75">
        <f t="shared" ca="1" si="54"/>
        <v>0.8</v>
      </c>
      <c r="CA75">
        <f t="shared" ca="1" si="54"/>
        <v>0.84</v>
      </c>
      <c r="CB75">
        <f t="shared" ca="1" si="54"/>
        <v>0.92</v>
      </c>
      <c r="CC75">
        <f t="shared" ca="1" si="54"/>
        <v>0.85714285714285721</v>
      </c>
      <c r="CD75">
        <f t="shared" ca="1" si="55"/>
        <v>0.76666666666666661</v>
      </c>
      <c r="CE75">
        <f t="shared" ca="1" si="55"/>
        <v>0.80769230769230771</v>
      </c>
      <c r="CF75">
        <f t="shared" ca="1" si="55"/>
        <v>0.95454545454545459</v>
      </c>
      <c r="CG75">
        <f t="shared" ca="1" si="55"/>
        <v>0.81481481481481488</v>
      </c>
      <c r="CH75">
        <f t="shared" ca="1" si="52"/>
        <v>0.93333333333333335</v>
      </c>
      <c r="CI75">
        <f t="shared" ca="1" si="52"/>
        <v>0.82758620689655171</v>
      </c>
      <c r="CJ75">
        <f t="shared" ca="1" si="57"/>
        <v>1</v>
      </c>
      <c r="CK75">
        <f t="shared" ca="1" si="57"/>
        <v>0.90476190476190477</v>
      </c>
      <c r="CL75">
        <f t="shared" ca="1" si="57"/>
        <v>0.93548387096774199</v>
      </c>
      <c r="CM75">
        <f t="shared" ca="1" si="57"/>
        <v>0.96363636363636362</v>
      </c>
      <c r="CN75">
        <f t="shared" ca="1" si="57"/>
        <v>0.93333333333333335</v>
      </c>
      <c r="CO75">
        <f t="shared" ca="1" si="57"/>
        <v>0.86486486486486491</v>
      </c>
      <c r="CP75">
        <f t="shared" ca="1" si="57"/>
        <v>0.875</v>
      </c>
      <c r="CQ75">
        <f t="shared" ca="1" si="57"/>
        <v>0.84615384615384615</v>
      </c>
      <c r="CR75">
        <f t="shared" ca="1" si="57"/>
        <v>0.92307692307692313</v>
      </c>
      <c r="CS75">
        <f t="shared" ca="1" si="57"/>
        <v>0.97435897435897434</v>
      </c>
      <c r="CT75">
        <f t="shared" ca="1" si="57"/>
        <v>0.94117647058823528</v>
      </c>
      <c r="CU75">
        <f t="shared" ca="1" si="57"/>
        <v>0.8928571428571429</v>
      </c>
      <c r="CV75">
        <f t="shared" ca="1" si="57"/>
        <v>0.93939393939393945</v>
      </c>
      <c r="CW75">
        <f t="shared" ca="1" si="57"/>
        <v>0.80487804878048785</v>
      </c>
      <c r="CX75">
        <f t="shared" ca="1" si="57"/>
        <v>0.89743589743589747</v>
      </c>
      <c r="CY75">
        <f t="shared" ca="1" si="57"/>
        <v>0.90243902439024393</v>
      </c>
      <c r="CZ75">
        <f t="shared" ca="1" si="58"/>
        <v>0.90196078431372551</v>
      </c>
      <c r="DA75">
        <f t="shared" ca="1" si="58"/>
        <v>0.84848484848484851</v>
      </c>
      <c r="DB75">
        <f t="shared" ca="1" si="58"/>
        <v>0.96551724137931039</v>
      </c>
      <c r="DC75">
        <f t="shared" ca="1" si="58"/>
        <v>0.87179487179487181</v>
      </c>
      <c r="DD75">
        <f t="shared" ca="1" si="58"/>
        <v>0.97619047619047616</v>
      </c>
      <c r="DE75">
        <f t="shared" ca="1" si="58"/>
        <v>0.95</v>
      </c>
      <c r="DF75">
        <f t="shared" ca="1" si="58"/>
        <v>0.81081081081081074</v>
      </c>
      <c r="DG75">
        <f t="shared" ca="1" si="58"/>
        <v>0.95652173913043481</v>
      </c>
      <c r="DH75">
        <f t="shared" ref="DH75:DW79" ca="1" si="62">1-(COUNTIFS(INDIRECT(DH$1),1,INDIRECT($A75),1)/(COUNTIFS(INDIRECT(DH$1),1,INDIRECT($A75),0)+COUNTIFS(INDIRECT(DH$1),0,INDIRECT($A75),1)+COUNTIFS(INDIRECT(DH$1),1,INDIRECT($A75),1)))</f>
        <v>0.85714285714285721</v>
      </c>
      <c r="DI75">
        <f t="shared" ca="1" si="62"/>
        <v>0.96153846153846156</v>
      </c>
      <c r="DJ75">
        <f t="shared" ca="1" si="62"/>
        <v>0.87096774193548387</v>
      </c>
      <c r="DK75">
        <f t="shared" ca="1" si="62"/>
        <v>0.94871794871794868</v>
      </c>
      <c r="DL75">
        <f t="shared" ca="1" si="62"/>
        <v>0.95833333333333337</v>
      </c>
      <c r="DM75">
        <f t="shared" ca="1" si="62"/>
        <v>0.95</v>
      </c>
      <c r="DN75">
        <f t="shared" ca="1" si="62"/>
        <v>0.89189189189189189</v>
      </c>
      <c r="DO75">
        <f t="shared" ca="1" si="62"/>
        <v>0.93333333333333335</v>
      </c>
      <c r="DP75">
        <f t="shared" ca="1" si="62"/>
        <v>0.97222222222222221</v>
      </c>
      <c r="DQ75">
        <f t="shared" ca="1" si="62"/>
        <v>0.89189189189189189</v>
      </c>
      <c r="DR75">
        <f t="shared" ca="1" si="62"/>
        <v>1</v>
      </c>
      <c r="DS75">
        <f t="shared" ca="1" si="62"/>
        <v>0.80555555555555558</v>
      </c>
      <c r="DT75">
        <f t="shared" ca="1" si="62"/>
        <v>0.80434782608695654</v>
      </c>
      <c r="DU75">
        <f t="shared" ca="1" si="62"/>
        <v>0.83673469387755106</v>
      </c>
      <c r="DV75">
        <f t="shared" ca="1" si="62"/>
        <v>0.93939393939393945</v>
      </c>
      <c r="DW75">
        <f t="shared" ca="1" si="62"/>
        <v>1</v>
      </c>
      <c r="DX75">
        <f t="shared" ca="1" si="60"/>
        <v>0.91891891891891886</v>
      </c>
      <c r="DY75">
        <f t="shared" ca="1" si="60"/>
        <v>0.90909090909090906</v>
      </c>
      <c r="DZ75">
        <f t="shared" ca="1" si="60"/>
        <v>0.90909090909090906</v>
      </c>
      <c r="EA75">
        <f t="shared" ca="1" si="60"/>
        <v>0.95</v>
      </c>
      <c r="EB75">
        <f t="shared" ca="1" si="60"/>
        <v>0.86363636363636365</v>
      </c>
      <c r="EC75">
        <f t="shared" ca="1" si="60"/>
        <v>0.92</v>
      </c>
      <c r="ED75">
        <f t="shared" ca="1" si="60"/>
        <v>0.88571428571428568</v>
      </c>
      <c r="EE75">
        <f t="shared" ca="1" si="60"/>
        <v>0.83870967741935487</v>
      </c>
      <c r="EF75">
        <f t="shared" ca="1" si="60"/>
        <v>0.83333333333333337</v>
      </c>
      <c r="EG75">
        <f t="shared" ca="1" si="60"/>
        <v>0.9</v>
      </c>
      <c r="EH75">
        <f t="shared" ca="1" si="60"/>
        <v>0.8928571428571429</v>
      </c>
    </row>
    <row r="76" spans="1:138" ht="26.65" x14ac:dyDescent="0.45">
      <c r="A76" s="4" t="s">
        <v>93</v>
      </c>
      <c r="B76" s="3" t="s">
        <v>362</v>
      </c>
      <c r="C76">
        <f t="shared" ca="1" si="61"/>
        <v>0.72881355932203395</v>
      </c>
      <c r="D76">
        <f t="shared" ca="1" si="61"/>
        <v>0.58571428571428563</v>
      </c>
      <c r="E76">
        <f t="shared" ca="1" si="61"/>
        <v>0.65</v>
      </c>
      <c r="F76">
        <f t="shared" ca="1" si="61"/>
        <v>0.79591836734693877</v>
      </c>
      <c r="G76">
        <f t="shared" ca="1" si="61"/>
        <v>0.74193548387096775</v>
      </c>
      <c r="H76">
        <f t="shared" ca="1" si="61"/>
        <v>0.70833333333333326</v>
      </c>
      <c r="I76">
        <f t="shared" ca="1" si="61"/>
        <v>0.6785714285714286</v>
      </c>
      <c r="J76">
        <f t="shared" ca="1" si="61"/>
        <v>0.69230769230769229</v>
      </c>
      <c r="K76">
        <f t="shared" ca="1" si="61"/>
        <v>0.82608695652173914</v>
      </c>
      <c r="L76">
        <f t="shared" ca="1" si="61"/>
        <v>0.93181818181818188</v>
      </c>
      <c r="M76">
        <f t="shared" ca="1" si="61"/>
        <v>0.64705882352941169</v>
      </c>
      <c r="N76">
        <f t="shared" ca="1" si="61"/>
        <v>0.82608695652173914</v>
      </c>
      <c r="O76">
        <f t="shared" ca="1" si="61"/>
        <v>0.67999999999999994</v>
      </c>
      <c r="P76">
        <f t="shared" ca="1" si="61"/>
        <v>0.73913043478260865</v>
      </c>
      <c r="Q76">
        <f t="shared" ca="1" si="61"/>
        <v>0.72</v>
      </c>
      <c r="R76">
        <f t="shared" ca="1" si="61"/>
        <v>0.90476190476190477</v>
      </c>
      <c r="S76">
        <f t="shared" ca="1" si="59"/>
        <v>0.85106382978723405</v>
      </c>
      <c r="T76">
        <f t="shared" ca="1" si="59"/>
        <v>0.79545454545454541</v>
      </c>
      <c r="U76">
        <f t="shared" ca="1" si="59"/>
        <v>0.86363636363636365</v>
      </c>
      <c r="V76">
        <f t="shared" ca="1" si="59"/>
        <v>0.65909090909090917</v>
      </c>
      <c r="W76">
        <f t="shared" ca="1" si="59"/>
        <v>0.84210526315789469</v>
      </c>
      <c r="X76">
        <f t="shared" ca="1" si="59"/>
        <v>0.8</v>
      </c>
      <c r="Y76">
        <f t="shared" ca="1" si="59"/>
        <v>0.95121951219512191</v>
      </c>
      <c r="Z76">
        <f t="shared" ca="1" si="59"/>
        <v>0.85365853658536583</v>
      </c>
      <c r="AA76">
        <f t="shared" ca="1" si="59"/>
        <v>0.83673469387755106</v>
      </c>
      <c r="AB76">
        <f t="shared" ca="1" si="59"/>
        <v>0.79729729729729726</v>
      </c>
      <c r="AC76">
        <f t="shared" ca="1" si="59"/>
        <v>0.73417721518987344</v>
      </c>
      <c r="AD76">
        <f t="shared" ca="1" si="59"/>
        <v>0.875</v>
      </c>
      <c r="AE76">
        <f t="shared" ca="1" si="59"/>
        <v>0.83333333333333337</v>
      </c>
      <c r="AF76">
        <f t="shared" ca="1" si="59"/>
        <v>0.8</v>
      </c>
      <c r="AG76">
        <f t="shared" ca="1" si="59"/>
        <v>0.84285714285714286</v>
      </c>
      <c r="AH76">
        <f t="shared" ca="1" si="53"/>
        <v>0.91836734693877553</v>
      </c>
      <c r="AI76">
        <f t="shared" ca="1" si="53"/>
        <v>0.74</v>
      </c>
      <c r="AJ76">
        <f t="shared" ca="1" si="53"/>
        <v>0.96</v>
      </c>
      <c r="AK76">
        <f t="shared" ca="1" si="53"/>
        <v>0.94</v>
      </c>
      <c r="AL76">
        <f t="shared" ca="1" si="53"/>
        <v>0.70175438596491224</v>
      </c>
      <c r="AM76">
        <f t="shared" ca="1" si="53"/>
        <v>0.76923076923076916</v>
      </c>
      <c r="AN76">
        <f t="shared" ca="1" si="53"/>
        <v>0.88888888888888884</v>
      </c>
      <c r="AO76">
        <f t="shared" ca="1" si="53"/>
        <v>0.90909090909090906</v>
      </c>
      <c r="AP76">
        <f t="shared" ca="1" si="53"/>
        <v>0.88888888888888884</v>
      </c>
      <c r="AQ76">
        <f t="shared" ca="1" si="53"/>
        <v>0.93023255813953487</v>
      </c>
      <c r="AR76">
        <f t="shared" ca="1" si="53"/>
        <v>0.93478260869565222</v>
      </c>
      <c r="AS76">
        <f t="shared" ca="1" si="53"/>
        <v>0.9375</v>
      </c>
      <c r="AT76">
        <f t="shared" ca="1" si="53"/>
        <v>0.87719298245614041</v>
      </c>
      <c r="AU76">
        <f t="shared" ca="1" si="53"/>
        <v>0.95652173913043481</v>
      </c>
      <c r="AV76">
        <f t="shared" ca="1" si="53"/>
        <v>0.95348837209302328</v>
      </c>
      <c r="AW76">
        <f t="shared" ca="1" si="53"/>
        <v>0.90740740740740744</v>
      </c>
      <c r="AX76">
        <f t="shared" ca="1" si="49"/>
        <v>0.66037735849056611</v>
      </c>
      <c r="AY76">
        <f t="shared" ca="1" si="49"/>
        <v>0.80434782608695654</v>
      </c>
      <c r="AZ76">
        <f t="shared" ca="1" si="49"/>
        <v>0.65454545454545454</v>
      </c>
      <c r="BA76">
        <f t="shared" ca="1" si="49"/>
        <v>0.77500000000000002</v>
      </c>
      <c r="BB76">
        <f t="shared" ca="1" si="49"/>
        <v>0.84090909090909094</v>
      </c>
      <c r="BC76">
        <f t="shared" ca="1" si="49"/>
        <v>0.84905660377358494</v>
      </c>
      <c r="BD76">
        <f t="shared" ca="1" si="49"/>
        <v>0.75</v>
      </c>
      <c r="BE76">
        <f t="shared" ca="1" si="49"/>
        <v>0.71153846153846156</v>
      </c>
      <c r="BF76">
        <f t="shared" ca="1" si="49"/>
        <v>0.88636363636363635</v>
      </c>
      <c r="BG76">
        <f t="shared" ca="1" si="49"/>
        <v>0.54</v>
      </c>
      <c r="BH76">
        <f t="shared" ca="1" si="49"/>
        <v>0.63265306122448983</v>
      </c>
      <c r="BI76">
        <f t="shared" ca="1" si="49"/>
        <v>0.83673469387755106</v>
      </c>
      <c r="BJ76">
        <f t="shared" ca="1" si="49"/>
        <v>0.88095238095238093</v>
      </c>
      <c r="BK76">
        <f t="shared" ca="1" si="49"/>
        <v>0.83018867924528306</v>
      </c>
      <c r="BL76">
        <f t="shared" ca="1" si="49"/>
        <v>0.76086956521739135</v>
      </c>
      <c r="BM76">
        <f t="shared" ref="BM76:CB94" ca="1" si="63">1-(COUNTIFS(INDIRECT(BM$1),1,INDIRECT($A76),1)/(COUNTIFS(INDIRECT(BM$1),1,INDIRECT($A76),0)+COUNTIFS(INDIRECT(BM$1),0,INDIRECT($A76),1)+COUNTIFS(INDIRECT(BM$1),1,INDIRECT($A76),1)))</f>
        <v>0.95454545454545459</v>
      </c>
      <c r="BN76">
        <f t="shared" ca="1" si="63"/>
        <v>0.9285714285714286</v>
      </c>
      <c r="BO76">
        <f t="shared" ca="1" si="63"/>
        <v>0.70588235294117641</v>
      </c>
      <c r="BP76">
        <f t="shared" ca="1" si="54"/>
        <v>0.82222222222222219</v>
      </c>
      <c r="BQ76">
        <f t="shared" ca="1" si="54"/>
        <v>0.86363636363636365</v>
      </c>
      <c r="BR76">
        <f t="shared" ca="1" si="54"/>
        <v>0.69090909090909092</v>
      </c>
      <c r="BS76">
        <f t="shared" ca="1" si="54"/>
        <v>0.59523809523809523</v>
      </c>
      <c r="BT76">
        <f t="shared" ca="1" si="54"/>
        <v>1</v>
      </c>
      <c r="BU76">
        <f t="shared" ca="1" si="54"/>
        <v>0.7021276595744681</v>
      </c>
      <c r="BV76">
        <f t="shared" ca="1" si="54"/>
        <v>0.70833333333333326</v>
      </c>
      <c r="BW76">
        <f t="shared" ca="1" si="54"/>
        <v>0.8</v>
      </c>
      <c r="BX76">
        <f t="shared" ca="1" si="54"/>
        <v>0</v>
      </c>
      <c r="BY76">
        <f t="shared" ca="1" si="54"/>
        <v>0.47272727272727277</v>
      </c>
      <c r="BZ76">
        <f t="shared" ca="1" si="54"/>
        <v>0.83720930232558133</v>
      </c>
      <c r="CA76">
        <f t="shared" ca="1" si="54"/>
        <v>0.86046511627906974</v>
      </c>
      <c r="CB76">
        <f t="shared" ca="1" si="54"/>
        <v>0.85365853658536583</v>
      </c>
      <c r="CC76">
        <f t="shared" ca="1" si="54"/>
        <v>0.81818181818181812</v>
      </c>
      <c r="CD76">
        <f t="shared" ca="1" si="55"/>
        <v>0.64285714285714279</v>
      </c>
      <c r="CE76">
        <f t="shared" ca="1" si="55"/>
        <v>0.7857142857142857</v>
      </c>
      <c r="CF76">
        <f t="shared" ca="1" si="55"/>
        <v>0.86842105263157898</v>
      </c>
      <c r="CG76">
        <f t="shared" ca="1" si="55"/>
        <v>0.73170731707317072</v>
      </c>
      <c r="CH76">
        <f t="shared" ca="1" si="52"/>
        <v>0.7</v>
      </c>
      <c r="CI76">
        <f t="shared" ca="1" si="52"/>
        <v>0.77272727272727271</v>
      </c>
      <c r="CJ76">
        <f t="shared" ca="1" si="57"/>
        <v>0.89189189189189189</v>
      </c>
      <c r="CK76">
        <f t="shared" ca="1" si="57"/>
        <v>0.8214285714285714</v>
      </c>
      <c r="CL76">
        <f t="shared" ca="1" si="57"/>
        <v>0.84782608695652173</v>
      </c>
      <c r="CM76">
        <f t="shared" ca="1" si="57"/>
        <v>0.81538461538461537</v>
      </c>
      <c r="CN76">
        <f t="shared" ca="1" si="57"/>
        <v>0.84444444444444444</v>
      </c>
      <c r="CO76">
        <f t="shared" ca="1" si="57"/>
        <v>0.85185185185185186</v>
      </c>
      <c r="CP76">
        <f t="shared" ca="1" si="57"/>
        <v>0.81818181818181812</v>
      </c>
      <c r="CQ76">
        <f t="shared" ca="1" si="57"/>
        <v>0.88888888888888884</v>
      </c>
      <c r="CR76">
        <f t="shared" ca="1" si="57"/>
        <v>0.80769230769230771</v>
      </c>
      <c r="CS76">
        <f t="shared" ca="1" si="57"/>
        <v>0.8</v>
      </c>
      <c r="CT76">
        <f t="shared" ca="1" si="57"/>
        <v>0.92307692307692313</v>
      </c>
      <c r="CU76">
        <f t="shared" ca="1" si="57"/>
        <v>0.8666666666666667</v>
      </c>
      <c r="CV76">
        <f t="shared" ca="1" si="57"/>
        <v>0.87755102040816324</v>
      </c>
      <c r="CW76">
        <f t="shared" ca="1" si="57"/>
        <v>0.81034482758620685</v>
      </c>
      <c r="CX76">
        <f t="shared" ca="1" si="57"/>
        <v>0.9137931034482758</v>
      </c>
      <c r="CY76">
        <f t="shared" ca="1" si="57"/>
        <v>0.8392857142857143</v>
      </c>
      <c r="CZ76">
        <f t="shared" ca="1" si="58"/>
        <v>0.73333333333333339</v>
      </c>
      <c r="DA76">
        <f t="shared" ca="1" si="58"/>
        <v>0.79166666666666663</v>
      </c>
      <c r="DB76">
        <f t="shared" ca="1" si="58"/>
        <v>0.95833333333333337</v>
      </c>
      <c r="DC76">
        <f t="shared" ca="1" si="58"/>
        <v>0.81481481481481488</v>
      </c>
      <c r="DD76">
        <f t="shared" ca="1" si="58"/>
        <v>0.83333333333333337</v>
      </c>
      <c r="DE76">
        <f t="shared" ca="1" si="58"/>
        <v>0.8727272727272728</v>
      </c>
      <c r="DF76">
        <f t="shared" ca="1" si="58"/>
        <v>0.89655172413793105</v>
      </c>
      <c r="DG76">
        <f t="shared" ca="1" si="58"/>
        <v>0.95238095238095233</v>
      </c>
      <c r="DH76">
        <f t="shared" ca="1" si="62"/>
        <v>0.88888888888888884</v>
      </c>
      <c r="DI76">
        <f t="shared" ca="1" si="62"/>
        <v>0.90697674418604657</v>
      </c>
      <c r="DJ76">
        <f t="shared" ca="1" si="62"/>
        <v>0.87755102040816324</v>
      </c>
      <c r="DK76">
        <f t="shared" ca="1" si="62"/>
        <v>0.78</v>
      </c>
      <c r="DL76">
        <f t="shared" ca="1" si="62"/>
        <v>0.95348837209302328</v>
      </c>
      <c r="DM76">
        <f t="shared" ca="1" si="62"/>
        <v>0.94871794871794868</v>
      </c>
      <c r="DN76">
        <f t="shared" ca="1" si="62"/>
        <v>0.92982456140350878</v>
      </c>
      <c r="DO76">
        <f t="shared" ca="1" si="62"/>
        <v>0.91666666666666663</v>
      </c>
      <c r="DP76">
        <f t="shared" ca="1" si="62"/>
        <v>0.88235294117647056</v>
      </c>
      <c r="DQ76">
        <f t="shared" ca="1" si="62"/>
        <v>0.84905660377358494</v>
      </c>
      <c r="DR76">
        <f t="shared" ca="1" si="62"/>
        <v>0.97435897435897434</v>
      </c>
      <c r="DS76">
        <f t="shared" ca="1" si="62"/>
        <v>0.7142857142857143</v>
      </c>
      <c r="DT76">
        <f t="shared" ca="1" si="62"/>
        <v>0.72881355932203395</v>
      </c>
      <c r="DU76">
        <f t="shared" ca="1" si="62"/>
        <v>0.54716981132075471</v>
      </c>
      <c r="DV76">
        <f t="shared" ca="1" si="62"/>
        <v>0.72093023255813948</v>
      </c>
      <c r="DW76">
        <f t="shared" ca="1" si="62"/>
        <v>1</v>
      </c>
      <c r="DX76">
        <f t="shared" ca="1" si="60"/>
        <v>0.69565217391304346</v>
      </c>
      <c r="DY76">
        <f t="shared" ca="1" si="60"/>
        <v>0.88</v>
      </c>
      <c r="DZ76">
        <f t="shared" ca="1" si="60"/>
        <v>0.80701754385964919</v>
      </c>
      <c r="EA76">
        <f t="shared" ca="1" si="60"/>
        <v>0.94871794871794868</v>
      </c>
      <c r="EB76">
        <f t="shared" ca="1" si="60"/>
        <v>0.95348837209302328</v>
      </c>
      <c r="EC76">
        <f t="shared" ca="1" si="60"/>
        <v>0.79487179487179493</v>
      </c>
      <c r="ED76">
        <f t="shared" ca="1" si="60"/>
        <v>0.82000000000000006</v>
      </c>
      <c r="EE76">
        <f t="shared" ca="1" si="60"/>
        <v>0.8085106382978724</v>
      </c>
      <c r="EF76">
        <f t="shared" ca="1" si="60"/>
        <v>0.90909090909090906</v>
      </c>
      <c r="EG76">
        <f t="shared" ca="1" si="60"/>
        <v>0.89473684210526316</v>
      </c>
      <c r="EH76">
        <f t="shared" ca="1" si="60"/>
        <v>0.89130434782608692</v>
      </c>
    </row>
    <row r="77" spans="1:138" ht="39.75" x14ac:dyDescent="0.45">
      <c r="A77" s="4" t="s">
        <v>94</v>
      </c>
      <c r="B77" s="3" t="s">
        <v>363</v>
      </c>
      <c r="C77">
        <f t="shared" ca="1" si="61"/>
        <v>0.62903225806451613</v>
      </c>
      <c r="D77">
        <f t="shared" ca="1" si="61"/>
        <v>0.48611111111111116</v>
      </c>
      <c r="E77">
        <f t="shared" ca="1" si="61"/>
        <v>0.50819672131147542</v>
      </c>
      <c r="F77">
        <f t="shared" ca="1" si="61"/>
        <v>0.76785714285714279</v>
      </c>
      <c r="G77">
        <f t="shared" ca="1" si="61"/>
        <v>0.625</v>
      </c>
      <c r="H77">
        <f t="shared" ca="1" si="61"/>
        <v>0.61538461538461542</v>
      </c>
      <c r="I77">
        <f t="shared" ca="1" si="61"/>
        <v>0.66666666666666674</v>
      </c>
      <c r="J77">
        <f t="shared" ca="1" si="61"/>
        <v>0.76190476190476186</v>
      </c>
      <c r="K77">
        <f t="shared" ca="1" si="61"/>
        <v>0.76923076923076916</v>
      </c>
      <c r="L77">
        <f t="shared" ca="1" si="61"/>
        <v>0.92452830188679247</v>
      </c>
      <c r="M77">
        <f t="shared" ca="1" si="61"/>
        <v>0.61403508771929827</v>
      </c>
      <c r="N77">
        <f t="shared" ca="1" si="61"/>
        <v>0.81481481481481488</v>
      </c>
      <c r="O77">
        <f t="shared" ca="1" si="61"/>
        <v>0.64285714285714279</v>
      </c>
      <c r="P77">
        <f t="shared" ca="1" si="61"/>
        <v>0.7407407407407407</v>
      </c>
      <c r="Q77">
        <f t="shared" ca="1" si="61"/>
        <v>0.70175438596491224</v>
      </c>
      <c r="R77">
        <f t="shared" ca="1" si="61"/>
        <v>0.94339622641509435</v>
      </c>
      <c r="S77">
        <f t="shared" ca="1" si="59"/>
        <v>0.85714285714285721</v>
      </c>
      <c r="T77">
        <f t="shared" ca="1" si="59"/>
        <v>0.83333333333333337</v>
      </c>
      <c r="U77">
        <f t="shared" ca="1" si="59"/>
        <v>0.86792452830188682</v>
      </c>
      <c r="V77">
        <f t="shared" ca="1" si="59"/>
        <v>0.72222222222222221</v>
      </c>
      <c r="W77">
        <f t="shared" ca="1" si="59"/>
        <v>0.875</v>
      </c>
      <c r="X77">
        <f t="shared" ca="1" si="59"/>
        <v>0.73333333333333339</v>
      </c>
      <c r="Y77">
        <f t="shared" ca="1" si="59"/>
        <v>0.94</v>
      </c>
      <c r="Z77">
        <f t="shared" ca="1" si="59"/>
        <v>0.86</v>
      </c>
      <c r="AA77">
        <f t="shared" ca="1" si="59"/>
        <v>0.8035714285714286</v>
      </c>
      <c r="AB77">
        <f t="shared" ca="1" si="59"/>
        <v>0.67999999999999994</v>
      </c>
      <c r="AC77">
        <f t="shared" ca="1" si="59"/>
        <v>0.65853658536585358</v>
      </c>
      <c r="AD77">
        <f t="shared" ca="1" si="59"/>
        <v>0.859375</v>
      </c>
      <c r="AE77">
        <f t="shared" ca="1" si="59"/>
        <v>0.82258064516129026</v>
      </c>
      <c r="AF77">
        <f t="shared" ca="1" si="59"/>
        <v>0.77777777777777779</v>
      </c>
      <c r="AG77">
        <f t="shared" ca="1" si="59"/>
        <v>0.83333333333333337</v>
      </c>
      <c r="AH77">
        <f t="shared" ca="1" si="53"/>
        <v>0.93220338983050843</v>
      </c>
      <c r="AI77">
        <f t="shared" ca="1" si="53"/>
        <v>0.78333333333333333</v>
      </c>
      <c r="AJ77">
        <f t="shared" ca="1" si="53"/>
        <v>0.8928571428571429</v>
      </c>
      <c r="AK77">
        <f t="shared" ca="1" si="53"/>
        <v>0.9137931034482758</v>
      </c>
      <c r="AL77">
        <f t="shared" ca="1" si="53"/>
        <v>0.78260869565217395</v>
      </c>
      <c r="AM77">
        <f t="shared" ca="1" si="53"/>
        <v>0.70175438596491224</v>
      </c>
      <c r="AN77">
        <f t="shared" ca="1" si="53"/>
        <v>0.90909090909090906</v>
      </c>
      <c r="AO77">
        <f t="shared" ca="1" si="53"/>
        <v>0.92592592592592593</v>
      </c>
      <c r="AP77">
        <f t="shared" ca="1" si="53"/>
        <v>0.81355932203389836</v>
      </c>
      <c r="AQ77">
        <f t="shared" ca="1" si="53"/>
        <v>0.92307692307692313</v>
      </c>
      <c r="AR77">
        <f t="shared" ca="1" si="53"/>
        <v>0.90740740740740744</v>
      </c>
      <c r="AS77">
        <f t="shared" ca="1" si="53"/>
        <v>0.87037037037037035</v>
      </c>
      <c r="AT77">
        <f t="shared" ca="1" si="53"/>
        <v>0.91176470588235292</v>
      </c>
      <c r="AU77">
        <f t="shared" ca="1" si="53"/>
        <v>0.9642857142857143</v>
      </c>
      <c r="AV77">
        <f t="shared" ca="1" si="53"/>
        <v>0.94230769230769229</v>
      </c>
      <c r="AW77">
        <f t="shared" ref="AW77:BL92" ca="1" si="64">1-(COUNTIFS(INDIRECT(AW$1),1,INDIRECT($A77),1)/(COUNTIFS(INDIRECT(AW$1),1,INDIRECT($A77),0)+COUNTIFS(INDIRECT(AW$1),0,INDIRECT($A77),1)+COUNTIFS(INDIRECT(AW$1),1,INDIRECT($A77),1)))</f>
        <v>0.88709677419354838</v>
      </c>
      <c r="AX77">
        <f t="shared" ca="1" si="64"/>
        <v>0.6271186440677966</v>
      </c>
      <c r="AY77">
        <f t="shared" ca="1" si="64"/>
        <v>0.77358490566037741</v>
      </c>
      <c r="AZ77">
        <f t="shared" ca="1" si="64"/>
        <v>0.62295081967213117</v>
      </c>
      <c r="BA77">
        <f t="shared" ca="1" si="64"/>
        <v>0.86538461538461542</v>
      </c>
      <c r="BB77">
        <f t="shared" ca="1" si="64"/>
        <v>0.75510204081632648</v>
      </c>
      <c r="BC77">
        <f t="shared" ca="1" si="64"/>
        <v>0.70909090909090911</v>
      </c>
      <c r="BD77">
        <f t="shared" ca="1" si="64"/>
        <v>0.81355932203389836</v>
      </c>
      <c r="BE77">
        <f t="shared" ca="1" si="64"/>
        <v>0.73770491803278682</v>
      </c>
      <c r="BF77">
        <f t="shared" ca="1" si="64"/>
        <v>0.84313725490196079</v>
      </c>
      <c r="BG77">
        <f t="shared" ca="1" si="64"/>
        <v>0.66129032258064524</v>
      </c>
      <c r="BH77">
        <f t="shared" ca="1" si="64"/>
        <v>0.625</v>
      </c>
      <c r="BI77">
        <f t="shared" ca="1" si="64"/>
        <v>0.8035714285714286</v>
      </c>
      <c r="BJ77">
        <f t="shared" ca="1" si="64"/>
        <v>0.90384615384615385</v>
      </c>
      <c r="BK77">
        <f t="shared" ca="1" si="64"/>
        <v>0.69090909090909092</v>
      </c>
      <c r="BL77">
        <f t="shared" ca="1" si="64"/>
        <v>0.7592592592592593</v>
      </c>
      <c r="BM77">
        <f t="shared" ca="1" si="63"/>
        <v>0.90196078431372551</v>
      </c>
      <c r="BN77">
        <f t="shared" ca="1" si="63"/>
        <v>0.9</v>
      </c>
      <c r="BO77">
        <f t="shared" ca="1" si="63"/>
        <v>0.68965517241379315</v>
      </c>
      <c r="BP77">
        <f t="shared" ca="1" si="54"/>
        <v>0.78846153846153844</v>
      </c>
      <c r="BQ77">
        <f t="shared" ca="1" si="54"/>
        <v>0.86792452830188682</v>
      </c>
      <c r="BR77">
        <f t="shared" ca="1" si="54"/>
        <v>0.69841269841269837</v>
      </c>
      <c r="BS77">
        <f t="shared" ca="1" si="54"/>
        <v>0.69811320754716988</v>
      </c>
      <c r="BT77">
        <f t="shared" ca="1" si="54"/>
        <v>1</v>
      </c>
      <c r="BU77">
        <f t="shared" ca="1" si="54"/>
        <v>0.66037735849056611</v>
      </c>
      <c r="BV77">
        <f t="shared" ca="1" si="54"/>
        <v>0.7142857142857143</v>
      </c>
      <c r="BW77">
        <f t="shared" ca="1" si="54"/>
        <v>0.74509803921568629</v>
      </c>
      <c r="BX77">
        <f t="shared" ca="1" si="54"/>
        <v>0.47272727272727277</v>
      </c>
      <c r="BY77">
        <f t="shared" ca="1" si="54"/>
        <v>0</v>
      </c>
      <c r="BZ77">
        <f t="shared" ca="1" si="54"/>
        <v>0.82352941176470584</v>
      </c>
      <c r="CA77">
        <f t="shared" ca="1" si="54"/>
        <v>0.8867924528301887</v>
      </c>
      <c r="CB77">
        <f t="shared" ca="1" si="54"/>
        <v>0.86</v>
      </c>
      <c r="CC77">
        <f t="shared" ca="1" si="54"/>
        <v>0.78431372549019607</v>
      </c>
      <c r="CD77">
        <f t="shared" ca="1" si="55"/>
        <v>0.71153846153846156</v>
      </c>
      <c r="CE77">
        <f t="shared" ca="1" si="55"/>
        <v>0.82692307692307687</v>
      </c>
      <c r="CF77">
        <f t="shared" ca="1" si="55"/>
        <v>0.87234042553191493</v>
      </c>
      <c r="CG77">
        <f t="shared" ca="1" si="55"/>
        <v>0.78431372549019607</v>
      </c>
      <c r="CH77">
        <f t="shared" ca="1" si="52"/>
        <v>0.78431372549019607</v>
      </c>
      <c r="CI77">
        <f t="shared" ca="1" si="52"/>
        <v>0.81481481481481488</v>
      </c>
      <c r="CJ77">
        <f t="shared" ca="1" si="57"/>
        <v>0.98</v>
      </c>
      <c r="CK77">
        <f t="shared" ca="1" si="57"/>
        <v>0.79365079365079372</v>
      </c>
      <c r="CL77">
        <f t="shared" ca="1" si="57"/>
        <v>0.875</v>
      </c>
      <c r="CM77">
        <f t="shared" ca="1" si="57"/>
        <v>0.75714285714285712</v>
      </c>
      <c r="CN77">
        <f t="shared" ca="1" si="57"/>
        <v>0.8928571428571429</v>
      </c>
      <c r="CO77">
        <f t="shared" ca="1" si="57"/>
        <v>0.77966101694915257</v>
      </c>
      <c r="CP77">
        <f t="shared" ca="1" si="57"/>
        <v>0.75</v>
      </c>
      <c r="CQ77">
        <f t="shared" ca="1" si="57"/>
        <v>0.82352941176470584</v>
      </c>
      <c r="CR77">
        <f t="shared" ca="1" si="57"/>
        <v>0.75862068965517238</v>
      </c>
      <c r="CS77">
        <f t="shared" ca="1" si="57"/>
        <v>0.83333333333333337</v>
      </c>
      <c r="CT77">
        <f t="shared" ca="1" si="57"/>
        <v>0.9</v>
      </c>
      <c r="CU77">
        <f t="shared" ca="1" si="57"/>
        <v>0.84905660377358494</v>
      </c>
      <c r="CV77">
        <f t="shared" ca="1" si="57"/>
        <v>0.85964912280701755</v>
      </c>
      <c r="CW77">
        <f t="shared" ca="1" si="57"/>
        <v>0.80303030303030298</v>
      </c>
      <c r="CX77">
        <f t="shared" ca="1" si="57"/>
        <v>0.80327868852459017</v>
      </c>
      <c r="CY77">
        <f t="shared" ca="1" si="57"/>
        <v>0.77049180327868849</v>
      </c>
      <c r="CZ77">
        <f t="shared" ca="1" si="58"/>
        <v>0.69696969696969702</v>
      </c>
      <c r="DA77">
        <f t="shared" ca="1" si="58"/>
        <v>0.7857142857142857</v>
      </c>
      <c r="DB77">
        <f t="shared" ca="1" si="58"/>
        <v>0.90909090909090906</v>
      </c>
      <c r="DC77">
        <f t="shared" ca="1" si="58"/>
        <v>0.78688524590163933</v>
      </c>
      <c r="DD77">
        <f t="shared" ca="1" si="58"/>
        <v>0.80327868852459017</v>
      </c>
      <c r="DE77">
        <f t="shared" ca="1" si="58"/>
        <v>0.83870967741935487</v>
      </c>
      <c r="DF77">
        <f t="shared" ca="1" si="58"/>
        <v>0.86153846153846159</v>
      </c>
      <c r="DG77">
        <f t="shared" ca="1" si="58"/>
        <v>0.92</v>
      </c>
      <c r="DH77">
        <f t="shared" ca="1" si="62"/>
        <v>0.83333333333333337</v>
      </c>
      <c r="DI77">
        <f t="shared" ca="1" si="62"/>
        <v>0.88235294117647056</v>
      </c>
      <c r="DJ77">
        <f t="shared" ca="1" si="62"/>
        <v>0.91666666666666663</v>
      </c>
      <c r="DK77">
        <f t="shared" ca="1" si="62"/>
        <v>0.81666666666666665</v>
      </c>
      <c r="DL77">
        <f t="shared" ca="1" si="62"/>
        <v>0.98148148148148151</v>
      </c>
      <c r="DM77">
        <f t="shared" ca="1" si="62"/>
        <v>0.91489361702127658</v>
      </c>
      <c r="DN77">
        <f t="shared" ca="1" si="62"/>
        <v>0.87301587301587302</v>
      </c>
      <c r="DO77">
        <f t="shared" ca="1" si="62"/>
        <v>0.93103448275862066</v>
      </c>
      <c r="DP77">
        <f t="shared" ca="1" si="62"/>
        <v>0.84482758620689657</v>
      </c>
      <c r="DQ77">
        <f t="shared" ca="1" si="62"/>
        <v>0.83606557377049184</v>
      </c>
      <c r="DR77">
        <f t="shared" ca="1" si="62"/>
        <v>0.97959183673469385</v>
      </c>
      <c r="DS77">
        <f t="shared" ca="1" si="62"/>
        <v>0.7192982456140351</v>
      </c>
      <c r="DT77">
        <f t="shared" ca="1" si="62"/>
        <v>0.65079365079365081</v>
      </c>
      <c r="DU77">
        <f t="shared" ca="1" si="62"/>
        <v>0.68181818181818188</v>
      </c>
      <c r="DV77">
        <f t="shared" ca="1" si="62"/>
        <v>0.77358490566037741</v>
      </c>
      <c r="DW77">
        <f t="shared" ca="1" si="62"/>
        <v>1</v>
      </c>
      <c r="DX77">
        <f t="shared" ca="1" si="60"/>
        <v>0.7931034482758621</v>
      </c>
      <c r="DY77">
        <f t="shared" ca="1" si="60"/>
        <v>0.9</v>
      </c>
      <c r="DZ77">
        <f t="shared" ca="1" si="60"/>
        <v>0.8</v>
      </c>
      <c r="EA77">
        <f t="shared" ca="1" si="60"/>
        <v>0.9375</v>
      </c>
      <c r="EB77">
        <f t="shared" ca="1" si="60"/>
        <v>0.92156862745098045</v>
      </c>
      <c r="EC77">
        <f t="shared" ca="1" si="60"/>
        <v>0.86</v>
      </c>
      <c r="ED77">
        <f t="shared" ca="1" si="60"/>
        <v>0.81034482758620685</v>
      </c>
      <c r="EE77">
        <f t="shared" ca="1" si="60"/>
        <v>0.84210526315789469</v>
      </c>
      <c r="EF77">
        <f t="shared" ca="1" si="60"/>
        <v>0.94545454545454544</v>
      </c>
      <c r="EG77">
        <f t="shared" ca="1" si="60"/>
        <v>0.91666666666666663</v>
      </c>
      <c r="EH77">
        <f t="shared" ca="1" si="60"/>
        <v>0.92982456140350878</v>
      </c>
    </row>
    <row r="78" spans="1:138" ht="39.75" x14ac:dyDescent="0.45">
      <c r="A78" s="4" t="s">
        <v>95</v>
      </c>
      <c r="B78" s="3" t="s">
        <v>364</v>
      </c>
      <c r="C78">
        <f t="shared" ca="1" si="61"/>
        <v>0.84090909090909094</v>
      </c>
      <c r="D78">
        <f t="shared" ca="1" si="61"/>
        <v>0.84615384615384615</v>
      </c>
      <c r="E78">
        <f t="shared" ca="1" si="61"/>
        <v>0.83673469387755106</v>
      </c>
      <c r="F78">
        <f t="shared" ca="1" si="61"/>
        <v>1</v>
      </c>
      <c r="G78">
        <f t="shared" ca="1" si="61"/>
        <v>0.77272727272727271</v>
      </c>
      <c r="H78">
        <f t="shared" ca="1" si="61"/>
        <v>0.88235294117647056</v>
      </c>
      <c r="I78">
        <f t="shared" ca="1" si="61"/>
        <v>0.75</v>
      </c>
      <c r="J78">
        <f t="shared" ca="1" si="61"/>
        <v>0.77777777777777779</v>
      </c>
      <c r="K78">
        <f t="shared" ca="1" si="61"/>
        <v>1</v>
      </c>
      <c r="L78">
        <f t="shared" ca="1" si="61"/>
        <v>0.95454545454545459</v>
      </c>
      <c r="M78">
        <f t="shared" ca="1" si="61"/>
        <v>0.81578947368421051</v>
      </c>
      <c r="N78">
        <f t="shared" ca="1" si="61"/>
        <v>0.69565217391304346</v>
      </c>
      <c r="O78">
        <f t="shared" ca="1" si="61"/>
        <v>0.76470588235294112</v>
      </c>
      <c r="P78">
        <f t="shared" ca="1" si="61"/>
        <v>0.90322580645161288</v>
      </c>
      <c r="Q78">
        <f t="shared" ca="1" si="61"/>
        <v>0.85714285714285721</v>
      </c>
      <c r="R78">
        <f t="shared" ca="1" si="61"/>
        <v>0.9</v>
      </c>
      <c r="S78">
        <f t="shared" ca="1" si="59"/>
        <v>0.84615384615384615</v>
      </c>
      <c r="T78">
        <f t="shared" ca="1" si="59"/>
        <v>0.92592592592592593</v>
      </c>
      <c r="U78">
        <f t="shared" ca="1" si="59"/>
        <v>0.86956521739130432</v>
      </c>
      <c r="V78">
        <f t="shared" ca="1" si="59"/>
        <v>0.87096774193548387</v>
      </c>
      <c r="W78">
        <f t="shared" ca="1" si="59"/>
        <v>0.88888888888888884</v>
      </c>
      <c r="X78">
        <f t="shared" ca="1" si="59"/>
        <v>0.83333333333333337</v>
      </c>
      <c r="Y78">
        <f t="shared" ca="1" si="59"/>
        <v>0.88235294117647056</v>
      </c>
      <c r="Z78">
        <f t="shared" ca="1" si="59"/>
        <v>0.95454545454545459</v>
      </c>
      <c r="AA78">
        <f t="shared" ca="1" si="59"/>
        <v>0.9</v>
      </c>
      <c r="AB78">
        <f t="shared" ca="1" si="59"/>
        <v>0.91666666666666663</v>
      </c>
      <c r="AC78">
        <f t="shared" ca="1" si="59"/>
        <v>0.92957746478873238</v>
      </c>
      <c r="AD78">
        <f t="shared" ca="1" si="59"/>
        <v>0.97368421052631582</v>
      </c>
      <c r="AE78">
        <f t="shared" ca="1" si="59"/>
        <v>0.97368421052631582</v>
      </c>
      <c r="AF78">
        <f t="shared" ca="1" si="59"/>
        <v>0.94117647058823528</v>
      </c>
      <c r="AG78">
        <f t="shared" ca="1" si="59"/>
        <v>0.90384615384615385</v>
      </c>
      <c r="AH78">
        <f t="shared" ref="AH78:AW93" ca="1" si="65">1-(COUNTIFS(INDIRECT(AH$1),1,INDIRECT($A78),1)/(COUNTIFS(INDIRECT(AH$1),1,INDIRECT($A78),0)+COUNTIFS(INDIRECT(AH$1),0,INDIRECT($A78),1)+COUNTIFS(INDIRECT(AH$1),1,INDIRECT($A78),1)))</f>
        <v>1</v>
      </c>
      <c r="AI78">
        <f t="shared" ca="1" si="65"/>
        <v>0.91666666666666663</v>
      </c>
      <c r="AJ78">
        <f t="shared" ca="1" si="65"/>
        <v>1</v>
      </c>
      <c r="AK78">
        <f t="shared" ca="1" si="65"/>
        <v>1</v>
      </c>
      <c r="AL78">
        <f t="shared" ca="1" si="65"/>
        <v>0.88888888888888884</v>
      </c>
      <c r="AM78">
        <f t="shared" ca="1" si="65"/>
        <v>0.88888888888888884</v>
      </c>
      <c r="AN78">
        <f t="shared" ca="1" si="65"/>
        <v>0.96</v>
      </c>
      <c r="AO78">
        <f t="shared" ca="1" si="65"/>
        <v>0.90909090909090906</v>
      </c>
      <c r="AP78">
        <f t="shared" ca="1" si="65"/>
        <v>1</v>
      </c>
      <c r="AQ78">
        <f t="shared" ca="1" si="65"/>
        <v>1</v>
      </c>
      <c r="AR78">
        <f t="shared" ca="1" si="65"/>
        <v>0.95833333333333337</v>
      </c>
      <c r="AS78">
        <f t="shared" ca="1" si="65"/>
        <v>1</v>
      </c>
      <c r="AT78">
        <f t="shared" ca="1" si="65"/>
        <v>0.97435897435897434</v>
      </c>
      <c r="AU78">
        <f t="shared" ca="1" si="65"/>
        <v>1</v>
      </c>
      <c r="AV78">
        <f t="shared" ca="1" si="65"/>
        <v>1</v>
      </c>
      <c r="AW78">
        <f t="shared" ca="1" si="65"/>
        <v>0.87096774193548387</v>
      </c>
      <c r="AX78">
        <f t="shared" ca="1" si="64"/>
        <v>0.85365853658536583</v>
      </c>
      <c r="AY78">
        <f t="shared" ca="1" si="64"/>
        <v>0.8928571428571429</v>
      </c>
      <c r="AZ78">
        <f t="shared" ca="1" si="64"/>
        <v>0.88888888888888884</v>
      </c>
      <c r="BA78">
        <f t="shared" ca="1" si="64"/>
        <v>0.86363636363636365</v>
      </c>
      <c r="BB78">
        <f t="shared" ca="1" si="64"/>
        <v>0.875</v>
      </c>
      <c r="BC78">
        <f t="shared" ca="1" si="64"/>
        <v>0.84375</v>
      </c>
      <c r="BD78">
        <f t="shared" ca="1" si="64"/>
        <v>0.875</v>
      </c>
      <c r="BE78">
        <f t="shared" ca="1" si="64"/>
        <v>0.83783783783783783</v>
      </c>
      <c r="BF78">
        <f t="shared" ca="1" si="64"/>
        <v>0.86363636363636365</v>
      </c>
      <c r="BG78">
        <f t="shared" ca="1" si="64"/>
        <v>0.91111111111111109</v>
      </c>
      <c r="BH78">
        <f t="shared" ca="1" si="64"/>
        <v>0.77142857142857146</v>
      </c>
      <c r="BI78">
        <f t="shared" ca="1" si="64"/>
        <v>0.73076923076923084</v>
      </c>
      <c r="BJ78">
        <f t="shared" ca="1" si="64"/>
        <v>0.85</v>
      </c>
      <c r="BK78">
        <f t="shared" ca="1" si="64"/>
        <v>0.91428571428571426</v>
      </c>
      <c r="BL78">
        <f t="shared" ca="1" si="64"/>
        <v>0.86206896551724133</v>
      </c>
      <c r="BM78">
        <f t="shared" ca="1" si="63"/>
        <v>0.84210526315789469</v>
      </c>
      <c r="BN78">
        <f t="shared" ca="1" si="63"/>
        <v>0.89473684210526316</v>
      </c>
      <c r="BO78">
        <f t="shared" ca="1" si="63"/>
        <v>0.76470588235294112</v>
      </c>
      <c r="BP78">
        <f t="shared" ca="1" si="54"/>
        <v>0.88461538461538458</v>
      </c>
      <c r="BQ78">
        <f t="shared" ca="1" si="54"/>
        <v>0.81818181818181812</v>
      </c>
      <c r="BR78">
        <f t="shared" ca="1" si="54"/>
        <v>0.85714285714285721</v>
      </c>
      <c r="BS78">
        <f t="shared" ref="BS78:CC78" ca="1" si="66">1-(COUNTIFS(INDIRECT(BS$1),1,INDIRECT($A78),1)/(COUNTIFS(INDIRECT(BS$1),1,INDIRECT($A78),0)+COUNTIFS(INDIRECT(BS$1),0,INDIRECT($A78),1)+COUNTIFS(INDIRECT(BS$1),1,INDIRECT($A78),1)))</f>
        <v>0.90625</v>
      </c>
      <c r="BT78">
        <f t="shared" ca="1" si="66"/>
        <v>1</v>
      </c>
      <c r="BU78">
        <f t="shared" ca="1" si="66"/>
        <v>0.87878787878787878</v>
      </c>
      <c r="BV78">
        <f t="shared" ca="1" si="66"/>
        <v>0.88235294117647056</v>
      </c>
      <c r="BW78">
        <f t="shared" ca="1" si="66"/>
        <v>0.8</v>
      </c>
      <c r="BX78">
        <f t="shared" ca="1" si="66"/>
        <v>0.83720930232558133</v>
      </c>
      <c r="BY78">
        <f t="shared" ca="1" si="66"/>
        <v>0.82352941176470584</v>
      </c>
      <c r="BZ78">
        <f t="shared" ca="1" si="66"/>
        <v>0</v>
      </c>
      <c r="CA78">
        <f t="shared" ca="1" si="66"/>
        <v>0.91304347826086962</v>
      </c>
      <c r="CB78">
        <f t="shared" ca="1" si="66"/>
        <v>0.85</v>
      </c>
      <c r="CC78">
        <f t="shared" ca="1" si="66"/>
        <v>0.78260869565217395</v>
      </c>
      <c r="CD78">
        <f t="shared" ca="1" si="55"/>
        <v>0.73076923076923084</v>
      </c>
      <c r="CE78">
        <f t="shared" ca="1" si="55"/>
        <v>0.77272727272727271</v>
      </c>
      <c r="CF78">
        <f t="shared" ca="1" si="55"/>
        <v>1</v>
      </c>
      <c r="CG78">
        <f t="shared" ca="1" si="55"/>
        <v>0.83333333333333337</v>
      </c>
      <c r="CH78">
        <f t="shared" ca="1" si="52"/>
        <v>0.88</v>
      </c>
      <c r="CI78">
        <f t="shared" ca="1" si="52"/>
        <v>0.69565217391304346</v>
      </c>
      <c r="CJ78">
        <f t="shared" ca="1" si="57"/>
        <v>1</v>
      </c>
      <c r="CK78">
        <f t="shared" ca="1" si="57"/>
        <v>0.92307692307692313</v>
      </c>
      <c r="CL78">
        <f t="shared" ca="1" si="57"/>
        <v>0.9642857142857143</v>
      </c>
      <c r="CM78">
        <f t="shared" ca="1" si="57"/>
        <v>0.94</v>
      </c>
      <c r="CN78">
        <f t="shared" ca="1" si="57"/>
        <v>1</v>
      </c>
      <c r="CO78">
        <f t="shared" ca="1" si="57"/>
        <v>0.91428571428571426</v>
      </c>
      <c r="CP78">
        <f t="shared" ca="1" si="57"/>
        <v>0.86111111111111116</v>
      </c>
      <c r="CQ78">
        <f t="shared" ca="1" si="57"/>
        <v>0.86956521739130432</v>
      </c>
      <c r="CR78">
        <f t="shared" ca="1" si="57"/>
        <v>0.94444444444444442</v>
      </c>
      <c r="CS78">
        <f t="shared" ca="1" si="57"/>
        <v>0.90909090909090906</v>
      </c>
      <c r="CT78">
        <f t="shared" ca="1" si="57"/>
        <v>1</v>
      </c>
      <c r="CU78">
        <f t="shared" ca="1" si="57"/>
        <v>0.96153846153846156</v>
      </c>
      <c r="CV78">
        <f t="shared" ca="1" si="57"/>
        <v>0.96666666666666667</v>
      </c>
      <c r="CW78">
        <f t="shared" ca="1" si="57"/>
        <v>0.90243902439024393</v>
      </c>
      <c r="CX78">
        <f t="shared" ca="1" si="57"/>
        <v>0.8529411764705882</v>
      </c>
      <c r="CY78">
        <f t="shared" ca="1" si="57"/>
        <v>0.86111111111111116</v>
      </c>
      <c r="CZ78">
        <f t="shared" ca="1" si="58"/>
        <v>0.98039215686274506</v>
      </c>
      <c r="DA78">
        <f t="shared" ca="1" si="58"/>
        <v>0.8666666666666667</v>
      </c>
      <c r="DB78">
        <f t="shared" ca="1" si="58"/>
        <v>0.91666666666666663</v>
      </c>
      <c r="DC78">
        <f t="shared" ca="1" si="58"/>
        <v>0.91891891891891886</v>
      </c>
      <c r="DD78">
        <f t="shared" ca="1" si="58"/>
        <v>0.97368421052631582</v>
      </c>
      <c r="DE78">
        <f t="shared" ca="1" si="58"/>
        <v>0.94444444444444442</v>
      </c>
      <c r="DF78">
        <f t="shared" ca="1" si="58"/>
        <v>0.91891891891891886</v>
      </c>
      <c r="DG78">
        <f t="shared" ca="1" si="58"/>
        <v>1</v>
      </c>
      <c r="DH78">
        <f t="shared" ca="1" si="62"/>
        <v>0.94117647058823528</v>
      </c>
      <c r="DI78">
        <f t="shared" ca="1" si="62"/>
        <v>0.95454545454545459</v>
      </c>
      <c r="DJ78">
        <f t="shared" ca="1" si="62"/>
        <v>0.96666666666666667</v>
      </c>
      <c r="DK78">
        <f t="shared" ca="1" si="62"/>
        <v>0.87878787878787878</v>
      </c>
      <c r="DL78">
        <f t="shared" ca="1" si="62"/>
        <v>1</v>
      </c>
      <c r="DM78">
        <f t="shared" ca="1" si="62"/>
        <v>1</v>
      </c>
      <c r="DN78">
        <f t="shared" ca="1" si="62"/>
        <v>0.91176470588235292</v>
      </c>
      <c r="DO78">
        <f t="shared" ca="1" si="62"/>
        <v>0.96296296296296302</v>
      </c>
      <c r="DP78">
        <f t="shared" ca="1" si="62"/>
        <v>0.9</v>
      </c>
      <c r="DQ78">
        <f t="shared" ca="1" si="62"/>
        <v>0.94285714285714284</v>
      </c>
      <c r="DR78">
        <f t="shared" ca="1" si="62"/>
        <v>1</v>
      </c>
      <c r="DS78">
        <f t="shared" ca="1" si="62"/>
        <v>0.78125</v>
      </c>
      <c r="DT78">
        <f t="shared" ca="1" si="62"/>
        <v>0.84090909090909094</v>
      </c>
      <c r="DU78">
        <f t="shared" ca="1" si="62"/>
        <v>0.87234042553191493</v>
      </c>
      <c r="DV78">
        <f t="shared" ca="1" si="62"/>
        <v>0.85185185185185186</v>
      </c>
      <c r="DW78">
        <f t="shared" ca="1" si="62"/>
        <v>1</v>
      </c>
      <c r="DX78">
        <f t="shared" ca="1" si="60"/>
        <v>0.8</v>
      </c>
      <c r="DY78">
        <f t="shared" ca="1" si="60"/>
        <v>0.72</v>
      </c>
      <c r="DZ78">
        <f t="shared" ca="1" si="60"/>
        <v>0.87179487179487181</v>
      </c>
      <c r="EA78">
        <f t="shared" ca="1" si="60"/>
        <v>1</v>
      </c>
      <c r="EB78">
        <f t="shared" ca="1" si="60"/>
        <v>0.83333333333333337</v>
      </c>
      <c r="EC78">
        <f t="shared" ca="1" si="60"/>
        <v>0.95454545454545459</v>
      </c>
      <c r="ED78">
        <f t="shared" ca="1" si="60"/>
        <v>0.87096774193548387</v>
      </c>
      <c r="EE78">
        <f t="shared" ca="1" si="60"/>
        <v>0.81481481481481488</v>
      </c>
      <c r="EF78">
        <f t="shared" ca="1" si="60"/>
        <v>0.90909090909090906</v>
      </c>
      <c r="EG78">
        <f t="shared" ca="1" si="60"/>
        <v>0.94117647058823528</v>
      </c>
      <c r="EH78">
        <f t="shared" ca="1" si="60"/>
        <v>0.92</v>
      </c>
    </row>
    <row r="79" spans="1:138" ht="26.65" x14ac:dyDescent="0.45">
      <c r="A79" s="4" t="s">
        <v>96</v>
      </c>
      <c r="B79" s="3" t="s">
        <v>365</v>
      </c>
      <c r="C79">
        <f t="shared" ca="1" si="61"/>
        <v>0.91304347826086962</v>
      </c>
      <c r="D79">
        <f t="shared" ca="1" si="61"/>
        <v>0.86153846153846159</v>
      </c>
      <c r="E79">
        <f t="shared" ca="1" si="61"/>
        <v>0.85714285714285721</v>
      </c>
      <c r="F79">
        <f t="shared" ca="1" si="61"/>
        <v>0.90322580645161288</v>
      </c>
      <c r="G79">
        <f t="shared" ca="1" si="61"/>
        <v>0.84782608695652173</v>
      </c>
      <c r="H79">
        <f t="shared" ca="1" si="61"/>
        <v>0.87878787878787878</v>
      </c>
      <c r="I79">
        <f t="shared" ca="1" si="61"/>
        <v>0.77500000000000002</v>
      </c>
      <c r="J79">
        <f t="shared" ca="1" si="61"/>
        <v>0.89743589743589747</v>
      </c>
      <c r="K79">
        <f t="shared" ca="1" si="61"/>
        <v>0.79166666666666663</v>
      </c>
      <c r="L79">
        <f t="shared" ca="1" si="61"/>
        <v>0.84210526315789469</v>
      </c>
      <c r="M79">
        <f t="shared" ca="1" si="61"/>
        <v>0.84210526315789469</v>
      </c>
      <c r="N79">
        <f t="shared" ca="1" si="61"/>
        <v>0.79166666666666663</v>
      </c>
      <c r="O79">
        <f t="shared" ca="1" si="61"/>
        <v>0.92105263157894735</v>
      </c>
      <c r="P79">
        <f t="shared" ca="1" si="61"/>
        <v>0.93548387096774199</v>
      </c>
      <c r="Q79">
        <f t="shared" ca="1" si="61"/>
        <v>0.94594594594594594</v>
      </c>
      <c r="R79">
        <f t="shared" ca="1" si="61"/>
        <v>1</v>
      </c>
      <c r="S79">
        <f t="shared" ca="1" si="59"/>
        <v>0.79166666666666663</v>
      </c>
      <c r="T79">
        <f t="shared" ca="1" si="59"/>
        <v>0.88</v>
      </c>
      <c r="U79">
        <f t="shared" ca="1" si="59"/>
        <v>0.86363636363636365</v>
      </c>
      <c r="V79">
        <f t="shared" ca="1" si="59"/>
        <v>0.7857142857142857</v>
      </c>
      <c r="W79">
        <f t="shared" ca="1" si="59"/>
        <v>0.88235294117647056</v>
      </c>
      <c r="X79">
        <f t="shared" ca="1" si="59"/>
        <v>0.82857142857142851</v>
      </c>
      <c r="Y79">
        <f t="shared" ca="1" si="59"/>
        <v>0.8</v>
      </c>
      <c r="Z79">
        <f t="shared" ca="1" si="59"/>
        <v>0.9</v>
      </c>
      <c r="AA79">
        <f t="shared" ca="1" si="59"/>
        <v>0.89655172413793105</v>
      </c>
      <c r="AB79">
        <f t="shared" ca="1" si="59"/>
        <v>0.89655172413793105</v>
      </c>
      <c r="AC79">
        <f t="shared" ca="1" si="59"/>
        <v>0.9285714285714286</v>
      </c>
      <c r="AD79">
        <f t="shared" ca="1" si="59"/>
        <v>0.88235294117647056</v>
      </c>
      <c r="AE79">
        <f t="shared" ca="1" si="59"/>
        <v>0.94444444444444442</v>
      </c>
      <c r="AF79">
        <f t="shared" ca="1" si="59"/>
        <v>0.84782608695652173</v>
      </c>
      <c r="AG79">
        <f t="shared" ca="1" si="59"/>
        <v>0.90196078431372551</v>
      </c>
      <c r="AH79">
        <f t="shared" ca="1" si="65"/>
        <v>0.96296296296296302</v>
      </c>
      <c r="AI79">
        <f t="shared" ca="1" si="65"/>
        <v>0.91428571428571426</v>
      </c>
      <c r="AJ79">
        <f t="shared" ca="1" si="65"/>
        <v>0.875</v>
      </c>
      <c r="AK79">
        <f t="shared" ca="1" si="65"/>
        <v>0.92307692307692313</v>
      </c>
      <c r="AL79">
        <f t="shared" ca="1" si="65"/>
        <v>0.93478260869565222</v>
      </c>
      <c r="AM79">
        <f t="shared" ca="1" si="65"/>
        <v>0.88571428571428568</v>
      </c>
      <c r="AN79">
        <f t="shared" ca="1" si="65"/>
        <v>1</v>
      </c>
      <c r="AO79">
        <f t="shared" ca="1" si="65"/>
        <v>0.90476190476190477</v>
      </c>
      <c r="AP79">
        <f t="shared" ca="1" si="65"/>
        <v>0.90625</v>
      </c>
      <c r="AQ79">
        <f t="shared" ca="1" si="65"/>
        <v>0.95</v>
      </c>
      <c r="AR79">
        <f t="shared" ca="1" si="65"/>
        <v>0.95652173913043481</v>
      </c>
      <c r="AS79">
        <f t="shared" ca="1" si="65"/>
        <v>0.96</v>
      </c>
      <c r="AT79">
        <f t="shared" ca="1" si="65"/>
        <v>0.88571428571428568</v>
      </c>
      <c r="AU79">
        <f t="shared" ca="1" si="65"/>
        <v>0.90476190476190477</v>
      </c>
      <c r="AV79">
        <f t="shared" ca="1" si="65"/>
        <v>0.82352941176470584</v>
      </c>
      <c r="AW79">
        <f t="shared" ca="1" si="65"/>
        <v>0.90322580645161288</v>
      </c>
      <c r="AX79">
        <f t="shared" ca="1" si="64"/>
        <v>0.93023255813953487</v>
      </c>
      <c r="AY79">
        <f t="shared" ca="1" si="64"/>
        <v>0.88888888888888884</v>
      </c>
      <c r="AZ79">
        <f t="shared" ca="1" si="64"/>
        <v>0.83333333333333337</v>
      </c>
      <c r="BA79">
        <f t="shared" ca="1" si="64"/>
        <v>0.90909090909090906</v>
      </c>
      <c r="BB79">
        <f t="shared" ca="1" si="64"/>
        <v>0.91666666666666663</v>
      </c>
      <c r="BC79">
        <f t="shared" ca="1" si="64"/>
        <v>0.90909090909090906</v>
      </c>
      <c r="BD79">
        <f t="shared" ca="1" si="64"/>
        <v>0.93939393939393945</v>
      </c>
      <c r="BE79">
        <f t="shared" ca="1" si="64"/>
        <v>0.83333333333333337</v>
      </c>
      <c r="BF79">
        <f t="shared" ca="1" si="64"/>
        <v>0.95652173913043481</v>
      </c>
      <c r="BG79">
        <f t="shared" ca="1" si="64"/>
        <v>0.82926829268292679</v>
      </c>
      <c r="BH79">
        <f t="shared" ca="1" si="64"/>
        <v>0.8</v>
      </c>
      <c r="BI79">
        <f t="shared" ca="1" si="64"/>
        <v>0.93333333333333335</v>
      </c>
      <c r="BJ79">
        <f t="shared" ca="1" si="64"/>
        <v>0.70588235294117641</v>
      </c>
      <c r="BK79">
        <f t="shared" ca="1" si="64"/>
        <v>0.91176470588235292</v>
      </c>
      <c r="BL79">
        <f t="shared" ca="1" si="64"/>
        <v>1</v>
      </c>
      <c r="BM79">
        <f t="shared" ca="1" si="63"/>
        <v>0.95</v>
      </c>
      <c r="BN79">
        <f t="shared" ca="1" si="63"/>
        <v>0.88888888888888884</v>
      </c>
      <c r="BO79">
        <f t="shared" ca="1" si="63"/>
        <v>0.75757575757575757</v>
      </c>
      <c r="BP79">
        <f t="shared" ca="1" si="63"/>
        <v>0.96296296296296302</v>
      </c>
      <c r="BQ79">
        <f t="shared" ca="1" si="63"/>
        <v>0.86363636363636365</v>
      </c>
      <c r="BR79">
        <f t="shared" ca="1" si="63"/>
        <v>0.88095238095238093</v>
      </c>
      <c r="BS79">
        <f t="shared" ca="1" si="63"/>
        <v>0.82758620689655171</v>
      </c>
      <c r="BT79">
        <f t="shared" ca="1" si="63"/>
        <v>1</v>
      </c>
      <c r="BU79">
        <f t="shared" ca="1" si="63"/>
        <v>0.75862068965517238</v>
      </c>
      <c r="BV79">
        <f t="shared" ca="1" si="63"/>
        <v>0.76666666666666661</v>
      </c>
      <c r="BW79">
        <f t="shared" ca="1" si="63"/>
        <v>0.84</v>
      </c>
      <c r="BX79">
        <f t="shared" ca="1" si="63"/>
        <v>0.86046511627906974</v>
      </c>
      <c r="BY79">
        <f t="shared" ca="1" si="63"/>
        <v>0.8867924528301887</v>
      </c>
      <c r="BZ79">
        <f t="shared" ca="1" si="63"/>
        <v>0.91304347826086962</v>
      </c>
      <c r="CA79">
        <f t="shared" ca="1" si="63"/>
        <v>0</v>
      </c>
      <c r="CB79">
        <f t="shared" ca="1" si="63"/>
        <v>0.95238095238095233</v>
      </c>
      <c r="CC79">
        <f t="shared" ref="CC79:CC109" ca="1" si="67">1-(COUNTIFS(INDIRECT(CC$1),1,INDIRECT($A79),1)/(COUNTIFS(INDIRECT(CC$1),1,INDIRECT($A79),0)+COUNTIFS(INDIRECT(CC$1),0,INDIRECT($A79),1)+COUNTIFS(INDIRECT(CC$1),1,INDIRECT($A79),1)))</f>
        <v>0.82608695652173914</v>
      </c>
      <c r="CD79">
        <f t="shared" ca="1" si="55"/>
        <v>0.93333333333333335</v>
      </c>
      <c r="CE79">
        <f t="shared" ca="1" si="55"/>
        <v>0.91666666666666663</v>
      </c>
      <c r="CF79">
        <f t="shared" ca="1" si="55"/>
        <v>0.94117647058823528</v>
      </c>
      <c r="CG79">
        <f t="shared" ca="1" si="55"/>
        <v>0.875</v>
      </c>
      <c r="CH79">
        <f t="shared" ca="1" si="52"/>
        <v>0.875</v>
      </c>
      <c r="CI79">
        <f t="shared" ca="1" si="52"/>
        <v>0.92592592592592593</v>
      </c>
      <c r="CJ79">
        <f t="shared" ca="1" si="57"/>
        <v>1</v>
      </c>
      <c r="CK79">
        <f t="shared" ca="1" si="57"/>
        <v>0.92105263157894735</v>
      </c>
      <c r="CL79">
        <f t="shared" ca="1" si="57"/>
        <v>0.96296296296296302</v>
      </c>
      <c r="CM79">
        <f t="shared" ca="1" si="57"/>
        <v>0.91666666666666663</v>
      </c>
      <c r="CN79">
        <f t="shared" ca="1" si="57"/>
        <v>1</v>
      </c>
      <c r="CO79">
        <f t="shared" ca="1" si="57"/>
        <v>0.97222222222222221</v>
      </c>
      <c r="CP79">
        <f t="shared" ca="1" si="57"/>
        <v>1</v>
      </c>
      <c r="CQ79">
        <f t="shared" ca="1" si="57"/>
        <v>1</v>
      </c>
      <c r="CR79">
        <f t="shared" ca="1" si="57"/>
        <v>0.94285714285714284</v>
      </c>
      <c r="CS79">
        <f t="shared" ca="1" si="57"/>
        <v>0.97058823529411764</v>
      </c>
      <c r="CT79">
        <f t="shared" ca="1" si="57"/>
        <v>0.93103448275862066</v>
      </c>
      <c r="CU79">
        <f t="shared" ca="1" si="57"/>
        <v>0.96</v>
      </c>
      <c r="CV79">
        <f t="shared" ca="1" si="57"/>
        <v>0.9285714285714286</v>
      </c>
      <c r="CW79">
        <f t="shared" ca="1" si="57"/>
        <v>0.9</v>
      </c>
      <c r="CX79">
        <f t="shared" ca="1" si="57"/>
        <v>0.94444444444444442</v>
      </c>
      <c r="CY79">
        <f t="shared" ca="1" si="57"/>
        <v>1</v>
      </c>
      <c r="CZ79">
        <f t="shared" ca="1" si="58"/>
        <v>0.9375</v>
      </c>
      <c r="DA79">
        <f t="shared" ca="1" si="58"/>
        <v>0.9</v>
      </c>
      <c r="DB79">
        <f t="shared" ca="1" si="58"/>
        <v>0.80952380952380953</v>
      </c>
      <c r="DC79">
        <f t="shared" ca="1" si="58"/>
        <v>0.91666666666666663</v>
      </c>
      <c r="DD79">
        <f t="shared" ca="1" si="58"/>
        <v>0.8125</v>
      </c>
      <c r="DE79">
        <f t="shared" ca="1" si="58"/>
        <v>0.91176470588235292</v>
      </c>
      <c r="DF79">
        <f t="shared" ca="1" si="58"/>
        <v>0.97368421052631582</v>
      </c>
      <c r="DG79">
        <f t="shared" ca="1" si="58"/>
        <v>0.8125</v>
      </c>
      <c r="DH79">
        <f t="shared" ca="1" si="62"/>
        <v>0.97058823529411764</v>
      </c>
      <c r="DI79">
        <f t="shared" ca="1" si="62"/>
        <v>0.95238095238095233</v>
      </c>
      <c r="DJ79">
        <f t="shared" ca="1" si="62"/>
        <v>0.9285714285714286</v>
      </c>
      <c r="DK79">
        <f t="shared" ca="1" si="62"/>
        <v>0.90909090909090906</v>
      </c>
      <c r="DL79">
        <f t="shared" ca="1" si="62"/>
        <v>1</v>
      </c>
      <c r="DM79">
        <f t="shared" ca="1" si="62"/>
        <v>0.93333333333333335</v>
      </c>
      <c r="DN79">
        <f t="shared" ca="1" si="62"/>
        <v>0.90909090909090906</v>
      </c>
      <c r="DO79">
        <f t="shared" ca="1" si="62"/>
        <v>0.92</v>
      </c>
      <c r="DP79">
        <f t="shared" ca="1" si="62"/>
        <v>0.967741935483871</v>
      </c>
      <c r="DQ79">
        <f t="shared" ca="1" si="62"/>
        <v>0.94117647058823528</v>
      </c>
      <c r="DR79">
        <f t="shared" ca="1" si="62"/>
        <v>1</v>
      </c>
      <c r="DS79">
        <f t="shared" ca="1" si="62"/>
        <v>0.88235294117647056</v>
      </c>
      <c r="DT79">
        <f t="shared" ca="1" si="62"/>
        <v>0.78048780487804881</v>
      </c>
      <c r="DU79">
        <f t="shared" ca="1" si="62"/>
        <v>0.8936170212765957</v>
      </c>
      <c r="DV79">
        <f t="shared" ca="1" si="62"/>
        <v>0.9285714285714286</v>
      </c>
      <c r="DW79">
        <f t="shared" ca="1" si="62"/>
        <v>0.91666666666666663</v>
      </c>
      <c r="DX79">
        <f t="shared" ca="1" si="60"/>
        <v>0.7931034482758621</v>
      </c>
      <c r="DY79">
        <f t="shared" ca="1" si="60"/>
        <v>0.85185185185185186</v>
      </c>
      <c r="DZ79">
        <f t="shared" ca="1" si="60"/>
        <v>0.86842105263157898</v>
      </c>
      <c r="EA79">
        <f t="shared" ca="1" si="60"/>
        <v>0.85714285714285721</v>
      </c>
      <c r="EB79">
        <f t="shared" ca="1" si="60"/>
        <v>0.94736842105263164</v>
      </c>
      <c r="EC79">
        <f t="shared" ca="1" si="60"/>
        <v>0.95238095238095233</v>
      </c>
      <c r="ED79">
        <f t="shared" ca="1" si="60"/>
        <v>0.82758620689655171</v>
      </c>
      <c r="EE79">
        <f t="shared" ca="1" si="60"/>
        <v>0.8928571428571429</v>
      </c>
      <c r="EF79">
        <f t="shared" ca="1" si="60"/>
        <v>0.78947368421052633</v>
      </c>
      <c r="EG79">
        <f t="shared" ca="1" si="60"/>
        <v>0.7857142857142857</v>
      </c>
      <c r="EH79">
        <f t="shared" ca="1" si="60"/>
        <v>0.86956521739130432</v>
      </c>
    </row>
    <row r="80" spans="1:138" ht="26.65" x14ac:dyDescent="0.45">
      <c r="A80" s="4" t="s">
        <v>97</v>
      </c>
      <c r="B80" s="3" t="s">
        <v>366</v>
      </c>
      <c r="C80">
        <f t="shared" ca="1" si="61"/>
        <v>0.88372093023255816</v>
      </c>
      <c r="D80">
        <f t="shared" ca="1" si="61"/>
        <v>0.875</v>
      </c>
      <c r="E80">
        <f t="shared" ca="1" si="61"/>
        <v>0.89795918367346939</v>
      </c>
      <c r="F80">
        <f t="shared" ca="1" si="61"/>
        <v>0.89655172413793105</v>
      </c>
      <c r="G80">
        <f t="shared" ca="1" si="61"/>
        <v>0.89130434782608692</v>
      </c>
      <c r="H80">
        <f t="shared" ca="1" si="61"/>
        <v>0.93939393939393945</v>
      </c>
      <c r="I80">
        <f t="shared" ca="1" si="61"/>
        <v>0.90697674418604657</v>
      </c>
      <c r="J80">
        <f t="shared" ca="1" si="61"/>
        <v>0.79411764705882359</v>
      </c>
      <c r="K80">
        <f t="shared" ca="1" si="61"/>
        <v>0.96153846153846156</v>
      </c>
      <c r="L80">
        <f t="shared" ca="1" si="61"/>
        <v>0.88888888888888884</v>
      </c>
      <c r="M80">
        <f t="shared" ca="1" si="61"/>
        <v>0.89473684210526316</v>
      </c>
      <c r="N80">
        <f t="shared" ca="1" si="61"/>
        <v>0.875</v>
      </c>
      <c r="O80">
        <f t="shared" ca="1" si="61"/>
        <v>0.81818181818181812</v>
      </c>
      <c r="P80">
        <f t="shared" ca="1" si="61"/>
        <v>0.85185185185185186</v>
      </c>
      <c r="Q80">
        <f t="shared" ca="1" si="61"/>
        <v>0.91176470588235292</v>
      </c>
      <c r="R80">
        <f t="shared" ca="1" si="61"/>
        <v>0.88235294117647056</v>
      </c>
      <c r="S80">
        <f t="shared" ca="1" si="59"/>
        <v>0.875</v>
      </c>
      <c r="T80">
        <f t="shared" ca="1" si="59"/>
        <v>0.91666666666666663</v>
      </c>
      <c r="U80">
        <f t="shared" ca="1" si="59"/>
        <v>0.85</v>
      </c>
      <c r="V80">
        <f t="shared" ca="1" si="59"/>
        <v>0.81481481481481488</v>
      </c>
      <c r="W80">
        <f t="shared" ca="1" si="59"/>
        <v>0.8666666666666667</v>
      </c>
      <c r="X80">
        <f t="shared" ca="1" si="59"/>
        <v>0.94594594594594594</v>
      </c>
      <c r="Y80">
        <f t="shared" ca="1" si="59"/>
        <v>0.85714285714285721</v>
      </c>
      <c r="Z80">
        <f t="shared" ca="1" si="59"/>
        <v>0.88888888888888884</v>
      </c>
      <c r="AA80">
        <f t="shared" ca="1" si="59"/>
        <v>0.84615384615384615</v>
      </c>
      <c r="AB80">
        <f t="shared" ca="1" si="59"/>
        <v>0.96666666666666667</v>
      </c>
      <c r="AC80">
        <f t="shared" ca="1" si="59"/>
        <v>0.92647058823529416</v>
      </c>
      <c r="AD80">
        <f t="shared" ca="1" si="59"/>
        <v>0.97142857142857142</v>
      </c>
      <c r="AE80">
        <f t="shared" ca="1" si="59"/>
        <v>0.97142857142857142</v>
      </c>
      <c r="AF80">
        <f t="shared" ca="1" si="59"/>
        <v>0.95918367346938771</v>
      </c>
      <c r="AG80">
        <f t="shared" ca="1" si="59"/>
        <v>0.96153846153846156</v>
      </c>
      <c r="AH80">
        <f t="shared" ca="1" si="65"/>
        <v>0.96</v>
      </c>
      <c r="AI80">
        <f t="shared" ca="1" si="65"/>
        <v>0.94117647058823528</v>
      </c>
      <c r="AJ80">
        <f t="shared" ca="1" si="65"/>
        <v>1</v>
      </c>
      <c r="AK80">
        <f t="shared" ca="1" si="65"/>
        <v>0.96</v>
      </c>
      <c r="AL80">
        <f t="shared" ca="1" si="65"/>
        <v>0.88095238095238093</v>
      </c>
      <c r="AM80">
        <f t="shared" ca="1" si="65"/>
        <v>0.94285714285714284</v>
      </c>
      <c r="AN80">
        <f t="shared" ca="1" si="65"/>
        <v>0.95454545454545459</v>
      </c>
      <c r="AO80">
        <f t="shared" ca="1" si="65"/>
        <v>1</v>
      </c>
      <c r="AP80">
        <f t="shared" ca="1" si="65"/>
        <v>0.93548387096774199</v>
      </c>
      <c r="AQ80">
        <f t="shared" ca="1" si="65"/>
        <v>0.94444444444444442</v>
      </c>
      <c r="AR80">
        <f t="shared" ca="1" si="65"/>
        <v>0.95238095238095233</v>
      </c>
      <c r="AS80">
        <f t="shared" ca="1" si="65"/>
        <v>1</v>
      </c>
      <c r="AT80">
        <f t="shared" ca="1" si="65"/>
        <v>1</v>
      </c>
      <c r="AU80">
        <f t="shared" ca="1" si="65"/>
        <v>1</v>
      </c>
      <c r="AV80">
        <f t="shared" ca="1" si="65"/>
        <v>0.94117647058823528</v>
      </c>
      <c r="AW80">
        <f t="shared" ca="1" si="65"/>
        <v>1</v>
      </c>
      <c r="AX80">
        <f t="shared" ca="1" si="64"/>
        <v>0.9</v>
      </c>
      <c r="AY80">
        <f t="shared" ca="1" si="64"/>
        <v>0.88</v>
      </c>
      <c r="AZ80">
        <f t="shared" ca="1" si="64"/>
        <v>0.85365853658536583</v>
      </c>
      <c r="BA80">
        <f t="shared" ca="1" si="64"/>
        <v>0.9</v>
      </c>
      <c r="BB80">
        <f t="shared" ca="1" si="64"/>
        <v>0.85714285714285721</v>
      </c>
      <c r="BC80">
        <f t="shared" ca="1" si="64"/>
        <v>0.9375</v>
      </c>
      <c r="BD80">
        <f t="shared" ca="1" si="64"/>
        <v>0.9</v>
      </c>
      <c r="BE80">
        <f t="shared" ca="1" si="64"/>
        <v>0.88888888888888884</v>
      </c>
      <c r="BF80">
        <f t="shared" ca="1" si="64"/>
        <v>1</v>
      </c>
      <c r="BG80">
        <f t="shared" ca="1" si="64"/>
        <v>0.95454545454545459</v>
      </c>
      <c r="BH80">
        <f t="shared" ca="1" si="64"/>
        <v>0.82352941176470584</v>
      </c>
      <c r="BI80">
        <f t="shared" ca="1" si="64"/>
        <v>0.84615384615384615</v>
      </c>
      <c r="BJ80">
        <f t="shared" ca="1" si="64"/>
        <v>0.82352941176470584</v>
      </c>
      <c r="BK80">
        <f t="shared" ca="1" si="64"/>
        <v>0.87096774193548387</v>
      </c>
      <c r="BL80">
        <f t="shared" ca="1" si="64"/>
        <v>0.8</v>
      </c>
      <c r="BM80">
        <f t="shared" ca="1" si="63"/>
        <v>0.88235294117647056</v>
      </c>
      <c r="BN80">
        <f t="shared" ca="1" si="63"/>
        <v>0.875</v>
      </c>
      <c r="BO80">
        <f t="shared" ca="1" si="63"/>
        <v>0.94594594594594594</v>
      </c>
      <c r="BP80">
        <f t="shared" ca="1" si="63"/>
        <v>0.86956521739130432</v>
      </c>
      <c r="BQ80">
        <f t="shared" ca="1" si="63"/>
        <v>0.78947368421052633</v>
      </c>
      <c r="BR80">
        <f t="shared" ca="1" si="63"/>
        <v>0.9285714285714286</v>
      </c>
      <c r="BS80">
        <f t="shared" ca="1" si="63"/>
        <v>0.89655172413793105</v>
      </c>
      <c r="BT80">
        <f t="shared" ca="1" si="63"/>
        <v>1</v>
      </c>
      <c r="BU80">
        <f t="shared" ca="1" si="63"/>
        <v>0.96969696969696972</v>
      </c>
      <c r="BV80">
        <f t="shared" ca="1" si="63"/>
        <v>0.87096774193548387</v>
      </c>
      <c r="BW80">
        <f t="shared" ca="1" si="63"/>
        <v>0.92</v>
      </c>
      <c r="BX80">
        <f t="shared" ca="1" si="63"/>
        <v>0.85365853658536583</v>
      </c>
      <c r="BY80">
        <f t="shared" ca="1" si="63"/>
        <v>0.86</v>
      </c>
      <c r="BZ80">
        <f t="shared" ca="1" si="63"/>
        <v>0.85</v>
      </c>
      <c r="CA80">
        <f t="shared" ca="1" si="63"/>
        <v>0.95238095238095233</v>
      </c>
      <c r="CB80">
        <f t="shared" ca="1" si="63"/>
        <v>0</v>
      </c>
      <c r="CC80">
        <f t="shared" ca="1" si="67"/>
        <v>0.80952380952380953</v>
      </c>
      <c r="CD80">
        <f t="shared" ca="1" si="55"/>
        <v>0.96551724137931039</v>
      </c>
      <c r="CE80">
        <f t="shared" ca="1" si="55"/>
        <v>0.85714285714285721</v>
      </c>
      <c r="CF80">
        <f t="shared" ca="1" si="55"/>
        <v>0.85714285714285721</v>
      </c>
      <c r="CG80">
        <f t="shared" ca="1" si="55"/>
        <v>1</v>
      </c>
      <c r="CH80">
        <f t="shared" ca="1" si="52"/>
        <v>0.86363636363636365</v>
      </c>
      <c r="CI80">
        <f t="shared" ca="1" si="52"/>
        <v>0.96153846153846156</v>
      </c>
      <c r="CJ80">
        <f t="shared" ca="1" si="57"/>
        <v>0.92307692307692313</v>
      </c>
      <c r="CK80">
        <f t="shared" ca="1" si="57"/>
        <v>0.94594594594594594</v>
      </c>
      <c r="CL80">
        <f t="shared" ca="1" si="57"/>
        <v>0.96</v>
      </c>
      <c r="CM80">
        <f t="shared" ca="1" si="57"/>
        <v>0.95833333333333337</v>
      </c>
      <c r="CN80">
        <f t="shared" ca="1" si="57"/>
        <v>0.95833333333333337</v>
      </c>
      <c r="CO80">
        <f t="shared" ca="1" si="57"/>
        <v>0.90625</v>
      </c>
      <c r="CP80">
        <f t="shared" ca="1" si="57"/>
        <v>0.94444444444444442</v>
      </c>
      <c r="CQ80">
        <f t="shared" ca="1" si="57"/>
        <v>0.95454545454545459</v>
      </c>
      <c r="CR80">
        <f t="shared" ca="1" si="57"/>
        <v>0.97058823529411764</v>
      </c>
      <c r="CS80">
        <f t="shared" ca="1" si="57"/>
        <v>0.96875</v>
      </c>
      <c r="CT80">
        <f t="shared" ca="1" si="57"/>
        <v>0.9642857142857143</v>
      </c>
      <c r="CU80">
        <f t="shared" ca="1" si="57"/>
        <v>1</v>
      </c>
      <c r="CV80">
        <f t="shared" ca="1" si="57"/>
        <v>0.92307692307692313</v>
      </c>
      <c r="CW80">
        <f t="shared" ca="1" si="57"/>
        <v>0.95</v>
      </c>
      <c r="CX80">
        <f t="shared" ca="1" si="57"/>
        <v>0.97142857142857142</v>
      </c>
      <c r="CY80">
        <f t="shared" ref="CY80:DN95" ca="1" si="68">1-(COUNTIFS(INDIRECT(CY$1),1,INDIRECT($A80),1)/(COUNTIFS(INDIRECT(CY$1),1,INDIRECT($A80),0)+COUNTIFS(INDIRECT(CY$1),0,INDIRECT($A80),1)+COUNTIFS(INDIRECT(CY$1),1,INDIRECT($A80),1)))</f>
        <v>0.88235294117647056</v>
      </c>
      <c r="CZ80">
        <f t="shared" ca="1" si="68"/>
        <v>0.95744680851063835</v>
      </c>
      <c r="DA80">
        <f t="shared" ca="1" si="68"/>
        <v>0.93103448275862066</v>
      </c>
      <c r="DB80">
        <f t="shared" ca="1" si="68"/>
        <v>0.85</v>
      </c>
      <c r="DC80">
        <f t="shared" ca="1" si="68"/>
        <v>0.97222222222222221</v>
      </c>
      <c r="DD80">
        <f t="shared" ca="1" si="68"/>
        <v>0.94117647058823528</v>
      </c>
      <c r="DE80">
        <f t="shared" ca="1" si="68"/>
        <v>1</v>
      </c>
      <c r="DF80">
        <f t="shared" ca="1" si="68"/>
        <v>0.94285714285714284</v>
      </c>
      <c r="DG80">
        <f t="shared" ca="1" si="68"/>
        <v>1</v>
      </c>
      <c r="DH80">
        <f t="shared" ca="1" si="68"/>
        <v>0.93548387096774199</v>
      </c>
      <c r="DI80">
        <f t="shared" ca="1" si="68"/>
        <v>1</v>
      </c>
      <c r="DJ80">
        <f t="shared" ca="1" si="68"/>
        <v>0.92307692307692313</v>
      </c>
      <c r="DK80">
        <f t="shared" ca="1" si="68"/>
        <v>0.96969696969696972</v>
      </c>
      <c r="DL80">
        <f t="shared" ca="1" si="68"/>
        <v>1</v>
      </c>
      <c r="DM80">
        <f t="shared" ca="1" si="68"/>
        <v>1</v>
      </c>
      <c r="DN80">
        <f t="shared" ca="1" si="68"/>
        <v>0.9375</v>
      </c>
      <c r="DO80">
        <f t="shared" ref="DO80:DW89" ca="1" si="69">1-(COUNTIFS(INDIRECT(DO$1),1,INDIRECT($A80),1)/(COUNTIFS(INDIRECT(DO$1),1,INDIRECT($A80),0)+COUNTIFS(INDIRECT(DO$1),0,INDIRECT($A80),1)+COUNTIFS(INDIRECT(DO$1),1,INDIRECT($A80),1)))</f>
        <v>0.95833333333333337</v>
      </c>
      <c r="DP80">
        <f t="shared" ca="1" si="69"/>
        <v>1</v>
      </c>
      <c r="DQ80">
        <f t="shared" ca="1" si="69"/>
        <v>1</v>
      </c>
      <c r="DR80">
        <f t="shared" ca="1" si="69"/>
        <v>1</v>
      </c>
      <c r="DS80">
        <f t="shared" ca="1" si="69"/>
        <v>0.875</v>
      </c>
      <c r="DT80">
        <f t="shared" ca="1" si="69"/>
        <v>0.93333333333333335</v>
      </c>
      <c r="DU80">
        <f t="shared" ca="1" si="69"/>
        <v>0.86363636363636365</v>
      </c>
      <c r="DV80">
        <f t="shared" ca="1" si="69"/>
        <v>0.78260869565217395</v>
      </c>
      <c r="DW80">
        <f t="shared" ca="1" si="69"/>
        <v>0.9</v>
      </c>
      <c r="DX80">
        <f t="shared" ca="1" si="60"/>
        <v>0.86206896551724133</v>
      </c>
      <c r="DY80">
        <f t="shared" ca="1" si="60"/>
        <v>1</v>
      </c>
      <c r="DZ80">
        <f t="shared" ca="1" si="60"/>
        <v>0.97499999999999998</v>
      </c>
      <c r="EA80">
        <f t="shared" ca="1" si="60"/>
        <v>1</v>
      </c>
      <c r="EB80">
        <f t="shared" ca="1" si="60"/>
        <v>1</v>
      </c>
      <c r="EC80">
        <f t="shared" ca="1" si="60"/>
        <v>0.94736842105263164</v>
      </c>
      <c r="ED80">
        <f t="shared" ca="1" si="60"/>
        <v>0.93333333333333335</v>
      </c>
      <c r="EE80">
        <f t="shared" ca="1" si="60"/>
        <v>0.9642857142857143</v>
      </c>
      <c r="EF80">
        <f t="shared" ca="1" si="60"/>
        <v>1</v>
      </c>
      <c r="EG80">
        <f t="shared" ca="1" si="60"/>
        <v>0.9285714285714286</v>
      </c>
      <c r="EH80">
        <f t="shared" ca="1" si="60"/>
        <v>1</v>
      </c>
    </row>
    <row r="81" spans="1:138" ht="26.65" x14ac:dyDescent="0.45">
      <c r="A81" s="4" t="s">
        <v>98</v>
      </c>
      <c r="B81" s="3" t="s">
        <v>367</v>
      </c>
      <c r="C81">
        <f t="shared" ca="1" si="61"/>
        <v>0.89583333333333337</v>
      </c>
      <c r="D81">
        <f t="shared" ca="1" si="61"/>
        <v>0.81538461538461537</v>
      </c>
      <c r="E81">
        <f t="shared" ca="1" si="61"/>
        <v>0.84313725490196079</v>
      </c>
      <c r="F81">
        <f t="shared" ca="1" si="61"/>
        <v>0.91176470588235292</v>
      </c>
      <c r="G81">
        <f t="shared" ca="1" si="61"/>
        <v>0.78260869565217395</v>
      </c>
      <c r="H81">
        <f t="shared" ca="1" si="61"/>
        <v>0.78787878787878785</v>
      </c>
      <c r="I81">
        <f t="shared" ca="1" si="61"/>
        <v>0.84444444444444444</v>
      </c>
      <c r="J81">
        <f t="shared" ca="1" si="61"/>
        <v>0.90476190476190477</v>
      </c>
      <c r="K81">
        <f t="shared" ca="1" si="61"/>
        <v>0.89655172413793105</v>
      </c>
      <c r="L81">
        <f t="shared" ca="1" si="61"/>
        <v>0.91304347826086962</v>
      </c>
      <c r="M81">
        <f t="shared" ca="1" si="61"/>
        <v>0.79487179487179493</v>
      </c>
      <c r="N81">
        <f t="shared" ca="1" si="61"/>
        <v>0.72</v>
      </c>
      <c r="O81">
        <f t="shared" ca="1" si="61"/>
        <v>0.77777777777777779</v>
      </c>
      <c r="P81">
        <f t="shared" ca="1" si="61"/>
        <v>0.94117647058823528</v>
      </c>
      <c r="Q81">
        <f t="shared" ca="1" si="61"/>
        <v>0.86486486486486491</v>
      </c>
      <c r="R81">
        <f t="shared" ca="1" si="61"/>
        <v>0.95652173913043481</v>
      </c>
      <c r="S81">
        <f t="shared" ca="1" si="59"/>
        <v>0.81481481481481488</v>
      </c>
      <c r="T81">
        <f t="shared" ca="1" si="59"/>
        <v>0.8928571428571429</v>
      </c>
      <c r="U81">
        <f t="shared" ca="1" si="59"/>
        <v>0.92307692307692313</v>
      </c>
      <c r="V81">
        <f t="shared" ca="1" si="59"/>
        <v>0.84375</v>
      </c>
      <c r="W81">
        <f t="shared" ca="1" si="59"/>
        <v>0.84210526315789469</v>
      </c>
      <c r="X81">
        <f t="shared" ca="1" si="59"/>
        <v>0.81081081081081074</v>
      </c>
      <c r="Y81">
        <f t="shared" ca="1" si="59"/>
        <v>0.89473684210526316</v>
      </c>
      <c r="Z81">
        <f t="shared" ca="1" si="59"/>
        <v>0.91304347826086962</v>
      </c>
      <c r="AA81">
        <f t="shared" ca="1" si="59"/>
        <v>0.87096774193548387</v>
      </c>
      <c r="AB81">
        <f t="shared" ca="1" si="59"/>
        <v>0.91935483870967738</v>
      </c>
      <c r="AC81">
        <f t="shared" ca="1" si="59"/>
        <v>0.90140845070422537</v>
      </c>
      <c r="AD81">
        <f t="shared" ca="1" si="59"/>
        <v>0.92105263157894735</v>
      </c>
      <c r="AE81">
        <f t="shared" ca="1" si="59"/>
        <v>1</v>
      </c>
      <c r="AF81">
        <f t="shared" ca="1" si="59"/>
        <v>0.96296296296296302</v>
      </c>
      <c r="AG81">
        <f t="shared" ca="1" si="59"/>
        <v>0.8867924528301887</v>
      </c>
      <c r="AH81">
        <f t="shared" ca="1" si="65"/>
        <v>1</v>
      </c>
      <c r="AI81">
        <f t="shared" ca="1" si="65"/>
        <v>0.97499999999999998</v>
      </c>
      <c r="AJ81">
        <f t="shared" ca="1" si="65"/>
        <v>0.9285714285714286</v>
      </c>
      <c r="AK81">
        <f t="shared" ca="1" si="65"/>
        <v>1</v>
      </c>
      <c r="AL81">
        <f t="shared" ca="1" si="65"/>
        <v>0.81818181818181812</v>
      </c>
      <c r="AM81">
        <f t="shared" ca="1" si="65"/>
        <v>0.89473684210526316</v>
      </c>
      <c r="AN81">
        <f t="shared" ca="1" si="65"/>
        <v>0.96296296296296302</v>
      </c>
      <c r="AO81">
        <f t="shared" ca="1" si="65"/>
        <v>1</v>
      </c>
      <c r="AP81">
        <f t="shared" ca="1" si="65"/>
        <v>0.91428571428571426</v>
      </c>
      <c r="AQ81">
        <f t="shared" ca="1" si="65"/>
        <v>0.95652173913043481</v>
      </c>
      <c r="AR81">
        <f t="shared" ca="1" si="65"/>
        <v>0.96153846153846156</v>
      </c>
      <c r="AS81">
        <f t="shared" ca="1" si="65"/>
        <v>0.9642857142857143</v>
      </c>
      <c r="AT81">
        <f t="shared" ca="1" si="65"/>
        <v>0.92307692307692313</v>
      </c>
      <c r="AU81">
        <f t="shared" ca="1" si="65"/>
        <v>0.96</v>
      </c>
      <c r="AV81">
        <f t="shared" ca="1" si="65"/>
        <v>0.95454545454545459</v>
      </c>
      <c r="AW81">
        <f t="shared" ca="1" si="65"/>
        <v>0.94285714285714284</v>
      </c>
      <c r="AX81">
        <f t="shared" ca="1" si="64"/>
        <v>0.88636363636363635</v>
      </c>
      <c r="AY81">
        <f t="shared" ca="1" si="64"/>
        <v>0.9</v>
      </c>
      <c r="AZ81">
        <f t="shared" ca="1" si="64"/>
        <v>0.76190476190476186</v>
      </c>
      <c r="BA81">
        <f t="shared" ca="1" si="64"/>
        <v>0.92</v>
      </c>
      <c r="BB81">
        <f t="shared" ca="1" si="64"/>
        <v>0.84</v>
      </c>
      <c r="BC81">
        <f t="shared" ca="1" si="64"/>
        <v>0.81818181818181812</v>
      </c>
      <c r="BD81">
        <f t="shared" ca="1" si="64"/>
        <v>0.84848484848484851</v>
      </c>
      <c r="BE81">
        <f t="shared" ca="1" si="64"/>
        <v>0.81578947368421051</v>
      </c>
      <c r="BF81">
        <f t="shared" ca="1" si="64"/>
        <v>0.875</v>
      </c>
      <c r="BG81">
        <f t="shared" ca="1" si="64"/>
        <v>0.8666666666666667</v>
      </c>
      <c r="BH81">
        <f t="shared" ca="1" si="64"/>
        <v>0.78378378378378377</v>
      </c>
      <c r="BI81">
        <f t="shared" ca="1" si="64"/>
        <v>0.87096774193548387</v>
      </c>
      <c r="BJ81">
        <f t="shared" ca="1" si="64"/>
        <v>0.80952380952380953</v>
      </c>
      <c r="BK81">
        <f t="shared" ca="1" si="64"/>
        <v>0.91891891891891886</v>
      </c>
      <c r="BL81">
        <f t="shared" ca="1" si="64"/>
        <v>0.83333333333333337</v>
      </c>
      <c r="BM81">
        <f t="shared" ca="1" si="63"/>
        <v>0.85714285714285721</v>
      </c>
      <c r="BN81">
        <f t="shared" ca="1" si="63"/>
        <v>0.90476190476190477</v>
      </c>
      <c r="BO81">
        <f t="shared" ca="1" si="63"/>
        <v>0.81081081081081074</v>
      </c>
      <c r="BP81">
        <f t="shared" ca="1" si="63"/>
        <v>0.8928571428571429</v>
      </c>
      <c r="BQ81">
        <f t="shared" ca="1" si="63"/>
        <v>0.83333333333333337</v>
      </c>
      <c r="BR81">
        <f t="shared" ca="1" si="63"/>
        <v>0.86363636363636365</v>
      </c>
      <c r="BS81">
        <f t="shared" ca="1" si="63"/>
        <v>0.76666666666666661</v>
      </c>
      <c r="BT81">
        <f t="shared" ca="1" si="63"/>
        <v>1</v>
      </c>
      <c r="BU81">
        <f t="shared" ca="1" si="63"/>
        <v>0.78125</v>
      </c>
      <c r="BV81">
        <f t="shared" ca="1" si="63"/>
        <v>0.88888888888888884</v>
      </c>
      <c r="BW81">
        <f t="shared" ca="1" si="63"/>
        <v>0.85714285714285721</v>
      </c>
      <c r="BX81">
        <f t="shared" ca="1" si="63"/>
        <v>0.81818181818181812</v>
      </c>
      <c r="BY81">
        <f t="shared" ca="1" si="63"/>
        <v>0.78431372549019607</v>
      </c>
      <c r="BZ81">
        <f t="shared" ca="1" si="63"/>
        <v>0.78260869565217395</v>
      </c>
      <c r="CA81">
        <f t="shared" ca="1" si="63"/>
        <v>0.82608695652173914</v>
      </c>
      <c r="CB81">
        <f t="shared" ca="1" si="63"/>
        <v>0.80952380952380953</v>
      </c>
      <c r="CC81">
        <f t="shared" ca="1" si="67"/>
        <v>0</v>
      </c>
      <c r="CD81">
        <f t="shared" ca="1" si="55"/>
        <v>0.83333333333333337</v>
      </c>
      <c r="CE81">
        <f t="shared" ca="1" si="55"/>
        <v>0.84</v>
      </c>
      <c r="CF81">
        <f t="shared" ca="1" si="55"/>
        <v>0.89473684210526316</v>
      </c>
      <c r="CG81">
        <f t="shared" ca="1" si="55"/>
        <v>0.96551724137931039</v>
      </c>
      <c r="CH81">
        <f t="shared" ref="CH81:CI100" ca="1" si="70">1-(COUNTIFS(INDIRECT(CH$1),1,INDIRECT($A81),1)/(COUNTIFS(INDIRECT(CH$1),1,INDIRECT($A81),0)+COUNTIFS(INDIRECT(CH$1),0,INDIRECT($A81),1)+COUNTIFS(INDIRECT(CH$1),1,INDIRECT($A81),1)))</f>
        <v>0.88888888888888884</v>
      </c>
      <c r="CI81">
        <f t="shared" ca="1" si="70"/>
        <v>0.85714285714285721</v>
      </c>
      <c r="CJ81">
        <f t="shared" ref="CJ81:CY96" ca="1" si="71">1-(COUNTIFS(INDIRECT(CJ$1),1,INDIRECT($A81),1)/(COUNTIFS(INDIRECT(CJ$1),1,INDIRECT($A81),0)+COUNTIFS(INDIRECT(CJ$1),0,INDIRECT($A81),1)+COUNTIFS(INDIRECT(CJ$1),1,INDIRECT($A81),1)))</f>
        <v>0.94444444444444442</v>
      </c>
      <c r="CK81">
        <f t="shared" ca="1" si="71"/>
        <v>0.95238095238095233</v>
      </c>
      <c r="CL81">
        <f t="shared" ca="1" si="71"/>
        <v>0.93103448275862066</v>
      </c>
      <c r="CM81">
        <f t="shared" ca="1" si="71"/>
        <v>0.87755102040816324</v>
      </c>
      <c r="CN81">
        <f t="shared" ca="1" si="71"/>
        <v>0.96551724137931039</v>
      </c>
      <c r="CO81">
        <f t="shared" ca="1" si="71"/>
        <v>0.91891891891891886</v>
      </c>
      <c r="CP81">
        <f t="shared" ca="1" si="71"/>
        <v>0.92500000000000004</v>
      </c>
      <c r="CQ81">
        <f t="shared" ca="1" si="71"/>
        <v>1</v>
      </c>
      <c r="CR81">
        <f t="shared" ca="1" si="71"/>
        <v>0.94736842105263164</v>
      </c>
      <c r="CS81">
        <f t="shared" ca="1" si="71"/>
        <v>0.91428571428571426</v>
      </c>
      <c r="CT81">
        <f t="shared" ca="1" si="71"/>
        <v>0.9375</v>
      </c>
      <c r="CU81">
        <f t="shared" ca="1" si="71"/>
        <v>0.92592592592592593</v>
      </c>
      <c r="CV81">
        <f t="shared" ca="1" si="71"/>
        <v>0.93548387096774199</v>
      </c>
      <c r="CW81">
        <f t="shared" ca="1" si="71"/>
        <v>0.90697674418604657</v>
      </c>
      <c r="CX81">
        <f t="shared" ca="1" si="71"/>
        <v>0.94871794871794868</v>
      </c>
      <c r="CY81">
        <f t="shared" ca="1" si="71"/>
        <v>0.95121951219512191</v>
      </c>
      <c r="CZ81">
        <f t="shared" ca="1" si="68"/>
        <v>0.92</v>
      </c>
      <c r="DA81">
        <f t="shared" ca="1" si="68"/>
        <v>0.97142857142857142</v>
      </c>
      <c r="DB81">
        <f t="shared" ca="1" si="68"/>
        <v>0.88</v>
      </c>
      <c r="DC81">
        <f t="shared" ca="1" si="68"/>
        <v>0.95</v>
      </c>
      <c r="DD81">
        <f t="shared" ca="1" si="68"/>
        <v>0.94871794871794868</v>
      </c>
      <c r="DE81">
        <f t="shared" ca="1" si="68"/>
        <v>0.88888888888888884</v>
      </c>
      <c r="DF81">
        <f t="shared" ca="1" si="68"/>
        <v>0.92307692307692313</v>
      </c>
      <c r="DG81">
        <f t="shared" ca="1" si="68"/>
        <v>0.95238095238095233</v>
      </c>
      <c r="DH81">
        <f t="shared" ca="1" si="68"/>
        <v>0.94444444444444442</v>
      </c>
      <c r="DI81">
        <f t="shared" ca="1" si="68"/>
        <v>1</v>
      </c>
      <c r="DJ81">
        <f t="shared" ca="1" si="68"/>
        <v>0.86206896551724133</v>
      </c>
      <c r="DK81">
        <f t="shared" ca="1" si="68"/>
        <v>0.94594594594594594</v>
      </c>
      <c r="DL81">
        <f t="shared" ca="1" si="68"/>
        <v>0.95454545454545459</v>
      </c>
      <c r="DM81">
        <f t="shared" ca="1" si="68"/>
        <v>1</v>
      </c>
      <c r="DN81">
        <f t="shared" ca="1" si="68"/>
        <v>0.97368421052631582</v>
      </c>
      <c r="DO81">
        <f t="shared" ca="1" si="69"/>
        <v>0.9285714285714286</v>
      </c>
      <c r="DP81">
        <f t="shared" ca="1" si="69"/>
        <v>1</v>
      </c>
      <c r="DQ81">
        <f t="shared" ca="1" si="69"/>
        <v>0.94594594594594594</v>
      </c>
      <c r="DR81">
        <f t="shared" ca="1" si="69"/>
        <v>0.94117647058823528</v>
      </c>
      <c r="DS81">
        <f t="shared" ca="1" si="69"/>
        <v>0.79411764705882359</v>
      </c>
      <c r="DT81">
        <f t="shared" ca="1" si="69"/>
        <v>0.84782608695652173</v>
      </c>
      <c r="DU81">
        <f t="shared" ca="1" si="69"/>
        <v>0.87755102040816324</v>
      </c>
      <c r="DV81">
        <f t="shared" ca="1" si="69"/>
        <v>0.9</v>
      </c>
      <c r="DW81">
        <f t="shared" ca="1" si="69"/>
        <v>1</v>
      </c>
      <c r="DX81">
        <f t="shared" ca="1" si="60"/>
        <v>0.84848484848484851</v>
      </c>
      <c r="DY81">
        <f t="shared" ca="1" si="60"/>
        <v>0.96969696969696972</v>
      </c>
      <c r="DZ81">
        <f t="shared" ca="1" si="60"/>
        <v>0.93023255813953487</v>
      </c>
      <c r="EA81">
        <f t="shared" ca="1" si="60"/>
        <v>0.94444444444444442</v>
      </c>
      <c r="EB81">
        <f t="shared" ca="1" si="60"/>
        <v>0.95454545454545459</v>
      </c>
      <c r="EC81">
        <f t="shared" ca="1" si="60"/>
        <v>0.91304347826086962</v>
      </c>
      <c r="ED81">
        <f t="shared" ca="1" si="60"/>
        <v>0.87878787878787878</v>
      </c>
      <c r="EE81">
        <f t="shared" ca="1" si="60"/>
        <v>0.9375</v>
      </c>
      <c r="EF81">
        <f t="shared" ca="1" si="60"/>
        <v>0.96</v>
      </c>
      <c r="EG81">
        <f t="shared" ca="1" si="60"/>
        <v>1</v>
      </c>
      <c r="EH81">
        <f t="shared" ca="1" si="60"/>
        <v>1</v>
      </c>
    </row>
    <row r="82" spans="1:138" ht="26.65" x14ac:dyDescent="0.45">
      <c r="A82" s="4" t="s">
        <v>99</v>
      </c>
      <c r="B82" s="3" t="s">
        <v>368</v>
      </c>
      <c r="C82">
        <f t="shared" ca="1" si="61"/>
        <v>0.79166666666666663</v>
      </c>
      <c r="D82">
        <f t="shared" ca="1" si="61"/>
        <v>0.75757575757575757</v>
      </c>
      <c r="E82">
        <f t="shared" ca="1" si="61"/>
        <v>0.76923076923076916</v>
      </c>
      <c r="F82">
        <f t="shared" ca="1" si="61"/>
        <v>0.95</v>
      </c>
      <c r="G82">
        <f t="shared" ca="1" si="61"/>
        <v>0.72916666666666674</v>
      </c>
      <c r="H82">
        <f t="shared" ca="1" si="61"/>
        <v>0.75</v>
      </c>
      <c r="I82">
        <f t="shared" ca="1" si="61"/>
        <v>0.83673469387755106</v>
      </c>
      <c r="J82">
        <f t="shared" ca="1" si="61"/>
        <v>0.8666666666666667</v>
      </c>
      <c r="K82">
        <f t="shared" ca="1" si="61"/>
        <v>0.97222222222222221</v>
      </c>
      <c r="L82">
        <f t="shared" ca="1" si="61"/>
        <v>1</v>
      </c>
      <c r="M82">
        <f t="shared" ca="1" si="61"/>
        <v>0.81818181818181812</v>
      </c>
      <c r="N82">
        <f t="shared" ca="1" si="61"/>
        <v>0.84375</v>
      </c>
      <c r="O82">
        <f t="shared" ca="1" si="61"/>
        <v>0.80487804878048785</v>
      </c>
      <c r="P82">
        <f t="shared" ca="1" si="61"/>
        <v>0.86111111111111116</v>
      </c>
      <c r="Q82">
        <f t="shared" ca="1" si="61"/>
        <v>0.82499999999999996</v>
      </c>
      <c r="R82">
        <f t="shared" ca="1" si="61"/>
        <v>0.92592592592592593</v>
      </c>
      <c r="S82">
        <f t="shared" ca="1" si="59"/>
        <v>0.94285714285714284</v>
      </c>
      <c r="T82">
        <f t="shared" ca="1" si="59"/>
        <v>0.8</v>
      </c>
      <c r="U82">
        <f t="shared" ca="1" si="59"/>
        <v>0.96875</v>
      </c>
      <c r="V82">
        <f t="shared" ca="1" si="59"/>
        <v>0.83333333333333337</v>
      </c>
      <c r="W82">
        <f t="shared" ca="1" si="59"/>
        <v>0.96153846153846156</v>
      </c>
      <c r="X82">
        <f t="shared" ca="1" si="59"/>
        <v>0.74358974358974361</v>
      </c>
      <c r="Y82">
        <f t="shared" ca="1" si="59"/>
        <v>1</v>
      </c>
      <c r="Z82">
        <f t="shared" ca="1" si="59"/>
        <v>0.84615384615384615</v>
      </c>
      <c r="AA82">
        <f t="shared" ca="1" si="59"/>
        <v>0.94736842105263164</v>
      </c>
      <c r="AB82">
        <f t="shared" ca="1" si="59"/>
        <v>0.85714285714285721</v>
      </c>
      <c r="AC82">
        <f t="shared" ca="1" si="59"/>
        <v>0.84722222222222221</v>
      </c>
      <c r="AD82">
        <f t="shared" ca="1" si="59"/>
        <v>0.95454545454545459</v>
      </c>
      <c r="AE82">
        <f t="shared" ca="1" si="59"/>
        <v>0.90476190476190477</v>
      </c>
      <c r="AF82">
        <f t="shared" ca="1" si="59"/>
        <v>0.87037037037037035</v>
      </c>
      <c r="AG82">
        <f t="shared" ca="1" si="59"/>
        <v>0.85714285714285721</v>
      </c>
      <c r="AH82">
        <f t="shared" ca="1" si="65"/>
        <v>0.97142857142857142</v>
      </c>
      <c r="AI82">
        <f t="shared" ca="1" si="65"/>
        <v>0.90476190476190477</v>
      </c>
      <c r="AJ82">
        <f t="shared" ca="1" si="65"/>
        <v>1</v>
      </c>
      <c r="AK82">
        <f t="shared" ca="1" si="65"/>
        <v>1</v>
      </c>
      <c r="AL82">
        <f t="shared" ca="1" si="65"/>
        <v>0.83673469387755106</v>
      </c>
      <c r="AM82">
        <f t="shared" ca="1" si="65"/>
        <v>0.82499999999999996</v>
      </c>
      <c r="AN82">
        <f t="shared" ca="1" si="65"/>
        <v>1</v>
      </c>
      <c r="AO82">
        <f t="shared" ca="1" si="65"/>
        <v>0.8928571428571429</v>
      </c>
      <c r="AP82">
        <f t="shared" ca="1" si="65"/>
        <v>0.95121951219512191</v>
      </c>
      <c r="AQ82">
        <f t="shared" ca="1" si="65"/>
        <v>0.92592592592592593</v>
      </c>
      <c r="AR82">
        <f t="shared" ca="1" si="65"/>
        <v>0.93333333333333335</v>
      </c>
      <c r="AS82">
        <f t="shared" ca="1" si="65"/>
        <v>1</v>
      </c>
      <c r="AT82">
        <f t="shared" ca="1" si="65"/>
        <v>0.90697674418604657</v>
      </c>
      <c r="AU82">
        <f t="shared" ca="1" si="65"/>
        <v>0.96666666666666667</v>
      </c>
      <c r="AV82">
        <f t="shared" ca="1" si="65"/>
        <v>0.96296296296296302</v>
      </c>
      <c r="AW82">
        <f t="shared" ca="1" si="65"/>
        <v>0.8</v>
      </c>
      <c r="AX82">
        <f t="shared" ca="1" si="64"/>
        <v>0.875</v>
      </c>
      <c r="AY82">
        <f t="shared" ca="1" si="64"/>
        <v>0.84848484848484851</v>
      </c>
      <c r="AZ82">
        <f t="shared" ca="1" si="64"/>
        <v>0.83673469387755106</v>
      </c>
      <c r="BA82">
        <f t="shared" ca="1" si="64"/>
        <v>0.72</v>
      </c>
      <c r="BB82">
        <f t="shared" ca="1" si="64"/>
        <v>0.8666666666666667</v>
      </c>
      <c r="BC82">
        <f t="shared" ca="1" si="64"/>
        <v>0.9</v>
      </c>
      <c r="BD82">
        <f t="shared" ca="1" si="64"/>
        <v>0.86842105263157898</v>
      </c>
      <c r="BE82">
        <f t="shared" ca="1" si="64"/>
        <v>0.83720930232558133</v>
      </c>
      <c r="BF82">
        <f t="shared" ca="1" si="64"/>
        <v>0.81481481481481488</v>
      </c>
      <c r="BG82">
        <f t="shared" ca="1" si="64"/>
        <v>0.78260869565217395</v>
      </c>
      <c r="BH82">
        <f t="shared" ca="1" si="64"/>
        <v>0.75</v>
      </c>
      <c r="BI82">
        <f t="shared" ca="1" si="64"/>
        <v>0.82352941176470584</v>
      </c>
      <c r="BJ82">
        <f t="shared" ca="1" si="64"/>
        <v>0.96551724137931039</v>
      </c>
      <c r="BK82">
        <f t="shared" ca="1" si="64"/>
        <v>0.84615384615384615</v>
      </c>
      <c r="BL82">
        <f t="shared" ca="1" si="64"/>
        <v>0.82352941176470584</v>
      </c>
      <c r="BM82">
        <f t="shared" ca="1" si="63"/>
        <v>0.9642857142857143</v>
      </c>
      <c r="BN82">
        <f t="shared" ca="1" si="63"/>
        <v>0.96296296296296302</v>
      </c>
      <c r="BO82">
        <f t="shared" ca="1" si="63"/>
        <v>0.71052631578947367</v>
      </c>
      <c r="BP82">
        <f t="shared" ca="1" si="63"/>
        <v>0.83870967741935487</v>
      </c>
      <c r="BQ82">
        <f t="shared" ca="1" si="63"/>
        <v>0.9</v>
      </c>
      <c r="BR82">
        <f t="shared" ca="1" si="63"/>
        <v>0.77777777777777779</v>
      </c>
      <c r="BS82">
        <f t="shared" ca="1" si="63"/>
        <v>0.8</v>
      </c>
      <c r="BT82">
        <f t="shared" ca="1" si="63"/>
        <v>1</v>
      </c>
      <c r="BU82">
        <f t="shared" ca="1" si="63"/>
        <v>0.74285714285714288</v>
      </c>
      <c r="BV82">
        <f t="shared" ca="1" si="63"/>
        <v>0.875</v>
      </c>
      <c r="BW82">
        <f t="shared" ca="1" si="63"/>
        <v>0.76666666666666661</v>
      </c>
      <c r="BX82">
        <f t="shared" ca="1" si="63"/>
        <v>0.64285714285714279</v>
      </c>
      <c r="BY82">
        <f t="shared" ca="1" si="63"/>
        <v>0.71153846153846156</v>
      </c>
      <c r="BZ82">
        <f t="shared" ca="1" si="63"/>
        <v>0.73076923076923084</v>
      </c>
      <c r="CA82">
        <f t="shared" ca="1" si="63"/>
        <v>0.93333333333333335</v>
      </c>
      <c r="CB82">
        <f t="shared" ca="1" si="63"/>
        <v>0.96551724137931039</v>
      </c>
      <c r="CC82">
        <f t="shared" ca="1" si="67"/>
        <v>0.83333333333333337</v>
      </c>
      <c r="CD82">
        <f t="shared" ref="CD82:CG101" ca="1" si="72">1-(COUNTIFS(INDIRECT(CD$1),1,INDIRECT($A82),1)/(COUNTIFS(INDIRECT(CD$1),1,INDIRECT($A82),0)+COUNTIFS(INDIRECT(CD$1),0,INDIRECT($A82),1)+COUNTIFS(INDIRECT(CD$1),1,INDIRECT($A82),1)))</f>
        <v>0</v>
      </c>
      <c r="CE82">
        <f t="shared" ca="1" si="72"/>
        <v>0.7407407407407407</v>
      </c>
      <c r="CF82">
        <f t="shared" ca="1" si="72"/>
        <v>0.96</v>
      </c>
      <c r="CG82">
        <f t="shared" ca="1" si="72"/>
        <v>0.47826086956521741</v>
      </c>
      <c r="CH82">
        <f t="shared" ca="1" si="70"/>
        <v>0.75</v>
      </c>
      <c r="CI82">
        <f t="shared" ca="1" si="70"/>
        <v>0.57692307692307687</v>
      </c>
      <c r="CJ82">
        <f t="shared" ca="1" si="71"/>
        <v>0.85714285714285721</v>
      </c>
      <c r="CK82">
        <f t="shared" ca="1" si="71"/>
        <v>0.88636363636363635</v>
      </c>
      <c r="CL82">
        <f t="shared" ca="1" si="71"/>
        <v>0.875</v>
      </c>
      <c r="CM82">
        <f t="shared" ca="1" si="71"/>
        <v>0.88888888888888884</v>
      </c>
      <c r="CN82">
        <f t="shared" ca="1" si="71"/>
        <v>0.87096774193548387</v>
      </c>
      <c r="CO82">
        <f t="shared" ca="1" si="71"/>
        <v>0.875</v>
      </c>
      <c r="CP82">
        <f t="shared" ca="1" si="71"/>
        <v>0.82926829268292679</v>
      </c>
      <c r="CQ82">
        <f t="shared" ca="1" si="71"/>
        <v>0.86206896551724133</v>
      </c>
      <c r="CR82">
        <f t="shared" ca="1" si="71"/>
        <v>0.90243902439024393</v>
      </c>
      <c r="CS82">
        <f t="shared" ca="1" si="71"/>
        <v>0.80555555555555558</v>
      </c>
      <c r="CT82">
        <f t="shared" ca="1" si="71"/>
        <v>0.97368421052631582</v>
      </c>
      <c r="CU82">
        <f t="shared" ca="1" si="71"/>
        <v>0.9375</v>
      </c>
      <c r="CV82">
        <f t="shared" ca="1" si="71"/>
        <v>0.91428571428571426</v>
      </c>
      <c r="CW82">
        <f t="shared" ca="1" si="71"/>
        <v>0.84444444444444444</v>
      </c>
      <c r="CX82">
        <f t="shared" ca="1" si="71"/>
        <v>0.87804878048780488</v>
      </c>
      <c r="CY82">
        <f t="shared" ca="1" si="71"/>
        <v>0.85714285714285721</v>
      </c>
      <c r="CZ82">
        <f t="shared" ca="1" si="68"/>
        <v>0.82000000000000006</v>
      </c>
      <c r="DA82">
        <f t="shared" ca="1" si="68"/>
        <v>0.75757575757575757</v>
      </c>
      <c r="DB82">
        <f t="shared" ca="1" si="68"/>
        <v>1</v>
      </c>
      <c r="DC82">
        <f t="shared" ca="1" si="68"/>
        <v>0.93181818181818188</v>
      </c>
      <c r="DD82">
        <f t="shared" ca="1" si="68"/>
        <v>0.90476190476190477</v>
      </c>
      <c r="DE82">
        <f t="shared" ca="1" si="68"/>
        <v>0.875</v>
      </c>
      <c r="DF82">
        <f t="shared" ca="1" si="68"/>
        <v>0.88095238095238093</v>
      </c>
      <c r="DG82">
        <f t="shared" ca="1" si="68"/>
        <v>0.96153846153846156</v>
      </c>
      <c r="DH82">
        <f t="shared" ca="1" si="68"/>
        <v>0.86842105263157898</v>
      </c>
      <c r="DI82">
        <f t="shared" ca="1" si="68"/>
        <v>0.96551724137931039</v>
      </c>
      <c r="DJ82">
        <f t="shared" ca="1" si="68"/>
        <v>0.88235294117647056</v>
      </c>
      <c r="DK82">
        <f t="shared" ca="1" si="68"/>
        <v>0.70588235294117641</v>
      </c>
      <c r="DL82">
        <f t="shared" ca="1" si="68"/>
        <v>0.96296296296296302</v>
      </c>
      <c r="DM82">
        <f t="shared" ca="1" si="68"/>
        <v>1</v>
      </c>
      <c r="DN82">
        <f t="shared" ca="1" si="68"/>
        <v>0.87179487179487181</v>
      </c>
      <c r="DO82">
        <f t="shared" ca="1" si="69"/>
        <v>0.93939393939393945</v>
      </c>
      <c r="DP82">
        <f t="shared" ca="1" si="69"/>
        <v>0.82352941176470584</v>
      </c>
      <c r="DQ82">
        <f t="shared" ca="1" si="69"/>
        <v>0.81081081081081074</v>
      </c>
      <c r="DR82">
        <f t="shared" ca="1" si="69"/>
        <v>0.95454545454545459</v>
      </c>
      <c r="DS82">
        <f t="shared" ca="1" si="69"/>
        <v>0.72222222222222221</v>
      </c>
      <c r="DT82">
        <f t="shared" ca="1" si="69"/>
        <v>0.76595744680851063</v>
      </c>
      <c r="DU82">
        <f t="shared" ca="1" si="69"/>
        <v>0.75</v>
      </c>
      <c r="DV82">
        <f t="shared" ca="1" si="69"/>
        <v>0.73333333333333339</v>
      </c>
      <c r="DW82">
        <f t="shared" ca="1" si="69"/>
        <v>1</v>
      </c>
      <c r="DX82">
        <f t="shared" ca="1" si="60"/>
        <v>0.89743589743589747</v>
      </c>
      <c r="DY82">
        <f t="shared" ca="1" si="60"/>
        <v>0.88571428571428568</v>
      </c>
      <c r="DZ82">
        <f t="shared" ca="1" si="60"/>
        <v>0.84090909090909094</v>
      </c>
      <c r="EA82">
        <f t="shared" ca="1" si="60"/>
        <v>0.95652173913043481</v>
      </c>
      <c r="EB82">
        <f t="shared" ca="1" si="60"/>
        <v>0.83333333333333337</v>
      </c>
      <c r="EC82">
        <f t="shared" ca="1" si="60"/>
        <v>0.69565217391304346</v>
      </c>
      <c r="ED82">
        <f t="shared" ca="1" si="60"/>
        <v>0.83333333333333337</v>
      </c>
      <c r="EE82">
        <f t="shared" ca="1" si="60"/>
        <v>0.88571428571428568</v>
      </c>
      <c r="EF82">
        <f t="shared" ca="1" si="60"/>
        <v>0.96666666666666667</v>
      </c>
      <c r="EG82">
        <f t="shared" ca="1" si="60"/>
        <v>1</v>
      </c>
      <c r="EH82">
        <f t="shared" ca="1" si="60"/>
        <v>0.9375</v>
      </c>
    </row>
    <row r="83" spans="1:138" ht="39.75" x14ac:dyDescent="0.45">
      <c r="A83" s="4" t="s">
        <v>100</v>
      </c>
      <c r="B83" s="3" t="s">
        <v>369</v>
      </c>
      <c r="C83">
        <f t="shared" ca="1" si="61"/>
        <v>0.8936170212765957</v>
      </c>
      <c r="D83">
        <f t="shared" ca="1" si="61"/>
        <v>0.86567164179104483</v>
      </c>
      <c r="E83">
        <f t="shared" ca="1" si="61"/>
        <v>0.86274509803921573</v>
      </c>
      <c r="F83">
        <f t="shared" ca="1" si="61"/>
        <v>0.94117647058823528</v>
      </c>
      <c r="G83">
        <f t="shared" ca="1" si="61"/>
        <v>0.82978723404255317</v>
      </c>
      <c r="H83">
        <f t="shared" ca="1" si="61"/>
        <v>0.7</v>
      </c>
      <c r="I83">
        <f t="shared" ca="1" si="61"/>
        <v>0.81395348837209303</v>
      </c>
      <c r="J83">
        <f t="shared" ca="1" si="61"/>
        <v>0.875</v>
      </c>
      <c r="K83">
        <f t="shared" ca="1" si="61"/>
        <v>0.93103448275862066</v>
      </c>
      <c r="L83">
        <f t="shared" ca="1" si="61"/>
        <v>0.95652173913043481</v>
      </c>
      <c r="M83">
        <f t="shared" ca="1" si="61"/>
        <v>0.87804878048780488</v>
      </c>
      <c r="N83">
        <f t="shared" ca="1" si="61"/>
        <v>0.8928571428571429</v>
      </c>
      <c r="O83">
        <f t="shared" ca="1" si="61"/>
        <v>0.86842105263157898</v>
      </c>
      <c r="P83">
        <f t="shared" ca="1" si="61"/>
        <v>0.83333333333333337</v>
      </c>
      <c r="Q83">
        <f t="shared" ca="1" si="61"/>
        <v>0.82857142857142851</v>
      </c>
      <c r="R83">
        <f t="shared" ca="1" si="61"/>
        <v>0.90476190476190477</v>
      </c>
      <c r="S83">
        <f t="shared" ca="1" si="59"/>
        <v>0.85185185185185186</v>
      </c>
      <c r="T83">
        <f t="shared" ca="1" si="59"/>
        <v>0.8</v>
      </c>
      <c r="U83">
        <f t="shared" ca="1" si="59"/>
        <v>0.96153846153846156</v>
      </c>
      <c r="V83">
        <f t="shared" ca="1" si="59"/>
        <v>0.875</v>
      </c>
      <c r="W83">
        <f t="shared" ca="1" si="59"/>
        <v>0.95</v>
      </c>
      <c r="X83">
        <f t="shared" ca="1" si="59"/>
        <v>0.83783783783783783</v>
      </c>
      <c r="Y83">
        <f t="shared" ca="1" si="59"/>
        <v>0.94736842105263164</v>
      </c>
      <c r="Z83">
        <f t="shared" ca="1" si="59"/>
        <v>0.85714285714285721</v>
      </c>
      <c r="AA83">
        <f t="shared" ca="1" si="59"/>
        <v>0.9375</v>
      </c>
      <c r="AB83">
        <f t="shared" ca="1" si="59"/>
        <v>0.88135593220338981</v>
      </c>
      <c r="AC83">
        <f t="shared" ca="1" si="59"/>
        <v>0.91549295774647887</v>
      </c>
      <c r="AD83">
        <f t="shared" ca="1" si="59"/>
        <v>0.97435897435897434</v>
      </c>
      <c r="AE83">
        <f t="shared" ca="1" si="59"/>
        <v>0.85714285714285721</v>
      </c>
      <c r="AF83">
        <f t="shared" ca="1" si="59"/>
        <v>0.92156862745098045</v>
      </c>
      <c r="AG83">
        <f t="shared" ca="1" si="59"/>
        <v>0.90566037735849059</v>
      </c>
      <c r="AH83">
        <f t="shared" ca="1" si="65"/>
        <v>1</v>
      </c>
      <c r="AI83">
        <f t="shared" ca="1" si="65"/>
        <v>0.91891891891891886</v>
      </c>
      <c r="AJ83">
        <f t="shared" ca="1" si="65"/>
        <v>0.92592592592592593</v>
      </c>
      <c r="AK83">
        <f t="shared" ca="1" si="65"/>
        <v>1</v>
      </c>
      <c r="AL83">
        <f t="shared" ca="1" si="65"/>
        <v>0.81395348837209303</v>
      </c>
      <c r="AM83">
        <f t="shared" ca="1" si="65"/>
        <v>0.92105263157894735</v>
      </c>
      <c r="AN83">
        <f t="shared" ca="1" si="65"/>
        <v>0.96153846153846156</v>
      </c>
      <c r="AO83">
        <f t="shared" ca="1" si="65"/>
        <v>0.95833333333333337</v>
      </c>
      <c r="AP83">
        <f t="shared" ca="1" si="65"/>
        <v>0.91176470588235292</v>
      </c>
      <c r="AQ83">
        <f t="shared" ca="1" si="65"/>
        <v>1</v>
      </c>
      <c r="AR83">
        <f t="shared" ca="1" si="65"/>
        <v>0.96</v>
      </c>
      <c r="AS83">
        <f t="shared" ca="1" si="65"/>
        <v>1</v>
      </c>
      <c r="AT83">
        <f t="shared" ca="1" si="65"/>
        <v>0.92105263157894735</v>
      </c>
      <c r="AU83">
        <f t="shared" ca="1" si="65"/>
        <v>1</v>
      </c>
      <c r="AV83">
        <f t="shared" ca="1" si="65"/>
        <v>1</v>
      </c>
      <c r="AW83">
        <f t="shared" ca="1" si="65"/>
        <v>0.875</v>
      </c>
      <c r="AX83">
        <f t="shared" ca="1" si="64"/>
        <v>0.82926829268292679</v>
      </c>
      <c r="AY83">
        <f t="shared" ca="1" si="64"/>
        <v>0.85714285714285721</v>
      </c>
      <c r="AZ83">
        <f t="shared" ca="1" si="64"/>
        <v>0.84090909090909094</v>
      </c>
      <c r="BA83">
        <f t="shared" ca="1" si="64"/>
        <v>0.91666666666666663</v>
      </c>
      <c r="BB83">
        <f t="shared" ca="1" si="64"/>
        <v>0.88</v>
      </c>
      <c r="BC83">
        <f t="shared" ca="1" si="64"/>
        <v>0.91428571428571426</v>
      </c>
      <c r="BD83">
        <f t="shared" ca="1" si="64"/>
        <v>0.91176470588235292</v>
      </c>
      <c r="BE83">
        <f t="shared" ca="1" si="64"/>
        <v>0.81081081081081074</v>
      </c>
      <c r="BF83">
        <f t="shared" ca="1" si="64"/>
        <v>0.81818181818181812</v>
      </c>
      <c r="BG83">
        <f t="shared" ca="1" si="64"/>
        <v>0.83720930232558133</v>
      </c>
      <c r="BH83">
        <f t="shared" ca="1" si="64"/>
        <v>0.84210526315789469</v>
      </c>
      <c r="BI83">
        <f t="shared" ca="1" si="64"/>
        <v>0.9375</v>
      </c>
      <c r="BJ83">
        <f t="shared" ca="1" si="64"/>
        <v>1</v>
      </c>
      <c r="BK83">
        <f t="shared" ca="1" si="64"/>
        <v>0.81818181818181812</v>
      </c>
      <c r="BL83">
        <f t="shared" ca="1" si="64"/>
        <v>0.7857142857142857</v>
      </c>
      <c r="BM83">
        <f t="shared" ca="1" si="63"/>
        <v>0.90476190476190477</v>
      </c>
      <c r="BN83">
        <f t="shared" ca="1" si="63"/>
        <v>1</v>
      </c>
      <c r="BO83">
        <f t="shared" ca="1" si="63"/>
        <v>0.83783783783783783</v>
      </c>
      <c r="BP83">
        <f t="shared" ca="1" si="63"/>
        <v>0.8</v>
      </c>
      <c r="BQ83">
        <f t="shared" ca="1" si="63"/>
        <v>0.82608695652173914</v>
      </c>
      <c r="BR83">
        <f t="shared" ca="1" si="63"/>
        <v>0.74358974358974361</v>
      </c>
      <c r="BS83">
        <f t="shared" ca="1" si="63"/>
        <v>0.90909090909090906</v>
      </c>
      <c r="BT83">
        <f t="shared" ca="1" si="63"/>
        <v>1</v>
      </c>
      <c r="BU83">
        <f t="shared" ca="1" si="63"/>
        <v>0.88235294117647056</v>
      </c>
      <c r="BV83">
        <f t="shared" ca="1" si="63"/>
        <v>0.91666666666666663</v>
      </c>
      <c r="BW83">
        <f t="shared" ca="1" si="63"/>
        <v>0.80769230769230771</v>
      </c>
      <c r="BX83">
        <f t="shared" ca="1" si="63"/>
        <v>0.7857142857142857</v>
      </c>
      <c r="BY83">
        <f t="shared" ca="1" si="63"/>
        <v>0.82692307692307687</v>
      </c>
      <c r="BZ83">
        <f t="shared" ca="1" si="63"/>
        <v>0.77272727272727271</v>
      </c>
      <c r="CA83">
        <f t="shared" ca="1" si="63"/>
        <v>0.91666666666666663</v>
      </c>
      <c r="CB83">
        <f t="shared" ca="1" si="63"/>
        <v>0.85714285714285721</v>
      </c>
      <c r="CC83">
        <f t="shared" ca="1" si="67"/>
        <v>0.84</v>
      </c>
      <c r="CD83">
        <f t="shared" ca="1" si="72"/>
        <v>0.7407407407407407</v>
      </c>
      <c r="CE83">
        <f t="shared" ca="1" si="72"/>
        <v>0</v>
      </c>
      <c r="CF83">
        <f t="shared" ca="1" si="72"/>
        <v>0.94736842105263164</v>
      </c>
      <c r="CG83">
        <f t="shared" ca="1" si="72"/>
        <v>0.73913043478260865</v>
      </c>
      <c r="CH83">
        <f t="shared" ca="1" si="70"/>
        <v>0.79166666666666663</v>
      </c>
      <c r="CI83">
        <f t="shared" ca="1" si="70"/>
        <v>0.76</v>
      </c>
      <c r="CJ83">
        <f t="shared" ca="1" si="71"/>
        <v>0.94117647058823528</v>
      </c>
      <c r="CK83">
        <f t="shared" ca="1" si="71"/>
        <v>0.92500000000000004</v>
      </c>
      <c r="CL83">
        <f t="shared" ca="1" si="71"/>
        <v>0.88888888888888884</v>
      </c>
      <c r="CM83">
        <f t="shared" ca="1" si="71"/>
        <v>0.92</v>
      </c>
      <c r="CN83">
        <f t="shared" ca="1" si="71"/>
        <v>0.92592592592592593</v>
      </c>
      <c r="CO83">
        <f t="shared" ca="1" si="71"/>
        <v>0.8529411764705882</v>
      </c>
      <c r="CP83">
        <f t="shared" ca="1" si="71"/>
        <v>0.86486486486486491</v>
      </c>
      <c r="CQ83">
        <f t="shared" ca="1" si="71"/>
        <v>0.82608695652173914</v>
      </c>
      <c r="CR83">
        <f t="shared" ca="1" si="71"/>
        <v>0.88571428571428568</v>
      </c>
      <c r="CS83">
        <f t="shared" ca="1" si="71"/>
        <v>0.87878787878787878</v>
      </c>
      <c r="CT83">
        <f t="shared" ca="1" si="71"/>
        <v>0.96875</v>
      </c>
      <c r="CU83">
        <f t="shared" ca="1" si="71"/>
        <v>0.92307692307692313</v>
      </c>
      <c r="CV83">
        <f t="shared" ca="1" si="71"/>
        <v>0.89655172413793105</v>
      </c>
      <c r="CW83">
        <f t="shared" ca="1" si="71"/>
        <v>0.87804878048780488</v>
      </c>
      <c r="CX83">
        <f t="shared" ca="1" si="71"/>
        <v>0.88888888888888884</v>
      </c>
      <c r="CY83">
        <f t="shared" ca="1" si="71"/>
        <v>0.8</v>
      </c>
      <c r="CZ83">
        <f t="shared" ca="1" si="68"/>
        <v>0.89583333333333337</v>
      </c>
      <c r="DA83">
        <f t="shared" ca="1" si="68"/>
        <v>0.87096774193548387</v>
      </c>
      <c r="DB83">
        <f t="shared" ca="1" si="68"/>
        <v>0.96153846153846156</v>
      </c>
      <c r="DC83">
        <f t="shared" ca="1" si="68"/>
        <v>0.89189189189189189</v>
      </c>
      <c r="DD83">
        <f t="shared" ca="1" si="68"/>
        <v>0.97435897435897434</v>
      </c>
      <c r="DE83">
        <f t="shared" ca="1" si="68"/>
        <v>0.94594594594594594</v>
      </c>
      <c r="DF83">
        <f t="shared" ca="1" si="68"/>
        <v>0.79411764705882359</v>
      </c>
      <c r="DG83">
        <f t="shared" ca="1" si="68"/>
        <v>0.95</v>
      </c>
      <c r="DH83">
        <f t="shared" ca="1" si="68"/>
        <v>0.76666666666666661</v>
      </c>
      <c r="DI83">
        <f t="shared" ca="1" si="68"/>
        <v>0.95652173913043481</v>
      </c>
      <c r="DJ83">
        <f t="shared" ca="1" si="68"/>
        <v>0.81481481481481488</v>
      </c>
      <c r="DK83">
        <f t="shared" ca="1" si="68"/>
        <v>0.8125</v>
      </c>
      <c r="DL83">
        <f t="shared" ca="1" si="68"/>
        <v>0.95238095238095233</v>
      </c>
      <c r="DM83">
        <f t="shared" ca="1" si="68"/>
        <v>0.94117647058823528</v>
      </c>
      <c r="DN83">
        <f t="shared" ca="1" si="68"/>
        <v>0.84848484848484851</v>
      </c>
      <c r="DO83">
        <f t="shared" ca="1" si="69"/>
        <v>0.79166666666666663</v>
      </c>
      <c r="DP83">
        <f t="shared" ca="1" si="69"/>
        <v>0.90322580645161288</v>
      </c>
      <c r="DQ83">
        <f t="shared" ca="1" si="69"/>
        <v>0.88235294117647056</v>
      </c>
      <c r="DR83">
        <f t="shared" ca="1" si="69"/>
        <v>1</v>
      </c>
      <c r="DS83">
        <f t="shared" ca="1" si="69"/>
        <v>0.75</v>
      </c>
      <c r="DT83">
        <f t="shared" ca="1" si="69"/>
        <v>0.86956521739130432</v>
      </c>
      <c r="DU83">
        <f t="shared" ca="1" si="69"/>
        <v>0.8</v>
      </c>
      <c r="DV83">
        <f t="shared" ca="1" si="69"/>
        <v>0.81481481481481488</v>
      </c>
      <c r="DW83">
        <f t="shared" ca="1" si="69"/>
        <v>1</v>
      </c>
      <c r="DX83">
        <f t="shared" ca="1" si="60"/>
        <v>0.84375</v>
      </c>
      <c r="DY83">
        <f t="shared" ca="1" si="60"/>
        <v>0.93548387096774199</v>
      </c>
      <c r="DZ83">
        <f t="shared" ca="1" si="60"/>
        <v>0.875</v>
      </c>
      <c r="EA83">
        <f t="shared" ca="1" si="60"/>
        <v>0.94117647058823528</v>
      </c>
      <c r="EB83">
        <f t="shared" ca="1" si="60"/>
        <v>0.9</v>
      </c>
      <c r="EC83">
        <f t="shared" ca="1" si="60"/>
        <v>0.90909090909090906</v>
      </c>
      <c r="ED83">
        <f t="shared" ca="1" si="60"/>
        <v>0.875</v>
      </c>
      <c r="EE83">
        <f t="shared" ca="1" si="60"/>
        <v>0.93548387096774199</v>
      </c>
      <c r="EF83">
        <f t="shared" ca="1" si="60"/>
        <v>0.95833333333333337</v>
      </c>
      <c r="EG83">
        <f t="shared" ca="1" si="60"/>
        <v>1</v>
      </c>
      <c r="EH83">
        <f t="shared" ca="1" si="60"/>
        <v>0.96296296296296302</v>
      </c>
    </row>
    <row r="84" spans="1:138" ht="39.75" x14ac:dyDescent="0.45">
      <c r="A84" s="4" t="s">
        <v>101</v>
      </c>
      <c r="B84" s="3" t="s">
        <v>370</v>
      </c>
      <c r="C84">
        <f t="shared" ca="1" si="61"/>
        <v>0.95238095238095233</v>
      </c>
      <c r="D84">
        <f t="shared" ca="1" si="61"/>
        <v>0.92063492063492069</v>
      </c>
      <c r="E84">
        <f t="shared" ca="1" si="61"/>
        <v>0.93617021276595747</v>
      </c>
      <c r="F84">
        <f t="shared" ca="1" si="61"/>
        <v>0.88</v>
      </c>
      <c r="G84">
        <f t="shared" ca="1" si="61"/>
        <v>0.9555555555555556</v>
      </c>
      <c r="H84">
        <f t="shared" ca="1" si="61"/>
        <v>0.93103448275862066</v>
      </c>
      <c r="I84">
        <f t="shared" ca="1" si="61"/>
        <v>0.95121951219512191</v>
      </c>
      <c r="J84">
        <f t="shared" ca="1" si="61"/>
        <v>0.87878787878787878</v>
      </c>
      <c r="K84">
        <f t="shared" ca="1" si="61"/>
        <v>0.95454545454545459</v>
      </c>
      <c r="L84">
        <f t="shared" ca="1" si="61"/>
        <v>1</v>
      </c>
      <c r="M84">
        <f t="shared" ca="1" si="61"/>
        <v>0.91428571428571426</v>
      </c>
      <c r="N84">
        <f t="shared" ca="1" si="61"/>
        <v>0.95454545454545459</v>
      </c>
      <c r="O84">
        <f t="shared" ca="1" si="61"/>
        <v>0.87096774193548387</v>
      </c>
      <c r="P84">
        <f t="shared" ca="1" si="61"/>
        <v>0.92</v>
      </c>
      <c r="Q84">
        <f t="shared" ca="1" si="61"/>
        <v>0.86206896551724133</v>
      </c>
      <c r="R84">
        <f t="shared" ca="1" si="61"/>
        <v>0.9285714285714286</v>
      </c>
      <c r="S84">
        <f t="shared" ca="1" si="59"/>
        <v>0.95454545454545459</v>
      </c>
      <c r="T84">
        <f t="shared" ca="1" si="59"/>
        <v>0.9</v>
      </c>
      <c r="U84">
        <f t="shared" ca="1" si="59"/>
        <v>0.88235294117647056</v>
      </c>
      <c r="V84">
        <f t="shared" ca="1" si="59"/>
        <v>0.88</v>
      </c>
      <c r="W84">
        <f t="shared" ca="1" si="59"/>
        <v>0.7</v>
      </c>
      <c r="X84">
        <f t="shared" ca="1" si="59"/>
        <v>0.87096774193548387</v>
      </c>
      <c r="Y84">
        <f t="shared" ca="1" si="59"/>
        <v>0.90909090909090906</v>
      </c>
      <c r="Z84">
        <f t="shared" ca="1" si="59"/>
        <v>0.85714285714285721</v>
      </c>
      <c r="AA84">
        <f t="shared" ca="1" si="59"/>
        <v>0.86956521739130432</v>
      </c>
      <c r="AB84">
        <f t="shared" ca="1" si="59"/>
        <v>0.9642857142857143</v>
      </c>
      <c r="AC84">
        <f t="shared" ca="1" si="59"/>
        <v>0.95454545454545459</v>
      </c>
      <c r="AD84">
        <f t="shared" ca="1" si="59"/>
        <v>0.967741935483871</v>
      </c>
      <c r="AE84">
        <f t="shared" ca="1" si="59"/>
        <v>1</v>
      </c>
      <c r="AF84">
        <f t="shared" ca="1" si="59"/>
        <v>0.97826086956521741</v>
      </c>
      <c r="AG84">
        <f t="shared" ca="1" si="59"/>
        <v>0.97959183673469385</v>
      </c>
      <c r="AH84">
        <f t="shared" ca="1" si="65"/>
        <v>1</v>
      </c>
      <c r="AI84">
        <f t="shared" ca="1" si="65"/>
        <v>1</v>
      </c>
      <c r="AJ84">
        <f t="shared" ca="1" si="65"/>
        <v>1</v>
      </c>
      <c r="AK84">
        <f t="shared" ca="1" si="65"/>
        <v>0.95238095238095233</v>
      </c>
      <c r="AL84">
        <f t="shared" ca="1" si="65"/>
        <v>0.95121951219512191</v>
      </c>
      <c r="AM84">
        <f t="shared" ca="1" si="65"/>
        <v>0.96875</v>
      </c>
      <c r="AN84">
        <f t="shared" ca="1" si="65"/>
        <v>0.94444444444444442</v>
      </c>
      <c r="AO84">
        <f t="shared" ca="1" si="65"/>
        <v>1</v>
      </c>
      <c r="AP84">
        <f t="shared" ca="1" si="65"/>
        <v>0.9642857142857143</v>
      </c>
      <c r="AQ84">
        <f t="shared" ca="1" si="65"/>
        <v>1</v>
      </c>
      <c r="AR84">
        <f t="shared" ca="1" si="65"/>
        <v>0.94117647058823528</v>
      </c>
      <c r="AS84">
        <f t="shared" ca="1" si="65"/>
        <v>0.94736842105263164</v>
      </c>
      <c r="AT84">
        <f t="shared" ca="1" si="65"/>
        <v>1</v>
      </c>
      <c r="AU84">
        <f t="shared" ca="1" si="65"/>
        <v>0.9375</v>
      </c>
      <c r="AV84">
        <f t="shared" ca="1" si="65"/>
        <v>1</v>
      </c>
      <c r="AW84">
        <f t="shared" ca="1" si="65"/>
        <v>1</v>
      </c>
      <c r="AX84">
        <f t="shared" ca="1" si="64"/>
        <v>0.91891891891891886</v>
      </c>
      <c r="AY84">
        <f t="shared" ca="1" si="64"/>
        <v>0.85714285714285721</v>
      </c>
      <c r="AZ84">
        <f t="shared" ca="1" si="64"/>
        <v>0.92500000000000004</v>
      </c>
      <c r="BA84">
        <f t="shared" ca="1" si="64"/>
        <v>0.94117647058823528</v>
      </c>
      <c r="BB84">
        <f t="shared" ca="1" si="64"/>
        <v>0.94736842105263164</v>
      </c>
      <c r="BC84">
        <f t="shared" ca="1" si="64"/>
        <v>0.96551724137931039</v>
      </c>
      <c r="BD84">
        <f t="shared" ca="1" si="64"/>
        <v>0.88461538461538458</v>
      </c>
      <c r="BE84">
        <f t="shared" ca="1" si="64"/>
        <v>0.94117647058823528</v>
      </c>
      <c r="BF84">
        <f t="shared" ca="1" si="64"/>
        <v>0.875</v>
      </c>
      <c r="BG84">
        <f t="shared" ca="1" si="64"/>
        <v>0.95</v>
      </c>
      <c r="BH84">
        <f t="shared" ca="1" si="64"/>
        <v>0.875</v>
      </c>
      <c r="BI84">
        <f t="shared" ca="1" si="64"/>
        <v>0.96</v>
      </c>
      <c r="BJ84">
        <f t="shared" ca="1" si="64"/>
        <v>0.93333333333333335</v>
      </c>
      <c r="BK84">
        <f t="shared" ca="1" si="64"/>
        <v>0.8928571428571429</v>
      </c>
      <c r="BL84">
        <f t="shared" ca="1" si="64"/>
        <v>0.86956521739130432</v>
      </c>
      <c r="BM84">
        <f t="shared" ca="1" si="63"/>
        <v>0.9285714285714286</v>
      </c>
      <c r="BN84">
        <f t="shared" ca="1" si="63"/>
        <v>1</v>
      </c>
      <c r="BO84">
        <f t="shared" ca="1" si="63"/>
        <v>0.90625</v>
      </c>
      <c r="BP84">
        <f t="shared" ca="1" si="63"/>
        <v>0.9</v>
      </c>
      <c r="BQ84">
        <f t="shared" ca="1" si="63"/>
        <v>1</v>
      </c>
      <c r="BR84">
        <f t="shared" ca="1" si="63"/>
        <v>0.92105263157894735</v>
      </c>
      <c r="BS84">
        <f t="shared" ca="1" si="63"/>
        <v>0.92307692307692313</v>
      </c>
      <c r="BT84">
        <f t="shared" ca="1" si="63"/>
        <v>1</v>
      </c>
      <c r="BU84">
        <f t="shared" ca="1" si="63"/>
        <v>0.9285714285714286</v>
      </c>
      <c r="BV84">
        <f t="shared" ca="1" si="63"/>
        <v>0.85185185185185186</v>
      </c>
      <c r="BW84">
        <f t="shared" ca="1" si="63"/>
        <v>0.95454545454545459</v>
      </c>
      <c r="BX84">
        <f t="shared" ca="1" si="63"/>
        <v>0.86842105263157898</v>
      </c>
      <c r="BY84">
        <f t="shared" ca="1" si="63"/>
        <v>0.87234042553191493</v>
      </c>
      <c r="BZ84">
        <f t="shared" ca="1" si="63"/>
        <v>1</v>
      </c>
      <c r="CA84">
        <f t="shared" ca="1" si="63"/>
        <v>0.94117647058823528</v>
      </c>
      <c r="CB84">
        <f t="shared" ca="1" si="63"/>
        <v>0.85714285714285721</v>
      </c>
      <c r="CC84">
        <f t="shared" ca="1" si="67"/>
        <v>0.89473684210526316</v>
      </c>
      <c r="CD84">
        <f t="shared" ca="1" si="72"/>
        <v>0.96</v>
      </c>
      <c r="CE84">
        <f t="shared" ca="1" si="72"/>
        <v>0.94736842105263164</v>
      </c>
      <c r="CF84">
        <f t="shared" ca="1" si="72"/>
        <v>0</v>
      </c>
      <c r="CG84">
        <f t="shared" ca="1" si="72"/>
        <v>0.95</v>
      </c>
      <c r="CH84">
        <f t="shared" ca="1" si="70"/>
        <v>0.83333333333333337</v>
      </c>
      <c r="CI84">
        <f t="shared" ca="1" si="70"/>
        <v>0.95454545454545459</v>
      </c>
      <c r="CJ84">
        <f t="shared" ca="1" si="71"/>
        <v>0.88888888888888884</v>
      </c>
      <c r="CK84">
        <f t="shared" ca="1" si="71"/>
        <v>0.93939393939393945</v>
      </c>
      <c r="CL84">
        <f t="shared" ca="1" si="71"/>
        <v>0.9</v>
      </c>
      <c r="CM84">
        <f t="shared" ca="1" si="71"/>
        <v>0.95454545454545459</v>
      </c>
      <c r="CN84">
        <f t="shared" ca="1" si="71"/>
        <v>0.89473684210526316</v>
      </c>
      <c r="CO84">
        <f t="shared" ca="1" si="71"/>
        <v>0.96666666666666667</v>
      </c>
      <c r="CP84">
        <f t="shared" ca="1" si="71"/>
        <v>0.96969696969696972</v>
      </c>
      <c r="CQ84">
        <f t="shared" ca="1" si="71"/>
        <v>0.94444444444444442</v>
      </c>
      <c r="CR84">
        <f t="shared" ca="1" si="71"/>
        <v>0.93103448275862066</v>
      </c>
      <c r="CS84">
        <f t="shared" ca="1" si="71"/>
        <v>0.9642857142857143</v>
      </c>
      <c r="CT84">
        <f t="shared" ca="1" si="71"/>
        <v>0.95833333333333337</v>
      </c>
      <c r="CU84">
        <f t="shared" ca="1" si="71"/>
        <v>0.94736842105263164</v>
      </c>
      <c r="CV84">
        <f t="shared" ca="1" si="71"/>
        <v>0.95652173913043481</v>
      </c>
      <c r="CW84">
        <f t="shared" ca="1" si="71"/>
        <v>0.94444444444444442</v>
      </c>
      <c r="CX84">
        <f t="shared" ca="1" si="71"/>
        <v>0.93333333333333335</v>
      </c>
      <c r="CY84">
        <f t="shared" ca="1" si="71"/>
        <v>0.96969696969696972</v>
      </c>
      <c r="CZ84">
        <f t="shared" ca="1" si="68"/>
        <v>0.9285714285714286</v>
      </c>
      <c r="DA84">
        <f t="shared" ca="1" si="68"/>
        <v>0.96153846153846156</v>
      </c>
      <c r="DB84">
        <f t="shared" ca="1" si="68"/>
        <v>0.94444444444444442</v>
      </c>
      <c r="DC84">
        <f t="shared" ca="1" si="68"/>
        <v>0.96875</v>
      </c>
      <c r="DD84">
        <f t="shared" ca="1" si="68"/>
        <v>0.967741935483871</v>
      </c>
      <c r="DE84">
        <f t="shared" ca="1" si="68"/>
        <v>0.93103448275862066</v>
      </c>
      <c r="DF84">
        <f t="shared" ca="1" si="68"/>
        <v>0.96875</v>
      </c>
      <c r="DG84">
        <f t="shared" ca="1" si="68"/>
        <v>0.91666666666666663</v>
      </c>
      <c r="DH84">
        <f t="shared" ca="1" si="68"/>
        <v>0.9642857142857143</v>
      </c>
      <c r="DI84">
        <f t="shared" ca="1" si="68"/>
        <v>0.93333333333333335</v>
      </c>
      <c r="DJ84">
        <f t="shared" ca="1" si="68"/>
        <v>1</v>
      </c>
      <c r="DK84">
        <f t="shared" ca="1" si="68"/>
        <v>0.96551724137931039</v>
      </c>
      <c r="DL84">
        <f t="shared" ca="1" si="68"/>
        <v>1</v>
      </c>
      <c r="DM84">
        <f t="shared" ca="1" si="68"/>
        <v>1</v>
      </c>
      <c r="DN84">
        <f t="shared" ca="1" si="68"/>
        <v>0.96551724137931039</v>
      </c>
      <c r="DO84">
        <f t="shared" ca="1" si="69"/>
        <v>1</v>
      </c>
      <c r="DP84">
        <f t="shared" ca="1" si="69"/>
        <v>1</v>
      </c>
      <c r="DQ84">
        <f t="shared" ca="1" si="69"/>
        <v>0.96551724137931039</v>
      </c>
      <c r="DR84">
        <f t="shared" ca="1" si="69"/>
        <v>1</v>
      </c>
      <c r="DS84">
        <f t="shared" ca="1" si="69"/>
        <v>1</v>
      </c>
      <c r="DT84">
        <f t="shared" ca="1" si="69"/>
        <v>0.95238095238095233</v>
      </c>
      <c r="DU84">
        <f t="shared" ca="1" si="69"/>
        <v>0.90476190476190477</v>
      </c>
      <c r="DV84">
        <f t="shared" ca="1" si="69"/>
        <v>0.90909090909090906</v>
      </c>
      <c r="DW84">
        <f t="shared" ca="1" si="69"/>
        <v>1</v>
      </c>
      <c r="DX84">
        <f t="shared" ca="1" si="60"/>
        <v>0.88461538461538458</v>
      </c>
      <c r="DY84">
        <f t="shared" ca="1" si="60"/>
        <v>0.95833333333333337</v>
      </c>
      <c r="DZ84">
        <f t="shared" ca="1" si="60"/>
        <v>0.97222222222222221</v>
      </c>
      <c r="EA84">
        <f t="shared" ca="1" si="60"/>
        <v>0.88888888888888884</v>
      </c>
      <c r="EB84">
        <f t="shared" ca="1" si="60"/>
        <v>1</v>
      </c>
      <c r="EC84">
        <f t="shared" ca="1" si="60"/>
        <v>0.93333333333333335</v>
      </c>
      <c r="ED84">
        <f t="shared" ca="1" si="60"/>
        <v>0.96296296296296302</v>
      </c>
      <c r="EE84">
        <f t="shared" ca="1" si="60"/>
        <v>1</v>
      </c>
      <c r="EF84">
        <f t="shared" ca="1" si="60"/>
        <v>1</v>
      </c>
      <c r="EG84">
        <f t="shared" ca="1" si="60"/>
        <v>1</v>
      </c>
      <c r="EH84">
        <f t="shared" ca="1" si="60"/>
        <v>0.94736842105263164</v>
      </c>
    </row>
    <row r="85" spans="1:138" ht="26.65" x14ac:dyDescent="0.45">
      <c r="A85" s="4" t="s">
        <v>102</v>
      </c>
      <c r="B85" s="3" t="s">
        <v>371</v>
      </c>
      <c r="C85">
        <f t="shared" ca="1" si="61"/>
        <v>0.82222222222222219</v>
      </c>
      <c r="D85">
        <f t="shared" ca="1" si="61"/>
        <v>0.81538461538461537</v>
      </c>
      <c r="E85">
        <f t="shared" ca="1" si="61"/>
        <v>0.79591836734693877</v>
      </c>
      <c r="F85">
        <f t="shared" ca="1" si="61"/>
        <v>0.94285714285714284</v>
      </c>
      <c r="G85">
        <f t="shared" ca="1" si="61"/>
        <v>0.8085106382978724</v>
      </c>
      <c r="H85">
        <f t="shared" ca="1" si="61"/>
        <v>0.78787878787878785</v>
      </c>
      <c r="I85">
        <f t="shared" ca="1" si="61"/>
        <v>0.84444444444444444</v>
      </c>
      <c r="J85">
        <f t="shared" ca="1" si="61"/>
        <v>0.90476190476190477</v>
      </c>
      <c r="K85">
        <f t="shared" ca="1" si="61"/>
        <v>0.89655172413793105</v>
      </c>
      <c r="L85">
        <f t="shared" ca="1" si="61"/>
        <v>0.95833333333333337</v>
      </c>
      <c r="M85">
        <f t="shared" ca="1" si="61"/>
        <v>0.82499999999999996</v>
      </c>
      <c r="N85">
        <f t="shared" ca="1" si="61"/>
        <v>0.81481481481481488</v>
      </c>
      <c r="O85">
        <f t="shared" ca="1" si="61"/>
        <v>0.87179487179487181</v>
      </c>
      <c r="P85">
        <f t="shared" ca="1" si="61"/>
        <v>0.8</v>
      </c>
      <c r="Q85">
        <f t="shared" ca="1" si="61"/>
        <v>0.83333333333333337</v>
      </c>
      <c r="R85">
        <f t="shared" ca="1" si="61"/>
        <v>0.95652173913043481</v>
      </c>
      <c r="S85">
        <f t="shared" ca="1" si="59"/>
        <v>0.93333333333333335</v>
      </c>
      <c r="T85">
        <f t="shared" ca="1" si="59"/>
        <v>0.80769230769230771</v>
      </c>
      <c r="U85">
        <f t="shared" ca="1" si="59"/>
        <v>0.88</v>
      </c>
      <c r="V85">
        <f t="shared" ca="1" si="59"/>
        <v>0.80645161290322576</v>
      </c>
      <c r="W85">
        <f t="shared" ca="1" si="59"/>
        <v>0.95238095238095233</v>
      </c>
      <c r="X85">
        <f t="shared" ca="1" si="59"/>
        <v>0.77777777777777779</v>
      </c>
      <c r="Y85">
        <f t="shared" ca="1" si="59"/>
        <v>1</v>
      </c>
      <c r="Z85">
        <f t="shared" ca="1" si="59"/>
        <v>0.75</v>
      </c>
      <c r="AA85">
        <f t="shared" ca="1" si="59"/>
        <v>0.93939393939393945</v>
      </c>
      <c r="AB85">
        <f t="shared" ca="1" si="59"/>
        <v>0.86440677966101698</v>
      </c>
      <c r="AC85">
        <f t="shared" ca="1" si="59"/>
        <v>0.86956521739130432</v>
      </c>
      <c r="AD85">
        <f t="shared" ca="1" si="59"/>
        <v>0.94871794871794868</v>
      </c>
      <c r="AE85">
        <f t="shared" ca="1" si="59"/>
        <v>0.89189189189189189</v>
      </c>
      <c r="AF85">
        <f t="shared" ca="1" si="59"/>
        <v>0.85714285714285721</v>
      </c>
      <c r="AG85">
        <f t="shared" ca="1" si="59"/>
        <v>0.90740740740740744</v>
      </c>
      <c r="AH85">
        <f t="shared" ca="1" si="65"/>
        <v>0.96666666666666667</v>
      </c>
      <c r="AI85">
        <f t="shared" ca="1" si="65"/>
        <v>0.94871794871794868</v>
      </c>
      <c r="AJ85">
        <f t="shared" ca="1" si="65"/>
        <v>1</v>
      </c>
      <c r="AK85">
        <f t="shared" ca="1" si="65"/>
        <v>0.93103448275862066</v>
      </c>
      <c r="AL85">
        <f t="shared" ca="1" si="65"/>
        <v>0.91666666666666663</v>
      </c>
      <c r="AM85">
        <f t="shared" ca="1" si="65"/>
        <v>0.89473684210526316</v>
      </c>
      <c r="AN85">
        <f t="shared" ca="1" si="65"/>
        <v>1</v>
      </c>
      <c r="AO85">
        <f t="shared" ca="1" si="65"/>
        <v>0.76190476190476186</v>
      </c>
      <c r="AP85">
        <f t="shared" ca="1" si="65"/>
        <v>0.91428571428571426</v>
      </c>
      <c r="AQ85">
        <f t="shared" ca="1" si="65"/>
        <v>0.95652173913043481</v>
      </c>
      <c r="AR85">
        <f t="shared" ca="1" si="65"/>
        <v>0.96153846153846156</v>
      </c>
      <c r="AS85">
        <f t="shared" ca="1" si="65"/>
        <v>0.92592592592592593</v>
      </c>
      <c r="AT85">
        <f t="shared" ca="1" si="65"/>
        <v>0.89473684210526316</v>
      </c>
      <c r="AU85">
        <f t="shared" ca="1" si="65"/>
        <v>0.96</v>
      </c>
      <c r="AV85">
        <f t="shared" ca="1" si="65"/>
        <v>0.95454545454545459</v>
      </c>
      <c r="AW85">
        <f t="shared" ca="1" si="65"/>
        <v>0.80645161290322576</v>
      </c>
      <c r="AX85">
        <f t="shared" ca="1" si="64"/>
        <v>0.91111111111111109</v>
      </c>
      <c r="AY85">
        <f t="shared" ca="1" si="64"/>
        <v>0.86206896551724133</v>
      </c>
      <c r="AZ85">
        <f t="shared" ca="1" si="64"/>
        <v>0.81818181818181812</v>
      </c>
      <c r="BA85">
        <f t="shared" ca="1" si="64"/>
        <v>0.82608695652173914</v>
      </c>
      <c r="BB85">
        <f t="shared" ca="1" si="64"/>
        <v>0.9642857142857143</v>
      </c>
      <c r="BC85">
        <f t="shared" ca="1" si="64"/>
        <v>0.91666666666666663</v>
      </c>
      <c r="BD85">
        <f t="shared" ca="1" si="64"/>
        <v>0.88235294117647056</v>
      </c>
      <c r="BE85">
        <f t="shared" ca="1" si="64"/>
        <v>0.9285714285714286</v>
      </c>
      <c r="BF85">
        <f t="shared" ca="1" si="64"/>
        <v>0.875</v>
      </c>
      <c r="BG85">
        <f t="shared" ca="1" si="64"/>
        <v>0.7857142857142857</v>
      </c>
      <c r="BH85">
        <f t="shared" ca="1" si="64"/>
        <v>0.78378378378378377</v>
      </c>
      <c r="BI85">
        <f t="shared" ca="1" si="64"/>
        <v>0.93939393939393945</v>
      </c>
      <c r="BJ85">
        <f t="shared" ca="1" si="64"/>
        <v>0.95833333333333337</v>
      </c>
      <c r="BK85">
        <f t="shared" ca="1" si="64"/>
        <v>0.85714285714285721</v>
      </c>
      <c r="BL85">
        <f t="shared" ca="1" si="64"/>
        <v>0.83333333333333337</v>
      </c>
      <c r="BM85">
        <f t="shared" ca="1" si="63"/>
        <v>1</v>
      </c>
      <c r="BN85">
        <f t="shared" ca="1" si="63"/>
        <v>1</v>
      </c>
      <c r="BO85">
        <f t="shared" ca="1" si="63"/>
        <v>0.81081081081081074</v>
      </c>
      <c r="BP85">
        <f t="shared" ca="1" si="63"/>
        <v>0.93103448275862066</v>
      </c>
      <c r="BQ85">
        <f t="shared" ca="1" si="63"/>
        <v>0.96296296296296302</v>
      </c>
      <c r="BR85">
        <f t="shared" ca="1" si="63"/>
        <v>0.86363636363636365</v>
      </c>
      <c r="BS85">
        <f t="shared" ca="1" si="63"/>
        <v>0.80645161290322576</v>
      </c>
      <c r="BT85">
        <f t="shared" ca="1" si="63"/>
        <v>1</v>
      </c>
      <c r="BU85">
        <f t="shared" ca="1" si="63"/>
        <v>0.8529411764705882</v>
      </c>
      <c r="BV85">
        <f t="shared" ca="1" si="63"/>
        <v>0.82352941176470584</v>
      </c>
      <c r="BW85">
        <f t="shared" ca="1" si="63"/>
        <v>0.81481481481481488</v>
      </c>
      <c r="BX85">
        <f t="shared" ca="1" si="63"/>
        <v>0.73170731707317072</v>
      </c>
      <c r="BY85">
        <f t="shared" ca="1" si="63"/>
        <v>0.78431372549019607</v>
      </c>
      <c r="BZ85">
        <f t="shared" ca="1" si="63"/>
        <v>0.83333333333333337</v>
      </c>
      <c r="CA85">
        <f t="shared" ca="1" si="63"/>
        <v>0.875</v>
      </c>
      <c r="CB85">
        <f t="shared" ca="1" si="63"/>
        <v>1</v>
      </c>
      <c r="CC85">
        <f t="shared" ca="1" si="67"/>
        <v>0.96551724137931039</v>
      </c>
      <c r="CD85">
        <f t="shared" ca="1" si="72"/>
        <v>0.47826086956521741</v>
      </c>
      <c r="CE85">
        <f t="shared" ca="1" si="72"/>
        <v>0.73913043478260865</v>
      </c>
      <c r="CF85">
        <f t="shared" ca="1" si="72"/>
        <v>0.95</v>
      </c>
      <c r="CG85">
        <f t="shared" ca="1" si="72"/>
        <v>0</v>
      </c>
      <c r="CH85">
        <f t="shared" ca="1" si="70"/>
        <v>0.69565217391304346</v>
      </c>
      <c r="CI85">
        <f t="shared" ca="1" si="70"/>
        <v>0.66666666666666674</v>
      </c>
      <c r="CJ85">
        <f t="shared" ca="1" si="71"/>
        <v>0.94444444444444442</v>
      </c>
      <c r="CK85">
        <f t="shared" ca="1" si="71"/>
        <v>0.92682926829268297</v>
      </c>
      <c r="CL85">
        <f t="shared" ca="1" si="71"/>
        <v>0.8928571428571429</v>
      </c>
      <c r="CM85">
        <f t="shared" ca="1" si="71"/>
        <v>0.87755102040816324</v>
      </c>
      <c r="CN85">
        <f t="shared" ca="1" si="71"/>
        <v>0.9285714285714286</v>
      </c>
      <c r="CO85">
        <f t="shared" ca="1" si="71"/>
        <v>0.91891891891891886</v>
      </c>
      <c r="CP85">
        <f t="shared" ca="1" si="71"/>
        <v>0.89743589743589747</v>
      </c>
      <c r="CQ85">
        <f t="shared" ca="1" si="71"/>
        <v>0.88</v>
      </c>
      <c r="CR85">
        <f t="shared" ca="1" si="71"/>
        <v>0.88888888888888884</v>
      </c>
      <c r="CS85">
        <f t="shared" ca="1" si="71"/>
        <v>0.84848484848484851</v>
      </c>
      <c r="CT85">
        <f t="shared" ca="1" si="71"/>
        <v>0.96969696969696972</v>
      </c>
      <c r="CU85">
        <f t="shared" ca="1" si="71"/>
        <v>0.9642857142857143</v>
      </c>
      <c r="CV85">
        <f t="shared" ca="1" si="71"/>
        <v>0.9</v>
      </c>
      <c r="CW85">
        <f t="shared" ca="1" si="71"/>
        <v>0.90697674418604657</v>
      </c>
      <c r="CX85">
        <f t="shared" ca="1" si="71"/>
        <v>0.89189189189189189</v>
      </c>
      <c r="CY85">
        <f t="shared" ca="1" si="71"/>
        <v>0.89743589743589747</v>
      </c>
      <c r="CZ85">
        <f t="shared" ca="1" si="68"/>
        <v>0.85106382978723405</v>
      </c>
      <c r="DA85">
        <f t="shared" ca="1" si="68"/>
        <v>0.75862068965517238</v>
      </c>
      <c r="DB85">
        <f t="shared" ca="1" si="68"/>
        <v>1</v>
      </c>
      <c r="DC85">
        <f t="shared" ca="1" si="68"/>
        <v>0.95</v>
      </c>
      <c r="DD85">
        <f t="shared" ca="1" si="68"/>
        <v>0.89189189189189189</v>
      </c>
      <c r="DE85">
        <f t="shared" ca="1" si="68"/>
        <v>0.88888888888888884</v>
      </c>
      <c r="DF85">
        <f t="shared" ca="1" si="68"/>
        <v>0.89473684210526316</v>
      </c>
      <c r="DG85">
        <f t="shared" ca="1" si="68"/>
        <v>0.95238095238095233</v>
      </c>
      <c r="DH85">
        <f t="shared" ca="1" si="68"/>
        <v>0.88235294117647056</v>
      </c>
      <c r="DI85">
        <f t="shared" ca="1" si="68"/>
        <v>0.86363636363636365</v>
      </c>
      <c r="DJ85">
        <f t="shared" ca="1" si="68"/>
        <v>0.9</v>
      </c>
      <c r="DK85">
        <f t="shared" ca="1" si="68"/>
        <v>0.81818181818181812</v>
      </c>
      <c r="DL85">
        <f t="shared" ca="1" si="68"/>
        <v>1</v>
      </c>
      <c r="DM85">
        <f t="shared" ca="1" si="68"/>
        <v>0.88235294117647056</v>
      </c>
      <c r="DN85">
        <f t="shared" ca="1" si="68"/>
        <v>0.88571428571428568</v>
      </c>
      <c r="DO85">
        <f t="shared" ca="1" si="69"/>
        <v>0.9285714285714286</v>
      </c>
      <c r="DP85">
        <f t="shared" ca="1" si="69"/>
        <v>0.87096774193548387</v>
      </c>
      <c r="DQ85">
        <f t="shared" ca="1" si="69"/>
        <v>0.8529411764705882</v>
      </c>
      <c r="DR85">
        <f t="shared" ca="1" si="69"/>
        <v>1</v>
      </c>
      <c r="DS85">
        <f t="shared" ca="1" si="69"/>
        <v>0.82857142857142851</v>
      </c>
      <c r="DT85">
        <f t="shared" ca="1" si="69"/>
        <v>0.79545454545454541</v>
      </c>
      <c r="DU85">
        <f t="shared" ca="1" si="69"/>
        <v>0.77777777777777779</v>
      </c>
      <c r="DV85">
        <f t="shared" ca="1" si="69"/>
        <v>0.73076923076923084</v>
      </c>
      <c r="DW85">
        <f t="shared" ca="1" si="69"/>
        <v>1</v>
      </c>
      <c r="DX85">
        <f t="shared" ca="1" si="60"/>
        <v>0.88235294117647056</v>
      </c>
      <c r="DY85">
        <f t="shared" ca="1" si="60"/>
        <v>0.90322580645161288</v>
      </c>
      <c r="DZ85">
        <f t="shared" ca="1" si="60"/>
        <v>0.87804878048780488</v>
      </c>
      <c r="EA85">
        <f t="shared" ca="1" si="60"/>
        <v>0.94444444444444442</v>
      </c>
      <c r="EB85">
        <f t="shared" ca="1" si="60"/>
        <v>0.78947368421052633</v>
      </c>
      <c r="EC85">
        <f t="shared" ca="1" si="60"/>
        <v>0.80952380952380953</v>
      </c>
      <c r="ED85">
        <f t="shared" ca="1" si="60"/>
        <v>0.87878787878787878</v>
      </c>
      <c r="EE85">
        <f t="shared" ca="1" si="60"/>
        <v>0.9375</v>
      </c>
      <c r="EF85">
        <f t="shared" ca="1" si="60"/>
        <v>0.96</v>
      </c>
      <c r="EG85">
        <f t="shared" ca="1" si="60"/>
        <v>0.94736842105263164</v>
      </c>
      <c r="EH85">
        <f t="shared" ca="1" si="60"/>
        <v>0.88461538461538458</v>
      </c>
    </row>
    <row r="86" spans="1:138" ht="26.65" x14ac:dyDescent="0.45">
      <c r="A86" s="4" t="s">
        <v>164</v>
      </c>
      <c r="B86" s="3" t="s">
        <v>372</v>
      </c>
      <c r="C86">
        <f t="shared" ca="1" si="61"/>
        <v>0.84782608695652173</v>
      </c>
      <c r="D86">
        <f t="shared" ca="1" si="61"/>
        <v>0.796875</v>
      </c>
      <c r="E86">
        <f t="shared" ca="1" si="61"/>
        <v>0.82000000000000006</v>
      </c>
      <c r="F86">
        <f t="shared" ca="1" si="61"/>
        <v>0.94285714285714284</v>
      </c>
      <c r="G86">
        <f t="shared" ca="1" si="61"/>
        <v>0.94339622641509435</v>
      </c>
      <c r="H86">
        <f t="shared" ca="1" si="61"/>
        <v>0.85714285714285721</v>
      </c>
      <c r="I86">
        <f t="shared" ca="1" si="61"/>
        <v>0.84444444444444444</v>
      </c>
      <c r="J86">
        <f t="shared" ca="1" si="61"/>
        <v>0.82051282051282048</v>
      </c>
      <c r="K86">
        <f t="shared" ca="1" si="61"/>
        <v>0.89655172413793105</v>
      </c>
      <c r="L86">
        <f t="shared" ca="1" si="61"/>
        <v>0.91304347826086962</v>
      </c>
      <c r="M86">
        <f t="shared" ca="1" si="61"/>
        <v>0.79487179487179493</v>
      </c>
      <c r="N86">
        <f t="shared" ca="1" si="61"/>
        <v>0.93333333333333335</v>
      </c>
      <c r="O86">
        <f t="shared" ca="1" si="61"/>
        <v>0.9</v>
      </c>
      <c r="P86">
        <f t="shared" ca="1" si="61"/>
        <v>0.75862068965517238</v>
      </c>
      <c r="Q86">
        <f t="shared" ca="1" si="61"/>
        <v>0.83333333333333337</v>
      </c>
      <c r="R86">
        <f t="shared" ca="1" si="61"/>
        <v>0.90909090909090906</v>
      </c>
      <c r="S86">
        <f t="shared" ca="1" si="59"/>
        <v>0.93333333333333335</v>
      </c>
      <c r="T86">
        <f t="shared" ca="1" si="59"/>
        <v>0.80769230769230771</v>
      </c>
      <c r="U86">
        <f t="shared" ca="1" si="59"/>
        <v>0.78260869565217395</v>
      </c>
      <c r="V86">
        <f t="shared" ca="1" si="59"/>
        <v>0.84375</v>
      </c>
      <c r="W86">
        <f t="shared" ca="1" si="59"/>
        <v>0.84210526315789469</v>
      </c>
      <c r="X86">
        <f t="shared" ca="1" si="59"/>
        <v>0.87179487179487181</v>
      </c>
      <c r="Y86">
        <f t="shared" ca="1" si="59"/>
        <v>0.89473684210526316</v>
      </c>
      <c r="Z86">
        <f t="shared" ca="1" si="59"/>
        <v>0.75</v>
      </c>
      <c r="AA86">
        <f t="shared" ca="1" si="59"/>
        <v>0.87096774193548387</v>
      </c>
      <c r="AB86">
        <f t="shared" ca="1" si="59"/>
        <v>0.91935483870967738</v>
      </c>
      <c r="AC86">
        <f t="shared" ca="1" si="59"/>
        <v>0.86956521739130432</v>
      </c>
      <c r="AD86">
        <f t="shared" ca="1" si="59"/>
        <v>0.89189189189189189</v>
      </c>
      <c r="AE86">
        <f t="shared" ca="1" si="59"/>
        <v>0.92105263157894735</v>
      </c>
      <c r="AF86">
        <f t="shared" ca="1" si="59"/>
        <v>0.90196078431372551</v>
      </c>
      <c r="AG86">
        <f t="shared" ca="1" si="59"/>
        <v>0.98275862068965514</v>
      </c>
      <c r="AH86">
        <f t="shared" ca="1" si="65"/>
        <v>0.96666666666666667</v>
      </c>
      <c r="AI86">
        <f t="shared" ca="1" si="65"/>
        <v>0.89189189189189189</v>
      </c>
      <c r="AJ86">
        <f t="shared" ca="1" si="65"/>
        <v>0.96551724137931039</v>
      </c>
      <c r="AK86">
        <f t="shared" ca="1" si="65"/>
        <v>0.8928571428571429</v>
      </c>
      <c r="AL86">
        <f t="shared" ca="1" si="65"/>
        <v>0.86956521739130432</v>
      </c>
      <c r="AM86">
        <f t="shared" ca="1" si="65"/>
        <v>0.92307692307692313</v>
      </c>
      <c r="AN86">
        <f t="shared" ca="1" si="65"/>
        <v>0.96296296296296302</v>
      </c>
      <c r="AO86">
        <f t="shared" ca="1" si="65"/>
        <v>0.86956521739130432</v>
      </c>
      <c r="AP86">
        <f t="shared" ca="1" si="65"/>
        <v>0.94444444444444442</v>
      </c>
      <c r="AQ86">
        <f t="shared" ca="1" si="65"/>
        <v>0.95652173913043481</v>
      </c>
      <c r="AR86">
        <f t="shared" ca="1" si="65"/>
        <v>1</v>
      </c>
      <c r="AS86">
        <f t="shared" ca="1" si="65"/>
        <v>0.92592592592592593</v>
      </c>
      <c r="AT86">
        <f t="shared" ca="1" si="65"/>
        <v>0.95</v>
      </c>
      <c r="AU86">
        <f t="shared" ca="1" si="65"/>
        <v>0.96</v>
      </c>
      <c r="AV86">
        <f t="shared" ca="1" si="65"/>
        <v>0.95454545454545459</v>
      </c>
      <c r="AW86">
        <f t="shared" ca="1" si="65"/>
        <v>0.94285714285714284</v>
      </c>
      <c r="AX86">
        <f t="shared" ca="1" si="64"/>
        <v>0.83333333333333337</v>
      </c>
      <c r="AY86">
        <f t="shared" ca="1" si="64"/>
        <v>0.86206896551724133</v>
      </c>
      <c r="AZ86">
        <f t="shared" ca="1" si="64"/>
        <v>0.76190476190476186</v>
      </c>
      <c r="BA86">
        <f t="shared" ca="1" si="64"/>
        <v>0.82608695652173914</v>
      </c>
      <c r="BB86">
        <f t="shared" ca="1" si="64"/>
        <v>0.92592592592592593</v>
      </c>
      <c r="BC86">
        <f t="shared" ca="1" si="64"/>
        <v>0.97368421052631582</v>
      </c>
      <c r="BD86">
        <f t="shared" ca="1" si="64"/>
        <v>0.8125</v>
      </c>
      <c r="BE86">
        <f t="shared" ca="1" si="64"/>
        <v>0.9285714285714286</v>
      </c>
      <c r="BF86">
        <f t="shared" ca="1" si="64"/>
        <v>0.92</v>
      </c>
      <c r="BG86">
        <f t="shared" ca="1" si="64"/>
        <v>0.81395348837209303</v>
      </c>
      <c r="BH86">
        <f t="shared" ca="1" si="64"/>
        <v>0.81578947368421051</v>
      </c>
      <c r="BI86">
        <f t="shared" ca="1" si="64"/>
        <v>0.87096774193548387</v>
      </c>
      <c r="BJ86">
        <f t="shared" ca="1" si="64"/>
        <v>0.95833333333333337</v>
      </c>
      <c r="BK86">
        <f t="shared" ca="1" si="64"/>
        <v>0.88888888888888884</v>
      </c>
      <c r="BL86">
        <f t="shared" ca="1" si="64"/>
        <v>0.90625</v>
      </c>
      <c r="BM86">
        <f t="shared" ca="1" si="63"/>
        <v>0.95652173913043481</v>
      </c>
      <c r="BN86">
        <f t="shared" ca="1" si="63"/>
        <v>0.90476190476190477</v>
      </c>
      <c r="BO86">
        <f t="shared" ca="1" si="63"/>
        <v>0.92682926829268297</v>
      </c>
      <c r="BP86">
        <f t="shared" ca="1" si="63"/>
        <v>0.76</v>
      </c>
      <c r="BQ86">
        <f t="shared" ca="1" si="63"/>
        <v>0.88</v>
      </c>
      <c r="BR86">
        <f t="shared" ca="1" si="63"/>
        <v>0.86363636363636365</v>
      </c>
      <c r="BS86">
        <f t="shared" ca="1" si="63"/>
        <v>0.6785714285714286</v>
      </c>
      <c r="BT86">
        <f t="shared" ca="1" si="63"/>
        <v>1</v>
      </c>
      <c r="BU86">
        <f t="shared" ca="1" si="63"/>
        <v>0.91666666666666663</v>
      </c>
      <c r="BV86">
        <f t="shared" ca="1" si="63"/>
        <v>0.66666666666666674</v>
      </c>
      <c r="BW86">
        <f t="shared" ca="1" si="63"/>
        <v>0.93333333333333335</v>
      </c>
      <c r="BX86">
        <f t="shared" ca="1" si="63"/>
        <v>0.7</v>
      </c>
      <c r="BY86">
        <f t="shared" ca="1" si="63"/>
        <v>0.78431372549019607</v>
      </c>
      <c r="BZ86">
        <f t="shared" ca="1" si="63"/>
        <v>0.88</v>
      </c>
      <c r="CA86">
        <f t="shared" ca="1" si="63"/>
        <v>0.875</v>
      </c>
      <c r="CB86">
        <f t="shared" ca="1" si="63"/>
        <v>0.86363636363636365</v>
      </c>
      <c r="CC86">
        <f t="shared" ca="1" si="67"/>
        <v>0.88888888888888884</v>
      </c>
      <c r="CD86">
        <f t="shared" ca="1" si="72"/>
        <v>0.75</v>
      </c>
      <c r="CE86">
        <f t="shared" ca="1" si="72"/>
        <v>0.79166666666666663</v>
      </c>
      <c r="CF86">
        <f t="shared" ca="1" si="72"/>
        <v>0.83333333333333337</v>
      </c>
      <c r="CG86">
        <f t="shared" ca="1" si="72"/>
        <v>0.69565217391304346</v>
      </c>
      <c r="CH86">
        <f t="shared" ca="1" si="70"/>
        <v>0</v>
      </c>
      <c r="CI86">
        <f t="shared" ca="1" si="70"/>
        <v>0.89655172413793105</v>
      </c>
      <c r="CJ86">
        <f t="shared" ca="1" si="71"/>
        <v>0.8125</v>
      </c>
      <c r="CK86">
        <f t="shared" ca="1" si="71"/>
        <v>0.87179487179487181</v>
      </c>
      <c r="CL86">
        <f t="shared" ca="1" si="71"/>
        <v>0.8928571428571429</v>
      </c>
      <c r="CM86">
        <f t="shared" ca="1" si="71"/>
        <v>0.82978723404255317</v>
      </c>
      <c r="CN86">
        <f t="shared" ca="1" si="71"/>
        <v>0.96551724137931039</v>
      </c>
      <c r="CO86">
        <f t="shared" ca="1" si="71"/>
        <v>0.88888888888888884</v>
      </c>
      <c r="CP86">
        <f t="shared" ca="1" si="71"/>
        <v>0.95121951219512191</v>
      </c>
      <c r="CQ86">
        <f t="shared" ca="1" si="71"/>
        <v>0.92307692307692313</v>
      </c>
      <c r="CR86">
        <f t="shared" ca="1" si="71"/>
        <v>0.82352941176470584</v>
      </c>
      <c r="CS86">
        <f t="shared" ca="1" si="71"/>
        <v>0.88235294117647056</v>
      </c>
      <c r="CT86">
        <f t="shared" ca="1" si="71"/>
        <v>0.96969696969696972</v>
      </c>
      <c r="CU86">
        <f t="shared" ca="1" si="71"/>
        <v>1</v>
      </c>
      <c r="CV86">
        <f t="shared" ca="1" si="71"/>
        <v>0.93548387096774199</v>
      </c>
      <c r="CW86">
        <f t="shared" ca="1" si="71"/>
        <v>1</v>
      </c>
      <c r="CX86">
        <f t="shared" ca="1" si="71"/>
        <v>0.94871794871794868</v>
      </c>
      <c r="CY86">
        <f t="shared" ca="1" si="71"/>
        <v>0.92500000000000004</v>
      </c>
      <c r="CZ86">
        <f t="shared" ca="1" si="68"/>
        <v>0.89795918367346939</v>
      </c>
      <c r="DA86">
        <f t="shared" ca="1" si="68"/>
        <v>0.90909090909090906</v>
      </c>
      <c r="DB86">
        <f t="shared" ca="1" si="68"/>
        <v>1</v>
      </c>
      <c r="DC86">
        <f t="shared" ca="1" si="68"/>
        <v>1</v>
      </c>
      <c r="DD86">
        <f t="shared" ca="1" si="68"/>
        <v>0.89189189189189189</v>
      </c>
      <c r="DE86">
        <f t="shared" ca="1" si="68"/>
        <v>0.94736842105263164</v>
      </c>
      <c r="DF86">
        <f t="shared" ca="1" si="68"/>
        <v>0.97560975609756095</v>
      </c>
      <c r="DG86">
        <f t="shared" ca="1" si="68"/>
        <v>1</v>
      </c>
      <c r="DH86">
        <f t="shared" ca="1" si="68"/>
        <v>0.91428571428571426</v>
      </c>
      <c r="DI86">
        <f t="shared" ca="1" si="68"/>
        <v>0.86363636363636365</v>
      </c>
      <c r="DJ86">
        <f t="shared" ca="1" si="68"/>
        <v>0.9</v>
      </c>
      <c r="DK86">
        <f t="shared" ca="1" si="68"/>
        <v>0.88571428571428568</v>
      </c>
      <c r="DL86">
        <f t="shared" ca="1" si="68"/>
        <v>0.95454545454545459</v>
      </c>
      <c r="DM86">
        <f t="shared" ca="1" si="68"/>
        <v>0.8125</v>
      </c>
      <c r="DN86">
        <f t="shared" ca="1" si="68"/>
        <v>0.97368421052631582</v>
      </c>
      <c r="DO86">
        <f t="shared" ca="1" si="69"/>
        <v>0.96551724137931039</v>
      </c>
      <c r="DP86">
        <f t="shared" ca="1" si="69"/>
        <v>0.97058823529411764</v>
      </c>
      <c r="DQ86">
        <f t="shared" ca="1" si="69"/>
        <v>0.97368421052631582</v>
      </c>
      <c r="DR86">
        <f t="shared" ca="1" si="69"/>
        <v>0.94117647058823528</v>
      </c>
      <c r="DS86">
        <f t="shared" ca="1" si="69"/>
        <v>0.92105263157894735</v>
      </c>
      <c r="DT86">
        <f t="shared" ca="1" si="69"/>
        <v>0.84782608695652173</v>
      </c>
      <c r="DU86">
        <f t="shared" ca="1" si="69"/>
        <v>0.77777777777777779</v>
      </c>
      <c r="DV86">
        <f t="shared" ca="1" si="69"/>
        <v>0.67999999999999994</v>
      </c>
      <c r="DW86">
        <f t="shared" ca="1" si="69"/>
        <v>1</v>
      </c>
      <c r="DX86">
        <f t="shared" ca="1" si="60"/>
        <v>0.8125</v>
      </c>
      <c r="DY86">
        <f t="shared" ca="1" si="60"/>
        <v>0.9375</v>
      </c>
      <c r="DZ86">
        <f t="shared" ca="1" si="60"/>
        <v>0.90476190476190477</v>
      </c>
      <c r="EA86">
        <f t="shared" ca="1" si="60"/>
        <v>0.94444444444444442</v>
      </c>
      <c r="EB86">
        <f t="shared" ca="1" si="60"/>
        <v>0.95454545454545459</v>
      </c>
      <c r="EC86">
        <f t="shared" ca="1" si="60"/>
        <v>0.91304347826086962</v>
      </c>
      <c r="ED86">
        <f t="shared" ca="1" si="60"/>
        <v>0.87878787878787878</v>
      </c>
      <c r="EE86">
        <f t="shared" ca="1" si="60"/>
        <v>0.96969696969696972</v>
      </c>
      <c r="EF86">
        <f t="shared" ca="1" si="60"/>
        <v>0.96</v>
      </c>
      <c r="EG86">
        <f t="shared" ca="1" si="60"/>
        <v>0.88888888888888884</v>
      </c>
      <c r="EH86">
        <f t="shared" ca="1" si="60"/>
        <v>0.88461538461538458</v>
      </c>
    </row>
    <row r="87" spans="1:138" ht="26.65" x14ac:dyDescent="0.45">
      <c r="A87" s="4" t="s">
        <v>165</v>
      </c>
      <c r="B87" s="3" t="s">
        <v>373</v>
      </c>
      <c r="C87">
        <f t="shared" ca="1" si="61"/>
        <v>0.85416666666666663</v>
      </c>
      <c r="D87">
        <f t="shared" ca="1" si="61"/>
        <v>0.82089552238805974</v>
      </c>
      <c r="E87">
        <f t="shared" ca="1" si="61"/>
        <v>0.82692307692307687</v>
      </c>
      <c r="F87">
        <f t="shared" ca="1" si="61"/>
        <v>0.94594594594594594</v>
      </c>
      <c r="G87">
        <f t="shared" ca="1" si="61"/>
        <v>0.71111111111111114</v>
      </c>
      <c r="H87">
        <f t="shared" ca="1" si="61"/>
        <v>0.76470588235294112</v>
      </c>
      <c r="I87">
        <f t="shared" ca="1" si="61"/>
        <v>0.77272727272727271</v>
      </c>
      <c r="J87">
        <f t="shared" ca="1" si="61"/>
        <v>0.82926829268292679</v>
      </c>
      <c r="K87">
        <f t="shared" ca="1" si="61"/>
        <v>0.9375</v>
      </c>
      <c r="L87">
        <f t="shared" ca="1" si="61"/>
        <v>0.96153846153846156</v>
      </c>
      <c r="M87">
        <f t="shared" ca="1" si="61"/>
        <v>0.86046511627906974</v>
      </c>
      <c r="N87">
        <f t="shared" ca="1" si="61"/>
        <v>0.82758620689655171</v>
      </c>
      <c r="O87">
        <f t="shared" ca="1" si="61"/>
        <v>0.85</v>
      </c>
      <c r="P87">
        <f t="shared" ca="1" si="61"/>
        <v>0.88235294117647056</v>
      </c>
      <c r="Q87">
        <f t="shared" ca="1" si="61"/>
        <v>0.74285714285714288</v>
      </c>
      <c r="R87">
        <f t="shared" ca="1" si="61"/>
        <v>0.86956521739130432</v>
      </c>
      <c r="S87">
        <f t="shared" ca="1" si="59"/>
        <v>0.9375</v>
      </c>
      <c r="T87">
        <f t="shared" ca="1" si="59"/>
        <v>0.86206896551724133</v>
      </c>
      <c r="U87">
        <f t="shared" ca="1" si="59"/>
        <v>0.88888888888888884</v>
      </c>
      <c r="V87">
        <f t="shared" ca="1" si="59"/>
        <v>0.8529411764705882</v>
      </c>
      <c r="W87">
        <f t="shared" ca="1" si="59"/>
        <v>0.90909090909090906</v>
      </c>
      <c r="X87">
        <f t="shared" ca="1" si="59"/>
        <v>0.7567567567567568</v>
      </c>
      <c r="Y87">
        <f t="shared" ca="1" si="59"/>
        <v>1</v>
      </c>
      <c r="Z87">
        <f t="shared" ca="1" si="59"/>
        <v>0.875</v>
      </c>
      <c r="AA87">
        <f t="shared" ca="1" si="59"/>
        <v>0.87878787878787878</v>
      </c>
      <c r="AB87">
        <f t="shared" ca="1" si="59"/>
        <v>0.90476190476190477</v>
      </c>
      <c r="AC87">
        <f t="shared" ca="1" si="59"/>
        <v>0.91891891891891886</v>
      </c>
      <c r="AD87">
        <f t="shared" ca="1" si="59"/>
        <v>0.92500000000000004</v>
      </c>
      <c r="AE87">
        <f t="shared" ca="1" si="59"/>
        <v>0.95121951219512191</v>
      </c>
      <c r="AF87">
        <f t="shared" ca="1" si="59"/>
        <v>0.90566037735849059</v>
      </c>
      <c r="AG87">
        <f t="shared" ca="1" si="59"/>
        <v>0.82692307692307687</v>
      </c>
      <c r="AH87">
        <f t="shared" ca="1" si="65"/>
        <v>0.96875</v>
      </c>
      <c r="AI87">
        <f t="shared" ca="1" si="65"/>
        <v>0.92500000000000004</v>
      </c>
      <c r="AJ87">
        <f t="shared" ca="1" si="65"/>
        <v>0.93333333333333335</v>
      </c>
      <c r="AK87">
        <f t="shared" ca="1" si="65"/>
        <v>0.93548387096774199</v>
      </c>
      <c r="AL87">
        <f t="shared" ca="1" si="65"/>
        <v>0.94117647058823528</v>
      </c>
      <c r="AM87">
        <f t="shared" ca="1" si="65"/>
        <v>0.92682926829268297</v>
      </c>
      <c r="AN87">
        <f t="shared" ca="1" si="65"/>
        <v>0.96551724137931039</v>
      </c>
      <c r="AO87">
        <f t="shared" ca="1" si="65"/>
        <v>0.96296296296296302</v>
      </c>
      <c r="AP87">
        <f t="shared" ca="1" si="65"/>
        <v>0.97435897435897434</v>
      </c>
      <c r="AQ87">
        <f t="shared" ca="1" si="65"/>
        <v>0.96</v>
      </c>
      <c r="AR87">
        <f t="shared" ca="1" si="65"/>
        <v>1</v>
      </c>
      <c r="AS87">
        <f t="shared" ca="1" si="65"/>
        <v>1</v>
      </c>
      <c r="AT87">
        <f t="shared" ca="1" si="65"/>
        <v>0.92682926829268297</v>
      </c>
      <c r="AU87">
        <f t="shared" ca="1" si="65"/>
        <v>0.88</v>
      </c>
      <c r="AV87">
        <f t="shared" ca="1" si="65"/>
        <v>1</v>
      </c>
      <c r="AW87">
        <f t="shared" ca="1" si="65"/>
        <v>0.81818181818181812</v>
      </c>
      <c r="AX87">
        <f t="shared" ca="1" si="64"/>
        <v>0.89130434782608692</v>
      </c>
      <c r="AY87">
        <f t="shared" ca="1" si="64"/>
        <v>0.83333333333333337</v>
      </c>
      <c r="AZ87">
        <f t="shared" ca="1" si="64"/>
        <v>0.875</v>
      </c>
      <c r="BA87">
        <f t="shared" ca="1" si="64"/>
        <v>0.84</v>
      </c>
      <c r="BB87">
        <f t="shared" ca="1" si="64"/>
        <v>0.93103448275862066</v>
      </c>
      <c r="BC87">
        <f t="shared" ca="1" si="64"/>
        <v>0.89189189189189189</v>
      </c>
      <c r="BD87">
        <f t="shared" ca="1" si="64"/>
        <v>0.88888888888888884</v>
      </c>
      <c r="BE87">
        <f t="shared" ca="1" si="64"/>
        <v>0.88095238095238093</v>
      </c>
      <c r="BF87">
        <f t="shared" ca="1" si="64"/>
        <v>0.92592592592592593</v>
      </c>
      <c r="BG87">
        <f t="shared" ca="1" si="64"/>
        <v>0.87234042553191493</v>
      </c>
      <c r="BH87">
        <f t="shared" ca="1" si="64"/>
        <v>0.85365853658536583</v>
      </c>
      <c r="BI87">
        <f t="shared" ca="1" si="64"/>
        <v>0.84375</v>
      </c>
      <c r="BJ87">
        <f t="shared" ca="1" si="64"/>
        <v>0.96153846153846156</v>
      </c>
      <c r="BK87">
        <f t="shared" ca="1" si="64"/>
        <v>0.95</v>
      </c>
      <c r="BL87">
        <f t="shared" ca="1" si="64"/>
        <v>0.94285714285714284</v>
      </c>
      <c r="BM87">
        <f t="shared" ca="1" si="63"/>
        <v>0.96</v>
      </c>
      <c r="BN87">
        <f t="shared" ca="1" si="63"/>
        <v>1</v>
      </c>
      <c r="BO87">
        <f t="shared" ca="1" si="63"/>
        <v>0.72222222222222221</v>
      </c>
      <c r="BP87">
        <f t="shared" ca="1" si="63"/>
        <v>0.93548387096774199</v>
      </c>
      <c r="BQ87">
        <f t="shared" ca="1" si="63"/>
        <v>0.88888888888888884</v>
      </c>
      <c r="BR87">
        <f t="shared" ca="1" si="63"/>
        <v>0.84444444444444444</v>
      </c>
      <c r="BS87">
        <f t="shared" ca="1" si="63"/>
        <v>0.91666666666666663</v>
      </c>
      <c r="BT87">
        <f t="shared" ca="1" si="63"/>
        <v>1</v>
      </c>
      <c r="BU87">
        <f t="shared" ca="1" si="63"/>
        <v>0.82857142857142851</v>
      </c>
      <c r="BV87">
        <f t="shared" ca="1" si="63"/>
        <v>0.83333333333333337</v>
      </c>
      <c r="BW87">
        <f t="shared" ca="1" si="63"/>
        <v>0.82758620689655171</v>
      </c>
      <c r="BX87">
        <f t="shared" ca="1" si="63"/>
        <v>0.77272727272727271</v>
      </c>
      <c r="BY87">
        <f t="shared" ca="1" si="63"/>
        <v>0.81481481481481488</v>
      </c>
      <c r="BZ87">
        <f t="shared" ca="1" si="63"/>
        <v>0.69565217391304346</v>
      </c>
      <c r="CA87">
        <f t="shared" ca="1" si="63"/>
        <v>0.92592592592592593</v>
      </c>
      <c r="CB87">
        <f t="shared" ca="1" si="63"/>
        <v>0.96153846153846156</v>
      </c>
      <c r="CC87">
        <f t="shared" ca="1" si="67"/>
        <v>0.85714285714285721</v>
      </c>
      <c r="CD87">
        <f t="shared" ca="1" si="72"/>
        <v>0.57692307692307687</v>
      </c>
      <c r="CE87">
        <f t="shared" ca="1" si="72"/>
        <v>0.76</v>
      </c>
      <c r="CF87">
        <f t="shared" ca="1" si="72"/>
        <v>0.95454545454545459</v>
      </c>
      <c r="CG87">
        <f t="shared" ca="1" si="72"/>
        <v>0.66666666666666674</v>
      </c>
      <c r="CH87">
        <f t="shared" ca="1" si="70"/>
        <v>0.89655172413793105</v>
      </c>
      <c r="CI87">
        <f t="shared" ca="1" si="70"/>
        <v>0</v>
      </c>
      <c r="CJ87">
        <f t="shared" ca="1" si="71"/>
        <v>0.95</v>
      </c>
      <c r="CK87">
        <f t="shared" ca="1" si="71"/>
        <v>0.90476190476190477</v>
      </c>
      <c r="CL87">
        <f t="shared" ca="1" si="71"/>
        <v>0.86206896551724133</v>
      </c>
      <c r="CM87">
        <f t="shared" ca="1" si="71"/>
        <v>0.94444444444444442</v>
      </c>
      <c r="CN87">
        <f t="shared" ca="1" si="71"/>
        <v>0.89655172413793105</v>
      </c>
      <c r="CO87">
        <f t="shared" ca="1" si="71"/>
        <v>0.95</v>
      </c>
      <c r="CP87">
        <f t="shared" ca="1" si="71"/>
        <v>0.875</v>
      </c>
      <c r="CQ87">
        <f t="shared" ca="1" si="71"/>
        <v>0.9285714285714286</v>
      </c>
      <c r="CR87">
        <f t="shared" ca="1" si="71"/>
        <v>0.97560975609756095</v>
      </c>
      <c r="CS87">
        <f t="shared" ca="1" si="71"/>
        <v>0.85714285714285721</v>
      </c>
      <c r="CT87">
        <f t="shared" ca="1" si="71"/>
        <v>0.97142857142857142</v>
      </c>
      <c r="CU87">
        <f t="shared" ca="1" si="71"/>
        <v>1</v>
      </c>
      <c r="CV87">
        <f t="shared" ca="1" si="71"/>
        <v>0.93939393939393945</v>
      </c>
      <c r="CW87">
        <f t="shared" ca="1" si="71"/>
        <v>0.91111111111111109</v>
      </c>
      <c r="CX87">
        <f t="shared" ca="1" si="71"/>
        <v>0.89743589743589747</v>
      </c>
      <c r="CY87">
        <f t="shared" ca="1" si="71"/>
        <v>0.9285714285714286</v>
      </c>
      <c r="CZ87">
        <f t="shared" ca="1" si="68"/>
        <v>0.85714285714285721</v>
      </c>
      <c r="DA87">
        <f t="shared" ca="1" si="68"/>
        <v>0.88235294117647056</v>
      </c>
      <c r="DB87">
        <f t="shared" ca="1" si="68"/>
        <v>1</v>
      </c>
      <c r="DC87">
        <f t="shared" ca="1" si="68"/>
        <v>0.97674418604651159</v>
      </c>
      <c r="DD87">
        <f t="shared" ca="1" si="68"/>
        <v>0.89743589743589747</v>
      </c>
      <c r="DE87">
        <f t="shared" ca="1" si="68"/>
        <v>0.92307692307692313</v>
      </c>
      <c r="DF87">
        <f t="shared" ca="1" si="68"/>
        <v>0.92682926829268297</v>
      </c>
      <c r="DG87">
        <f t="shared" ca="1" si="68"/>
        <v>0.95652173913043481</v>
      </c>
      <c r="DH87">
        <f t="shared" ca="1" si="68"/>
        <v>0.94736842105263164</v>
      </c>
      <c r="DI87">
        <f t="shared" ca="1" si="68"/>
        <v>0.96153846153846156</v>
      </c>
      <c r="DJ87">
        <f t="shared" ca="1" si="68"/>
        <v>0.97058823529411764</v>
      </c>
      <c r="DK87">
        <f t="shared" ca="1" si="68"/>
        <v>0.79411764705882359</v>
      </c>
      <c r="DL87">
        <f t="shared" ca="1" si="68"/>
        <v>1</v>
      </c>
      <c r="DM87">
        <f t="shared" ca="1" si="68"/>
        <v>1</v>
      </c>
      <c r="DN87">
        <f t="shared" ca="1" si="68"/>
        <v>0.89189189189189189</v>
      </c>
      <c r="DO87">
        <f t="shared" ca="1" si="69"/>
        <v>0.967741935483871</v>
      </c>
      <c r="DP87">
        <f t="shared" ca="1" si="69"/>
        <v>0.80645161290322576</v>
      </c>
      <c r="DQ87">
        <f t="shared" ca="1" si="69"/>
        <v>0.92105263157894735</v>
      </c>
      <c r="DR87">
        <f t="shared" ca="1" si="69"/>
        <v>1</v>
      </c>
      <c r="DS87">
        <f t="shared" ca="1" si="69"/>
        <v>0.80555555555555558</v>
      </c>
      <c r="DT87">
        <f t="shared" ca="1" si="69"/>
        <v>0.80434782608695654</v>
      </c>
      <c r="DU87">
        <f t="shared" ca="1" si="69"/>
        <v>0.86</v>
      </c>
      <c r="DV87">
        <f t="shared" ca="1" si="69"/>
        <v>0.87096774193548387</v>
      </c>
      <c r="DW87">
        <f t="shared" ca="1" si="69"/>
        <v>1</v>
      </c>
      <c r="DX87">
        <f t="shared" ca="1" si="60"/>
        <v>0.88888888888888884</v>
      </c>
      <c r="DY87">
        <f t="shared" ca="1" si="60"/>
        <v>0.83870967741935487</v>
      </c>
      <c r="DZ87">
        <f t="shared" ca="1" si="60"/>
        <v>0.82926829268292679</v>
      </c>
      <c r="EA87">
        <f t="shared" ca="1" si="60"/>
        <v>1</v>
      </c>
      <c r="EB87">
        <f t="shared" ca="1" si="60"/>
        <v>0.80952380952380953</v>
      </c>
      <c r="EC87">
        <f t="shared" ca="1" si="60"/>
        <v>0.77272727272727271</v>
      </c>
      <c r="ED87">
        <f t="shared" ca="1" si="60"/>
        <v>0.8529411764705882</v>
      </c>
      <c r="EE87">
        <f t="shared" ca="1" si="60"/>
        <v>0.90909090909090906</v>
      </c>
      <c r="EF87">
        <f t="shared" ca="1" si="60"/>
        <v>0.92307692307692313</v>
      </c>
      <c r="EG87">
        <f t="shared" ca="1" si="60"/>
        <v>1</v>
      </c>
      <c r="EH87">
        <f t="shared" ca="1" si="60"/>
        <v>0.8928571428571429</v>
      </c>
    </row>
    <row r="88" spans="1:138" ht="26.65" x14ac:dyDescent="0.45">
      <c r="A88" s="4" t="s">
        <v>166</v>
      </c>
      <c r="B88" s="3" t="s">
        <v>374</v>
      </c>
      <c r="C88">
        <f t="shared" ca="1" si="61"/>
        <v>1</v>
      </c>
      <c r="D88">
        <f t="shared" ca="1" si="61"/>
        <v>0.96875</v>
      </c>
      <c r="E88">
        <f t="shared" ca="1" si="61"/>
        <v>0.95652173913043481</v>
      </c>
      <c r="F88">
        <f t="shared" ca="1" si="61"/>
        <v>1</v>
      </c>
      <c r="G88">
        <f t="shared" ca="1" si="61"/>
        <v>0.95348837209302328</v>
      </c>
      <c r="H88">
        <f t="shared" ca="1" si="61"/>
        <v>0.92592592592592593</v>
      </c>
      <c r="I88">
        <f t="shared" ca="1" si="61"/>
        <v>0.94871794871794868</v>
      </c>
      <c r="J88">
        <f t="shared" ca="1" si="61"/>
        <v>0.93939393939393945</v>
      </c>
      <c r="K88">
        <f t="shared" ca="1" si="61"/>
        <v>1</v>
      </c>
      <c r="L88">
        <f t="shared" ca="1" si="61"/>
        <v>1</v>
      </c>
      <c r="M88">
        <f t="shared" ca="1" si="61"/>
        <v>0.97142857142857142</v>
      </c>
      <c r="N88">
        <f t="shared" ca="1" si="61"/>
        <v>1</v>
      </c>
      <c r="O88">
        <f t="shared" ca="1" si="61"/>
        <v>0.96875</v>
      </c>
      <c r="P88">
        <f t="shared" ca="1" si="61"/>
        <v>0.95833333333333337</v>
      </c>
      <c r="Q88">
        <f t="shared" ca="1" si="61"/>
        <v>0.96666666666666667</v>
      </c>
      <c r="R88">
        <f t="shared" ca="1" si="61"/>
        <v>1</v>
      </c>
      <c r="S88">
        <f t="shared" ca="1" si="59"/>
        <v>1</v>
      </c>
      <c r="T88">
        <f t="shared" ca="1" si="59"/>
        <v>0.88888888888888884</v>
      </c>
      <c r="U88">
        <f t="shared" ca="1" si="59"/>
        <v>0.9375</v>
      </c>
      <c r="V88">
        <f t="shared" ca="1" si="59"/>
        <v>0.96</v>
      </c>
      <c r="W88">
        <f t="shared" ca="1" si="59"/>
        <v>1</v>
      </c>
      <c r="X88">
        <f t="shared" ca="1" si="59"/>
        <v>0.96875</v>
      </c>
      <c r="Y88">
        <f t="shared" ca="1" si="59"/>
        <v>1</v>
      </c>
      <c r="Z88">
        <f t="shared" ca="1" si="59"/>
        <v>0.92307692307692313</v>
      </c>
      <c r="AA88">
        <f t="shared" ca="1" si="59"/>
        <v>0.95652173913043481</v>
      </c>
      <c r="AB88">
        <f t="shared" ca="1" si="59"/>
        <v>1</v>
      </c>
      <c r="AC88">
        <f t="shared" ca="1" si="59"/>
        <v>0.96923076923076923</v>
      </c>
      <c r="AD88">
        <f t="shared" ca="1" si="59"/>
        <v>0.96551724137931039</v>
      </c>
      <c r="AE88">
        <f t="shared" ca="1" si="59"/>
        <v>1</v>
      </c>
      <c r="AF88">
        <f t="shared" ca="1" si="59"/>
        <v>1</v>
      </c>
      <c r="AG88">
        <f t="shared" ca="1" si="59"/>
        <v>1</v>
      </c>
      <c r="AH88">
        <f t="shared" ca="1" si="65"/>
        <v>1</v>
      </c>
      <c r="AI88">
        <f t="shared" ca="1" si="65"/>
        <v>1</v>
      </c>
      <c r="AJ88">
        <f t="shared" ca="1" si="65"/>
        <v>1</v>
      </c>
      <c r="AK88">
        <f t="shared" ca="1" si="65"/>
        <v>0.94736842105263164</v>
      </c>
      <c r="AL88">
        <f t="shared" ca="1" si="65"/>
        <v>0.97499999999999998</v>
      </c>
      <c r="AM88">
        <f t="shared" ca="1" si="65"/>
        <v>1</v>
      </c>
      <c r="AN88">
        <f t="shared" ca="1" si="65"/>
        <v>1</v>
      </c>
      <c r="AO88">
        <f t="shared" ca="1" si="65"/>
        <v>1</v>
      </c>
      <c r="AP88">
        <f t="shared" ca="1" si="65"/>
        <v>1</v>
      </c>
      <c r="AQ88">
        <f t="shared" ca="1" si="65"/>
        <v>1</v>
      </c>
      <c r="AR88">
        <f t="shared" ca="1" si="65"/>
        <v>1</v>
      </c>
      <c r="AS88">
        <f t="shared" ca="1" si="65"/>
        <v>1</v>
      </c>
      <c r="AT88">
        <f t="shared" ca="1" si="65"/>
        <v>0.96666666666666667</v>
      </c>
      <c r="AU88">
        <f t="shared" ca="1" si="65"/>
        <v>1</v>
      </c>
      <c r="AV88">
        <f t="shared" ca="1" si="65"/>
        <v>1</v>
      </c>
      <c r="AW88">
        <f t="shared" ca="1" si="65"/>
        <v>1</v>
      </c>
      <c r="AX88">
        <f t="shared" ca="1" si="64"/>
        <v>0.97297297297297303</v>
      </c>
      <c r="AY88">
        <f t="shared" ca="1" si="64"/>
        <v>0.9</v>
      </c>
      <c r="AZ88">
        <f t="shared" ca="1" si="64"/>
        <v>0.92105263157894735</v>
      </c>
      <c r="BA88">
        <f t="shared" ca="1" si="64"/>
        <v>0.76923076923076916</v>
      </c>
      <c r="BB88">
        <f t="shared" ca="1" si="64"/>
        <v>1</v>
      </c>
      <c r="BC88">
        <f t="shared" ca="1" si="64"/>
        <v>1</v>
      </c>
      <c r="BD88">
        <f t="shared" ca="1" si="64"/>
        <v>0.875</v>
      </c>
      <c r="BE88">
        <f t="shared" ca="1" si="64"/>
        <v>0.96969696969696972</v>
      </c>
      <c r="BF88">
        <f t="shared" ca="1" si="64"/>
        <v>1</v>
      </c>
      <c r="BG88">
        <f t="shared" ca="1" si="64"/>
        <v>0.91891891891891886</v>
      </c>
      <c r="BH88">
        <f t="shared" ca="1" si="64"/>
        <v>0.9375</v>
      </c>
      <c r="BI88">
        <f t="shared" ca="1" si="64"/>
        <v>0.95652173913043481</v>
      </c>
      <c r="BJ88">
        <f t="shared" ca="1" si="64"/>
        <v>1</v>
      </c>
      <c r="BK88">
        <f t="shared" ca="1" si="64"/>
        <v>0.9642857142857143</v>
      </c>
      <c r="BL88">
        <f t="shared" ca="1" si="64"/>
        <v>0.95652173913043481</v>
      </c>
      <c r="BM88">
        <f t="shared" ca="1" si="63"/>
        <v>1</v>
      </c>
      <c r="BN88">
        <f t="shared" ca="1" si="63"/>
        <v>0.90909090909090906</v>
      </c>
      <c r="BO88">
        <f t="shared" ca="1" si="63"/>
        <v>0.96875</v>
      </c>
      <c r="BP88">
        <f t="shared" ca="1" si="63"/>
        <v>0.82352941176470584</v>
      </c>
      <c r="BQ88">
        <f t="shared" ca="1" si="63"/>
        <v>0.8666666666666667</v>
      </c>
      <c r="BR88">
        <f t="shared" ca="1" si="63"/>
        <v>0.94594594594594594</v>
      </c>
      <c r="BS88">
        <f t="shared" ca="1" si="63"/>
        <v>0.86956521739130432</v>
      </c>
      <c r="BT88">
        <f t="shared" ca="1" si="63"/>
        <v>1</v>
      </c>
      <c r="BU88">
        <f t="shared" ca="1" si="63"/>
        <v>1</v>
      </c>
      <c r="BV88">
        <f t="shared" ca="1" si="63"/>
        <v>0.92592592592592593</v>
      </c>
      <c r="BW88">
        <f t="shared" ca="1" si="63"/>
        <v>1</v>
      </c>
      <c r="BX88">
        <f t="shared" ca="1" si="63"/>
        <v>0.89189189189189189</v>
      </c>
      <c r="BY88">
        <f t="shared" ca="1" si="63"/>
        <v>0.98</v>
      </c>
      <c r="BZ88">
        <f t="shared" ca="1" si="63"/>
        <v>1</v>
      </c>
      <c r="CA88">
        <f t="shared" ca="1" si="63"/>
        <v>1</v>
      </c>
      <c r="CB88">
        <f t="shared" ca="1" si="63"/>
        <v>0.92307692307692313</v>
      </c>
      <c r="CC88">
        <f t="shared" ca="1" si="67"/>
        <v>0.94444444444444442</v>
      </c>
      <c r="CD88">
        <f t="shared" ca="1" si="72"/>
        <v>0.85714285714285721</v>
      </c>
      <c r="CE88">
        <f t="shared" ca="1" si="72"/>
        <v>0.94117647058823528</v>
      </c>
      <c r="CF88">
        <f t="shared" ca="1" si="72"/>
        <v>0.88888888888888884</v>
      </c>
      <c r="CG88">
        <f t="shared" ca="1" si="72"/>
        <v>0.94444444444444442</v>
      </c>
      <c r="CH88">
        <f t="shared" ca="1" si="70"/>
        <v>0.8125</v>
      </c>
      <c r="CI88">
        <f t="shared" ca="1" si="70"/>
        <v>0.95</v>
      </c>
      <c r="CJ88">
        <f t="shared" ca="1" si="71"/>
        <v>0</v>
      </c>
      <c r="CK88">
        <f t="shared" ca="1" si="71"/>
        <v>0.96875</v>
      </c>
      <c r="CL88">
        <f t="shared" ca="1" si="71"/>
        <v>0.94736842105263164</v>
      </c>
      <c r="CM88">
        <f t="shared" ca="1" si="71"/>
        <v>0.97674418604651159</v>
      </c>
      <c r="CN88">
        <f t="shared" ca="1" si="71"/>
        <v>1</v>
      </c>
      <c r="CO88">
        <f t="shared" ca="1" si="71"/>
        <v>0.9642857142857143</v>
      </c>
      <c r="CP88">
        <f t="shared" ca="1" si="71"/>
        <v>1</v>
      </c>
      <c r="CQ88">
        <f t="shared" ca="1" si="71"/>
        <v>1</v>
      </c>
      <c r="CR88">
        <f t="shared" ca="1" si="71"/>
        <v>0.92592592592592593</v>
      </c>
      <c r="CS88">
        <f t="shared" ca="1" si="71"/>
        <v>0.96153846153846156</v>
      </c>
      <c r="CT88">
        <f t="shared" ca="1" si="71"/>
        <v>1</v>
      </c>
      <c r="CU88">
        <f t="shared" ca="1" si="71"/>
        <v>1</v>
      </c>
      <c r="CV88">
        <f t="shared" ca="1" si="71"/>
        <v>1</v>
      </c>
      <c r="CW88">
        <f t="shared" ca="1" si="71"/>
        <v>1</v>
      </c>
      <c r="CX88">
        <f t="shared" ca="1" si="71"/>
        <v>1</v>
      </c>
      <c r="CY88">
        <f t="shared" ca="1" si="71"/>
        <v>1</v>
      </c>
      <c r="CZ88">
        <f t="shared" ca="1" si="68"/>
        <v>0.97619047619047616</v>
      </c>
      <c r="DA88">
        <f t="shared" ca="1" si="68"/>
        <v>1</v>
      </c>
      <c r="DB88">
        <f t="shared" ca="1" si="68"/>
        <v>1</v>
      </c>
      <c r="DC88">
        <f t="shared" ca="1" si="68"/>
        <v>1</v>
      </c>
      <c r="DD88">
        <f t="shared" ca="1" si="68"/>
        <v>1</v>
      </c>
      <c r="DE88">
        <f t="shared" ca="1" si="68"/>
        <v>0.9642857142857143</v>
      </c>
      <c r="DF88">
        <f t="shared" ca="1" si="68"/>
        <v>1</v>
      </c>
      <c r="DG88">
        <f t="shared" ca="1" si="68"/>
        <v>1</v>
      </c>
      <c r="DH88">
        <f t="shared" ca="1" si="68"/>
        <v>1</v>
      </c>
      <c r="DI88">
        <f t="shared" ca="1" si="68"/>
        <v>1</v>
      </c>
      <c r="DJ88">
        <f t="shared" ca="1" si="68"/>
        <v>0.95238095238095233</v>
      </c>
      <c r="DK88">
        <f t="shared" ca="1" si="68"/>
        <v>0.96296296296296302</v>
      </c>
      <c r="DL88">
        <f t="shared" ca="1" si="68"/>
        <v>0.90909090909090906</v>
      </c>
      <c r="DM88">
        <f t="shared" ca="1" si="68"/>
        <v>1</v>
      </c>
      <c r="DN88">
        <f t="shared" ca="1" si="68"/>
        <v>1</v>
      </c>
      <c r="DO88">
        <f t="shared" ca="1" si="69"/>
        <v>1</v>
      </c>
      <c r="DP88">
        <f t="shared" ca="1" si="69"/>
        <v>1</v>
      </c>
      <c r="DQ88">
        <f t="shared" ca="1" si="69"/>
        <v>0.96296296296296302</v>
      </c>
      <c r="DR88">
        <f t="shared" ca="1" si="69"/>
        <v>0.83333333333333337</v>
      </c>
      <c r="DS88">
        <f t="shared" ca="1" si="69"/>
        <v>0.9285714285714286</v>
      </c>
      <c r="DT88">
        <f t="shared" ca="1" si="69"/>
        <v>0.95</v>
      </c>
      <c r="DU88">
        <f t="shared" ca="1" si="69"/>
        <v>0.92682926829268297</v>
      </c>
      <c r="DV88">
        <f t="shared" ca="1" si="69"/>
        <v>0.84210526315789469</v>
      </c>
      <c r="DW88">
        <f t="shared" ca="1" si="69"/>
        <v>1</v>
      </c>
      <c r="DX88">
        <f t="shared" ca="1" si="60"/>
        <v>0.96153846153846156</v>
      </c>
      <c r="DY88">
        <f t="shared" ca="1" si="60"/>
        <v>1</v>
      </c>
      <c r="DZ88">
        <f t="shared" ca="1" si="60"/>
        <v>0.97058823529411764</v>
      </c>
      <c r="EA88">
        <f t="shared" ca="1" si="60"/>
        <v>1</v>
      </c>
      <c r="EB88">
        <f t="shared" ca="1" si="60"/>
        <v>1</v>
      </c>
      <c r="EC88">
        <f t="shared" ca="1" si="60"/>
        <v>0.72727272727272729</v>
      </c>
      <c r="ED88">
        <f t="shared" ca="1" si="60"/>
        <v>1</v>
      </c>
      <c r="EE88">
        <f t="shared" ca="1" si="60"/>
        <v>1</v>
      </c>
      <c r="EF88">
        <f t="shared" ref="EB88:EH103" ca="1" si="73">1-(COUNTIFS(INDIRECT(EF$1),1,INDIRECT($A88),1)/(COUNTIFS(INDIRECT(EF$1),1,INDIRECT($A88),0)+COUNTIFS(INDIRECT(EF$1),0,INDIRECT($A88),1)+COUNTIFS(INDIRECT(EF$1),1,INDIRECT($A88),1)))</f>
        <v>1</v>
      </c>
      <c r="EG88">
        <f t="shared" ca="1" si="73"/>
        <v>1</v>
      </c>
      <c r="EH88">
        <f t="shared" ca="1" si="73"/>
        <v>1</v>
      </c>
    </row>
    <row r="89" spans="1:138" ht="26.65" x14ac:dyDescent="0.45">
      <c r="A89" s="4" t="s">
        <v>103</v>
      </c>
      <c r="B89" s="3" t="s">
        <v>376</v>
      </c>
      <c r="C89">
        <f t="shared" ca="1" si="61"/>
        <v>0.8035714285714286</v>
      </c>
      <c r="D89">
        <f t="shared" ca="1" si="61"/>
        <v>0.75342465753424659</v>
      </c>
      <c r="E89">
        <f t="shared" ca="1" si="61"/>
        <v>0.78333333333333333</v>
      </c>
      <c r="F89">
        <f t="shared" ca="1" si="61"/>
        <v>0.81395348837209303</v>
      </c>
      <c r="G89">
        <f t="shared" ca="1" si="61"/>
        <v>0.87096774193548387</v>
      </c>
      <c r="H89">
        <f t="shared" ca="1" si="61"/>
        <v>0.92</v>
      </c>
      <c r="I89">
        <f t="shared" ca="1" si="61"/>
        <v>0.86206896551724133</v>
      </c>
      <c r="J89">
        <f t="shared" ca="1" si="61"/>
        <v>0.77551020408163263</v>
      </c>
      <c r="K89">
        <f t="shared" ca="1" si="61"/>
        <v>0.93023255813953487</v>
      </c>
      <c r="L89">
        <f t="shared" ca="1" si="61"/>
        <v>0.97368421052631582</v>
      </c>
      <c r="M89">
        <f t="shared" ca="1" si="61"/>
        <v>0.89090909090909087</v>
      </c>
      <c r="N89">
        <f t="shared" ca="1" si="61"/>
        <v>1</v>
      </c>
      <c r="O89">
        <f t="shared" ca="1" si="61"/>
        <v>0.86274509803921573</v>
      </c>
      <c r="P89">
        <f t="shared" ca="1" si="61"/>
        <v>0.83720930232558133</v>
      </c>
      <c r="Q89">
        <f t="shared" ca="1" si="61"/>
        <v>0.90196078431372551</v>
      </c>
      <c r="R89">
        <f t="shared" ca="1" si="61"/>
        <v>0.91428571428571426</v>
      </c>
      <c r="S89">
        <f t="shared" ca="1" si="59"/>
        <v>0.93023255813953487</v>
      </c>
      <c r="T89">
        <f t="shared" ca="1" si="59"/>
        <v>0.97727272727272729</v>
      </c>
      <c r="U89">
        <f t="shared" ca="1" si="59"/>
        <v>0.95</v>
      </c>
      <c r="V89">
        <f t="shared" ca="1" si="59"/>
        <v>0.8666666666666667</v>
      </c>
      <c r="W89">
        <f t="shared" ca="1" si="59"/>
        <v>0.94117647058823528</v>
      </c>
      <c r="X89">
        <f t="shared" ca="1" si="59"/>
        <v>0.86274509803921573</v>
      </c>
      <c r="Y89">
        <f t="shared" ca="1" si="59"/>
        <v>1</v>
      </c>
      <c r="Z89">
        <f t="shared" ca="1" si="59"/>
        <v>0.91666666666666663</v>
      </c>
      <c r="AA89">
        <f t="shared" ca="1" si="59"/>
        <v>0.91111111111111109</v>
      </c>
      <c r="AB89">
        <f t="shared" ca="1" si="59"/>
        <v>0.65</v>
      </c>
      <c r="AC89">
        <f t="shared" ca="1" si="59"/>
        <v>0.66666666666666674</v>
      </c>
      <c r="AD89">
        <f t="shared" ca="1" si="59"/>
        <v>0.625</v>
      </c>
      <c r="AE89">
        <f t="shared" ca="1" si="59"/>
        <v>0.80434782608695654</v>
      </c>
      <c r="AF89">
        <f t="shared" ca="1" si="59"/>
        <v>0.77192982456140347</v>
      </c>
      <c r="AG89">
        <f t="shared" ca="1" si="59"/>
        <v>0.78333333333333333</v>
      </c>
      <c r="AH89">
        <f t="shared" ca="1" si="65"/>
        <v>0.84615384615384615</v>
      </c>
      <c r="AI89">
        <f t="shared" ca="1" si="65"/>
        <v>0.72093023255813948</v>
      </c>
      <c r="AJ89">
        <f t="shared" ca="1" si="65"/>
        <v>0.70588235294117641</v>
      </c>
      <c r="AK89">
        <f t="shared" ca="1" si="65"/>
        <v>0.78378378378378377</v>
      </c>
      <c r="AL89">
        <f t="shared" ca="1" si="65"/>
        <v>0.75471698113207553</v>
      </c>
      <c r="AM89">
        <f t="shared" ca="1" si="65"/>
        <v>0.83333333333333337</v>
      </c>
      <c r="AN89">
        <f t="shared" ca="1" si="65"/>
        <v>0.86486486486486491</v>
      </c>
      <c r="AO89">
        <f t="shared" ca="1" si="65"/>
        <v>0.97435897435897434</v>
      </c>
      <c r="AP89">
        <f t="shared" ca="1" si="65"/>
        <v>0.79069767441860461</v>
      </c>
      <c r="AQ89">
        <f t="shared" ca="1" si="65"/>
        <v>0.94444444444444442</v>
      </c>
      <c r="AR89">
        <f t="shared" ca="1" si="65"/>
        <v>0.86111111111111116</v>
      </c>
      <c r="AS89">
        <f t="shared" ca="1" si="65"/>
        <v>0.89743589743589747</v>
      </c>
      <c r="AT89">
        <f t="shared" ca="1" si="65"/>
        <v>0.8085106382978724</v>
      </c>
      <c r="AU89">
        <f t="shared" ca="1" si="65"/>
        <v>0.82352941176470584</v>
      </c>
      <c r="AV89">
        <f t="shared" ca="1" si="65"/>
        <v>0.91176470588235292</v>
      </c>
      <c r="AW89">
        <f t="shared" ca="1" si="65"/>
        <v>0.84090909090909094</v>
      </c>
      <c r="AX89">
        <f t="shared" ca="1" si="64"/>
        <v>0.81132075471698117</v>
      </c>
      <c r="AY89">
        <f t="shared" ca="1" si="64"/>
        <v>0.85365853658536583</v>
      </c>
      <c r="AZ89">
        <f t="shared" ca="1" si="64"/>
        <v>0.8214285714285714</v>
      </c>
      <c r="BA89">
        <f t="shared" ca="1" si="64"/>
        <v>0.97499999999999998</v>
      </c>
      <c r="BB89">
        <f t="shared" ca="1" si="64"/>
        <v>0.92500000000000004</v>
      </c>
      <c r="BC89">
        <f t="shared" ca="1" si="64"/>
        <v>0.87234042553191493</v>
      </c>
      <c r="BD89">
        <f t="shared" ca="1" si="64"/>
        <v>0.8936170212765957</v>
      </c>
      <c r="BE89">
        <f t="shared" ca="1" si="64"/>
        <v>0.84313725490196079</v>
      </c>
      <c r="BF89">
        <f t="shared" ca="1" si="64"/>
        <v>0.92105263157894735</v>
      </c>
      <c r="BG89">
        <f t="shared" ca="1" si="64"/>
        <v>0.72549019607843135</v>
      </c>
      <c r="BH89">
        <f t="shared" ca="1" si="64"/>
        <v>0.82000000000000006</v>
      </c>
      <c r="BI89">
        <f t="shared" ca="1" si="64"/>
        <v>0.86046511627906974</v>
      </c>
      <c r="BJ89">
        <f t="shared" ca="1" si="64"/>
        <v>0.91666666666666663</v>
      </c>
      <c r="BK89">
        <f t="shared" ca="1" si="64"/>
        <v>0.8</v>
      </c>
      <c r="BL89">
        <f t="shared" ca="1" si="64"/>
        <v>0.88636363636363635</v>
      </c>
      <c r="BM89">
        <f t="shared" ca="1" si="63"/>
        <v>0.91428571428571426</v>
      </c>
      <c r="BN89">
        <f t="shared" ca="1" si="63"/>
        <v>0.91176470588235292</v>
      </c>
      <c r="BO89">
        <f t="shared" ca="1" si="63"/>
        <v>0.84</v>
      </c>
      <c r="BP89">
        <f t="shared" ca="1" si="63"/>
        <v>0.84615384615384615</v>
      </c>
      <c r="BQ89">
        <f t="shared" ca="1" si="63"/>
        <v>0.89473684210526316</v>
      </c>
      <c r="BR89">
        <f t="shared" ca="1" si="63"/>
        <v>0.81481481481481488</v>
      </c>
      <c r="BS89">
        <f t="shared" ca="1" si="63"/>
        <v>0.8666666666666667</v>
      </c>
      <c r="BT89">
        <f t="shared" ca="1" si="63"/>
        <v>1</v>
      </c>
      <c r="BU89">
        <f t="shared" ca="1" si="63"/>
        <v>0.91836734693877553</v>
      </c>
      <c r="BV89">
        <f t="shared" ca="1" si="63"/>
        <v>0.82608695652173914</v>
      </c>
      <c r="BW89">
        <f t="shared" ca="1" si="63"/>
        <v>0.90476190476190477</v>
      </c>
      <c r="BX89">
        <f t="shared" ca="1" si="63"/>
        <v>0.8214285714285714</v>
      </c>
      <c r="BY89">
        <f t="shared" ca="1" si="63"/>
        <v>0.79365079365079372</v>
      </c>
      <c r="BZ89">
        <f t="shared" ca="1" si="63"/>
        <v>0.92307692307692313</v>
      </c>
      <c r="CA89">
        <f t="shared" ca="1" si="63"/>
        <v>0.92105263157894735</v>
      </c>
      <c r="CB89">
        <f t="shared" ca="1" si="63"/>
        <v>0.94594594594594594</v>
      </c>
      <c r="CC89">
        <f t="shared" ca="1" si="67"/>
        <v>0.95238095238095233</v>
      </c>
      <c r="CD89">
        <f t="shared" ca="1" si="72"/>
        <v>0.88636363636363635</v>
      </c>
      <c r="CE89">
        <f t="shared" ca="1" si="72"/>
        <v>0.92500000000000004</v>
      </c>
      <c r="CF89">
        <f t="shared" ca="1" si="72"/>
        <v>0.93939393939393945</v>
      </c>
      <c r="CG89">
        <f t="shared" ca="1" si="72"/>
        <v>0.92682926829268297</v>
      </c>
      <c r="CH89">
        <f t="shared" ca="1" si="70"/>
        <v>0.87179487179487181</v>
      </c>
      <c r="CI89">
        <f t="shared" ca="1" si="70"/>
        <v>0.90476190476190477</v>
      </c>
      <c r="CJ89">
        <f t="shared" ca="1" si="71"/>
        <v>0.96875</v>
      </c>
      <c r="CK89">
        <f t="shared" ca="1" si="71"/>
        <v>0</v>
      </c>
      <c r="CL89">
        <f t="shared" ca="1" si="71"/>
        <v>0.67647058823529416</v>
      </c>
      <c r="CM89">
        <f t="shared" ca="1" si="71"/>
        <v>0.67307692307692313</v>
      </c>
      <c r="CN89">
        <f t="shared" ca="1" si="71"/>
        <v>0.87179487179487181</v>
      </c>
      <c r="CO89">
        <f t="shared" ca="1" si="71"/>
        <v>0.68292682926829262</v>
      </c>
      <c r="CP89">
        <f t="shared" ca="1" si="71"/>
        <v>0.76086956521739135</v>
      </c>
      <c r="CQ89">
        <f t="shared" ca="1" si="71"/>
        <v>0.8</v>
      </c>
      <c r="CR89">
        <f t="shared" ca="1" si="71"/>
        <v>0.7441860465116279</v>
      </c>
      <c r="CS89">
        <f t="shared" ca="1" si="71"/>
        <v>0.73170731707317072</v>
      </c>
      <c r="CT89">
        <f t="shared" ca="1" si="71"/>
        <v>0.8</v>
      </c>
      <c r="CU89">
        <f t="shared" ca="1" si="71"/>
        <v>0.83783783783783783</v>
      </c>
      <c r="CV89">
        <f t="shared" ca="1" si="71"/>
        <v>0.76315789473684215</v>
      </c>
      <c r="CW89">
        <f t="shared" ca="1" si="71"/>
        <v>0.75510204081632648</v>
      </c>
      <c r="CX89">
        <f t="shared" ca="1" si="71"/>
        <v>0.65853658536585358</v>
      </c>
      <c r="CY89">
        <f t="shared" ca="1" si="71"/>
        <v>0.73333333333333339</v>
      </c>
      <c r="CZ89">
        <f t="shared" ca="1" si="68"/>
        <v>0.69230769230769229</v>
      </c>
      <c r="DA89">
        <f t="shared" ca="1" si="68"/>
        <v>0.68421052631578949</v>
      </c>
      <c r="DB89">
        <f t="shared" ca="1" si="68"/>
        <v>0.8</v>
      </c>
      <c r="DC89">
        <f t="shared" ca="1" si="68"/>
        <v>0.75555555555555554</v>
      </c>
      <c r="DD89">
        <f t="shared" ca="1" si="68"/>
        <v>0.80434782608695654</v>
      </c>
      <c r="DE89">
        <f t="shared" ca="1" si="68"/>
        <v>0.7441860465116279</v>
      </c>
      <c r="DF89">
        <f t="shared" ca="1" si="68"/>
        <v>0.85714285714285721</v>
      </c>
      <c r="DG89">
        <f t="shared" ca="1" si="68"/>
        <v>0.875</v>
      </c>
      <c r="DH89">
        <f t="shared" ca="1" si="68"/>
        <v>0.86956521739130432</v>
      </c>
      <c r="DI89">
        <f t="shared" ca="1" si="68"/>
        <v>0.91666666666666663</v>
      </c>
      <c r="DJ89">
        <f t="shared" ca="1" si="68"/>
        <v>0.79487179487179493</v>
      </c>
      <c r="DK89">
        <f t="shared" ca="1" si="68"/>
        <v>0.67500000000000004</v>
      </c>
      <c r="DL89">
        <f t="shared" ca="1" si="68"/>
        <v>0.91176470588235292</v>
      </c>
      <c r="DM89">
        <f t="shared" ca="1" si="68"/>
        <v>0.96875</v>
      </c>
      <c r="DN89">
        <f t="shared" ca="1" si="68"/>
        <v>0.67500000000000004</v>
      </c>
      <c r="DO89">
        <f t="shared" ca="1" si="69"/>
        <v>0.81081081081081074</v>
      </c>
      <c r="DP89">
        <f t="shared" ca="1" si="69"/>
        <v>0.83333333333333337</v>
      </c>
      <c r="DQ89">
        <f t="shared" ca="1" si="69"/>
        <v>0.79545454545454541</v>
      </c>
      <c r="DR89">
        <f t="shared" ca="1" si="69"/>
        <v>0.967741935483871</v>
      </c>
      <c r="DS89">
        <f t="shared" ca="1" si="69"/>
        <v>0.80434782608695654</v>
      </c>
      <c r="DT89">
        <f t="shared" ca="1" si="69"/>
        <v>0.8035714285714286</v>
      </c>
      <c r="DU89">
        <f t="shared" ca="1" si="69"/>
        <v>0.83050847457627119</v>
      </c>
      <c r="DV89">
        <f t="shared" ca="1" si="69"/>
        <v>0.88095238095238093</v>
      </c>
      <c r="DW89">
        <f t="shared" ca="1" si="69"/>
        <v>1</v>
      </c>
      <c r="DX89">
        <f t="shared" ca="1" si="60"/>
        <v>0.86956521739130432</v>
      </c>
      <c r="DY89">
        <f t="shared" ca="1" si="60"/>
        <v>0.85714285714285721</v>
      </c>
      <c r="DZ89">
        <f t="shared" ca="1" si="60"/>
        <v>0.86792452830188682</v>
      </c>
      <c r="EA89">
        <f t="shared" ca="1" si="60"/>
        <v>0.93548387096774199</v>
      </c>
      <c r="EB89">
        <f t="shared" ca="1" si="73"/>
        <v>0.91176470588235292</v>
      </c>
      <c r="EC89">
        <f t="shared" ca="1" si="73"/>
        <v>0.97368421052631582</v>
      </c>
      <c r="ED89">
        <f t="shared" ca="1" si="73"/>
        <v>0.91489361702127658</v>
      </c>
      <c r="EE89">
        <f t="shared" ca="1" si="73"/>
        <v>0.90909090909090906</v>
      </c>
      <c r="EF89">
        <f t="shared" ca="1" si="73"/>
        <v>0.91891891891891886</v>
      </c>
      <c r="EG89">
        <f t="shared" ca="1" si="73"/>
        <v>1</v>
      </c>
      <c r="EH89">
        <f t="shared" ca="1" si="73"/>
        <v>0.89743589743589747</v>
      </c>
    </row>
    <row r="90" spans="1:138" ht="26.65" x14ac:dyDescent="0.45">
      <c r="A90" s="4" t="s">
        <v>104</v>
      </c>
      <c r="B90" s="3" t="s">
        <v>377</v>
      </c>
      <c r="C90">
        <f t="shared" ca="1" si="61"/>
        <v>0.875</v>
      </c>
      <c r="D90">
        <f t="shared" ca="1" si="61"/>
        <v>0.8529411764705882</v>
      </c>
      <c r="E90">
        <f t="shared" ca="1" si="61"/>
        <v>0.86792452830188682</v>
      </c>
      <c r="F90">
        <f t="shared" ca="1" si="61"/>
        <v>0.84848484848484851</v>
      </c>
      <c r="G90">
        <f t="shared" ca="1" si="61"/>
        <v>0.90384615384615385</v>
      </c>
      <c r="H90">
        <f t="shared" ca="1" si="61"/>
        <v>0.92105263157894735</v>
      </c>
      <c r="I90">
        <f t="shared" ca="1" si="61"/>
        <v>0.94</v>
      </c>
      <c r="J90">
        <f t="shared" ca="1" si="61"/>
        <v>0.88095238095238093</v>
      </c>
      <c r="K90">
        <f t="shared" ca="1" si="61"/>
        <v>0.93548387096774199</v>
      </c>
      <c r="L90">
        <f t="shared" ca="1" si="61"/>
        <v>0.96</v>
      </c>
      <c r="M90">
        <f t="shared" ca="1" si="61"/>
        <v>0.90909090909090906</v>
      </c>
      <c r="N90">
        <f t="shared" ca="1" si="61"/>
        <v>0.93548387096774199</v>
      </c>
      <c r="O90">
        <f t="shared" ca="1" si="61"/>
        <v>0.875</v>
      </c>
      <c r="P90">
        <f t="shared" ca="1" si="61"/>
        <v>0.91176470588235292</v>
      </c>
      <c r="Q90">
        <f t="shared" ca="1" si="61"/>
        <v>0.86842105263157898</v>
      </c>
      <c r="R90">
        <f t="shared" ref="R90:AG105" ca="1" si="74">1-(COUNTIFS(INDIRECT(R$1),1,INDIRECT($A90),1)/(COUNTIFS(INDIRECT(R$1),1,INDIRECT($A90),0)+COUNTIFS(INDIRECT(R$1),0,INDIRECT($A90),1)+COUNTIFS(INDIRECT(R$1),1,INDIRECT($A90),1)))</f>
        <v>0.80952380952380953</v>
      </c>
      <c r="S90">
        <f t="shared" ca="1" si="74"/>
        <v>0.93548387096774199</v>
      </c>
      <c r="T90">
        <f t="shared" ca="1" si="74"/>
        <v>0.93333333333333335</v>
      </c>
      <c r="U90">
        <f t="shared" ca="1" si="74"/>
        <v>0.92592592592592593</v>
      </c>
      <c r="V90">
        <f t="shared" ca="1" si="74"/>
        <v>0.91428571428571426</v>
      </c>
      <c r="W90">
        <f t="shared" ca="1" si="74"/>
        <v>0.90476190476190477</v>
      </c>
      <c r="X90">
        <f t="shared" ca="1" si="74"/>
        <v>0.78378378378378377</v>
      </c>
      <c r="Y90">
        <f t="shared" ca="1" si="74"/>
        <v>1</v>
      </c>
      <c r="Z90">
        <f t="shared" ca="1" si="74"/>
        <v>0.91666666666666663</v>
      </c>
      <c r="AA90">
        <f t="shared" ca="1" si="74"/>
        <v>0.90909090909090906</v>
      </c>
      <c r="AB90">
        <f t="shared" ca="1" si="74"/>
        <v>0.7857142857142857</v>
      </c>
      <c r="AC90">
        <f t="shared" ca="1" si="74"/>
        <v>0.82089552238805974</v>
      </c>
      <c r="AD90">
        <f t="shared" ca="1" si="74"/>
        <v>0.76470588235294112</v>
      </c>
      <c r="AE90">
        <f t="shared" ca="1" si="74"/>
        <v>0.8</v>
      </c>
      <c r="AF90">
        <f t="shared" ca="1" si="74"/>
        <v>0.88235294117647056</v>
      </c>
      <c r="AG90">
        <f t="shared" ca="1" si="74"/>
        <v>0.84615384615384615</v>
      </c>
      <c r="AH90">
        <f t="shared" ca="1" si="65"/>
        <v>0.967741935483871</v>
      </c>
      <c r="AI90">
        <f t="shared" ca="1" si="65"/>
        <v>0.86486486486486491</v>
      </c>
      <c r="AJ90">
        <f t="shared" ca="1" si="65"/>
        <v>0.80769230769230771</v>
      </c>
      <c r="AK90">
        <f t="shared" ca="1" si="65"/>
        <v>0.89655172413793105</v>
      </c>
      <c r="AL90">
        <f t="shared" ca="1" si="65"/>
        <v>0.79545454545454541</v>
      </c>
      <c r="AM90">
        <f t="shared" ca="1" si="65"/>
        <v>0.86842105263157898</v>
      </c>
      <c r="AN90">
        <f t="shared" ca="1" si="65"/>
        <v>0.92592592592592593</v>
      </c>
      <c r="AO90">
        <f t="shared" ca="1" si="65"/>
        <v>0.875</v>
      </c>
      <c r="AP90">
        <f t="shared" ca="1" si="65"/>
        <v>0.81818181818181812</v>
      </c>
      <c r="AQ90">
        <f t="shared" ca="1" si="65"/>
        <v>1</v>
      </c>
      <c r="AR90">
        <f t="shared" ca="1" si="65"/>
        <v>0.92307692307692313</v>
      </c>
      <c r="AS90">
        <f t="shared" ca="1" si="65"/>
        <v>0.9285714285714286</v>
      </c>
      <c r="AT90">
        <f t="shared" ca="1" si="65"/>
        <v>0.80555555555555558</v>
      </c>
      <c r="AU90">
        <f t="shared" ca="1" si="65"/>
        <v>0.875</v>
      </c>
      <c r="AV90">
        <f t="shared" ca="1" si="65"/>
        <v>1</v>
      </c>
      <c r="AW90">
        <f t="shared" ca="1" si="65"/>
        <v>0.8125</v>
      </c>
      <c r="AX90">
        <f t="shared" ca="1" si="64"/>
        <v>0.83720930232558133</v>
      </c>
      <c r="AY90">
        <f t="shared" ca="1" si="64"/>
        <v>0.82758620689655171</v>
      </c>
      <c r="AZ90">
        <f t="shared" ca="1" si="64"/>
        <v>0.87234042553191493</v>
      </c>
      <c r="BA90">
        <f t="shared" ca="1" si="64"/>
        <v>0.96296296296296302</v>
      </c>
      <c r="BB90">
        <f t="shared" ca="1" si="64"/>
        <v>0.9285714285714286</v>
      </c>
      <c r="BC90">
        <f t="shared" ca="1" si="64"/>
        <v>0.94736842105263164</v>
      </c>
      <c r="BD90">
        <f t="shared" ca="1" si="64"/>
        <v>0.91666666666666663</v>
      </c>
      <c r="BE90">
        <f t="shared" ca="1" si="64"/>
        <v>0.93023255813953487</v>
      </c>
      <c r="BF90">
        <f t="shared" ca="1" si="64"/>
        <v>0.96296296296296302</v>
      </c>
      <c r="BG90">
        <f t="shared" ca="1" si="64"/>
        <v>0.84444444444444444</v>
      </c>
      <c r="BH90">
        <f t="shared" ca="1" si="64"/>
        <v>0.87804878048780488</v>
      </c>
      <c r="BI90">
        <f t="shared" ca="1" si="64"/>
        <v>0.90909090909090906</v>
      </c>
      <c r="BJ90">
        <f t="shared" ca="1" si="64"/>
        <v>0.96</v>
      </c>
      <c r="BK90">
        <f t="shared" ca="1" si="64"/>
        <v>0.89189189189189189</v>
      </c>
      <c r="BL90">
        <f t="shared" ca="1" si="64"/>
        <v>0.875</v>
      </c>
      <c r="BM90">
        <f t="shared" ca="1" si="63"/>
        <v>0.95833333333333337</v>
      </c>
      <c r="BN90">
        <f t="shared" ca="1" si="63"/>
        <v>0.95652173913043481</v>
      </c>
      <c r="BO90">
        <f t="shared" ca="1" si="63"/>
        <v>0.90243902439024393</v>
      </c>
      <c r="BP90">
        <f t="shared" ca="1" si="63"/>
        <v>0.89655172413793105</v>
      </c>
      <c r="BQ90">
        <f t="shared" ca="1" si="63"/>
        <v>0.92592592592592593</v>
      </c>
      <c r="BR90">
        <f t="shared" ca="1" si="63"/>
        <v>0.8666666666666667</v>
      </c>
      <c r="BS90">
        <f t="shared" ca="1" si="63"/>
        <v>0.88235294117647056</v>
      </c>
      <c r="BT90">
        <f t="shared" ca="1" si="63"/>
        <v>1</v>
      </c>
      <c r="BU90">
        <f t="shared" ca="1" si="63"/>
        <v>0.94736842105263164</v>
      </c>
      <c r="BV90">
        <f t="shared" ca="1" si="63"/>
        <v>0.89189189189189189</v>
      </c>
      <c r="BW90">
        <f t="shared" ca="1" si="63"/>
        <v>0.93548387096774199</v>
      </c>
      <c r="BX90">
        <f t="shared" ca="1" si="63"/>
        <v>0.84782608695652173</v>
      </c>
      <c r="BY90">
        <f t="shared" ca="1" si="63"/>
        <v>0.875</v>
      </c>
      <c r="BZ90">
        <f t="shared" ca="1" si="63"/>
        <v>0.9642857142857143</v>
      </c>
      <c r="CA90">
        <f t="shared" ca="1" si="63"/>
        <v>0.96296296296296302</v>
      </c>
      <c r="CB90">
        <f t="shared" ca="1" si="63"/>
        <v>0.96</v>
      </c>
      <c r="CC90">
        <f t="shared" ca="1" si="67"/>
        <v>0.93103448275862066</v>
      </c>
      <c r="CD90">
        <f t="shared" ca="1" si="72"/>
        <v>0.875</v>
      </c>
      <c r="CE90">
        <f t="shared" ca="1" si="72"/>
        <v>0.88888888888888884</v>
      </c>
      <c r="CF90">
        <f t="shared" ca="1" si="72"/>
        <v>0.9</v>
      </c>
      <c r="CG90">
        <f t="shared" ca="1" si="72"/>
        <v>0.8928571428571429</v>
      </c>
      <c r="CH90">
        <f t="shared" ca="1" si="70"/>
        <v>0.8928571428571429</v>
      </c>
      <c r="CI90">
        <f t="shared" ca="1" si="70"/>
        <v>0.86206896551724133</v>
      </c>
      <c r="CJ90">
        <f t="shared" ca="1" si="71"/>
        <v>0.94736842105263164</v>
      </c>
      <c r="CK90">
        <f t="shared" ca="1" si="71"/>
        <v>0.67647058823529416</v>
      </c>
      <c r="CL90">
        <f t="shared" ca="1" si="71"/>
        <v>0</v>
      </c>
      <c r="CM90">
        <f t="shared" ca="1" si="71"/>
        <v>0.8085106382978724</v>
      </c>
      <c r="CN90">
        <f t="shared" ca="1" si="71"/>
        <v>0.70833333333333326</v>
      </c>
      <c r="CO90">
        <f t="shared" ca="1" si="71"/>
        <v>0.86111111111111116</v>
      </c>
      <c r="CP90">
        <f t="shared" ca="1" si="71"/>
        <v>0.74285714285714288</v>
      </c>
      <c r="CQ90">
        <f t="shared" ca="1" si="71"/>
        <v>0.84</v>
      </c>
      <c r="CR90">
        <f t="shared" ca="1" si="71"/>
        <v>0.79411764705882359</v>
      </c>
      <c r="CS90">
        <f t="shared" ca="1" si="71"/>
        <v>0.65517241379310343</v>
      </c>
      <c r="CT90">
        <f t="shared" ca="1" si="71"/>
        <v>0.87096774193548387</v>
      </c>
      <c r="CU90">
        <f t="shared" ca="1" si="71"/>
        <v>0.8</v>
      </c>
      <c r="CV90">
        <f t="shared" ca="1" si="71"/>
        <v>0.69230769230769229</v>
      </c>
      <c r="CW90">
        <f t="shared" ca="1" si="71"/>
        <v>0.85714285714285721</v>
      </c>
      <c r="CX90">
        <f t="shared" ca="1" si="71"/>
        <v>0.8</v>
      </c>
      <c r="CY90">
        <f t="shared" ca="1" si="71"/>
        <v>0.81081081081081074</v>
      </c>
      <c r="CZ90">
        <f t="shared" ca="1" si="68"/>
        <v>0.69047619047619047</v>
      </c>
      <c r="DA90">
        <f t="shared" ca="1" si="68"/>
        <v>0.76666666666666661</v>
      </c>
      <c r="DB90">
        <f t="shared" ca="1" si="68"/>
        <v>0.84</v>
      </c>
      <c r="DC90">
        <f t="shared" ca="1" si="68"/>
        <v>0.89743589743589747</v>
      </c>
      <c r="DD90">
        <f t="shared" ca="1" si="68"/>
        <v>0.83333333333333337</v>
      </c>
      <c r="DE90">
        <f t="shared" ca="1" si="68"/>
        <v>0.79411764705882359</v>
      </c>
      <c r="DF90">
        <f t="shared" ca="1" si="68"/>
        <v>0.83783783783783783</v>
      </c>
      <c r="DG90">
        <f t="shared" ca="1" si="68"/>
        <v>0.85</v>
      </c>
      <c r="DH90">
        <f t="shared" ca="1" si="68"/>
        <v>0.81818181818181812</v>
      </c>
      <c r="DI90">
        <f t="shared" ca="1" si="68"/>
        <v>0.96</v>
      </c>
      <c r="DJ90">
        <f t="shared" ca="1" si="68"/>
        <v>0.8666666666666667</v>
      </c>
      <c r="DK90">
        <f t="shared" ca="1" si="68"/>
        <v>0.78787878787878785</v>
      </c>
      <c r="DL90">
        <f t="shared" ca="1" si="68"/>
        <v>0.90909090909090906</v>
      </c>
      <c r="DM90">
        <f t="shared" ca="1" si="68"/>
        <v>1</v>
      </c>
      <c r="DN90">
        <f t="shared" ca="1" si="68"/>
        <v>0.82352941176470584</v>
      </c>
      <c r="DO90">
        <f t="shared" ref="DO90:DW99" ca="1" si="75">1-(COUNTIFS(INDIRECT(DO$1),1,INDIRECT($A90),1)/(COUNTIFS(INDIRECT(DO$1),1,INDIRECT($A90),0)+COUNTIFS(INDIRECT(DO$1),0,INDIRECT($A90),1)+COUNTIFS(INDIRECT(DO$1),1,INDIRECT($A90),1)))</f>
        <v>0.8928571428571429</v>
      </c>
      <c r="DP90">
        <f t="shared" ca="1" si="75"/>
        <v>0.875</v>
      </c>
      <c r="DQ90">
        <f t="shared" ca="1" si="75"/>
        <v>0.82352941176470584</v>
      </c>
      <c r="DR90">
        <f t="shared" ca="1" si="75"/>
        <v>0.94444444444444442</v>
      </c>
      <c r="DS90">
        <f t="shared" ca="1" si="75"/>
        <v>0.8</v>
      </c>
      <c r="DT90">
        <f t="shared" ca="1" si="75"/>
        <v>0.92</v>
      </c>
      <c r="DU90">
        <f t="shared" ca="1" si="75"/>
        <v>0.90196078431372551</v>
      </c>
      <c r="DV90">
        <f t="shared" ca="1" si="75"/>
        <v>0.90322580645161288</v>
      </c>
      <c r="DW90">
        <f t="shared" ca="1" si="75"/>
        <v>1</v>
      </c>
      <c r="DX90">
        <f t="shared" ca="1" si="60"/>
        <v>0.94594594594594594</v>
      </c>
      <c r="DY90">
        <f t="shared" ca="1" si="60"/>
        <v>0.93939393939393945</v>
      </c>
      <c r="DZ90">
        <f t="shared" ca="1" si="60"/>
        <v>0.90697674418604657</v>
      </c>
      <c r="EA90">
        <f t="shared" ca="1" si="60"/>
        <v>1</v>
      </c>
      <c r="EB90">
        <f t="shared" ca="1" si="73"/>
        <v>0.95652173913043481</v>
      </c>
      <c r="EC90">
        <f t="shared" ca="1" si="73"/>
        <v>0.96</v>
      </c>
      <c r="ED90">
        <f t="shared" ca="1" si="73"/>
        <v>0.91428571428571426</v>
      </c>
      <c r="EE90">
        <f t="shared" ca="1" si="73"/>
        <v>0.97058823529411764</v>
      </c>
      <c r="EF90">
        <f t="shared" ca="1" si="73"/>
        <v>0.96153846153846156</v>
      </c>
      <c r="EG90">
        <f t="shared" ca="1" si="73"/>
        <v>1</v>
      </c>
      <c r="EH90">
        <f t="shared" ca="1" si="73"/>
        <v>0.9285714285714286</v>
      </c>
    </row>
    <row r="91" spans="1:138" ht="26.65" x14ac:dyDescent="0.45">
      <c r="A91" s="4" t="s">
        <v>105</v>
      </c>
      <c r="B91" s="3" t="s">
        <v>378</v>
      </c>
      <c r="C91">
        <f t="shared" ref="C91:R106" ca="1" si="76">1-(COUNTIFS(INDIRECT(C$1),1,INDIRECT($A91),1)/(COUNTIFS(INDIRECT(C$1),1,INDIRECT($A91),0)+COUNTIFS(INDIRECT(C$1),0,INDIRECT($A91),1)+COUNTIFS(INDIRECT(C$1),1,INDIRECT($A91),1)))</f>
        <v>0.86956521739130432</v>
      </c>
      <c r="D91">
        <f t="shared" ca="1" si="76"/>
        <v>0.8</v>
      </c>
      <c r="E91">
        <f t="shared" ca="1" si="76"/>
        <v>0.83333333333333337</v>
      </c>
      <c r="F91">
        <f t="shared" ca="1" si="76"/>
        <v>0.85185185185185186</v>
      </c>
      <c r="G91">
        <f t="shared" ca="1" si="76"/>
        <v>0.82608695652173914</v>
      </c>
      <c r="H91">
        <f t="shared" ca="1" si="76"/>
        <v>0.85964912280701755</v>
      </c>
      <c r="I91">
        <f t="shared" ca="1" si="76"/>
        <v>0.77777777777777779</v>
      </c>
      <c r="J91">
        <f t="shared" ca="1" si="76"/>
        <v>0.87301587301587302</v>
      </c>
      <c r="K91">
        <f t="shared" ca="1" si="76"/>
        <v>0.86</v>
      </c>
      <c r="L91">
        <f t="shared" ca="1" si="76"/>
        <v>0.93617021276595747</v>
      </c>
      <c r="M91">
        <f t="shared" ca="1" si="76"/>
        <v>0.83870967741935487</v>
      </c>
      <c r="N91">
        <f t="shared" ca="1" si="76"/>
        <v>0.94444444444444442</v>
      </c>
      <c r="O91">
        <f t="shared" ca="1" si="76"/>
        <v>0.85</v>
      </c>
      <c r="P91">
        <f t="shared" ca="1" si="76"/>
        <v>0.87037037037037035</v>
      </c>
      <c r="Q91">
        <f t="shared" ca="1" si="76"/>
        <v>0.8833333333333333</v>
      </c>
      <c r="R91">
        <f t="shared" ca="1" si="76"/>
        <v>0.95744680851063835</v>
      </c>
      <c r="S91">
        <f t="shared" ca="1" si="74"/>
        <v>0.88235294117647056</v>
      </c>
      <c r="T91">
        <f t="shared" ca="1" si="74"/>
        <v>0.92307692307692313</v>
      </c>
      <c r="U91">
        <f t="shared" ca="1" si="74"/>
        <v>0.91836734693877553</v>
      </c>
      <c r="V91">
        <f t="shared" ca="1" si="74"/>
        <v>0.8727272727272728</v>
      </c>
      <c r="W91">
        <f t="shared" ca="1" si="74"/>
        <v>0.97826086956521741</v>
      </c>
      <c r="X91">
        <f t="shared" ca="1" si="74"/>
        <v>0.83050847457627119</v>
      </c>
      <c r="Y91">
        <f t="shared" ca="1" si="74"/>
        <v>0.95454545454545459</v>
      </c>
      <c r="Z91">
        <f t="shared" ca="1" si="74"/>
        <v>0.91304347826086962</v>
      </c>
      <c r="AA91">
        <f t="shared" ca="1" si="74"/>
        <v>0.9285714285714286</v>
      </c>
      <c r="AB91">
        <f t="shared" ca="1" si="74"/>
        <v>0.66666666666666674</v>
      </c>
      <c r="AC91">
        <f t="shared" ca="1" si="74"/>
        <v>0.54929577464788726</v>
      </c>
      <c r="AD91">
        <f t="shared" ca="1" si="74"/>
        <v>0.65306122448979598</v>
      </c>
      <c r="AE91">
        <f t="shared" ca="1" si="74"/>
        <v>0.75471698113207553</v>
      </c>
      <c r="AF91">
        <f t="shared" ca="1" si="74"/>
        <v>0.5535714285714286</v>
      </c>
      <c r="AG91">
        <f t="shared" ca="1" si="74"/>
        <v>0.66666666666666674</v>
      </c>
      <c r="AH91">
        <f t="shared" ca="1" si="65"/>
        <v>0.8085106382978724</v>
      </c>
      <c r="AI91">
        <f t="shared" ca="1" si="65"/>
        <v>0.73076923076923084</v>
      </c>
      <c r="AJ91">
        <f t="shared" ca="1" si="65"/>
        <v>0.80434782608695654</v>
      </c>
      <c r="AK91">
        <f t="shared" ca="1" si="65"/>
        <v>0.75555555555555554</v>
      </c>
      <c r="AL91">
        <f t="shared" ca="1" si="65"/>
        <v>0.67241379310344829</v>
      </c>
      <c r="AM91">
        <f t="shared" ca="1" si="65"/>
        <v>0.7592592592592593</v>
      </c>
      <c r="AN91">
        <f t="shared" ca="1" si="65"/>
        <v>0.89583333333333337</v>
      </c>
      <c r="AO91">
        <f t="shared" ca="1" si="65"/>
        <v>0.89130434782608692</v>
      </c>
      <c r="AP91">
        <f t="shared" ca="1" si="65"/>
        <v>0.78846153846153844</v>
      </c>
      <c r="AQ91">
        <f t="shared" ca="1" si="65"/>
        <v>0.91111111111111109</v>
      </c>
      <c r="AR91">
        <f t="shared" ca="1" si="65"/>
        <v>0.86956521739130432</v>
      </c>
      <c r="AS91">
        <f t="shared" ca="1" si="65"/>
        <v>0.8</v>
      </c>
      <c r="AT91">
        <f t="shared" ca="1" si="65"/>
        <v>0.68627450980392157</v>
      </c>
      <c r="AU91">
        <f t="shared" ca="1" si="65"/>
        <v>0.8666666666666667</v>
      </c>
      <c r="AV91">
        <f t="shared" ca="1" si="65"/>
        <v>0.93333333333333335</v>
      </c>
      <c r="AW91">
        <f t="shared" ca="1" si="65"/>
        <v>0.8727272727272728</v>
      </c>
      <c r="AX91">
        <f t="shared" ca="1" si="64"/>
        <v>0.78688524590163933</v>
      </c>
      <c r="AY91">
        <f t="shared" ca="1" si="64"/>
        <v>0.84</v>
      </c>
      <c r="AZ91">
        <f t="shared" ca="1" si="64"/>
        <v>0.73770491803278682</v>
      </c>
      <c r="BA91">
        <f t="shared" ca="1" si="64"/>
        <v>0.93877551020408168</v>
      </c>
      <c r="BB91">
        <f t="shared" ca="1" si="64"/>
        <v>0.89795918367346939</v>
      </c>
      <c r="BC91">
        <f t="shared" ca="1" si="64"/>
        <v>0.87719298245614041</v>
      </c>
      <c r="BD91">
        <f t="shared" ca="1" si="64"/>
        <v>0.9137931034482758</v>
      </c>
      <c r="BE91">
        <f t="shared" ca="1" si="64"/>
        <v>0.87096774193548387</v>
      </c>
      <c r="BF91">
        <f t="shared" ca="1" si="64"/>
        <v>0.93877551020408168</v>
      </c>
      <c r="BG91">
        <f t="shared" ca="1" si="64"/>
        <v>0.8125</v>
      </c>
      <c r="BH91">
        <f t="shared" ca="1" si="64"/>
        <v>0.81355932203389836</v>
      </c>
      <c r="BI91">
        <f t="shared" ca="1" si="64"/>
        <v>0.94736842105263164</v>
      </c>
      <c r="BJ91">
        <f t="shared" ca="1" si="64"/>
        <v>0.95833333333333337</v>
      </c>
      <c r="BK91">
        <f t="shared" ca="1" si="64"/>
        <v>0.87931034482758619</v>
      </c>
      <c r="BL91">
        <f t="shared" ca="1" si="64"/>
        <v>0.88888888888888884</v>
      </c>
      <c r="BM91">
        <f t="shared" ca="1" si="63"/>
        <v>0.95744680851063835</v>
      </c>
      <c r="BN91">
        <f t="shared" ca="1" si="63"/>
        <v>0.93333333333333335</v>
      </c>
      <c r="BO91">
        <f t="shared" ca="1" si="63"/>
        <v>0.90476190476190477</v>
      </c>
      <c r="BP91">
        <f t="shared" ca="1" si="63"/>
        <v>0.90196078431372551</v>
      </c>
      <c r="BQ91">
        <f t="shared" ca="1" si="63"/>
        <v>0.94</v>
      </c>
      <c r="BR91">
        <f t="shared" ca="1" si="63"/>
        <v>0.86363636363636365</v>
      </c>
      <c r="BS91">
        <f t="shared" ca="1" si="63"/>
        <v>0.78431372549019607</v>
      </c>
      <c r="BT91">
        <f t="shared" ca="1" si="63"/>
        <v>0.97499999999999998</v>
      </c>
      <c r="BU91">
        <f t="shared" ca="1" si="63"/>
        <v>0.87719298245614041</v>
      </c>
      <c r="BV91">
        <f t="shared" ca="1" si="63"/>
        <v>0.81818181818181812</v>
      </c>
      <c r="BW91">
        <f t="shared" ca="1" si="63"/>
        <v>0.96363636363636362</v>
      </c>
      <c r="BX91">
        <f t="shared" ca="1" si="63"/>
        <v>0.81538461538461537</v>
      </c>
      <c r="BY91">
        <f t="shared" ca="1" si="63"/>
        <v>0.75714285714285712</v>
      </c>
      <c r="BZ91">
        <f t="shared" ca="1" si="63"/>
        <v>0.94</v>
      </c>
      <c r="CA91">
        <f t="shared" ca="1" si="63"/>
        <v>0.91666666666666663</v>
      </c>
      <c r="CB91">
        <f t="shared" ca="1" si="63"/>
        <v>0.95833333333333337</v>
      </c>
      <c r="CC91">
        <f t="shared" ca="1" si="67"/>
        <v>0.87755102040816324</v>
      </c>
      <c r="CD91">
        <f t="shared" ca="1" si="72"/>
        <v>0.88888888888888884</v>
      </c>
      <c r="CE91">
        <f t="shared" ca="1" si="72"/>
        <v>0.92</v>
      </c>
      <c r="CF91">
        <f t="shared" ca="1" si="72"/>
        <v>0.95454545454545459</v>
      </c>
      <c r="CG91">
        <f t="shared" ca="1" si="72"/>
        <v>0.87755102040816324</v>
      </c>
      <c r="CH91">
        <f t="shared" ca="1" si="70"/>
        <v>0.82978723404255317</v>
      </c>
      <c r="CI91">
        <f t="shared" ca="1" si="70"/>
        <v>0.94444444444444442</v>
      </c>
      <c r="CJ91">
        <f t="shared" ca="1" si="71"/>
        <v>0.97674418604651159</v>
      </c>
      <c r="CK91">
        <f t="shared" ca="1" si="71"/>
        <v>0.67307692307692313</v>
      </c>
      <c r="CL91">
        <f t="shared" ca="1" si="71"/>
        <v>0.8085106382978724</v>
      </c>
      <c r="CM91">
        <f t="shared" ca="1" si="71"/>
        <v>0</v>
      </c>
      <c r="CN91">
        <f t="shared" ca="1" si="71"/>
        <v>0.85416666666666663</v>
      </c>
      <c r="CO91">
        <f t="shared" ca="1" si="71"/>
        <v>0.79629629629629628</v>
      </c>
      <c r="CP91">
        <f t="shared" ca="1" si="71"/>
        <v>0.7407407407407407</v>
      </c>
      <c r="CQ91">
        <f t="shared" ca="1" si="71"/>
        <v>0.84782608695652173</v>
      </c>
      <c r="CR91">
        <f t="shared" ca="1" si="71"/>
        <v>0.72549019607843135</v>
      </c>
      <c r="CS91">
        <f t="shared" ca="1" si="71"/>
        <v>0.7142857142857143</v>
      </c>
      <c r="CT91">
        <f t="shared" ca="1" si="71"/>
        <v>0.82000000000000006</v>
      </c>
      <c r="CU91">
        <f t="shared" ca="1" si="71"/>
        <v>0.85106382978723405</v>
      </c>
      <c r="CV91">
        <f t="shared" ca="1" si="71"/>
        <v>0.81632653061224492</v>
      </c>
      <c r="CW91">
        <f t="shared" ca="1" si="71"/>
        <v>0.8</v>
      </c>
      <c r="CX91">
        <f t="shared" ca="1" si="71"/>
        <v>0.77777777777777779</v>
      </c>
      <c r="CY91">
        <f t="shared" ca="1" si="71"/>
        <v>0.7857142857142857</v>
      </c>
      <c r="CZ91">
        <f t="shared" ca="1" si="68"/>
        <v>0.70491803278688525</v>
      </c>
      <c r="DA91">
        <f t="shared" ca="1" si="68"/>
        <v>0.75510204081632648</v>
      </c>
      <c r="DB91">
        <f t="shared" ca="1" si="68"/>
        <v>0.87234042553191493</v>
      </c>
      <c r="DC91">
        <f t="shared" ca="1" si="68"/>
        <v>0.82456140350877194</v>
      </c>
      <c r="DD91">
        <f t="shared" ca="1" si="68"/>
        <v>0.77777777777777779</v>
      </c>
      <c r="DE91">
        <f t="shared" ca="1" si="68"/>
        <v>0.7</v>
      </c>
      <c r="DF91">
        <f t="shared" ca="1" si="68"/>
        <v>0.8035714285714286</v>
      </c>
      <c r="DG91">
        <f t="shared" ca="1" si="68"/>
        <v>0.9555555555555556</v>
      </c>
      <c r="DH91">
        <f t="shared" ca="1" si="68"/>
        <v>0.74</v>
      </c>
      <c r="DI91">
        <f t="shared" ca="1" si="68"/>
        <v>0.86363636363636365</v>
      </c>
      <c r="DJ91">
        <f t="shared" ca="1" si="68"/>
        <v>0.76595744680851063</v>
      </c>
      <c r="DK91">
        <f t="shared" ca="1" si="68"/>
        <v>0.81481481481481488</v>
      </c>
      <c r="DL91">
        <f t="shared" ca="1" si="68"/>
        <v>0.85714285714285721</v>
      </c>
      <c r="DM91">
        <f t="shared" ca="1" si="68"/>
        <v>0.9</v>
      </c>
      <c r="DN91">
        <f t="shared" ca="1" si="68"/>
        <v>0.76923076923076916</v>
      </c>
      <c r="DO91">
        <f t="shared" ca="1" si="75"/>
        <v>0.80434782608695654</v>
      </c>
      <c r="DP91">
        <f t="shared" ca="1" si="75"/>
        <v>0.86792452830188682</v>
      </c>
      <c r="DQ91">
        <f t="shared" ca="1" si="75"/>
        <v>0.83636363636363642</v>
      </c>
      <c r="DR91">
        <f t="shared" ca="1" si="75"/>
        <v>0.95121951219512191</v>
      </c>
      <c r="DS91">
        <f t="shared" ca="1" si="75"/>
        <v>0.84210526315789469</v>
      </c>
      <c r="DT91">
        <f t="shared" ca="1" si="75"/>
        <v>0.78125</v>
      </c>
      <c r="DU91">
        <f t="shared" ca="1" si="75"/>
        <v>0.70967741935483875</v>
      </c>
      <c r="DV91">
        <f t="shared" ca="1" si="75"/>
        <v>0.84</v>
      </c>
      <c r="DW91">
        <f t="shared" ca="1" si="75"/>
        <v>1</v>
      </c>
      <c r="DX91">
        <f t="shared" ca="1" si="60"/>
        <v>0.875</v>
      </c>
      <c r="DY91">
        <f t="shared" ca="1" si="60"/>
        <v>0.82000000000000006</v>
      </c>
      <c r="DZ91">
        <f t="shared" ca="1" si="60"/>
        <v>0.75438596491228072</v>
      </c>
      <c r="EA91">
        <f t="shared" ca="1" si="60"/>
        <v>0.97674418604651159</v>
      </c>
      <c r="EB91">
        <f t="shared" ca="1" si="73"/>
        <v>0.93333333333333335</v>
      </c>
      <c r="EC91">
        <f t="shared" ca="1" si="73"/>
        <v>0.95833333333333337</v>
      </c>
      <c r="ED91">
        <f t="shared" ca="1" si="73"/>
        <v>0.8928571428571429</v>
      </c>
      <c r="EE91">
        <f t="shared" ca="1" si="73"/>
        <v>0.8867924528301887</v>
      </c>
      <c r="EF91">
        <f t="shared" ca="1" si="73"/>
        <v>0.91489361702127658</v>
      </c>
      <c r="EG91">
        <f t="shared" ca="1" si="73"/>
        <v>0.97727272727272729</v>
      </c>
      <c r="EH91">
        <f t="shared" ca="1" si="73"/>
        <v>0.875</v>
      </c>
    </row>
    <row r="92" spans="1:138" ht="26.65" x14ac:dyDescent="0.45">
      <c r="A92" s="4" t="s">
        <v>106</v>
      </c>
      <c r="B92" s="3" t="s">
        <v>379</v>
      </c>
      <c r="C92">
        <f t="shared" ca="1" si="76"/>
        <v>0.87234042553191493</v>
      </c>
      <c r="D92">
        <f t="shared" ca="1" si="76"/>
        <v>0.86764705882352944</v>
      </c>
      <c r="E92">
        <f t="shared" ca="1" si="76"/>
        <v>0.90740740740740744</v>
      </c>
      <c r="F92">
        <f t="shared" ca="1" si="76"/>
        <v>0.84375</v>
      </c>
      <c r="G92">
        <f t="shared" ca="1" si="76"/>
        <v>0.90196078431372551</v>
      </c>
      <c r="H92">
        <f t="shared" ca="1" si="76"/>
        <v>0.94736842105263164</v>
      </c>
      <c r="I92">
        <f t="shared" ca="1" si="76"/>
        <v>0.96</v>
      </c>
      <c r="J92">
        <f t="shared" ca="1" si="76"/>
        <v>0.93023255813953487</v>
      </c>
      <c r="K92">
        <f t="shared" ca="1" si="76"/>
        <v>1</v>
      </c>
      <c r="L92">
        <f t="shared" ca="1" si="76"/>
        <v>1</v>
      </c>
      <c r="M92">
        <f t="shared" ca="1" si="76"/>
        <v>0.93181818181818188</v>
      </c>
      <c r="N92">
        <f t="shared" ca="1" si="76"/>
        <v>0.967741935483871</v>
      </c>
      <c r="O92">
        <f t="shared" ca="1" si="76"/>
        <v>0.9</v>
      </c>
      <c r="P92">
        <f t="shared" ca="1" si="76"/>
        <v>0.90909090909090906</v>
      </c>
      <c r="Q92">
        <f t="shared" ca="1" si="76"/>
        <v>0.95</v>
      </c>
      <c r="R92">
        <f t="shared" ca="1" si="76"/>
        <v>0.95652173913043481</v>
      </c>
      <c r="S92">
        <f t="shared" ca="1" si="74"/>
        <v>0.967741935483871</v>
      </c>
      <c r="T92">
        <f t="shared" ca="1" si="74"/>
        <v>0.96666666666666667</v>
      </c>
      <c r="U92">
        <f t="shared" ca="1" si="74"/>
        <v>0.96296296296296302</v>
      </c>
      <c r="V92">
        <f t="shared" ca="1" si="74"/>
        <v>0.87878787878787878</v>
      </c>
      <c r="W92">
        <f t="shared" ca="1" si="74"/>
        <v>0.9</v>
      </c>
      <c r="X92">
        <f t="shared" ca="1" si="74"/>
        <v>0.9</v>
      </c>
      <c r="Y92">
        <f t="shared" ca="1" si="74"/>
        <v>1</v>
      </c>
      <c r="Z92">
        <f t="shared" ca="1" si="74"/>
        <v>0.95833333333333337</v>
      </c>
      <c r="AA92">
        <f t="shared" ca="1" si="74"/>
        <v>0.93939393939393945</v>
      </c>
      <c r="AB92">
        <f t="shared" ca="1" si="74"/>
        <v>0.8035714285714286</v>
      </c>
      <c r="AC92">
        <f t="shared" ca="1" si="74"/>
        <v>0.78125</v>
      </c>
      <c r="AD92">
        <f t="shared" ca="1" si="74"/>
        <v>0.89189189189189189</v>
      </c>
      <c r="AE92">
        <f t="shared" ca="1" si="74"/>
        <v>0.79411764705882359</v>
      </c>
      <c r="AF92">
        <f t="shared" ca="1" si="74"/>
        <v>0.85714285714285721</v>
      </c>
      <c r="AG92">
        <f t="shared" ca="1" si="74"/>
        <v>0.82000000000000006</v>
      </c>
      <c r="AH92">
        <f t="shared" ca="1" si="65"/>
        <v>0.93103448275862066</v>
      </c>
      <c r="AI92">
        <f t="shared" ca="1" si="65"/>
        <v>0.86111111111111116</v>
      </c>
      <c r="AJ92">
        <f t="shared" ca="1" si="65"/>
        <v>0.84615384615384615</v>
      </c>
      <c r="AK92">
        <f t="shared" ca="1" si="65"/>
        <v>0.8928571428571429</v>
      </c>
      <c r="AL92">
        <f t="shared" ca="1" si="65"/>
        <v>0.84444444444444444</v>
      </c>
      <c r="AM92">
        <f t="shared" ca="1" si="65"/>
        <v>0.83333333333333337</v>
      </c>
      <c r="AN92">
        <f t="shared" ca="1" si="65"/>
        <v>0.96296296296296302</v>
      </c>
      <c r="AO92">
        <f t="shared" ca="1" si="65"/>
        <v>0.96</v>
      </c>
      <c r="AP92">
        <f t="shared" ca="1" si="65"/>
        <v>0.91428571428571426</v>
      </c>
      <c r="AQ92">
        <f t="shared" ca="1" si="65"/>
        <v>0.95652173913043481</v>
      </c>
      <c r="AR92">
        <f t="shared" ca="1" si="65"/>
        <v>0.82608695652173914</v>
      </c>
      <c r="AS92">
        <f t="shared" ca="1" si="65"/>
        <v>0.92592592592592593</v>
      </c>
      <c r="AT92">
        <f t="shared" ca="1" si="65"/>
        <v>0.86486486486486491</v>
      </c>
      <c r="AU92">
        <f t="shared" ca="1" si="65"/>
        <v>0.91666666666666663</v>
      </c>
      <c r="AV92">
        <f t="shared" ca="1" si="65"/>
        <v>1</v>
      </c>
      <c r="AW92">
        <f t="shared" ca="1" si="65"/>
        <v>0.94285714285714284</v>
      </c>
      <c r="AX92">
        <f t="shared" ca="1" si="64"/>
        <v>0.83333333333333337</v>
      </c>
      <c r="AY92">
        <f t="shared" ca="1" si="64"/>
        <v>0.9</v>
      </c>
      <c r="AZ92">
        <f t="shared" ca="1" si="64"/>
        <v>0.91666666666666663</v>
      </c>
      <c r="BA92">
        <f t="shared" ca="1" si="64"/>
        <v>0.92</v>
      </c>
      <c r="BB92">
        <f t="shared" ca="1" si="64"/>
        <v>0.88461538461538458</v>
      </c>
      <c r="BC92">
        <f t="shared" ca="1" si="64"/>
        <v>0.94594594594594594</v>
      </c>
      <c r="BD92">
        <f t="shared" ca="1" si="64"/>
        <v>0.84848484848484851</v>
      </c>
      <c r="BE92">
        <f t="shared" ca="1" si="64"/>
        <v>0.875</v>
      </c>
      <c r="BF92">
        <f t="shared" ca="1" si="64"/>
        <v>0.96153846153846156</v>
      </c>
      <c r="BG92">
        <f t="shared" ca="1" si="64"/>
        <v>0.91489361702127658</v>
      </c>
      <c r="BH92">
        <f t="shared" ca="1" si="64"/>
        <v>0.95348837209302328</v>
      </c>
      <c r="BI92">
        <f t="shared" ca="1" si="64"/>
        <v>0.90625</v>
      </c>
      <c r="BJ92">
        <f t="shared" ca="1" si="64"/>
        <v>0.95833333333333337</v>
      </c>
      <c r="BK92">
        <f t="shared" ca="1" si="64"/>
        <v>0.91891891891891886</v>
      </c>
      <c r="BL92">
        <f t="shared" ca="1" si="64"/>
        <v>0.87096774193548387</v>
      </c>
      <c r="BM92">
        <f t="shared" ca="1" si="63"/>
        <v>0.95652173913043481</v>
      </c>
      <c r="BN92">
        <f t="shared" ca="1" si="63"/>
        <v>0.95454545454545459</v>
      </c>
      <c r="BO92">
        <f t="shared" ca="1" si="63"/>
        <v>0.9</v>
      </c>
      <c r="BP92">
        <f t="shared" ca="1" si="63"/>
        <v>0.96666666666666667</v>
      </c>
      <c r="BQ92">
        <f t="shared" ca="1" si="63"/>
        <v>0.96296296296296302</v>
      </c>
      <c r="BR92">
        <f t="shared" ca="1" si="63"/>
        <v>0.80952380952380953</v>
      </c>
      <c r="BS92">
        <f t="shared" ca="1" si="63"/>
        <v>0.94285714285714284</v>
      </c>
      <c r="BT92">
        <f t="shared" ca="1" si="63"/>
        <v>1</v>
      </c>
      <c r="BU92">
        <f t="shared" ca="1" si="63"/>
        <v>0.91666666666666663</v>
      </c>
      <c r="BV92">
        <f t="shared" ca="1" si="63"/>
        <v>0.94736842105263164</v>
      </c>
      <c r="BW92">
        <f t="shared" ca="1" si="63"/>
        <v>0.93333333333333335</v>
      </c>
      <c r="BX92">
        <f t="shared" ca="1" si="63"/>
        <v>0.84444444444444444</v>
      </c>
      <c r="BY92">
        <f t="shared" ca="1" si="63"/>
        <v>0.8928571428571429</v>
      </c>
      <c r="BZ92">
        <f t="shared" ca="1" si="63"/>
        <v>1</v>
      </c>
      <c r="CA92">
        <f t="shared" ca="1" si="63"/>
        <v>1</v>
      </c>
      <c r="CB92">
        <f t="shared" ca="1" si="63"/>
        <v>0.95833333333333337</v>
      </c>
      <c r="CC92">
        <f t="shared" ca="1" si="67"/>
        <v>0.96551724137931039</v>
      </c>
      <c r="CD92">
        <f t="shared" ca="1" si="72"/>
        <v>0.87096774193548387</v>
      </c>
      <c r="CE92">
        <f t="shared" ca="1" si="72"/>
        <v>0.92592592592592593</v>
      </c>
      <c r="CF92">
        <f t="shared" ca="1" si="72"/>
        <v>0.89473684210526316</v>
      </c>
      <c r="CG92">
        <f t="shared" ca="1" si="72"/>
        <v>0.9285714285714286</v>
      </c>
      <c r="CH92">
        <f t="shared" ca="1" si="70"/>
        <v>0.96551724137931039</v>
      </c>
      <c r="CI92">
        <f t="shared" ca="1" si="70"/>
        <v>0.89655172413793105</v>
      </c>
      <c r="CJ92">
        <f t="shared" ca="1" si="71"/>
        <v>1</v>
      </c>
      <c r="CK92">
        <f t="shared" ca="1" si="71"/>
        <v>0.87179487179487181</v>
      </c>
      <c r="CL92">
        <f t="shared" ca="1" si="71"/>
        <v>0.70833333333333326</v>
      </c>
      <c r="CM92">
        <f t="shared" ca="1" si="71"/>
        <v>0.85416666666666663</v>
      </c>
      <c r="CN92">
        <f t="shared" ca="1" si="71"/>
        <v>0</v>
      </c>
      <c r="CO92">
        <f t="shared" ca="1" si="71"/>
        <v>0.88888888888888884</v>
      </c>
      <c r="CP92">
        <f t="shared" ca="1" si="71"/>
        <v>0.77142857142857146</v>
      </c>
      <c r="CQ92">
        <f t="shared" ca="1" si="71"/>
        <v>0.88</v>
      </c>
      <c r="CR92">
        <f t="shared" ca="1" si="71"/>
        <v>0.94736842105263164</v>
      </c>
      <c r="CS92">
        <f t="shared" ca="1" si="71"/>
        <v>0.91428571428571426</v>
      </c>
      <c r="CT92">
        <f t="shared" ca="1" si="71"/>
        <v>0.90322580645161288</v>
      </c>
      <c r="CU92">
        <f t="shared" ca="1" si="71"/>
        <v>0.84</v>
      </c>
      <c r="CV92">
        <f t="shared" ca="1" si="71"/>
        <v>0.9</v>
      </c>
      <c r="CW92">
        <f t="shared" ca="1" si="71"/>
        <v>0.76315789473684215</v>
      </c>
      <c r="CX92">
        <f t="shared" ca="1" si="71"/>
        <v>0.86111111111111116</v>
      </c>
      <c r="CY92">
        <f t="shared" ca="1" si="71"/>
        <v>0.77142857142857146</v>
      </c>
      <c r="CZ92">
        <f t="shared" ca="1" si="68"/>
        <v>0.8</v>
      </c>
      <c r="DA92">
        <f t="shared" ca="1" si="68"/>
        <v>0.83870967741935487</v>
      </c>
      <c r="DB92">
        <f t="shared" ca="1" si="68"/>
        <v>0.96296296296296302</v>
      </c>
      <c r="DC92">
        <f t="shared" ca="1" si="68"/>
        <v>0.92307692307692313</v>
      </c>
      <c r="DD92">
        <f t="shared" ca="1" si="68"/>
        <v>0.89189189189189189</v>
      </c>
      <c r="DE92">
        <f t="shared" ca="1" si="68"/>
        <v>0.91891891891891886</v>
      </c>
      <c r="DF92">
        <f t="shared" ca="1" si="68"/>
        <v>0.83333333333333337</v>
      </c>
      <c r="DG92">
        <f t="shared" ca="1" si="68"/>
        <v>1</v>
      </c>
      <c r="DH92">
        <f t="shared" ca="1" si="68"/>
        <v>0.84848484848484851</v>
      </c>
      <c r="DI92">
        <f t="shared" ca="1" si="68"/>
        <v>0.95833333333333337</v>
      </c>
      <c r="DJ92">
        <f t="shared" ca="1" si="68"/>
        <v>0.77777777777777779</v>
      </c>
      <c r="DK92">
        <f t="shared" ca="1" si="68"/>
        <v>0.81818181818181812</v>
      </c>
      <c r="DL92">
        <f t="shared" ca="1" si="68"/>
        <v>0.85</v>
      </c>
      <c r="DM92">
        <f t="shared" ca="1" si="68"/>
        <v>1</v>
      </c>
      <c r="DN92">
        <f t="shared" ca="1" si="68"/>
        <v>0.8529411764705882</v>
      </c>
      <c r="DO92">
        <f t="shared" ca="1" si="75"/>
        <v>0.88888888888888884</v>
      </c>
      <c r="DP92">
        <f t="shared" ca="1" si="75"/>
        <v>0.83333333333333337</v>
      </c>
      <c r="DQ92">
        <f t="shared" ca="1" si="75"/>
        <v>0.88571428571428568</v>
      </c>
      <c r="DR92">
        <f t="shared" ca="1" si="75"/>
        <v>0.94117647058823528</v>
      </c>
      <c r="DS92">
        <f t="shared" ca="1" si="75"/>
        <v>0.94871794871794868</v>
      </c>
      <c r="DT92">
        <f t="shared" ca="1" si="75"/>
        <v>0.94</v>
      </c>
      <c r="DU92">
        <f t="shared" ca="1" si="75"/>
        <v>0.92156862745098045</v>
      </c>
      <c r="DV92">
        <f t="shared" ca="1" si="75"/>
        <v>0.96875</v>
      </c>
      <c r="DW92">
        <f t="shared" ca="1" si="75"/>
        <v>1</v>
      </c>
      <c r="DX92">
        <f t="shared" ca="1" si="60"/>
        <v>1</v>
      </c>
      <c r="DY92">
        <f t="shared" ca="1" si="60"/>
        <v>0.96969696969696972</v>
      </c>
      <c r="DZ92">
        <f t="shared" ca="1" si="60"/>
        <v>0.90476190476190477</v>
      </c>
      <c r="EA92">
        <f t="shared" ca="1" si="60"/>
        <v>0.94444444444444442</v>
      </c>
      <c r="EB92">
        <f t="shared" ca="1" si="73"/>
        <v>1</v>
      </c>
      <c r="EC92">
        <f t="shared" ca="1" si="73"/>
        <v>0.86363636363636365</v>
      </c>
      <c r="ED92">
        <f t="shared" ca="1" si="73"/>
        <v>0.91176470588235292</v>
      </c>
      <c r="EE92">
        <f t="shared" ca="1" si="73"/>
        <v>0.96969696969696972</v>
      </c>
      <c r="EF92">
        <f t="shared" ca="1" si="73"/>
        <v>0.96</v>
      </c>
      <c r="EG92">
        <f t="shared" ca="1" si="73"/>
        <v>1</v>
      </c>
      <c r="EH92">
        <f t="shared" ca="1" si="73"/>
        <v>0.9642857142857143</v>
      </c>
    </row>
    <row r="93" spans="1:138" ht="26.65" x14ac:dyDescent="0.45">
      <c r="A93" s="4" t="s">
        <v>107</v>
      </c>
      <c r="B93" s="3" t="s">
        <v>380</v>
      </c>
      <c r="C93">
        <f t="shared" ca="1" si="76"/>
        <v>0.8545454545454545</v>
      </c>
      <c r="D93">
        <f t="shared" ca="1" si="76"/>
        <v>0.80821917808219179</v>
      </c>
      <c r="E93">
        <f t="shared" ca="1" si="76"/>
        <v>0.85</v>
      </c>
      <c r="F93">
        <f t="shared" ca="1" si="76"/>
        <v>0.82499999999999996</v>
      </c>
      <c r="G93">
        <f t="shared" ca="1" si="76"/>
        <v>0.8214285714285714</v>
      </c>
      <c r="H93">
        <f t="shared" ca="1" si="76"/>
        <v>0.91304347826086962</v>
      </c>
      <c r="I93">
        <f t="shared" ca="1" si="76"/>
        <v>0.8928571428571429</v>
      </c>
      <c r="J93">
        <f t="shared" ca="1" si="76"/>
        <v>0.88</v>
      </c>
      <c r="K93">
        <f t="shared" ca="1" si="76"/>
        <v>0.89473684210526316</v>
      </c>
      <c r="L93">
        <f t="shared" ca="1" si="76"/>
        <v>0.97058823529411764</v>
      </c>
      <c r="M93">
        <f t="shared" ca="1" si="76"/>
        <v>0.88235294117647056</v>
      </c>
      <c r="N93">
        <f t="shared" ca="1" si="76"/>
        <v>0.95</v>
      </c>
      <c r="O93">
        <f t="shared" ca="1" si="76"/>
        <v>0.89795918367346939</v>
      </c>
      <c r="P93">
        <f t="shared" ca="1" si="76"/>
        <v>0.78947368421052633</v>
      </c>
      <c r="Q93">
        <f t="shared" ca="1" si="76"/>
        <v>0.8936170212765957</v>
      </c>
      <c r="R93">
        <f t="shared" ca="1" si="76"/>
        <v>0.9375</v>
      </c>
      <c r="S93">
        <f t="shared" ca="1" si="74"/>
        <v>0.92307692307692313</v>
      </c>
      <c r="T93">
        <f t="shared" ca="1" si="74"/>
        <v>0.94871794871794868</v>
      </c>
      <c r="U93">
        <f t="shared" ca="1" si="74"/>
        <v>1</v>
      </c>
      <c r="V93">
        <f t="shared" ca="1" si="74"/>
        <v>0.88095238095238093</v>
      </c>
      <c r="W93">
        <f t="shared" ca="1" si="74"/>
        <v>0.93333333333333335</v>
      </c>
      <c r="X93">
        <f t="shared" ca="1" si="74"/>
        <v>0.875</v>
      </c>
      <c r="Y93">
        <f t="shared" ca="1" si="74"/>
        <v>1</v>
      </c>
      <c r="Z93">
        <f t="shared" ca="1" si="74"/>
        <v>1</v>
      </c>
      <c r="AA93">
        <f t="shared" ca="1" si="74"/>
        <v>0.875</v>
      </c>
      <c r="AB93">
        <f t="shared" ca="1" si="74"/>
        <v>0.77777777777777779</v>
      </c>
      <c r="AC93">
        <f t="shared" ca="1" si="74"/>
        <v>0.72463768115942029</v>
      </c>
      <c r="AD93">
        <f t="shared" ca="1" si="74"/>
        <v>0.75609756097560976</v>
      </c>
      <c r="AE93">
        <f t="shared" ca="1" si="74"/>
        <v>0.81395348837209303</v>
      </c>
      <c r="AF93">
        <f t="shared" ca="1" si="74"/>
        <v>0.84210526315789469</v>
      </c>
      <c r="AG93">
        <f t="shared" ca="1" si="74"/>
        <v>0.76785714285714279</v>
      </c>
      <c r="AH93">
        <f t="shared" ca="1" si="65"/>
        <v>0.79411764705882359</v>
      </c>
      <c r="AI93">
        <f t="shared" ca="1" si="65"/>
        <v>0.7857142857142857</v>
      </c>
      <c r="AJ93">
        <f t="shared" ca="1" si="65"/>
        <v>0.88888888888888884</v>
      </c>
      <c r="AK93">
        <f t="shared" ca="1" si="65"/>
        <v>0.92105263157894735</v>
      </c>
      <c r="AL93">
        <f t="shared" ca="1" si="65"/>
        <v>0.83018867924528306</v>
      </c>
      <c r="AM93">
        <f t="shared" ca="1" si="65"/>
        <v>0.81818181818181812</v>
      </c>
      <c r="AN93">
        <f t="shared" ca="1" si="65"/>
        <v>0.91428571428571426</v>
      </c>
      <c r="AO93">
        <f t="shared" ca="1" si="65"/>
        <v>0.94117647058823528</v>
      </c>
      <c r="AP93">
        <f t="shared" ca="1" si="65"/>
        <v>0.76923076923076916</v>
      </c>
      <c r="AQ93">
        <f t="shared" ca="1" si="65"/>
        <v>0.9375</v>
      </c>
      <c r="AR93">
        <f t="shared" ca="1" si="65"/>
        <v>0.84375</v>
      </c>
      <c r="AS93">
        <f t="shared" ca="1" si="65"/>
        <v>0.88571428571428568</v>
      </c>
      <c r="AT93">
        <f t="shared" ca="1" si="65"/>
        <v>0.7</v>
      </c>
      <c r="AU93">
        <f t="shared" ca="1" si="65"/>
        <v>0.875</v>
      </c>
      <c r="AV93">
        <f t="shared" ca="1" si="65"/>
        <v>0.86206896551724133</v>
      </c>
      <c r="AW93">
        <f t="shared" ref="AW93:BL108" ca="1" si="77">1-(COUNTIFS(INDIRECT(AW$1),1,INDIRECT($A93),1)/(COUNTIFS(INDIRECT(AW$1),1,INDIRECT($A93),0)+COUNTIFS(INDIRECT(AW$1),0,INDIRECT($A93),1)+COUNTIFS(INDIRECT(AW$1),1,INDIRECT($A93),1)))</f>
        <v>0.82499999999999996</v>
      </c>
      <c r="AX93">
        <f t="shared" ca="1" si="77"/>
        <v>0.82000000000000006</v>
      </c>
      <c r="AY93">
        <f t="shared" ca="1" si="77"/>
        <v>0.89743589743589747</v>
      </c>
      <c r="AZ93">
        <f t="shared" ca="1" si="77"/>
        <v>0.85185185185185186</v>
      </c>
      <c r="BA93">
        <f t="shared" ca="1" si="77"/>
        <v>0.94285714285714284</v>
      </c>
      <c r="BB93">
        <f t="shared" ca="1" si="77"/>
        <v>0.91666666666666663</v>
      </c>
      <c r="BC93">
        <f t="shared" ca="1" si="77"/>
        <v>0.71052631578947367</v>
      </c>
      <c r="BD93">
        <f t="shared" ca="1" si="77"/>
        <v>0.95652173913043481</v>
      </c>
      <c r="BE93">
        <f t="shared" ca="1" si="77"/>
        <v>0.92156862745098045</v>
      </c>
      <c r="BF93">
        <f t="shared" ca="1" si="77"/>
        <v>0.94285714285714284</v>
      </c>
      <c r="BG93">
        <f t="shared" ca="1" si="77"/>
        <v>0.80392156862745101</v>
      </c>
      <c r="BH93">
        <f t="shared" ca="1" si="77"/>
        <v>0.82978723404255317</v>
      </c>
      <c r="BI93">
        <f t="shared" ca="1" si="77"/>
        <v>0.84615384615384615</v>
      </c>
      <c r="BJ93">
        <f t="shared" ca="1" si="77"/>
        <v>0.93939393939393945</v>
      </c>
      <c r="BK93">
        <f t="shared" ca="1" si="77"/>
        <v>0.71794871794871795</v>
      </c>
      <c r="BL93">
        <f t="shared" ca="1" si="77"/>
        <v>0.78378378378378377</v>
      </c>
      <c r="BM93">
        <f t="shared" ca="1" si="63"/>
        <v>0.9375</v>
      </c>
      <c r="BN93">
        <f t="shared" ca="1" si="63"/>
        <v>0.93548387096774199</v>
      </c>
      <c r="BO93">
        <f t="shared" ca="1" si="63"/>
        <v>0.85106382978723405</v>
      </c>
      <c r="BP93">
        <f t="shared" ca="1" si="63"/>
        <v>0.92105263157894735</v>
      </c>
      <c r="BQ93">
        <f t="shared" ca="1" si="63"/>
        <v>0.91428571428571426</v>
      </c>
      <c r="BR93">
        <f t="shared" ca="1" si="63"/>
        <v>0.86792452830188682</v>
      </c>
      <c r="BS93">
        <f t="shared" ca="1" si="63"/>
        <v>0.93181818181818188</v>
      </c>
      <c r="BT93">
        <f t="shared" ca="1" si="63"/>
        <v>1</v>
      </c>
      <c r="BU93">
        <f t="shared" ca="1" si="63"/>
        <v>0.86046511627906974</v>
      </c>
      <c r="BV93">
        <f t="shared" ca="1" si="63"/>
        <v>0.91304347826086962</v>
      </c>
      <c r="BW93">
        <f t="shared" ca="1" si="63"/>
        <v>0.86486486486486491</v>
      </c>
      <c r="BX93">
        <f t="shared" ca="1" si="63"/>
        <v>0.85185185185185186</v>
      </c>
      <c r="BY93">
        <f t="shared" ca="1" si="63"/>
        <v>0.77966101694915257</v>
      </c>
      <c r="BZ93">
        <f t="shared" ca="1" si="63"/>
        <v>0.91428571428571426</v>
      </c>
      <c r="CA93">
        <f t="shared" ca="1" si="63"/>
        <v>0.97222222222222221</v>
      </c>
      <c r="CB93">
        <f t="shared" ca="1" si="63"/>
        <v>0.90625</v>
      </c>
      <c r="CC93">
        <f t="shared" ca="1" si="67"/>
        <v>0.91891891891891886</v>
      </c>
      <c r="CD93">
        <f t="shared" ca="1" si="72"/>
        <v>0.875</v>
      </c>
      <c r="CE93">
        <f t="shared" ca="1" si="72"/>
        <v>0.8529411764705882</v>
      </c>
      <c r="CF93">
        <f t="shared" ca="1" si="72"/>
        <v>0.96666666666666667</v>
      </c>
      <c r="CG93">
        <f t="shared" ca="1" si="72"/>
        <v>0.91891891891891886</v>
      </c>
      <c r="CH93">
        <f t="shared" ca="1" si="70"/>
        <v>0.88888888888888884</v>
      </c>
      <c r="CI93">
        <f t="shared" ca="1" si="70"/>
        <v>0.95</v>
      </c>
      <c r="CJ93">
        <f t="shared" ca="1" si="71"/>
        <v>0.9642857142857143</v>
      </c>
      <c r="CK93">
        <f t="shared" ca="1" si="71"/>
        <v>0.68292682926829262</v>
      </c>
      <c r="CL93">
        <f t="shared" ca="1" si="71"/>
        <v>0.86111111111111116</v>
      </c>
      <c r="CM93">
        <f t="shared" ca="1" si="71"/>
        <v>0.79629629629629628</v>
      </c>
      <c r="CN93">
        <f t="shared" ca="1" si="71"/>
        <v>0.88888888888888884</v>
      </c>
      <c r="CO93">
        <f t="shared" ca="1" si="71"/>
        <v>0</v>
      </c>
      <c r="CP93">
        <f t="shared" ca="1" si="71"/>
        <v>0.64102564102564097</v>
      </c>
      <c r="CQ93">
        <f t="shared" ca="1" si="71"/>
        <v>0.77419354838709675</v>
      </c>
      <c r="CR93">
        <f t="shared" ca="1" si="71"/>
        <v>0.83720930232558133</v>
      </c>
      <c r="CS93">
        <f t="shared" ca="1" si="71"/>
        <v>0.88372093023255816</v>
      </c>
      <c r="CT93">
        <f t="shared" ca="1" si="71"/>
        <v>0.81081081081081074</v>
      </c>
      <c r="CU93">
        <f t="shared" ca="1" si="71"/>
        <v>0.8529411764705882</v>
      </c>
      <c r="CV93">
        <f t="shared" ca="1" si="71"/>
        <v>0.83783783783783783</v>
      </c>
      <c r="CW93">
        <f t="shared" ca="1" si="71"/>
        <v>0.83673469387755106</v>
      </c>
      <c r="CX93">
        <f t="shared" ca="1" si="71"/>
        <v>0.7857142857142857</v>
      </c>
      <c r="CY93">
        <f t="shared" ca="1" si="71"/>
        <v>0.70731707317073167</v>
      </c>
      <c r="CZ93">
        <f t="shared" ca="1" si="68"/>
        <v>0.74509803921568629</v>
      </c>
      <c r="DA93">
        <f t="shared" ca="1" si="68"/>
        <v>0.7567567567567568</v>
      </c>
      <c r="DB93">
        <f t="shared" ca="1" si="68"/>
        <v>0.88235294117647056</v>
      </c>
      <c r="DC93">
        <f t="shared" ca="1" si="68"/>
        <v>0.76190476190476186</v>
      </c>
      <c r="DD93">
        <f t="shared" ca="1" si="68"/>
        <v>0.89130434782608692</v>
      </c>
      <c r="DE93">
        <f t="shared" ca="1" si="68"/>
        <v>0.83720930232558133</v>
      </c>
      <c r="DF93">
        <f t="shared" ca="1" si="68"/>
        <v>0.81818181818181812</v>
      </c>
      <c r="DG93">
        <f t="shared" ca="1" si="68"/>
        <v>0.93333333333333335</v>
      </c>
      <c r="DH93">
        <f t="shared" ca="1" si="68"/>
        <v>0.85714285714285721</v>
      </c>
      <c r="DI93">
        <f t="shared" ca="1" si="68"/>
        <v>0.90625</v>
      </c>
      <c r="DJ93">
        <f t="shared" ca="1" si="68"/>
        <v>0.83783783783783783</v>
      </c>
      <c r="DK93">
        <f t="shared" ca="1" si="68"/>
        <v>0.77500000000000002</v>
      </c>
      <c r="DL93">
        <f t="shared" ca="1" si="68"/>
        <v>0.86206896551724133</v>
      </c>
      <c r="DM93">
        <f t="shared" ca="1" si="68"/>
        <v>0.92592592592592593</v>
      </c>
      <c r="DN93">
        <f t="shared" ca="1" si="68"/>
        <v>0.74358974358974361</v>
      </c>
      <c r="DO93">
        <f t="shared" ca="1" si="75"/>
        <v>0.82352941176470584</v>
      </c>
      <c r="DP93">
        <f t="shared" ca="1" si="75"/>
        <v>0.75</v>
      </c>
      <c r="DQ93">
        <f t="shared" ca="1" si="75"/>
        <v>0.74358974358974361</v>
      </c>
      <c r="DR93">
        <f t="shared" ca="1" si="75"/>
        <v>0.88</v>
      </c>
      <c r="DS93">
        <f t="shared" ca="1" si="75"/>
        <v>0.81395348837209303</v>
      </c>
      <c r="DT93">
        <f t="shared" ca="1" si="75"/>
        <v>0.78846153846153844</v>
      </c>
      <c r="DU93">
        <f t="shared" ca="1" si="75"/>
        <v>0.75</v>
      </c>
      <c r="DV93">
        <f t="shared" ca="1" si="75"/>
        <v>0.80555555555555558</v>
      </c>
      <c r="DW93">
        <f t="shared" ca="1" si="75"/>
        <v>1</v>
      </c>
      <c r="DX93">
        <f t="shared" ca="1" si="60"/>
        <v>0.90909090909090906</v>
      </c>
      <c r="DY93">
        <f t="shared" ca="1" si="60"/>
        <v>0.87179487179487181</v>
      </c>
      <c r="DZ93">
        <f t="shared" ca="1" si="60"/>
        <v>0.88</v>
      </c>
      <c r="EA93">
        <f t="shared" ca="1" si="60"/>
        <v>0.88461538461538458</v>
      </c>
      <c r="EB93">
        <f t="shared" ca="1" si="73"/>
        <v>0.8214285714285714</v>
      </c>
      <c r="EC93">
        <f t="shared" ca="1" si="73"/>
        <v>0.97058823529411764</v>
      </c>
      <c r="ED93">
        <f t="shared" ca="1" si="73"/>
        <v>0.88095238095238093</v>
      </c>
      <c r="EE93">
        <f t="shared" ca="1" si="73"/>
        <v>0.9</v>
      </c>
      <c r="EF93">
        <f t="shared" ca="1" si="73"/>
        <v>1</v>
      </c>
      <c r="EG93">
        <f t="shared" ca="1" si="73"/>
        <v>1</v>
      </c>
      <c r="EH93">
        <f t="shared" ca="1" si="73"/>
        <v>0.88571428571428568</v>
      </c>
    </row>
    <row r="94" spans="1:138" ht="26.65" x14ac:dyDescent="0.45">
      <c r="A94" s="4" t="s">
        <v>108</v>
      </c>
      <c r="B94" s="3" t="s">
        <v>381</v>
      </c>
      <c r="C94">
        <f t="shared" ca="1" si="76"/>
        <v>0.75471698113207553</v>
      </c>
      <c r="D94">
        <f t="shared" ca="1" si="76"/>
        <v>0.81578947368421051</v>
      </c>
      <c r="E94">
        <f t="shared" ca="1" si="76"/>
        <v>0.875</v>
      </c>
      <c r="F94">
        <f t="shared" ca="1" si="76"/>
        <v>0.86363636363636365</v>
      </c>
      <c r="G94">
        <f t="shared" ca="1" si="76"/>
        <v>0.69811320754716988</v>
      </c>
      <c r="H94">
        <f t="shared" ca="1" si="76"/>
        <v>0.84782608695652173</v>
      </c>
      <c r="I94">
        <f t="shared" ca="1" si="76"/>
        <v>0.8392857142857143</v>
      </c>
      <c r="J94">
        <f t="shared" ca="1" si="76"/>
        <v>0.86538461538461542</v>
      </c>
      <c r="K94">
        <f t="shared" ca="1" si="76"/>
        <v>0.90243902439024393</v>
      </c>
      <c r="L94">
        <f t="shared" ca="1" si="76"/>
        <v>0.97297297297297303</v>
      </c>
      <c r="M94">
        <f t="shared" ca="1" si="76"/>
        <v>0.82352941176470584</v>
      </c>
      <c r="N94">
        <f t="shared" ca="1" si="76"/>
        <v>0.84615384615384615</v>
      </c>
      <c r="O94">
        <f t="shared" ca="1" si="76"/>
        <v>0.83673469387755106</v>
      </c>
      <c r="P94">
        <f t="shared" ca="1" si="76"/>
        <v>0.93478260869565222</v>
      </c>
      <c r="Q94">
        <f t="shared" ca="1" si="76"/>
        <v>0.85416666666666663</v>
      </c>
      <c r="R94">
        <f t="shared" ca="1" si="76"/>
        <v>0.91176470588235292</v>
      </c>
      <c r="S94">
        <f t="shared" ca="1" si="74"/>
        <v>0.90243902439024393</v>
      </c>
      <c r="T94">
        <f t="shared" ca="1" si="74"/>
        <v>0.9</v>
      </c>
      <c r="U94">
        <f t="shared" ca="1" si="74"/>
        <v>1</v>
      </c>
      <c r="V94">
        <f t="shared" ca="1" si="74"/>
        <v>0.88888888888888884</v>
      </c>
      <c r="W94">
        <f t="shared" ca="1" si="74"/>
        <v>0.93939393939393945</v>
      </c>
      <c r="X94">
        <f t="shared" ca="1" si="74"/>
        <v>0.88235294117647056</v>
      </c>
      <c r="Y94">
        <f t="shared" ca="1" si="74"/>
        <v>1</v>
      </c>
      <c r="Z94">
        <f t="shared" ca="1" si="74"/>
        <v>0.94444444444444442</v>
      </c>
      <c r="AA94">
        <f t="shared" ca="1" si="74"/>
        <v>0.90909090909090906</v>
      </c>
      <c r="AB94">
        <f t="shared" ca="1" si="74"/>
        <v>0.70967741935483875</v>
      </c>
      <c r="AC94">
        <f t="shared" ca="1" si="74"/>
        <v>0.6811594202898551</v>
      </c>
      <c r="AD94">
        <f t="shared" ca="1" si="74"/>
        <v>0.77272727272727271</v>
      </c>
      <c r="AE94">
        <f t="shared" ca="1" si="74"/>
        <v>0.77272727272727271</v>
      </c>
      <c r="AF94">
        <f t="shared" ca="1" si="74"/>
        <v>0.74545454545454548</v>
      </c>
      <c r="AG94">
        <f t="shared" ca="1" si="74"/>
        <v>0.69090909090909092</v>
      </c>
      <c r="AH94">
        <f t="shared" ref="AH94:AW109" ca="1" si="78">1-(COUNTIFS(INDIRECT(AH$1),1,INDIRECT($A94),1)/(COUNTIFS(INDIRECT(AH$1),1,INDIRECT($A94),0)+COUNTIFS(INDIRECT(AH$1),0,INDIRECT($A94),1)+COUNTIFS(INDIRECT(AH$1),1,INDIRECT($A94),1)))</f>
        <v>0.84210526315789469</v>
      </c>
      <c r="AI94">
        <f t="shared" ca="1" si="78"/>
        <v>0.7441860465116279</v>
      </c>
      <c r="AJ94">
        <f t="shared" ca="1" si="78"/>
        <v>0.89743589743589747</v>
      </c>
      <c r="AK94">
        <f t="shared" ca="1" si="78"/>
        <v>0.92682926829268297</v>
      </c>
      <c r="AL94">
        <f t="shared" ca="1" si="78"/>
        <v>0.77358490566037741</v>
      </c>
      <c r="AM94">
        <f t="shared" ca="1" si="78"/>
        <v>0.77777777777777779</v>
      </c>
      <c r="AN94">
        <f t="shared" ca="1" si="78"/>
        <v>0.92105263157894735</v>
      </c>
      <c r="AO94">
        <f t="shared" ca="1" si="78"/>
        <v>0.8529411764705882</v>
      </c>
      <c r="AP94">
        <f t="shared" ca="1" si="78"/>
        <v>0.84090909090909094</v>
      </c>
      <c r="AQ94">
        <f t="shared" ca="1" si="78"/>
        <v>0.97222222222222221</v>
      </c>
      <c r="AR94">
        <f t="shared" ca="1" si="78"/>
        <v>0.85714285714285721</v>
      </c>
      <c r="AS94">
        <f t="shared" ca="1" si="78"/>
        <v>0.92307692307692313</v>
      </c>
      <c r="AT94">
        <f t="shared" ca="1" si="78"/>
        <v>0.82978723404255317</v>
      </c>
      <c r="AU94">
        <f t="shared" ca="1" si="78"/>
        <v>0.91666666666666663</v>
      </c>
      <c r="AV94">
        <f t="shared" ca="1" si="78"/>
        <v>0.97142857142857142</v>
      </c>
      <c r="AW94">
        <f t="shared" ca="1" si="78"/>
        <v>0.91304347826086962</v>
      </c>
      <c r="AX94">
        <f t="shared" ca="1" si="77"/>
        <v>0.85185185185185186</v>
      </c>
      <c r="AY94">
        <f t="shared" ca="1" si="77"/>
        <v>0.90476190476190477</v>
      </c>
      <c r="AZ94">
        <f t="shared" ca="1" si="77"/>
        <v>0.89830508474576276</v>
      </c>
      <c r="BA94">
        <f t="shared" ca="1" si="77"/>
        <v>0.94736842105263164</v>
      </c>
      <c r="BB94">
        <f t="shared" ca="1" si="77"/>
        <v>0.92307692307692313</v>
      </c>
      <c r="BC94">
        <f t="shared" ca="1" si="77"/>
        <v>0.86956521739130432</v>
      </c>
      <c r="BD94">
        <f t="shared" ca="1" si="77"/>
        <v>0.89130434782608692</v>
      </c>
      <c r="BE94">
        <f t="shared" ca="1" si="77"/>
        <v>0.86274509803921573</v>
      </c>
      <c r="BF94">
        <f t="shared" ca="1" si="77"/>
        <v>0.94736842105263164</v>
      </c>
      <c r="BG94">
        <f t="shared" ca="1" si="77"/>
        <v>0.85714285714285721</v>
      </c>
      <c r="BH94">
        <f t="shared" ca="1" si="77"/>
        <v>0.86274509803921573</v>
      </c>
      <c r="BI94">
        <f t="shared" ca="1" si="77"/>
        <v>0.76923076923076916</v>
      </c>
      <c r="BJ94">
        <f t="shared" ca="1" si="77"/>
        <v>0.94444444444444442</v>
      </c>
      <c r="BK94">
        <f t="shared" ca="1" si="77"/>
        <v>0.84782608695652173</v>
      </c>
      <c r="BL94">
        <f t="shared" ca="1" si="77"/>
        <v>0.82926829268292679</v>
      </c>
      <c r="BM94">
        <f t="shared" ca="1" si="63"/>
        <v>0.94285714285714284</v>
      </c>
      <c r="BN94">
        <f t="shared" ca="1" si="63"/>
        <v>0.97142857142857142</v>
      </c>
      <c r="BO94">
        <f t="shared" ca="1" si="63"/>
        <v>0.83673469387755106</v>
      </c>
      <c r="BP94">
        <f t="shared" ca="1" si="63"/>
        <v>0.87179487179487181</v>
      </c>
      <c r="BQ94">
        <f t="shared" ca="1" si="63"/>
        <v>0.97499999999999998</v>
      </c>
      <c r="BR94">
        <f t="shared" ca="1" si="63"/>
        <v>0.78846153846153844</v>
      </c>
      <c r="BS94">
        <f t="shared" ref="BS94:CB94" ca="1" si="79">1-(COUNTIFS(INDIRECT(BS$1),1,INDIRECT($A94),1)/(COUNTIFS(INDIRECT(BS$1),1,INDIRECT($A94),0)+COUNTIFS(INDIRECT(BS$1),0,INDIRECT($A94),1)+COUNTIFS(INDIRECT(BS$1),1,INDIRECT($A94),1)))</f>
        <v>0.91304347826086962</v>
      </c>
      <c r="BT94">
        <f t="shared" ca="1" si="79"/>
        <v>1</v>
      </c>
      <c r="BU94">
        <f t="shared" ca="1" si="79"/>
        <v>0.86956521739130432</v>
      </c>
      <c r="BV94">
        <f t="shared" ca="1" si="79"/>
        <v>0.96078431372549022</v>
      </c>
      <c r="BW94">
        <f t="shared" ca="1" si="79"/>
        <v>0.875</v>
      </c>
      <c r="BX94">
        <f t="shared" ca="1" si="79"/>
        <v>0.81818181818181812</v>
      </c>
      <c r="BY94">
        <f t="shared" ca="1" si="79"/>
        <v>0.75</v>
      </c>
      <c r="BZ94">
        <f t="shared" ca="1" si="79"/>
        <v>0.86111111111111116</v>
      </c>
      <c r="CA94">
        <f t="shared" ca="1" si="79"/>
        <v>1</v>
      </c>
      <c r="CB94">
        <f t="shared" ca="1" si="79"/>
        <v>0.94444444444444442</v>
      </c>
      <c r="CC94">
        <f t="shared" ca="1" si="67"/>
        <v>0.92500000000000004</v>
      </c>
      <c r="CD94">
        <f t="shared" ca="1" si="72"/>
        <v>0.82926829268292679</v>
      </c>
      <c r="CE94">
        <f t="shared" ca="1" si="72"/>
        <v>0.86486486486486491</v>
      </c>
      <c r="CF94">
        <f t="shared" ca="1" si="72"/>
        <v>0.96969696969696972</v>
      </c>
      <c r="CG94">
        <f t="shared" ca="1" si="72"/>
        <v>0.89743589743589747</v>
      </c>
      <c r="CH94">
        <f t="shared" ca="1" si="70"/>
        <v>0.95121951219512191</v>
      </c>
      <c r="CI94">
        <f t="shared" ca="1" si="70"/>
        <v>0.875</v>
      </c>
      <c r="CJ94">
        <f t="shared" ca="1" si="71"/>
        <v>1</v>
      </c>
      <c r="CK94">
        <f t="shared" ca="1" si="71"/>
        <v>0.76086956521739135</v>
      </c>
      <c r="CL94">
        <f t="shared" ca="1" si="71"/>
        <v>0.74285714285714288</v>
      </c>
      <c r="CM94">
        <f t="shared" ca="1" si="71"/>
        <v>0.7407407407407407</v>
      </c>
      <c r="CN94">
        <f t="shared" ca="1" si="71"/>
        <v>0.77142857142857146</v>
      </c>
      <c r="CO94">
        <f t="shared" ca="1" si="71"/>
        <v>0.64102564102564097</v>
      </c>
      <c r="CP94">
        <f t="shared" ca="1" si="71"/>
        <v>0</v>
      </c>
      <c r="CQ94">
        <f t="shared" ca="1" si="71"/>
        <v>0.5357142857142857</v>
      </c>
      <c r="CR94">
        <f t="shared" ca="1" si="71"/>
        <v>0.73809523809523814</v>
      </c>
      <c r="CS94">
        <f t="shared" ca="1" si="71"/>
        <v>0.81395348837209303</v>
      </c>
      <c r="CT94">
        <f t="shared" ca="1" si="71"/>
        <v>0.79487179487179493</v>
      </c>
      <c r="CU94">
        <f t="shared" ca="1" si="71"/>
        <v>0.8</v>
      </c>
      <c r="CV94">
        <f t="shared" ca="1" si="71"/>
        <v>0.82051282051282048</v>
      </c>
      <c r="CW94">
        <f t="shared" ca="1" si="71"/>
        <v>0.72340425531914887</v>
      </c>
      <c r="CX94">
        <f t="shared" ca="1" si="71"/>
        <v>0.68292682926829262</v>
      </c>
      <c r="CY94">
        <f t="shared" ca="1" si="71"/>
        <v>0.69767441860465118</v>
      </c>
      <c r="CZ94">
        <f t="shared" ca="1" si="68"/>
        <v>0.71153846153846156</v>
      </c>
      <c r="DA94">
        <f t="shared" ca="1" si="68"/>
        <v>0.67567567567567566</v>
      </c>
      <c r="DB94">
        <f t="shared" ca="1" si="68"/>
        <v>0.82857142857142851</v>
      </c>
      <c r="DC94">
        <f t="shared" ca="1" si="68"/>
        <v>0.75</v>
      </c>
      <c r="DD94">
        <f t="shared" ca="1" si="68"/>
        <v>0.875</v>
      </c>
      <c r="DE94">
        <f t="shared" ca="1" si="68"/>
        <v>0.73809523809523814</v>
      </c>
      <c r="DF94">
        <f t="shared" ca="1" si="68"/>
        <v>0.77777777777777779</v>
      </c>
      <c r="DG94">
        <f t="shared" ca="1" si="68"/>
        <v>0.93939393939393945</v>
      </c>
      <c r="DH94">
        <f t="shared" ca="1" si="68"/>
        <v>0.7857142857142857</v>
      </c>
      <c r="DI94">
        <f t="shared" ca="1" si="68"/>
        <v>0.94444444444444442</v>
      </c>
      <c r="DJ94">
        <f t="shared" ca="1" si="68"/>
        <v>0.85</v>
      </c>
      <c r="DK94">
        <f t="shared" ca="1" si="68"/>
        <v>0.73170731707317072</v>
      </c>
      <c r="DL94">
        <f t="shared" ca="1" si="68"/>
        <v>0.94117647058823528</v>
      </c>
      <c r="DM94">
        <f t="shared" ca="1" si="68"/>
        <v>0.93333333333333335</v>
      </c>
      <c r="DN94">
        <f t="shared" ca="1" si="68"/>
        <v>0.76190476190476186</v>
      </c>
      <c r="DO94">
        <f t="shared" ca="1" si="75"/>
        <v>0.83783783783783783</v>
      </c>
      <c r="DP94">
        <f t="shared" ca="1" si="75"/>
        <v>0.82926829268292679</v>
      </c>
      <c r="DQ94">
        <f t="shared" ca="1" si="75"/>
        <v>0.76190476190476186</v>
      </c>
      <c r="DR94">
        <f t="shared" ca="1" si="75"/>
        <v>0.93103448275862066</v>
      </c>
      <c r="DS94">
        <f t="shared" ca="1" si="75"/>
        <v>0.8</v>
      </c>
      <c r="DT94">
        <f t="shared" ca="1" si="75"/>
        <v>0.86206896551724133</v>
      </c>
      <c r="DU94">
        <f t="shared" ca="1" si="75"/>
        <v>0.7857142857142857</v>
      </c>
      <c r="DV94">
        <f t="shared" ca="1" si="75"/>
        <v>0.90476190476190477</v>
      </c>
      <c r="DW94">
        <f t="shared" ca="1" si="75"/>
        <v>1</v>
      </c>
      <c r="DX94">
        <f t="shared" ca="1" si="60"/>
        <v>0.91489361702127658</v>
      </c>
      <c r="DY94">
        <f t="shared" ca="1" si="60"/>
        <v>0.82499999999999996</v>
      </c>
      <c r="DZ94">
        <f t="shared" ca="1" si="60"/>
        <v>0.77083333333333337</v>
      </c>
      <c r="EA94">
        <f t="shared" ca="1" si="60"/>
        <v>0.967741935483871</v>
      </c>
      <c r="EB94">
        <f t="shared" ca="1" si="73"/>
        <v>0.90909090909090906</v>
      </c>
      <c r="EC94">
        <f t="shared" ca="1" si="73"/>
        <v>0.88235294117647056</v>
      </c>
      <c r="ED94">
        <f t="shared" ca="1" si="73"/>
        <v>0.83720930232558133</v>
      </c>
      <c r="EE94">
        <f t="shared" ca="1" si="73"/>
        <v>0.82499999999999996</v>
      </c>
      <c r="EF94">
        <f t="shared" ca="1" si="73"/>
        <v>0.94594594594594594</v>
      </c>
      <c r="EG94">
        <f t="shared" ca="1" si="73"/>
        <v>1</v>
      </c>
      <c r="EH94">
        <f t="shared" ca="1" si="73"/>
        <v>0.89473684210526316</v>
      </c>
    </row>
    <row r="95" spans="1:138" ht="39.75" x14ac:dyDescent="0.45">
      <c r="A95" s="4" t="s">
        <v>109</v>
      </c>
      <c r="B95" s="3" t="s">
        <v>382</v>
      </c>
      <c r="C95">
        <f t="shared" ca="1" si="76"/>
        <v>0.84090909090909094</v>
      </c>
      <c r="D95">
        <f t="shared" ca="1" si="76"/>
        <v>0.88059701492537312</v>
      </c>
      <c r="E95">
        <f t="shared" ca="1" si="76"/>
        <v>0.88235294117647056</v>
      </c>
      <c r="F95">
        <f t="shared" ca="1" si="76"/>
        <v>0.90625</v>
      </c>
      <c r="G95">
        <f t="shared" ca="1" si="76"/>
        <v>0.8</v>
      </c>
      <c r="H95">
        <f t="shared" ca="1" si="76"/>
        <v>0.88235294117647056</v>
      </c>
      <c r="I95">
        <f t="shared" ca="1" si="76"/>
        <v>0.91304347826086962</v>
      </c>
      <c r="J95">
        <f t="shared" ca="1" si="76"/>
        <v>0.9</v>
      </c>
      <c r="K95">
        <f t="shared" ca="1" si="76"/>
        <v>0.9285714285714286</v>
      </c>
      <c r="L95">
        <f t="shared" ca="1" si="76"/>
        <v>0.95454545454545459</v>
      </c>
      <c r="M95">
        <f t="shared" ca="1" si="76"/>
        <v>0.90243902439024393</v>
      </c>
      <c r="N95">
        <f t="shared" ca="1" si="76"/>
        <v>0.88888888888888884</v>
      </c>
      <c r="O95">
        <f t="shared" ca="1" si="76"/>
        <v>0.86486486486486491</v>
      </c>
      <c r="P95">
        <f t="shared" ca="1" si="76"/>
        <v>0.96969696969696972</v>
      </c>
      <c r="Q95">
        <f t="shared" ca="1" si="76"/>
        <v>0.88888888888888884</v>
      </c>
      <c r="R95">
        <f t="shared" ca="1" si="76"/>
        <v>0.84210526315789469</v>
      </c>
      <c r="S95">
        <f t="shared" ca="1" si="74"/>
        <v>0.96551724137931039</v>
      </c>
      <c r="T95">
        <f t="shared" ca="1" si="74"/>
        <v>0.92592592592592593</v>
      </c>
      <c r="U95">
        <f t="shared" ca="1" si="74"/>
        <v>1</v>
      </c>
      <c r="V95">
        <f t="shared" ca="1" si="74"/>
        <v>0.90625</v>
      </c>
      <c r="W95">
        <f t="shared" ca="1" si="74"/>
        <v>0.94736842105263164</v>
      </c>
      <c r="X95">
        <f t="shared" ca="1" si="74"/>
        <v>0.89473684210526316</v>
      </c>
      <c r="Y95">
        <f t="shared" ca="1" si="74"/>
        <v>1</v>
      </c>
      <c r="Z95">
        <f t="shared" ca="1" si="74"/>
        <v>0.95454545454545459</v>
      </c>
      <c r="AA95">
        <f t="shared" ca="1" si="74"/>
        <v>0.93548387096774199</v>
      </c>
      <c r="AB95">
        <f t="shared" ca="1" si="74"/>
        <v>0.79629629629629628</v>
      </c>
      <c r="AC95">
        <f t="shared" ca="1" si="74"/>
        <v>0.8307692307692307</v>
      </c>
      <c r="AD95">
        <f t="shared" ca="1" si="74"/>
        <v>0.81818181818181812</v>
      </c>
      <c r="AE95">
        <f t="shared" ca="1" si="74"/>
        <v>0.81818181818181812</v>
      </c>
      <c r="AF95">
        <f t="shared" ca="1" si="74"/>
        <v>0.8</v>
      </c>
      <c r="AG95">
        <f t="shared" ca="1" si="74"/>
        <v>0.83673469387755106</v>
      </c>
      <c r="AH95">
        <f t="shared" ca="1" si="78"/>
        <v>0.84</v>
      </c>
      <c r="AI95">
        <f t="shared" ca="1" si="78"/>
        <v>0.8529411764705882</v>
      </c>
      <c r="AJ95">
        <f t="shared" ca="1" si="78"/>
        <v>0.88</v>
      </c>
      <c r="AK95">
        <f t="shared" ca="1" si="78"/>
        <v>0.92592592592592593</v>
      </c>
      <c r="AL95">
        <f t="shared" ca="1" si="78"/>
        <v>0.83720930232558133</v>
      </c>
      <c r="AM95">
        <f t="shared" ca="1" si="78"/>
        <v>0.85714285714285721</v>
      </c>
      <c r="AN95">
        <f t="shared" ca="1" si="78"/>
        <v>0.96</v>
      </c>
      <c r="AO95">
        <f t="shared" ca="1" si="78"/>
        <v>0.85714285714285721</v>
      </c>
      <c r="AP95">
        <f t="shared" ca="1" si="78"/>
        <v>0.875</v>
      </c>
      <c r="AQ95">
        <f t="shared" ca="1" si="78"/>
        <v>0.95238095238095233</v>
      </c>
      <c r="AR95">
        <f t="shared" ca="1" si="78"/>
        <v>0.80952380952380953</v>
      </c>
      <c r="AS95">
        <f t="shared" ca="1" si="78"/>
        <v>0.96153846153846156</v>
      </c>
      <c r="AT95">
        <f t="shared" ca="1" si="78"/>
        <v>0.91891891891891886</v>
      </c>
      <c r="AU95">
        <f t="shared" ca="1" si="78"/>
        <v>0.95652173913043481</v>
      </c>
      <c r="AV95">
        <f t="shared" ca="1" si="78"/>
        <v>1</v>
      </c>
      <c r="AW95">
        <f t="shared" ca="1" si="78"/>
        <v>0.93939393939393945</v>
      </c>
      <c r="AX95">
        <f t="shared" ca="1" si="77"/>
        <v>0.90697674418604657</v>
      </c>
      <c r="AY95">
        <f t="shared" ca="1" si="77"/>
        <v>0.8928571428571429</v>
      </c>
      <c r="AZ95">
        <f t="shared" ca="1" si="77"/>
        <v>0.95833333333333337</v>
      </c>
      <c r="BA95">
        <f t="shared" ca="1" si="77"/>
        <v>1</v>
      </c>
      <c r="BB95">
        <f t="shared" ca="1" si="77"/>
        <v>1</v>
      </c>
      <c r="BC95">
        <f t="shared" ca="1" si="77"/>
        <v>0.94285714285714284</v>
      </c>
      <c r="BD95">
        <f t="shared" ca="1" si="77"/>
        <v>0.97142857142857142</v>
      </c>
      <c r="BE95">
        <f t="shared" ca="1" si="77"/>
        <v>0.92500000000000004</v>
      </c>
      <c r="BF95">
        <f t="shared" ca="1" si="77"/>
        <v>0.91304347826086962</v>
      </c>
      <c r="BG95">
        <f t="shared" ca="1" si="77"/>
        <v>0.88636363636363635</v>
      </c>
      <c r="BH95">
        <f t="shared" ca="1" si="77"/>
        <v>0.86842105263157898</v>
      </c>
      <c r="BI95">
        <f t="shared" ca="1" si="77"/>
        <v>0.96875</v>
      </c>
      <c r="BJ95">
        <f t="shared" ca="1" si="77"/>
        <v>0.95454545454545459</v>
      </c>
      <c r="BK95">
        <f t="shared" ca="1" si="77"/>
        <v>0.88235294117647056</v>
      </c>
      <c r="BL95">
        <f t="shared" ca="1" si="77"/>
        <v>0.86206896551724133</v>
      </c>
      <c r="BM95">
        <f t="shared" ref="BM95:CB110" ca="1" si="80">1-(COUNTIFS(INDIRECT(BM$1),1,INDIRECT($A95),1)/(COUNTIFS(INDIRECT(BM$1),1,INDIRECT($A95),0)+COUNTIFS(INDIRECT(BM$1),0,INDIRECT($A95),1)+COUNTIFS(INDIRECT(BM$1),1,INDIRECT($A95),1)))</f>
        <v>1</v>
      </c>
      <c r="BN95">
        <f t="shared" ca="1" si="80"/>
        <v>1</v>
      </c>
      <c r="BO95">
        <f t="shared" ca="1" si="80"/>
        <v>0.89473684210526316</v>
      </c>
      <c r="BP95">
        <f t="shared" ca="1" si="80"/>
        <v>0.84</v>
      </c>
      <c r="BQ95">
        <f t="shared" ca="1" si="80"/>
        <v>1</v>
      </c>
      <c r="BR95">
        <f t="shared" ca="1" si="80"/>
        <v>0.85714285714285721</v>
      </c>
      <c r="BS95">
        <f t="shared" ca="1" si="80"/>
        <v>0.93939393939393945</v>
      </c>
      <c r="BT95">
        <f t="shared" ca="1" si="80"/>
        <v>1</v>
      </c>
      <c r="BU95">
        <f t="shared" ca="1" si="80"/>
        <v>0.94285714285714284</v>
      </c>
      <c r="BV95">
        <f t="shared" ca="1" si="80"/>
        <v>0.97297297297297303</v>
      </c>
      <c r="BW95">
        <f t="shared" ca="1" si="80"/>
        <v>0.84615384615384615</v>
      </c>
      <c r="BX95">
        <f t="shared" ca="1" si="80"/>
        <v>0.88888888888888884</v>
      </c>
      <c r="BY95">
        <f t="shared" ca="1" si="80"/>
        <v>0.82352941176470584</v>
      </c>
      <c r="BZ95">
        <f t="shared" ca="1" si="80"/>
        <v>0.86956521739130432</v>
      </c>
      <c r="CA95">
        <f t="shared" ca="1" si="80"/>
        <v>1</v>
      </c>
      <c r="CB95">
        <f t="shared" ca="1" si="80"/>
        <v>0.95454545454545459</v>
      </c>
      <c r="CC95">
        <f t="shared" ca="1" si="67"/>
        <v>1</v>
      </c>
      <c r="CD95">
        <f t="shared" ca="1" si="72"/>
        <v>0.86206896551724133</v>
      </c>
      <c r="CE95">
        <f t="shared" ca="1" si="72"/>
        <v>0.82608695652173914</v>
      </c>
      <c r="CF95">
        <f t="shared" ca="1" si="72"/>
        <v>0.94444444444444442</v>
      </c>
      <c r="CG95">
        <f t="shared" ca="1" si="72"/>
        <v>0.88</v>
      </c>
      <c r="CH95">
        <f t="shared" ca="1" si="70"/>
        <v>0.92307692307692313</v>
      </c>
      <c r="CI95">
        <f t="shared" ca="1" si="70"/>
        <v>0.9285714285714286</v>
      </c>
      <c r="CJ95">
        <f t="shared" ca="1" si="71"/>
        <v>1</v>
      </c>
      <c r="CK95">
        <f t="shared" ca="1" si="71"/>
        <v>0.8</v>
      </c>
      <c r="CL95">
        <f t="shared" ca="1" si="71"/>
        <v>0.84</v>
      </c>
      <c r="CM95">
        <f t="shared" ca="1" si="71"/>
        <v>0.84782608695652173</v>
      </c>
      <c r="CN95">
        <f t="shared" ca="1" si="71"/>
        <v>0.88</v>
      </c>
      <c r="CO95">
        <f t="shared" ca="1" si="71"/>
        <v>0.77419354838709675</v>
      </c>
      <c r="CP95">
        <f t="shared" ca="1" si="71"/>
        <v>0.5357142857142857</v>
      </c>
      <c r="CQ95">
        <f t="shared" ca="1" si="71"/>
        <v>0</v>
      </c>
      <c r="CR95">
        <f t="shared" ca="1" si="71"/>
        <v>0.73333333333333339</v>
      </c>
      <c r="CS95">
        <f t="shared" ca="1" si="71"/>
        <v>0.83870967741935487</v>
      </c>
      <c r="CT95">
        <f t="shared" ca="1" si="71"/>
        <v>0.85714285714285721</v>
      </c>
      <c r="CU95">
        <f t="shared" ca="1" si="71"/>
        <v>0.82608695652173914</v>
      </c>
      <c r="CV95">
        <f t="shared" ca="1" si="71"/>
        <v>0.85185185185185186</v>
      </c>
      <c r="CW95">
        <f t="shared" ca="1" si="71"/>
        <v>0.84615384615384615</v>
      </c>
      <c r="CX95">
        <f t="shared" ca="1" si="71"/>
        <v>0.7</v>
      </c>
      <c r="CY95">
        <f t="shared" ca="1" si="71"/>
        <v>0.71875</v>
      </c>
      <c r="CZ95">
        <f t="shared" ca="1" si="68"/>
        <v>0.79069767441860461</v>
      </c>
      <c r="DA95">
        <f t="shared" ca="1" si="68"/>
        <v>0.7407407407407407</v>
      </c>
      <c r="DB95">
        <f t="shared" ca="1" si="68"/>
        <v>0.86956521739130432</v>
      </c>
      <c r="DC95">
        <f t="shared" ca="1" si="68"/>
        <v>0.82352941176470584</v>
      </c>
      <c r="DD95">
        <f t="shared" ca="1" si="68"/>
        <v>0.97368421052631582</v>
      </c>
      <c r="DE95">
        <f t="shared" ca="1" si="68"/>
        <v>0.77419354838709675</v>
      </c>
      <c r="DF95">
        <f t="shared" ca="1" si="68"/>
        <v>0.78787878787878785</v>
      </c>
      <c r="DG95">
        <f t="shared" ca="1" si="68"/>
        <v>0.94736842105263164</v>
      </c>
      <c r="DH95">
        <f t="shared" ca="1" si="68"/>
        <v>0.8</v>
      </c>
      <c r="DI95">
        <f t="shared" ca="1" si="68"/>
        <v>0.90476190476190477</v>
      </c>
      <c r="DJ95">
        <f t="shared" ca="1" si="68"/>
        <v>0.85185185185185186</v>
      </c>
      <c r="DK95">
        <f t="shared" ca="1" si="68"/>
        <v>0.80645161290322576</v>
      </c>
      <c r="DL95">
        <f t="shared" ca="1" si="68"/>
        <v>0.95</v>
      </c>
      <c r="DM95">
        <f t="shared" ca="1" si="68"/>
        <v>0.8666666666666667</v>
      </c>
      <c r="DN95">
        <f t="shared" ca="1" si="68"/>
        <v>0.76666666666666661</v>
      </c>
      <c r="DO95">
        <f t="shared" ca="1" si="75"/>
        <v>0.78260869565217395</v>
      </c>
      <c r="DP95">
        <f t="shared" ca="1" si="75"/>
        <v>0.9</v>
      </c>
      <c r="DQ95">
        <f t="shared" ca="1" si="75"/>
        <v>0.76666666666666661</v>
      </c>
      <c r="DR95">
        <f t="shared" ca="1" si="75"/>
        <v>0.93333333333333335</v>
      </c>
      <c r="DS95">
        <f t="shared" ca="1" si="75"/>
        <v>0.8529411764705882</v>
      </c>
      <c r="DT95">
        <f t="shared" ca="1" si="75"/>
        <v>0.9375</v>
      </c>
      <c r="DU95">
        <f t="shared" ca="1" si="75"/>
        <v>0.87234042553191493</v>
      </c>
      <c r="DV95">
        <f t="shared" ca="1" si="75"/>
        <v>0.8928571428571429</v>
      </c>
      <c r="DW95">
        <f t="shared" ca="1" si="75"/>
        <v>1</v>
      </c>
      <c r="DX95">
        <f t="shared" ca="1" si="60"/>
        <v>0.94117647058823528</v>
      </c>
      <c r="DY95">
        <f t="shared" ca="1" si="60"/>
        <v>0.85714285714285721</v>
      </c>
      <c r="DZ95">
        <f t="shared" ca="1" si="60"/>
        <v>0.87179487179487181</v>
      </c>
      <c r="EA95">
        <f t="shared" ca="1" si="60"/>
        <v>1</v>
      </c>
      <c r="EB95">
        <f t="shared" ca="1" si="73"/>
        <v>0.89473684210526316</v>
      </c>
      <c r="EC95">
        <f t="shared" ca="1" si="73"/>
        <v>0.95454545454545459</v>
      </c>
      <c r="ED95">
        <f t="shared" ca="1" si="73"/>
        <v>0.97058823529411764</v>
      </c>
      <c r="EE95">
        <f t="shared" ca="1" si="73"/>
        <v>0.89655172413793105</v>
      </c>
      <c r="EF95">
        <f t="shared" ca="1" si="73"/>
        <v>0.90909090909090906</v>
      </c>
      <c r="EG95">
        <f t="shared" ca="1" si="73"/>
        <v>1</v>
      </c>
      <c r="EH95">
        <f t="shared" ca="1" si="73"/>
        <v>0.92</v>
      </c>
    </row>
    <row r="96" spans="1:138" ht="39.75" x14ac:dyDescent="0.45">
      <c r="A96" s="4" t="s">
        <v>110</v>
      </c>
      <c r="B96" s="3" t="s">
        <v>383</v>
      </c>
      <c r="C96">
        <f t="shared" ca="1" si="76"/>
        <v>0.78846153846153844</v>
      </c>
      <c r="D96">
        <f t="shared" ca="1" si="76"/>
        <v>0.80821917808219179</v>
      </c>
      <c r="E96">
        <f t="shared" ca="1" si="76"/>
        <v>0.81034482758620685</v>
      </c>
      <c r="F96">
        <f t="shared" ca="1" si="76"/>
        <v>0.90697674418604657</v>
      </c>
      <c r="G96">
        <f t="shared" ca="1" si="76"/>
        <v>0.75471698113207553</v>
      </c>
      <c r="H96">
        <f t="shared" ca="1" si="76"/>
        <v>0.80952380952380953</v>
      </c>
      <c r="I96">
        <f t="shared" ca="1" si="76"/>
        <v>0.80769230769230771</v>
      </c>
      <c r="J96">
        <f t="shared" ca="1" si="76"/>
        <v>0.83333333333333337</v>
      </c>
      <c r="K96">
        <f t="shared" ca="1" si="76"/>
        <v>0.76470588235294112</v>
      </c>
      <c r="L96">
        <f t="shared" ca="1" si="76"/>
        <v>0.90625</v>
      </c>
      <c r="M96">
        <f t="shared" ca="1" si="76"/>
        <v>0.86</v>
      </c>
      <c r="N96">
        <f t="shared" ca="1" si="76"/>
        <v>0.89473684210526316</v>
      </c>
      <c r="O96">
        <f t="shared" ca="1" si="76"/>
        <v>0.8</v>
      </c>
      <c r="P96">
        <f t="shared" ca="1" si="76"/>
        <v>0.90476190476190477</v>
      </c>
      <c r="Q96">
        <f t="shared" ca="1" si="76"/>
        <v>0.86956521739130432</v>
      </c>
      <c r="R96">
        <f t="shared" ca="1" si="76"/>
        <v>0.90322580645161288</v>
      </c>
      <c r="S96">
        <f t="shared" ca="1" si="74"/>
        <v>1</v>
      </c>
      <c r="T96">
        <f t="shared" ca="1" si="74"/>
        <v>0.92105263157894735</v>
      </c>
      <c r="U96">
        <f t="shared" ca="1" si="74"/>
        <v>0.91428571428571426</v>
      </c>
      <c r="V96">
        <f t="shared" ca="1" si="74"/>
        <v>0.88095238095238093</v>
      </c>
      <c r="W96">
        <f t="shared" ca="1" si="74"/>
        <v>1</v>
      </c>
      <c r="X96">
        <f t="shared" ca="1" si="74"/>
        <v>0.875</v>
      </c>
      <c r="Y96">
        <f t="shared" ca="1" si="74"/>
        <v>1</v>
      </c>
      <c r="Z96">
        <f t="shared" ca="1" si="74"/>
        <v>0.90625</v>
      </c>
      <c r="AA96">
        <f t="shared" ca="1" si="74"/>
        <v>0.90243902439024393</v>
      </c>
      <c r="AB96">
        <f t="shared" ca="1" si="74"/>
        <v>0.64912280701754388</v>
      </c>
      <c r="AC96">
        <f t="shared" ca="1" si="74"/>
        <v>0.70588235294117641</v>
      </c>
      <c r="AD96">
        <f t="shared" ca="1" si="74"/>
        <v>0.75609756097560976</v>
      </c>
      <c r="AE96">
        <f t="shared" ca="1" si="74"/>
        <v>0.75609756097560976</v>
      </c>
      <c r="AF96">
        <f t="shared" ca="1" si="74"/>
        <v>0.65306122448979598</v>
      </c>
      <c r="AG96">
        <f t="shared" ca="1" si="74"/>
        <v>0.81034482758620685</v>
      </c>
      <c r="AH96">
        <f t="shared" ca="1" si="78"/>
        <v>0.92105263157894735</v>
      </c>
      <c r="AI96">
        <f t="shared" ca="1" si="78"/>
        <v>0.7857142857142857</v>
      </c>
      <c r="AJ96">
        <f t="shared" ca="1" si="78"/>
        <v>0.88888888888888884</v>
      </c>
      <c r="AK96">
        <f t="shared" ca="1" si="78"/>
        <v>0.89189189189189189</v>
      </c>
      <c r="AL96">
        <f t="shared" ca="1" si="78"/>
        <v>0.76</v>
      </c>
      <c r="AM96">
        <f t="shared" ca="1" si="78"/>
        <v>0.84444444444444444</v>
      </c>
      <c r="AN96">
        <f t="shared" ca="1" si="78"/>
        <v>0.88235294117647056</v>
      </c>
      <c r="AO96">
        <f t="shared" ca="1" si="78"/>
        <v>0.8</v>
      </c>
      <c r="AP96">
        <f t="shared" ca="1" si="78"/>
        <v>0.8</v>
      </c>
      <c r="AQ96">
        <f t="shared" ca="1" si="78"/>
        <v>0.9375</v>
      </c>
      <c r="AR96">
        <f t="shared" ca="1" si="78"/>
        <v>0.91176470588235292</v>
      </c>
      <c r="AS96">
        <f t="shared" ca="1" si="78"/>
        <v>0.78125</v>
      </c>
      <c r="AT96">
        <f t="shared" ca="1" si="78"/>
        <v>0.8936170212765957</v>
      </c>
      <c r="AU96">
        <f t="shared" ca="1" si="78"/>
        <v>1</v>
      </c>
      <c r="AV96">
        <f t="shared" ca="1" si="78"/>
        <v>1</v>
      </c>
      <c r="AW96">
        <f t="shared" ca="1" si="78"/>
        <v>0.9555555555555556</v>
      </c>
      <c r="AX96">
        <f t="shared" ca="1" si="77"/>
        <v>0.86538461538461542</v>
      </c>
      <c r="AY96">
        <f t="shared" ca="1" si="77"/>
        <v>0.86842105263157898</v>
      </c>
      <c r="AZ96">
        <f t="shared" ca="1" si="77"/>
        <v>0.85185185185185186</v>
      </c>
      <c r="BA96">
        <f t="shared" ca="1" si="77"/>
        <v>0.94285714285714284</v>
      </c>
      <c r="BB96">
        <f t="shared" ca="1" si="77"/>
        <v>0.97368421052631582</v>
      </c>
      <c r="BC96">
        <f t="shared" ca="1" si="77"/>
        <v>0.88636363636363635</v>
      </c>
      <c r="BD96">
        <f t="shared" ca="1" si="77"/>
        <v>0.90909090909090906</v>
      </c>
      <c r="BE96">
        <f t="shared" ca="1" si="77"/>
        <v>0.82978723404255317</v>
      </c>
      <c r="BF96">
        <f t="shared" ca="1" si="77"/>
        <v>0.84375</v>
      </c>
      <c r="BG96">
        <f t="shared" ca="1" si="77"/>
        <v>0.78</v>
      </c>
      <c r="BH96">
        <f t="shared" ca="1" si="77"/>
        <v>0.69047619047619047</v>
      </c>
      <c r="BI96">
        <f t="shared" ca="1" si="77"/>
        <v>0.90243902439024393</v>
      </c>
      <c r="BJ96">
        <f t="shared" ca="1" si="77"/>
        <v>0.97058823529411764</v>
      </c>
      <c r="BK96">
        <f t="shared" ca="1" si="77"/>
        <v>0.86363636363636365</v>
      </c>
      <c r="BL96">
        <f t="shared" ca="1" si="77"/>
        <v>0.9285714285714286</v>
      </c>
      <c r="BM96">
        <f t="shared" ca="1" si="80"/>
        <v>0.9375</v>
      </c>
      <c r="BN96">
        <f t="shared" ca="1" si="80"/>
        <v>1</v>
      </c>
      <c r="BO96">
        <f t="shared" ca="1" si="80"/>
        <v>0.92</v>
      </c>
      <c r="BP96">
        <f t="shared" ca="1" si="80"/>
        <v>0.79411764705882359</v>
      </c>
      <c r="BQ96">
        <f t="shared" ca="1" si="80"/>
        <v>0.97297297297297303</v>
      </c>
      <c r="BR96">
        <f t="shared" ca="1" si="80"/>
        <v>0.82352941176470584</v>
      </c>
      <c r="BS96">
        <f t="shared" ca="1" si="80"/>
        <v>0.82499999999999996</v>
      </c>
      <c r="BT96">
        <f t="shared" ca="1" si="80"/>
        <v>0.96</v>
      </c>
      <c r="BU96">
        <f t="shared" ca="1" si="80"/>
        <v>0.91111111111111109</v>
      </c>
      <c r="BV96">
        <f t="shared" ca="1" si="80"/>
        <v>0.83720930232558133</v>
      </c>
      <c r="BW96">
        <f t="shared" ca="1" si="80"/>
        <v>0.92307692307692313</v>
      </c>
      <c r="BX96">
        <f t="shared" ca="1" si="80"/>
        <v>0.80769230769230771</v>
      </c>
      <c r="BY96">
        <f t="shared" ca="1" si="80"/>
        <v>0.75862068965517238</v>
      </c>
      <c r="BZ96">
        <f t="shared" ca="1" si="80"/>
        <v>0.94444444444444442</v>
      </c>
      <c r="CA96">
        <f t="shared" ca="1" si="80"/>
        <v>0.94285714285714284</v>
      </c>
      <c r="CB96">
        <f t="shared" ca="1" si="80"/>
        <v>0.97058823529411764</v>
      </c>
      <c r="CC96">
        <f t="shared" ca="1" si="67"/>
        <v>0.94736842105263164</v>
      </c>
      <c r="CD96">
        <f t="shared" ca="1" si="72"/>
        <v>0.90243902439024393</v>
      </c>
      <c r="CE96">
        <f t="shared" ca="1" si="72"/>
        <v>0.88571428571428568</v>
      </c>
      <c r="CF96">
        <f t="shared" ca="1" si="72"/>
        <v>0.93103448275862066</v>
      </c>
      <c r="CG96">
        <f t="shared" ca="1" si="72"/>
        <v>0.88888888888888884</v>
      </c>
      <c r="CH96">
        <f t="shared" ca="1" si="70"/>
        <v>0.82352941176470584</v>
      </c>
      <c r="CI96">
        <f t="shared" ca="1" si="70"/>
        <v>0.97560975609756095</v>
      </c>
      <c r="CJ96">
        <f t="shared" ca="1" si="71"/>
        <v>0.92592592592592593</v>
      </c>
      <c r="CK96">
        <f t="shared" ca="1" si="71"/>
        <v>0.7441860465116279</v>
      </c>
      <c r="CL96">
        <f t="shared" ca="1" si="71"/>
        <v>0.79411764705882359</v>
      </c>
      <c r="CM96">
        <f t="shared" ca="1" si="71"/>
        <v>0.72549019607843135</v>
      </c>
      <c r="CN96">
        <f t="shared" ca="1" si="71"/>
        <v>0.94736842105263164</v>
      </c>
      <c r="CO96">
        <f t="shared" ca="1" si="71"/>
        <v>0.83720930232558133</v>
      </c>
      <c r="CP96">
        <f t="shared" ca="1" si="71"/>
        <v>0.73809523809523814</v>
      </c>
      <c r="CQ96">
        <f t="shared" ca="1" si="71"/>
        <v>0.73333333333333339</v>
      </c>
      <c r="CR96">
        <f t="shared" ca="1" si="71"/>
        <v>0</v>
      </c>
      <c r="CS96">
        <f t="shared" ca="1" si="71"/>
        <v>0.8</v>
      </c>
      <c r="CT96">
        <f t="shared" ca="1" si="71"/>
        <v>0.77777777777777779</v>
      </c>
      <c r="CU96">
        <f t="shared" ca="1" si="71"/>
        <v>0.7</v>
      </c>
      <c r="CV96">
        <f t="shared" ca="1" si="71"/>
        <v>0.83783783783783783</v>
      </c>
      <c r="CW96">
        <f t="shared" ca="1" si="71"/>
        <v>0.76086956521739135</v>
      </c>
      <c r="CX96">
        <f t="shared" ca="1" si="71"/>
        <v>0.65789473684210531</v>
      </c>
      <c r="CY96">
        <f t="shared" ref="CY96:DN112" ca="1" si="81">1-(COUNTIFS(INDIRECT(CY$1),1,INDIRECT($A96),1)/(COUNTIFS(INDIRECT(CY$1),1,INDIRECT($A96),0)+COUNTIFS(INDIRECT(CY$1),0,INDIRECT($A96),1)+COUNTIFS(INDIRECT(CY$1),1,INDIRECT($A96),1)))</f>
        <v>0.76744186046511631</v>
      </c>
      <c r="CZ96">
        <f t="shared" ca="1" si="81"/>
        <v>0.79245283018867929</v>
      </c>
      <c r="DA96">
        <f t="shared" ca="1" si="81"/>
        <v>0.82051282051282048</v>
      </c>
      <c r="DB96">
        <f t="shared" ca="1" si="81"/>
        <v>0.8125</v>
      </c>
      <c r="DC96">
        <f t="shared" ca="1" si="81"/>
        <v>0.79069767441860461</v>
      </c>
      <c r="DD96">
        <f t="shared" ca="1" si="81"/>
        <v>0.8666666666666667</v>
      </c>
      <c r="DE96">
        <f t="shared" ca="1" si="81"/>
        <v>0.75</v>
      </c>
      <c r="DF96">
        <f t="shared" ca="1" si="81"/>
        <v>0.84444444444444444</v>
      </c>
      <c r="DG96">
        <f t="shared" ca="1" si="81"/>
        <v>0.81481481481481488</v>
      </c>
      <c r="DH96">
        <f t="shared" ca="1" si="81"/>
        <v>0.85714285714285721</v>
      </c>
      <c r="DI96">
        <f t="shared" ca="1" si="81"/>
        <v>0.87096774193548387</v>
      </c>
      <c r="DJ96">
        <f t="shared" ca="1" si="81"/>
        <v>0.89743589743589747</v>
      </c>
      <c r="DK96">
        <f t="shared" ca="1" si="81"/>
        <v>0.83333333333333337</v>
      </c>
      <c r="DL96">
        <f t="shared" ca="1" si="81"/>
        <v>0.93548387096774199</v>
      </c>
      <c r="DM96">
        <f t="shared" ca="1" si="81"/>
        <v>0.84</v>
      </c>
      <c r="DN96">
        <f t="shared" ca="1" si="81"/>
        <v>0.83333333333333337</v>
      </c>
      <c r="DO96">
        <f t="shared" ca="1" si="75"/>
        <v>0.85714285714285721</v>
      </c>
      <c r="DP96">
        <f t="shared" ca="1" si="75"/>
        <v>0.90243902439024393</v>
      </c>
      <c r="DQ96">
        <f t="shared" ca="1" si="75"/>
        <v>0.83333333333333337</v>
      </c>
      <c r="DR96">
        <f t="shared" ca="1" si="75"/>
        <v>0.92307692307692313</v>
      </c>
      <c r="DS96">
        <f t="shared" ca="1" si="75"/>
        <v>0.8666666666666667</v>
      </c>
      <c r="DT96">
        <f t="shared" ca="1" si="75"/>
        <v>0.875</v>
      </c>
      <c r="DU96">
        <f t="shared" ca="1" si="75"/>
        <v>0.87931034482758619</v>
      </c>
      <c r="DV96">
        <f t="shared" ca="1" si="75"/>
        <v>0.86842105263157898</v>
      </c>
      <c r="DW96">
        <f t="shared" ca="1" si="75"/>
        <v>1</v>
      </c>
      <c r="DX96">
        <f t="shared" ca="1" si="60"/>
        <v>0.90909090909090906</v>
      </c>
      <c r="DY96">
        <f t="shared" ca="1" si="60"/>
        <v>0.95238095238095233</v>
      </c>
      <c r="DZ96">
        <f t="shared" ca="1" si="60"/>
        <v>0.90196078431372551</v>
      </c>
      <c r="EA96">
        <f t="shared" ca="1" si="60"/>
        <v>1</v>
      </c>
      <c r="EB96">
        <f t="shared" ca="1" si="73"/>
        <v>0.93548387096774199</v>
      </c>
      <c r="EC96">
        <f t="shared" ca="1" si="73"/>
        <v>0.97058823529411764</v>
      </c>
      <c r="ED96">
        <f t="shared" ca="1" si="73"/>
        <v>0.90697674418604657</v>
      </c>
      <c r="EE96">
        <f t="shared" ca="1" si="73"/>
        <v>0.9</v>
      </c>
      <c r="EF96">
        <f t="shared" ca="1" si="73"/>
        <v>1</v>
      </c>
      <c r="EG96">
        <f t="shared" ca="1" si="73"/>
        <v>0.96551724137931039</v>
      </c>
      <c r="EH96">
        <f t="shared" ca="1" si="73"/>
        <v>0.94594594594594594</v>
      </c>
    </row>
    <row r="97" spans="1:138" ht="39.75" x14ac:dyDescent="0.45">
      <c r="A97" s="4" t="s">
        <v>111</v>
      </c>
      <c r="B97" s="3" t="s">
        <v>384</v>
      </c>
      <c r="C97">
        <f t="shared" ca="1" si="76"/>
        <v>0.87037037037037035</v>
      </c>
      <c r="D97">
        <f t="shared" ca="1" si="76"/>
        <v>0.81944444444444442</v>
      </c>
      <c r="E97">
        <f t="shared" ca="1" si="76"/>
        <v>0.82456140350877194</v>
      </c>
      <c r="F97">
        <f t="shared" ca="1" si="76"/>
        <v>0.875</v>
      </c>
      <c r="G97">
        <f t="shared" ca="1" si="76"/>
        <v>0.85714285714285721</v>
      </c>
      <c r="H97">
        <f t="shared" ca="1" si="76"/>
        <v>0.88372093023255816</v>
      </c>
      <c r="I97">
        <f t="shared" ca="1" si="76"/>
        <v>0.84615384615384615</v>
      </c>
      <c r="J97">
        <f t="shared" ca="1" si="76"/>
        <v>0.8</v>
      </c>
      <c r="K97">
        <f t="shared" ca="1" si="76"/>
        <v>0.91891891891891886</v>
      </c>
      <c r="L97">
        <f t="shared" ca="1" si="76"/>
        <v>0.93548387096774199</v>
      </c>
      <c r="M97">
        <f t="shared" ca="1" si="76"/>
        <v>0.80434782608695654</v>
      </c>
      <c r="N97">
        <f t="shared" ca="1" si="76"/>
        <v>0.94736842105263164</v>
      </c>
      <c r="O97">
        <f t="shared" ca="1" si="76"/>
        <v>0.81818181818181812</v>
      </c>
      <c r="P97">
        <f t="shared" ca="1" si="76"/>
        <v>0.84210526315789469</v>
      </c>
      <c r="Q97">
        <f t="shared" ca="1" si="76"/>
        <v>0.80952380952380953</v>
      </c>
      <c r="R97">
        <f t="shared" ca="1" si="76"/>
        <v>0.85714285714285721</v>
      </c>
      <c r="S97">
        <f t="shared" ca="1" si="74"/>
        <v>0.85714285714285721</v>
      </c>
      <c r="T97">
        <f t="shared" ca="1" si="74"/>
        <v>0.8529411764705882</v>
      </c>
      <c r="U97">
        <f t="shared" ca="1" si="74"/>
        <v>0.97142857142857142</v>
      </c>
      <c r="V97">
        <f t="shared" ca="1" si="74"/>
        <v>0.875</v>
      </c>
      <c r="W97">
        <f t="shared" ca="1" si="74"/>
        <v>0.96551724137931039</v>
      </c>
      <c r="X97">
        <f t="shared" ca="1" si="74"/>
        <v>0.76190476190476186</v>
      </c>
      <c r="Y97">
        <f t="shared" ca="1" si="74"/>
        <v>1</v>
      </c>
      <c r="Z97">
        <f t="shared" ca="1" si="74"/>
        <v>0.93548387096774199</v>
      </c>
      <c r="AA97">
        <f t="shared" ca="1" si="74"/>
        <v>0.95121951219512191</v>
      </c>
      <c r="AB97">
        <f t="shared" ca="1" si="74"/>
        <v>0.79032258064516125</v>
      </c>
      <c r="AC97">
        <f t="shared" ca="1" si="74"/>
        <v>0.77142857142857146</v>
      </c>
      <c r="AD97">
        <f t="shared" ca="1" si="74"/>
        <v>0.83333333333333337</v>
      </c>
      <c r="AE97">
        <f t="shared" ca="1" si="74"/>
        <v>0.83333333333333337</v>
      </c>
      <c r="AF97">
        <f t="shared" ca="1" si="74"/>
        <v>0.81481481481481488</v>
      </c>
      <c r="AG97">
        <f t="shared" ca="1" si="74"/>
        <v>0.7592592592592593</v>
      </c>
      <c r="AH97">
        <f t="shared" ca="1" si="78"/>
        <v>0.91666666666666663</v>
      </c>
      <c r="AI97">
        <f t="shared" ca="1" si="78"/>
        <v>0.77500000000000002</v>
      </c>
      <c r="AJ97">
        <f t="shared" ca="1" si="78"/>
        <v>0.8125</v>
      </c>
      <c r="AK97">
        <f t="shared" ca="1" si="78"/>
        <v>0.8529411764705882</v>
      </c>
      <c r="AL97">
        <f t="shared" ca="1" si="78"/>
        <v>0.75</v>
      </c>
      <c r="AM97">
        <f t="shared" ca="1" si="78"/>
        <v>0.86363636363636365</v>
      </c>
      <c r="AN97">
        <f t="shared" ca="1" si="78"/>
        <v>0.8</v>
      </c>
      <c r="AO97">
        <f t="shared" ca="1" si="78"/>
        <v>0.9375</v>
      </c>
      <c r="AP97">
        <f t="shared" ca="1" si="78"/>
        <v>0.7567567567567568</v>
      </c>
      <c r="AQ97">
        <f t="shared" ca="1" si="78"/>
        <v>0.85714285714285721</v>
      </c>
      <c r="AR97">
        <f t="shared" ca="1" si="78"/>
        <v>0.87096774193548387</v>
      </c>
      <c r="AS97">
        <f t="shared" ca="1" si="78"/>
        <v>0.84375</v>
      </c>
      <c r="AT97">
        <f t="shared" ca="1" si="78"/>
        <v>0.83720930232558133</v>
      </c>
      <c r="AU97">
        <f t="shared" ca="1" si="78"/>
        <v>0.9375</v>
      </c>
      <c r="AV97">
        <f t="shared" ca="1" si="78"/>
        <v>1</v>
      </c>
      <c r="AW97">
        <f t="shared" ca="1" si="78"/>
        <v>0.78378378378378377</v>
      </c>
      <c r="AX97">
        <f t="shared" ca="1" si="77"/>
        <v>0.86</v>
      </c>
      <c r="AY97">
        <f t="shared" ca="1" si="77"/>
        <v>0.82857142857142851</v>
      </c>
      <c r="AZ97">
        <f t="shared" ca="1" si="77"/>
        <v>0.82352941176470584</v>
      </c>
      <c r="BA97">
        <f t="shared" ca="1" si="77"/>
        <v>0.97058823529411764</v>
      </c>
      <c r="BB97">
        <f t="shared" ca="1" si="77"/>
        <v>0.87878787878787878</v>
      </c>
      <c r="BC97">
        <f t="shared" ca="1" si="77"/>
        <v>0.97826086956521741</v>
      </c>
      <c r="BD97">
        <f t="shared" ca="1" si="77"/>
        <v>0.93023255813953487</v>
      </c>
      <c r="BE97">
        <f t="shared" ca="1" si="77"/>
        <v>0.89583333333333337</v>
      </c>
      <c r="BF97">
        <f t="shared" ca="1" si="77"/>
        <v>0.97058823529411764</v>
      </c>
      <c r="BG97">
        <f t="shared" ca="1" si="77"/>
        <v>0.77083333333333337</v>
      </c>
      <c r="BH97">
        <f t="shared" ca="1" si="77"/>
        <v>0.87234042553191493</v>
      </c>
      <c r="BI97">
        <f t="shared" ca="1" si="77"/>
        <v>0.89743589743589747</v>
      </c>
      <c r="BJ97">
        <f t="shared" ca="1" si="77"/>
        <v>1</v>
      </c>
      <c r="BK97">
        <f t="shared" ca="1" si="77"/>
        <v>0.82926829268292679</v>
      </c>
      <c r="BL97">
        <f t="shared" ca="1" si="77"/>
        <v>0.80555555555555558</v>
      </c>
      <c r="BM97">
        <f t="shared" ca="1" si="80"/>
        <v>0.93333333333333335</v>
      </c>
      <c r="BN97">
        <f t="shared" ca="1" si="80"/>
        <v>0.93103448275862066</v>
      </c>
      <c r="BO97">
        <f t="shared" ca="1" si="80"/>
        <v>0.93877551020408168</v>
      </c>
      <c r="BP97">
        <f t="shared" ca="1" si="80"/>
        <v>0.91666666666666663</v>
      </c>
      <c r="BQ97">
        <f t="shared" ca="1" si="80"/>
        <v>0.94117647058823528</v>
      </c>
      <c r="BR97">
        <f t="shared" ca="1" si="80"/>
        <v>0.88461538461538458</v>
      </c>
      <c r="BS97">
        <f t="shared" ca="1" si="80"/>
        <v>0.78378378378378377</v>
      </c>
      <c r="BT97">
        <f t="shared" ca="1" si="80"/>
        <v>1</v>
      </c>
      <c r="BU97">
        <f t="shared" ca="1" si="80"/>
        <v>0.93181818181818188</v>
      </c>
      <c r="BV97">
        <f t="shared" ca="1" si="80"/>
        <v>0.88372093023255816</v>
      </c>
      <c r="BW97">
        <f t="shared" ca="1" si="80"/>
        <v>0.97435897435897434</v>
      </c>
      <c r="BX97">
        <f t="shared" ca="1" si="80"/>
        <v>0.8</v>
      </c>
      <c r="BY97">
        <f t="shared" ca="1" si="80"/>
        <v>0.83333333333333337</v>
      </c>
      <c r="BZ97">
        <f t="shared" ca="1" si="80"/>
        <v>0.90909090909090906</v>
      </c>
      <c r="CA97">
        <f t="shared" ca="1" si="80"/>
        <v>0.97058823529411764</v>
      </c>
      <c r="CB97">
        <f t="shared" ca="1" si="80"/>
        <v>0.96875</v>
      </c>
      <c r="CC97">
        <f t="shared" ca="1" si="67"/>
        <v>0.91428571428571426</v>
      </c>
      <c r="CD97">
        <f t="shared" ca="1" si="72"/>
        <v>0.80555555555555558</v>
      </c>
      <c r="CE97">
        <f t="shared" ca="1" si="72"/>
        <v>0.87878787878787878</v>
      </c>
      <c r="CF97">
        <f t="shared" ca="1" si="72"/>
        <v>0.9642857142857143</v>
      </c>
      <c r="CG97">
        <f t="shared" ca="1" si="72"/>
        <v>0.84848484848484851</v>
      </c>
      <c r="CH97">
        <f t="shared" ca="1" si="70"/>
        <v>0.88235294117647056</v>
      </c>
      <c r="CI97">
        <f t="shared" ca="1" si="70"/>
        <v>0.85714285714285721</v>
      </c>
      <c r="CJ97">
        <f t="shared" ref="CJ97:CY115" ca="1" si="82">1-(COUNTIFS(INDIRECT(CJ$1),1,INDIRECT($A97),1)/(COUNTIFS(INDIRECT(CJ$1),1,INDIRECT($A97),0)+COUNTIFS(INDIRECT(CJ$1),0,INDIRECT($A97),1)+COUNTIFS(INDIRECT(CJ$1),1,INDIRECT($A97),1)))</f>
        <v>0.96153846153846156</v>
      </c>
      <c r="CK97">
        <f t="shared" ca="1" si="82"/>
        <v>0.73170731707317072</v>
      </c>
      <c r="CL97">
        <f t="shared" ca="1" si="82"/>
        <v>0.65517241379310343</v>
      </c>
      <c r="CM97">
        <f t="shared" ca="1" si="82"/>
        <v>0.7142857142857143</v>
      </c>
      <c r="CN97">
        <f t="shared" ca="1" si="82"/>
        <v>0.91428571428571426</v>
      </c>
      <c r="CO97">
        <f t="shared" ca="1" si="82"/>
        <v>0.88372093023255816</v>
      </c>
      <c r="CP97">
        <f t="shared" ca="1" si="82"/>
        <v>0.81395348837209303</v>
      </c>
      <c r="CQ97">
        <f t="shared" ca="1" si="82"/>
        <v>0.83870967741935487</v>
      </c>
      <c r="CR97">
        <f t="shared" ca="1" si="82"/>
        <v>0.8</v>
      </c>
      <c r="CS97">
        <f t="shared" ca="1" si="82"/>
        <v>0</v>
      </c>
      <c r="CT97">
        <f t="shared" ca="1" si="82"/>
        <v>0.89473684210526316</v>
      </c>
      <c r="CU97">
        <f t="shared" ca="1" si="82"/>
        <v>0.84375</v>
      </c>
      <c r="CV97">
        <f t="shared" ca="1" si="82"/>
        <v>0.6333333333333333</v>
      </c>
      <c r="CW97">
        <f t="shared" ca="1" si="82"/>
        <v>0.82978723404255317</v>
      </c>
      <c r="CX97">
        <f t="shared" ca="1" si="82"/>
        <v>0.80487804878048785</v>
      </c>
      <c r="CY97">
        <f t="shared" ca="1" si="82"/>
        <v>0.7857142857142857</v>
      </c>
      <c r="CZ97">
        <f t="shared" ca="1" si="81"/>
        <v>0.59090909090909083</v>
      </c>
      <c r="DA97">
        <f t="shared" ca="1" si="81"/>
        <v>0.70588235294117641</v>
      </c>
      <c r="DB97">
        <f t="shared" ca="1" si="81"/>
        <v>0.875</v>
      </c>
      <c r="DC97">
        <f t="shared" ca="1" si="81"/>
        <v>0.80952380952380953</v>
      </c>
      <c r="DD97">
        <f t="shared" ca="1" si="81"/>
        <v>0.74358974358974361</v>
      </c>
      <c r="DE97">
        <f t="shared" ca="1" si="81"/>
        <v>0.76923076923076916</v>
      </c>
      <c r="DF97">
        <f t="shared" ca="1" si="81"/>
        <v>0.80952380952380953</v>
      </c>
      <c r="DG97">
        <f t="shared" ca="1" si="81"/>
        <v>0.88888888888888884</v>
      </c>
      <c r="DH97">
        <f t="shared" ca="1" si="81"/>
        <v>0.78947368421052633</v>
      </c>
      <c r="DI97">
        <f t="shared" ca="1" si="81"/>
        <v>0.93548387096774199</v>
      </c>
      <c r="DJ97">
        <f t="shared" ca="1" si="81"/>
        <v>0.79411764705882359</v>
      </c>
      <c r="DK97">
        <f t="shared" ca="1" si="81"/>
        <v>0.79487179487179493</v>
      </c>
      <c r="DL97">
        <f t="shared" ca="1" si="81"/>
        <v>0.8928571428571429</v>
      </c>
      <c r="DM97">
        <f t="shared" ca="1" si="81"/>
        <v>1</v>
      </c>
      <c r="DN97">
        <f t="shared" ca="1" si="81"/>
        <v>0.72972972972972971</v>
      </c>
      <c r="DO97">
        <f t="shared" ca="1" si="75"/>
        <v>0.88235294117647056</v>
      </c>
      <c r="DP97">
        <f t="shared" ca="1" si="75"/>
        <v>0.73529411764705888</v>
      </c>
      <c r="DQ97">
        <f t="shared" ca="1" si="75"/>
        <v>0.76315789473684215</v>
      </c>
      <c r="DR97">
        <f t="shared" ca="1" si="75"/>
        <v>0.96</v>
      </c>
      <c r="DS97">
        <f t="shared" ca="1" si="75"/>
        <v>0.71052631578947367</v>
      </c>
      <c r="DT97">
        <f t="shared" ca="1" si="75"/>
        <v>0.87037037037037035</v>
      </c>
      <c r="DU97">
        <f t="shared" ca="1" si="75"/>
        <v>0.78846153846153844</v>
      </c>
      <c r="DV97">
        <f t="shared" ca="1" si="75"/>
        <v>0.86111111111111116</v>
      </c>
      <c r="DW97">
        <f t="shared" ca="1" si="75"/>
        <v>1</v>
      </c>
      <c r="DX97">
        <f t="shared" ca="1" si="60"/>
        <v>0.90476190476190477</v>
      </c>
      <c r="DY97">
        <f t="shared" ca="1" si="60"/>
        <v>0.89473684210526316</v>
      </c>
      <c r="DZ97">
        <f t="shared" ca="1" si="60"/>
        <v>0.8</v>
      </c>
      <c r="EA97">
        <f t="shared" ca="1" si="60"/>
        <v>0.96153846153846156</v>
      </c>
      <c r="EB97">
        <f t="shared" ca="1" si="73"/>
        <v>0.8928571428571429</v>
      </c>
      <c r="EC97">
        <f t="shared" ca="1" si="73"/>
        <v>0.86206896551724133</v>
      </c>
      <c r="ED97">
        <f t="shared" ca="1" si="73"/>
        <v>0.84615384615384615</v>
      </c>
      <c r="EE97">
        <f t="shared" ca="1" si="73"/>
        <v>0.92307692307692313</v>
      </c>
      <c r="EF97">
        <f t="shared" ca="1" si="73"/>
        <v>0.90322580645161288</v>
      </c>
      <c r="EG97">
        <f t="shared" ca="1" si="73"/>
        <v>1</v>
      </c>
      <c r="EH97">
        <f t="shared" ca="1" si="73"/>
        <v>0.91176470588235292</v>
      </c>
    </row>
    <row r="98" spans="1:138" ht="26.65" x14ac:dyDescent="0.45">
      <c r="A98" s="4" t="s">
        <v>112</v>
      </c>
      <c r="B98" s="3" t="s">
        <v>385</v>
      </c>
      <c r="C98">
        <f t="shared" ca="1" si="76"/>
        <v>0.83673469387755106</v>
      </c>
      <c r="D98">
        <f t="shared" ca="1" si="76"/>
        <v>0.875</v>
      </c>
      <c r="E98">
        <f t="shared" ca="1" si="76"/>
        <v>0.93220338983050843</v>
      </c>
      <c r="F98">
        <f t="shared" ca="1" si="76"/>
        <v>0.92105263157894735</v>
      </c>
      <c r="G98">
        <f t="shared" ca="1" si="76"/>
        <v>0.84615384615384615</v>
      </c>
      <c r="H98">
        <f t="shared" ca="1" si="76"/>
        <v>0.95238095238095233</v>
      </c>
      <c r="I98">
        <f t="shared" ca="1" si="76"/>
        <v>0.96296296296296302</v>
      </c>
      <c r="J98">
        <f t="shared" ca="1" si="76"/>
        <v>0.93617021276595747</v>
      </c>
      <c r="K98">
        <f t="shared" ca="1" si="76"/>
        <v>0.97142857142857142</v>
      </c>
      <c r="L98">
        <f t="shared" ca="1" si="76"/>
        <v>0.88461538461538458</v>
      </c>
      <c r="M98">
        <f t="shared" ca="1" si="76"/>
        <v>0.9375</v>
      </c>
      <c r="N98">
        <f t="shared" ca="1" si="76"/>
        <v>0.97142857142857142</v>
      </c>
      <c r="O98">
        <f t="shared" ca="1" si="76"/>
        <v>0.90909090909090906</v>
      </c>
      <c r="P98">
        <f t="shared" ca="1" si="76"/>
        <v>0.91891891891891886</v>
      </c>
      <c r="Q98">
        <f t="shared" ca="1" si="76"/>
        <v>0.90476190476190477</v>
      </c>
      <c r="R98">
        <f t="shared" ca="1" si="76"/>
        <v>0.92307692307692313</v>
      </c>
      <c r="S98">
        <f t="shared" ca="1" si="74"/>
        <v>0.94117647058823528</v>
      </c>
      <c r="T98">
        <f t="shared" ca="1" si="74"/>
        <v>0.93939393939393945</v>
      </c>
      <c r="U98">
        <f t="shared" ca="1" si="74"/>
        <v>0.967741935483871</v>
      </c>
      <c r="V98">
        <f t="shared" ca="1" si="74"/>
        <v>0.89189189189189189</v>
      </c>
      <c r="W98">
        <f t="shared" ca="1" si="74"/>
        <v>1</v>
      </c>
      <c r="X98">
        <f t="shared" ca="1" si="74"/>
        <v>0.85714285714285721</v>
      </c>
      <c r="Y98">
        <f t="shared" ca="1" si="74"/>
        <v>1</v>
      </c>
      <c r="Z98">
        <f t="shared" ca="1" si="74"/>
        <v>0.9642857142857143</v>
      </c>
      <c r="AA98">
        <f t="shared" ca="1" si="74"/>
        <v>0.91666666666666663</v>
      </c>
      <c r="AB98">
        <f t="shared" ca="1" si="74"/>
        <v>0.77586206896551724</v>
      </c>
      <c r="AC98">
        <f t="shared" ca="1" si="74"/>
        <v>0.71875</v>
      </c>
      <c r="AD98">
        <f t="shared" ca="1" si="74"/>
        <v>0.875</v>
      </c>
      <c r="AE98">
        <f t="shared" ca="1" si="74"/>
        <v>0.81578947368421051</v>
      </c>
      <c r="AF98">
        <f t="shared" ca="1" si="74"/>
        <v>0.77551020408163263</v>
      </c>
      <c r="AG98">
        <f t="shared" ca="1" si="74"/>
        <v>0.81132075471698117</v>
      </c>
      <c r="AH98">
        <f t="shared" ca="1" si="78"/>
        <v>0.87096774193548387</v>
      </c>
      <c r="AI98">
        <f t="shared" ca="1" si="78"/>
        <v>0.875</v>
      </c>
      <c r="AJ98">
        <f t="shared" ca="1" si="78"/>
        <v>0.8666666666666667</v>
      </c>
      <c r="AK98">
        <f t="shared" ca="1" si="78"/>
        <v>0.87096774193548387</v>
      </c>
      <c r="AL98">
        <f t="shared" ca="1" si="78"/>
        <v>0.83333333333333337</v>
      </c>
      <c r="AM98">
        <f t="shared" ca="1" si="78"/>
        <v>0.87804878048780488</v>
      </c>
      <c r="AN98">
        <f t="shared" ca="1" si="78"/>
        <v>0.85714285714285721</v>
      </c>
      <c r="AO98">
        <f t="shared" ca="1" si="78"/>
        <v>0.96551724137931039</v>
      </c>
      <c r="AP98">
        <f t="shared" ca="1" si="78"/>
        <v>0.83333333333333337</v>
      </c>
      <c r="AQ98">
        <f t="shared" ca="1" si="78"/>
        <v>0.78260869565217395</v>
      </c>
      <c r="AR98">
        <f t="shared" ca="1" si="78"/>
        <v>0.85185185185185186</v>
      </c>
      <c r="AS98">
        <f t="shared" ca="1" si="78"/>
        <v>0.9</v>
      </c>
      <c r="AT98">
        <f t="shared" ca="1" si="78"/>
        <v>0.82051282051282048</v>
      </c>
      <c r="AU98">
        <f t="shared" ca="1" si="78"/>
        <v>0.84615384615384615</v>
      </c>
      <c r="AV98">
        <f t="shared" ca="1" si="78"/>
        <v>0.92</v>
      </c>
      <c r="AW98">
        <f t="shared" ca="1" si="78"/>
        <v>0.79411764705882359</v>
      </c>
      <c r="AX98">
        <f t="shared" ca="1" si="77"/>
        <v>0.89583333333333337</v>
      </c>
      <c r="AY98">
        <f t="shared" ca="1" si="77"/>
        <v>0.94285714285714284</v>
      </c>
      <c r="AZ98">
        <f t="shared" ca="1" si="77"/>
        <v>0.92307692307692313</v>
      </c>
      <c r="BA98">
        <f t="shared" ca="1" si="77"/>
        <v>1</v>
      </c>
      <c r="BB98">
        <f t="shared" ca="1" si="77"/>
        <v>1</v>
      </c>
      <c r="BC98">
        <f t="shared" ca="1" si="77"/>
        <v>0.86842105263157898</v>
      </c>
      <c r="BD98">
        <f t="shared" ca="1" si="77"/>
        <v>0.92307692307692313</v>
      </c>
      <c r="BE98">
        <f t="shared" ca="1" si="77"/>
        <v>0.93478260869565222</v>
      </c>
      <c r="BF98">
        <f t="shared" ca="1" si="77"/>
        <v>0.96666666666666667</v>
      </c>
      <c r="BG98">
        <f t="shared" ca="1" si="77"/>
        <v>0.87755102040816324</v>
      </c>
      <c r="BH98">
        <f t="shared" ca="1" si="77"/>
        <v>0.93478260869565222</v>
      </c>
      <c r="BI98">
        <f t="shared" ca="1" si="77"/>
        <v>0.94594594594594594</v>
      </c>
      <c r="BJ98">
        <f t="shared" ca="1" si="77"/>
        <v>1</v>
      </c>
      <c r="BK98">
        <f t="shared" ca="1" si="77"/>
        <v>0.87179487179487181</v>
      </c>
      <c r="BL98">
        <f t="shared" ca="1" si="77"/>
        <v>0.94594594594594594</v>
      </c>
      <c r="BM98">
        <f t="shared" ca="1" si="80"/>
        <v>0.83333333333333337</v>
      </c>
      <c r="BN98">
        <f t="shared" ca="1" si="80"/>
        <v>0.92</v>
      </c>
      <c r="BO98">
        <f t="shared" ca="1" si="80"/>
        <v>0.88372093023255816</v>
      </c>
      <c r="BP98">
        <f t="shared" ca="1" si="80"/>
        <v>0.97058823529411764</v>
      </c>
      <c r="BQ98">
        <f t="shared" ca="1" si="80"/>
        <v>0.85714285714285721</v>
      </c>
      <c r="BR98">
        <f t="shared" ca="1" si="80"/>
        <v>0.92</v>
      </c>
      <c r="BS98">
        <f t="shared" ca="1" si="80"/>
        <v>0.92105263157894735</v>
      </c>
      <c r="BT98">
        <f t="shared" ca="1" si="80"/>
        <v>1</v>
      </c>
      <c r="BU98">
        <f t="shared" ca="1" si="80"/>
        <v>0.92500000000000004</v>
      </c>
      <c r="BV98">
        <f t="shared" ca="1" si="80"/>
        <v>0.95238095238095233</v>
      </c>
      <c r="BW98">
        <f t="shared" ca="1" si="80"/>
        <v>0.94117647058823528</v>
      </c>
      <c r="BX98">
        <f t="shared" ca="1" si="80"/>
        <v>0.92307692307692313</v>
      </c>
      <c r="BY98">
        <f t="shared" ca="1" si="80"/>
        <v>0.9</v>
      </c>
      <c r="BZ98">
        <f t="shared" ca="1" si="80"/>
        <v>1</v>
      </c>
      <c r="CA98">
        <f t="shared" ca="1" si="80"/>
        <v>0.93103448275862066</v>
      </c>
      <c r="CB98">
        <f t="shared" ca="1" si="80"/>
        <v>0.9642857142857143</v>
      </c>
      <c r="CC98">
        <f t="shared" ca="1" si="67"/>
        <v>0.9375</v>
      </c>
      <c r="CD98">
        <f t="shared" ca="1" si="72"/>
        <v>0.97368421052631582</v>
      </c>
      <c r="CE98">
        <f t="shared" ca="1" si="72"/>
        <v>0.96875</v>
      </c>
      <c r="CF98">
        <f t="shared" ca="1" si="72"/>
        <v>0.95833333333333337</v>
      </c>
      <c r="CG98">
        <f t="shared" ca="1" si="72"/>
        <v>0.96969696969696972</v>
      </c>
      <c r="CH98">
        <f t="shared" ca="1" si="70"/>
        <v>0.96969696969696972</v>
      </c>
      <c r="CI98">
        <f t="shared" ca="1" si="70"/>
        <v>0.97142857142857142</v>
      </c>
      <c r="CJ98">
        <f t="shared" ca="1" si="82"/>
        <v>1</v>
      </c>
      <c r="CK98">
        <f t="shared" ca="1" si="82"/>
        <v>0.8</v>
      </c>
      <c r="CL98">
        <f t="shared" ca="1" si="82"/>
        <v>0.87096774193548387</v>
      </c>
      <c r="CM98">
        <f t="shared" ca="1" si="82"/>
        <v>0.82000000000000006</v>
      </c>
      <c r="CN98">
        <f t="shared" ca="1" si="82"/>
        <v>0.90322580645161288</v>
      </c>
      <c r="CO98">
        <f t="shared" ca="1" si="82"/>
        <v>0.81081081081081074</v>
      </c>
      <c r="CP98">
        <f t="shared" ca="1" si="82"/>
        <v>0.79487179487179493</v>
      </c>
      <c r="CQ98">
        <f t="shared" ca="1" si="82"/>
        <v>0.85714285714285721</v>
      </c>
      <c r="CR98">
        <f t="shared" ca="1" si="82"/>
        <v>0.77777777777777779</v>
      </c>
      <c r="CS98">
        <f t="shared" ca="1" si="82"/>
        <v>0.89473684210526316</v>
      </c>
      <c r="CT98">
        <f t="shared" ca="1" si="82"/>
        <v>0</v>
      </c>
      <c r="CU98">
        <f t="shared" ca="1" si="82"/>
        <v>0.8214285714285714</v>
      </c>
      <c r="CV98">
        <f t="shared" ca="1" si="82"/>
        <v>0.84375</v>
      </c>
      <c r="CW98">
        <f t="shared" ca="1" si="82"/>
        <v>0.69230769230769229</v>
      </c>
      <c r="CX98">
        <f t="shared" ca="1" si="82"/>
        <v>0.84615384615384615</v>
      </c>
      <c r="CY98">
        <f t="shared" ca="1" si="82"/>
        <v>0.79487179487179493</v>
      </c>
      <c r="CZ98">
        <f t="shared" ca="1" si="81"/>
        <v>0.79166666666666663</v>
      </c>
      <c r="DA98">
        <f t="shared" ca="1" si="81"/>
        <v>0.82352941176470584</v>
      </c>
      <c r="DB98">
        <f t="shared" ca="1" si="81"/>
        <v>0.93333333333333335</v>
      </c>
      <c r="DC98">
        <f t="shared" ca="1" si="81"/>
        <v>0.82051282051282048</v>
      </c>
      <c r="DD98">
        <f t="shared" ca="1" si="81"/>
        <v>0.63636363636363635</v>
      </c>
      <c r="DE98">
        <f t="shared" ca="1" si="81"/>
        <v>0.77777777777777779</v>
      </c>
      <c r="DF98">
        <f t="shared" ca="1" si="81"/>
        <v>0.82051282051282048</v>
      </c>
      <c r="DG98">
        <f t="shared" ca="1" si="81"/>
        <v>0.86956521739130432</v>
      </c>
      <c r="DH98">
        <f t="shared" ca="1" si="81"/>
        <v>0.83333333333333337</v>
      </c>
      <c r="DI98">
        <f t="shared" ca="1" si="81"/>
        <v>0.9642857142857143</v>
      </c>
      <c r="DJ98">
        <f t="shared" ca="1" si="81"/>
        <v>0.84375</v>
      </c>
      <c r="DK98">
        <f t="shared" ca="1" si="81"/>
        <v>0.77142857142857146</v>
      </c>
      <c r="DL98">
        <f t="shared" ca="1" si="81"/>
        <v>0.92</v>
      </c>
      <c r="DM98">
        <f t="shared" ca="1" si="81"/>
        <v>0.95454545454545459</v>
      </c>
      <c r="DN98">
        <f t="shared" ca="1" si="81"/>
        <v>0.80555555555555558</v>
      </c>
      <c r="DO98">
        <f t="shared" ca="1" si="75"/>
        <v>0.7857142857142857</v>
      </c>
      <c r="DP98">
        <f t="shared" ca="1" si="75"/>
        <v>0.81818181818181812</v>
      </c>
      <c r="DQ98">
        <f t="shared" ca="1" si="75"/>
        <v>0.77142857142857146</v>
      </c>
      <c r="DR98">
        <f t="shared" ca="1" si="75"/>
        <v>0.95238095238095233</v>
      </c>
      <c r="DS98">
        <f t="shared" ca="1" si="75"/>
        <v>0.95348837209302328</v>
      </c>
      <c r="DT98">
        <f t="shared" ca="1" si="75"/>
        <v>0.90384615384615385</v>
      </c>
      <c r="DU98">
        <f t="shared" ca="1" si="75"/>
        <v>0.8867924528301887</v>
      </c>
      <c r="DV98">
        <f t="shared" ca="1" si="75"/>
        <v>0.94285714285714284</v>
      </c>
      <c r="DW98">
        <f t="shared" ca="1" si="75"/>
        <v>1</v>
      </c>
      <c r="DX98">
        <f t="shared" ca="1" si="60"/>
        <v>0.95</v>
      </c>
      <c r="DY98">
        <f t="shared" ca="1" si="60"/>
        <v>0.97297297297297303</v>
      </c>
      <c r="DZ98">
        <f t="shared" ca="1" si="60"/>
        <v>0.91304347826086962</v>
      </c>
      <c r="EA98">
        <f t="shared" ca="1" si="60"/>
        <v>0.95454545454545459</v>
      </c>
      <c r="EB98">
        <f t="shared" ca="1" si="73"/>
        <v>0.96153846153846156</v>
      </c>
      <c r="EC98">
        <f t="shared" ca="1" si="73"/>
        <v>0.9642857142857143</v>
      </c>
      <c r="ED98">
        <f t="shared" ca="1" si="73"/>
        <v>1</v>
      </c>
      <c r="EE98">
        <f t="shared" ca="1" si="73"/>
        <v>0.97297297297297303</v>
      </c>
      <c r="EF98">
        <f t="shared" ca="1" si="73"/>
        <v>1</v>
      </c>
      <c r="EG98">
        <f t="shared" ca="1" si="73"/>
        <v>1</v>
      </c>
      <c r="EH98">
        <f t="shared" ca="1" si="73"/>
        <v>0.96875</v>
      </c>
    </row>
    <row r="99" spans="1:138" ht="39.75" x14ac:dyDescent="0.45">
      <c r="A99" s="4" t="s">
        <v>113</v>
      </c>
      <c r="B99" s="3" t="s">
        <v>386</v>
      </c>
      <c r="C99">
        <f t="shared" ca="1" si="76"/>
        <v>0.86956521739130432</v>
      </c>
      <c r="D99">
        <f t="shared" ca="1" si="76"/>
        <v>0.88235294117647056</v>
      </c>
      <c r="E99">
        <f t="shared" ca="1" si="76"/>
        <v>0.90566037735849059</v>
      </c>
      <c r="F99">
        <f t="shared" ca="1" si="76"/>
        <v>1</v>
      </c>
      <c r="G99">
        <f t="shared" ca="1" si="76"/>
        <v>0.82978723404255317</v>
      </c>
      <c r="H99">
        <f t="shared" ca="1" si="76"/>
        <v>0.88571428571428568</v>
      </c>
      <c r="I99">
        <f t="shared" ca="1" si="76"/>
        <v>0.91489361702127658</v>
      </c>
      <c r="J99">
        <f t="shared" ca="1" si="76"/>
        <v>0.95348837209302328</v>
      </c>
      <c r="K99">
        <f t="shared" ca="1" si="76"/>
        <v>0.93103448275862066</v>
      </c>
      <c r="L99">
        <f t="shared" ca="1" si="76"/>
        <v>1</v>
      </c>
      <c r="M99">
        <f t="shared" ca="1" si="76"/>
        <v>0.93023255813953487</v>
      </c>
      <c r="N99">
        <f t="shared" ca="1" si="76"/>
        <v>0.93103448275862066</v>
      </c>
      <c r="O99">
        <f t="shared" ca="1" si="76"/>
        <v>0.92500000000000004</v>
      </c>
      <c r="P99">
        <f t="shared" ca="1" si="76"/>
        <v>0.93939393939393945</v>
      </c>
      <c r="Q99">
        <f t="shared" ca="1" si="76"/>
        <v>0.94871794871794868</v>
      </c>
      <c r="R99">
        <f t="shared" ca="1" si="76"/>
        <v>1</v>
      </c>
      <c r="S99">
        <f t="shared" ca="1" si="74"/>
        <v>0.93103448275862066</v>
      </c>
      <c r="T99">
        <f t="shared" ca="1" si="74"/>
        <v>1</v>
      </c>
      <c r="U99">
        <f t="shared" ca="1" si="74"/>
        <v>1</v>
      </c>
      <c r="V99">
        <f t="shared" ca="1" si="74"/>
        <v>0.94117647058823528</v>
      </c>
      <c r="W99">
        <f t="shared" ca="1" si="74"/>
        <v>0.95</v>
      </c>
      <c r="X99">
        <f t="shared" ca="1" si="74"/>
        <v>0.89743589743589747</v>
      </c>
      <c r="Y99">
        <f t="shared" ca="1" si="74"/>
        <v>1</v>
      </c>
      <c r="Z99">
        <f t="shared" ca="1" si="74"/>
        <v>1</v>
      </c>
      <c r="AA99">
        <f t="shared" ca="1" si="74"/>
        <v>0.90322580645161288</v>
      </c>
      <c r="AB99">
        <f t="shared" ca="1" si="74"/>
        <v>0.8</v>
      </c>
      <c r="AC99">
        <f t="shared" ca="1" si="74"/>
        <v>0.796875</v>
      </c>
      <c r="AD99">
        <f t="shared" ca="1" si="74"/>
        <v>0.88888888888888884</v>
      </c>
      <c r="AE99">
        <f t="shared" ca="1" si="74"/>
        <v>0.75</v>
      </c>
      <c r="AF99">
        <f t="shared" ca="1" si="74"/>
        <v>0.80434782608695654</v>
      </c>
      <c r="AG99">
        <f t="shared" ca="1" si="74"/>
        <v>0.84</v>
      </c>
      <c r="AH99">
        <f t="shared" ca="1" si="78"/>
        <v>0.96551724137931039</v>
      </c>
      <c r="AI99">
        <f t="shared" ca="1" si="78"/>
        <v>0.85714285714285721</v>
      </c>
      <c r="AJ99">
        <f t="shared" ca="1" si="78"/>
        <v>0.79166666666666663</v>
      </c>
      <c r="AK99">
        <f t="shared" ca="1" si="78"/>
        <v>0.96551724137931039</v>
      </c>
      <c r="AL99">
        <f t="shared" ca="1" si="78"/>
        <v>0.7857142857142857</v>
      </c>
      <c r="AM99">
        <f t="shared" ca="1" si="78"/>
        <v>0.82857142857142851</v>
      </c>
      <c r="AN99">
        <f t="shared" ca="1" si="78"/>
        <v>0.875</v>
      </c>
      <c r="AO99">
        <f t="shared" ca="1" si="78"/>
        <v>0.91304347826086962</v>
      </c>
      <c r="AP99">
        <f t="shared" ca="1" si="78"/>
        <v>0.80645161290322576</v>
      </c>
      <c r="AQ99">
        <f t="shared" ca="1" si="78"/>
        <v>0.95454545454545459</v>
      </c>
      <c r="AR99">
        <f t="shared" ca="1" si="78"/>
        <v>0.76190476190476186</v>
      </c>
      <c r="AS99">
        <f t="shared" ca="1" si="78"/>
        <v>0.88</v>
      </c>
      <c r="AT99">
        <f t="shared" ca="1" si="78"/>
        <v>0.82857142857142851</v>
      </c>
      <c r="AU99">
        <f t="shared" ca="1" si="78"/>
        <v>0.91304347826086962</v>
      </c>
      <c r="AV99">
        <f t="shared" ca="1" si="78"/>
        <v>0.84210526315789469</v>
      </c>
      <c r="AW99">
        <f t="shared" ca="1" si="78"/>
        <v>0.90909090909090906</v>
      </c>
      <c r="AX99">
        <f t="shared" ca="1" si="77"/>
        <v>0.85714285714285721</v>
      </c>
      <c r="AY99">
        <f t="shared" ca="1" si="77"/>
        <v>0.85714285714285721</v>
      </c>
      <c r="AZ99">
        <f t="shared" ca="1" si="77"/>
        <v>0.89130434782608692</v>
      </c>
      <c r="BA99">
        <f t="shared" ca="1" si="77"/>
        <v>1</v>
      </c>
      <c r="BB99">
        <f t="shared" ca="1" si="77"/>
        <v>0.96296296296296302</v>
      </c>
      <c r="BC99">
        <f t="shared" ca="1" si="77"/>
        <v>0.84848484848484851</v>
      </c>
      <c r="BD99">
        <f t="shared" ca="1" si="77"/>
        <v>0.97222222222222221</v>
      </c>
      <c r="BE99">
        <f t="shared" ca="1" si="77"/>
        <v>0.81081081081081074</v>
      </c>
      <c r="BF99">
        <f t="shared" ca="1" si="77"/>
        <v>0.86956521739130432</v>
      </c>
      <c r="BG99">
        <f t="shared" ca="1" si="77"/>
        <v>0.91304347826086962</v>
      </c>
      <c r="BH99">
        <f t="shared" ca="1" si="77"/>
        <v>0.87179487179487181</v>
      </c>
      <c r="BI99">
        <f t="shared" ca="1" si="77"/>
        <v>0.96969696969696972</v>
      </c>
      <c r="BJ99">
        <f t="shared" ca="1" si="77"/>
        <v>0.95652173913043481</v>
      </c>
      <c r="BK99">
        <f t="shared" ca="1" si="77"/>
        <v>0.81818181818181812</v>
      </c>
      <c r="BL99">
        <f t="shared" ca="1" si="77"/>
        <v>0.9375</v>
      </c>
      <c r="BM99">
        <f t="shared" ca="1" si="80"/>
        <v>0.95454545454545459</v>
      </c>
      <c r="BN99">
        <f t="shared" ca="1" si="80"/>
        <v>1</v>
      </c>
      <c r="BO99">
        <f t="shared" ca="1" si="80"/>
        <v>0.89743589743589747</v>
      </c>
      <c r="BP99">
        <f t="shared" ca="1" si="80"/>
        <v>0.84615384615384615</v>
      </c>
      <c r="BQ99">
        <f t="shared" ca="1" si="80"/>
        <v>1</v>
      </c>
      <c r="BR99">
        <f t="shared" ca="1" si="80"/>
        <v>0.80487804878048785</v>
      </c>
      <c r="BS99">
        <f t="shared" ca="1" si="80"/>
        <v>0.94117647058823528</v>
      </c>
      <c r="BT99">
        <f t="shared" ca="1" si="80"/>
        <v>1</v>
      </c>
      <c r="BU99">
        <f t="shared" ca="1" si="80"/>
        <v>0.84848484848484851</v>
      </c>
      <c r="BV99">
        <f t="shared" ca="1" si="80"/>
        <v>1</v>
      </c>
      <c r="BW99">
        <f t="shared" ca="1" si="80"/>
        <v>0.8928571428571429</v>
      </c>
      <c r="BX99">
        <f t="shared" ca="1" si="80"/>
        <v>0.8666666666666667</v>
      </c>
      <c r="BY99">
        <f t="shared" ca="1" si="80"/>
        <v>0.84905660377358494</v>
      </c>
      <c r="BZ99">
        <f t="shared" ca="1" si="80"/>
        <v>0.96153846153846156</v>
      </c>
      <c r="CA99">
        <f t="shared" ca="1" si="80"/>
        <v>0.96</v>
      </c>
      <c r="CB99">
        <f t="shared" ca="1" si="80"/>
        <v>1</v>
      </c>
      <c r="CC99">
        <f t="shared" ca="1" si="67"/>
        <v>0.92592592592592593</v>
      </c>
      <c r="CD99">
        <f t="shared" ca="1" si="72"/>
        <v>0.9375</v>
      </c>
      <c r="CE99">
        <f t="shared" ca="1" si="72"/>
        <v>0.92307692307692313</v>
      </c>
      <c r="CF99">
        <f t="shared" ca="1" si="72"/>
        <v>0.94736842105263164</v>
      </c>
      <c r="CG99">
        <f t="shared" ca="1" si="72"/>
        <v>0.9642857142857143</v>
      </c>
      <c r="CH99">
        <f t="shared" ca="1" si="70"/>
        <v>1</v>
      </c>
      <c r="CI99">
        <f t="shared" ca="1" si="70"/>
        <v>1</v>
      </c>
      <c r="CJ99">
        <f t="shared" ca="1" si="82"/>
        <v>1</v>
      </c>
      <c r="CK99">
        <f t="shared" ca="1" si="82"/>
        <v>0.83783783783783783</v>
      </c>
      <c r="CL99">
        <f t="shared" ca="1" si="82"/>
        <v>0.8</v>
      </c>
      <c r="CM99">
        <f t="shared" ca="1" si="82"/>
        <v>0.85106382978723405</v>
      </c>
      <c r="CN99">
        <f t="shared" ca="1" si="82"/>
        <v>0.84</v>
      </c>
      <c r="CO99">
        <f t="shared" ca="1" si="82"/>
        <v>0.8529411764705882</v>
      </c>
      <c r="CP99">
        <f t="shared" ca="1" si="82"/>
        <v>0.8</v>
      </c>
      <c r="CQ99">
        <f t="shared" ca="1" si="82"/>
        <v>0.82608695652173914</v>
      </c>
      <c r="CR99">
        <f t="shared" ca="1" si="82"/>
        <v>0.7</v>
      </c>
      <c r="CS99">
        <f t="shared" ca="1" si="82"/>
        <v>0.84375</v>
      </c>
      <c r="CT99">
        <f t="shared" ca="1" si="82"/>
        <v>0.8214285714285714</v>
      </c>
      <c r="CU99">
        <f t="shared" ca="1" si="82"/>
        <v>0</v>
      </c>
      <c r="CV99">
        <f t="shared" ca="1" si="82"/>
        <v>0.81481481481481488</v>
      </c>
      <c r="CW99">
        <f t="shared" ca="1" si="82"/>
        <v>0.68571428571428572</v>
      </c>
      <c r="CX99">
        <f t="shared" ca="1" si="82"/>
        <v>0.78787878787878785</v>
      </c>
      <c r="CY99">
        <f t="shared" ca="1" si="82"/>
        <v>0.72727272727272729</v>
      </c>
      <c r="CZ99">
        <f t="shared" ca="1" si="81"/>
        <v>0.79545454545454541</v>
      </c>
      <c r="DA99">
        <f t="shared" ca="1" si="81"/>
        <v>0.75</v>
      </c>
      <c r="DB99">
        <f t="shared" ca="1" si="81"/>
        <v>0.875</v>
      </c>
      <c r="DC99">
        <f t="shared" ca="1" si="81"/>
        <v>0.71875</v>
      </c>
      <c r="DD99">
        <f t="shared" ca="1" si="81"/>
        <v>0.97435897435897434</v>
      </c>
      <c r="DE99">
        <f t="shared" ca="1" si="81"/>
        <v>0.8529411764705882</v>
      </c>
      <c r="DF99">
        <f t="shared" ca="1" si="81"/>
        <v>0.75757575757575757</v>
      </c>
      <c r="DG99">
        <f t="shared" ca="1" si="81"/>
        <v>0.89473684210526316</v>
      </c>
      <c r="DH99">
        <f t="shared" ca="1" si="81"/>
        <v>0.91176470588235292</v>
      </c>
      <c r="DI99">
        <f t="shared" ca="1" si="81"/>
        <v>0.95652173913043481</v>
      </c>
      <c r="DJ99">
        <f t="shared" ca="1" si="81"/>
        <v>0.85714285714285721</v>
      </c>
      <c r="DK99">
        <f t="shared" ca="1" si="81"/>
        <v>0.88235294117647056</v>
      </c>
      <c r="DL99">
        <f t="shared" ca="1" si="81"/>
        <v>0.9</v>
      </c>
      <c r="DM99">
        <f t="shared" ca="1" si="81"/>
        <v>0.94117647058823528</v>
      </c>
      <c r="DN99">
        <f t="shared" ca="1" si="81"/>
        <v>0.84848484848484851</v>
      </c>
      <c r="DO99">
        <f t="shared" ca="1" si="75"/>
        <v>0.79166666666666663</v>
      </c>
      <c r="DP99">
        <f t="shared" ca="1" si="75"/>
        <v>0.8666666666666667</v>
      </c>
      <c r="DQ99">
        <f t="shared" ca="1" si="75"/>
        <v>0.8125</v>
      </c>
      <c r="DR99">
        <f t="shared" ca="1" si="75"/>
        <v>0.9375</v>
      </c>
      <c r="DS99">
        <f t="shared" ca="1" si="75"/>
        <v>0.82352941176470584</v>
      </c>
      <c r="DT99">
        <f t="shared" ca="1" si="75"/>
        <v>0.84444444444444444</v>
      </c>
      <c r="DU99">
        <f t="shared" ca="1" si="75"/>
        <v>0.89795918367346939</v>
      </c>
      <c r="DV99">
        <f t="shared" ca="1" si="75"/>
        <v>0.93333333333333335</v>
      </c>
      <c r="DW99">
        <f t="shared" ca="1" si="75"/>
        <v>1</v>
      </c>
      <c r="DX99">
        <f t="shared" ca="1" si="60"/>
        <v>0.94285714285714284</v>
      </c>
      <c r="DY99">
        <f t="shared" ca="1" si="60"/>
        <v>0.93548387096774199</v>
      </c>
      <c r="DZ99">
        <f t="shared" ca="1" si="60"/>
        <v>0.9285714285714286</v>
      </c>
      <c r="EA99">
        <f t="shared" ca="1" si="60"/>
        <v>1</v>
      </c>
      <c r="EB99">
        <f t="shared" ca="1" si="73"/>
        <v>0.9</v>
      </c>
      <c r="EC99">
        <f t="shared" ca="1" si="73"/>
        <v>1</v>
      </c>
      <c r="ED99">
        <f t="shared" ca="1" si="73"/>
        <v>0.90909090909090906</v>
      </c>
      <c r="EE99">
        <f t="shared" ca="1" si="73"/>
        <v>0.8214285714285714</v>
      </c>
      <c r="EF99">
        <f t="shared" ca="1" si="73"/>
        <v>0.91304347826086962</v>
      </c>
      <c r="EG99">
        <f t="shared" ca="1" si="73"/>
        <v>1</v>
      </c>
      <c r="EH99">
        <f t="shared" ca="1" si="73"/>
        <v>0.92307692307692313</v>
      </c>
    </row>
    <row r="100" spans="1:138" x14ac:dyDescent="0.45">
      <c r="A100" s="4" t="s">
        <v>114</v>
      </c>
      <c r="B100" s="3" t="s">
        <v>387</v>
      </c>
      <c r="C100">
        <f t="shared" ca="1" si="76"/>
        <v>0.85714285714285721</v>
      </c>
      <c r="D100">
        <f t="shared" ca="1" si="76"/>
        <v>0.87323943661971826</v>
      </c>
      <c r="E100">
        <f t="shared" ca="1" si="76"/>
        <v>0.83018867924528306</v>
      </c>
      <c r="F100">
        <f t="shared" ca="1" si="76"/>
        <v>0.85714285714285721</v>
      </c>
      <c r="G100">
        <f t="shared" ca="1" si="76"/>
        <v>0.84313725490196079</v>
      </c>
      <c r="H100">
        <f t="shared" ca="1" si="76"/>
        <v>0.92500000000000004</v>
      </c>
      <c r="I100">
        <f t="shared" ca="1" si="76"/>
        <v>0.92156862745098045</v>
      </c>
      <c r="J100">
        <f t="shared" ca="1" si="76"/>
        <v>0.88636363636363635</v>
      </c>
      <c r="K100">
        <f t="shared" ca="1" si="76"/>
        <v>0.90625</v>
      </c>
      <c r="L100">
        <f t="shared" ca="1" si="76"/>
        <v>0.96296296296296302</v>
      </c>
      <c r="M100">
        <f t="shared" ca="1" si="76"/>
        <v>0.83720930232558133</v>
      </c>
      <c r="N100">
        <f t="shared" ca="1" si="76"/>
        <v>0.97058823529411764</v>
      </c>
      <c r="O100">
        <f t="shared" ca="1" si="76"/>
        <v>0.85365853658536583</v>
      </c>
      <c r="P100">
        <f t="shared" ca="1" si="76"/>
        <v>0.8529411764705882</v>
      </c>
      <c r="Q100">
        <f t="shared" ca="1" si="76"/>
        <v>0.875</v>
      </c>
      <c r="R100">
        <f t="shared" ca="1" si="76"/>
        <v>0.82608695652173914</v>
      </c>
      <c r="S100">
        <f t="shared" ca="1" si="74"/>
        <v>0.87096774193548387</v>
      </c>
      <c r="T100">
        <f t="shared" ca="1" si="74"/>
        <v>0.8666666666666667</v>
      </c>
      <c r="U100">
        <f t="shared" ca="1" si="74"/>
        <v>0.96666666666666667</v>
      </c>
      <c r="V100">
        <f t="shared" ca="1" si="74"/>
        <v>0.85714285714285721</v>
      </c>
      <c r="W100">
        <f t="shared" ca="1" si="74"/>
        <v>0.91304347826086962</v>
      </c>
      <c r="X100">
        <f t="shared" ca="1" si="74"/>
        <v>0.79487179487179493</v>
      </c>
      <c r="Y100">
        <f t="shared" ca="1" si="74"/>
        <v>1</v>
      </c>
      <c r="Z100">
        <f t="shared" ca="1" si="74"/>
        <v>0.96296296296296302</v>
      </c>
      <c r="AA100">
        <f t="shared" ca="1" si="74"/>
        <v>0.88235294117647056</v>
      </c>
      <c r="AB100">
        <f t="shared" ca="1" si="74"/>
        <v>0.81355932203389836</v>
      </c>
      <c r="AC100">
        <f t="shared" ca="1" si="74"/>
        <v>0.80882352941176472</v>
      </c>
      <c r="AD100">
        <f t="shared" ca="1" si="74"/>
        <v>0.84210526315789469</v>
      </c>
      <c r="AE100">
        <f t="shared" ca="1" si="74"/>
        <v>0.84210526315789469</v>
      </c>
      <c r="AF100">
        <f t="shared" ca="1" si="74"/>
        <v>0.86538461538461542</v>
      </c>
      <c r="AG100">
        <f t="shared" ca="1" si="74"/>
        <v>0.85185185185185186</v>
      </c>
      <c r="AH100">
        <f t="shared" ca="1" si="78"/>
        <v>0.90322580645161288</v>
      </c>
      <c r="AI100">
        <f t="shared" ca="1" si="78"/>
        <v>0.81081081081081074</v>
      </c>
      <c r="AJ100">
        <f t="shared" ca="1" si="78"/>
        <v>0.8214285714285714</v>
      </c>
      <c r="AK100">
        <f t="shared" ca="1" si="78"/>
        <v>0.9375</v>
      </c>
      <c r="AL100">
        <f t="shared" ca="1" si="78"/>
        <v>0.82978723404255317</v>
      </c>
      <c r="AM100">
        <f t="shared" ca="1" si="78"/>
        <v>0.78378378378378377</v>
      </c>
      <c r="AN100">
        <f t="shared" ca="1" si="78"/>
        <v>0.80769230769230771</v>
      </c>
      <c r="AO100">
        <f t="shared" ca="1" si="78"/>
        <v>0.9642857142857143</v>
      </c>
      <c r="AP100">
        <f t="shared" ca="1" si="78"/>
        <v>0.71875</v>
      </c>
      <c r="AQ100">
        <f t="shared" ca="1" si="78"/>
        <v>0.92</v>
      </c>
      <c r="AR100">
        <f t="shared" ca="1" si="78"/>
        <v>0.84615384615384615</v>
      </c>
      <c r="AS100">
        <f t="shared" ca="1" si="78"/>
        <v>0.76923076923076916</v>
      </c>
      <c r="AT100">
        <f t="shared" ca="1" si="78"/>
        <v>0.81578947368421051</v>
      </c>
      <c r="AU100">
        <f t="shared" ca="1" si="78"/>
        <v>0.9642857142857143</v>
      </c>
      <c r="AV100">
        <f t="shared" ca="1" si="78"/>
        <v>0.91666666666666663</v>
      </c>
      <c r="AW100">
        <f t="shared" ca="1" si="78"/>
        <v>0.78787878787878785</v>
      </c>
      <c r="AX100">
        <f t="shared" ca="1" si="77"/>
        <v>0.91666666666666663</v>
      </c>
      <c r="AY100">
        <f t="shared" ca="1" si="77"/>
        <v>0.90909090909090906</v>
      </c>
      <c r="AZ100">
        <f t="shared" ca="1" si="77"/>
        <v>0.87755102040816324</v>
      </c>
      <c r="BA100">
        <f t="shared" ca="1" si="77"/>
        <v>1</v>
      </c>
      <c r="BB100">
        <f t="shared" ca="1" si="77"/>
        <v>0.93333333333333335</v>
      </c>
      <c r="BC100">
        <f t="shared" ca="1" si="77"/>
        <v>0.95</v>
      </c>
      <c r="BD100">
        <f t="shared" ca="1" si="77"/>
        <v>0.94871794871794868</v>
      </c>
      <c r="BE100">
        <f t="shared" ca="1" si="77"/>
        <v>0.93333333333333335</v>
      </c>
      <c r="BF100">
        <f t="shared" ca="1" si="77"/>
        <v>1</v>
      </c>
      <c r="BG100">
        <f t="shared" ca="1" si="77"/>
        <v>0.77272727272727271</v>
      </c>
      <c r="BH100">
        <f t="shared" ca="1" si="77"/>
        <v>0.85714285714285721</v>
      </c>
      <c r="BI100">
        <f t="shared" ca="1" si="77"/>
        <v>0.91428571428571426</v>
      </c>
      <c r="BJ100">
        <f t="shared" ca="1" si="77"/>
        <v>0.96296296296296302</v>
      </c>
      <c r="BK100">
        <f t="shared" ca="1" si="77"/>
        <v>0.77142857142857146</v>
      </c>
      <c r="BL100">
        <f t="shared" ca="1" si="77"/>
        <v>0.8125</v>
      </c>
      <c r="BM100">
        <f t="shared" ca="1" si="80"/>
        <v>0.96153846153846156</v>
      </c>
      <c r="BN100">
        <f t="shared" ca="1" si="80"/>
        <v>0.96</v>
      </c>
      <c r="BO100">
        <f t="shared" ca="1" si="80"/>
        <v>0.90697674418604657</v>
      </c>
      <c r="BP100">
        <f t="shared" ca="1" si="80"/>
        <v>0.9375</v>
      </c>
      <c r="BQ100">
        <f t="shared" ca="1" si="80"/>
        <v>0.96666666666666667</v>
      </c>
      <c r="BR100">
        <f t="shared" ca="1" si="80"/>
        <v>0.87234042553191493</v>
      </c>
      <c r="BS100">
        <f t="shared" ca="1" si="80"/>
        <v>0.88888888888888884</v>
      </c>
      <c r="BT100">
        <f t="shared" ca="1" si="80"/>
        <v>1</v>
      </c>
      <c r="BU100">
        <f t="shared" ca="1" si="80"/>
        <v>0.89473684210526316</v>
      </c>
      <c r="BV100">
        <f t="shared" ca="1" si="80"/>
        <v>0.92500000000000004</v>
      </c>
      <c r="BW100">
        <f t="shared" ca="1" si="80"/>
        <v>0.93939393939393945</v>
      </c>
      <c r="BX100">
        <f t="shared" ca="1" si="80"/>
        <v>0.87755102040816324</v>
      </c>
      <c r="BY100">
        <f t="shared" ca="1" si="80"/>
        <v>0.85964912280701755</v>
      </c>
      <c r="BZ100">
        <f t="shared" ca="1" si="80"/>
        <v>0.96666666666666667</v>
      </c>
      <c r="CA100">
        <f t="shared" ca="1" si="80"/>
        <v>0.9285714285714286</v>
      </c>
      <c r="CB100">
        <f t="shared" ca="1" si="80"/>
        <v>0.92307692307692313</v>
      </c>
      <c r="CC100">
        <f t="shared" ca="1" si="67"/>
        <v>0.93548387096774199</v>
      </c>
      <c r="CD100">
        <f t="shared" ca="1" si="72"/>
        <v>0.91428571428571426</v>
      </c>
      <c r="CE100">
        <f t="shared" ca="1" si="72"/>
        <v>0.89655172413793105</v>
      </c>
      <c r="CF100">
        <f t="shared" ca="1" si="72"/>
        <v>0.95652173913043481</v>
      </c>
      <c r="CG100">
        <f t="shared" ca="1" si="72"/>
        <v>0.9</v>
      </c>
      <c r="CH100">
        <f t="shared" ca="1" si="70"/>
        <v>0.93548387096774199</v>
      </c>
      <c r="CI100">
        <f t="shared" ca="1" si="70"/>
        <v>0.93939393939393945</v>
      </c>
      <c r="CJ100">
        <f t="shared" ca="1" si="82"/>
        <v>1</v>
      </c>
      <c r="CK100">
        <f t="shared" ca="1" si="82"/>
        <v>0.76315789473684215</v>
      </c>
      <c r="CL100">
        <f t="shared" ca="1" si="82"/>
        <v>0.69230769230769229</v>
      </c>
      <c r="CM100">
        <f t="shared" ca="1" si="82"/>
        <v>0.81632653061224492</v>
      </c>
      <c r="CN100">
        <f t="shared" ca="1" si="82"/>
        <v>0.9</v>
      </c>
      <c r="CO100">
        <f t="shared" ca="1" si="82"/>
        <v>0.83783783783783783</v>
      </c>
      <c r="CP100">
        <f t="shared" ca="1" si="82"/>
        <v>0.82051282051282048</v>
      </c>
      <c r="CQ100">
        <f t="shared" ca="1" si="82"/>
        <v>0.85185185185185186</v>
      </c>
      <c r="CR100">
        <f t="shared" ca="1" si="82"/>
        <v>0.83783783783783783</v>
      </c>
      <c r="CS100">
        <f t="shared" ca="1" si="82"/>
        <v>0.6333333333333333</v>
      </c>
      <c r="CT100">
        <f t="shared" ca="1" si="82"/>
        <v>0.84375</v>
      </c>
      <c r="CU100">
        <f t="shared" ca="1" si="82"/>
        <v>0.81481481481481488</v>
      </c>
      <c r="CV100">
        <f t="shared" ca="1" si="82"/>
        <v>0</v>
      </c>
      <c r="CW100">
        <f t="shared" ca="1" si="82"/>
        <v>0.78048780487804881</v>
      </c>
      <c r="CX100">
        <f t="shared" ca="1" si="82"/>
        <v>0.81081081081081074</v>
      </c>
      <c r="CY100">
        <f t="shared" ca="1" si="82"/>
        <v>0.7567567567567568</v>
      </c>
      <c r="CZ100">
        <f t="shared" ca="1" si="81"/>
        <v>0.70454545454545459</v>
      </c>
      <c r="DA100">
        <f t="shared" ca="1" si="81"/>
        <v>0.65517241379310343</v>
      </c>
      <c r="DB100">
        <f t="shared" ca="1" si="81"/>
        <v>0.80769230769230771</v>
      </c>
      <c r="DC100">
        <f t="shared" ca="1" si="81"/>
        <v>0.78378378378378377</v>
      </c>
      <c r="DD100">
        <f t="shared" ca="1" si="81"/>
        <v>0.84210526315789469</v>
      </c>
      <c r="DE100">
        <f t="shared" ca="1" si="81"/>
        <v>0.80555555555555558</v>
      </c>
      <c r="DF100">
        <f t="shared" ca="1" si="81"/>
        <v>0.7142857142857143</v>
      </c>
      <c r="DG100">
        <f t="shared" ca="1" si="81"/>
        <v>0.80952380952380953</v>
      </c>
      <c r="DH100">
        <f t="shared" ca="1" si="81"/>
        <v>0.79411764705882359</v>
      </c>
      <c r="DI100">
        <f t="shared" ca="1" si="81"/>
        <v>0.96296296296296302</v>
      </c>
      <c r="DJ100">
        <f t="shared" ca="1" si="81"/>
        <v>0.83870967741935487</v>
      </c>
      <c r="DK100">
        <f t="shared" ca="1" si="81"/>
        <v>0.83333333333333337</v>
      </c>
      <c r="DL100">
        <f t="shared" ca="1" si="81"/>
        <v>0.91666666666666663</v>
      </c>
      <c r="DM100">
        <f t="shared" ca="1" si="81"/>
        <v>1</v>
      </c>
      <c r="DN100">
        <f t="shared" ca="1" si="81"/>
        <v>0.8</v>
      </c>
      <c r="DO100">
        <f t="shared" ref="DO100:DW111" ca="1" si="83">1-(COUNTIFS(INDIRECT(DO$1),1,INDIRECT($A100),1)/(COUNTIFS(INDIRECT(DO$1),1,INDIRECT($A100),0)+COUNTIFS(INDIRECT(DO$1),0,INDIRECT($A100),1)+COUNTIFS(INDIRECT(DO$1),1,INDIRECT($A100),1)))</f>
        <v>0.86206896551724133</v>
      </c>
      <c r="DP100">
        <f t="shared" ca="1" si="83"/>
        <v>0.8125</v>
      </c>
      <c r="DQ100">
        <f t="shared" ca="1" si="83"/>
        <v>0.8</v>
      </c>
      <c r="DR100">
        <f t="shared" ca="1" si="83"/>
        <v>1</v>
      </c>
      <c r="DS100">
        <f t="shared" ca="1" si="83"/>
        <v>0.84210526315789469</v>
      </c>
      <c r="DT100">
        <f t="shared" ca="1" si="83"/>
        <v>0.85714285714285721</v>
      </c>
      <c r="DU100">
        <f t="shared" ca="1" si="83"/>
        <v>0.84</v>
      </c>
      <c r="DV100">
        <f t="shared" ca="1" si="83"/>
        <v>0.83870967741935487</v>
      </c>
      <c r="DW100">
        <f t="shared" ca="1" si="83"/>
        <v>1</v>
      </c>
      <c r="DX100">
        <f t="shared" ca="1" si="60"/>
        <v>0.97499999999999998</v>
      </c>
      <c r="DY100">
        <f t="shared" ca="1" si="60"/>
        <v>0.94285714285714284</v>
      </c>
      <c r="DZ100">
        <f t="shared" ca="1" si="60"/>
        <v>0.91111111111111109</v>
      </c>
      <c r="EA100">
        <f t="shared" ca="1" si="60"/>
        <v>0.95238095238095233</v>
      </c>
      <c r="EB100">
        <f t="shared" ca="1" si="73"/>
        <v>0.96</v>
      </c>
      <c r="EC100">
        <f t="shared" ca="1" si="73"/>
        <v>0.96296296296296302</v>
      </c>
      <c r="ED100">
        <f t="shared" ca="1" si="73"/>
        <v>0.88888888888888884</v>
      </c>
      <c r="EE100">
        <f t="shared" ca="1" si="73"/>
        <v>0.97222222222222221</v>
      </c>
      <c r="EF100">
        <f t="shared" ca="1" si="73"/>
        <v>0.9642857142857143</v>
      </c>
      <c r="EG100">
        <f t="shared" ca="1" si="73"/>
        <v>1</v>
      </c>
      <c r="EH100">
        <f t="shared" ca="1" si="73"/>
        <v>0.967741935483871</v>
      </c>
    </row>
    <row r="101" spans="1:138" ht="26.65" x14ac:dyDescent="0.45">
      <c r="A101" s="4" t="s">
        <v>115</v>
      </c>
      <c r="B101" s="3" t="s">
        <v>388</v>
      </c>
      <c r="C101">
        <f t="shared" ca="1" si="76"/>
        <v>0.75</v>
      </c>
      <c r="D101">
        <f t="shared" ca="1" si="76"/>
        <v>0.74666666666666659</v>
      </c>
      <c r="E101">
        <f t="shared" ca="1" si="76"/>
        <v>0.79365079365079372</v>
      </c>
      <c r="F101">
        <f t="shared" ca="1" si="76"/>
        <v>0.85106382978723405</v>
      </c>
      <c r="G101">
        <f t="shared" ca="1" si="76"/>
        <v>0.7192982456140351</v>
      </c>
      <c r="H101">
        <f t="shared" ca="1" si="76"/>
        <v>0.88235294117647056</v>
      </c>
      <c r="I101">
        <f t="shared" ca="1" si="76"/>
        <v>0.83050847457627119</v>
      </c>
      <c r="J101">
        <f t="shared" ca="1" si="76"/>
        <v>0.89473684210526316</v>
      </c>
      <c r="K101">
        <f t="shared" ca="1" si="76"/>
        <v>0.93478260869565222</v>
      </c>
      <c r="L101">
        <f t="shared" ca="1" si="76"/>
        <v>0.97560975609756095</v>
      </c>
      <c r="M101">
        <f t="shared" ca="1" si="76"/>
        <v>0.87719298245614041</v>
      </c>
      <c r="N101">
        <f t="shared" ca="1" si="76"/>
        <v>0.91111111111111109</v>
      </c>
      <c r="O101">
        <f t="shared" ca="1" si="76"/>
        <v>0.87037037037037035</v>
      </c>
      <c r="P101">
        <f t="shared" ca="1" si="76"/>
        <v>0.87234042553191493</v>
      </c>
      <c r="Q101">
        <f t="shared" ca="1" si="76"/>
        <v>0.90740740740740744</v>
      </c>
      <c r="R101">
        <f t="shared" ca="1" si="76"/>
        <v>0.94871794871794868</v>
      </c>
      <c r="S101">
        <f t="shared" ca="1" si="74"/>
        <v>0.80487804878048785</v>
      </c>
      <c r="T101">
        <f t="shared" ca="1" si="74"/>
        <v>0.93333333333333335</v>
      </c>
      <c r="U101">
        <f t="shared" ca="1" si="74"/>
        <v>1</v>
      </c>
      <c r="V101">
        <f t="shared" ca="1" si="74"/>
        <v>0.85106382978723405</v>
      </c>
      <c r="W101">
        <f t="shared" ca="1" si="74"/>
        <v>0.94594594594594594</v>
      </c>
      <c r="X101">
        <f t="shared" ca="1" si="74"/>
        <v>0.82692307692307687</v>
      </c>
      <c r="Y101">
        <f t="shared" ca="1" si="74"/>
        <v>0.97297297297297303</v>
      </c>
      <c r="Z101">
        <f t="shared" ca="1" si="74"/>
        <v>0.97560975609756095</v>
      </c>
      <c r="AA101">
        <f t="shared" ca="1" si="74"/>
        <v>0.91666666666666663</v>
      </c>
      <c r="AB101">
        <f t="shared" ca="1" si="74"/>
        <v>0.57627118644067798</v>
      </c>
      <c r="AC101">
        <f t="shared" ca="1" si="74"/>
        <v>0.64285714285714279</v>
      </c>
      <c r="AD101">
        <f t="shared" ca="1" si="74"/>
        <v>0.86274509803921573</v>
      </c>
      <c r="AE101">
        <f t="shared" ca="1" si="74"/>
        <v>0.76595744680851063</v>
      </c>
      <c r="AF101">
        <f t="shared" ca="1" si="74"/>
        <v>0.6964285714285714</v>
      </c>
      <c r="AG101">
        <f t="shared" ca="1" si="74"/>
        <v>0.73333333333333339</v>
      </c>
      <c r="AH101">
        <f t="shared" ca="1" si="78"/>
        <v>0.90909090909090906</v>
      </c>
      <c r="AI101">
        <f t="shared" ca="1" si="78"/>
        <v>0.84</v>
      </c>
      <c r="AJ101">
        <f t="shared" ca="1" si="78"/>
        <v>0.85365853658536583</v>
      </c>
      <c r="AK101">
        <f t="shared" ca="1" si="78"/>
        <v>0.93333333333333335</v>
      </c>
      <c r="AL101">
        <f t="shared" ca="1" si="78"/>
        <v>0.72222222222222221</v>
      </c>
      <c r="AM101">
        <f t="shared" ca="1" si="78"/>
        <v>0.65909090909090917</v>
      </c>
      <c r="AN101">
        <f t="shared" ca="1" si="78"/>
        <v>0.875</v>
      </c>
      <c r="AO101">
        <f t="shared" ca="1" si="78"/>
        <v>0.89743589743589747</v>
      </c>
      <c r="AP101">
        <f t="shared" ca="1" si="78"/>
        <v>0.82978723404255317</v>
      </c>
      <c r="AQ101">
        <f t="shared" ca="1" si="78"/>
        <v>0.89189189189189189</v>
      </c>
      <c r="AR101">
        <f t="shared" ca="1" si="78"/>
        <v>0.84210526315789469</v>
      </c>
      <c r="AS101">
        <f t="shared" ca="1" si="78"/>
        <v>0.87804878048780488</v>
      </c>
      <c r="AT101">
        <f t="shared" ca="1" si="78"/>
        <v>0.84313725490196079</v>
      </c>
      <c r="AU101">
        <f t="shared" ca="1" si="78"/>
        <v>0.92500000000000004</v>
      </c>
      <c r="AV101">
        <f t="shared" ca="1" si="78"/>
        <v>0.85714285714285721</v>
      </c>
      <c r="AW101">
        <f t="shared" ca="1" si="78"/>
        <v>0.85106382978723405</v>
      </c>
      <c r="AX101">
        <f t="shared" ca="1" si="77"/>
        <v>0.8214285714285714</v>
      </c>
      <c r="AY101">
        <f t="shared" ca="1" si="77"/>
        <v>0.93617021276595747</v>
      </c>
      <c r="AZ101">
        <f t="shared" ca="1" si="77"/>
        <v>0.86885245901639341</v>
      </c>
      <c r="BA101">
        <f t="shared" ca="1" si="77"/>
        <v>0.95238095238095233</v>
      </c>
      <c r="BB101">
        <f t="shared" ca="1" si="77"/>
        <v>0.85</v>
      </c>
      <c r="BC101">
        <f t="shared" ca="1" si="77"/>
        <v>0.83333333333333337</v>
      </c>
      <c r="BD101">
        <f t="shared" ca="1" si="77"/>
        <v>0.87755102040816324</v>
      </c>
      <c r="BE101">
        <f t="shared" ca="1" si="77"/>
        <v>0.65217391304347827</v>
      </c>
      <c r="BF101">
        <f t="shared" ca="1" si="77"/>
        <v>0.87179487179487181</v>
      </c>
      <c r="BG101">
        <f t="shared" ca="1" si="77"/>
        <v>0.80701754385964919</v>
      </c>
      <c r="BH101">
        <f t="shared" ca="1" si="77"/>
        <v>0.78431372549019607</v>
      </c>
      <c r="BI101">
        <f t="shared" ca="1" si="77"/>
        <v>0.84444444444444444</v>
      </c>
      <c r="BJ101">
        <f t="shared" ca="1" si="77"/>
        <v>0.92307692307692313</v>
      </c>
      <c r="BK101">
        <f t="shared" ca="1" si="77"/>
        <v>0.70454545454545459</v>
      </c>
      <c r="BL101">
        <f t="shared" ca="1" si="77"/>
        <v>0.81818181818181812</v>
      </c>
      <c r="BM101">
        <f t="shared" ca="1" si="80"/>
        <v>0.86111111111111116</v>
      </c>
      <c r="BN101">
        <f t="shared" ca="1" si="80"/>
        <v>0.94736842105263164</v>
      </c>
      <c r="BO101">
        <f t="shared" ca="1" si="80"/>
        <v>0.72916666666666674</v>
      </c>
      <c r="BP101">
        <f t="shared" ca="1" si="80"/>
        <v>0.85714285714285721</v>
      </c>
      <c r="BQ101">
        <f t="shared" ca="1" si="80"/>
        <v>0.9285714285714286</v>
      </c>
      <c r="BR101">
        <f t="shared" ca="1" si="80"/>
        <v>0.63265306122448983</v>
      </c>
      <c r="BS101">
        <f t="shared" ca="1" si="80"/>
        <v>0.89795918367346939</v>
      </c>
      <c r="BT101">
        <f t="shared" ca="1" si="80"/>
        <v>1</v>
      </c>
      <c r="BU101">
        <f t="shared" ca="1" si="80"/>
        <v>0.8085106382978724</v>
      </c>
      <c r="BV101">
        <f t="shared" ca="1" si="80"/>
        <v>0.94444444444444442</v>
      </c>
      <c r="BW101">
        <f t="shared" ca="1" si="80"/>
        <v>0.80487804878048785</v>
      </c>
      <c r="BX101">
        <f t="shared" ca="1" si="80"/>
        <v>0.81034482758620685</v>
      </c>
      <c r="BY101">
        <f t="shared" ca="1" si="80"/>
        <v>0.80303030303030298</v>
      </c>
      <c r="BZ101">
        <f t="shared" ca="1" si="80"/>
        <v>0.90243902439024393</v>
      </c>
      <c r="CA101">
        <f t="shared" ca="1" si="80"/>
        <v>0.9</v>
      </c>
      <c r="CB101">
        <f t="shared" ca="1" si="80"/>
        <v>0.95</v>
      </c>
      <c r="CC101">
        <f t="shared" ca="1" si="67"/>
        <v>0.90697674418604657</v>
      </c>
      <c r="CD101">
        <f t="shared" ca="1" si="72"/>
        <v>0.84444444444444444</v>
      </c>
      <c r="CE101">
        <f t="shared" ca="1" si="72"/>
        <v>0.87804878048780488</v>
      </c>
      <c r="CF101">
        <f t="shared" ca="1" si="72"/>
        <v>0.94444444444444442</v>
      </c>
      <c r="CG101">
        <f t="shared" ca="1" si="72"/>
        <v>0.90697674418604657</v>
      </c>
      <c r="CH101">
        <f t="shared" ref="CH101:CI109" ca="1" si="84">1-(COUNTIFS(INDIRECT(CH$1),1,INDIRECT($A101),1)/(COUNTIFS(INDIRECT(CH$1),1,INDIRECT($A101),0)+COUNTIFS(INDIRECT(CH$1),0,INDIRECT($A101),1)+COUNTIFS(INDIRECT(CH$1),1,INDIRECT($A101),1)))</f>
        <v>1</v>
      </c>
      <c r="CI101">
        <f t="shared" ca="1" si="84"/>
        <v>0.91111111111111109</v>
      </c>
      <c r="CJ101">
        <f t="shared" ca="1" si="82"/>
        <v>1</v>
      </c>
      <c r="CK101">
        <f t="shared" ca="1" si="82"/>
        <v>0.75510204081632648</v>
      </c>
      <c r="CL101">
        <f t="shared" ca="1" si="82"/>
        <v>0.85714285714285721</v>
      </c>
      <c r="CM101">
        <f t="shared" ca="1" si="82"/>
        <v>0.8</v>
      </c>
      <c r="CN101">
        <f t="shared" ca="1" si="82"/>
        <v>0.76315789473684215</v>
      </c>
      <c r="CO101">
        <f t="shared" ca="1" si="82"/>
        <v>0.83673469387755106</v>
      </c>
      <c r="CP101">
        <f t="shared" ca="1" si="82"/>
        <v>0.72340425531914887</v>
      </c>
      <c r="CQ101">
        <f t="shared" ca="1" si="82"/>
        <v>0.84615384615384615</v>
      </c>
      <c r="CR101">
        <f t="shared" ca="1" si="82"/>
        <v>0.76086956521739135</v>
      </c>
      <c r="CS101">
        <f t="shared" ca="1" si="82"/>
        <v>0.82978723404255317</v>
      </c>
      <c r="CT101">
        <f t="shared" ca="1" si="82"/>
        <v>0.69230769230769229</v>
      </c>
      <c r="CU101">
        <f t="shared" ca="1" si="82"/>
        <v>0.68571428571428572</v>
      </c>
      <c r="CV101">
        <f t="shared" ca="1" si="82"/>
        <v>0.78048780487804881</v>
      </c>
      <c r="CW101">
        <f t="shared" ca="1" si="82"/>
        <v>0</v>
      </c>
      <c r="CX101">
        <f t="shared" ca="1" si="82"/>
        <v>0.65116279069767447</v>
      </c>
      <c r="CY101">
        <f t="shared" ca="1" si="82"/>
        <v>0.60465116279069764</v>
      </c>
      <c r="CZ101">
        <f t="shared" ca="1" si="81"/>
        <v>0.70909090909090911</v>
      </c>
      <c r="DA101">
        <f t="shared" ca="1" si="81"/>
        <v>0.64102564102564097</v>
      </c>
      <c r="DB101">
        <f t="shared" ca="1" si="81"/>
        <v>0.875</v>
      </c>
      <c r="DC101">
        <f t="shared" ca="1" si="81"/>
        <v>0.77083333333333337</v>
      </c>
      <c r="DD101">
        <f t="shared" ca="1" si="81"/>
        <v>0.81632653061224492</v>
      </c>
      <c r="DE101">
        <f t="shared" ca="1" si="81"/>
        <v>0.83673469387755106</v>
      </c>
      <c r="DF101">
        <f t="shared" ca="1" si="81"/>
        <v>0.65909090909090917</v>
      </c>
      <c r="DG101">
        <f t="shared" ca="1" si="81"/>
        <v>0.91666666666666663</v>
      </c>
      <c r="DH101">
        <f t="shared" ca="1" si="81"/>
        <v>0.80434782608695654</v>
      </c>
      <c r="DI101">
        <f t="shared" ca="1" si="81"/>
        <v>0.92307692307692313</v>
      </c>
      <c r="DJ101">
        <f t="shared" ca="1" si="81"/>
        <v>0.80952380952380953</v>
      </c>
      <c r="DK101">
        <f t="shared" ca="1" si="81"/>
        <v>0.78260869565217395</v>
      </c>
      <c r="DL101">
        <f t="shared" ca="1" si="81"/>
        <v>0.88888888888888884</v>
      </c>
      <c r="DM101">
        <f t="shared" ca="1" si="81"/>
        <v>0.97142857142857142</v>
      </c>
      <c r="DN101">
        <f t="shared" ca="1" si="81"/>
        <v>0.72727272727272729</v>
      </c>
      <c r="DO101">
        <f t="shared" ca="1" si="83"/>
        <v>0.82499999999999996</v>
      </c>
      <c r="DP101">
        <f t="shared" ca="1" si="83"/>
        <v>0.76190476190476186</v>
      </c>
      <c r="DQ101">
        <f t="shared" ca="1" si="83"/>
        <v>0.78260869565217395</v>
      </c>
      <c r="DR101">
        <f t="shared" ca="1" si="83"/>
        <v>1</v>
      </c>
      <c r="DS101">
        <f t="shared" ca="1" si="83"/>
        <v>0.86274509803921573</v>
      </c>
      <c r="DT101">
        <f t="shared" ca="1" si="83"/>
        <v>0.81355932203389836</v>
      </c>
      <c r="DU101">
        <f t="shared" ca="1" si="83"/>
        <v>0.8</v>
      </c>
      <c r="DV101">
        <f t="shared" ca="1" si="83"/>
        <v>0.91304347826086962</v>
      </c>
      <c r="DW101">
        <f t="shared" ca="1" si="83"/>
        <v>1</v>
      </c>
      <c r="DX101">
        <f t="shared" ca="1" si="60"/>
        <v>0.9</v>
      </c>
      <c r="DY101">
        <f t="shared" ca="1" si="60"/>
        <v>0.91489361702127658</v>
      </c>
      <c r="DZ101">
        <f t="shared" ca="1" si="60"/>
        <v>0.81132075471698117</v>
      </c>
      <c r="EA101">
        <f t="shared" ca="1" si="60"/>
        <v>0.97142857142857142</v>
      </c>
      <c r="EB101">
        <f t="shared" ca="1" si="73"/>
        <v>0.91891891891891886</v>
      </c>
      <c r="EC101">
        <f t="shared" ca="1" si="73"/>
        <v>0.89473684210526316</v>
      </c>
      <c r="ED101">
        <f t="shared" ca="1" si="73"/>
        <v>0.875</v>
      </c>
      <c r="EE101">
        <f t="shared" ca="1" si="73"/>
        <v>0.81395348837209303</v>
      </c>
      <c r="EF101">
        <f t="shared" ca="1" si="73"/>
        <v>0.89743589743589747</v>
      </c>
      <c r="EG101">
        <f t="shared" ca="1" si="73"/>
        <v>0.97222222222222221</v>
      </c>
      <c r="EH101">
        <f t="shared" ca="1" si="73"/>
        <v>0.97777777777777775</v>
      </c>
    </row>
    <row r="102" spans="1:138" ht="26.65" x14ac:dyDescent="0.45">
      <c r="A102" s="4" t="s">
        <v>116</v>
      </c>
      <c r="B102" s="3" t="s">
        <v>389</v>
      </c>
      <c r="C102">
        <f t="shared" ca="1" si="76"/>
        <v>0.76923076923076916</v>
      </c>
      <c r="D102">
        <f t="shared" ca="1" si="76"/>
        <v>0.77777777777777779</v>
      </c>
      <c r="E102">
        <f t="shared" ca="1" si="76"/>
        <v>0.83333333333333337</v>
      </c>
      <c r="F102">
        <f t="shared" ca="1" si="76"/>
        <v>0.90909090909090906</v>
      </c>
      <c r="G102">
        <f t="shared" ca="1" si="76"/>
        <v>0.73584905660377364</v>
      </c>
      <c r="H102">
        <f t="shared" ca="1" si="76"/>
        <v>0.89130434782608692</v>
      </c>
      <c r="I102">
        <f t="shared" ca="1" si="76"/>
        <v>0.875</v>
      </c>
      <c r="J102">
        <f t="shared" ca="1" si="76"/>
        <v>0.8125</v>
      </c>
      <c r="K102">
        <f t="shared" ca="1" si="76"/>
        <v>0.86842105263157898</v>
      </c>
      <c r="L102">
        <f t="shared" ca="1" si="76"/>
        <v>0.97142857142857142</v>
      </c>
      <c r="M102">
        <f t="shared" ca="1" si="76"/>
        <v>0.90566037735849059</v>
      </c>
      <c r="N102">
        <f t="shared" ca="1" si="76"/>
        <v>0.89743589743589747</v>
      </c>
      <c r="O102">
        <f t="shared" ca="1" si="76"/>
        <v>0.87755102040816324</v>
      </c>
      <c r="P102">
        <f t="shared" ca="1" si="76"/>
        <v>0.9555555555555556</v>
      </c>
      <c r="Q102">
        <f t="shared" ca="1" si="76"/>
        <v>0.87234042553191493</v>
      </c>
      <c r="R102">
        <f t="shared" ca="1" si="76"/>
        <v>0.90625</v>
      </c>
      <c r="S102">
        <f t="shared" ca="1" si="74"/>
        <v>0.95121951219512191</v>
      </c>
      <c r="T102">
        <f t="shared" ca="1" si="74"/>
        <v>0.97560975609756095</v>
      </c>
      <c r="U102">
        <f t="shared" ca="1" si="74"/>
        <v>0.97368421052631582</v>
      </c>
      <c r="V102">
        <f t="shared" ca="1" si="74"/>
        <v>0.93333333333333335</v>
      </c>
      <c r="W102">
        <f t="shared" ca="1" si="74"/>
        <v>0.96875</v>
      </c>
      <c r="X102">
        <f t="shared" ca="1" si="74"/>
        <v>0.82978723404255317</v>
      </c>
      <c r="Y102">
        <f t="shared" ca="1" si="74"/>
        <v>1</v>
      </c>
      <c r="Z102">
        <f t="shared" ca="1" si="74"/>
        <v>0.94117647058823528</v>
      </c>
      <c r="AA102">
        <f t="shared" ca="1" si="74"/>
        <v>0.90476190476190477</v>
      </c>
      <c r="AB102">
        <f t="shared" ca="1" si="74"/>
        <v>0.63157894736842102</v>
      </c>
      <c r="AC102">
        <f t="shared" ca="1" si="74"/>
        <v>0.71014492753623193</v>
      </c>
      <c r="AD102">
        <f t="shared" ca="1" si="74"/>
        <v>0.79069767441860461</v>
      </c>
      <c r="AE102">
        <f t="shared" ca="1" si="74"/>
        <v>0.81818181818181812</v>
      </c>
      <c r="AF102">
        <f t="shared" ca="1" si="74"/>
        <v>0.73584905660377364</v>
      </c>
      <c r="AG102">
        <f t="shared" ca="1" si="74"/>
        <v>0.70370370370370372</v>
      </c>
      <c r="AH102">
        <f t="shared" ca="1" si="78"/>
        <v>0.83333333333333337</v>
      </c>
      <c r="AI102">
        <f t="shared" ca="1" si="78"/>
        <v>0.84444444444444444</v>
      </c>
      <c r="AJ102">
        <f t="shared" ca="1" si="78"/>
        <v>0.82857142857142851</v>
      </c>
      <c r="AK102">
        <f t="shared" ca="1" si="78"/>
        <v>0.92307692307692313</v>
      </c>
      <c r="AL102">
        <f t="shared" ca="1" si="78"/>
        <v>0.83333333333333337</v>
      </c>
      <c r="AM102">
        <f t="shared" ca="1" si="78"/>
        <v>0.84782608695652173</v>
      </c>
      <c r="AN102">
        <f t="shared" ca="1" si="78"/>
        <v>0.8529411764705882</v>
      </c>
      <c r="AO102">
        <f t="shared" ca="1" si="78"/>
        <v>0.87878787878787878</v>
      </c>
      <c r="AP102">
        <f t="shared" ca="1" si="78"/>
        <v>0.83333333333333337</v>
      </c>
      <c r="AQ102">
        <f t="shared" ca="1" si="78"/>
        <v>0.93939393939393945</v>
      </c>
      <c r="AR102">
        <f t="shared" ca="1" si="78"/>
        <v>0.84848484848484851</v>
      </c>
      <c r="AS102">
        <f t="shared" ca="1" si="78"/>
        <v>0.85714285714285721</v>
      </c>
      <c r="AT102">
        <f t="shared" ca="1" si="78"/>
        <v>0.91836734693877553</v>
      </c>
      <c r="AU102">
        <f t="shared" ca="1" si="78"/>
        <v>0.94285714285714284</v>
      </c>
      <c r="AV102">
        <f t="shared" ca="1" si="78"/>
        <v>0.96969696969696972</v>
      </c>
      <c r="AW102">
        <f t="shared" ca="1" si="78"/>
        <v>0.90909090909090906</v>
      </c>
      <c r="AX102">
        <f t="shared" ca="1" si="77"/>
        <v>0.84615384615384615</v>
      </c>
      <c r="AY102">
        <f t="shared" ca="1" si="77"/>
        <v>0.87179487179487181</v>
      </c>
      <c r="AZ102">
        <f t="shared" ca="1" si="77"/>
        <v>0.89473684210526316</v>
      </c>
      <c r="BA102">
        <f t="shared" ca="1" si="77"/>
        <v>0.97297297297297303</v>
      </c>
      <c r="BB102">
        <f t="shared" ca="1" si="77"/>
        <v>0.94736842105263164</v>
      </c>
      <c r="BC102">
        <f t="shared" ca="1" si="77"/>
        <v>0.86363636363636365</v>
      </c>
      <c r="BD102">
        <f t="shared" ca="1" si="77"/>
        <v>0.91111111111111109</v>
      </c>
      <c r="BE102">
        <f t="shared" ca="1" si="77"/>
        <v>0.85714285714285721</v>
      </c>
      <c r="BF102">
        <f t="shared" ca="1" si="77"/>
        <v>0.84848484848484851</v>
      </c>
      <c r="BG102">
        <f t="shared" ca="1" si="77"/>
        <v>0.85185185185185186</v>
      </c>
      <c r="BH102">
        <f t="shared" ca="1" si="77"/>
        <v>0.72727272727272729</v>
      </c>
      <c r="BI102">
        <f t="shared" ca="1" si="77"/>
        <v>0.82051282051282048</v>
      </c>
      <c r="BJ102">
        <f t="shared" ca="1" si="77"/>
        <v>0.90909090909090906</v>
      </c>
      <c r="BK102">
        <f t="shared" ca="1" si="77"/>
        <v>0.81395348837209303</v>
      </c>
      <c r="BL102">
        <f t="shared" ca="1" si="77"/>
        <v>0.87804878048780488</v>
      </c>
      <c r="BM102">
        <f t="shared" ca="1" si="80"/>
        <v>0.87096774193548387</v>
      </c>
      <c r="BN102">
        <f t="shared" ca="1" si="80"/>
        <v>0.9375</v>
      </c>
      <c r="BO102">
        <f t="shared" ca="1" si="80"/>
        <v>0.75</v>
      </c>
      <c r="BP102">
        <f t="shared" ca="1" si="80"/>
        <v>0.83333333333333337</v>
      </c>
      <c r="BQ102">
        <f t="shared" ca="1" si="80"/>
        <v>0.94594594594594594</v>
      </c>
      <c r="BR102">
        <f t="shared" ca="1" si="80"/>
        <v>0.7021276595744681</v>
      </c>
      <c r="BS102">
        <f t="shared" ca="1" si="80"/>
        <v>0.93333333333333335</v>
      </c>
      <c r="BT102">
        <f t="shared" ca="1" si="80"/>
        <v>1</v>
      </c>
      <c r="BU102">
        <f t="shared" ca="1" si="80"/>
        <v>0.83720930232558133</v>
      </c>
      <c r="BV102">
        <f t="shared" ca="1" si="80"/>
        <v>0.89130434782608692</v>
      </c>
      <c r="BW102">
        <f t="shared" ca="1" si="80"/>
        <v>0.89743589743589747</v>
      </c>
      <c r="BX102">
        <f t="shared" ca="1" si="80"/>
        <v>0.9137931034482758</v>
      </c>
      <c r="BY102">
        <f t="shared" ca="1" si="80"/>
        <v>0.80327868852459017</v>
      </c>
      <c r="BZ102">
        <f t="shared" ca="1" si="80"/>
        <v>0.8529411764705882</v>
      </c>
      <c r="CA102">
        <f t="shared" ca="1" si="80"/>
        <v>0.94444444444444442</v>
      </c>
      <c r="CB102">
        <f t="shared" ca="1" si="80"/>
        <v>0.97142857142857142</v>
      </c>
      <c r="CC102">
        <f t="shared" ca="1" si="67"/>
        <v>0.94871794871794868</v>
      </c>
      <c r="CD102">
        <f t="shared" ref="CD102:CG109" ca="1" si="85">1-(COUNTIFS(INDIRECT(CD$1),1,INDIRECT($A102),1)/(COUNTIFS(INDIRECT(CD$1),1,INDIRECT($A102),0)+COUNTIFS(INDIRECT(CD$1),0,INDIRECT($A102),1)+COUNTIFS(INDIRECT(CD$1),1,INDIRECT($A102),1)))</f>
        <v>0.87804878048780488</v>
      </c>
      <c r="CE102">
        <f t="shared" ca="1" si="85"/>
        <v>0.88888888888888884</v>
      </c>
      <c r="CF102">
        <f t="shared" ca="1" si="85"/>
        <v>0.93333333333333335</v>
      </c>
      <c r="CG102">
        <f t="shared" ca="1" si="85"/>
        <v>0.89189189189189189</v>
      </c>
      <c r="CH102">
        <f t="shared" ca="1" si="84"/>
        <v>0.94871794871794868</v>
      </c>
      <c r="CI102">
        <f t="shared" ca="1" si="84"/>
        <v>0.89743589743589747</v>
      </c>
      <c r="CJ102">
        <f t="shared" ca="1" si="82"/>
        <v>1</v>
      </c>
      <c r="CK102">
        <f t="shared" ca="1" si="82"/>
        <v>0.65853658536585358</v>
      </c>
      <c r="CL102">
        <f t="shared" ca="1" si="82"/>
        <v>0.8</v>
      </c>
      <c r="CM102">
        <f t="shared" ca="1" si="82"/>
        <v>0.77777777777777779</v>
      </c>
      <c r="CN102">
        <f t="shared" ca="1" si="82"/>
        <v>0.86111111111111116</v>
      </c>
      <c r="CO102">
        <f t="shared" ca="1" si="82"/>
        <v>0.7857142857142857</v>
      </c>
      <c r="CP102">
        <f t="shared" ca="1" si="82"/>
        <v>0.68292682926829262</v>
      </c>
      <c r="CQ102">
        <f t="shared" ca="1" si="82"/>
        <v>0.7</v>
      </c>
      <c r="CR102">
        <f t="shared" ca="1" si="82"/>
        <v>0.65789473684210531</v>
      </c>
      <c r="CS102">
        <f t="shared" ca="1" si="82"/>
        <v>0.80487804878048785</v>
      </c>
      <c r="CT102">
        <f t="shared" ca="1" si="82"/>
        <v>0.84615384615384615</v>
      </c>
      <c r="CU102">
        <f t="shared" ca="1" si="82"/>
        <v>0.78787878787878785</v>
      </c>
      <c r="CV102">
        <f t="shared" ca="1" si="82"/>
        <v>0.81081081081081074</v>
      </c>
      <c r="CW102">
        <f t="shared" ca="1" si="82"/>
        <v>0.65116279069767447</v>
      </c>
      <c r="CX102">
        <f t="shared" ca="1" si="82"/>
        <v>0</v>
      </c>
      <c r="CY102">
        <f t="shared" ca="1" si="82"/>
        <v>0.61538461538461542</v>
      </c>
      <c r="CZ102">
        <f t="shared" ca="1" si="81"/>
        <v>0.77358490566037741</v>
      </c>
      <c r="DA102">
        <f t="shared" ca="1" si="81"/>
        <v>0.61764705882352944</v>
      </c>
      <c r="DB102">
        <f t="shared" ca="1" si="81"/>
        <v>0.78125</v>
      </c>
      <c r="DC102">
        <f t="shared" ca="1" si="81"/>
        <v>0.79545454545454541</v>
      </c>
      <c r="DD102">
        <f t="shared" ca="1" si="81"/>
        <v>0.91666666666666663</v>
      </c>
      <c r="DE102">
        <f t="shared" ca="1" si="81"/>
        <v>0.72499999999999998</v>
      </c>
      <c r="DF102">
        <f t="shared" ca="1" si="81"/>
        <v>0.73809523809523814</v>
      </c>
      <c r="DG102">
        <f t="shared" ca="1" si="81"/>
        <v>0.8214285714285714</v>
      </c>
      <c r="DH102">
        <f t="shared" ca="1" si="81"/>
        <v>0.77500000000000002</v>
      </c>
      <c r="DI102">
        <f t="shared" ca="1" si="81"/>
        <v>0.875</v>
      </c>
      <c r="DJ102">
        <f t="shared" ca="1" si="81"/>
        <v>0.9</v>
      </c>
      <c r="DK102">
        <f t="shared" ca="1" si="81"/>
        <v>0.80952380952380953</v>
      </c>
      <c r="DL102">
        <f t="shared" ca="1" si="81"/>
        <v>0.90322580645161288</v>
      </c>
      <c r="DM102">
        <f t="shared" ca="1" si="81"/>
        <v>0.9285714285714286</v>
      </c>
      <c r="DN102">
        <f t="shared" ca="1" si="81"/>
        <v>0.61111111111111116</v>
      </c>
      <c r="DO102">
        <f t="shared" ca="1" si="83"/>
        <v>0.86111111111111116</v>
      </c>
      <c r="DP102">
        <f t="shared" ca="1" si="83"/>
        <v>0.82051282051282048</v>
      </c>
      <c r="DQ102">
        <f t="shared" ca="1" si="83"/>
        <v>0.83720930232558133</v>
      </c>
      <c r="DR102">
        <f t="shared" ca="1" si="83"/>
        <v>1</v>
      </c>
      <c r="DS102">
        <f t="shared" ca="1" si="83"/>
        <v>0.81818181818181812</v>
      </c>
      <c r="DT102">
        <f t="shared" ca="1" si="83"/>
        <v>0.83636363636363642</v>
      </c>
      <c r="DU102">
        <f t="shared" ca="1" si="83"/>
        <v>0.88135593220338981</v>
      </c>
      <c r="DV102">
        <f t="shared" ca="1" si="83"/>
        <v>0.84210526315789469</v>
      </c>
      <c r="DW102">
        <f t="shared" ca="1" si="83"/>
        <v>1</v>
      </c>
      <c r="DX102">
        <f t="shared" ca="1" si="60"/>
        <v>0.86046511627906974</v>
      </c>
      <c r="DY102">
        <f t="shared" ca="1" si="60"/>
        <v>0.84615384615384615</v>
      </c>
      <c r="DZ102">
        <f t="shared" ca="1" si="60"/>
        <v>0.78723404255319152</v>
      </c>
      <c r="EA102">
        <f t="shared" ca="1" si="60"/>
        <v>0.96551724137931039</v>
      </c>
      <c r="EB102">
        <f t="shared" ca="1" si="73"/>
        <v>0.82758620689655171</v>
      </c>
      <c r="EC102">
        <f t="shared" ca="1" si="73"/>
        <v>0.97142857142857142</v>
      </c>
      <c r="ED102">
        <f t="shared" ca="1" si="73"/>
        <v>0.90909090909090906</v>
      </c>
      <c r="EE102">
        <f t="shared" ca="1" si="73"/>
        <v>0.875</v>
      </c>
      <c r="EF102">
        <f t="shared" ca="1" si="73"/>
        <v>0.91176470588235292</v>
      </c>
      <c r="EG102">
        <f t="shared" ca="1" si="73"/>
        <v>1</v>
      </c>
      <c r="EH102">
        <f t="shared" ca="1" si="73"/>
        <v>0.94736842105263164</v>
      </c>
    </row>
    <row r="103" spans="1:138" ht="26.65" x14ac:dyDescent="0.45">
      <c r="A103" s="4" t="s">
        <v>117</v>
      </c>
      <c r="B103" s="3" t="s">
        <v>390</v>
      </c>
      <c r="C103">
        <f t="shared" ca="1" si="76"/>
        <v>0.75471698113207553</v>
      </c>
      <c r="D103">
        <f t="shared" ca="1" si="76"/>
        <v>0.8</v>
      </c>
      <c r="E103">
        <f t="shared" ca="1" si="76"/>
        <v>0.77966101694915257</v>
      </c>
      <c r="F103">
        <f t="shared" ca="1" si="76"/>
        <v>0.91304347826086962</v>
      </c>
      <c r="G103">
        <f t="shared" ca="1" si="76"/>
        <v>0.85</v>
      </c>
      <c r="H103">
        <f t="shared" ca="1" si="76"/>
        <v>0.89583333333333337</v>
      </c>
      <c r="I103">
        <f t="shared" ca="1" si="76"/>
        <v>0.89830508474576276</v>
      </c>
      <c r="J103">
        <f t="shared" ca="1" si="76"/>
        <v>0.84313725490196079</v>
      </c>
      <c r="K103">
        <f t="shared" ca="1" si="76"/>
        <v>0.9285714285714286</v>
      </c>
      <c r="L103">
        <f t="shared" ca="1" si="76"/>
        <v>0.94444444444444442</v>
      </c>
      <c r="M103">
        <f t="shared" ca="1" si="76"/>
        <v>0.86792452830188682</v>
      </c>
      <c r="N103">
        <f t="shared" ca="1" si="76"/>
        <v>0.9285714285714286</v>
      </c>
      <c r="O103">
        <f t="shared" ca="1" si="76"/>
        <v>0.86</v>
      </c>
      <c r="P103">
        <f t="shared" ca="1" si="76"/>
        <v>0.86046511627906974</v>
      </c>
      <c r="Q103">
        <f t="shared" ca="1" si="76"/>
        <v>0.9</v>
      </c>
      <c r="R103">
        <f t="shared" ca="1" si="76"/>
        <v>0.84375</v>
      </c>
      <c r="S103">
        <f t="shared" ca="1" si="74"/>
        <v>0.90243902439024393</v>
      </c>
      <c r="T103">
        <f t="shared" ca="1" si="74"/>
        <v>0.95238095238095233</v>
      </c>
      <c r="U103">
        <f t="shared" ca="1" si="74"/>
        <v>1</v>
      </c>
      <c r="V103">
        <f t="shared" ca="1" si="74"/>
        <v>0.88888888888888884</v>
      </c>
      <c r="W103">
        <f t="shared" ca="1" si="74"/>
        <v>0.93939393939393945</v>
      </c>
      <c r="X103">
        <f t="shared" ca="1" si="74"/>
        <v>0.88235294117647056</v>
      </c>
      <c r="Y103">
        <f t="shared" ca="1" si="74"/>
        <v>0.96969696969696972</v>
      </c>
      <c r="Z103">
        <f t="shared" ca="1" si="74"/>
        <v>0.94444444444444442</v>
      </c>
      <c r="AA103">
        <f t="shared" ca="1" si="74"/>
        <v>0.88372093023255816</v>
      </c>
      <c r="AB103">
        <f t="shared" ca="1" si="74"/>
        <v>0.68852459016393441</v>
      </c>
      <c r="AC103">
        <f t="shared" ca="1" si="74"/>
        <v>0.64179104477611948</v>
      </c>
      <c r="AD103">
        <f t="shared" ca="1" si="74"/>
        <v>0.85106382978723405</v>
      </c>
      <c r="AE103">
        <f t="shared" ca="1" si="74"/>
        <v>0.77272727272727271</v>
      </c>
      <c r="AF103">
        <f t="shared" ca="1" si="74"/>
        <v>0.74545454545454548</v>
      </c>
      <c r="AG103">
        <f t="shared" ca="1" si="74"/>
        <v>0.73684210526315796</v>
      </c>
      <c r="AH103">
        <f t="shared" ca="1" si="78"/>
        <v>0.81081081081081074</v>
      </c>
      <c r="AI103">
        <f t="shared" ca="1" si="78"/>
        <v>0.8</v>
      </c>
      <c r="AJ103">
        <f t="shared" ca="1" si="78"/>
        <v>0.86842105263157898</v>
      </c>
      <c r="AK103">
        <f t="shared" ca="1" si="78"/>
        <v>0.87179487179487181</v>
      </c>
      <c r="AL103">
        <f t="shared" ca="1" si="78"/>
        <v>0.75</v>
      </c>
      <c r="AM103">
        <f t="shared" ca="1" si="78"/>
        <v>0.80434782608695654</v>
      </c>
      <c r="AN103">
        <f t="shared" ca="1" si="78"/>
        <v>0.82857142857142851</v>
      </c>
      <c r="AO103">
        <f t="shared" ca="1" si="78"/>
        <v>0.88571428571428568</v>
      </c>
      <c r="AP103">
        <f t="shared" ca="1" si="78"/>
        <v>0.7857142857142857</v>
      </c>
      <c r="AQ103">
        <f t="shared" ca="1" si="78"/>
        <v>0.87878787878787878</v>
      </c>
      <c r="AR103">
        <f t="shared" ca="1" si="78"/>
        <v>0.75</v>
      </c>
      <c r="AS103">
        <f t="shared" ca="1" si="78"/>
        <v>0.86486486486486491</v>
      </c>
      <c r="AT103">
        <f t="shared" ca="1" si="78"/>
        <v>0.82978723404255317</v>
      </c>
      <c r="AU103">
        <f t="shared" ca="1" si="78"/>
        <v>0.97368421052631582</v>
      </c>
      <c r="AV103">
        <f t="shared" ca="1" si="78"/>
        <v>0.90909090909090906</v>
      </c>
      <c r="AW103">
        <f t="shared" ca="1" si="78"/>
        <v>0.86363636363636365</v>
      </c>
      <c r="AX103">
        <f t="shared" ca="1" si="77"/>
        <v>0.76</v>
      </c>
      <c r="AY103">
        <f t="shared" ca="1" si="77"/>
        <v>0.87804878048780488</v>
      </c>
      <c r="AZ103">
        <f t="shared" ca="1" si="77"/>
        <v>0.87931034482758619</v>
      </c>
      <c r="BA103">
        <f t="shared" ca="1" si="77"/>
        <v>0.97435897435897434</v>
      </c>
      <c r="BB103">
        <f t="shared" ca="1" si="77"/>
        <v>0.89473684210526316</v>
      </c>
      <c r="BC103">
        <f t="shared" ca="1" si="77"/>
        <v>0.81818181818181812</v>
      </c>
      <c r="BD103">
        <f t="shared" ca="1" si="77"/>
        <v>0.9375</v>
      </c>
      <c r="BE103">
        <f t="shared" ca="1" si="77"/>
        <v>0.79166666666666663</v>
      </c>
      <c r="BF103">
        <f t="shared" ca="1" si="77"/>
        <v>0.91891891891891886</v>
      </c>
      <c r="BG103">
        <f t="shared" ca="1" si="77"/>
        <v>0.81481481481481488</v>
      </c>
      <c r="BH103">
        <f t="shared" ca="1" si="77"/>
        <v>0.81632653061224492</v>
      </c>
      <c r="BI103">
        <f t="shared" ca="1" si="77"/>
        <v>0.88372093023255816</v>
      </c>
      <c r="BJ103">
        <f t="shared" ca="1" si="77"/>
        <v>0.97297297297297303</v>
      </c>
      <c r="BK103">
        <f t="shared" ca="1" si="77"/>
        <v>0.79545454545454541</v>
      </c>
      <c r="BL103">
        <f t="shared" ca="1" si="77"/>
        <v>0.73684210526315796</v>
      </c>
      <c r="BM103">
        <f t="shared" ca="1" si="80"/>
        <v>0.91176470588235292</v>
      </c>
      <c r="BN103">
        <f t="shared" ca="1" si="80"/>
        <v>0.94117647058823528</v>
      </c>
      <c r="BO103">
        <f t="shared" ca="1" si="80"/>
        <v>0.83673469387755106</v>
      </c>
      <c r="BP103">
        <f t="shared" ca="1" si="80"/>
        <v>0.92682926829268297</v>
      </c>
      <c r="BQ103">
        <f t="shared" ca="1" si="80"/>
        <v>0.92105263157894735</v>
      </c>
      <c r="BR103">
        <f t="shared" ca="1" si="80"/>
        <v>0.7142857142857143</v>
      </c>
      <c r="BS103">
        <f t="shared" ca="1" si="80"/>
        <v>0.86363636363636365</v>
      </c>
      <c r="BT103">
        <f t="shared" ca="1" si="80"/>
        <v>1</v>
      </c>
      <c r="BU103">
        <f t="shared" ca="1" si="80"/>
        <v>0.8936170212765957</v>
      </c>
      <c r="BV103">
        <f t="shared" ca="1" si="80"/>
        <v>0.87234042553191493</v>
      </c>
      <c r="BW103">
        <f t="shared" ca="1" si="80"/>
        <v>0.90243902439024393</v>
      </c>
      <c r="BX103">
        <f t="shared" ca="1" si="80"/>
        <v>0.8392857142857143</v>
      </c>
      <c r="BY103">
        <f t="shared" ca="1" si="80"/>
        <v>0.77049180327868849</v>
      </c>
      <c r="BZ103">
        <f t="shared" ca="1" si="80"/>
        <v>0.86111111111111116</v>
      </c>
      <c r="CA103">
        <f t="shared" ca="1" si="80"/>
        <v>1</v>
      </c>
      <c r="CB103">
        <f t="shared" ca="1" si="80"/>
        <v>0.88235294117647056</v>
      </c>
      <c r="CC103">
        <f t="shared" ca="1" si="67"/>
        <v>0.95121951219512191</v>
      </c>
      <c r="CD103">
        <f t="shared" ca="1" si="85"/>
        <v>0.85714285714285721</v>
      </c>
      <c r="CE103">
        <f t="shared" ca="1" si="85"/>
        <v>0.8</v>
      </c>
      <c r="CF103">
        <f t="shared" ca="1" si="85"/>
        <v>0.96969696969696972</v>
      </c>
      <c r="CG103">
        <f t="shared" ca="1" si="85"/>
        <v>0.89743589743589747</v>
      </c>
      <c r="CH103">
        <f t="shared" ca="1" si="84"/>
        <v>0.92500000000000004</v>
      </c>
      <c r="CI103">
        <f t="shared" ca="1" si="84"/>
        <v>0.9285714285714286</v>
      </c>
      <c r="CJ103">
        <f t="shared" ca="1" si="82"/>
        <v>1</v>
      </c>
      <c r="CK103">
        <f t="shared" ca="1" si="82"/>
        <v>0.73333333333333339</v>
      </c>
      <c r="CL103">
        <f t="shared" ca="1" si="82"/>
        <v>0.81081081081081074</v>
      </c>
      <c r="CM103">
        <f t="shared" ca="1" si="82"/>
        <v>0.7857142857142857</v>
      </c>
      <c r="CN103">
        <f t="shared" ca="1" si="82"/>
        <v>0.77142857142857146</v>
      </c>
      <c r="CO103">
        <f t="shared" ca="1" si="82"/>
        <v>0.70731707317073167</v>
      </c>
      <c r="CP103">
        <f t="shared" ca="1" si="82"/>
        <v>0.69767441860465118</v>
      </c>
      <c r="CQ103">
        <f t="shared" ca="1" si="82"/>
        <v>0.71875</v>
      </c>
      <c r="CR103">
        <f t="shared" ca="1" si="82"/>
        <v>0.76744186046511631</v>
      </c>
      <c r="CS103">
        <f t="shared" ca="1" si="82"/>
        <v>0.7857142857142857</v>
      </c>
      <c r="CT103">
        <f t="shared" ca="1" si="82"/>
        <v>0.79487179487179493</v>
      </c>
      <c r="CU103">
        <f t="shared" ca="1" si="82"/>
        <v>0.72727272727272729</v>
      </c>
      <c r="CV103">
        <f t="shared" ca="1" si="82"/>
        <v>0.7567567567567568</v>
      </c>
      <c r="CW103">
        <f t="shared" ca="1" si="82"/>
        <v>0.60465116279069764</v>
      </c>
      <c r="CX103">
        <f t="shared" ca="1" si="82"/>
        <v>0.61538461538461542</v>
      </c>
      <c r="CY103">
        <f t="shared" ca="1" si="82"/>
        <v>0</v>
      </c>
      <c r="CZ103">
        <f t="shared" ca="1" si="81"/>
        <v>0.68627450980392157</v>
      </c>
      <c r="DA103">
        <f t="shared" ca="1" si="81"/>
        <v>0.6</v>
      </c>
      <c r="DB103">
        <f t="shared" ca="1" si="81"/>
        <v>0.89189189189189189</v>
      </c>
      <c r="DC103">
        <f t="shared" ca="1" si="81"/>
        <v>0.75</v>
      </c>
      <c r="DD103">
        <f t="shared" ca="1" si="81"/>
        <v>0.92</v>
      </c>
      <c r="DE103">
        <f t="shared" ca="1" si="81"/>
        <v>0.82222222222222219</v>
      </c>
      <c r="DF103">
        <f t="shared" ca="1" si="81"/>
        <v>0.625</v>
      </c>
      <c r="DG103">
        <f t="shared" ca="1" si="81"/>
        <v>0.90625</v>
      </c>
      <c r="DH103">
        <f t="shared" ca="1" si="81"/>
        <v>0.72499999999999998</v>
      </c>
      <c r="DI103">
        <f t="shared" ca="1" si="81"/>
        <v>0.84848484848484851</v>
      </c>
      <c r="DJ103">
        <f t="shared" ca="1" si="81"/>
        <v>0.82051282051282048</v>
      </c>
      <c r="DK103">
        <f t="shared" ca="1" si="81"/>
        <v>0.81818181818181812</v>
      </c>
      <c r="DL103">
        <f t="shared" ca="1" si="81"/>
        <v>0.8</v>
      </c>
      <c r="DM103">
        <f t="shared" ca="1" si="81"/>
        <v>0.967741935483871</v>
      </c>
      <c r="DN103">
        <f t="shared" ca="1" si="81"/>
        <v>0.7</v>
      </c>
      <c r="DO103">
        <f t="shared" ca="1" si="83"/>
        <v>0.77142857142857146</v>
      </c>
      <c r="DP103">
        <f t="shared" ca="1" si="83"/>
        <v>0.66666666666666674</v>
      </c>
      <c r="DQ103">
        <f t="shared" ca="1" si="83"/>
        <v>0.73170731707317072</v>
      </c>
      <c r="DR103">
        <f t="shared" ca="1" si="83"/>
        <v>0.93103448275862066</v>
      </c>
      <c r="DS103">
        <f t="shared" ca="1" si="83"/>
        <v>0.77272727272727271</v>
      </c>
      <c r="DT103">
        <f t="shared" ca="1" si="83"/>
        <v>0.8214285714285714</v>
      </c>
      <c r="DU103">
        <f t="shared" ca="1" si="83"/>
        <v>0.7857142857142857</v>
      </c>
      <c r="DV103">
        <f t="shared" ca="1" si="83"/>
        <v>0.7567567567567568</v>
      </c>
      <c r="DW103">
        <f t="shared" ca="1" si="83"/>
        <v>1</v>
      </c>
      <c r="DX103">
        <f t="shared" ca="1" si="60"/>
        <v>0.91489361702127658</v>
      </c>
      <c r="DY103">
        <f t="shared" ca="1" si="60"/>
        <v>0.90697674418604657</v>
      </c>
      <c r="DZ103">
        <f t="shared" ca="1" si="60"/>
        <v>0.82000000000000006</v>
      </c>
      <c r="EA103">
        <f t="shared" ca="1" si="60"/>
        <v>0.93333333333333335</v>
      </c>
      <c r="EB103">
        <f t="shared" ca="1" si="73"/>
        <v>0.875</v>
      </c>
      <c r="EC103">
        <f t="shared" ca="1" si="73"/>
        <v>0.94444444444444442</v>
      </c>
      <c r="ED103">
        <f t="shared" ca="1" si="73"/>
        <v>0.88888888888888884</v>
      </c>
      <c r="EE103">
        <f t="shared" ca="1" si="73"/>
        <v>0.85365853658536583</v>
      </c>
      <c r="EF103">
        <f t="shared" ca="1" si="73"/>
        <v>0.94594594594594594</v>
      </c>
      <c r="EG103">
        <f t="shared" ca="1" si="73"/>
        <v>1</v>
      </c>
      <c r="EH103">
        <f t="shared" ca="1" si="73"/>
        <v>0.95</v>
      </c>
    </row>
    <row r="104" spans="1:138" ht="26.65" x14ac:dyDescent="0.45">
      <c r="A104" s="4" t="s">
        <v>118</v>
      </c>
      <c r="B104" s="3" t="s">
        <v>391</v>
      </c>
      <c r="C104">
        <f t="shared" ca="1" si="76"/>
        <v>0.77777777777777779</v>
      </c>
      <c r="D104">
        <f t="shared" ca="1" si="76"/>
        <v>0.72151898734177222</v>
      </c>
      <c r="E104">
        <f t="shared" ca="1" si="76"/>
        <v>0.81428571428571428</v>
      </c>
      <c r="F104">
        <f t="shared" ca="1" si="76"/>
        <v>0.80392156862745101</v>
      </c>
      <c r="G104">
        <f t="shared" ca="1" si="76"/>
        <v>0.76923076923076916</v>
      </c>
      <c r="H104">
        <f t="shared" ca="1" si="76"/>
        <v>0.85714285714285721</v>
      </c>
      <c r="I104">
        <f t="shared" ca="1" si="76"/>
        <v>0.84848484848484851</v>
      </c>
      <c r="J104">
        <f t="shared" ca="1" si="76"/>
        <v>0.87096774193548387</v>
      </c>
      <c r="K104">
        <f t="shared" ca="1" si="76"/>
        <v>0.90196078431372551</v>
      </c>
      <c r="L104">
        <f t="shared" ca="1" si="76"/>
        <v>0.91111111111111109</v>
      </c>
      <c r="M104">
        <f t="shared" ca="1" si="76"/>
        <v>0.77586206896551724</v>
      </c>
      <c r="N104">
        <f t="shared" ca="1" si="76"/>
        <v>0.90196078431372551</v>
      </c>
      <c r="O104">
        <f t="shared" ca="1" si="76"/>
        <v>0.82758620689655171</v>
      </c>
      <c r="P104">
        <f t="shared" ca="1" si="76"/>
        <v>0.8</v>
      </c>
      <c r="Q104">
        <f t="shared" ca="1" si="76"/>
        <v>0.77777777777777779</v>
      </c>
      <c r="R104">
        <f t="shared" ca="1" si="76"/>
        <v>0.85714285714285721</v>
      </c>
      <c r="S104">
        <f t="shared" ca="1" si="74"/>
        <v>0.83333333333333337</v>
      </c>
      <c r="T104">
        <f t="shared" ca="1" si="74"/>
        <v>0.85416666666666663</v>
      </c>
      <c r="U104">
        <f t="shared" ca="1" si="74"/>
        <v>0.96</v>
      </c>
      <c r="V104">
        <f t="shared" ca="1" si="74"/>
        <v>0.82692307692307687</v>
      </c>
      <c r="W104">
        <f t="shared" ca="1" si="74"/>
        <v>0.93023255813953487</v>
      </c>
      <c r="X104">
        <f t="shared" ca="1" si="74"/>
        <v>0.80701754385964919</v>
      </c>
      <c r="Y104">
        <f t="shared" ca="1" si="74"/>
        <v>1</v>
      </c>
      <c r="Z104">
        <f t="shared" ca="1" si="74"/>
        <v>0.97916666666666663</v>
      </c>
      <c r="AA104">
        <f t="shared" ca="1" si="74"/>
        <v>0.86538461538461542</v>
      </c>
      <c r="AB104">
        <f t="shared" ca="1" si="74"/>
        <v>0.578125</v>
      </c>
      <c r="AC104">
        <f t="shared" ca="1" si="74"/>
        <v>0.56338028169014087</v>
      </c>
      <c r="AD104">
        <f t="shared" ca="1" si="74"/>
        <v>0.67346938775510212</v>
      </c>
      <c r="AE104">
        <f t="shared" ca="1" si="74"/>
        <v>0.7</v>
      </c>
      <c r="AF104">
        <f t="shared" ca="1" si="74"/>
        <v>0.73015873015873023</v>
      </c>
      <c r="AG104">
        <f t="shared" ca="1" si="74"/>
        <v>0.63934426229508201</v>
      </c>
      <c r="AH104">
        <f t="shared" ca="1" si="78"/>
        <v>0.80434782608695654</v>
      </c>
      <c r="AI104">
        <f t="shared" ca="1" si="78"/>
        <v>0.72549019607843135</v>
      </c>
      <c r="AJ104">
        <f t="shared" ca="1" si="78"/>
        <v>0.77272727272727271</v>
      </c>
      <c r="AK104">
        <f t="shared" ca="1" si="78"/>
        <v>0.87755102040816324</v>
      </c>
      <c r="AL104">
        <f t="shared" ca="1" si="78"/>
        <v>0.66666666666666674</v>
      </c>
      <c r="AM104">
        <f t="shared" ca="1" si="78"/>
        <v>0.73076923076923084</v>
      </c>
      <c r="AN104">
        <f t="shared" ca="1" si="78"/>
        <v>0.84444444444444444</v>
      </c>
      <c r="AO104">
        <f t="shared" ca="1" si="78"/>
        <v>0.88888888888888884</v>
      </c>
      <c r="AP104">
        <f t="shared" ca="1" si="78"/>
        <v>0.62222222222222223</v>
      </c>
      <c r="AQ104">
        <f t="shared" ca="1" si="78"/>
        <v>0.90909090909090906</v>
      </c>
      <c r="AR104">
        <f t="shared" ca="1" si="78"/>
        <v>0.81395348837209303</v>
      </c>
      <c r="AS104">
        <f t="shared" ca="1" si="78"/>
        <v>0.79545454545454541</v>
      </c>
      <c r="AT104">
        <f t="shared" ca="1" si="78"/>
        <v>0.75471698113207553</v>
      </c>
      <c r="AU104">
        <f t="shared" ca="1" si="78"/>
        <v>0.80952380952380953</v>
      </c>
      <c r="AV104">
        <f t="shared" ca="1" si="78"/>
        <v>0.93181818181818188</v>
      </c>
      <c r="AW104">
        <f t="shared" ca="1" si="78"/>
        <v>0.72916666666666674</v>
      </c>
      <c r="AX104">
        <f t="shared" ca="1" si="77"/>
        <v>0.78333333333333333</v>
      </c>
      <c r="AY104">
        <f t="shared" ca="1" si="77"/>
        <v>0.83673469387755106</v>
      </c>
      <c r="AZ104">
        <f t="shared" ca="1" si="77"/>
        <v>0.8307692307692307</v>
      </c>
      <c r="BA104">
        <f t="shared" ca="1" si="77"/>
        <v>0.9375</v>
      </c>
      <c r="BB104">
        <f t="shared" ca="1" si="77"/>
        <v>0.82222222222222219</v>
      </c>
      <c r="BC104">
        <f t="shared" ca="1" si="77"/>
        <v>0.875</v>
      </c>
      <c r="BD104">
        <f t="shared" ca="1" si="77"/>
        <v>0.8727272727272728</v>
      </c>
      <c r="BE104">
        <f t="shared" ca="1" si="77"/>
        <v>0.78947368421052633</v>
      </c>
      <c r="BF104">
        <f t="shared" ca="1" si="77"/>
        <v>0.9375</v>
      </c>
      <c r="BG104">
        <f t="shared" ca="1" si="77"/>
        <v>0.7068965517241379</v>
      </c>
      <c r="BH104">
        <f t="shared" ca="1" si="77"/>
        <v>0.85</v>
      </c>
      <c r="BI104">
        <f t="shared" ca="1" si="77"/>
        <v>0.8867924528301887</v>
      </c>
      <c r="BJ104">
        <f t="shared" ca="1" si="77"/>
        <v>0.93478260869565222</v>
      </c>
      <c r="BK104">
        <f t="shared" ca="1" si="77"/>
        <v>0.72</v>
      </c>
      <c r="BL104">
        <f t="shared" ca="1" si="77"/>
        <v>0.74468085106382986</v>
      </c>
      <c r="BM104">
        <f t="shared" ca="1" si="80"/>
        <v>0.95652173913043481</v>
      </c>
      <c r="BN104">
        <f t="shared" ca="1" si="80"/>
        <v>0.93181818181818188</v>
      </c>
      <c r="BO104">
        <f t="shared" ca="1" si="80"/>
        <v>0.7857142857142857</v>
      </c>
      <c r="BP104">
        <f t="shared" ca="1" si="80"/>
        <v>0.92156862745098045</v>
      </c>
      <c r="BQ104">
        <f t="shared" ca="1" si="80"/>
        <v>0.93877551020408168</v>
      </c>
      <c r="BR104">
        <f t="shared" ca="1" si="80"/>
        <v>0.78688524590163933</v>
      </c>
      <c r="BS104">
        <f t="shared" ca="1" si="80"/>
        <v>0.87037037037037035</v>
      </c>
      <c r="BT104">
        <f t="shared" ca="1" si="80"/>
        <v>0.97435897435897434</v>
      </c>
      <c r="BU104">
        <f t="shared" ca="1" si="80"/>
        <v>0.78846153846153844</v>
      </c>
      <c r="BV104">
        <f t="shared" ca="1" si="80"/>
        <v>0.85714285714285721</v>
      </c>
      <c r="BW104">
        <f t="shared" ca="1" si="80"/>
        <v>0.90196078431372551</v>
      </c>
      <c r="BX104">
        <f t="shared" ca="1" si="80"/>
        <v>0.73333333333333339</v>
      </c>
      <c r="BY104">
        <f t="shared" ca="1" si="80"/>
        <v>0.69696969696969702</v>
      </c>
      <c r="BZ104">
        <f t="shared" ca="1" si="80"/>
        <v>0.98039215686274506</v>
      </c>
      <c r="CA104">
        <f t="shared" ca="1" si="80"/>
        <v>0.9375</v>
      </c>
      <c r="CB104">
        <f t="shared" ca="1" si="80"/>
        <v>0.95744680851063835</v>
      </c>
      <c r="CC104">
        <f t="shared" ca="1" si="67"/>
        <v>0.92</v>
      </c>
      <c r="CD104">
        <f t="shared" ca="1" si="85"/>
        <v>0.82000000000000006</v>
      </c>
      <c r="CE104">
        <f t="shared" ca="1" si="85"/>
        <v>0.89583333333333337</v>
      </c>
      <c r="CF104">
        <f t="shared" ca="1" si="85"/>
        <v>0.9285714285714286</v>
      </c>
      <c r="CG104">
        <f t="shared" ca="1" si="85"/>
        <v>0.85106382978723405</v>
      </c>
      <c r="CH104">
        <f t="shared" ca="1" si="84"/>
        <v>0.89795918367346939</v>
      </c>
      <c r="CI104">
        <f t="shared" ca="1" si="84"/>
        <v>0.85714285714285721</v>
      </c>
      <c r="CJ104">
        <f t="shared" ca="1" si="82"/>
        <v>0.97619047619047616</v>
      </c>
      <c r="CK104">
        <f t="shared" ca="1" si="82"/>
        <v>0.69230769230769229</v>
      </c>
      <c r="CL104">
        <f t="shared" ca="1" si="82"/>
        <v>0.69047619047619047</v>
      </c>
      <c r="CM104">
        <f t="shared" ca="1" si="82"/>
        <v>0.70491803278688525</v>
      </c>
      <c r="CN104">
        <f t="shared" ca="1" si="82"/>
        <v>0.8</v>
      </c>
      <c r="CO104">
        <f t="shared" ca="1" si="82"/>
        <v>0.74509803921568629</v>
      </c>
      <c r="CP104">
        <f t="shared" ca="1" si="82"/>
        <v>0.71153846153846156</v>
      </c>
      <c r="CQ104">
        <f t="shared" ca="1" si="82"/>
        <v>0.79069767441860461</v>
      </c>
      <c r="CR104">
        <f t="shared" ca="1" si="82"/>
        <v>0.79245283018867929</v>
      </c>
      <c r="CS104">
        <f t="shared" ca="1" si="82"/>
        <v>0.59090909090909083</v>
      </c>
      <c r="CT104">
        <f t="shared" ca="1" si="82"/>
        <v>0.79166666666666663</v>
      </c>
      <c r="CU104">
        <f t="shared" ca="1" si="82"/>
        <v>0.79545454545454541</v>
      </c>
      <c r="CV104">
        <f t="shared" ca="1" si="82"/>
        <v>0.70454545454545459</v>
      </c>
      <c r="CW104">
        <f t="shared" ca="1" si="82"/>
        <v>0.70909090909090911</v>
      </c>
      <c r="CX104">
        <f t="shared" ca="1" si="82"/>
        <v>0.77358490566037741</v>
      </c>
      <c r="CY104">
        <f t="shared" ca="1" si="82"/>
        <v>0.68627450980392157</v>
      </c>
      <c r="CZ104">
        <f t="shared" ca="1" si="81"/>
        <v>0</v>
      </c>
      <c r="DA104">
        <f t="shared" ca="1" si="81"/>
        <v>0.72340425531914887</v>
      </c>
      <c r="DB104">
        <f t="shared" ca="1" si="81"/>
        <v>0.8936170212765957</v>
      </c>
      <c r="DC104">
        <f t="shared" ca="1" si="81"/>
        <v>0.65306122448979598</v>
      </c>
      <c r="DD104">
        <f t="shared" ca="1" si="81"/>
        <v>0.67346938775510212</v>
      </c>
      <c r="DE104">
        <f t="shared" ca="1" si="81"/>
        <v>0.63829787234042556</v>
      </c>
      <c r="DF104">
        <f t="shared" ca="1" si="81"/>
        <v>0.8</v>
      </c>
      <c r="DG104">
        <f t="shared" ca="1" si="81"/>
        <v>0.90476190476190477</v>
      </c>
      <c r="DH104">
        <f t="shared" ca="1" si="81"/>
        <v>0.73469387755102034</v>
      </c>
      <c r="DI104">
        <f t="shared" ca="1" si="81"/>
        <v>0.91111111111111109</v>
      </c>
      <c r="DJ104">
        <f t="shared" ca="1" si="81"/>
        <v>0.73333333333333339</v>
      </c>
      <c r="DK104">
        <f t="shared" ca="1" si="81"/>
        <v>0.6875</v>
      </c>
      <c r="DL104">
        <f t="shared" ca="1" si="81"/>
        <v>0.85365853658536583</v>
      </c>
      <c r="DM104">
        <f t="shared" ca="1" si="81"/>
        <v>0.95121951219512191</v>
      </c>
      <c r="DN104">
        <f t="shared" ca="1" si="81"/>
        <v>0.6875</v>
      </c>
      <c r="DO104">
        <f t="shared" ca="1" si="83"/>
        <v>0.8</v>
      </c>
      <c r="DP104">
        <f t="shared" ca="1" si="83"/>
        <v>0.71739130434782616</v>
      </c>
      <c r="DQ104">
        <f t="shared" ca="1" si="83"/>
        <v>0.56818181818181812</v>
      </c>
      <c r="DR104">
        <f t="shared" ca="1" si="83"/>
        <v>0.95</v>
      </c>
      <c r="DS104">
        <f t="shared" ca="1" si="83"/>
        <v>0.75</v>
      </c>
      <c r="DT104">
        <f t="shared" ca="1" si="83"/>
        <v>0.796875</v>
      </c>
      <c r="DU104">
        <f t="shared" ca="1" si="83"/>
        <v>0.765625</v>
      </c>
      <c r="DV104">
        <f t="shared" ca="1" si="83"/>
        <v>0.88235294117647056</v>
      </c>
      <c r="DW104">
        <f t="shared" ca="1" si="83"/>
        <v>1</v>
      </c>
      <c r="DX104">
        <f t="shared" ca="1" si="60"/>
        <v>0.8928571428571429</v>
      </c>
      <c r="DY104">
        <f t="shared" ca="1" si="60"/>
        <v>0.90566037735849059</v>
      </c>
      <c r="DZ104">
        <f t="shared" ca="1" si="60"/>
        <v>0.81355932203389836</v>
      </c>
      <c r="EA104">
        <f t="shared" ca="1" si="60"/>
        <v>0.95121951219512191</v>
      </c>
      <c r="EB104">
        <f t="shared" ref="EB104:EH119" ca="1" si="86">1-(COUNTIFS(INDIRECT(EB$1),1,INDIRECT($A104),1)/(COUNTIFS(INDIRECT(EB$1),1,INDIRECT($A104),0)+COUNTIFS(INDIRECT(EB$1),0,INDIRECT($A104),1)+COUNTIFS(INDIRECT(EB$1),1,INDIRECT($A104),1)))</f>
        <v>0.9555555555555556</v>
      </c>
      <c r="EC104">
        <f t="shared" ca="1" si="86"/>
        <v>0.86046511627906974</v>
      </c>
      <c r="ED104">
        <f t="shared" ca="1" si="86"/>
        <v>0.87037037037037035</v>
      </c>
      <c r="EE104">
        <f t="shared" ca="1" si="86"/>
        <v>0.88461538461538458</v>
      </c>
      <c r="EF104">
        <f t="shared" ca="1" si="86"/>
        <v>0.88888888888888884</v>
      </c>
      <c r="EG104">
        <f t="shared" ca="1" si="86"/>
        <v>1</v>
      </c>
      <c r="EH104">
        <f t="shared" ca="1" si="86"/>
        <v>0.89583333333333337</v>
      </c>
    </row>
    <row r="105" spans="1:138" ht="39.75" x14ac:dyDescent="0.45">
      <c r="A105" s="4" t="s">
        <v>119</v>
      </c>
      <c r="B105" s="3" t="s">
        <v>386</v>
      </c>
      <c r="C105">
        <f t="shared" ca="1" si="76"/>
        <v>0.84313725490196079</v>
      </c>
      <c r="D105">
        <f t="shared" ca="1" si="76"/>
        <v>0.83098591549295775</v>
      </c>
      <c r="E105">
        <f t="shared" ca="1" si="76"/>
        <v>0.8392857142857143</v>
      </c>
      <c r="F105">
        <f t="shared" ca="1" si="76"/>
        <v>0.92500000000000004</v>
      </c>
      <c r="G105">
        <f t="shared" ca="1" si="76"/>
        <v>0.80769230769230771</v>
      </c>
      <c r="H105">
        <f t="shared" ca="1" si="76"/>
        <v>0.87804878048780488</v>
      </c>
      <c r="I105">
        <f t="shared" ca="1" si="76"/>
        <v>0.88461538461538458</v>
      </c>
      <c r="J105">
        <f t="shared" ca="1" si="76"/>
        <v>0.84444444444444444</v>
      </c>
      <c r="K105">
        <f t="shared" ca="1" si="76"/>
        <v>0.94444444444444442</v>
      </c>
      <c r="L105">
        <f t="shared" ca="1" si="76"/>
        <v>0.96666666666666667</v>
      </c>
      <c r="M105">
        <f t="shared" ca="1" si="76"/>
        <v>0.87234042553191493</v>
      </c>
      <c r="N105">
        <f t="shared" ca="1" si="76"/>
        <v>0.91428571428571426</v>
      </c>
      <c r="O105">
        <f t="shared" ca="1" si="76"/>
        <v>0.88888888888888884</v>
      </c>
      <c r="P105">
        <f t="shared" ca="1" si="76"/>
        <v>0.89473684210526316</v>
      </c>
      <c r="Q105">
        <f t="shared" ca="1" si="76"/>
        <v>0.90909090909090906</v>
      </c>
      <c r="R105">
        <f t="shared" ca="1" si="76"/>
        <v>0.88888888888888884</v>
      </c>
      <c r="S105">
        <f t="shared" ca="1" si="74"/>
        <v>0.91428571428571426</v>
      </c>
      <c r="T105">
        <f t="shared" ca="1" si="74"/>
        <v>0.91176470588235292</v>
      </c>
      <c r="U105">
        <f t="shared" ca="1" si="74"/>
        <v>1</v>
      </c>
      <c r="V105">
        <f t="shared" ca="1" si="74"/>
        <v>0.83783783783783783</v>
      </c>
      <c r="W105">
        <f t="shared" ca="1" si="74"/>
        <v>0.96296296296296302</v>
      </c>
      <c r="X105">
        <f t="shared" ca="1" si="74"/>
        <v>0.80952380952380953</v>
      </c>
      <c r="Y105">
        <f t="shared" ca="1" si="74"/>
        <v>1</v>
      </c>
      <c r="Z105">
        <f t="shared" ca="1" si="74"/>
        <v>0.93103448275862066</v>
      </c>
      <c r="AA105">
        <f t="shared" ca="1" si="74"/>
        <v>0.94871794871794868</v>
      </c>
      <c r="AB105">
        <f t="shared" ca="1" si="74"/>
        <v>0.80327868852459017</v>
      </c>
      <c r="AC105">
        <f t="shared" ca="1" si="74"/>
        <v>0.74626865671641784</v>
      </c>
      <c r="AD105">
        <f t="shared" ca="1" si="74"/>
        <v>0.85365853658536583</v>
      </c>
      <c r="AE105">
        <f t="shared" ca="1" si="74"/>
        <v>0.85365853658536583</v>
      </c>
      <c r="AF105">
        <f t="shared" ca="1" si="74"/>
        <v>0.80769230769230771</v>
      </c>
      <c r="AG105">
        <f t="shared" ca="1" si="74"/>
        <v>0.77358490566037741</v>
      </c>
      <c r="AH105">
        <f t="shared" ca="1" si="78"/>
        <v>0.87878787878787878</v>
      </c>
      <c r="AI105">
        <f t="shared" ca="1" si="78"/>
        <v>0.85365853658536583</v>
      </c>
      <c r="AJ105">
        <f t="shared" ca="1" si="78"/>
        <v>0.875</v>
      </c>
      <c r="AK105">
        <f t="shared" ca="1" si="78"/>
        <v>0.94285714285714284</v>
      </c>
      <c r="AL105">
        <f t="shared" ca="1" si="78"/>
        <v>0.81632653061224492</v>
      </c>
      <c r="AM105">
        <f t="shared" ca="1" si="78"/>
        <v>0.76923076923076916</v>
      </c>
      <c r="AN105">
        <f t="shared" ca="1" si="78"/>
        <v>0.8666666666666667</v>
      </c>
      <c r="AO105">
        <f t="shared" ca="1" si="78"/>
        <v>0.89655172413793105</v>
      </c>
      <c r="AP105">
        <f t="shared" ca="1" si="78"/>
        <v>0.81081081081081074</v>
      </c>
      <c r="AQ105">
        <f t="shared" ca="1" si="78"/>
        <v>0.84615384615384615</v>
      </c>
      <c r="AR105">
        <f t="shared" ca="1" si="78"/>
        <v>0.77777777777777779</v>
      </c>
      <c r="AS105">
        <f t="shared" ca="1" si="78"/>
        <v>0.93939393939393945</v>
      </c>
      <c r="AT105">
        <f t="shared" ca="1" si="78"/>
        <v>0.85714285714285721</v>
      </c>
      <c r="AU105">
        <f t="shared" ca="1" si="78"/>
        <v>0.93333333333333335</v>
      </c>
      <c r="AV105">
        <f t="shared" ca="1" si="78"/>
        <v>0.88461538461538458</v>
      </c>
      <c r="AW105">
        <f t="shared" ca="1" si="78"/>
        <v>0.80555555555555558</v>
      </c>
      <c r="AX105">
        <f t="shared" ca="1" si="77"/>
        <v>0.87755102040816324</v>
      </c>
      <c r="AY105">
        <f t="shared" ca="1" si="77"/>
        <v>0.88571428571428568</v>
      </c>
      <c r="AZ105">
        <f t="shared" ca="1" si="77"/>
        <v>0.90566037735849059</v>
      </c>
      <c r="BA105">
        <f t="shared" ca="1" si="77"/>
        <v>0.93548387096774199</v>
      </c>
      <c r="BB105">
        <f t="shared" ca="1" si="77"/>
        <v>0.97058823529411764</v>
      </c>
      <c r="BC105">
        <f t="shared" ca="1" si="77"/>
        <v>0.95348837209302328</v>
      </c>
      <c r="BD105">
        <f t="shared" ca="1" si="77"/>
        <v>0.92682926829268297</v>
      </c>
      <c r="BE105">
        <f t="shared" ca="1" si="77"/>
        <v>0.91489361702127658</v>
      </c>
      <c r="BF105">
        <f t="shared" ca="1" si="77"/>
        <v>0.93548387096774199</v>
      </c>
      <c r="BG105">
        <f t="shared" ca="1" si="77"/>
        <v>0.78723404255319152</v>
      </c>
      <c r="BH105">
        <f t="shared" ca="1" si="77"/>
        <v>0.81395348837209303</v>
      </c>
      <c r="BI105">
        <f t="shared" ca="1" si="77"/>
        <v>0.89189189189189189</v>
      </c>
      <c r="BJ105">
        <f t="shared" ca="1" si="77"/>
        <v>0.93103448275862066</v>
      </c>
      <c r="BK105">
        <f t="shared" ca="1" si="77"/>
        <v>0.72222222222222221</v>
      </c>
      <c r="BL105">
        <f t="shared" ca="1" si="77"/>
        <v>0.79411764705882359</v>
      </c>
      <c r="BM105">
        <f t="shared" ca="1" si="80"/>
        <v>0.96551724137931039</v>
      </c>
      <c r="BN105">
        <f t="shared" ca="1" si="80"/>
        <v>0.9642857142857143</v>
      </c>
      <c r="BO105">
        <f t="shared" ca="1" si="80"/>
        <v>0.78048780487804881</v>
      </c>
      <c r="BP105">
        <f t="shared" ca="1" si="80"/>
        <v>0.87878787878787878</v>
      </c>
      <c r="BQ105">
        <f t="shared" ca="1" si="80"/>
        <v>0.96969696969696972</v>
      </c>
      <c r="BR105">
        <f t="shared" ca="1" si="80"/>
        <v>0.78260869565217395</v>
      </c>
      <c r="BS105">
        <f t="shared" ca="1" si="80"/>
        <v>0.86842105263157898</v>
      </c>
      <c r="BT105">
        <f t="shared" ca="1" si="80"/>
        <v>1</v>
      </c>
      <c r="BU105">
        <f t="shared" ca="1" si="80"/>
        <v>0.84615384615384615</v>
      </c>
      <c r="BV105">
        <f t="shared" ca="1" si="80"/>
        <v>0.90476190476190477</v>
      </c>
      <c r="BW105">
        <f t="shared" ca="1" si="80"/>
        <v>0.84848484848484851</v>
      </c>
      <c r="BX105">
        <f t="shared" ca="1" si="80"/>
        <v>0.79166666666666663</v>
      </c>
      <c r="BY105">
        <f t="shared" ca="1" si="80"/>
        <v>0.7857142857142857</v>
      </c>
      <c r="BZ105">
        <f t="shared" ca="1" si="80"/>
        <v>0.8666666666666667</v>
      </c>
      <c r="CA105">
        <f t="shared" ca="1" si="80"/>
        <v>0.9</v>
      </c>
      <c r="CB105">
        <f t="shared" ca="1" si="80"/>
        <v>0.93103448275862066</v>
      </c>
      <c r="CC105">
        <f t="shared" ca="1" si="67"/>
        <v>0.97142857142857142</v>
      </c>
      <c r="CD105">
        <f t="shared" ca="1" si="85"/>
        <v>0.75757575757575757</v>
      </c>
      <c r="CE105">
        <f t="shared" ca="1" si="85"/>
        <v>0.87096774193548387</v>
      </c>
      <c r="CF105">
        <f t="shared" ca="1" si="85"/>
        <v>0.96153846153846156</v>
      </c>
      <c r="CG105">
        <f t="shared" ca="1" si="85"/>
        <v>0.75862068965517238</v>
      </c>
      <c r="CH105">
        <f t="shared" ca="1" si="84"/>
        <v>0.90909090909090906</v>
      </c>
      <c r="CI105">
        <f t="shared" ca="1" si="84"/>
        <v>0.88235294117647056</v>
      </c>
      <c r="CJ105">
        <f t="shared" ca="1" si="82"/>
        <v>1</v>
      </c>
      <c r="CK105">
        <f t="shared" ca="1" si="82"/>
        <v>0.68421052631578949</v>
      </c>
      <c r="CL105">
        <f t="shared" ca="1" si="82"/>
        <v>0.76666666666666661</v>
      </c>
      <c r="CM105">
        <f t="shared" ca="1" si="82"/>
        <v>0.75510204081632648</v>
      </c>
      <c r="CN105">
        <f t="shared" ca="1" si="82"/>
        <v>0.83870967741935487</v>
      </c>
      <c r="CO105">
        <f t="shared" ca="1" si="82"/>
        <v>0.7567567567567568</v>
      </c>
      <c r="CP105">
        <f t="shared" ca="1" si="82"/>
        <v>0.67567567567567566</v>
      </c>
      <c r="CQ105">
        <f t="shared" ca="1" si="82"/>
        <v>0.7407407407407407</v>
      </c>
      <c r="CR105">
        <f t="shared" ca="1" si="82"/>
        <v>0.82051282051282048</v>
      </c>
      <c r="CS105">
        <f t="shared" ca="1" si="82"/>
        <v>0.70588235294117641</v>
      </c>
      <c r="CT105">
        <f t="shared" ca="1" si="82"/>
        <v>0.82352941176470584</v>
      </c>
      <c r="CU105">
        <f t="shared" ca="1" si="82"/>
        <v>0.75</v>
      </c>
      <c r="CV105">
        <f t="shared" ca="1" si="82"/>
        <v>0.65517241379310343</v>
      </c>
      <c r="CW105">
        <f t="shared" ca="1" si="82"/>
        <v>0.64102564102564097</v>
      </c>
      <c r="CX105">
        <f t="shared" ca="1" si="82"/>
        <v>0.61764705882352944</v>
      </c>
      <c r="CY105">
        <f t="shared" ca="1" si="82"/>
        <v>0.6</v>
      </c>
      <c r="CZ105">
        <f t="shared" ca="1" si="81"/>
        <v>0.72340425531914887</v>
      </c>
      <c r="DA105">
        <f t="shared" ca="1" si="81"/>
        <v>0</v>
      </c>
      <c r="DB105">
        <f t="shared" ca="1" si="81"/>
        <v>0.82758620689655171</v>
      </c>
      <c r="DC105">
        <f t="shared" ca="1" si="81"/>
        <v>0.8</v>
      </c>
      <c r="DD105">
        <f t="shared" ca="1" si="81"/>
        <v>0.88095238095238093</v>
      </c>
      <c r="DE105">
        <f t="shared" ca="1" si="81"/>
        <v>0.78947368421052633</v>
      </c>
      <c r="DF105">
        <f t="shared" ca="1" si="81"/>
        <v>0.73684210526315796</v>
      </c>
      <c r="DG105">
        <f t="shared" ca="1" si="81"/>
        <v>0.88</v>
      </c>
      <c r="DH105">
        <f t="shared" ca="1" si="81"/>
        <v>0.74285714285714288</v>
      </c>
      <c r="DI105">
        <f t="shared" ca="1" si="81"/>
        <v>0.8928571428571429</v>
      </c>
      <c r="DJ105">
        <f t="shared" ca="1" si="81"/>
        <v>0.78125</v>
      </c>
      <c r="DK105">
        <f t="shared" ca="1" si="81"/>
        <v>0.7142857142857143</v>
      </c>
      <c r="DL105">
        <f t="shared" ca="1" si="81"/>
        <v>0.84</v>
      </c>
      <c r="DM105">
        <f t="shared" ca="1" si="81"/>
        <v>0.95833333333333337</v>
      </c>
      <c r="DN105">
        <f t="shared" ca="1" si="81"/>
        <v>0.67647058823529416</v>
      </c>
      <c r="DO105">
        <f t="shared" ca="1" si="83"/>
        <v>0.8</v>
      </c>
      <c r="DP105">
        <f t="shared" ca="1" si="83"/>
        <v>0.79411764705882359</v>
      </c>
      <c r="DQ105">
        <f t="shared" ca="1" si="83"/>
        <v>0.7142857142857143</v>
      </c>
      <c r="DR105">
        <f t="shared" ca="1" si="83"/>
        <v>0.95652173913043481</v>
      </c>
      <c r="DS105">
        <f t="shared" ca="1" si="83"/>
        <v>0.76315789473684215</v>
      </c>
      <c r="DT105">
        <f t="shared" ca="1" si="83"/>
        <v>0.82000000000000006</v>
      </c>
      <c r="DU105">
        <f t="shared" ca="1" si="83"/>
        <v>0.82692307692307687</v>
      </c>
      <c r="DV105">
        <f t="shared" ca="1" si="83"/>
        <v>0.8529411764705882</v>
      </c>
      <c r="DW105">
        <f t="shared" ca="1" si="83"/>
        <v>1</v>
      </c>
      <c r="DX105">
        <f t="shared" ca="1" si="60"/>
        <v>0.92682926829268297</v>
      </c>
      <c r="DY105">
        <f t="shared" ca="1" si="60"/>
        <v>0.88888888888888884</v>
      </c>
      <c r="DZ105">
        <f t="shared" ca="1" si="60"/>
        <v>0.8936170212765957</v>
      </c>
      <c r="EA105">
        <f t="shared" ca="1" si="60"/>
        <v>0.91304347826086962</v>
      </c>
      <c r="EB105">
        <f t="shared" ca="1" si="86"/>
        <v>0.88461538461538458</v>
      </c>
      <c r="EC105">
        <f t="shared" ca="1" si="86"/>
        <v>0.93103448275862066</v>
      </c>
      <c r="ED105">
        <f t="shared" ca="1" si="86"/>
        <v>0.89743589743589747</v>
      </c>
      <c r="EE105">
        <f t="shared" ca="1" si="86"/>
        <v>0.85714285714285721</v>
      </c>
      <c r="EF105">
        <f t="shared" ca="1" si="86"/>
        <v>0.89655172413793105</v>
      </c>
      <c r="EG105">
        <f t="shared" ca="1" si="86"/>
        <v>1</v>
      </c>
      <c r="EH105">
        <f t="shared" ca="1" si="86"/>
        <v>0.97058823529411764</v>
      </c>
    </row>
    <row r="106" spans="1:138" ht="26.65" x14ac:dyDescent="0.45">
      <c r="A106" s="4" t="s">
        <v>120</v>
      </c>
      <c r="B106" s="3" t="s">
        <v>392</v>
      </c>
      <c r="C106">
        <f t="shared" ca="1" si="76"/>
        <v>0.91489361702127658</v>
      </c>
      <c r="D106">
        <f t="shared" ca="1" si="76"/>
        <v>0.8970588235294118</v>
      </c>
      <c r="E106">
        <f t="shared" ca="1" si="76"/>
        <v>0.88235294117647056</v>
      </c>
      <c r="F106">
        <f t="shared" ca="1" si="76"/>
        <v>0.87096774193548387</v>
      </c>
      <c r="G106">
        <f t="shared" ca="1" si="76"/>
        <v>0.82608695652173914</v>
      </c>
      <c r="H106">
        <f t="shared" ca="1" si="76"/>
        <v>0.91428571428571426</v>
      </c>
      <c r="I106">
        <f t="shared" ca="1" si="76"/>
        <v>0.83720930232558133</v>
      </c>
      <c r="J106">
        <f t="shared" ca="1" si="76"/>
        <v>0.9</v>
      </c>
      <c r="K106">
        <f t="shared" ca="1" si="76"/>
        <v>0.9285714285714286</v>
      </c>
      <c r="L106">
        <f t="shared" ca="1" si="76"/>
        <v>0.78947368421052633</v>
      </c>
      <c r="M106">
        <f t="shared" ca="1" si="76"/>
        <v>0.84615384615384615</v>
      </c>
      <c r="N106">
        <f t="shared" ca="1" si="76"/>
        <v>0.84615384615384615</v>
      </c>
      <c r="O106">
        <f t="shared" ca="1" si="76"/>
        <v>0.89473684210526316</v>
      </c>
      <c r="P106">
        <f t="shared" ca="1" si="76"/>
        <v>1</v>
      </c>
      <c r="Q106">
        <f t="shared" ca="1" si="76"/>
        <v>0.94736842105263164</v>
      </c>
      <c r="R106">
        <f t="shared" ref="R106:AG121" ca="1" si="87">1-(COUNTIFS(INDIRECT(R$1),1,INDIRECT($A106),1)/(COUNTIFS(INDIRECT(R$1),1,INDIRECT($A106),0)+COUNTIFS(INDIRECT(R$1),0,INDIRECT($A106),1)+COUNTIFS(INDIRECT(R$1),1,INDIRECT($A106),1)))</f>
        <v>0.9</v>
      </c>
      <c r="S106">
        <f t="shared" ca="1" si="87"/>
        <v>0.9285714285714286</v>
      </c>
      <c r="T106">
        <f t="shared" ca="1" si="87"/>
        <v>0.9642857142857143</v>
      </c>
      <c r="U106">
        <f t="shared" ca="1" si="87"/>
        <v>0.91666666666666663</v>
      </c>
      <c r="V106">
        <f t="shared" ca="1" si="87"/>
        <v>0.90625</v>
      </c>
      <c r="W106">
        <f t="shared" ca="1" si="87"/>
        <v>0.88888888888888884</v>
      </c>
      <c r="X106">
        <f t="shared" ca="1" si="87"/>
        <v>0.86486486486486491</v>
      </c>
      <c r="Y106">
        <f t="shared" ca="1" si="87"/>
        <v>0.94444444444444442</v>
      </c>
      <c r="Z106">
        <f t="shared" ca="1" si="87"/>
        <v>1</v>
      </c>
      <c r="AA106">
        <f t="shared" ca="1" si="87"/>
        <v>0.93548387096774199</v>
      </c>
      <c r="AB106">
        <f t="shared" ca="1" si="87"/>
        <v>0.87931034482758619</v>
      </c>
      <c r="AC106">
        <f t="shared" ca="1" si="87"/>
        <v>0.91428571428571426</v>
      </c>
      <c r="AD106">
        <f t="shared" ca="1" si="87"/>
        <v>0.8529411764705882</v>
      </c>
      <c r="AE106">
        <f t="shared" ca="1" si="87"/>
        <v>0.91666666666666663</v>
      </c>
      <c r="AF106">
        <f t="shared" ca="1" si="87"/>
        <v>0.85106382978723405</v>
      </c>
      <c r="AG106">
        <f t="shared" ca="1" si="87"/>
        <v>0.78723404255319152</v>
      </c>
      <c r="AH106">
        <f t="shared" ca="1" si="78"/>
        <v>0.92592592592592593</v>
      </c>
      <c r="AI106">
        <f t="shared" ca="1" si="78"/>
        <v>0.88571428571428568</v>
      </c>
      <c r="AJ106">
        <f t="shared" ca="1" si="78"/>
        <v>0.92307692307692313</v>
      </c>
      <c r="AK106">
        <f t="shared" ca="1" si="78"/>
        <v>0.92592592592592593</v>
      </c>
      <c r="AL106">
        <f t="shared" ca="1" si="78"/>
        <v>0.88888888888888884</v>
      </c>
      <c r="AM106">
        <f t="shared" ca="1" si="78"/>
        <v>0.88888888888888884</v>
      </c>
      <c r="AN106">
        <f t="shared" ca="1" si="78"/>
        <v>0.96</v>
      </c>
      <c r="AO106">
        <f t="shared" ca="1" si="78"/>
        <v>0.95652173913043481</v>
      </c>
      <c r="AP106">
        <f t="shared" ca="1" si="78"/>
        <v>0.875</v>
      </c>
      <c r="AQ106">
        <f t="shared" ca="1" si="78"/>
        <v>0.95238095238095233</v>
      </c>
      <c r="AR106">
        <f t="shared" ca="1" si="78"/>
        <v>0.86363636363636365</v>
      </c>
      <c r="AS106">
        <f t="shared" ca="1" si="78"/>
        <v>0.875</v>
      </c>
      <c r="AT106">
        <f t="shared" ca="1" si="78"/>
        <v>0.94736842105263164</v>
      </c>
      <c r="AU106">
        <f t="shared" ca="1" si="78"/>
        <v>0.90909090909090906</v>
      </c>
      <c r="AV106">
        <f t="shared" ca="1" si="78"/>
        <v>0.95</v>
      </c>
      <c r="AW106">
        <f t="shared" ca="1" si="78"/>
        <v>0.97058823529411764</v>
      </c>
      <c r="AX106">
        <f t="shared" ca="1" si="77"/>
        <v>0.97826086956521741</v>
      </c>
      <c r="AY106">
        <f t="shared" ca="1" si="77"/>
        <v>0.93103448275862066</v>
      </c>
      <c r="AZ106">
        <f t="shared" ca="1" si="77"/>
        <v>0.88888888888888884</v>
      </c>
      <c r="BA106">
        <f t="shared" ca="1" si="77"/>
        <v>1</v>
      </c>
      <c r="BB106">
        <f t="shared" ca="1" si="77"/>
        <v>0.96153846153846156</v>
      </c>
      <c r="BC106">
        <f t="shared" ca="1" si="77"/>
        <v>0.94285714285714284</v>
      </c>
      <c r="BD106">
        <f t="shared" ca="1" si="77"/>
        <v>0.97142857142857142</v>
      </c>
      <c r="BE106">
        <f t="shared" ca="1" si="77"/>
        <v>0.92500000000000004</v>
      </c>
      <c r="BF106">
        <f t="shared" ca="1" si="77"/>
        <v>1</v>
      </c>
      <c r="BG106">
        <f t="shared" ca="1" si="77"/>
        <v>0.88636363636363635</v>
      </c>
      <c r="BH106">
        <f t="shared" ca="1" si="77"/>
        <v>0.89743589743589747</v>
      </c>
      <c r="BI106">
        <f t="shared" ca="1" si="77"/>
        <v>0.86206896551724133</v>
      </c>
      <c r="BJ106">
        <f t="shared" ca="1" si="77"/>
        <v>0.64705882352941169</v>
      </c>
      <c r="BK106">
        <f t="shared" ca="1" si="77"/>
        <v>0.8125</v>
      </c>
      <c r="BL106">
        <f t="shared" ca="1" si="77"/>
        <v>0.9</v>
      </c>
      <c r="BM106">
        <f t="shared" ca="1" si="80"/>
        <v>0.95238095238095233</v>
      </c>
      <c r="BN106">
        <f t="shared" ca="1" si="80"/>
        <v>0.89473684210526316</v>
      </c>
      <c r="BO106">
        <f t="shared" ca="1" si="80"/>
        <v>0.92307692307692313</v>
      </c>
      <c r="BP106">
        <f t="shared" ca="1" si="80"/>
        <v>0.92592592592592593</v>
      </c>
      <c r="BQ106">
        <f t="shared" ca="1" si="80"/>
        <v>0.86956521739130432</v>
      </c>
      <c r="BR106">
        <f t="shared" ca="1" si="80"/>
        <v>0.88372093023255816</v>
      </c>
      <c r="BS106">
        <f t="shared" ca="1" si="80"/>
        <v>0.97058823529411764</v>
      </c>
      <c r="BT106">
        <f t="shared" ca="1" si="80"/>
        <v>1</v>
      </c>
      <c r="BU106">
        <f t="shared" ca="1" si="80"/>
        <v>0.94285714285714284</v>
      </c>
      <c r="BV106">
        <f t="shared" ca="1" si="80"/>
        <v>0.94444444444444442</v>
      </c>
      <c r="BW106">
        <f t="shared" ca="1" si="80"/>
        <v>0.96551724137931039</v>
      </c>
      <c r="BX106">
        <f t="shared" ca="1" si="80"/>
        <v>0.95833333333333337</v>
      </c>
      <c r="BY106">
        <f t="shared" ca="1" si="80"/>
        <v>0.90909090909090906</v>
      </c>
      <c r="BZ106">
        <f t="shared" ca="1" si="80"/>
        <v>0.91666666666666663</v>
      </c>
      <c r="CA106">
        <f t="shared" ca="1" si="80"/>
        <v>0.80952380952380953</v>
      </c>
      <c r="CB106">
        <f t="shared" ca="1" si="80"/>
        <v>0.85</v>
      </c>
      <c r="CC106">
        <f t="shared" ca="1" si="67"/>
        <v>0.88</v>
      </c>
      <c r="CD106">
        <f t="shared" ca="1" si="85"/>
        <v>1</v>
      </c>
      <c r="CE106">
        <f t="shared" ca="1" si="85"/>
        <v>0.96153846153846156</v>
      </c>
      <c r="CF106">
        <f t="shared" ca="1" si="85"/>
        <v>0.94444444444444442</v>
      </c>
      <c r="CG106">
        <f t="shared" ca="1" si="85"/>
        <v>1</v>
      </c>
      <c r="CH106">
        <f t="shared" ca="1" si="84"/>
        <v>1</v>
      </c>
      <c r="CI106">
        <f t="shared" ca="1" si="84"/>
        <v>1</v>
      </c>
      <c r="CJ106">
        <f t="shared" ca="1" si="82"/>
        <v>1</v>
      </c>
      <c r="CK106">
        <f t="shared" ca="1" si="82"/>
        <v>0.8</v>
      </c>
      <c r="CL106">
        <f t="shared" ca="1" si="82"/>
        <v>0.84</v>
      </c>
      <c r="CM106">
        <f t="shared" ca="1" si="82"/>
        <v>0.87234042553191493</v>
      </c>
      <c r="CN106">
        <f t="shared" ca="1" si="82"/>
        <v>0.96296296296296302</v>
      </c>
      <c r="CO106">
        <f t="shared" ca="1" si="82"/>
        <v>0.88235294117647056</v>
      </c>
      <c r="CP106">
        <f t="shared" ca="1" si="82"/>
        <v>0.82857142857142851</v>
      </c>
      <c r="CQ106">
        <f t="shared" ca="1" si="82"/>
        <v>0.86956521739130432</v>
      </c>
      <c r="CR106">
        <f t="shared" ca="1" si="82"/>
        <v>0.8125</v>
      </c>
      <c r="CS106">
        <f t="shared" ca="1" si="82"/>
        <v>0.875</v>
      </c>
      <c r="CT106">
        <f t="shared" ca="1" si="82"/>
        <v>0.93333333333333335</v>
      </c>
      <c r="CU106">
        <f t="shared" ca="1" si="82"/>
        <v>0.875</v>
      </c>
      <c r="CV106">
        <f t="shared" ca="1" si="82"/>
        <v>0.80769230769230771</v>
      </c>
      <c r="CW106">
        <f t="shared" ca="1" si="82"/>
        <v>0.875</v>
      </c>
      <c r="CX106">
        <f t="shared" ca="1" si="82"/>
        <v>0.78125</v>
      </c>
      <c r="CY106">
        <f t="shared" ca="1" si="82"/>
        <v>0.89189189189189189</v>
      </c>
      <c r="CZ106">
        <f t="shared" ca="1" si="81"/>
        <v>0.8936170212765957</v>
      </c>
      <c r="DA106">
        <f t="shared" ca="1" si="81"/>
        <v>0.82758620689655171</v>
      </c>
      <c r="DB106">
        <f t="shared" ca="1" si="81"/>
        <v>0</v>
      </c>
      <c r="DC106">
        <f t="shared" ca="1" si="81"/>
        <v>0.75</v>
      </c>
      <c r="DD106">
        <f t="shared" ca="1" si="81"/>
        <v>0.88571428571428568</v>
      </c>
      <c r="DE106">
        <f t="shared" ca="1" si="81"/>
        <v>0.91428571428571426</v>
      </c>
      <c r="DF106">
        <f t="shared" ca="1" si="81"/>
        <v>0.88888888888888884</v>
      </c>
      <c r="DG106">
        <f t="shared" ca="1" si="81"/>
        <v>0.82352941176470584</v>
      </c>
      <c r="DH106">
        <f t="shared" ca="1" si="81"/>
        <v>0.90909090909090906</v>
      </c>
      <c r="DI106">
        <f t="shared" ca="1" si="81"/>
        <v>1</v>
      </c>
      <c r="DJ106">
        <f t="shared" ca="1" si="81"/>
        <v>0.96666666666666667</v>
      </c>
      <c r="DK106">
        <f t="shared" ca="1" si="81"/>
        <v>0.97222222222222221</v>
      </c>
      <c r="DL106">
        <f t="shared" ca="1" si="81"/>
        <v>1</v>
      </c>
      <c r="DM106">
        <f t="shared" ca="1" si="81"/>
        <v>1</v>
      </c>
      <c r="DN106">
        <f t="shared" ca="1" si="81"/>
        <v>0.84375</v>
      </c>
      <c r="DO106">
        <f t="shared" ca="1" si="83"/>
        <v>0.92307692307692313</v>
      </c>
      <c r="DP106">
        <f t="shared" ca="1" si="83"/>
        <v>0.9</v>
      </c>
      <c r="DQ106">
        <f t="shared" ca="1" si="83"/>
        <v>0.87878787878787878</v>
      </c>
      <c r="DR106">
        <f t="shared" ca="1" si="83"/>
        <v>1</v>
      </c>
      <c r="DS106">
        <f t="shared" ca="1" si="83"/>
        <v>0.91666666666666663</v>
      </c>
      <c r="DT106">
        <f t="shared" ca="1" si="83"/>
        <v>0.9375</v>
      </c>
      <c r="DU106">
        <f t="shared" ca="1" si="83"/>
        <v>0.96078431372549022</v>
      </c>
      <c r="DV106">
        <f t="shared" ca="1" si="83"/>
        <v>0.93103448275862066</v>
      </c>
      <c r="DW106">
        <f t="shared" ca="1" si="83"/>
        <v>0.92307692307692313</v>
      </c>
      <c r="DX106">
        <f t="shared" ca="1" si="60"/>
        <v>0.875</v>
      </c>
      <c r="DY106">
        <f t="shared" ca="1" si="60"/>
        <v>0.967741935483871</v>
      </c>
      <c r="DZ106">
        <f t="shared" ca="1" si="60"/>
        <v>0.97674418604651159</v>
      </c>
      <c r="EA106">
        <f t="shared" ca="1" si="60"/>
        <v>1</v>
      </c>
      <c r="EB106">
        <f t="shared" ca="1" si="86"/>
        <v>0.95</v>
      </c>
      <c r="EC106">
        <f t="shared" ca="1" si="86"/>
        <v>1</v>
      </c>
      <c r="ED106">
        <f t="shared" ca="1" si="86"/>
        <v>0.93939393939393945</v>
      </c>
      <c r="EE106">
        <f t="shared" ca="1" si="86"/>
        <v>0.89655172413793105</v>
      </c>
      <c r="EF106">
        <f t="shared" ca="1" si="86"/>
        <v>0.95652173913043481</v>
      </c>
      <c r="EG106">
        <f t="shared" ca="1" si="86"/>
        <v>1</v>
      </c>
      <c r="EH106">
        <f t="shared" ca="1" si="86"/>
        <v>1</v>
      </c>
    </row>
    <row r="107" spans="1:138" ht="39.75" x14ac:dyDescent="0.45">
      <c r="A107" s="4" t="s">
        <v>121</v>
      </c>
      <c r="B107" s="3" t="s">
        <v>393</v>
      </c>
      <c r="C107">
        <f t="shared" ref="C107:R122" ca="1" si="88">1-(COUNTIFS(INDIRECT(C$1),1,INDIRECT($A107),1)/(COUNTIFS(INDIRECT(C$1),1,INDIRECT($A107),0)+COUNTIFS(INDIRECT(C$1),0,INDIRECT($A107),1)+COUNTIFS(INDIRECT(C$1),1,INDIRECT($A107),1)))</f>
        <v>0.81818181818181812</v>
      </c>
      <c r="D107">
        <f t="shared" ca="1" si="88"/>
        <v>0.78082191780821919</v>
      </c>
      <c r="E107">
        <f t="shared" ca="1" si="88"/>
        <v>0.85483870967741937</v>
      </c>
      <c r="F107">
        <f t="shared" ca="1" si="88"/>
        <v>0.88636363636363635</v>
      </c>
      <c r="G107">
        <f t="shared" ca="1" si="88"/>
        <v>0.76363636363636367</v>
      </c>
      <c r="H107">
        <f t="shared" ca="1" si="88"/>
        <v>0.81818181818181812</v>
      </c>
      <c r="I107">
        <f t="shared" ca="1" si="88"/>
        <v>0.83636363636363642</v>
      </c>
      <c r="J107">
        <f t="shared" ca="1" si="88"/>
        <v>0.90566037735849059</v>
      </c>
      <c r="K107">
        <f t="shared" ca="1" si="88"/>
        <v>0.87179487179487181</v>
      </c>
      <c r="L107">
        <f t="shared" ca="1" si="88"/>
        <v>0.91176470588235292</v>
      </c>
      <c r="M107">
        <f t="shared" ca="1" si="88"/>
        <v>0.79591836734693877</v>
      </c>
      <c r="N107">
        <f t="shared" ca="1" si="88"/>
        <v>0.92682926829268297</v>
      </c>
      <c r="O107">
        <f t="shared" ca="1" si="88"/>
        <v>0.8085106382978724</v>
      </c>
      <c r="P107">
        <f t="shared" ca="1" si="88"/>
        <v>0.82926829268292679</v>
      </c>
      <c r="Q107">
        <f t="shared" ca="1" si="88"/>
        <v>0.85106382978723405</v>
      </c>
      <c r="R107">
        <f t="shared" ca="1" si="88"/>
        <v>0.97142857142857142</v>
      </c>
      <c r="S107">
        <f t="shared" ca="1" si="87"/>
        <v>0.84210526315789469</v>
      </c>
      <c r="T107">
        <f t="shared" ca="1" si="87"/>
        <v>0.89743589743589747</v>
      </c>
      <c r="U107">
        <f t="shared" ca="1" si="87"/>
        <v>0.97435897435897434</v>
      </c>
      <c r="V107">
        <f t="shared" ca="1" si="87"/>
        <v>0.88636363636363635</v>
      </c>
      <c r="W107">
        <f t="shared" ca="1" si="87"/>
        <v>0.9375</v>
      </c>
      <c r="X107">
        <f t="shared" ca="1" si="87"/>
        <v>0.83333333333333337</v>
      </c>
      <c r="Y107">
        <f t="shared" ca="1" si="87"/>
        <v>1</v>
      </c>
      <c r="Z107">
        <f t="shared" ca="1" si="87"/>
        <v>1</v>
      </c>
      <c r="AA107">
        <f t="shared" ca="1" si="87"/>
        <v>0.9555555555555556</v>
      </c>
      <c r="AB107">
        <f t="shared" ca="1" si="87"/>
        <v>0.72580645161290325</v>
      </c>
      <c r="AC107">
        <f t="shared" ca="1" si="87"/>
        <v>0.73239436619718312</v>
      </c>
      <c r="AD107">
        <f t="shared" ca="1" si="87"/>
        <v>0.82222222222222219</v>
      </c>
      <c r="AE107">
        <f t="shared" ca="1" si="87"/>
        <v>0.82222222222222219</v>
      </c>
      <c r="AF107">
        <f t="shared" ca="1" si="87"/>
        <v>0.7857142857142857</v>
      </c>
      <c r="AG107">
        <f t="shared" ca="1" si="87"/>
        <v>0.68518518518518512</v>
      </c>
      <c r="AH107">
        <f t="shared" ca="1" si="78"/>
        <v>0.83783783783783783</v>
      </c>
      <c r="AI107">
        <f t="shared" ca="1" si="78"/>
        <v>0.64102564102564097</v>
      </c>
      <c r="AJ107">
        <f t="shared" ca="1" si="78"/>
        <v>0.83333333333333337</v>
      </c>
      <c r="AK107">
        <f t="shared" ca="1" si="78"/>
        <v>0.86842105263157898</v>
      </c>
      <c r="AL107">
        <f t="shared" ca="1" si="78"/>
        <v>0.72</v>
      </c>
      <c r="AM107">
        <f t="shared" ca="1" si="78"/>
        <v>0.7441860465116279</v>
      </c>
      <c r="AN107">
        <f t="shared" ca="1" si="78"/>
        <v>0.85714285714285721</v>
      </c>
      <c r="AO107">
        <f t="shared" ca="1" si="78"/>
        <v>0.94444444444444442</v>
      </c>
      <c r="AP107">
        <f t="shared" ca="1" si="78"/>
        <v>0.80952380952380953</v>
      </c>
      <c r="AQ107">
        <f t="shared" ca="1" si="78"/>
        <v>0.97142857142857142</v>
      </c>
      <c r="AR107">
        <f t="shared" ca="1" si="78"/>
        <v>0.8529411764705882</v>
      </c>
      <c r="AS107">
        <f t="shared" ca="1" si="78"/>
        <v>0.82857142857142851</v>
      </c>
      <c r="AT107">
        <f t="shared" ca="1" si="78"/>
        <v>0.85106382978723405</v>
      </c>
      <c r="AU107">
        <f t="shared" ca="1" si="78"/>
        <v>0.88235294117647056</v>
      </c>
      <c r="AV107">
        <f t="shared" ca="1" si="78"/>
        <v>0.87096774193548387</v>
      </c>
      <c r="AW107">
        <f t="shared" ca="1" si="78"/>
        <v>0.86046511627906974</v>
      </c>
      <c r="AX107">
        <f t="shared" ca="1" si="77"/>
        <v>0.84905660377358494</v>
      </c>
      <c r="AY107">
        <f t="shared" ca="1" si="77"/>
        <v>0.875</v>
      </c>
      <c r="AZ107">
        <f t="shared" ca="1" si="77"/>
        <v>0.85714285714285721</v>
      </c>
      <c r="BA107">
        <f t="shared" ca="1" si="77"/>
        <v>1</v>
      </c>
      <c r="BB107">
        <f t="shared" ca="1" si="77"/>
        <v>0.92105263157894735</v>
      </c>
      <c r="BC107">
        <f t="shared" ca="1" si="77"/>
        <v>0.81395348837209303</v>
      </c>
      <c r="BD107">
        <f t="shared" ca="1" si="77"/>
        <v>0.93617021276595747</v>
      </c>
      <c r="BE107">
        <f t="shared" ca="1" si="77"/>
        <v>0.8125</v>
      </c>
      <c r="BF107">
        <f t="shared" ca="1" si="77"/>
        <v>0.94594594594594594</v>
      </c>
      <c r="BG107">
        <f t="shared" ca="1" si="77"/>
        <v>0.74</v>
      </c>
      <c r="BH107">
        <f t="shared" ca="1" si="77"/>
        <v>0.88235294117647056</v>
      </c>
      <c r="BI107">
        <f t="shared" ca="1" si="77"/>
        <v>0.88095238095238093</v>
      </c>
      <c r="BJ107">
        <f t="shared" ca="1" si="77"/>
        <v>0.87878787878787878</v>
      </c>
      <c r="BK107">
        <f t="shared" ca="1" si="77"/>
        <v>0.63157894736842102</v>
      </c>
      <c r="BL107">
        <f t="shared" ca="1" si="77"/>
        <v>0.82499999999999996</v>
      </c>
      <c r="BM107">
        <f t="shared" ca="1" si="80"/>
        <v>0.94117647058823528</v>
      </c>
      <c r="BN107">
        <f t="shared" ca="1" si="80"/>
        <v>0.93939393939393945</v>
      </c>
      <c r="BO107">
        <f t="shared" ca="1" si="80"/>
        <v>0.90196078431372551</v>
      </c>
      <c r="BP107">
        <f t="shared" ca="1" si="80"/>
        <v>0.92500000000000004</v>
      </c>
      <c r="BQ107">
        <f t="shared" ca="1" si="80"/>
        <v>0.94736842105263164</v>
      </c>
      <c r="BR107">
        <f t="shared" ca="1" si="80"/>
        <v>0.80769230769230771</v>
      </c>
      <c r="BS107">
        <f t="shared" ca="1" si="80"/>
        <v>0.93478260869565222</v>
      </c>
      <c r="BT107">
        <f t="shared" ca="1" si="80"/>
        <v>1</v>
      </c>
      <c r="BU107">
        <f t="shared" ca="1" si="80"/>
        <v>0.84090909090909094</v>
      </c>
      <c r="BV107">
        <f t="shared" ca="1" si="80"/>
        <v>0.8936170212765957</v>
      </c>
      <c r="BW107">
        <f t="shared" ca="1" si="80"/>
        <v>0.87179487179487181</v>
      </c>
      <c r="BX107">
        <f t="shared" ca="1" si="80"/>
        <v>0.81481481481481488</v>
      </c>
      <c r="BY107">
        <f t="shared" ca="1" si="80"/>
        <v>0.78688524590163933</v>
      </c>
      <c r="BZ107">
        <f t="shared" ca="1" si="80"/>
        <v>0.91891891891891886</v>
      </c>
      <c r="CA107">
        <f t="shared" ca="1" si="80"/>
        <v>0.91666666666666663</v>
      </c>
      <c r="CB107">
        <f t="shared" ca="1" si="80"/>
        <v>0.97222222222222221</v>
      </c>
      <c r="CC107">
        <f t="shared" ca="1" si="67"/>
        <v>0.95</v>
      </c>
      <c r="CD107">
        <f t="shared" ca="1" si="85"/>
        <v>0.93181818181818188</v>
      </c>
      <c r="CE107">
        <f t="shared" ca="1" si="85"/>
        <v>0.89189189189189189</v>
      </c>
      <c r="CF107">
        <f t="shared" ca="1" si="85"/>
        <v>0.96875</v>
      </c>
      <c r="CG107">
        <f t="shared" ca="1" si="85"/>
        <v>0.95</v>
      </c>
      <c r="CH107">
        <f t="shared" ca="1" si="84"/>
        <v>1</v>
      </c>
      <c r="CI107">
        <f t="shared" ca="1" si="84"/>
        <v>0.97674418604651159</v>
      </c>
      <c r="CJ107">
        <f t="shared" ca="1" si="82"/>
        <v>1</v>
      </c>
      <c r="CK107">
        <f t="shared" ca="1" si="82"/>
        <v>0.75555555555555554</v>
      </c>
      <c r="CL107">
        <f t="shared" ca="1" si="82"/>
        <v>0.89743589743589747</v>
      </c>
      <c r="CM107">
        <f t="shared" ca="1" si="82"/>
        <v>0.82456140350877194</v>
      </c>
      <c r="CN107">
        <f t="shared" ca="1" si="82"/>
        <v>0.92307692307692313</v>
      </c>
      <c r="CO107">
        <f t="shared" ca="1" si="82"/>
        <v>0.76190476190476186</v>
      </c>
      <c r="CP107">
        <f t="shared" ca="1" si="82"/>
        <v>0.75</v>
      </c>
      <c r="CQ107">
        <f t="shared" ca="1" si="82"/>
        <v>0.82352941176470584</v>
      </c>
      <c r="CR107">
        <f t="shared" ca="1" si="82"/>
        <v>0.79069767441860461</v>
      </c>
      <c r="CS107">
        <f t="shared" ca="1" si="82"/>
        <v>0.80952380952380953</v>
      </c>
      <c r="CT107">
        <f t="shared" ca="1" si="82"/>
        <v>0.82051282051282048</v>
      </c>
      <c r="CU107">
        <f t="shared" ca="1" si="82"/>
        <v>0.71875</v>
      </c>
      <c r="CV107">
        <f t="shared" ca="1" si="82"/>
        <v>0.78378378378378377</v>
      </c>
      <c r="CW107">
        <f t="shared" ca="1" si="82"/>
        <v>0.77083333333333337</v>
      </c>
      <c r="CX107">
        <f t="shared" ca="1" si="82"/>
        <v>0.79545454545454541</v>
      </c>
      <c r="CY107">
        <f t="shared" ca="1" si="82"/>
        <v>0.75</v>
      </c>
      <c r="CZ107">
        <f t="shared" ca="1" si="81"/>
        <v>0.65306122448979598</v>
      </c>
      <c r="DA107">
        <f t="shared" ca="1" si="81"/>
        <v>0.8</v>
      </c>
      <c r="DB107">
        <f t="shared" ca="1" si="81"/>
        <v>0.75</v>
      </c>
      <c r="DC107">
        <f t="shared" ca="1" si="81"/>
        <v>0</v>
      </c>
      <c r="DD107">
        <f t="shared" ca="1" si="81"/>
        <v>0.84782608695652173</v>
      </c>
      <c r="DE107">
        <f t="shared" ca="1" si="81"/>
        <v>0.73170731707317072</v>
      </c>
      <c r="DF107">
        <f t="shared" ca="1" si="81"/>
        <v>0.7142857142857143</v>
      </c>
      <c r="DG107">
        <f t="shared" ca="1" si="81"/>
        <v>0.8666666666666667</v>
      </c>
      <c r="DH107">
        <f t="shared" ca="1" si="81"/>
        <v>0.80952380952380953</v>
      </c>
      <c r="DI107">
        <f t="shared" ca="1" si="81"/>
        <v>0.87878787878787878</v>
      </c>
      <c r="DJ107">
        <f t="shared" ca="1" si="81"/>
        <v>0.81578947368421051</v>
      </c>
      <c r="DK107">
        <f t="shared" ca="1" si="81"/>
        <v>0.8666666666666667</v>
      </c>
      <c r="DL107">
        <f t="shared" ca="1" si="81"/>
        <v>0.90625</v>
      </c>
      <c r="DM107">
        <f t="shared" ca="1" si="81"/>
        <v>0.96666666666666667</v>
      </c>
      <c r="DN107">
        <f t="shared" ca="1" si="81"/>
        <v>0.7857142857142857</v>
      </c>
      <c r="DO107">
        <f t="shared" ca="1" si="83"/>
        <v>0.8</v>
      </c>
      <c r="DP107">
        <f t="shared" ca="1" si="83"/>
        <v>0.82499999999999996</v>
      </c>
      <c r="DQ107">
        <f t="shared" ca="1" si="83"/>
        <v>0.72499999999999998</v>
      </c>
      <c r="DR107">
        <f t="shared" ca="1" si="83"/>
        <v>1</v>
      </c>
      <c r="DS107">
        <f t="shared" ca="1" si="83"/>
        <v>0.82222222222222219</v>
      </c>
      <c r="DT107">
        <f t="shared" ca="1" si="83"/>
        <v>0.79629629629629628</v>
      </c>
      <c r="DU107">
        <f t="shared" ca="1" si="83"/>
        <v>0.78181818181818186</v>
      </c>
      <c r="DV107">
        <f t="shared" ca="1" si="83"/>
        <v>0.90243902439024393</v>
      </c>
      <c r="DW107">
        <f t="shared" ca="1" si="83"/>
        <v>1</v>
      </c>
      <c r="DX107">
        <f t="shared" ca="1" si="60"/>
        <v>0.88888888888888884</v>
      </c>
      <c r="DY107">
        <f t="shared" ca="1" si="60"/>
        <v>0.82051282051282048</v>
      </c>
      <c r="DZ107">
        <f t="shared" ca="1" si="60"/>
        <v>0.81632653061224492</v>
      </c>
      <c r="EA107">
        <f t="shared" ca="1" si="60"/>
        <v>0.93103448275862066</v>
      </c>
      <c r="EB107">
        <f t="shared" ca="1" si="86"/>
        <v>0.90625</v>
      </c>
      <c r="EC107">
        <f t="shared" ca="1" si="86"/>
        <v>0.94285714285714284</v>
      </c>
      <c r="ED107">
        <f t="shared" ca="1" si="86"/>
        <v>0.88636363636363635</v>
      </c>
      <c r="EE107">
        <f t="shared" ca="1" si="86"/>
        <v>0.7567567567567568</v>
      </c>
      <c r="EF107">
        <f t="shared" ca="1" si="86"/>
        <v>0.88235294117647056</v>
      </c>
      <c r="EG107">
        <f t="shared" ca="1" si="86"/>
        <v>1</v>
      </c>
      <c r="EH107">
        <f t="shared" ca="1" si="86"/>
        <v>0.92105263157894735</v>
      </c>
    </row>
    <row r="108" spans="1:138" ht="26.65" x14ac:dyDescent="0.45">
      <c r="A108" s="4" t="s">
        <v>122</v>
      </c>
      <c r="B108" s="3" t="s">
        <v>394</v>
      </c>
      <c r="C108">
        <f t="shared" ca="1" si="88"/>
        <v>0.81481481481481488</v>
      </c>
      <c r="D108">
        <f t="shared" ca="1" si="88"/>
        <v>0.79452054794520555</v>
      </c>
      <c r="E108">
        <f t="shared" ca="1" si="88"/>
        <v>0.85245901639344268</v>
      </c>
      <c r="F108">
        <f t="shared" ca="1" si="88"/>
        <v>0.90909090909090906</v>
      </c>
      <c r="G108">
        <f t="shared" ca="1" si="88"/>
        <v>0.84482758620689657</v>
      </c>
      <c r="H108">
        <f t="shared" ca="1" si="88"/>
        <v>0.89130434782608692</v>
      </c>
      <c r="I108">
        <f t="shared" ca="1" si="88"/>
        <v>0.81132075471698117</v>
      </c>
      <c r="J108">
        <f t="shared" ca="1" si="88"/>
        <v>0.92452830188679247</v>
      </c>
      <c r="K108">
        <f t="shared" ca="1" si="88"/>
        <v>0.92500000000000004</v>
      </c>
      <c r="L108">
        <f t="shared" ca="1" si="88"/>
        <v>0.83870967741935487</v>
      </c>
      <c r="M108">
        <f t="shared" ca="1" si="88"/>
        <v>0.88461538461538458</v>
      </c>
      <c r="N108">
        <f t="shared" ca="1" si="88"/>
        <v>0.95121951219512191</v>
      </c>
      <c r="O108">
        <f t="shared" ca="1" si="88"/>
        <v>0.9</v>
      </c>
      <c r="P108">
        <f t="shared" ca="1" si="88"/>
        <v>0.85365853658536583</v>
      </c>
      <c r="Q108">
        <f t="shared" ca="1" si="88"/>
        <v>0.89583333333333337</v>
      </c>
      <c r="R108">
        <f t="shared" ca="1" si="88"/>
        <v>0.93939393939393945</v>
      </c>
      <c r="S108">
        <f t="shared" ca="1" si="87"/>
        <v>0.92500000000000004</v>
      </c>
      <c r="T108">
        <f t="shared" ca="1" si="87"/>
        <v>0.92307692307692313</v>
      </c>
      <c r="U108">
        <f t="shared" ca="1" si="87"/>
        <v>0.88571428571428568</v>
      </c>
      <c r="V108">
        <f t="shared" ca="1" si="87"/>
        <v>0.88372093023255816</v>
      </c>
      <c r="W108">
        <f t="shared" ca="1" si="87"/>
        <v>1</v>
      </c>
      <c r="X108">
        <f t="shared" ca="1" si="87"/>
        <v>0.80434782608695654</v>
      </c>
      <c r="Y108">
        <f t="shared" ca="1" si="87"/>
        <v>0.967741935483871</v>
      </c>
      <c r="Z108">
        <f t="shared" ca="1" si="87"/>
        <v>0.94117647058823528</v>
      </c>
      <c r="AA108">
        <f t="shared" ca="1" si="87"/>
        <v>0.93023255813953487</v>
      </c>
      <c r="AB108">
        <f t="shared" ca="1" si="87"/>
        <v>0.76190476190476186</v>
      </c>
      <c r="AC108">
        <f t="shared" ca="1" si="87"/>
        <v>0.72857142857142865</v>
      </c>
      <c r="AD108">
        <f t="shared" ca="1" si="87"/>
        <v>0.84444444444444444</v>
      </c>
      <c r="AE108">
        <f t="shared" ca="1" si="87"/>
        <v>0.76190476190476186</v>
      </c>
      <c r="AF108">
        <f t="shared" ca="1" si="87"/>
        <v>0.71153846153846156</v>
      </c>
      <c r="AG108">
        <f t="shared" ca="1" si="87"/>
        <v>0.7931034482758621</v>
      </c>
      <c r="AH108">
        <f t="shared" ca="1" si="78"/>
        <v>0.97560975609756095</v>
      </c>
      <c r="AI108">
        <f t="shared" ca="1" si="78"/>
        <v>0.76190476190476186</v>
      </c>
      <c r="AJ108">
        <f t="shared" ca="1" si="78"/>
        <v>0.86111111111111116</v>
      </c>
      <c r="AK108">
        <f t="shared" ca="1" si="78"/>
        <v>0.76470588235294112</v>
      </c>
      <c r="AL108">
        <f t="shared" ca="1" si="78"/>
        <v>0.8545454545454545</v>
      </c>
      <c r="AM108">
        <f t="shared" ca="1" si="78"/>
        <v>0.84782608695652173</v>
      </c>
      <c r="AN108">
        <f t="shared" ca="1" si="78"/>
        <v>0.91666666666666663</v>
      </c>
      <c r="AO108">
        <f t="shared" ca="1" si="78"/>
        <v>0.91176470588235292</v>
      </c>
      <c r="AP108">
        <f t="shared" ca="1" si="78"/>
        <v>0.83333333333333337</v>
      </c>
      <c r="AQ108">
        <f t="shared" ca="1" si="78"/>
        <v>0.90625</v>
      </c>
      <c r="AR108">
        <f t="shared" ca="1" si="78"/>
        <v>0.88235294117647056</v>
      </c>
      <c r="AS108">
        <f t="shared" ca="1" si="78"/>
        <v>0.82352941176470584</v>
      </c>
      <c r="AT108">
        <f t="shared" ca="1" si="78"/>
        <v>0.82222222222222219</v>
      </c>
      <c r="AU108">
        <f t="shared" ca="1" si="78"/>
        <v>0.80645161290322576</v>
      </c>
      <c r="AV108">
        <f t="shared" ca="1" si="78"/>
        <v>0.9375</v>
      </c>
      <c r="AW108">
        <f t="shared" ca="1" si="78"/>
        <v>0.76923076923076916</v>
      </c>
      <c r="AX108">
        <f t="shared" ca="1" si="77"/>
        <v>0.86792452830188682</v>
      </c>
      <c r="AY108">
        <f t="shared" ca="1" si="77"/>
        <v>0.87179487179487181</v>
      </c>
      <c r="AZ108">
        <f t="shared" ca="1" si="77"/>
        <v>0.83333333333333337</v>
      </c>
      <c r="BA108">
        <f t="shared" ca="1" si="77"/>
        <v>0.97297297297297303</v>
      </c>
      <c r="BB108">
        <f t="shared" ca="1" si="77"/>
        <v>0.88888888888888884</v>
      </c>
      <c r="BC108">
        <f t="shared" ca="1" si="77"/>
        <v>0.88888888888888884</v>
      </c>
      <c r="BD108">
        <f t="shared" ca="1" si="77"/>
        <v>0.91111111111111109</v>
      </c>
      <c r="BE108">
        <f t="shared" ca="1" si="77"/>
        <v>0.85714285714285721</v>
      </c>
      <c r="BF108">
        <f t="shared" ca="1" si="77"/>
        <v>0.97297297297297303</v>
      </c>
      <c r="BG108">
        <f t="shared" ca="1" si="77"/>
        <v>0.80769230769230771</v>
      </c>
      <c r="BH108">
        <f t="shared" ca="1" si="77"/>
        <v>0.90196078431372551</v>
      </c>
      <c r="BI108">
        <f t="shared" ca="1" si="77"/>
        <v>0.85</v>
      </c>
      <c r="BJ108">
        <f t="shared" ca="1" si="77"/>
        <v>0.90909090909090906</v>
      </c>
      <c r="BK108">
        <f t="shared" ca="1" si="77"/>
        <v>0.8666666666666667</v>
      </c>
      <c r="BL108">
        <f t="shared" ca="1" si="77"/>
        <v>0.90476190476190477</v>
      </c>
      <c r="BM108">
        <f t="shared" ca="1" si="80"/>
        <v>0.90625</v>
      </c>
      <c r="BN108">
        <f t="shared" ca="1" si="80"/>
        <v>0.7857142857142857</v>
      </c>
      <c r="BO108">
        <f t="shared" ca="1" si="80"/>
        <v>0.85416666666666663</v>
      </c>
      <c r="BP108">
        <f t="shared" ca="1" si="80"/>
        <v>1</v>
      </c>
      <c r="BQ108">
        <f t="shared" ca="1" si="80"/>
        <v>0.78125</v>
      </c>
      <c r="BR108">
        <f t="shared" ca="1" si="80"/>
        <v>0.92982456140350878</v>
      </c>
      <c r="BS108">
        <f t="shared" ca="1" si="80"/>
        <v>0.8</v>
      </c>
      <c r="BT108">
        <f t="shared" ca="1" si="80"/>
        <v>1</v>
      </c>
      <c r="BU108">
        <f t="shared" ca="1" si="80"/>
        <v>0.86363636363636365</v>
      </c>
      <c r="BV108">
        <f t="shared" ca="1" si="80"/>
        <v>0.81395348837209303</v>
      </c>
      <c r="BW108">
        <f t="shared" ca="1" si="80"/>
        <v>0.97619047619047616</v>
      </c>
      <c r="BX108">
        <f t="shared" ca="1" si="80"/>
        <v>0.83333333333333337</v>
      </c>
      <c r="BY108">
        <f t="shared" ca="1" si="80"/>
        <v>0.80327868852459017</v>
      </c>
      <c r="BZ108">
        <f t="shared" ca="1" si="80"/>
        <v>0.97368421052631582</v>
      </c>
      <c r="CA108">
        <f t="shared" ca="1" si="80"/>
        <v>0.8125</v>
      </c>
      <c r="CB108">
        <f t="shared" ca="1" si="80"/>
        <v>0.94117647058823528</v>
      </c>
      <c r="CC108">
        <f t="shared" ca="1" si="67"/>
        <v>0.94871794871794868</v>
      </c>
      <c r="CD108">
        <f t="shared" ca="1" si="85"/>
        <v>0.90476190476190477</v>
      </c>
      <c r="CE108">
        <f t="shared" ca="1" si="85"/>
        <v>0.97435897435897434</v>
      </c>
      <c r="CF108">
        <f t="shared" ca="1" si="85"/>
        <v>0.967741935483871</v>
      </c>
      <c r="CG108">
        <f t="shared" ca="1" si="85"/>
        <v>0.89189189189189189</v>
      </c>
      <c r="CH108">
        <f t="shared" ca="1" si="84"/>
        <v>0.89189189189189189</v>
      </c>
      <c r="CI108">
        <f t="shared" ca="1" si="84"/>
        <v>0.89743589743589747</v>
      </c>
      <c r="CJ108">
        <f t="shared" ca="1" si="82"/>
        <v>1</v>
      </c>
      <c r="CK108">
        <f t="shared" ca="1" si="82"/>
        <v>0.80434782608695654</v>
      </c>
      <c r="CL108">
        <f t="shared" ca="1" si="82"/>
        <v>0.83333333333333337</v>
      </c>
      <c r="CM108">
        <f t="shared" ca="1" si="82"/>
        <v>0.77777777777777779</v>
      </c>
      <c r="CN108">
        <f t="shared" ca="1" si="82"/>
        <v>0.89189189189189189</v>
      </c>
      <c r="CO108">
        <f t="shared" ca="1" si="82"/>
        <v>0.89130434782608692</v>
      </c>
      <c r="CP108">
        <f t="shared" ca="1" si="82"/>
        <v>0.875</v>
      </c>
      <c r="CQ108">
        <f t="shared" ca="1" si="82"/>
        <v>0.97368421052631582</v>
      </c>
      <c r="CR108">
        <f t="shared" ca="1" si="82"/>
        <v>0.8666666666666667</v>
      </c>
      <c r="CS108">
        <f t="shared" ca="1" si="82"/>
        <v>0.74358974358974361</v>
      </c>
      <c r="CT108">
        <f t="shared" ca="1" si="82"/>
        <v>0.63636363636363635</v>
      </c>
      <c r="CU108">
        <f t="shared" ca="1" si="82"/>
        <v>0.97435897435897434</v>
      </c>
      <c r="CV108">
        <f t="shared" ca="1" si="82"/>
        <v>0.84210526315789469</v>
      </c>
      <c r="CW108">
        <f t="shared" ca="1" si="82"/>
        <v>0.81632653061224492</v>
      </c>
      <c r="CX108">
        <f t="shared" ca="1" si="82"/>
        <v>0.91666666666666663</v>
      </c>
      <c r="CY108">
        <f t="shared" ca="1" si="82"/>
        <v>0.92</v>
      </c>
      <c r="CZ108">
        <f t="shared" ca="1" si="81"/>
        <v>0.67346938775510212</v>
      </c>
      <c r="DA108">
        <f t="shared" ca="1" si="81"/>
        <v>0.88095238095238093</v>
      </c>
      <c r="DB108">
        <f t="shared" ca="1" si="81"/>
        <v>0.88571428571428568</v>
      </c>
      <c r="DC108">
        <f t="shared" ca="1" si="81"/>
        <v>0.84782608695652173</v>
      </c>
      <c r="DD108">
        <f t="shared" ca="1" si="81"/>
        <v>0</v>
      </c>
      <c r="DE108">
        <f t="shared" ca="1" si="81"/>
        <v>0.84090909090909094</v>
      </c>
      <c r="DF108">
        <f t="shared" ca="1" si="81"/>
        <v>0.91836734693877553</v>
      </c>
      <c r="DG108">
        <f t="shared" ca="1" si="81"/>
        <v>0.9</v>
      </c>
      <c r="DH108">
        <f t="shared" ca="1" si="81"/>
        <v>0.83333333333333337</v>
      </c>
      <c r="DI108">
        <f t="shared" ca="1" si="81"/>
        <v>0.875</v>
      </c>
      <c r="DJ108">
        <f t="shared" ca="1" si="81"/>
        <v>0.84210526315789469</v>
      </c>
      <c r="DK108">
        <f t="shared" ca="1" si="81"/>
        <v>0.71794871794871795</v>
      </c>
      <c r="DL108">
        <f t="shared" ca="1" si="81"/>
        <v>0.96969696969696972</v>
      </c>
      <c r="DM108">
        <f t="shared" ca="1" si="81"/>
        <v>0.9285714285714286</v>
      </c>
      <c r="DN108">
        <f t="shared" ca="1" si="81"/>
        <v>0.78048780487804881</v>
      </c>
      <c r="DO108">
        <f t="shared" ca="1" si="83"/>
        <v>0.92105263157894735</v>
      </c>
      <c r="DP108">
        <f t="shared" ca="1" si="83"/>
        <v>0.78947368421052633</v>
      </c>
      <c r="DQ108">
        <f t="shared" ca="1" si="83"/>
        <v>0.80952380952380953</v>
      </c>
      <c r="DR108">
        <f t="shared" ca="1" si="83"/>
        <v>1</v>
      </c>
      <c r="DS108">
        <f t="shared" ca="1" si="83"/>
        <v>0.93877551020408168</v>
      </c>
      <c r="DT108">
        <f t="shared" ca="1" si="83"/>
        <v>0.83636363636363642</v>
      </c>
      <c r="DU108">
        <f t="shared" ca="1" si="83"/>
        <v>0.8214285714285714</v>
      </c>
      <c r="DV108">
        <f t="shared" ca="1" si="83"/>
        <v>0.84210526315789469</v>
      </c>
      <c r="DW108">
        <f t="shared" ca="1" si="83"/>
        <v>0.96153846153846156</v>
      </c>
      <c r="DX108">
        <f t="shared" ca="1" si="60"/>
        <v>0.91111111111111109</v>
      </c>
      <c r="DY108">
        <f t="shared" ca="1" si="60"/>
        <v>0.90243902439024393</v>
      </c>
      <c r="DZ108">
        <f t="shared" ca="1" si="60"/>
        <v>0.8125</v>
      </c>
      <c r="EA108">
        <f t="shared" ca="1" si="60"/>
        <v>0.9285714285714286</v>
      </c>
      <c r="EB108">
        <f t="shared" ca="1" si="86"/>
        <v>0.9375</v>
      </c>
      <c r="EC108">
        <f t="shared" ca="1" si="86"/>
        <v>0.875</v>
      </c>
      <c r="ED108">
        <f t="shared" ca="1" si="86"/>
        <v>0.88372093023255816</v>
      </c>
      <c r="EE108">
        <f t="shared" ca="1" si="86"/>
        <v>0.97727272727272729</v>
      </c>
      <c r="EF108">
        <f t="shared" ca="1" si="86"/>
        <v>0.94285714285714284</v>
      </c>
      <c r="EG108">
        <f t="shared" ca="1" si="86"/>
        <v>0.96666666666666667</v>
      </c>
      <c r="EH108">
        <f t="shared" ca="1" si="86"/>
        <v>0.91891891891891886</v>
      </c>
    </row>
    <row r="109" spans="1:138" ht="26.65" x14ac:dyDescent="0.45">
      <c r="A109" s="4" t="s">
        <v>123</v>
      </c>
      <c r="B109" s="3" t="s">
        <v>395</v>
      </c>
      <c r="C109">
        <f t="shared" ca="1" si="88"/>
        <v>0.83333333333333337</v>
      </c>
      <c r="D109">
        <f t="shared" ca="1" si="88"/>
        <v>0.80821917808219179</v>
      </c>
      <c r="E109">
        <f t="shared" ca="1" si="88"/>
        <v>0.88709677419354838</v>
      </c>
      <c r="F109">
        <f t="shared" ca="1" si="88"/>
        <v>0.88095238095238093</v>
      </c>
      <c r="G109">
        <f t="shared" ca="1" si="88"/>
        <v>0.73076923076923084</v>
      </c>
      <c r="H109">
        <f t="shared" ca="1" si="88"/>
        <v>0.88888888888888884</v>
      </c>
      <c r="I109">
        <f t="shared" ca="1" si="88"/>
        <v>0.91228070175438591</v>
      </c>
      <c r="J109">
        <f t="shared" ca="1" si="88"/>
        <v>0.8085106382978724</v>
      </c>
      <c r="K109">
        <f t="shared" ca="1" si="88"/>
        <v>0.86486486486486491</v>
      </c>
      <c r="L109">
        <f t="shared" ca="1" si="88"/>
        <v>0.90625</v>
      </c>
      <c r="M109">
        <f t="shared" ca="1" si="88"/>
        <v>0.88235294117647056</v>
      </c>
      <c r="N109">
        <f t="shared" ca="1" si="88"/>
        <v>0.86486486486486491</v>
      </c>
      <c r="O109">
        <f t="shared" ca="1" si="88"/>
        <v>0.8</v>
      </c>
      <c r="P109">
        <f t="shared" ca="1" si="88"/>
        <v>0.90476190476190477</v>
      </c>
      <c r="Q109">
        <f t="shared" ca="1" si="88"/>
        <v>0.81818181818181812</v>
      </c>
      <c r="R109">
        <f t="shared" ca="1" si="88"/>
        <v>0.90322580645161288</v>
      </c>
      <c r="S109">
        <f t="shared" ca="1" si="87"/>
        <v>0.89473684210526316</v>
      </c>
      <c r="T109">
        <f t="shared" ca="1" si="87"/>
        <v>0.89189189189189189</v>
      </c>
      <c r="U109">
        <f t="shared" ca="1" si="87"/>
        <v>1</v>
      </c>
      <c r="V109">
        <f t="shared" ca="1" si="87"/>
        <v>0.88095238095238093</v>
      </c>
      <c r="W109">
        <f t="shared" ca="1" si="87"/>
        <v>1</v>
      </c>
      <c r="X109">
        <f t="shared" ca="1" si="87"/>
        <v>0.82608695652173914</v>
      </c>
      <c r="Y109">
        <f t="shared" ca="1" si="87"/>
        <v>1</v>
      </c>
      <c r="Z109">
        <f t="shared" ca="1" si="87"/>
        <v>0.93939393939393945</v>
      </c>
      <c r="AA109">
        <f t="shared" ca="1" si="87"/>
        <v>0.90243902439024393</v>
      </c>
      <c r="AB109">
        <f t="shared" ca="1" si="87"/>
        <v>0.71666666666666667</v>
      </c>
      <c r="AC109">
        <f t="shared" ca="1" si="87"/>
        <v>0.70588235294117641</v>
      </c>
      <c r="AD109">
        <f t="shared" ca="1" si="87"/>
        <v>0.75609756097560976</v>
      </c>
      <c r="AE109">
        <f t="shared" ca="1" si="87"/>
        <v>0.84090909090909094</v>
      </c>
      <c r="AF109">
        <f t="shared" ca="1" si="87"/>
        <v>0.73076923076923084</v>
      </c>
      <c r="AG109">
        <f t="shared" ca="1" si="87"/>
        <v>0.67307692307692313</v>
      </c>
      <c r="AH109">
        <f t="shared" ca="1" si="78"/>
        <v>0.75757575757575757</v>
      </c>
      <c r="AI109">
        <f t="shared" ca="1" si="78"/>
        <v>0.72499999999999998</v>
      </c>
      <c r="AJ109">
        <f t="shared" ca="1" si="78"/>
        <v>0.78787878787878785</v>
      </c>
      <c r="AK109">
        <f t="shared" ca="1" si="78"/>
        <v>0.86111111111111116</v>
      </c>
      <c r="AL109">
        <f t="shared" ca="1" si="78"/>
        <v>0.68085106382978722</v>
      </c>
      <c r="AM109">
        <f t="shared" ca="1" si="78"/>
        <v>0.81818181818181812</v>
      </c>
      <c r="AN109">
        <f t="shared" ca="1" si="78"/>
        <v>0.8125</v>
      </c>
      <c r="AO109">
        <f t="shared" ca="1" si="78"/>
        <v>0.875</v>
      </c>
      <c r="AP109">
        <f t="shared" ca="1" si="78"/>
        <v>0.8</v>
      </c>
      <c r="AQ109">
        <f t="shared" ca="1" si="78"/>
        <v>0.96969696969696972</v>
      </c>
      <c r="AR109">
        <f t="shared" ca="1" si="78"/>
        <v>0.84375</v>
      </c>
      <c r="AS109">
        <f t="shared" ca="1" si="78"/>
        <v>0.81818181818181812</v>
      </c>
      <c r="AT109">
        <f t="shared" ca="1" si="78"/>
        <v>0.7</v>
      </c>
      <c r="AU109">
        <f t="shared" ca="1" si="78"/>
        <v>0.83870967741935487</v>
      </c>
      <c r="AV109">
        <f t="shared" ca="1" si="78"/>
        <v>0.93548387096774199</v>
      </c>
      <c r="AW109">
        <f t="shared" ref="AW109:BL124" ca="1" si="89">1-(COUNTIFS(INDIRECT(AW$1),1,INDIRECT($A109),1)/(COUNTIFS(INDIRECT(AW$1),1,INDIRECT($A109),0)+COUNTIFS(INDIRECT(AW$1),0,INDIRECT($A109),1)+COUNTIFS(INDIRECT(AW$1),1,INDIRECT($A109),1)))</f>
        <v>0.79487179487179493</v>
      </c>
      <c r="AX109">
        <f t="shared" ca="1" si="89"/>
        <v>0.82000000000000006</v>
      </c>
      <c r="AY109">
        <f t="shared" ca="1" si="89"/>
        <v>0.80555555555555558</v>
      </c>
      <c r="AZ109">
        <f t="shared" ca="1" si="89"/>
        <v>0.8727272727272728</v>
      </c>
      <c r="BA109">
        <f t="shared" ca="1" si="89"/>
        <v>0.94285714285714284</v>
      </c>
      <c r="BB109">
        <f t="shared" ca="1" si="89"/>
        <v>0.94594594594594594</v>
      </c>
      <c r="BC109">
        <f t="shared" ca="1" si="89"/>
        <v>0.93478260869565222</v>
      </c>
      <c r="BD109">
        <f t="shared" ca="1" si="89"/>
        <v>0.93333333333333335</v>
      </c>
      <c r="BE109">
        <f t="shared" ca="1" si="89"/>
        <v>0.87755102040816324</v>
      </c>
      <c r="BF109">
        <f t="shared" ca="1" si="89"/>
        <v>0.91176470588235292</v>
      </c>
      <c r="BG109">
        <f t="shared" ca="1" si="89"/>
        <v>0.80392156862745101</v>
      </c>
      <c r="BH109">
        <f t="shared" ca="1" si="89"/>
        <v>0.77777777777777779</v>
      </c>
      <c r="BI109">
        <f t="shared" ca="1" si="89"/>
        <v>0.90243902439024393</v>
      </c>
      <c r="BJ109">
        <f t="shared" ca="1" si="89"/>
        <v>0.97058823529411764</v>
      </c>
      <c r="BK109">
        <f t="shared" ca="1" si="89"/>
        <v>0.88888888888888884</v>
      </c>
      <c r="BL109">
        <f t="shared" ca="1" si="89"/>
        <v>0.875</v>
      </c>
      <c r="BM109">
        <f t="shared" ca="1" si="80"/>
        <v>0.90322580645161288</v>
      </c>
      <c r="BN109">
        <f t="shared" ca="1" si="80"/>
        <v>0.96875</v>
      </c>
      <c r="BO109">
        <f t="shared" ca="1" si="80"/>
        <v>0.82608695652173914</v>
      </c>
      <c r="BP109">
        <f t="shared" ca="1" si="80"/>
        <v>0.92105263157894735</v>
      </c>
      <c r="BQ109">
        <f t="shared" ca="1" si="80"/>
        <v>0.97297297297297303</v>
      </c>
      <c r="BR109">
        <f t="shared" ca="1" si="80"/>
        <v>0.84615384615384615</v>
      </c>
      <c r="BS109">
        <f t="shared" ca="1" si="80"/>
        <v>0.93181818181818188</v>
      </c>
      <c r="BT109">
        <f t="shared" ca="1" si="80"/>
        <v>0.96</v>
      </c>
      <c r="BU109">
        <f t="shared" ca="1" si="80"/>
        <v>0.86046511627906974</v>
      </c>
      <c r="BV109">
        <f t="shared" ca="1" si="80"/>
        <v>0.80952380952380953</v>
      </c>
      <c r="BW109">
        <f t="shared" ca="1" si="80"/>
        <v>0.95</v>
      </c>
      <c r="BX109">
        <f t="shared" ca="1" si="80"/>
        <v>0.8727272727272728</v>
      </c>
      <c r="BY109">
        <f t="shared" ca="1" si="80"/>
        <v>0.83870967741935487</v>
      </c>
      <c r="BZ109">
        <f t="shared" ca="1" si="80"/>
        <v>0.94444444444444442</v>
      </c>
      <c r="CA109">
        <f t="shared" ca="1" si="80"/>
        <v>0.91176470588235292</v>
      </c>
      <c r="CB109">
        <f t="shared" ca="1" si="80"/>
        <v>1</v>
      </c>
      <c r="CC109">
        <f t="shared" ca="1" si="67"/>
        <v>0.88888888888888884</v>
      </c>
      <c r="CD109">
        <f t="shared" ca="1" si="85"/>
        <v>0.875</v>
      </c>
      <c r="CE109">
        <f t="shared" ca="1" si="85"/>
        <v>0.94594594594594594</v>
      </c>
      <c r="CF109">
        <f t="shared" ca="1" si="85"/>
        <v>0.93103448275862066</v>
      </c>
      <c r="CG109">
        <f t="shared" ca="1" si="85"/>
        <v>0.88888888888888884</v>
      </c>
      <c r="CH109">
        <f t="shared" ca="1" si="84"/>
        <v>0.94736842105263164</v>
      </c>
      <c r="CI109">
        <f t="shared" ca="1" si="84"/>
        <v>0.92307692307692313</v>
      </c>
      <c r="CJ109">
        <f t="shared" ca="1" si="82"/>
        <v>0.9642857142857143</v>
      </c>
      <c r="CK109">
        <f t="shared" ca="1" si="82"/>
        <v>0.7441860465116279</v>
      </c>
      <c r="CL109">
        <f t="shared" ca="1" si="82"/>
        <v>0.79411764705882359</v>
      </c>
      <c r="CM109">
        <f t="shared" ca="1" si="82"/>
        <v>0.7</v>
      </c>
      <c r="CN109">
        <f t="shared" ca="1" si="82"/>
        <v>0.91891891891891886</v>
      </c>
      <c r="CO109">
        <f t="shared" ca="1" si="82"/>
        <v>0.83720930232558133</v>
      </c>
      <c r="CP109">
        <f t="shared" ca="1" si="82"/>
        <v>0.73809523809523814</v>
      </c>
      <c r="CQ109">
        <f t="shared" ca="1" si="82"/>
        <v>0.77419354838709675</v>
      </c>
      <c r="CR109">
        <f t="shared" ca="1" si="82"/>
        <v>0.75</v>
      </c>
      <c r="CS109">
        <f t="shared" ca="1" si="82"/>
        <v>0.76923076923076916</v>
      </c>
      <c r="CT109">
        <f t="shared" ca="1" si="82"/>
        <v>0.77777777777777779</v>
      </c>
      <c r="CU109">
        <f t="shared" ca="1" si="82"/>
        <v>0.8529411764705882</v>
      </c>
      <c r="CV109">
        <f t="shared" ca="1" si="82"/>
        <v>0.80555555555555558</v>
      </c>
      <c r="CW109">
        <f t="shared" ca="1" si="82"/>
        <v>0.83673469387755106</v>
      </c>
      <c r="CX109">
        <f t="shared" ca="1" si="82"/>
        <v>0.72499999999999998</v>
      </c>
      <c r="CY109">
        <f t="shared" ca="1" si="82"/>
        <v>0.82222222222222219</v>
      </c>
      <c r="CZ109">
        <f t="shared" ca="1" si="81"/>
        <v>0.63829787234042556</v>
      </c>
      <c r="DA109">
        <f t="shared" ca="1" si="81"/>
        <v>0.78947368421052633</v>
      </c>
      <c r="DB109">
        <f t="shared" ca="1" si="81"/>
        <v>0.91428571428571426</v>
      </c>
      <c r="DC109">
        <f t="shared" ca="1" si="81"/>
        <v>0.73170731707317072</v>
      </c>
      <c r="DD109">
        <f t="shared" ca="1" si="81"/>
        <v>0.84090909090909094</v>
      </c>
      <c r="DE109">
        <f t="shared" ca="1" si="81"/>
        <v>0</v>
      </c>
      <c r="DF109">
        <f t="shared" ca="1" si="81"/>
        <v>0.84444444444444444</v>
      </c>
      <c r="DG109">
        <f t="shared" ca="1" si="81"/>
        <v>0.81481481481481488</v>
      </c>
      <c r="DH109">
        <f t="shared" ca="1" si="81"/>
        <v>0.8</v>
      </c>
      <c r="DI109">
        <f t="shared" ca="1" si="81"/>
        <v>0.90625</v>
      </c>
      <c r="DJ109">
        <f t="shared" ca="1" si="81"/>
        <v>0.77142857142857146</v>
      </c>
      <c r="DK109">
        <f t="shared" ca="1" si="81"/>
        <v>0.67567567567567566</v>
      </c>
      <c r="DL109">
        <f t="shared" ca="1" si="81"/>
        <v>0.9</v>
      </c>
      <c r="DM109">
        <f t="shared" ca="1" si="81"/>
        <v>1</v>
      </c>
      <c r="DN109">
        <f t="shared" ca="1" si="81"/>
        <v>0.80487804878048785</v>
      </c>
      <c r="DO109">
        <f t="shared" ca="1" si="83"/>
        <v>0.75</v>
      </c>
      <c r="DP109">
        <f t="shared" ca="1" si="83"/>
        <v>0.78378378378378377</v>
      </c>
      <c r="DQ109">
        <f t="shared" ca="1" si="83"/>
        <v>0.67567567567567566</v>
      </c>
      <c r="DR109">
        <f t="shared" ca="1" si="83"/>
        <v>0.92307692307692313</v>
      </c>
      <c r="DS109">
        <f t="shared" ca="1" si="83"/>
        <v>0.8666666666666667</v>
      </c>
      <c r="DT109">
        <f t="shared" ca="1" si="83"/>
        <v>0.8545454545454545</v>
      </c>
      <c r="DU109">
        <f t="shared" ca="1" si="83"/>
        <v>0.85964912280701755</v>
      </c>
      <c r="DV109">
        <f t="shared" ca="1" si="83"/>
        <v>0.97619047619047616</v>
      </c>
      <c r="DW109">
        <f t="shared" ca="1" si="83"/>
        <v>1</v>
      </c>
      <c r="DX109">
        <f t="shared" ca="1" si="60"/>
        <v>0.88372093023255816</v>
      </c>
      <c r="DY109">
        <f t="shared" ca="1" si="60"/>
        <v>0.74285714285714288</v>
      </c>
      <c r="DZ109">
        <f t="shared" ca="1" si="60"/>
        <v>0.75555555555555554</v>
      </c>
      <c r="EA109">
        <f t="shared" ca="1" si="60"/>
        <v>0.9642857142857143</v>
      </c>
      <c r="EB109">
        <f t="shared" ca="1" si="86"/>
        <v>0.93548387096774199</v>
      </c>
      <c r="EC109">
        <f t="shared" ca="1" si="86"/>
        <v>0.97058823529411764</v>
      </c>
      <c r="ED109">
        <f t="shared" ca="1" si="86"/>
        <v>0.9555555555555556</v>
      </c>
      <c r="EE109">
        <f t="shared" ca="1" si="86"/>
        <v>0.92682926829268297</v>
      </c>
      <c r="EF109">
        <f t="shared" ca="1" si="86"/>
        <v>0.875</v>
      </c>
      <c r="EG109">
        <f t="shared" ca="1" si="86"/>
        <v>1</v>
      </c>
      <c r="EH109">
        <f t="shared" ca="1" si="86"/>
        <v>0.8529411764705882</v>
      </c>
    </row>
    <row r="110" spans="1:138" ht="39.75" x14ac:dyDescent="0.45">
      <c r="A110" s="4" t="s">
        <v>124</v>
      </c>
      <c r="B110" s="3" t="s">
        <v>396</v>
      </c>
      <c r="C110">
        <f t="shared" ca="1" si="88"/>
        <v>0.8392857142857143</v>
      </c>
      <c r="D110">
        <f t="shared" ca="1" si="88"/>
        <v>0.8441558441558441</v>
      </c>
      <c r="E110">
        <f t="shared" ca="1" si="88"/>
        <v>0.85483870967741937</v>
      </c>
      <c r="F110">
        <f t="shared" ca="1" si="88"/>
        <v>0.91111111111111109</v>
      </c>
      <c r="G110">
        <f t="shared" ca="1" si="88"/>
        <v>0.8666666666666667</v>
      </c>
      <c r="H110">
        <f t="shared" ca="1" si="88"/>
        <v>0.84444444444444444</v>
      </c>
      <c r="I110">
        <f t="shared" ca="1" si="88"/>
        <v>0.89655172413793105</v>
      </c>
      <c r="J110">
        <f t="shared" ca="1" si="88"/>
        <v>0.92592592592592593</v>
      </c>
      <c r="K110">
        <f t="shared" ca="1" si="88"/>
        <v>0.92682926829268297</v>
      </c>
      <c r="L110">
        <f t="shared" ca="1" si="88"/>
        <v>0.97222222222222221</v>
      </c>
      <c r="M110">
        <f t="shared" ca="1" si="88"/>
        <v>0.90740740740740744</v>
      </c>
      <c r="N110">
        <f t="shared" ca="1" si="88"/>
        <v>0.92682926829268297</v>
      </c>
      <c r="O110">
        <f t="shared" ca="1" si="88"/>
        <v>0.88</v>
      </c>
      <c r="P110">
        <f t="shared" ca="1" si="88"/>
        <v>0.90909090909090906</v>
      </c>
      <c r="Q110">
        <f t="shared" ca="1" si="88"/>
        <v>0.92</v>
      </c>
      <c r="R110">
        <f t="shared" ca="1" si="88"/>
        <v>0.875</v>
      </c>
      <c r="S110">
        <f t="shared" ca="1" si="87"/>
        <v>0.87179487179487181</v>
      </c>
      <c r="T110">
        <f t="shared" ca="1" si="87"/>
        <v>0.89743589743589747</v>
      </c>
      <c r="U110">
        <f t="shared" ca="1" si="87"/>
        <v>1</v>
      </c>
      <c r="V110">
        <f t="shared" ca="1" si="87"/>
        <v>0.91111111111111109</v>
      </c>
      <c r="W110">
        <f t="shared" ca="1" si="87"/>
        <v>0.9375</v>
      </c>
      <c r="X110">
        <f t="shared" ca="1" si="87"/>
        <v>0.8085106382978724</v>
      </c>
      <c r="Y110">
        <f t="shared" ca="1" si="87"/>
        <v>1</v>
      </c>
      <c r="Z110">
        <f t="shared" ca="1" si="87"/>
        <v>0.94285714285714284</v>
      </c>
      <c r="AA110">
        <f t="shared" ca="1" si="87"/>
        <v>0.90697674418604657</v>
      </c>
      <c r="AB110">
        <f t="shared" ca="1" si="87"/>
        <v>0.70491803278688525</v>
      </c>
      <c r="AC110">
        <f t="shared" ca="1" si="87"/>
        <v>0.67647058823529416</v>
      </c>
      <c r="AD110">
        <f t="shared" ca="1" si="87"/>
        <v>0.89583333333333337</v>
      </c>
      <c r="AE110">
        <f t="shared" ca="1" si="87"/>
        <v>0.70731707317073167</v>
      </c>
      <c r="AF110">
        <f t="shared" ca="1" si="87"/>
        <v>0.71698113207547176</v>
      </c>
      <c r="AG110">
        <f t="shared" ca="1" si="87"/>
        <v>0.73214285714285721</v>
      </c>
      <c r="AH110">
        <f t="shared" ref="AH110:AW125" ca="1" si="90">1-(COUNTIFS(INDIRECT(AH$1),1,INDIRECT($A110),1)/(COUNTIFS(INDIRECT(AH$1),1,INDIRECT($A110),0)+COUNTIFS(INDIRECT(AH$1),0,INDIRECT($A110),1)+COUNTIFS(INDIRECT(AH$1),1,INDIRECT($A110),1)))</f>
        <v>0.89743589743589747</v>
      </c>
      <c r="AI110">
        <f t="shared" ca="1" si="90"/>
        <v>0.84782608695652173</v>
      </c>
      <c r="AJ110">
        <f t="shared" ca="1" si="90"/>
        <v>0.89473684210526316</v>
      </c>
      <c r="AK110">
        <f t="shared" ca="1" si="90"/>
        <v>0.86842105263157898</v>
      </c>
      <c r="AL110">
        <f t="shared" ca="1" si="90"/>
        <v>0.74509803921568629</v>
      </c>
      <c r="AM110">
        <f t="shared" ca="1" si="90"/>
        <v>0.7441860465116279</v>
      </c>
      <c r="AN110">
        <f t="shared" ca="1" si="90"/>
        <v>0.88888888888888884</v>
      </c>
      <c r="AO110">
        <f t="shared" ca="1" si="90"/>
        <v>0.91428571428571426</v>
      </c>
      <c r="AP110">
        <f t="shared" ca="1" si="90"/>
        <v>0.78048780487804881</v>
      </c>
      <c r="AQ110">
        <f t="shared" ca="1" si="90"/>
        <v>0.875</v>
      </c>
      <c r="AR110">
        <f t="shared" ca="1" si="90"/>
        <v>0.81818181818181812</v>
      </c>
      <c r="AS110">
        <f t="shared" ca="1" si="90"/>
        <v>0.92105263157894735</v>
      </c>
      <c r="AT110">
        <f t="shared" ca="1" si="90"/>
        <v>0.7441860465116279</v>
      </c>
      <c r="AU110">
        <f t="shared" ca="1" si="90"/>
        <v>0.91428571428571426</v>
      </c>
      <c r="AV110">
        <f t="shared" ca="1" si="90"/>
        <v>0.87096774193548387</v>
      </c>
      <c r="AW110">
        <f t="shared" ca="1" si="90"/>
        <v>0.83333333333333337</v>
      </c>
      <c r="AX110">
        <f t="shared" ca="1" si="89"/>
        <v>0.89090909090909087</v>
      </c>
      <c r="AY110">
        <f t="shared" ca="1" si="89"/>
        <v>0.95348837209302328</v>
      </c>
      <c r="AZ110">
        <f t="shared" ca="1" si="89"/>
        <v>0.9152542372881356</v>
      </c>
      <c r="BA110">
        <f t="shared" ca="1" si="89"/>
        <v>1</v>
      </c>
      <c r="BB110">
        <f t="shared" ca="1" si="89"/>
        <v>0.94871794871794868</v>
      </c>
      <c r="BC110">
        <f t="shared" ca="1" si="89"/>
        <v>0.91489361702127658</v>
      </c>
      <c r="BD110">
        <f t="shared" ca="1" si="89"/>
        <v>0.95833333333333337</v>
      </c>
      <c r="BE110">
        <f t="shared" ca="1" si="89"/>
        <v>0.88235294117647056</v>
      </c>
      <c r="BF110">
        <f t="shared" ca="1" si="89"/>
        <v>0.91666666666666663</v>
      </c>
      <c r="BG110">
        <f t="shared" ca="1" si="89"/>
        <v>0.875</v>
      </c>
      <c r="BH110">
        <f t="shared" ca="1" si="89"/>
        <v>0.88235294117647056</v>
      </c>
      <c r="BI110">
        <f t="shared" ca="1" si="89"/>
        <v>0.9555555555555556</v>
      </c>
      <c r="BJ110">
        <f t="shared" ca="1" si="89"/>
        <v>0.94285714285714284</v>
      </c>
      <c r="BK110">
        <f t="shared" ca="1" si="89"/>
        <v>0.79069767441860461</v>
      </c>
      <c r="BL110">
        <f t="shared" ca="1" si="89"/>
        <v>0.85365853658536583</v>
      </c>
      <c r="BM110">
        <f t="shared" ca="1" si="80"/>
        <v>1</v>
      </c>
      <c r="BN110">
        <f t="shared" ca="1" si="80"/>
        <v>1</v>
      </c>
      <c r="BO110">
        <f t="shared" ca="1" si="80"/>
        <v>0.88</v>
      </c>
      <c r="BP110">
        <f t="shared" ca="1" si="80"/>
        <v>0.95121951219512191</v>
      </c>
      <c r="BQ110">
        <f t="shared" ca="1" si="80"/>
        <v>1</v>
      </c>
      <c r="BR110">
        <f t="shared" ca="1" si="80"/>
        <v>0.76</v>
      </c>
      <c r="BS110">
        <f t="shared" ca="1" si="80"/>
        <v>0.95744680851063835</v>
      </c>
      <c r="BT110">
        <f t="shared" ca="1" si="80"/>
        <v>1</v>
      </c>
      <c r="BU110">
        <f t="shared" ca="1" si="80"/>
        <v>0.84090909090909094</v>
      </c>
      <c r="BV110">
        <f t="shared" ca="1" si="80"/>
        <v>0.98039215686274506</v>
      </c>
      <c r="BW110">
        <f t="shared" ca="1" si="80"/>
        <v>0.81081081081081074</v>
      </c>
      <c r="BX110">
        <f t="shared" ca="1" si="80"/>
        <v>0.89655172413793105</v>
      </c>
      <c r="BY110">
        <f t="shared" ca="1" si="80"/>
        <v>0.86153846153846159</v>
      </c>
      <c r="BZ110">
        <f t="shared" ca="1" si="80"/>
        <v>0.91891891891891886</v>
      </c>
      <c r="CA110">
        <f t="shared" ca="1" si="80"/>
        <v>0.97368421052631582</v>
      </c>
      <c r="CB110">
        <f t="shared" ref="CB110:CQ125" ca="1" si="91">1-(COUNTIFS(INDIRECT(CB$1),1,INDIRECT($A110),1)/(COUNTIFS(INDIRECT(CB$1),1,INDIRECT($A110),0)+COUNTIFS(INDIRECT(CB$1),0,INDIRECT($A110),1)+COUNTIFS(INDIRECT(CB$1),1,INDIRECT($A110),1)))</f>
        <v>0.94285714285714284</v>
      </c>
      <c r="CC110">
        <f t="shared" ca="1" si="91"/>
        <v>0.92307692307692313</v>
      </c>
      <c r="CD110">
        <f t="shared" ca="1" si="91"/>
        <v>0.88095238095238093</v>
      </c>
      <c r="CE110">
        <f t="shared" ca="1" si="91"/>
        <v>0.79411764705882359</v>
      </c>
      <c r="CF110">
        <f t="shared" ca="1" si="91"/>
        <v>0.96875</v>
      </c>
      <c r="CG110">
        <f t="shared" ca="1" si="91"/>
        <v>0.89473684210526316</v>
      </c>
      <c r="CH110">
        <f t="shared" ca="1" si="91"/>
        <v>0.97560975609756095</v>
      </c>
      <c r="CI110">
        <f t="shared" ca="1" si="91"/>
        <v>0.92682926829268297</v>
      </c>
      <c r="CJ110">
        <f t="shared" ca="1" si="91"/>
        <v>1</v>
      </c>
      <c r="CK110">
        <f t="shared" ca="1" si="91"/>
        <v>0.85714285714285721</v>
      </c>
      <c r="CL110">
        <f t="shared" ca="1" si="91"/>
        <v>0.83783783783783783</v>
      </c>
      <c r="CM110">
        <f t="shared" ca="1" si="91"/>
        <v>0.8035714285714286</v>
      </c>
      <c r="CN110">
        <f t="shared" ca="1" si="91"/>
        <v>0.83333333333333337</v>
      </c>
      <c r="CO110">
        <f t="shared" ca="1" si="91"/>
        <v>0.81818181818181812</v>
      </c>
      <c r="CP110">
        <f t="shared" ca="1" si="91"/>
        <v>0.77777777777777779</v>
      </c>
      <c r="CQ110">
        <f t="shared" ca="1" si="91"/>
        <v>0.78787878787878785</v>
      </c>
      <c r="CR110">
        <f t="shared" ca="1" si="82"/>
        <v>0.84444444444444444</v>
      </c>
      <c r="CS110">
        <f t="shared" ca="1" si="82"/>
        <v>0.80952380952380953</v>
      </c>
      <c r="CT110">
        <f t="shared" ca="1" si="82"/>
        <v>0.82051282051282048</v>
      </c>
      <c r="CU110">
        <f t="shared" ca="1" si="82"/>
        <v>0.75757575757575757</v>
      </c>
      <c r="CV110">
        <f t="shared" ca="1" si="82"/>
        <v>0.7142857142857143</v>
      </c>
      <c r="CW110">
        <f t="shared" ca="1" si="82"/>
        <v>0.65909090909090917</v>
      </c>
      <c r="CX110">
        <f t="shared" ca="1" si="82"/>
        <v>0.73809523809523814</v>
      </c>
      <c r="CY110">
        <f t="shared" ca="1" si="82"/>
        <v>0.625</v>
      </c>
      <c r="CZ110">
        <f t="shared" ca="1" si="81"/>
        <v>0.8</v>
      </c>
      <c r="DA110">
        <f t="shared" ca="1" si="81"/>
        <v>0.73684210526315796</v>
      </c>
      <c r="DB110">
        <f t="shared" ca="1" si="81"/>
        <v>0.88888888888888884</v>
      </c>
      <c r="DC110">
        <f t="shared" ca="1" si="81"/>
        <v>0.7142857142857143</v>
      </c>
      <c r="DD110">
        <f t="shared" ca="1" si="81"/>
        <v>0.91836734693877553</v>
      </c>
      <c r="DE110">
        <f t="shared" ca="1" si="81"/>
        <v>0.84444444444444444</v>
      </c>
      <c r="DF110">
        <f t="shared" ca="1" si="81"/>
        <v>0</v>
      </c>
      <c r="DG110">
        <f t="shared" ca="1" si="81"/>
        <v>0.9375</v>
      </c>
      <c r="DH110">
        <f t="shared" ca="1" si="81"/>
        <v>0.64864864864864868</v>
      </c>
      <c r="DI110">
        <f t="shared" ca="1" si="81"/>
        <v>0.91176470588235292</v>
      </c>
      <c r="DJ110">
        <f t="shared" ca="1" si="81"/>
        <v>0.78378378378378377</v>
      </c>
      <c r="DK110">
        <f t="shared" ca="1" si="81"/>
        <v>0.8666666666666667</v>
      </c>
      <c r="DL110">
        <f t="shared" ca="1" si="81"/>
        <v>0.87096774193548387</v>
      </c>
      <c r="DM110">
        <f t="shared" ca="1" si="81"/>
        <v>0.96666666666666667</v>
      </c>
      <c r="DN110">
        <f t="shared" ca="1" si="81"/>
        <v>0.75609756097560976</v>
      </c>
      <c r="DO110">
        <f t="shared" ca="1" si="83"/>
        <v>0.72727272727272729</v>
      </c>
      <c r="DP110">
        <f t="shared" ca="1" si="83"/>
        <v>0.82499999999999996</v>
      </c>
      <c r="DQ110">
        <f t="shared" ca="1" si="83"/>
        <v>0.65789473684210531</v>
      </c>
      <c r="DR110">
        <f t="shared" ca="1" si="83"/>
        <v>1</v>
      </c>
      <c r="DS110">
        <f t="shared" ca="1" si="83"/>
        <v>0.82222222222222219</v>
      </c>
      <c r="DT110">
        <f t="shared" ca="1" si="83"/>
        <v>0.81818181818181812</v>
      </c>
      <c r="DU110">
        <f t="shared" ca="1" si="83"/>
        <v>0.8035714285714286</v>
      </c>
      <c r="DV110">
        <f t="shared" ca="1" si="83"/>
        <v>0.875</v>
      </c>
      <c r="DW110">
        <f t="shared" ca="1" si="83"/>
        <v>1</v>
      </c>
      <c r="DX110">
        <f t="shared" ca="1" si="60"/>
        <v>0.88888888888888884</v>
      </c>
      <c r="DY110">
        <f t="shared" ca="1" si="60"/>
        <v>0.87804878048780488</v>
      </c>
      <c r="DZ110">
        <f t="shared" ca="1" si="60"/>
        <v>0.86274509803921573</v>
      </c>
      <c r="EA110">
        <f t="shared" ca="1" si="60"/>
        <v>1</v>
      </c>
      <c r="EB110">
        <f t="shared" ca="1" si="86"/>
        <v>0.87096774193548387</v>
      </c>
      <c r="EC110">
        <f t="shared" ca="1" si="86"/>
        <v>0.97222222222222221</v>
      </c>
      <c r="ED110">
        <f t="shared" ca="1" si="86"/>
        <v>0.93478260869565222</v>
      </c>
      <c r="EE110">
        <f t="shared" ca="1" si="86"/>
        <v>0.82051282051282048</v>
      </c>
      <c r="EF110">
        <f t="shared" ca="1" si="86"/>
        <v>0.91428571428571426</v>
      </c>
      <c r="EG110">
        <f t="shared" ca="1" si="86"/>
        <v>1</v>
      </c>
      <c r="EH110">
        <f t="shared" ca="1" si="86"/>
        <v>0.92105263157894735</v>
      </c>
    </row>
    <row r="111" spans="1:138" ht="26.65" x14ac:dyDescent="0.45">
      <c r="A111" s="4" t="s">
        <v>125</v>
      </c>
      <c r="B111" s="3" t="s">
        <v>397</v>
      </c>
      <c r="C111">
        <f t="shared" ca="1" si="88"/>
        <v>0.90243902439024393</v>
      </c>
      <c r="D111">
        <f t="shared" ca="1" si="88"/>
        <v>0.90476190476190477</v>
      </c>
      <c r="E111">
        <f t="shared" ca="1" si="88"/>
        <v>0.9375</v>
      </c>
      <c r="F111">
        <f t="shared" ca="1" si="88"/>
        <v>0.92592592592592593</v>
      </c>
      <c r="G111">
        <f t="shared" ca="1" si="88"/>
        <v>0.88372093023255816</v>
      </c>
      <c r="H111">
        <f t="shared" ca="1" si="88"/>
        <v>0.967741935483871</v>
      </c>
      <c r="I111">
        <f t="shared" ca="1" si="88"/>
        <v>0.95238095238095233</v>
      </c>
      <c r="J111">
        <f t="shared" ca="1" si="88"/>
        <v>0.91428571428571426</v>
      </c>
      <c r="K111">
        <f t="shared" ca="1" si="88"/>
        <v>0.85714285714285721</v>
      </c>
      <c r="L111">
        <f t="shared" ca="1" si="88"/>
        <v>0.8666666666666667</v>
      </c>
      <c r="M111">
        <f t="shared" ca="1" si="88"/>
        <v>0.91666666666666663</v>
      </c>
      <c r="N111">
        <f t="shared" ca="1" si="88"/>
        <v>0.90909090909090906</v>
      </c>
      <c r="O111">
        <f t="shared" ca="1" si="88"/>
        <v>0.875</v>
      </c>
      <c r="P111">
        <f t="shared" ca="1" si="88"/>
        <v>0.96296296296296302</v>
      </c>
      <c r="Q111">
        <f t="shared" ca="1" si="88"/>
        <v>0.9375</v>
      </c>
      <c r="R111">
        <f t="shared" ca="1" si="88"/>
        <v>0.93333333333333335</v>
      </c>
      <c r="S111">
        <f t="shared" ca="1" si="87"/>
        <v>0.95652173913043481</v>
      </c>
      <c r="T111">
        <f t="shared" ca="1" si="87"/>
        <v>0.90476190476190477</v>
      </c>
      <c r="U111">
        <f t="shared" ca="1" si="87"/>
        <v>1</v>
      </c>
      <c r="V111">
        <f t="shared" ca="1" si="87"/>
        <v>0.92592592592592593</v>
      </c>
      <c r="W111">
        <f t="shared" ca="1" si="87"/>
        <v>1</v>
      </c>
      <c r="X111">
        <f t="shared" ca="1" si="87"/>
        <v>0.83870967741935487</v>
      </c>
      <c r="Y111">
        <f t="shared" ca="1" si="87"/>
        <v>1</v>
      </c>
      <c r="Z111">
        <f t="shared" ca="1" si="87"/>
        <v>1</v>
      </c>
      <c r="AA111">
        <f t="shared" ca="1" si="87"/>
        <v>0.96153846153846156</v>
      </c>
      <c r="AB111">
        <f t="shared" ca="1" si="87"/>
        <v>0.8867924528301887</v>
      </c>
      <c r="AC111">
        <f t="shared" ca="1" si="87"/>
        <v>0.93939393939393945</v>
      </c>
      <c r="AD111">
        <f t="shared" ca="1" si="87"/>
        <v>0.93548387096774199</v>
      </c>
      <c r="AE111">
        <f t="shared" ca="1" si="87"/>
        <v>0.93548387096774199</v>
      </c>
      <c r="AF111">
        <f t="shared" ca="1" si="87"/>
        <v>0.90909090909090906</v>
      </c>
      <c r="AG111">
        <f t="shared" ca="1" si="87"/>
        <v>0.89130434782608692</v>
      </c>
      <c r="AH111">
        <f t="shared" ca="1" si="90"/>
        <v>0.95454545454545459</v>
      </c>
      <c r="AI111">
        <f t="shared" ca="1" si="90"/>
        <v>0.9</v>
      </c>
      <c r="AJ111">
        <f t="shared" ca="1" si="90"/>
        <v>0.9</v>
      </c>
      <c r="AK111">
        <f t="shared" ca="1" si="90"/>
        <v>0.95454545454545459</v>
      </c>
      <c r="AL111">
        <f t="shared" ca="1" si="90"/>
        <v>0.92682926829268297</v>
      </c>
      <c r="AM111">
        <f t="shared" ca="1" si="90"/>
        <v>0.9375</v>
      </c>
      <c r="AN111">
        <f t="shared" ca="1" si="90"/>
        <v>0.88888888888888884</v>
      </c>
      <c r="AO111">
        <f t="shared" ca="1" si="90"/>
        <v>0.94117647058823528</v>
      </c>
      <c r="AP111">
        <f t="shared" ca="1" si="90"/>
        <v>0.88888888888888884</v>
      </c>
      <c r="AQ111">
        <f t="shared" ca="1" si="90"/>
        <v>1</v>
      </c>
      <c r="AR111">
        <f t="shared" ca="1" si="90"/>
        <v>1</v>
      </c>
      <c r="AS111">
        <f t="shared" ca="1" si="90"/>
        <v>0.95</v>
      </c>
      <c r="AT111">
        <f t="shared" ca="1" si="90"/>
        <v>0.9375</v>
      </c>
      <c r="AU111">
        <f t="shared" ca="1" si="90"/>
        <v>0.94117647058823528</v>
      </c>
      <c r="AV111">
        <f t="shared" ca="1" si="90"/>
        <v>0.9285714285714286</v>
      </c>
      <c r="AW111">
        <f t="shared" ca="1" si="90"/>
        <v>0.88461538461538458</v>
      </c>
      <c r="AX111">
        <f t="shared" ca="1" si="89"/>
        <v>0.97499999999999998</v>
      </c>
      <c r="AY111">
        <f t="shared" ca="1" si="89"/>
        <v>0.91304347826086962</v>
      </c>
      <c r="AZ111">
        <f t="shared" ca="1" si="89"/>
        <v>0.97674418604651159</v>
      </c>
      <c r="BA111">
        <f t="shared" ca="1" si="89"/>
        <v>1</v>
      </c>
      <c r="BB111">
        <f t="shared" ca="1" si="89"/>
        <v>1</v>
      </c>
      <c r="BC111">
        <f t="shared" ca="1" si="89"/>
        <v>0.93103448275862066</v>
      </c>
      <c r="BD111">
        <f t="shared" ca="1" si="89"/>
        <v>1</v>
      </c>
      <c r="BE111">
        <f t="shared" ca="1" si="89"/>
        <v>0.94285714285714284</v>
      </c>
      <c r="BF111">
        <f t="shared" ca="1" si="89"/>
        <v>0.94444444444444442</v>
      </c>
      <c r="BG111">
        <f t="shared" ca="1" si="89"/>
        <v>0.89743589743589747</v>
      </c>
      <c r="BH111">
        <f t="shared" ca="1" si="89"/>
        <v>0.87878787878787878</v>
      </c>
      <c r="BI111">
        <f t="shared" ca="1" si="89"/>
        <v>0.96153846153846156</v>
      </c>
      <c r="BJ111">
        <f t="shared" ca="1" si="89"/>
        <v>1</v>
      </c>
      <c r="BK111">
        <f t="shared" ca="1" si="89"/>
        <v>0.89655172413793105</v>
      </c>
      <c r="BL111">
        <f t="shared" ca="1" si="89"/>
        <v>1</v>
      </c>
      <c r="BM111">
        <f t="shared" ref="BM111:CB126" ca="1" si="92">1-(COUNTIFS(INDIRECT(BM$1),1,INDIRECT($A111),1)/(COUNTIFS(INDIRECT(BM$1),1,INDIRECT($A111),0)+COUNTIFS(INDIRECT(BM$1),0,INDIRECT($A111),1)+COUNTIFS(INDIRECT(BM$1),1,INDIRECT($A111),1)))</f>
        <v>0.85714285714285721</v>
      </c>
      <c r="BN111">
        <f t="shared" ca="1" si="92"/>
        <v>1</v>
      </c>
      <c r="BO111">
        <f t="shared" ca="1" si="92"/>
        <v>0.90909090909090906</v>
      </c>
      <c r="BP111">
        <f t="shared" ca="1" si="92"/>
        <v>1</v>
      </c>
      <c r="BQ111">
        <f t="shared" ca="1" si="92"/>
        <v>0.94736842105263164</v>
      </c>
      <c r="BR111">
        <f t="shared" ca="1" si="92"/>
        <v>0.89473684210526316</v>
      </c>
      <c r="BS111">
        <f t="shared" ca="1" si="92"/>
        <v>1</v>
      </c>
      <c r="BT111">
        <f t="shared" ca="1" si="92"/>
        <v>1</v>
      </c>
      <c r="BU111">
        <f t="shared" ca="1" si="92"/>
        <v>0.8928571428571429</v>
      </c>
      <c r="BV111">
        <f t="shared" ca="1" si="92"/>
        <v>0.89655172413793105</v>
      </c>
      <c r="BW111">
        <f t="shared" ca="1" si="92"/>
        <v>0.95652173913043481</v>
      </c>
      <c r="BX111">
        <f t="shared" ca="1" si="92"/>
        <v>0.95238095238095233</v>
      </c>
      <c r="BY111">
        <f t="shared" ca="1" si="92"/>
        <v>0.92</v>
      </c>
      <c r="BZ111">
        <f t="shared" ca="1" si="92"/>
        <v>1</v>
      </c>
      <c r="CA111">
        <f t="shared" ca="1" si="92"/>
        <v>0.8125</v>
      </c>
      <c r="CB111">
        <f t="shared" ca="1" si="92"/>
        <v>1</v>
      </c>
      <c r="CC111">
        <f t="shared" ca="1" si="91"/>
        <v>0.95238095238095233</v>
      </c>
      <c r="CD111">
        <f t="shared" ca="1" si="91"/>
        <v>0.96153846153846156</v>
      </c>
      <c r="CE111">
        <f t="shared" ca="1" si="91"/>
        <v>0.95</v>
      </c>
      <c r="CF111">
        <f t="shared" ca="1" si="91"/>
        <v>0.91666666666666663</v>
      </c>
      <c r="CG111">
        <f t="shared" ca="1" si="91"/>
        <v>0.95238095238095233</v>
      </c>
      <c r="CH111">
        <f t="shared" ca="1" si="91"/>
        <v>1</v>
      </c>
      <c r="CI111">
        <f t="shared" ca="1" si="91"/>
        <v>0.95652173913043481</v>
      </c>
      <c r="CJ111">
        <f t="shared" ca="1" si="91"/>
        <v>1</v>
      </c>
      <c r="CK111">
        <f t="shared" ca="1" si="91"/>
        <v>0.875</v>
      </c>
      <c r="CL111">
        <f t="shared" ca="1" si="91"/>
        <v>0.85</v>
      </c>
      <c r="CM111">
        <f t="shared" ca="1" si="91"/>
        <v>0.9555555555555556</v>
      </c>
      <c r="CN111">
        <f t="shared" ca="1" si="91"/>
        <v>1</v>
      </c>
      <c r="CO111">
        <f t="shared" ca="1" si="91"/>
        <v>0.93333333333333335</v>
      </c>
      <c r="CP111">
        <f t="shared" ca="1" si="91"/>
        <v>0.93939393939393945</v>
      </c>
      <c r="CQ111">
        <f t="shared" ca="1" si="91"/>
        <v>0.94736842105263164</v>
      </c>
      <c r="CR111">
        <f t="shared" ca="1" si="82"/>
        <v>0.81481481481481488</v>
      </c>
      <c r="CS111">
        <f t="shared" ca="1" si="82"/>
        <v>0.88888888888888884</v>
      </c>
      <c r="CT111">
        <f t="shared" ca="1" si="82"/>
        <v>0.86956521739130432</v>
      </c>
      <c r="CU111">
        <f t="shared" ca="1" si="82"/>
        <v>0.89473684210526316</v>
      </c>
      <c r="CV111">
        <f t="shared" ca="1" si="82"/>
        <v>0.80952380952380953</v>
      </c>
      <c r="CW111">
        <f t="shared" ca="1" si="82"/>
        <v>0.91666666666666663</v>
      </c>
      <c r="CX111">
        <f t="shared" ca="1" si="82"/>
        <v>0.8214285714285714</v>
      </c>
      <c r="CY111">
        <f t="shared" ca="1" si="82"/>
        <v>0.90625</v>
      </c>
      <c r="CZ111">
        <f t="shared" ca="1" si="81"/>
        <v>0.90476190476190477</v>
      </c>
      <c r="DA111">
        <f t="shared" ca="1" si="81"/>
        <v>0.88</v>
      </c>
      <c r="DB111">
        <f t="shared" ca="1" si="81"/>
        <v>0.82352941176470584</v>
      </c>
      <c r="DC111">
        <f t="shared" ca="1" si="81"/>
        <v>0.8666666666666667</v>
      </c>
      <c r="DD111">
        <f t="shared" ca="1" si="81"/>
        <v>0.9</v>
      </c>
      <c r="DE111">
        <f t="shared" ca="1" si="81"/>
        <v>0.81481481481481488</v>
      </c>
      <c r="DF111">
        <f t="shared" ca="1" si="81"/>
        <v>0.9375</v>
      </c>
      <c r="DG111">
        <f t="shared" ca="1" si="81"/>
        <v>0</v>
      </c>
      <c r="DH111">
        <f t="shared" ca="1" si="81"/>
        <v>0.9285714285714286</v>
      </c>
      <c r="DI111">
        <f t="shared" ca="1" si="81"/>
        <v>1</v>
      </c>
      <c r="DJ111">
        <f t="shared" ca="1" si="81"/>
        <v>0.95833333333333337</v>
      </c>
      <c r="DK111">
        <f t="shared" ca="1" si="81"/>
        <v>0.8928571428571429</v>
      </c>
      <c r="DL111">
        <f t="shared" ca="1" si="81"/>
        <v>1</v>
      </c>
      <c r="DM111">
        <f t="shared" ca="1" si="81"/>
        <v>1</v>
      </c>
      <c r="DN111">
        <f t="shared" ca="1" si="81"/>
        <v>0.85185185185185186</v>
      </c>
      <c r="DO111">
        <f t="shared" ca="1" si="83"/>
        <v>0.95238095238095233</v>
      </c>
      <c r="DP111">
        <f t="shared" ca="1" si="83"/>
        <v>0.92</v>
      </c>
      <c r="DQ111">
        <f t="shared" ca="1" si="83"/>
        <v>0.8928571428571429</v>
      </c>
      <c r="DR111">
        <f t="shared" ca="1" si="83"/>
        <v>1</v>
      </c>
      <c r="DS111">
        <f t="shared" ca="1" si="83"/>
        <v>0.93548387096774199</v>
      </c>
      <c r="DT111">
        <f t="shared" ca="1" si="83"/>
        <v>0.9285714285714286</v>
      </c>
      <c r="DU111">
        <f t="shared" ca="1" si="83"/>
        <v>0.9555555555555556</v>
      </c>
      <c r="DV111">
        <f t="shared" ca="1" si="83"/>
        <v>1</v>
      </c>
      <c r="DW111">
        <f t="shared" ca="1" si="83"/>
        <v>1</v>
      </c>
      <c r="DX111">
        <f t="shared" ca="1" si="60"/>
        <v>0.96551724137931039</v>
      </c>
      <c r="DY111">
        <f t="shared" ca="1" si="60"/>
        <v>0.96</v>
      </c>
      <c r="DZ111">
        <f t="shared" ca="1" si="60"/>
        <v>0.94444444444444442</v>
      </c>
      <c r="EA111">
        <f t="shared" ca="1" si="60"/>
        <v>0.9</v>
      </c>
      <c r="EB111">
        <f t="shared" ca="1" si="86"/>
        <v>1</v>
      </c>
      <c r="EC111">
        <f t="shared" ca="1" si="86"/>
        <v>1</v>
      </c>
      <c r="ED111">
        <f t="shared" ca="1" si="86"/>
        <v>0.9642857142857143</v>
      </c>
      <c r="EE111">
        <f t="shared" ca="1" si="86"/>
        <v>0.96</v>
      </c>
      <c r="EF111">
        <f t="shared" ca="1" si="86"/>
        <v>0.94117647058823528</v>
      </c>
      <c r="EG111">
        <f t="shared" ca="1" si="86"/>
        <v>1</v>
      </c>
      <c r="EH111">
        <f t="shared" ca="1" si="86"/>
        <v>0.95</v>
      </c>
    </row>
    <row r="112" spans="1:138" ht="26.65" x14ac:dyDescent="0.45">
      <c r="A112" s="4" t="s">
        <v>126</v>
      </c>
      <c r="B112" s="3" t="s">
        <v>398</v>
      </c>
      <c r="C112">
        <f t="shared" ca="1" si="88"/>
        <v>0.89090909090909087</v>
      </c>
      <c r="D112">
        <f t="shared" ca="1" si="88"/>
        <v>0.85135135135135132</v>
      </c>
      <c r="E112">
        <f t="shared" ca="1" si="88"/>
        <v>0.86440677966101698</v>
      </c>
      <c r="F112">
        <f t="shared" ca="1" si="88"/>
        <v>0.97727272727272729</v>
      </c>
      <c r="G112">
        <f t="shared" ca="1" si="88"/>
        <v>0.85714285714285721</v>
      </c>
      <c r="H112">
        <f t="shared" ca="1" si="88"/>
        <v>0.82926829268292679</v>
      </c>
      <c r="I112">
        <f t="shared" ca="1" si="88"/>
        <v>0.90909090909090906</v>
      </c>
      <c r="J112">
        <f t="shared" ca="1" si="88"/>
        <v>0.92</v>
      </c>
      <c r="K112">
        <f t="shared" ca="1" si="88"/>
        <v>0.91891891891891886</v>
      </c>
      <c r="L112">
        <f t="shared" ca="1" si="88"/>
        <v>0.93548387096774199</v>
      </c>
      <c r="M112">
        <f t="shared" ca="1" si="88"/>
        <v>0.96226415094339623</v>
      </c>
      <c r="N112">
        <f t="shared" ca="1" si="88"/>
        <v>0.94736842105263164</v>
      </c>
      <c r="O112">
        <f t="shared" ca="1" si="88"/>
        <v>0.8936170212765957</v>
      </c>
      <c r="P112">
        <f t="shared" ca="1" si="88"/>
        <v>0.95238095238095233</v>
      </c>
      <c r="Q112">
        <f t="shared" ca="1" si="88"/>
        <v>0.91304347826086962</v>
      </c>
      <c r="R112">
        <f t="shared" ca="1" si="88"/>
        <v>0.89655172413793105</v>
      </c>
      <c r="S112">
        <f t="shared" ca="1" si="87"/>
        <v>0.91891891891891886</v>
      </c>
      <c r="T112">
        <f t="shared" ca="1" si="87"/>
        <v>0.91666666666666663</v>
      </c>
      <c r="U112">
        <f t="shared" ca="1" si="87"/>
        <v>0.97142857142857142</v>
      </c>
      <c r="V112">
        <f t="shared" ca="1" si="87"/>
        <v>0.875</v>
      </c>
      <c r="W112">
        <f t="shared" ca="1" si="87"/>
        <v>0.96551724137931039</v>
      </c>
      <c r="X112">
        <f t="shared" ca="1" si="87"/>
        <v>0.79069767441860461</v>
      </c>
      <c r="Y112">
        <f t="shared" ca="1" si="87"/>
        <v>1</v>
      </c>
      <c r="Z112">
        <f t="shared" ca="1" si="87"/>
        <v>0.93548387096774199</v>
      </c>
      <c r="AA112">
        <f t="shared" ca="1" si="87"/>
        <v>0.92500000000000004</v>
      </c>
      <c r="AB112">
        <f t="shared" ca="1" si="87"/>
        <v>0.79032258064516125</v>
      </c>
      <c r="AC112">
        <f t="shared" ca="1" si="87"/>
        <v>0.71641791044776126</v>
      </c>
      <c r="AD112">
        <f t="shared" ca="1" si="87"/>
        <v>0.86046511627906974</v>
      </c>
      <c r="AE112">
        <f t="shared" ca="1" si="87"/>
        <v>0.74358974358974361</v>
      </c>
      <c r="AF112">
        <f t="shared" ca="1" si="87"/>
        <v>0.85714285714285721</v>
      </c>
      <c r="AG112">
        <f t="shared" ca="1" si="87"/>
        <v>0.78181818181818186</v>
      </c>
      <c r="AH112">
        <f t="shared" ca="1" si="90"/>
        <v>0.91666666666666663</v>
      </c>
      <c r="AI112">
        <f t="shared" ca="1" si="90"/>
        <v>0.91111111111111109</v>
      </c>
      <c r="AJ112">
        <f t="shared" ca="1" si="90"/>
        <v>0.91428571428571426</v>
      </c>
      <c r="AK112">
        <f t="shared" ca="1" si="90"/>
        <v>0.91666666666666663</v>
      </c>
      <c r="AL112">
        <f t="shared" ca="1" si="90"/>
        <v>0.75</v>
      </c>
      <c r="AM112">
        <f t="shared" ca="1" si="90"/>
        <v>0.86363636363636365</v>
      </c>
      <c r="AN112">
        <f t="shared" ca="1" si="90"/>
        <v>0.90909090909090906</v>
      </c>
      <c r="AO112">
        <f t="shared" ca="1" si="90"/>
        <v>0.9375</v>
      </c>
      <c r="AP112">
        <f t="shared" ca="1" si="90"/>
        <v>0.82051282051282048</v>
      </c>
      <c r="AQ112">
        <f t="shared" ca="1" si="90"/>
        <v>0.93333333333333335</v>
      </c>
      <c r="AR112">
        <f t="shared" ca="1" si="90"/>
        <v>0.7931034482758621</v>
      </c>
      <c r="AS112">
        <f t="shared" ca="1" si="90"/>
        <v>0.97222222222222221</v>
      </c>
      <c r="AT112">
        <f t="shared" ca="1" si="90"/>
        <v>0.80952380952380953</v>
      </c>
      <c r="AU112">
        <f t="shared" ca="1" si="90"/>
        <v>0.96969696969696972</v>
      </c>
      <c r="AV112">
        <f t="shared" ca="1" si="90"/>
        <v>0.96666666666666667</v>
      </c>
      <c r="AW112">
        <f t="shared" ca="1" si="90"/>
        <v>0.78378378378378377</v>
      </c>
      <c r="AX112">
        <f t="shared" ca="1" si="89"/>
        <v>0.86</v>
      </c>
      <c r="AY112">
        <f t="shared" ca="1" si="89"/>
        <v>0.89189189189189189</v>
      </c>
      <c r="AZ112">
        <f t="shared" ca="1" si="89"/>
        <v>0.90909090909090906</v>
      </c>
      <c r="BA112">
        <f t="shared" ca="1" si="89"/>
        <v>1</v>
      </c>
      <c r="BB112">
        <f t="shared" ca="1" si="89"/>
        <v>0.94285714285714284</v>
      </c>
      <c r="BC112">
        <f t="shared" ca="1" si="89"/>
        <v>0.93181818181818188</v>
      </c>
      <c r="BD112">
        <f t="shared" ca="1" si="89"/>
        <v>0.93023255813953487</v>
      </c>
      <c r="BE112">
        <f t="shared" ca="1" si="89"/>
        <v>0.91836734693877553</v>
      </c>
      <c r="BF112">
        <f t="shared" ca="1" si="89"/>
        <v>0.93939393939393945</v>
      </c>
      <c r="BG112">
        <f t="shared" ca="1" si="89"/>
        <v>0.86538461538461542</v>
      </c>
      <c r="BH112">
        <f t="shared" ca="1" si="89"/>
        <v>0.84782608695652173</v>
      </c>
      <c r="BI112">
        <f t="shared" ca="1" si="89"/>
        <v>0.92500000000000004</v>
      </c>
      <c r="BJ112">
        <f t="shared" ca="1" si="89"/>
        <v>0.93548387096774199</v>
      </c>
      <c r="BK112">
        <f t="shared" ca="1" si="89"/>
        <v>0.82926829268292679</v>
      </c>
      <c r="BL112">
        <f t="shared" ca="1" si="89"/>
        <v>0.83783783783783783</v>
      </c>
      <c r="BM112">
        <f t="shared" ca="1" si="92"/>
        <v>0.967741935483871</v>
      </c>
      <c r="BN112">
        <f t="shared" ca="1" si="92"/>
        <v>1</v>
      </c>
      <c r="BO112">
        <f t="shared" ca="1" si="92"/>
        <v>0.91666666666666663</v>
      </c>
      <c r="BP112">
        <f t="shared" ca="1" si="92"/>
        <v>0.94594594594594594</v>
      </c>
      <c r="BQ112">
        <f t="shared" ca="1" si="92"/>
        <v>0.97142857142857142</v>
      </c>
      <c r="BR112">
        <f t="shared" ca="1" si="92"/>
        <v>0.73913043478260865</v>
      </c>
      <c r="BS112">
        <f t="shared" ca="1" si="92"/>
        <v>0.9285714285714286</v>
      </c>
      <c r="BT112">
        <f t="shared" ca="1" si="92"/>
        <v>1</v>
      </c>
      <c r="BU112">
        <f t="shared" ca="1" si="92"/>
        <v>0.90697674418604657</v>
      </c>
      <c r="BV112">
        <f t="shared" ca="1" si="92"/>
        <v>0.93333333333333335</v>
      </c>
      <c r="BW112">
        <f t="shared" ca="1" si="92"/>
        <v>0.85714285714285721</v>
      </c>
      <c r="BX112">
        <f t="shared" ca="1" si="92"/>
        <v>0.88888888888888884</v>
      </c>
      <c r="BY112">
        <f t="shared" ca="1" si="92"/>
        <v>0.83333333333333337</v>
      </c>
      <c r="BZ112">
        <f t="shared" ca="1" si="92"/>
        <v>0.94117647058823528</v>
      </c>
      <c r="CA112">
        <f t="shared" ca="1" si="92"/>
        <v>0.97058823529411764</v>
      </c>
      <c r="CB112">
        <f t="shared" ca="1" si="92"/>
        <v>0.93548387096774199</v>
      </c>
      <c r="CC112">
        <f t="shared" ca="1" si="91"/>
        <v>0.94444444444444442</v>
      </c>
      <c r="CD112">
        <f t="shared" ca="1" si="91"/>
        <v>0.86842105263157898</v>
      </c>
      <c r="CE112">
        <f t="shared" ca="1" si="91"/>
        <v>0.76666666666666661</v>
      </c>
      <c r="CF112">
        <f t="shared" ca="1" si="91"/>
        <v>0.9642857142857143</v>
      </c>
      <c r="CG112">
        <f t="shared" ca="1" si="91"/>
        <v>0.88235294117647056</v>
      </c>
      <c r="CH112">
        <f t="shared" ca="1" si="91"/>
        <v>0.91428571428571426</v>
      </c>
      <c r="CI112">
        <f t="shared" ca="1" si="91"/>
        <v>0.94736842105263164</v>
      </c>
      <c r="CJ112">
        <f t="shared" ca="1" si="91"/>
        <v>1</v>
      </c>
      <c r="CK112">
        <f t="shared" ca="1" si="91"/>
        <v>0.86956521739130432</v>
      </c>
      <c r="CL112">
        <f t="shared" ca="1" si="91"/>
        <v>0.81818181818181812</v>
      </c>
      <c r="CM112">
        <f t="shared" ca="1" si="91"/>
        <v>0.74</v>
      </c>
      <c r="CN112">
        <f t="shared" ca="1" si="91"/>
        <v>0.84848484848484851</v>
      </c>
      <c r="CO112">
        <f t="shared" ca="1" si="91"/>
        <v>0.85714285714285721</v>
      </c>
      <c r="CP112">
        <f t="shared" ca="1" si="91"/>
        <v>0.7857142857142857</v>
      </c>
      <c r="CQ112">
        <f t="shared" ca="1" si="91"/>
        <v>0.8</v>
      </c>
      <c r="CR112">
        <f t="shared" ca="1" si="82"/>
        <v>0.85714285714285721</v>
      </c>
      <c r="CS112">
        <f t="shared" ca="1" si="82"/>
        <v>0.78947368421052633</v>
      </c>
      <c r="CT112">
        <f t="shared" ca="1" si="82"/>
        <v>0.83333333333333337</v>
      </c>
      <c r="CU112">
        <f t="shared" ca="1" si="82"/>
        <v>0.91176470588235292</v>
      </c>
      <c r="CV112">
        <f t="shared" ca="1" si="82"/>
        <v>0.79411764705882359</v>
      </c>
      <c r="CW112">
        <f t="shared" ca="1" si="82"/>
        <v>0.80434782608695654</v>
      </c>
      <c r="CX112">
        <f t="shared" ca="1" si="82"/>
        <v>0.77500000000000002</v>
      </c>
      <c r="CY112">
        <f t="shared" ca="1" si="82"/>
        <v>0.72499999999999998</v>
      </c>
      <c r="CZ112">
        <f t="shared" ca="1" si="81"/>
        <v>0.73469387755102034</v>
      </c>
      <c r="DA112">
        <f t="shared" ca="1" si="81"/>
        <v>0.74285714285714288</v>
      </c>
      <c r="DB112">
        <f t="shared" ca="1" si="81"/>
        <v>0.90909090909090906</v>
      </c>
      <c r="DC112">
        <f t="shared" ca="1" si="81"/>
        <v>0.80952380952380953</v>
      </c>
      <c r="DD112">
        <f t="shared" ca="1" si="81"/>
        <v>0.83333333333333337</v>
      </c>
      <c r="DE112">
        <f t="shared" ca="1" si="81"/>
        <v>0.8</v>
      </c>
      <c r="DF112">
        <f t="shared" ca="1" si="81"/>
        <v>0.64864864864864868</v>
      </c>
      <c r="DG112">
        <f t="shared" ca="1" si="81"/>
        <v>0.9285714285714286</v>
      </c>
      <c r="DH112">
        <f t="shared" ca="1" si="81"/>
        <v>0</v>
      </c>
      <c r="DI112">
        <f t="shared" ca="1" si="81"/>
        <v>0.9</v>
      </c>
      <c r="DJ112">
        <f t="shared" ca="1" si="81"/>
        <v>0.75757575757575757</v>
      </c>
      <c r="DK112">
        <f t="shared" ca="1" si="81"/>
        <v>0.85365853658536583</v>
      </c>
      <c r="DL112">
        <f t="shared" ca="1" si="81"/>
        <v>0.80769230769230771</v>
      </c>
      <c r="DM112">
        <f t="shared" ca="1" si="81"/>
        <v>0.92</v>
      </c>
      <c r="DN112">
        <f t="shared" ref="DN112:EC130" ca="1" si="93">1-(COUNTIFS(INDIRECT(DN$1),1,INDIRECT($A112),1)/(COUNTIFS(INDIRECT(DN$1),1,INDIRECT($A112),0)+COUNTIFS(INDIRECT(DN$1),0,INDIRECT($A112),1)+COUNTIFS(INDIRECT(DN$1),1,INDIRECT($A112),1)))</f>
        <v>0.72972972972972971</v>
      </c>
      <c r="DO112">
        <f t="shared" ca="1" si="93"/>
        <v>0.68965517241379315</v>
      </c>
      <c r="DP112">
        <f t="shared" ca="1" si="93"/>
        <v>0.83783783783783783</v>
      </c>
      <c r="DQ112">
        <f t="shared" ca="1" si="93"/>
        <v>0.76315789473684215</v>
      </c>
      <c r="DR112">
        <f t="shared" ca="1" si="93"/>
        <v>1</v>
      </c>
      <c r="DS112">
        <f t="shared" ca="1" si="93"/>
        <v>0.86046511627906974</v>
      </c>
      <c r="DT112">
        <f t="shared" ca="1" si="93"/>
        <v>0.89090909090909087</v>
      </c>
      <c r="DU112">
        <f t="shared" ca="1" si="93"/>
        <v>0.81132075471698117</v>
      </c>
      <c r="DV112">
        <f t="shared" ca="1" si="93"/>
        <v>0.82857142857142851</v>
      </c>
      <c r="DW112">
        <f t="shared" ca="1" si="93"/>
        <v>1</v>
      </c>
      <c r="DX112">
        <f t="shared" ca="1" si="93"/>
        <v>0.95454545454545459</v>
      </c>
      <c r="DY112">
        <f t="shared" ca="1" si="93"/>
        <v>0.89473684210526316</v>
      </c>
      <c r="DZ112">
        <f t="shared" ca="1" si="93"/>
        <v>0.77272727272727271</v>
      </c>
      <c r="EA112">
        <f t="shared" ca="1" si="93"/>
        <v>1</v>
      </c>
      <c r="EB112">
        <f t="shared" ca="1" si="93"/>
        <v>0.93103448275862066</v>
      </c>
      <c r="EC112">
        <f t="shared" ca="1" si="93"/>
        <v>0.96875</v>
      </c>
      <c r="ED112">
        <f t="shared" ca="1" si="86"/>
        <v>0.90243902439024393</v>
      </c>
      <c r="EE112">
        <f t="shared" ca="1" si="86"/>
        <v>0.92307692307692313</v>
      </c>
      <c r="EF112">
        <f t="shared" ca="1" si="86"/>
        <v>0.9375</v>
      </c>
      <c r="EG112">
        <f t="shared" ca="1" si="86"/>
        <v>1</v>
      </c>
      <c r="EH112">
        <f t="shared" ca="1" si="86"/>
        <v>0.94285714285714284</v>
      </c>
    </row>
    <row r="113" spans="1:138" ht="26.65" x14ac:dyDescent="0.45">
      <c r="A113" s="4" t="s">
        <v>127</v>
      </c>
      <c r="B113" s="3" t="s">
        <v>399</v>
      </c>
      <c r="C113">
        <f t="shared" ca="1" si="88"/>
        <v>0.85714285714285721</v>
      </c>
      <c r="D113">
        <f t="shared" ca="1" si="88"/>
        <v>0.875</v>
      </c>
      <c r="E113">
        <f t="shared" ca="1" si="88"/>
        <v>0.89795918367346939</v>
      </c>
      <c r="F113">
        <f t="shared" ca="1" si="88"/>
        <v>1</v>
      </c>
      <c r="G113">
        <f t="shared" ca="1" si="88"/>
        <v>0.95918367346938771</v>
      </c>
      <c r="H113">
        <f t="shared" ca="1" si="88"/>
        <v>0.87096774193548387</v>
      </c>
      <c r="I113">
        <f t="shared" ca="1" si="88"/>
        <v>0.88095238095238093</v>
      </c>
      <c r="J113">
        <f t="shared" ca="1" si="88"/>
        <v>0.94871794871794868</v>
      </c>
      <c r="K113">
        <f t="shared" ca="1" si="88"/>
        <v>0.875</v>
      </c>
      <c r="L113">
        <f t="shared" ca="1" si="88"/>
        <v>1</v>
      </c>
      <c r="M113">
        <f t="shared" ca="1" si="88"/>
        <v>0.97560975609756095</v>
      </c>
      <c r="N113">
        <f t="shared" ca="1" si="88"/>
        <v>1</v>
      </c>
      <c r="O113">
        <f t="shared" ca="1" si="88"/>
        <v>0.94594594594594594</v>
      </c>
      <c r="P113">
        <f t="shared" ca="1" si="88"/>
        <v>0.85185185185185186</v>
      </c>
      <c r="Q113">
        <f t="shared" ca="1" si="88"/>
        <v>0.91176470588235292</v>
      </c>
      <c r="R113">
        <f t="shared" ca="1" si="88"/>
        <v>0.94444444444444442</v>
      </c>
      <c r="S113">
        <f t="shared" ca="1" si="87"/>
        <v>0.96153846153846156</v>
      </c>
      <c r="T113">
        <f t="shared" ca="1" si="87"/>
        <v>1</v>
      </c>
      <c r="U113">
        <f t="shared" ca="1" si="87"/>
        <v>0.90476190476190477</v>
      </c>
      <c r="V113">
        <f t="shared" ca="1" si="87"/>
        <v>0.967741935483871</v>
      </c>
      <c r="W113">
        <f t="shared" ca="1" si="87"/>
        <v>1</v>
      </c>
      <c r="X113">
        <f t="shared" ca="1" si="87"/>
        <v>0.94594594594594594</v>
      </c>
      <c r="Y113">
        <f t="shared" ca="1" si="87"/>
        <v>0.93333333333333335</v>
      </c>
      <c r="Z113">
        <f t="shared" ca="1" si="87"/>
        <v>0.82352941176470584</v>
      </c>
      <c r="AA113">
        <f t="shared" ca="1" si="87"/>
        <v>0.96551724137931039</v>
      </c>
      <c r="AB113">
        <f t="shared" ca="1" si="87"/>
        <v>0.91228070175438591</v>
      </c>
      <c r="AC113">
        <f t="shared" ca="1" si="87"/>
        <v>0.89393939393939392</v>
      </c>
      <c r="AD113">
        <f t="shared" ca="1" si="87"/>
        <v>0.90909090909090906</v>
      </c>
      <c r="AE113">
        <f t="shared" ca="1" si="87"/>
        <v>0.875</v>
      </c>
      <c r="AF113">
        <f t="shared" ca="1" si="87"/>
        <v>0.91489361702127658</v>
      </c>
      <c r="AG113">
        <f t="shared" ca="1" si="87"/>
        <v>0.92</v>
      </c>
      <c r="AH113">
        <f t="shared" ca="1" si="90"/>
        <v>0.96</v>
      </c>
      <c r="AI113">
        <f t="shared" ca="1" si="90"/>
        <v>0.90909090909090906</v>
      </c>
      <c r="AJ113">
        <f t="shared" ca="1" si="90"/>
        <v>0.95833333333333337</v>
      </c>
      <c r="AK113">
        <f t="shared" ca="1" si="90"/>
        <v>0.86956521739130432</v>
      </c>
      <c r="AL113">
        <f t="shared" ca="1" si="90"/>
        <v>0.93181818181818188</v>
      </c>
      <c r="AM113">
        <f t="shared" ca="1" si="90"/>
        <v>0.91176470588235292</v>
      </c>
      <c r="AN113">
        <f t="shared" ca="1" si="90"/>
        <v>0.95454545454545459</v>
      </c>
      <c r="AO113">
        <f t="shared" ca="1" si="90"/>
        <v>0.89473684210526316</v>
      </c>
      <c r="AP113">
        <f t="shared" ca="1" si="90"/>
        <v>0.96875</v>
      </c>
      <c r="AQ113">
        <f t="shared" ca="1" si="90"/>
        <v>1</v>
      </c>
      <c r="AR113">
        <f t="shared" ca="1" si="90"/>
        <v>1</v>
      </c>
      <c r="AS113">
        <f t="shared" ca="1" si="90"/>
        <v>0.85714285714285721</v>
      </c>
      <c r="AT113">
        <f t="shared" ca="1" si="90"/>
        <v>0.94285714285714284</v>
      </c>
      <c r="AU113">
        <f t="shared" ca="1" si="90"/>
        <v>0.89473684210526316</v>
      </c>
      <c r="AV113">
        <f t="shared" ca="1" si="90"/>
        <v>1</v>
      </c>
      <c r="AW113">
        <f t="shared" ca="1" si="90"/>
        <v>0.93333333333333335</v>
      </c>
      <c r="AX113">
        <f t="shared" ca="1" si="89"/>
        <v>0.92682926829268297</v>
      </c>
      <c r="AY113">
        <f t="shared" ca="1" si="89"/>
        <v>0.92307692307692313</v>
      </c>
      <c r="AZ113">
        <f t="shared" ca="1" si="89"/>
        <v>0.88095238095238093</v>
      </c>
      <c r="BA113">
        <f t="shared" ca="1" si="89"/>
        <v>1</v>
      </c>
      <c r="BB113">
        <f t="shared" ca="1" si="89"/>
        <v>0.95652173913043481</v>
      </c>
      <c r="BC113">
        <f t="shared" ca="1" si="89"/>
        <v>0.8666666666666667</v>
      </c>
      <c r="BD113">
        <f t="shared" ca="1" si="89"/>
        <v>0.96875</v>
      </c>
      <c r="BE113">
        <f t="shared" ca="1" si="89"/>
        <v>0.91891891891891886</v>
      </c>
      <c r="BF113">
        <f t="shared" ca="1" si="89"/>
        <v>0.95238095238095233</v>
      </c>
      <c r="BG113">
        <f t="shared" ca="1" si="89"/>
        <v>0.87804878048780488</v>
      </c>
      <c r="BH113">
        <f t="shared" ca="1" si="89"/>
        <v>0.88888888888888884</v>
      </c>
      <c r="BI113">
        <f t="shared" ca="1" si="89"/>
        <v>0.9285714285714286</v>
      </c>
      <c r="BJ113">
        <f t="shared" ca="1" si="89"/>
        <v>1</v>
      </c>
      <c r="BK113">
        <f t="shared" ca="1" si="89"/>
        <v>0.90625</v>
      </c>
      <c r="BL113">
        <f t="shared" ca="1" si="89"/>
        <v>0.8</v>
      </c>
      <c r="BM113">
        <f t="shared" ca="1" si="92"/>
        <v>0.94444444444444442</v>
      </c>
      <c r="BN113">
        <f t="shared" ca="1" si="92"/>
        <v>0.94117647058823528</v>
      </c>
      <c r="BO113">
        <f t="shared" ca="1" si="92"/>
        <v>0.91666666666666663</v>
      </c>
      <c r="BP113">
        <f t="shared" ca="1" si="92"/>
        <v>0.96</v>
      </c>
      <c r="BQ113">
        <f t="shared" ca="1" si="92"/>
        <v>0.95454545454545459</v>
      </c>
      <c r="BR113">
        <f t="shared" ca="1" si="92"/>
        <v>0.9285714285714286</v>
      </c>
      <c r="BS113">
        <f t="shared" ca="1" si="92"/>
        <v>0.81481481481481488</v>
      </c>
      <c r="BT113">
        <f t="shared" ca="1" si="92"/>
        <v>1</v>
      </c>
      <c r="BU113">
        <f t="shared" ca="1" si="92"/>
        <v>0.90322580645161288</v>
      </c>
      <c r="BV113">
        <f t="shared" ca="1" si="92"/>
        <v>0.75</v>
      </c>
      <c r="BW113">
        <f t="shared" ca="1" si="92"/>
        <v>0.96153846153846156</v>
      </c>
      <c r="BX113">
        <f t="shared" ca="1" si="92"/>
        <v>0.90697674418604657</v>
      </c>
      <c r="BY113">
        <f t="shared" ca="1" si="92"/>
        <v>0.88235294117647056</v>
      </c>
      <c r="BZ113">
        <f t="shared" ca="1" si="92"/>
        <v>0.95454545454545459</v>
      </c>
      <c r="CA113">
        <f t="shared" ca="1" si="92"/>
        <v>0.95238095238095233</v>
      </c>
      <c r="CB113">
        <f t="shared" ca="1" si="92"/>
        <v>1</v>
      </c>
      <c r="CC113">
        <f t="shared" ca="1" si="91"/>
        <v>1</v>
      </c>
      <c r="CD113">
        <f t="shared" ca="1" si="91"/>
        <v>0.96551724137931039</v>
      </c>
      <c r="CE113">
        <f t="shared" ca="1" si="91"/>
        <v>0.95652173913043481</v>
      </c>
      <c r="CF113">
        <f t="shared" ca="1" si="91"/>
        <v>0.93333333333333335</v>
      </c>
      <c r="CG113">
        <f t="shared" ca="1" si="91"/>
        <v>0.86363636363636365</v>
      </c>
      <c r="CH113">
        <f t="shared" ca="1" si="91"/>
        <v>0.86363636363636365</v>
      </c>
      <c r="CI113">
        <f t="shared" ca="1" si="91"/>
        <v>0.96153846153846156</v>
      </c>
      <c r="CJ113">
        <f t="shared" ca="1" si="91"/>
        <v>1</v>
      </c>
      <c r="CK113">
        <f t="shared" ca="1" si="91"/>
        <v>0.91666666666666663</v>
      </c>
      <c r="CL113">
        <f t="shared" ca="1" si="91"/>
        <v>0.96</v>
      </c>
      <c r="CM113">
        <f t="shared" ca="1" si="91"/>
        <v>0.86363636363636365</v>
      </c>
      <c r="CN113">
        <f t="shared" ca="1" si="91"/>
        <v>0.95833333333333337</v>
      </c>
      <c r="CO113">
        <f t="shared" ca="1" si="91"/>
        <v>0.90625</v>
      </c>
      <c r="CP113">
        <f t="shared" ca="1" si="91"/>
        <v>0.94444444444444442</v>
      </c>
      <c r="CQ113">
        <f t="shared" ca="1" si="91"/>
        <v>0.90476190476190477</v>
      </c>
      <c r="CR113">
        <f t="shared" ca="1" si="82"/>
        <v>0.87096774193548387</v>
      </c>
      <c r="CS113">
        <f t="shared" ca="1" si="82"/>
        <v>0.93548387096774199</v>
      </c>
      <c r="CT113">
        <f t="shared" ca="1" si="82"/>
        <v>0.9642857142857143</v>
      </c>
      <c r="CU113">
        <f t="shared" ca="1" si="82"/>
        <v>0.95652173913043481</v>
      </c>
      <c r="CV113">
        <f t="shared" ca="1" si="82"/>
        <v>0.96296296296296302</v>
      </c>
      <c r="CW113">
        <f t="shared" ca="1" si="82"/>
        <v>0.92307692307692313</v>
      </c>
      <c r="CX113">
        <f t="shared" ca="1" si="82"/>
        <v>0.875</v>
      </c>
      <c r="CY113">
        <f t="shared" ca="1" si="82"/>
        <v>0.84848484848484851</v>
      </c>
      <c r="CZ113">
        <f t="shared" ref="CZ113:DO115" ca="1" si="94">1-(COUNTIFS(INDIRECT(CZ$1),1,INDIRECT($A113),1)/(COUNTIFS(INDIRECT(CZ$1),1,INDIRECT($A113),0)+COUNTIFS(INDIRECT(CZ$1),0,INDIRECT($A113),1)+COUNTIFS(INDIRECT(CZ$1),1,INDIRECT($A113),1)))</f>
        <v>0.91111111111111109</v>
      </c>
      <c r="DA113">
        <f t="shared" ca="1" si="94"/>
        <v>0.8928571428571429</v>
      </c>
      <c r="DB113">
        <f t="shared" ca="1" si="94"/>
        <v>1</v>
      </c>
      <c r="DC113">
        <f t="shared" ca="1" si="94"/>
        <v>0.87878787878787878</v>
      </c>
      <c r="DD113">
        <f t="shared" ca="1" si="94"/>
        <v>0.875</v>
      </c>
      <c r="DE113">
        <f t="shared" ca="1" si="94"/>
        <v>0.90625</v>
      </c>
      <c r="DF113">
        <f t="shared" ca="1" si="94"/>
        <v>0.91176470588235292</v>
      </c>
      <c r="DG113">
        <f t="shared" ca="1" si="94"/>
        <v>1</v>
      </c>
      <c r="DH113">
        <f t="shared" ca="1" si="94"/>
        <v>0.9</v>
      </c>
      <c r="DI113">
        <f t="shared" ca="1" si="94"/>
        <v>0</v>
      </c>
      <c r="DJ113">
        <f t="shared" ca="1" si="94"/>
        <v>1</v>
      </c>
      <c r="DK113">
        <f t="shared" ca="1" si="94"/>
        <v>0.90322580645161288</v>
      </c>
      <c r="DL113">
        <f t="shared" ca="1" si="94"/>
        <v>0.94117647058823528</v>
      </c>
      <c r="DM113">
        <f t="shared" ca="1" si="94"/>
        <v>0.72727272727272729</v>
      </c>
      <c r="DN113">
        <f t="shared" ca="1" si="94"/>
        <v>0.90322580645161288</v>
      </c>
      <c r="DO113">
        <f t="shared" ca="1" si="94"/>
        <v>0.86363636363636365</v>
      </c>
      <c r="DP113">
        <f t="shared" ca="1" si="93"/>
        <v>0.88888888888888884</v>
      </c>
      <c r="DQ113">
        <f t="shared" ca="1" si="93"/>
        <v>0.90322580645161288</v>
      </c>
      <c r="DR113">
        <f t="shared" ca="1" si="93"/>
        <v>1</v>
      </c>
      <c r="DS113">
        <f t="shared" ca="1" si="93"/>
        <v>0.94117647058823528</v>
      </c>
      <c r="DT113">
        <f t="shared" ca="1" si="93"/>
        <v>0.93333333333333335</v>
      </c>
      <c r="DU113">
        <f t="shared" ca="1" si="93"/>
        <v>0.86363636363636365</v>
      </c>
      <c r="DV113">
        <f t="shared" ca="1" si="93"/>
        <v>0.83333333333333337</v>
      </c>
      <c r="DW113">
        <f t="shared" ca="1" si="93"/>
        <v>1</v>
      </c>
      <c r="DX113">
        <f t="shared" ca="1" si="93"/>
        <v>0.9</v>
      </c>
      <c r="DY113">
        <f t="shared" ca="1" si="93"/>
        <v>0.88461538461538458</v>
      </c>
      <c r="DZ113">
        <f t="shared" ca="1" si="93"/>
        <v>0.86111111111111116</v>
      </c>
      <c r="EA113">
        <f t="shared" ca="1" si="93"/>
        <v>0.92307692307692313</v>
      </c>
      <c r="EB113">
        <f t="shared" ca="1" si="86"/>
        <v>0.8</v>
      </c>
      <c r="EC113">
        <f t="shared" ca="1" si="86"/>
        <v>0.94736842105263164</v>
      </c>
      <c r="ED113">
        <f t="shared" ca="1" si="86"/>
        <v>0.93333333333333335</v>
      </c>
      <c r="EE113">
        <f t="shared" ca="1" si="86"/>
        <v>0.88461538461538458</v>
      </c>
      <c r="EF113">
        <f t="shared" ca="1" si="86"/>
        <v>1</v>
      </c>
      <c r="EG113">
        <f t="shared" ca="1" si="86"/>
        <v>0.9285714285714286</v>
      </c>
      <c r="EH113">
        <f t="shared" ca="1" si="86"/>
        <v>0.90909090909090906</v>
      </c>
    </row>
    <row r="114" spans="1:138" ht="26.65" x14ac:dyDescent="0.45">
      <c r="A114" s="4" t="s">
        <v>128</v>
      </c>
      <c r="B114" s="3" t="s">
        <v>400</v>
      </c>
      <c r="C114">
        <f t="shared" ca="1" si="88"/>
        <v>0.90196078431372551</v>
      </c>
      <c r="D114">
        <f t="shared" ca="1" si="88"/>
        <v>0.85714285714285721</v>
      </c>
      <c r="E114">
        <f t="shared" ca="1" si="88"/>
        <v>0.91228070175438591</v>
      </c>
      <c r="F114">
        <f t="shared" ca="1" si="88"/>
        <v>0.91891891891891886</v>
      </c>
      <c r="G114">
        <f t="shared" ca="1" si="88"/>
        <v>0.86538461538461542</v>
      </c>
      <c r="H114">
        <f t="shared" ca="1" si="88"/>
        <v>0.92500000000000004</v>
      </c>
      <c r="I114">
        <f t="shared" ca="1" si="88"/>
        <v>0.96226415094339623</v>
      </c>
      <c r="J114">
        <f t="shared" ca="1" si="88"/>
        <v>0.93478260869565222</v>
      </c>
      <c r="K114">
        <f t="shared" ca="1" si="88"/>
        <v>1</v>
      </c>
      <c r="L114">
        <f t="shared" ca="1" si="88"/>
        <v>0.92307692307692313</v>
      </c>
      <c r="M114">
        <f t="shared" ca="1" si="88"/>
        <v>0.91304347826086962</v>
      </c>
      <c r="N114">
        <f t="shared" ca="1" si="88"/>
        <v>0.93939393939393945</v>
      </c>
      <c r="O114">
        <f t="shared" ca="1" si="88"/>
        <v>0.88095238095238093</v>
      </c>
      <c r="P114">
        <f t="shared" ca="1" si="88"/>
        <v>0.8529411764705882</v>
      </c>
      <c r="Q114">
        <f t="shared" ca="1" si="88"/>
        <v>0.95348837209302328</v>
      </c>
      <c r="R114">
        <f t="shared" ca="1" si="88"/>
        <v>1</v>
      </c>
      <c r="S114">
        <f t="shared" ca="1" si="87"/>
        <v>0.83333333333333337</v>
      </c>
      <c r="T114">
        <f t="shared" ca="1" si="87"/>
        <v>0.90322580645161288</v>
      </c>
      <c r="U114">
        <f t="shared" ca="1" si="87"/>
        <v>1</v>
      </c>
      <c r="V114">
        <f t="shared" ca="1" si="87"/>
        <v>0.85714285714285721</v>
      </c>
      <c r="W114">
        <f t="shared" ca="1" si="87"/>
        <v>1</v>
      </c>
      <c r="X114">
        <f t="shared" ca="1" si="87"/>
        <v>0.85365853658536583</v>
      </c>
      <c r="Y114">
        <f t="shared" ca="1" si="87"/>
        <v>1</v>
      </c>
      <c r="Z114">
        <f t="shared" ca="1" si="87"/>
        <v>1</v>
      </c>
      <c r="AA114">
        <f t="shared" ca="1" si="87"/>
        <v>0.94444444444444442</v>
      </c>
      <c r="AB114">
        <f t="shared" ca="1" si="87"/>
        <v>0.81355932203389836</v>
      </c>
      <c r="AC114">
        <f t="shared" ca="1" si="87"/>
        <v>0.734375</v>
      </c>
      <c r="AD114">
        <f t="shared" ca="1" si="87"/>
        <v>0.84210526315789469</v>
      </c>
      <c r="AE114">
        <f t="shared" ca="1" si="87"/>
        <v>0.84210526315789469</v>
      </c>
      <c r="AF114">
        <f t="shared" ca="1" si="87"/>
        <v>0.86538461538461542</v>
      </c>
      <c r="AG114">
        <f t="shared" ca="1" si="87"/>
        <v>0.80769230769230771</v>
      </c>
      <c r="AH114">
        <f t="shared" ca="1" si="90"/>
        <v>0.9375</v>
      </c>
      <c r="AI114">
        <f t="shared" ca="1" si="90"/>
        <v>0.87179487179487181</v>
      </c>
      <c r="AJ114">
        <f t="shared" ca="1" si="90"/>
        <v>0.77777777777777779</v>
      </c>
      <c r="AK114">
        <f t="shared" ca="1" si="90"/>
        <v>0.9375</v>
      </c>
      <c r="AL114">
        <f t="shared" ca="1" si="90"/>
        <v>0.72093023255813948</v>
      </c>
      <c r="AM114">
        <f t="shared" ca="1" si="90"/>
        <v>0.875</v>
      </c>
      <c r="AN114">
        <f t="shared" ca="1" si="90"/>
        <v>0.93103448275862066</v>
      </c>
      <c r="AO114">
        <f t="shared" ca="1" si="90"/>
        <v>0.9642857142857143</v>
      </c>
      <c r="AP114">
        <f t="shared" ca="1" si="90"/>
        <v>0.75757575757575757</v>
      </c>
      <c r="AQ114">
        <f t="shared" ca="1" si="90"/>
        <v>0.96153846153846156</v>
      </c>
      <c r="AR114">
        <f t="shared" ca="1" si="90"/>
        <v>0.75</v>
      </c>
      <c r="AS114">
        <f t="shared" ca="1" si="90"/>
        <v>0.93333333333333335</v>
      </c>
      <c r="AT114">
        <f t="shared" ca="1" si="90"/>
        <v>0.75</v>
      </c>
      <c r="AU114">
        <f t="shared" ca="1" si="90"/>
        <v>0.9642857142857143</v>
      </c>
      <c r="AV114">
        <f t="shared" ca="1" si="90"/>
        <v>0.81818181818181812</v>
      </c>
      <c r="AW114">
        <f t="shared" ca="1" si="90"/>
        <v>0.88888888888888884</v>
      </c>
      <c r="AX114">
        <f t="shared" ca="1" si="89"/>
        <v>0.91666666666666663</v>
      </c>
      <c r="AY114">
        <f t="shared" ca="1" si="89"/>
        <v>0.94117647058823528</v>
      </c>
      <c r="AZ114">
        <f t="shared" ca="1" si="89"/>
        <v>0.87755102040816324</v>
      </c>
      <c r="BA114">
        <f t="shared" ca="1" si="89"/>
        <v>1</v>
      </c>
      <c r="BB114">
        <f t="shared" ca="1" si="89"/>
        <v>0.967741935483871</v>
      </c>
      <c r="BC114">
        <f t="shared" ca="1" si="89"/>
        <v>0.97560975609756095</v>
      </c>
      <c r="BD114">
        <f t="shared" ca="1" si="89"/>
        <v>0.97499999999999998</v>
      </c>
      <c r="BE114">
        <f t="shared" ca="1" si="89"/>
        <v>0.85714285714285721</v>
      </c>
      <c r="BF114">
        <f t="shared" ca="1" si="89"/>
        <v>0.96551724137931039</v>
      </c>
      <c r="BG114">
        <f t="shared" ca="1" si="89"/>
        <v>0.85106382978723405</v>
      </c>
      <c r="BH114">
        <f t="shared" ca="1" si="89"/>
        <v>0.90909090909090906</v>
      </c>
      <c r="BI114">
        <f t="shared" ca="1" si="89"/>
        <v>0.97297297297297303</v>
      </c>
      <c r="BJ114">
        <f t="shared" ca="1" si="89"/>
        <v>0.96296296296296302</v>
      </c>
      <c r="BK114">
        <f t="shared" ca="1" si="89"/>
        <v>0.83783783783783783</v>
      </c>
      <c r="BL114">
        <f t="shared" ca="1" si="89"/>
        <v>0.84848484848484851</v>
      </c>
      <c r="BM114">
        <f t="shared" ca="1" si="92"/>
        <v>0.96153846153846156</v>
      </c>
      <c r="BN114">
        <f t="shared" ca="1" si="92"/>
        <v>0.91666666666666663</v>
      </c>
      <c r="BO114">
        <f t="shared" ca="1" si="92"/>
        <v>0.90697674418604657</v>
      </c>
      <c r="BP114">
        <f t="shared" ca="1" si="92"/>
        <v>0.8666666666666667</v>
      </c>
      <c r="BQ114">
        <f t="shared" ca="1" si="92"/>
        <v>0.93103448275862066</v>
      </c>
      <c r="BR114">
        <f t="shared" ca="1" si="92"/>
        <v>0.82222222222222219</v>
      </c>
      <c r="BS114">
        <f t="shared" ca="1" si="92"/>
        <v>0.88888888888888884</v>
      </c>
      <c r="BT114">
        <f t="shared" ca="1" si="92"/>
        <v>1</v>
      </c>
      <c r="BU114">
        <f t="shared" ca="1" si="92"/>
        <v>0.92307692307692313</v>
      </c>
      <c r="BV114">
        <f t="shared" ca="1" si="92"/>
        <v>0.89743589743589747</v>
      </c>
      <c r="BW114">
        <f t="shared" ca="1" si="92"/>
        <v>0.87096774193548387</v>
      </c>
      <c r="BX114">
        <f t="shared" ca="1" si="92"/>
        <v>0.87755102040816324</v>
      </c>
      <c r="BY114">
        <f t="shared" ca="1" si="92"/>
        <v>0.91666666666666663</v>
      </c>
      <c r="BZ114">
        <f t="shared" ca="1" si="92"/>
        <v>0.96666666666666667</v>
      </c>
      <c r="CA114">
        <f t="shared" ca="1" si="92"/>
        <v>0.9285714285714286</v>
      </c>
      <c r="CB114">
        <f t="shared" ca="1" si="92"/>
        <v>0.92307692307692313</v>
      </c>
      <c r="CC114">
        <f t="shared" ca="1" si="91"/>
        <v>0.86206896551724133</v>
      </c>
      <c r="CD114">
        <f t="shared" ca="1" si="91"/>
        <v>0.88235294117647056</v>
      </c>
      <c r="CE114">
        <f t="shared" ca="1" si="91"/>
        <v>0.81481481481481488</v>
      </c>
      <c r="CF114">
        <f t="shared" ca="1" si="91"/>
        <v>1</v>
      </c>
      <c r="CG114">
        <f t="shared" ca="1" si="91"/>
        <v>0.9</v>
      </c>
      <c r="CH114">
        <f t="shared" ca="1" si="91"/>
        <v>0.9</v>
      </c>
      <c r="CI114">
        <f t="shared" ca="1" si="91"/>
        <v>0.97058823529411764</v>
      </c>
      <c r="CJ114">
        <f t="shared" ca="1" si="91"/>
        <v>0.95238095238095233</v>
      </c>
      <c r="CK114">
        <f t="shared" ca="1" si="91"/>
        <v>0.79487179487179493</v>
      </c>
      <c r="CL114">
        <f t="shared" ca="1" si="91"/>
        <v>0.8666666666666667</v>
      </c>
      <c r="CM114">
        <f t="shared" ca="1" si="91"/>
        <v>0.76595744680851063</v>
      </c>
      <c r="CN114">
        <f t="shared" ca="1" si="91"/>
        <v>0.77777777777777779</v>
      </c>
      <c r="CO114">
        <f t="shared" ca="1" si="91"/>
        <v>0.83783783783783783</v>
      </c>
      <c r="CP114">
        <f t="shared" ca="1" si="91"/>
        <v>0.85</v>
      </c>
      <c r="CQ114">
        <f t="shared" ca="1" si="91"/>
        <v>0.85185185185185186</v>
      </c>
      <c r="CR114">
        <f t="shared" ca="1" si="82"/>
        <v>0.89743589743589747</v>
      </c>
      <c r="CS114">
        <f t="shared" ca="1" si="82"/>
        <v>0.79411764705882359</v>
      </c>
      <c r="CT114">
        <f t="shared" ca="1" si="82"/>
        <v>0.84375</v>
      </c>
      <c r="CU114">
        <f t="shared" ca="1" si="82"/>
        <v>0.85714285714285721</v>
      </c>
      <c r="CV114">
        <f t="shared" ca="1" si="82"/>
        <v>0.83870967741935487</v>
      </c>
      <c r="CW114">
        <f t="shared" ca="1" si="82"/>
        <v>0.80952380952380953</v>
      </c>
      <c r="CX114">
        <f t="shared" ca="1" si="82"/>
        <v>0.9</v>
      </c>
      <c r="CY114">
        <f t="shared" ca="1" si="82"/>
        <v>0.82051282051282048</v>
      </c>
      <c r="CZ114">
        <f t="shared" ca="1" si="94"/>
        <v>0.73333333333333339</v>
      </c>
      <c r="DA114">
        <f t="shared" ca="1" si="94"/>
        <v>0.78125</v>
      </c>
      <c r="DB114">
        <f t="shared" ca="1" si="94"/>
        <v>0.96666666666666667</v>
      </c>
      <c r="DC114">
        <f t="shared" ca="1" si="94"/>
        <v>0.81578947368421051</v>
      </c>
      <c r="DD114">
        <f t="shared" ca="1" si="94"/>
        <v>0.84210526315789469</v>
      </c>
      <c r="DE114">
        <f t="shared" ca="1" si="94"/>
        <v>0.77142857142857146</v>
      </c>
      <c r="DF114">
        <f t="shared" ca="1" si="94"/>
        <v>0.78378378378378377</v>
      </c>
      <c r="DG114">
        <f t="shared" ca="1" si="94"/>
        <v>0.95833333333333337</v>
      </c>
      <c r="DH114">
        <f t="shared" ca="1" si="94"/>
        <v>0.75757575757575757</v>
      </c>
      <c r="DI114">
        <f t="shared" ca="1" si="94"/>
        <v>1</v>
      </c>
      <c r="DJ114">
        <f t="shared" ca="1" si="94"/>
        <v>0</v>
      </c>
      <c r="DK114">
        <f t="shared" ca="1" si="94"/>
        <v>0.6875</v>
      </c>
      <c r="DL114">
        <f t="shared" ca="1" si="94"/>
        <v>0.81818181818181812</v>
      </c>
      <c r="DM114">
        <f t="shared" ca="1" si="94"/>
        <v>0.95238095238095233</v>
      </c>
      <c r="DN114">
        <f t="shared" ca="1" si="94"/>
        <v>0.76470588235294112</v>
      </c>
      <c r="DO114">
        <f t="shared" ca="1" si="94"/>
        <v>0.73076923076923084</v>
      </c>
      <c r="DP114">
        <f t="shared" ca="1" si="93"/>
        <v>0.88235294117647056</v>
      </c>
      <c r="DQ114">
        <f t="shared" ca="1" si="93"/>
        <v>0.6875</v>
      </c>
      <c r="DR114">
        <f t="shared" ca="1" si="93"/>
        <v>0.89473684210526316</v>
      </c>
      <c r="DS114">
        <f t="shared" ca="1" si="93"/>
        <v>0.84210526315789469</v>
      </c>
      <c r="DT114">
        <f t="shared" ca="1" si="93"/>
        <v>0.83333333333333337</v>
      </c>
      <c r="DU114">
        <f t="shared" ca="1" si="93"/>
        <v>0.81632653061224492</v>
      </c>
      <c r="DV114">
        <f t="shared" ca="1" si="93"/>
        <v>0.94117647058823528</v>
      </c>
      <c r="DW114">
        <f t="shared" ca="1" si="93"/>
        <v>1</v>
      </c>
      <c r="DX114">
        <f t="shared" ca="1" si="93"/>
        <v>0.94871794871794868</v>
      </c>
      <c r="DY114">
        <f t="shared" ca="1" si="93"/>
        <v>0.91176470588235292</v>
      </c>
      <c r="DZ114">
        <f t="shared" ca="1" si="93"/>
        <v>0.86046511627906974</v>
      </c>
      <c r="EA114">
        <f t="shared" ca="1" si="93"/>
        <v>0.9</v>
      </c>
      <c r="EB114">
        <f t="shared" ca="1" si="86"/>
        <v>0.96</v>
      </c>
      <c r="EC114">
        <f t="shared" ca="1" si="86"/>
        <v>0.92307692307692313</v>
      </c>
      <c r="ED114">
        <f t="shared" ca="1" si="86"/>
        <v>0.91891891891891886</v>
      </c>
      <c r="EE114">
        <f t="shared" ca="1" si="86"/>
        <v>0.87878787878787878</v>
      </c>
      <c r="EF114">
        <f t="shared" ca="1" si="86"/>
        <v>0.79166666666666663</v>
      </c>
      <c r="EG114">
        <f t="shared" ca="1" si="86"/>
        <v>1</v>
      </c>
      <c r="EH114">
        <f t="shared" ca="1" si="86"/>
        <v>0.93333333333333335</v>
      </c>
    </row>
    <row r="115" spans="1:138" ht="26.65" x14ac:dyDescent="0.45">
      <c r="A115" s="4" t="s">
        <v>129</v>
      </c>
      <c r="B115" s="3" t="s">
        <v>401</v>
      </c>
      <c r="C115">
        <f t="shared" ca="1" si="88"/>
        <v>0.80769230769230771</v>
      </c>
      <c r="D115">
        <f t="shared" ca="1" si="88"/>
        <v>0.77142857142857146</v>
      </c>
      <c r="E115">
        <f t="shared" ca="1" si="88"/>
        <v>0.88524590163934425</v>
      </c>
      <c r="F115">
        <f t="shared" ca="1" si="88"/>
        <v>0.93023255813953487</v>
      </c>
      <c r="G115">
        <f t="shared" ca="1" si="88"/>
        <v>0.77358490566037741</v>
      </c>
      <c r="H115">
        <f t="shared" ca="1" si="88"/>
        <v>0.91111111111111109</v>
      </c>
      <c r="I115">
        <f t="shared" ca="1" si="88"/>
        <v>0.87037037037037035</v>
      </c>
      <c r="J115">
        <f t="shared" ca="1" si="88"/>
        <v>0.85416666666666663</v>
      </c>
      <c r="K115">
        <f t="shared" ca="1" si="88"/>
        <v>0.97499999999999998</v>
      </c>
      <c r="L115">
        <f t="shared" ca="1" si="88"/>
        <v>0.9375</v>
      </c>
      <c r="M115">
        <f t="shared" ca="1" si="88"/>
        <v>0.92307692307692313</v>
      </c>
      <c r="N115">
        <f t="shared" ca="1" si="88"/>
        <v>0.94871794871794868</v>
      </c>
      <c r="O115">
        <f t="shared" ca="1" si="88"/>
        <v>0.89583333333333337</v>
      </c>
      <c r="P115">
        <f t="shared" ca="1" si="88"/>
        <v>0.875</v>
      </c>
      <c r="Q115">
        <f t="shared" ca="1" si="88"/>
        <v>0.8666666666666667</v>
      </c>
      <c r="R115">
        <f t="shared" ca="1" si="88"/>
        <v>0.93548387096774199</v>
      </c>
      <c r="S115">
        <f t="shared" ca="1" si="87"/>
        <v>0.94871794871794868</v>
      </c>
      <c r="T115">
        <f t="shared" ca="1" si="87"/>
        <v>0.94736842105263164</v>
      </c>
      <c r="U115">
        <f t="shared" ca="1" si="87"/>
        <v>0.97222222222222221</v>
      </c>
      <c r="V115">
        <f t="shared" ca="1" si="87"/>
        <v>0.90476190476190477</v>
      </c>
      <c r="W115">
        <f t="shared" ca="1" si="87"/>
        <v>1</v>
      </c>
      <c r="X115">
        <f t="shared" ca="1" si="87"/>
        <v>0.76744186046511631</v>
      </c>
      <c r="Y115">
        <f t="shared" ca="1" si="87"/>
        <v>1</v>
      </c>
      <c r="Z115">
        <f t="shared" ca="1" si="87"/>
        <v>0.9375</v>
      </c>
      <c r="AA115">
        <f t="shared" ca="1" si="87"/>
        <v>0.9</v>
      </c>
      <c r="AB115">
        <f t="shared" ca="1" si="87"/>
        <v>0.73333333333333339</v>
      </c>
      <c r="AC115">
        <f t="shared" ca="1" si="87"/>
        <v>0.70149253731343286</v>
      </c>
      <c r="AD115">
        <f t="shared" ca="1" si="87"/>
        <v>0.78048780487804881</v>
      </c>
      <c r="AE115">
        <f t="shared" ca="1" si="87"/>
        <v>0.71794871794871795</v>
      </c>
      <c r="AF115">
        <f t="shared" ca="1" si="87"/>
        <v>0.77358490566037741</v>
      </c>
      <c r="AG115">
        <f t="shared" ca="1" si="87"/>
        <v>0.76363636363636367</v>
      </c>
      <c r="AH115">
        <f t="shared" ca="1" si="90"/>
        <v>0.88888888888888884</v>
      </c>
      <c r="AI115">
        <f t="shared" ca="1" si="90"/>
        <v>0.80952380952380953</v>
      </c>
      <c r="AJ115">
        <f t="shared" ca="1" si="90"/>
        <v>0.81818181818181812</v>
      </c>
      <c r="AK115">
        <f t="shared" ca="1" si="90"/>
        <v>0.91891891891891886</v>
      </c>
      <c r="AL115">
        <f t="shared" ca="1" si="90"/>
        <v>0.72916666666666674</v>
      </c>
      <c r="AM115">
        <f t="shared" ca="1" si="90"/>
        <v>0.84090909090909094</v>
      </c>
      <c r="AN115">
        <f t="shared" ca="1" si="90"/>
        <v>0.91176470588235292</v>
      </c>
      <c r="AO115">
        <f t="shared" ca="1" si="90"/>
        <v>0.90625</v>
      </c>
      <c r="AP115">
        <f t="shared" ca="1" si="90"/>
        <v>0.82499999999999996</v>
      </c>
      <c r="AQ115">
        <f t="shared" ca="1" si="90"/>
        <v>0.93548387096774199</v>
      </c>
      <c r="AR115">
        <f t="shared" ca="1" si="90"/>
        <v>0.875</v>
      </c>
      <c r="AS115">
        <f t="shared" ca="1" si="90"/>
        <v>0.94444444444444442</v>
      </c>
      <c r="AT115">
        <f t="shared" ca="1" si="90"/>
        <v>0.75609756097560976</v>
      </c>
      <c r="AU115">
        <f t="shared" ca="1" si="90"/>
        <v>0.83333333333333337</v>
      </c>
      <c r="AV115">
        <f t="shared" ca="1" si="90"/>
        <v>0.93333333333333335</v>
      </c>
      <c r="AW115">
        <f t="shared" ca="1" si="90"/>
        <v>0.68571428571428572</v>
      </c>
      <c r="AX115">
        <f t="shared" ca="1" si="89"/>
        <v>0.88461538461538458</v>
      </c>
      <c r="AY115">
        <f t="shared" ca="1" si="89"/>
        <v>0.83333333333333337</v>
      </c>
      <c r="AZ115">
        <f t="shared" ca="1" si="89"/>
        <v>0.89090909090909087</v>
      </c>
      <c r="BA115">
        <f t="shared" ca="1" si="89"/>
        <v>0.90909090909090906</v>
      </c>
      <c r="BB115">
        <f t="shared" ca="1" si="89"/>
        <v>0.91428571428571426</v>
      </c>
      <c r="BC115">
        <f t="shared" ca="1" si="89"/>
        <v>0.93333333333333335</v>
      </c>
      <c r="BD115">
        <f t="shared" ca="1" si="89"/>
        <v>0.9555555555555556</v>
      </c>
      <c r="BE115">
        <f t="shared" ca="1" si="89"/>
        <v>0.89795918367346939</v>
      </c>
      <c r="BF115">
        <f t="shared" ca="1" si="89"/>
        <v>0.90909090909090906</v>
      </c>
      <c r="BG115">
        <f t="shared" ca="1" si="89"/>
        <v>0.82352941176470584</v>
      </c>
      <c r="BH115">
        <f t="shared" ca="1" si="89"/>
        <v>0.82608695652173914</v>
      </c>
      <c r="BI115">
        <f t="shared" ca="1" si="89"/>
        <v>0.84210526315789469</v>
      </c>
      <c r="BJ115">
        <f t="shared" ca="1" si="89"/>
        <v>1</v>
      </c>
      <c r="BK115">
        <f t="shared" ca="1" si="89"/>
        <v>0.86046511627906974</v>
      </c>
      <c r="BL115">
        <f t="shared" ca="1" si="89"/>
        <v>0.81081081081081074</v>
      </c>
      <c r="BM115">
        <f t="shared" ca="1" si="92"/>
        <v>0.9</v>
      </c>
      <c r="BN115">
        <f t="shared" ca="1" si="92"/>
        <v>0.93333333333333335</v>
      </c>
      <c r="BO115">
        <f t="shared" ca="1" si="92"/>
        <v>0.79545454545454541</v>
      </c>
      <c r="BP115">
        <f t="shared" ca="1" si="92"/>
        <v>0.88888888888888884</v>
      </c>
      <c r="BQ115">
        <f t="shared" ca="1" si="92"/>
        <v>0.87878787878787878</v>
      </c>
      <c r="BR115">
        <f t="shared" ca="1" si="92"/>
        <v>0.77083333333333337</v>
      </c>
      <c r="BS115">
        <f t="shared" ca="1" si="92"/>
        <v>0.85</v>
      </c>
      <c r="BT115">
        <f t="shared" ca="1" si="92"/>
        <v>1</v>
      </c>
      <c r="BU115">
        <f t="shared" ca="1" si="92"/>
        <v>0.85714285714285721</v>
      </c>
      <c r="BV115">
        <f t="shared" ca="1" si="92"/>
        <v>0.86046511627906974</v>
      </c>
      <c r="BW115">
        <f t="shared" ca="1" si="92"/>
        <v>0.94871794871794868</v>
      </c>
      <c r="BX115">
        <f t="shared" ca="1" si="92"/>
        <v>0.78</v>
      </c>
      <c r="BY115">
        <f t="shared" ca="1" si="92"/>
        <v>0.81666666666666665</v>
      </c>
      <c r="BZ115">
        <f t="shared" ca="1" si="92"/>
        <v>0.87878787878787878</v>
      </c>
      <c r="CA115">
        <f t="shared" ca="1" si="92"/>
        <v>0.90909090909090906</v>
      </c>
      <c r="CB115">
        <f t="shared" ca="1" si="92"/>
        <v>0.96969696969696972</v>
      </c>
      <c r="CC115">
        <f t="shared" ca="1" si="91"/>
        <v>0.94594594594594594</v>
      </c>
      <c r="CD115">
        <f t="shared" ca="1" si="91"/>
        <v>0.70588235294117641</v>
      </c>
      <c r="CE115">
        <f t="shared" ca="1" si="91"/>
        <v>0.8125</v>
      </c>
      <c r="CF115">
        <f t="shared" ca="1" si="91"/>
        <v>0.96551724137931039</v>
      </c>
      <c r="CG115">
        <f t="shared" ca="1" si="91"/>
        <v>0.81818181818181812</v>
      </c>
      <c r="CH115">
        <f t="shared" ca="1" si="91"/>
        <v>0.88571428571428568</v>
      </c>
      <c r="CI115">
        <f t="shared" ca="1" si="91"/>
        <v>0.79411764705882359</v>
      </c>
      <c r="CJ115">
        <f t="shared" ca="1" si="91"/>
        <v>0.96296296296296302</v>
      </c>
      <c r="CK115">
        <f t="shared" ca="1" si="91"/>
        <v>0.67500000000000004</v>
      </c>
      <c r="CL115">
        <f t="shared" ca="1" si="91"/>
        <v>0.78787878787878785</v>
      </c>
      <c r="CM115">
        <f t="shared" ca="1" si="91"/>
        <v>0.81481481481481488</v>
      </c>
      <c r="CN115">
        <f t="shared" ca="1" si="91"/>
        <v>0.81818181818181812</v>
      </c>
      <c r="CO115">
        <f t="shared" ca="1" si="91"/>
        <v>0.77500000000000002</v>
      </c>
      <c r="CP115">
        <f t="shared" ca="1" si="91"/>
        <v>0.73170731707317072</v>
      </c>
      <c r="CQ115">
        <f t="shared" ca="1" si="91"/>
        <v>0.80645161290322576</v>
      </c>
      <c r="CR115">
        <f t="shared" ca="1" si="82"/>
        <v>0.83333333333333337</v>
      </c>
      <c r="CS115">
        <f t="shared" ca="1" si="82"/>
        <v>0.79487179487179493</v>
      </c>
      <c r="CT115">
        <f t="shared" ca="1" si="82"/>
        <v>0.77142857142857146</v>
      </c>
      <c r="CU115">
        <f t="shared" ca="1" si="82"/>
        <v>0.88235294117647056</v>
      </c>
      <c r="CV115">
        <f t="shared" ca="1" si="82"/>
        <v>0.83333333333333337</v>
      </c>
      <c r="CW115">
        <f t="shared" ca="1" si="82"/>
        <v>0.78260869565217395</v>
      </c>
      <c r="CX115">
        <f t="shared" ca="1" si="82"/>
        <v>0.80952380952380953</v>
      </c>
      <c r="CY115">
        <f ca="1">1-(COUNTIFS(INDIRECT(CY$1),1,INDIRECT($A115),1)/(COUNTIFS(INDIRECT(CY$1),1,INDIRECT($A115),0)+COUNTIFS(INDIRECT(CY$1),0,INDIRECT($A115),1)+COUNTIFS(INDIRECT(CY$1),1,INDIRECT($A115),1)))</f>
        <v>0.81818181818181812</v>
      </c>
      <c r="CZ115">
        <f t="shared" ca="1" si="94"/>
        <v>0.6875</v>
      </c>
      <c r="DA115">
        <f t="shared" ca="1" si="94"/>
        <v>0.7142857142857143</v>
      </c>
      <c r="DB115">
        <f t="shared" ca="1" si="94"/>
        <v>0.97222222222222221</v>
      </c>
      <c r="DC115">
        <f t="shared" ca="1" si="94"/>
        <v>0.8666666666666667</v>
      </c>
      <c r="DD115">
        <f t="shared" ca="1" si="94"/>
        <v>0.71794871794871795</v>
      </c>
      <c r="DE115">
        <f t="shared" ca="1" si="94"/>
        <v>0.67567567567567566</v>
      </c>
      <c r="DF115">
        <f t="shared" ca="1" si="94"/>
        <v>0.8666666666666667</v>
      </c>
      <c r="DG115">
        <f t="shared" ca="1" si="94"/>
        <v>0.8928571428571429</v>
      </c>
      <c r="DH115">
        <f t="shared" ca="1" si="94"/>
        <v>0.85365853658536583</v>
      </c>
      <c r="DI115">
        <f t="shared" ca="1" si="94"/>
        <v>0.90322580645161288</v>
      </c>
      <c r="DJ115">
        <f t="shared" ca="1" si="94"/>
        <v>0.6875</v>
      </c>
      <c r="DK115">
        <f t="shared" ca="1" si="94"/>
        <v>0</v>
      </c>
      <c r="DL115">
        <f t="shared" ca="1" si="94"/>
        <v>0.93333333333333335</v>
      </c>
      <c r="DM115">
        <f t="shared" ca="1" si="94"/>
        <v>0.96296296296296302</v>
      </c>
      <c r="DN115">
        <f t="shared" ca="1" si="94"/>
        <v>0.70270270270270263</v>
      </c>
      <c r="DO115">
        <f t="shared" ca="1" si="94"/>
        <v>0.78125</v>
      </c>
      <c r="DP115">
        <f t="shared" ca="1" si="93"/>
        <v>0.77777777777777779</v>
      </c>
      <c r="DQ115">
        <f t="shared" ca="1" si="93"/>
        <v>0.62857142857142856</v>
      </c>
      <c r="DR115">
        <f t="shared" ca="1" si="93"/>
        <v>0.92</v>
      </c>
      <c r="DS115">
        <f t="shared" ca="1" si="93"/>
        <v>0.80952380952380953</v>
      </c>
      <c r="DT115">
        <f t="shared" ca="1" si="93"/>
        <v>0.78431372549019607</v>
      </c>
      <c r="DU115">
        <f t="shared" ca="1" si="93"/>
        <v>0.79245283018867929</v>
      </c>
      <c r="DV115">
        <f t="shared" ca="1" si="93"/>
        <v>0.89473684210526316</v>
      </c>
      <c r="DW115">
        <f t="shared" ca="1" si="93"/>
        <v>1</v>
      </c>
      <c r="DX115">
        <f t="shared" ca="1" si="93"/>
        <v>0.85365853658536583</v>
      </c>
      <c r="DY115">
        <f t="shared" ca="1" si="93"/>
        <v>0.77142857142857146</v>
      </c>
      <c r="DZ115">
        <f t="shared" ca="1" si="93"/>
        <v>0.80434782608695654</v>
      </c>
      <c r="EA115">
        <f t="shared" ca="1" si="93"/>
        <v>0.96296296296296302</v>
      </c>
      <c r="EB115">
        <f t="shared" ca="1" si="86"/>
        <v>0.89655172413793105</v>
      </c>
      <c r="EC115">
        <f t="shared" ca="1" si="86"/>
        <v>0.8666666666666667</v>
      </c>
      <c r="ED115">
        <f t="shared" ca="1" si="86"/>
        <v>0.87804878048780488</v>
      </c>
      <c r="EE115">
        <f t="shared" ca="1" si="86"/>
        <v>0.89743589743589747</v>
      </c>
      <c r="EF115">
        <f t="shared" ca="1" si="86"/>
        <v>0.93939393939393945</v>
      </c>
      <c r="EG115">
        <f t="shared" ca="1" si="86"/>
        <v>1</v>
      </c>
      <c r="EH115">
        <f t="shared" ca="1" si="86"/>
        <v>0.84848484848484851</v>
      </c>
    </row>
    <row r="116" spans="1:138" ht="26.65" x14ac:dyDescent="0.45">
      <c r="A116" s="4" t="s">
        <v>167</v>
      </c>
      <c r="B116" s="3" t="s">
        <v>402</v>
      </c>
      <c r="C116">
        <f t="shared" ca="1" si="88"/>
        <v>0.97777777777777775</v>
      </c>
      <c r="D116">
        <f t="shared" ca="1" si="88"/>
        <v>0.97058823529411764</v>
      </c>
      <c r="E116">
        <f t="shared" ca="1" si="88"/>
        <v>1</v>
      </c>
      <c r="F116">
        <f t="shared" ca="1" si="88"/>
        <v>0.96551724137931039</v>
      </c>
      <c r="G116">
        <f t="shared" ca="1" si="88"/>
        <v>0.97916666666666663</v>
      </c>
      <c r="H116">
        <f t="shared" ca="1" si="88"/>
        <v>0.96875</v>
      </c>
      <c r="I116">
        <f t="shared" ca="1" si="88"/>
        <v>0.97727272727272729</v>
      </c>
      <c r="J116">
        <f t="shared" ca="1" si="88"/>
        <v>1</v>
      </c>
      <c r="K116">
        <f t="shared" ca="1" si="88"/>
        <v>0.95833333333333337</v>
      </c>
      <c r="L116">
        <f t="shared" ca="1" si="88"/>
        <v>1</v>
      </c>
      <c r="M116">
        <f t="shared" ca="1" si="88"/>
        <v>1</v>
      </c>
      <c r="N116">
        <f t="shared" ca="1" si="88"/>
        <v>1</v>
      </c>
      <c r="O116">
        <f t="shared" ca="1" si="88"/>
        <v>1</v>
      </c>
      <c r="P116">
        <f t="shared" ca="1" si="88"/>
        <v>0.9642857142857143</v>
      </c>
      <c r="Q116">
        <f t="shared" ca="1" si="88"/>
        <v>1</v>
      </c>
      <c r="R116">
        <f t="shared" ca="1" si="88"/>
        <v>0.9375</v>
      </c>
      <c r="S116">
        <f t="shared" ca="1" si="87"/>
        <v>1</v>
      </c>
      <c r="T116">
        <f t="shared" ca="1" si="87"/>
        <v>1</v>
      </c>
      <c r="U116">
        <f t="shared" ca="1" si="87"/>
        <v>1</v>
      </c>
      <c r="V116">
        <f t="shared" ca="1" si="87"/>
        <v>0.96551724137931039</v>
      </c>
      <c r="W116">
        <f t="shared" ca="1" si="87"/>
        <v>1</v>
      </c>
      <c r="X116">
        <f t="shared" ca="1" si="87"/>
        <v>0.94285714285714284</v>
      </c>
      <c r="Y116">
        <f t="shared" ca="1" si="87"/>
        <v>1</v>
      </c>
      <c r="Z116">
        <f t="shared" ca="1" si="87"/>
        <v>1</v>
      </c>
      <c r="AA116">
        <f t="shared" ca="1" si="87"/>
        <v>1</v>
      </c>
      <c r="AB116">
        <f t="shared" ca="1" si="87"/>
        <v>0.90909090909090906</v>
      </c>
      <c r="AC116">
        <f t="shared" ca="1" si="87"/>
        <v>0.87301587301587302</v>
      </c>
      <c r="AD116">
        <f t="shared" ca="1" si="87"/>
        <v>0.8666666666666667</v>
      </c>
      <c r="AE116">
        <f t="shared" ca="1" si="87"/>
        <v>0.8666666666666667</v>
      </c>
      <c r="AF116">
        <f t="shared" ca="1" si="87"/>
        <v>0.91111111111111109</v>
      </c>
      <c r="AG116">
        <f t="shared" ca="1" si="87"/>
        <v>0.84444444444444444</v>
      </c>
      <c r="AH116">
        <f t="shared" ca="1" si="90"/>
        <v>0.85714285714285721</v>
      </c>
      <c r="AI116">
        <f t="shared" ca="1" si="90"/>
        <v>0.9375</v>
      </c>
      <c r="AJ116">
        <f t="shared" ca="1" si="90"/>
        <v>0.95454545454545459</v>
      </c>
      <c r="AK116">
        <f t="shared" ca="1" si="90"/>
        <v>0.90909090909090906</v>
      </c>
      <c r="AL116">
        <f t="shared" ca="1" si="90"/>
        <v>0.90243902439024393</v>
      </c>
      <c r="AM116">
        <f t="shared" ca="1" si="90"/>
        <v>0.87096774193548387</v>
      </c>
      <c r="AN116">
        <f t="shared" ca="1" si="90"/>
        <v>0.89473684210526316</v>
      </c>
      <c r="AO116">
        <f t="shared" ca="1" si="90"/>
        <v>1</v>
      </c>
      <c r="AP116">
        <f t="shared" ca="1" si="90"/>
        <v>0.8928571428571429</v>
      </c>
      <c r="AQ116">
        <f t="shared" ca="1" si="90"/>
        <v>0.9375</v>
      </c>
      <c r="AR116">
        <f t="shared" ca="1" si="90"/>
        <v>0.82352941176470584</v>
      </c>
      <c r="AS116">
        <f t="shared" ca="1" si="90"/>
        <v>0.9</v>
      </c>
      <c r="AT116">
        <f t="shared" ca="1" si="90"/>
        <v>0.87096774193548387</v>
      </c>
      <c r="AU116">
        <f t="shared" ca="1" si="90"/>
        <v>1</v>
      </c>
      <c r="AV116">
        <f t="shared" ca="1" si="90"/>
        <v>1</v>
      </c>
      <c r="AW116">
        <f t="shared" ca="1" si="90"/>
        <v>0.9285714285714286</v>
      </c>
      <c r="AX116">
        <f t="shared" ca="1" si="89"/>
        <v>0.95</v>
      </c>
      <c r="AY116">
        <f t="shared" ca="1" si="89"/>
        <v>0.91666666666666663</v>
      </c>
      <c r="AZ116">
        <f t="shared" ca="1" si="89"/>
        <v>0.95348837209302328</v>
      </c>
      <c r="BA116">
        <f t="shared" ca="1" si="89"/>
        <v>1</v>
      </c>
      <c r="BB116">
        <f t="shared" ca="1" si="89"/>
        <v>1</v>
      </c>
      <c r="BC116">
        <f t="shared" ca="1" si="89"/>
        <v>0.967741935483871</v>
      </c>
      <c r="BD116">
        <f t="shared" ca="1" si="89"/>
        <v>1</v>
      </c>
      <c r="BE116">
        <f t="shared" ca="1" si="89"/>
        <v>1</v>
      </c>
      <c r="BF116">
        <f t="shared" ca="1" si="89"/>
        <v>1</v>
      </c>
      <c r="BG116">
        <f t="shared" ca="1" si="89"/>
        <v>0.95238095238095233</v>
      </c>
      <c r="BH116">
        <f t="shared" ca="1" si="89"/>
        <v>0.94444444444444442</v>
      </c>
      <c r="BI116">
        <f t="shared" ca="1" si="89"/>
        <v>1</v>
      </c>
      <c r="BJ116">
        <f t="shared" ca="1" si="89"/>
        <v>1</v>
      </c>
      <c r="BK116">
        <f t="shared" ca="1" si="89"/>
        <v>0.93548387096774199</v>
      </c>
      <c r="BL116">
        <f t="shared" ca="1" si="89"/>
        <v>0.96296296296296302</v>
      </c>
      <c r="BM116">
        <f t="shared" ca="1" si="92"/>
        <v>1</v>
      </c>
      <c r="BN116">
        <f t="shared" ca="1" si="92"/>
        <v>1</v>
      </c>
      <c r="BO116">
        <f t="shared" ca="1" si="92"/>
        <v>0.97222222222222221</v>
      </c>
      <c r="BP116">
        <f t="shared" ca="1" si="92"/>
        <v>0.95652173913043481</v>
      </c>
      <c r="BQ116">
        <f t="shared" ca="1" si="92"/>
        <v>1</v>
      </c>
      <c r="BR116">
        <f t="shared" ca="1" si="92"/>
        <v>0.95121951219512191</v>
      </c>
      <c r="BS116">
        <f t="shared" ca="1" si="92"/>
        <v>0.96551724137931039</v>
      </c>
      <c r="BT116">
        <f t="shared" ca="1" si="92"/>
        <v>1</v>
      </c>
      <c r="BU116">
        <f t="shared" ca="1" si="92"/>
        <v>0.967741935483871</v>
      </c>
      <c r="BV116">
        <f t="shared" ca="1" si="92"/>
        <v>0.93548387096774199</v>
      </c>
      <c r="BW116">
        <f t="shared" ca="1" si="92"/>
        <v>0.95833333333333337</v>
      </c>
      <c r="BX116">
        <f t="shared" ca="1" si="92"/>
        <v>0.95348837209302328</v>
      </c>
      <c r="BY116">
        <f t="shared" ca="1" si="92"/>
        <v>0.98148148148148151</v>
      </c>
      <c r="BZ116">
        <f t="shared" ca="1" si="92"/>
        <v>1</v>
      </c>
      <c r="CA116">
        <f t="shared" ca="1" si="92"/>
        <v>1</v>
      </c>
      <c r="CB116">
        <f t="shared" ca="1" si="92"/>
        <v>1</v>
      </c>
      <c r="CC116">
        <f t="shared" ca="1" si="91"/>
        <v>0.95454545454545459</v>
      </c>
      <c r="CD116">
        <f t="shared" ca="1" si="91"/>
        <v>0.96296296296296302</v>
      </c>
      <c r="CE116">
        <f t="shared" ca="1" si="91"/>
        <v>0.95238095238095233</v>
      </c>
      <c r="CF116">
        <f t="shared" ca="1" si="91"/>
        <v>1</v>
      </c>
      <c r="CG116">
        <f t="shared" ca="1" si="91"/>
        <v>1</v>
      </c>
      <c r="CH116">
        <f t="shared" ca="1" si="91"/>
        <v>0.95454545454545459</v>
      </c>
      <c r="CI116">
        <f t="shared" ca="1" si="91"/>
        <v>1</v>
      </c>
      <c r="CJ116">
        <f t="shared" ca="1" si="91"/>
        <v>0.90909090909090906</v>
      </c>
      <c r="CK116">
        <f t="shared" ca="1" si="91"/>
        <v>0.91176470588235292</v>
      </c>
      <c r="CL116">
        <f t="shared" ca="1" si="91"/>
        <v>0.90909090909090906</v>
      </c>
      <c r="CM116">
        <f t="shared" ca="1" si="91"/>
        <v>0.85714285714285721</v>
      </c>
      <c r="CN116">
        <f t="shared" ca="1" si="91"/>
        <v>0.85</v>
      </c>
      <c r="CO116">
        <f t="shared" ca="1" si="91"/>
        <v>0.86206896551724133</v>
      </c>
      <c r="CP116">
        <f t="shared" ca="1" si="91"/>
        <v>0.94117647058823528</v>
      </c>
      <c r="CQ116">
        <f t="shared" ca="1" si="91"/>
        <v>0.95</v>
      </c>
      <c r="CR116">
        <f t="shared" ref="CR116:DG131" ca="1" si="95">1-(COUNTIFS(INDIRECT(CR$1),1,INDIRECT($A116),1)/(COUNTIFS(INDIRECT(CR$1),1,INDIRECT($A116),0)+COUNTIFS(INDIRECT(CR$1),0,INDIRECT($A116),1)+COUNTIFS(INDIRECT(CR$1),1,INDIRECT($A116),1)))</f>
        <v>0.93548387096774199</v>
      </c>
      <c r="CS116">
        <f t="shared" ca="1" si="95"/>
        <v>0.8928571428571429</v>
      </c>
      <c r="CT116">
        <f t="shared" ca="1" si="95"/>
        <v>0.92</v>
      </c>
      <c r="CU116">
        <f t="shared" ca="1" si="95"/>
        <v>0.9</v>
      </c>
      <c r="CV116">
        <f t="shared" ca="1" si="95"/>
        <v>0.91666666666666663</v>
      </c>
      <c r="CW116">
        <f t="shared" ca="1" si="95"/>
        <v>0.88888888888888884</v>
      </c>
      <c r="CX116">
        <f t="shared" ca="1" si="95"/>
        <v>0.90322580645161288</v>
      </c>
      <c r="CY116">
        <f t="shared" ca="1" si="95"/>
        <v>0.8</v>
      </c>
      <c r="CZ116">
        <f t="shared" ca="1" si="95"/>
        <v>0.85365853658536583</v>
      </c>
      <c r="DA116">
        <f t="shared" ca="1" si="95"/>
        <v>0.84</v>
      </c>
      <c r="DB116">
        <f t="shared" ca="1" si="95"/>
        <v>1</v>
      </c>
      <c r="DC116">
        <f t="shared" ca="1" si="95"/>
        <v>0.90625</v>
      </c>
      <c r="DD116">
        <f t="shared" ca="1" si="95"/>
        <v>0.96969696969696972</v>
      </c>
      <c r="DE116">
        <f t="shared" ca="1" si="95"/>
        <v>0.9</v>
      </c>
      <c r="DF116">
        <f t="shared" ca="1" si="95"/>
        <v>0.87096774193548387</v>
      </c>
      <c r="DG116">
        <f t="shared" ca="1" si="95"/>
        <v>1</v>
      </c>
      <c r="DH116">
        <f t="shared" ref="DH116:DO130" ca="1" si="96">1-(COUNTIFS(INDIRECT(DH$1),1,INDIRECT($A116),1)/(COUNTIFS(INDIRECT(DH$1),1,INDIRECT($A116),0)+COUNTIFS(INDIRECT(DH$1),0,INDIRECT($A116),1)+COUNTIFS(INDIRECT(DH$1),1,INDIRECT($A116),1)))</f>
        <v>0.80769230769230771</v>
      </c>
      <c r="DI116">
        <f t="shared" ca="1" si="96"/>
        <v>0.94117647058823528</v>
      </c>
      <c r="DJ116">
        <f t="shared" ca="1" si="96"/>
        <v>0.81818181818181812</v>
      </c>
      <c r="DK116">
        <f t="shared" ca="1" si="96"/>
        <v>0.93333333333333335</v>
      </c>
      <c r="DL116">
        <f t="shared" ca="1" si="96"/>
        <v>0</v>
      </c>
      <c r="DM116">
        <f t="shared" ca="1" si="96"/>
        <v>0.90909090909090906</v>
      </c>
      <c r="DN116">
        <f t="shared" ca="1" si="96"/>
        <v>0.85714285714285721</v>
      </c>
      <c r="DO116">
        <f t="shared" ca="1" si="96"/>
        <v>0.72222222222222221</v>
      </c>
      <c r="DP116">
        <f t="shared" ca="1" si="93"/>
        <v>0.88</v>
      </c>
      <c r="DQ116">
        <f t="shared" ca="1" si="93"/>
        <v>0.81481481481481488</v>
      </c>
      <c r="DR116">
        <f t="shared" ca="1" si="93"/>
        <v>0.77777777777777779</v>
      </c>
      <c r="DS116">
        <f t="shared" ca="1" si="93"/>
        <v>0.9375</v>
      </c>
      <c r="DT116">
        <f t="shared" ca="1" si="93"/>
        <v>0.95454545454545459</v>
      </c>
      <c r="DU116">
        <f t="shared" ca="1" si="93"/>
        <v>0.97872340425531912</v>
      </c>
      <c r="DV116">
        <f t="shared" ca="1" si="93"/>
        <v>1</v>
      </c>
      <c r="DW116">
        <f t="shared" ca="1" si="93"/>
        <v>1</v>
      </c>
      <c r="DX116">
        <f t="shared" ca="1" si="93"/>
        <v>1</v>
      </c>
      <c r="DY116">
        <f t="shared" ca="1" si="93"/>
        <v>0.96153846153846156</v>
      </c>
      <c r="DZ116">
        <f t="shared" ca="1" si="93"/>
        <v>0.94594594594594594</v>
      </c>
      <c r="EA116">
        <f t="shared" ca="1" si="93"/>
        <v>0.90909090909090906</v>
      </c>
      <c r="EB116">
        <f t="shared" ca="1" si="86"/>
        <v>0.93333333333333335</v>
      </c>
      <c r="EC116">
        <f t="shared" ca="1" si="86"/>
        <v>1</v>
      </c>
      <c r="ED116">
        <f t="shared" ca="1" si="86"/>
        <v>0.96551724137931039</v>
      </c>
      <c r="EE116">
        <f t="shared" ca="1" si="86"/>
        <v>0.96153846153846156</v>
      </c>
      <c r="EF116">
        <f t="shared" ca="1" si="86"/>
        <v>0.94444444444444442</v>
      </c>
      <c r="EG116">
        <f t="shared" ca="1" si="86"/>
        <v>1</v>
      </c>
      <c r="EH116">
        <f t="shared" ca="1" si="86"/>
        <v>1</v>
      </c>
    </row>
    <row r="117" spans="1:138" ht="26.65" x14ac:dyDescent="0.45">
      <c r="A117" s="4" t="s">
        <v>168</v>
      </c>
      <c r="B117" s="3" t="s">
        <v>403</v>
      </c>
      <c r="C117">
        <f t="shared" ca="1" si="88"/>
        <v>0.92307692307692313</v>
      </c>
      <c r="D117">
        <f t="shared" ca="1" si="88"/>
        <v>0.95238095238095233</v>
      </c>
      <c r="E117">
        <f t="shared" ca="1" si="88"/>
        <v>0.95652173913043481</v>
      </c>
      <c r="F117">
        <f t="shared" ca="1" si="88"/>
        <v>1</v>
      </c>
      <c r="G117">
        <f t="shared" ca="1" si="88"/>
        <v>0.97727272727272729</v>
      </c>
      <c r="H117">
        <f t="shared" ca="1" si="88"/>
        <v>0.92592592592592593</v>
      </c>
      <c r="I117">
        <f t="shared" ca="1" si="88"/>
        <v>0.92105263157894735</v>
      </c>
      <c r="J117">
        <f t="shared" ca="1" si="88"/>
        <v>1</v>
      </c>
      <c r="K117">
        <f t="shared" ca="1" si="88"/>
        <v>0.83333333333333337</v>
      </c>
      <c r="L117">
        <f t="shared" ca="1" si="88"/>
        <v>1</v>
      </c>
      <c r="M117">
        <f t="shared" ca="1" si="88"/>
        <v>1</v>
      </c>
      <c r="N117">
        <f t="shared" ca="1" si="88"/>
        <v>1</v>
      </c>
      <c r="O117">
        <f t="shared" ca="1" si="88"/>
        <v>1</v>
      </c>
      <c r="P117">
        <f t="shared" ca="1" si="88"/>
        <v>0.91304347826086962</v>
      </c>
      <c r="Q117">
        <f t="shared" ca="1" si="88"/>
        <v>1</v>
      </c>
      <c r="R117">
        <f t="shared" ca="1" si="88"/>
        <v>1</v>
      </c>
      <c r="S117">
        <f t="shared" ca="1" si="87"/>
        <v>1</v>
      </c>
      <c r="T117">
        <f t="shared" ca="1" si="87"/>
        <v>1</v>
      </c>
      <c r="U117">
        <f t="shared" ca="1" si="87"/>
        <v>0.8666666666666667</v>
      </c>
      <c r="V117">
        <f t="shared" ca="1" si="87"/>
        <v>0.96</v>
      </c>
      <c r="W117">
        <f t="shared" ca="1" si="87"/>
        <v>1</v>
      </c>
      <c r="X117">
        <f t="shared" ca="1" si="87"/>
        <v>0.96875</v>
      </c>
      <c r="Y117">
        <f t="shared" ca="1" si="87"/>
        <v>1</v>
      </c>
      <c r="Z117">
        <f t="shared" ca="1" si="87"/>
        <v>0.83333333333333337</v>
      </c>
      <c r="AA117">
        <f t="shared" ca="1" si="87"/>
        <v>0.95652173913043481</v>
      </c>
      <c r="AB117">
        <f t="shared" ca="1" si="87"/>
        <v>0.92307692307692313</v>
      </c>
      <c r="AC117">
        <f t="shared" ca="1" si="87"/>
        <v>0.93650793650793651</v>
      </c>
      <c r="AD117">
        <f t="shared" ca="1" si="87"/>
        <v>0.88888888888888884</v>
      </c>
      <c r="AE117">
        <f t="shared" ca="1" si="87"/>
        <v>0.88888888888888884</v>
      </c>
      <c r="AF117">
        <f t="shared" ca="1" si="87"/>
        <v>0.9285714285714286</v>
      </c>
      <c r="AG117">
        <f t="shared" ca="1" si="87"/>
        <v>0.97872340425531912</v>
      </c>
      <c r="AH117">
        <f t="shared" ca="1" si="90"/>
        <v>1</v>
      </c>
      <c r="AI117">
        <f t="shared" ca="1" si="90"/>
        <v>0.9285714285714286</v>
      </c>
      <c r="AJ117">
        <f t="shared" ca="1" si="90"/>
        <v>0.94444444444444442</v>
      </c>
      <c r="AK117">
        <f t="shared" ca="1" si="90"/>
        <v>0.88888888888888884</v>
      </c>
      <c r="AL117">
        <f t="shared" ca="1" si="90"/>
        <v>0.97499999999999998</v>
      </c>
      <c r="AM117">
        <f t="shared" ca="1" si="90"/>
        <v>0.8928571428571429</v>
      </c>
      <c r="AN117">
        <f t="shared" ca="1" si="90"/>
        <v>1</v>
      </c>
      <c r="AO117">
        <f t="shared" ca="1" si="90"/>
        <v>0.84615384615384615</v>
      </c>
      <c r="AP117">
        <f t="shared" ca="1" si="90"/>
        <v>0.92</v>
      </c>
      <c r="AQ117">
        <f t="shared" ca="1" si="90"/>
        <v>1</v>
      </c>
      <c r="AR117">
        <f t="shared" ca="1" si="90"/>
        <v>1</v>
      </c>
      <c r="AS117">
        <f t="shared" ca="1" si="90"/>
        <v>0.875</v>
      </c>
      <c r="AT117">
        <f t="shared" ca="1" si="90"/>
        <v>0.96666666666666667</v>
      </c>
      <c r="AU117">
        <f t="shared" ca="1" si="90"/>
        <v>1</v>
      </c>
      <c r="AV117">
        <f t="shared" ca="1" si="90"/>
        <v>1</v>
      </c>
      <c r="AW117">
        <f t="shared" ca="1" si="90"/>
        <v>1</v>
      </c>
      <c r="AX117">
        <f t="shared" ca="1" si="89"/>
        <v>1</v>
      </c>
      <c r="AY117">
        <f t="shared" ca="1" si="89"/>
        <v>1</v>
      </c>
      <c r="AZ117">
        <f t="shared" ca="1" si="89"/>
        <v>0.94871794871794868</v>
      </c>
      <c r="BA117">
        <f t="shared" ca="1" si="89"/>
        <v>1</v>
      </c>
      <c r="BB117">
        <f t="shared" ca="1" si="89"/>
        <v>1</v>
      </c>
      <c r="BC117">
        <f t="shared" ca="1" si="89"/>
        <v>0.96296296296296302</v>
      </c>
      <c r="BD117">
        <f t="shared" ca="1" si="89"/>
        <v>1</v>
      </c>
      <c r="BE117">
        <f t="shared" ca="1" si="89"/>
        <v>1</v>
      </c>
      <c r="BF117">
        <f t="shared" ca="1" si="89"/>
        <v>1</v>
      </c>
      <c r="BG117">
        <f t="shared" ca="1" si="89"/>
        <v>0.94736842105263164</v>
      </c>
      <c r="BH117">
        <f t="shared" ca="1" si="89"/>
        <v>0.90322580645161288</v>
      </c>
      <c r="BI117">
        <f t="shared" ca="1" si="89"/>
        <v>1</v>
      </c>
      <c r="BJ117">
        <f t="shared" ca="1" si="89"/>
        <v>1</v>
      </c>
      <c r="BK117">
        <f t="shared" ca="1" si="89"/>
        <v>0.9642857142857143</v>
      </c>
      <c r="BL117">
        <f t="shared" ca="1" si="89"/>
        <v>1</v>
      </c>
      <c r="BM117">
        <f t="shared" ca="1" si="92"/>
        <v>1</v>
      </c>
      <c r="BN117">
        <f t="shared" ca="1" si="92"/>
        <v>1</v>
      </c>
      <c r="BO117">
        <f t="shared" ca="1" si="92"/>
        <v>0.96875</v>
      </c>
      <c r="BP117">
        <f t="shared" ca="1" si="92"/>
        <v>0.94736842105263164</v>
      </c>
      <c r="BQ117">
        <f t="shared" ca="1" si="92"/>
        <v>1</v>
      </c>
      <c r="BR117">
        <f t="shared" ca="1" si="92"/>
        <v>0.97368421052631582</v>
      </c>
      <c r="BS117">
        <f t="shared" ca="1" si="92"/>
        <v>0.91666666666666663</v>
      </c>
      <c r="BT117">
        <f t="shared" ca="1" si="92"/>
        <v>1</v>
      </c>
      <c r="BU117">
        <f t="shared" ca="1" si="92"/>
        <v>0.96296296296296302</v>
      </c>
      <c r="BV117">
        <f t="shared" ca="1" si="92"/>
        <v>0.92592592592592593</v>
      </c>
      <c r="BW117">
        <f t="shared" ca="1" si="92"/>
        <v>0.95</v>
      </c>
      <c r="BX117">
        <f t="shared" ca="1" si="92"/>
        <v>0.94871794871794868</v>
      </c>
      <c r="BY117">
        <f t="shared" ca="1" si="92"/>
        <v>0.91489361702127658</v>
      </c>
      <c r="BZ117">
        <f t="shared" ca="1" si="92"/>
        <v>1</v>
      </c>
      <c r="CA117">
        <f t="shared" ca="1" si="92"/>
        <v>0.93333333333333335</v>
      </c>
      <c r="CB117">
        <f t="shared" ca="1" si="92"/>
        <v>1</v>
      </c>
      <c r="CC117">
        <f t="shared" ca="1" si="91"/>
        <v>1</v>
      </c>
      <c r="CD117">
        <f t="shared" ca="1" si="91"/>
        <v>1</v>
      </c>
      <c r="CE117">
        <f t="shared" ca="1" si="91"/>
        <v>0.94117647058823528</v>
      </c>
      <c r="CF117">
        <f t="shared" ca="1" si="91"/>
        <v>1</v>
      </c>
      <c r="CG117">
        <f t="shared" ca="1" si="91"/>
        <v>0.88235294117647056</v>
      </c>
      <c r="CH117">
        <f t="shared" ca="1" si="91"/>
        <v>0.8125</v>
      </c>
      <c r="CI117">
        <f t="shared" ca="1" si="91"/>
        <v>1</v>
      </c>
      <c r="CJ117">
        <f t="shared" ca="1" si="91"/>
        <v>1</v>
      </c>
      <c r="CK117">
        <f t="shared" ca="1" si="91"/>
        <v>0.96875</v>
      </c>
      <c r="CL117">
        <f t="shared" ca="1" si="91"/>
        <v>1</v>
      </c>
      <c r="CM117">
        <f t="shared" ca="1" si="91"/>
        <v>0.9</v>
      </c>
      <c r="CN117">
        <f t="shared" ca="1" si="91"/>
        <v>1</v>
      </c>
      <c r="CO117">
        <f t="shared" ca="1" si="91"/>
        <v>0.92592592592592593</v>
      </c>
      <c r="CP117">
        <f t="shared" ca="1" si="91"/>
        <v>0.93333333333333335</v>
      </c>
      <c r="CQ117">
        <f t="shared" ca="1" si="91"/>
        <v>0.8666666666666667</v>
      </c>
      <c r="CR117">
        <f t="shared" ca="1" si="95"/>
        <v>0.84</v>
      </c>
      <c r="CS117">
        <f t="shared" ca="1" si="95"/>
        <v>1</v>
      </c>
      <c r="CT117">
        <f t="shared" ca="1" si="95"/>
        <v>0.95454545454545459</v>
      </c>
      <c r="CU117">
        <f t="shared" ca="1" si="95"/>
        <v>0.94117647058823528</v>
      </c>
      <c r="CV117">
        <f t="shared" ca="1" si="95"/>
        <v>1</v>
      </c>
      <c r="CW117">
        <f t="shared" ca="1" si="95"/>
        <v>0.97142857142857142</v>
      </c>
      <c r="CX117">
        <f t="shared" ca="1" si="95"/>
        <v>0.9285714285714286</v>
      </c>
      <c r="CY117">
        <f t="shared" ca="1" si="95"/>
        <v>0.967741935483871</v>
      </c>
      <c r="CZ117">
        <f t="shared" ca="1" si="95"/>
        <v>0.95121951219512191</v>
      </c>
      <c r="DA117">
        <f t="shared" ca="1" si="95"/>
        <v>0.95833333333333337</v>
      </c>
      <c r="DB117">
        <f t="shared" ca="1" si="95"/>
        <v>1</v>
      </c>
      <c r="DC117">
        <f t="shared" ca="1" si="95"/>
        <v>0.96666666666666667</v>
      </c>
      <c r="DD117">
        <f t="shared" ca="1" si="95"/>
        <v>0.9285714285714286</v>
      </c>
      <c r="DE117">
        <f t="shared" ca="1" si="95"/>
        <v>1</v>
      </c>
      <c r="DF117">
        <f t="shared" ca="1" si="95"/>
        <v>0.96666666666666667</v>
      </c>
      <c r="DG117">
        <f t="shared" ca="1" si="95"/>
        <v>1</v>
      </c>
      <c r="DH117">
        <f t="shared" ca="1" si="96"/>
        <v>0.92</v>
      </c>
      <c r="DI117">
        <f t="shared" ca="1" si="96"/>
        <v>0.72727272727272729</v>
      </c>
      <c r="DJ117">
        <f t="shared" ca="1" si="96"/>
        <v>0.95238095238095233</v>
      </c>
      <c r="DK117">
        <f t="shared" ca="1" si="96"/>
        <v>0.96296296296296302</v>
      </c>
      <c r="DL117">
        <f t="shared" ca="1" si="96"/>
        <v>0.90909090909090906</v>
      </c>
      <c r="DM117">
        <f t="shared" ca="1" si="96"/>
        <v>0</v>
      </c>
      <c r="DN117">
        <f t="shared" ca="1" si="96"/>
        <v>0.92307692307692313</v>
      </c>
      <c r="DO117">
        <f t="shared" ca="1" si="96"/>
        <v>0.94444444444444442</v>
      </c>
      <c r="DP117">
        <f t="shared" ca="1" si="93"/>
        <v>1</v>
      </c>
      <c r="DQ117">
        <f t="shared" ca="1" si="93"/>
        <v>0.96296296296296302</v>
      </c>
      <c r="DR117">
        <f t="shared" ca="1" si="93"/>
        <v>1</v>
      </c>
      <c r="DS117">
        <f t="shared" ca="1" si="93"/>
        <v>1</v>
      </c>
      <c r="DT117">
        <f t="shared" ca="1" si="93"/>
        <v>0.95</v>
      </c>
      <c r="DU117">
        <f t="shared" ca="1" si="93"/>
        <v>0.95238095238095233</v>
      </c>
      <c r="DV117">
        <f t="shared" ca="1" si="93"/>
        <v>0.9</v>
      </c>
      <c r="DW117">
        <f t="shared" ca="1" si="93"/>
        <v>1</v>
      </c>
      <c r="DX117">
        <f t="shared" ca="1" si="93"/>
        <v>0.96153846153846156</v>
      </c>
      <c r="DY117">
        <f t="shared" ca="1" si="93"/>
        <v>1</v>
      </c>
      <c r="DZ117">
        <f t="shared" ca="1" si="93"/>
        <v>0.93939393939393945</v>
      </c>
      <c r="EA117">
        <f t="shared" ca="1" si="93"/>
        <v>1</v>
      </c>
      <c r="EB117">
        <f t="shared" ca="1" si="86"/>
        <v>0.90909090909090906</v>
      </c>
      <c r="EC117">
        <f t="shared" ca="1" si="86"/>
        <v>1</v>
      </c>
      <c r="ED117">
        <f t="shared" ca="1" si="86"/>
        <v>0.96</v>
      </c>
      <c r="EE117">
        <f t="shared" ca="1" si="86"/>
        <v>0.95454545454545459</v>
      </c>
      <c r="EF117">
        <f t="shared" ca="1" si="86"/>
        <v>1</v>
      </c>
      <c r="EG117">
        <f t="shared" ca="1" si="86"/>
        <v>0.875</v>
      </c>
      <c r="EH117">
        <f t="shared" ca="1" si="86"/>
        <v>0.94117647058823528</v>
      </c>
    </row>
    <row r="118" spans="1:138" ht="26.65" x14ac:dyDescent="0.45">
      <c r="A118" s="4" t="s">
        <v>169</v>
      </c>
      <c r="B118" s="3" t="s">
        <v>404</v>
      </c>
      <c r="C118">
        <f t="shared" ca="1" si="88"/>
        <v>0.85185185185185186</v>
      </c>
      <c r="D118">
        <f t="shared" ca="1" si="88"/>
        <v>0.82191780821917804</v>
      </c>
      <c r="E118">
        <f t="shared" ca="1" si="88"/>
        <v>0.84745762711864403</v>
      </c>
      <c r="F118">
        <f t="shared" ca="1" si="88"/>
        <v>0.87804878048780488</v>
      </c>
      <c r="G118">
        <f t="shared" ca="1" si="88"/>
        <v>0.8392857142857143</v>
      </c>
      <c r="H118">
        <f t="shared" ca="1" si="88"/>
        <v>0.91111111111111109</v>
      </c>
      <c r="I118">
        <f t="shared" ca="1" si="88"/>
        <v>0.89090909090909087</v>
      </c>
      <c r="J118">
        <f t="shared" ca="1" si="88"/>
        <v>0.85416666666666663</v>
      </c>
      <c r="K118">
        <f t="shared" ca="1" si="88"/>
        <v>0.94871794871794868</v>
      </c>
      <c r="L118">
        <f t="shared" ca="1" si="88"/>
        <v>0.9375</v>
      </c>
      <c r="M118">
        <f t="shared" ca="1" si="88"/>
        <v>0.92307692307692313</v>
      </c>
      <c r="N118">
        <f t="shared" ca="1" si="88"/>
        <v>0.94871794871794868</v>
      </c>
      <c r="O118">
        <f t="shared" ca="1" si="88"/>
        <v>0.89583333333333337</v>
      </c>
      <c r="P118">
        <f t="shared" ca="1" si="88"/>
        <v>0.95348837209302328</v>
      </c>
      <c r="Q118">
        <f t="shared" ca="1" si="88"/>
        <v>0.9375</v>
      </c>
      <c r="R118">
        <f t="shared" ca="1" si="88"/>
        <v>0.9</v>
      </c>
      <c r="S118">
        <f t="shared" ca="1" si="87"/>
        <v>0.94871794871794868</v>
      </c>
      <c r="T118">
        <f t="shared" ca="1" si="87"/>
        <v>0.97435897435897434</v>
      </c>
      <c r="U118">
        <f t="shared" ca="1" si="87"/>
        <v>0.97222222222222221</v>
      </c>
      <c r="V118">
        <f t="shared" ca="1" si="87"/>
        <v>0.90476190476190477</v>
      </c>
      <c r="W118">
        <f t="shared" ca="1" si="87"/>
        <v>0.96666666666666667</v>
      </c>
      <c r="X118">
        <f t="shared" ca="1" si="87"/>
        <v>0.79545454545454541</v>
      </c>
      <c r="Y118">
        <f t="shared" ca="1" si="87"/>
        <v>1</v>
      </c>
      <c r="Z118">
        <f t="shared" ca="1" si="87"/>
        <v>1</v>
      </c>
      <c r="AA118">
        <f t="shared" ca="1" si="87"/>
        <v>0.92682926829268297</v>
      </c>
      <c r="AB118">
        <f t="shared" ca="1" si="87"/>
        <v>0.71186440677966101</v>
      </c>
      <c r="AC118">
        <f t="shared" ca="1" si="87"/>
        <v>0.72058823529411764</v>
      </c>
      <c r="AD118">
        <f t="shared" ca="1" si="87"/>
        <v>0.78048780487804881</v>
      </c>
      <c r="AE118">
        <f t="shared" ca="1" si="87"/>
        <v>0.80952380952380953</v>
      </c>
      <c r="AF118">
        <f t="shared" ca="1" si="87"/>
        <v>0.81818181818181812</v>
      </c>
      <c r="AG118">
        <f t="shared" ca="1" si="87"/>
        <v>0.71698113207547176</v>
      </c>
      <c r="AH118">
        <f t="shared" ca="1" si="90"/>
        <v>0.91891891891891886</v>
      </c>
      <c r="AI118">
        <f t="shared" ca="1" si="90"/>
        <v>0.80952380952380953</v>
      </c>
      <c r="AJ118">
        <f t="shared" ca="1" si="90"/>
        <v>0.8529411764705882</v>
      </c>
      <c r="AK118">
        <f t="shared" ca="1" si="90"/>
        <v>0.75</v>
      </c>
      <c r="AL118">
        <f t="shared" ca="1" si="90"/>
        <v>0.80392156862745101</v>
      </c>
      <c r="AM118">
        <f t="shared" ca="1" si="90"/>
        <v>0.89130434782608692</v>
      </c>
      <c r="AN118">
        <f t="shared" ca="1" si="90"/>
        <v>0.94285714285714284</v>
      </c>
      <c r="AO118">
        <f t="shared" ca="1" si="90"/>
        <v>0.90625</v>
      </c>
      <c r="AP118">
        <f t="shared" ca="1" si="90"/>
        <v>0.79487179487179493</v>
      </c>
      <c r="AQ118">
        <f t="shared" ca="1" si="90"/>
        <v>0.96875</v>
      </c>
      <c r="AR118">
        <f t="shared" ca="1" si="90"/>
        <v>0.75862068965517238</v>
      </c>
      <c r="AS118">
        <f t="shared" ca="1" si="90"/>
        <v>0.88235294117647056</v>
      </c>
      <c r="AT118">
        <f t="shared" ca="1" si="90"/>
        <v>0.8666666666666667</v>
      </c>
      <c r="AU118">
        <f t="shared" ca="1" si="90"/>
        <v>0.87096774193548387</v>
      </c>
      <c r="AV118">
        <f t="shared" ca="1" si="90"/>
        <v>0.967741935483871</v>
      </c>
      <c r="AW118">
        <f t="shared" ca="1" si="90"/>
        <v>0.7567567567567568</v>
      </c>
      <c r="AX118">
        <f t="shared" ca="1" si="89"/>
        <v>0.94545454545454544</v>
      </c>
      <c r="AY118">
        <f t="shared" ca="1" si="89"/>
        <v>0.92307692307692313</v>
      </c>
      <c r="AZ118">
        <f t="shared" ca="1" si="89"/>
        <v>0.96610169491525422</v>
      </c>
      <c r="BA118">
        <f t="shared" ca="1" si="89"/>
        <v>0.97142857142857142</v>
      </c>
      <c r="BB118">
        <f t="shared" ca="1" si="89"/>
        <v>0.94444444444444442</v>
      </c>
      <c r="BC118">
        <f t="shared" ca="1" si="89"/>
        <v>0.90909090909090906</v>
      </c>
      <c r="BD118">
        <f t="shared" ca="1" si="89"/>
        <v>0.97826086956521741</v>
      </c>
      <c r="BE118">
        <f t="shared" ca="1" si="89"/>
        <v>0.92</v>
      </c>
      <c r="BF118">
        <f t="shared" ca="1" si="89"/>
        <v>0.90909090909090906</v>
      </c>
      <c r="BG118">
        <f t="shared" ca="1" si="89"/>
        <v>0.9285714285714286</v>
      </c>
      <c r="BH118">
        <f t="shared" ca="1" si="89"/>
        <v>0.8</v>
      </c>
      <c r="BI118">
        <f t="shared" ca="1" si="89"/>
        <v>0.92682926829268297</v>
      </c>
      <c r="BJ118">
        <f t="shared" ca="1" si="89"/>
        <v>0.96969696969696972</v>
      </c>
      <c r="BK118">
        <f t="shared" ca="1" si="89"/>
        <v>0.86046511627906974</v>
      </c>
      <c r="BL118">
        <f t="shared" ca="1" si="89"/>
        <v>0.87179487179487181</v>
      </c>
      <c r="BM118">
        <f t="shared" ca="1" si="92"/>
        <v>0.93548387096774199</v>
      </c>
      <c r="BN118">
        <f t="shared" ca="1" si="92"/>
        <v>0.967741935483871</v>
      </c>
      <c r="BO118">
        <f t="shared" ca="1" si="92"/>
        <v>0.79545454545454541</v>
      </c>
      <c r="BP118">
        <f t="shared" ca="1" si="92"/>
        <v>0.88888888888888884</v>
      </c>
      <c r="BQ118">
        <f t="shared" ca="1" si="92"/>
        <v>0.91176470588235292</v>
      </c>
      <c r="BR118">
        <f t="shared" ca="1" si="92"/>
        <v>0.82000000000000006</v>
      </c>
      <c r="BS118">
        <f t="shared" ca="1" si="92"/>
        <v>0.93023255813953487</v>
      </c>
      <c r="BT118">
        <f t="shared" ca="1" si="92"/>
        <v>1</v>
      </c>
      <c r="BU118">
        <f t="shared" ca="1" si="92"/>
        <v>0.85714285714285721</v>
      </c>
      <c r="BV118">
        <f t="shared" ca="1" si="92"/>
        <v>0.91111111111111109</v>
      </c>
      <c r="BW118">
        <f t="shared" ca="1" si="92"/>
        <v>0.89189189189189189</v>
      </c>
      <c r="BX118">
        <f t="shared" ca="1" si="92"/>
        <v>0.92982456140350878</v>
      </c>
      <c r="BY118">
        <f t="shared" ca="1" si="92"/>
        <v>0.87301587301587302</v>
      </c>
      <c r="BZ118">
        <f t="shared" ca="1" si="92"/>
        <v>0.91176470588235292</v>
      </c>
      <c r="CA118">
        <f t="shared" ca="1" si="92"/>
        <v>0.90909090909090906</v>
      </c>
      <c r="CB118">
        <f t="shared" ca="1" si="92"/>
        <v>0.9375</v>
      </c>
      <c r="CC118">
        <f t="shared" ca="1" si="91"/>
        <v>0.97368421052631582</v>
      </c>
      <c r="CD118">
        <f t="shared" ca="1" si="91"/>
        <v>0.87179487179487181</v>
      </c>
      <c r="CE118">
        <f t="shared" ca="1" si="91"/>
        <v>0.84848484848484851</v>
      </c>
      <c r="CF118">
        <f t="shared" ca="1" si="91"/>
        <v>0.96551724137931039</v>
      </c>
      <c r="CG118">
        <f t="shared" ca="1" si="91"/>
        <v>0.88571428571428568</v>
      </c>
      <c r="CH118">
        <f t="shared" ca="1" si="91"/>
        <v>0.97368421052631582</v>
      </c>
      <c r="CI118">
        <f t="shared" ca="1" si="91"/>
        <v>0.89189189189189189</v>
      </c>
      <c r="CJ118">
        <f t="shared" ca="1" si="91"/>
        <v>1</v>
      </c>
      <c r="CK118">
        <f t="shared" ca="1" si="91"/>
        <v>0.67500000000000004</v>
      </c>
      <c r="CL118">
        <f t="shared" ca="1" si="91"/>
        <v>0.82352941176470584</v>
      </c>
      <c r="CM118">
        <f t="shared" ca="1" si="91"/>
        <v>0.76923076923076916</v>
      </c>
      <c r="CN118">
        <f t="shared" ca="1" si="91"/>
        <v>0.8529411764705882</v>
      </c>
      <c r="CO118">
        <f t="shared" ca="1" si="91"/>
        <v>0.74358974358974361</v>
      </c>
      <c r="CP118">
        <f t="shared" ca="1" si="91"/>
        <v>0.76190476190476186</v>
      </c>
      <c r="CQ118">
        <f t="shared" ca="1" si="91"/>
        <v>0.76666666666666661</v>
      </c>
      <c r="CR118">
        <f t="shared" ca="1" si="95"/>
        <v>0.83333333333333337</v>
      </c>
      <c r="CS118">
        <f t="shared" ca="1" si="95"/>
        <v>0.72972972972972971</v>
      </c>
      <c r="CT118">
        <f t="shared" ca="1" si="95"/>
        <v>0.80555555555555558</v>
      </c>
      <c r="CU118">
        <f t="shared" ca="1" si="95"/>
        <v>0.84848484848484851</v>
      </c>
      <c r="CV118">
        <f t="shared" ca="1" si="95"/>
        <v>0.8</v>
      </c>
      <c r="CW118">
        <f t="shared" ca="1" si="95"/>
        <v>0.72727272727272729</v>
      </c>
      <c r="CX118">
        <f t="shared" ca="1" si="95"/>
        <v>0.61111111111111116</v>
      </c>
      <c r="CY118">
        <f t="shared" ca="1" si="95"/>
        <v>0.7</v>
      </c>
      <c r="CZ118">
        <f t="shared" ca="1" si="95"/>
        <v>0.6875</v>
      </c>
      <c r="DA118">
        <f t="shared" ca="1" si="95"/>
        <v>0.67647058823529416</v>
      </c>
      <c r="DB118">
        <f t="shared" ca="1" si="95"/>
        <v>0.84375</v>
      </c>
      <c r="DC118">
        <f t="shared" ca="1" si="95"/>
        <v>0.7857142857142857</v>
      </c>
      <c r="DD118">
        <f t="shared" ca="1" si="95"/>
        <v>0.78048780487804881</v>
      </c>
      <c r="DE118">
        <f t="shared" ca="1" si="95"/>
        <v>0.80487804878048785</v>
      </c>
      <c r="DF118">
        <f t="shared" ca="1" si="95"/>
        <v>0.75609756097560976</v>
      </c>
      <c r="DG118">
        <f t="shared" ca="1" si="95"/>
        <v>0.85185185185185186</v>
      </c>
      <c r="DH118">
        <f t="shared" ca="1" si="96"/>
        <v>0.72972972972972971</v>
      </c>
      <c r="DI118">
        <f t="shared" ca="1" si="96"/>
        <v>0.90322580645161288</v>
      </c>
      <c r="DJ118">
        <f t="shared" ca="1" si="96"/>
        <v>0.76470588235294112</v>
      </c>
      <c r="DK118">
        <f t="shared" ca="1" si="96"/>
        <v>0.70270270270270263</v>
      </c>
      <c r="DL118">
        <f t="shared" ca="1" si="96"/>
        <v>0.85714285714285721</v>
      </c>
      <c r="DM118">
        <f t="shared" ca="1" si="96"/>
        <v>0.92307692307692313</v>
      </c>
      <c r="DN118">
        <f t="shared" ca="1" si="96"/>
        <v>0</v>
      </c>
      <c r="DO118">
        <f t="shared" ca="1" si="96"/>
        <v>0.78125</v>
      </c>
      <c r="DP118">
        <f t="shared" ca="1" si="93"/>
        <v>0.74285714285714288</v>
      </c>
      <c r="DQ118">
        <f t="shared" ca="1" si="93"/>
        <v>0.76923076923076916</v>
      </c>
      <c r="DR118">
        <f t="shared" ca="1" si="93"/>
        <v>1</v>
      </c>
      <c r="DS118">
        <f t="shared" ca="1" si="93"/>
        <v>0.86363636363636365</v>
      </c>
      <c r="DT118">
        <f t="shared" ca="1" si="93"/>
        <v>0.78431372549019607</v>
      </c>
      <c r="DU118">
        <f t="shared" ca="1" si="93"/>
        <v>0.85714285714285721</v>
      </c>
      <c r="DV118">
        <f t="shared" ca="1" si="93"/>
        <v>0.86486486486486491</v>
      </c>
      <c r="DW118">
        <f t="shared" ca="1" si="93"/>
        <v>1</v>
      </c>
      <c r="DX118">
        <f t="shared" ca="1" si="93"/>
        <v>0.93181818181818188</v>
      </c>
      <c r="DY118">
        <f t="shared" ca="1" si="93"/>
        <v>0.80555555555555558</v>
      </c>
      <c r="DZ118">
        <f t="shared" ca="1" si="93"/>
        <v>0.75</v>
      </c>
      <c r="EA118">
        <f t="shared" ca="1" si="93"/>
        <v>0.92307692307692313</v>
      </c>
      <c r="EB118">
        <f t="shared" ca="1" si="86"/>
        <v>0.81481481481481488</v>
      </c>
      <c r="EC118">
        <f t="shared" ca="1" si="86"/>
        <v>0.96969696969696972</v>
      </c>
      <c r="ED118">
        <f t="shared" ca="1" si="86"/>
        <v>0.87804878048780488</v>
      </c>
      <c r="EE118">
        <f t="shared" ca="1" si="86"/>
        <v>0.89743589743589747</v>
      </c>
      <c r="EF118">
        <f t="shared" ca="1" si="86"/>
        <v>0.90625</v>
      </c>
      <c r="EG118">
        <f t="shared" ca="1" si="86"/>
        <v>1</v>
      </c>
      <c r="EH118">
        <f t="shared" ca="1" si="86"/>
        <v>0.91428571428571426</v>
      </c>
    </row>
    <row r="119" spans="1:138" ht="26.65" x14ac:dyDescent="0.45">
      <c r="A119" s="4" t="s">
        <v>170</v>
      </c>
      <c r="B119" s="3" t="s">
        <v>405</v>
      </c>
      <c r="C119">
        <f t="shared" ca="1" si="88"/>
        <v>0.96078431372549022</v>
      </c>
      <c r="D119">
        <f t="shared" ca="1" si="88"/>
        <v>0.9</v>
      </c>
      <c r="E119">
        <f t="shared" ca="1" si="88"/>
        <v>0.96491228070175439</v>
      </c>
      <c r="F119">
        <f t="shared" ca="1" si="88"/>
        <v>0.97222222222222221</v>
      </c>
      <c r="G119">
        <f t="shared" ca="1" si="88"/>
        <v>0.85714285714285721</v>
      </c>
      <c r="H119">
        <f t="shared" ca="1" si="88"/>
        <v>0.85714285714285721</v>
      </c>
      <c r="I119">
        <f t="shared" ca="1" si="88"/>
        <v>0.91666666666666663</v>
      </c>
      <c r="J119">
        <f t="shared" ca="1" si="88"/>
        <v>0.95454545454545459</v>
      </c>
      <c r="K119">
        <f t="shared" ca="1" si="88"/>
        <v>0.967741935483871</v>
      </c>
      <c r="L119">
        <f t="shared" ca="1" si="88"/>
        <v>0.91304347826086962</v>
      </c>
      <c r="M119">
        <f t="shared" ca="1" si="88"/>
        <v>1</v>
      </c>
      <c r="N119">
        <f t="shared" ca="1" si="88"/>
        <v>0.967741935483871</v>
      </c>
      <c r="O119">
        <f t="shared" ca="1" si="88"/>
        <v>0.95238095238095233</v>
      </c>
      <c r="P119">
        <f t="shared" ca="1" si="88"/>
        <v>0.94117647058823528</v>
      </c>
      <c r="Q119">
        <f t="shared" ca="1" si="88"/>
        <v>0.92307692307692313</v>
      </c>
      <c r="R119">
        <f t="shared" ca="1" si="88"/>
        <v>0.95652173913043481</v>
      </c>
      <c r="S119">
        <f t="shared" ca="1" si="87"/>
        <v>0.93333333333333335</v>
      </c>
      <c r="T119">
        <f t="shared" ca="1" si="87"/>
        <v>1</v>
      </c>
      <c r="U119">
        <f t="shared" ca="1" si="87"/>
        <v>1</v>
      </c>
      <c r="V119">
        <f t="shared" ca="1" si="87"/>
        <v>0.97222222222222221</v>
      </c>
      <c r="W119">
        <f t="shared" ca="1" si="87"/>
        <v>1</v>
      </c>
      <c r="X119">
        <f t="shared" ca="1" si="87"/>
        <v>0.9</v>
      </c>
      <c r="Y119">
        <f t="shared" ca="1" si="87"/>
        <v>1</v>
      </c>
      <c r="Z119">
        <f t="shared" ca="1" si="87"/>
        <v>0.95833333333333337</v>
      </c>
      <c r="AA119">
        <f t="shared" ca="1" si="87"/>
        <v>0.93939393939393945</v>
      </c>
      <c r="AB119">
        <f t="shared" ca="1" si="87"/>
        <v>0.82456140350877194</v>
      </c>
      <c r="AC119">
        <f t="shared" ca="1" si="87"/>
        <v>0.78125</v>
      </c>
      <c r="AD119">
        <f t="shared" ca="1" si="87"/>
        <v>0.86111111111111116</v>
      </c>
      <c r="AE119">
        <f t="shared" ca="1" si="87"/>
        <v>0.71875</v>
      </c>
      <c r="AF119">
        <f t="shared" ca="1" si="87"/>
        <v>0.78260869565217395</v>
      </c>
      <c r="AG119">
        <f t="shared" ca="1" si="87"/>
        <v>0.74468085106382986</v>
      </c>
      <c r="AH119">
        <f t="shared" ca="1" si="90"/>
        <v>0.85185185185185186</v>
      </c>
      <c r="AI119">
        <f t="shared" ca="1" si="90"/>
        <v>0.89189189189189189</v>
      </c>
      <c r="AJ119">
        <f t="shared" ca="1" si="90"/>
        <v>0.9285714285714286</v>
      </c>
      <c r="AK119">
        <f t="shared" ca="1" si="90"/>
        <v>0.96666666666666667</v>
      </c>
      <c r="AL119">
        <f t="shared" ca="1" si="90"/>
        <v>0.79069767441860461</v>
      </c>
      <c r="AM119">
        <f t="shared" ca="1" si="90"/>
        <v>0.89473684210526316</v>
      </c>
      <c r="AN119">
        <f t="shared" ca="1" si="90"/>
        <v>0.96296296296296302</v>
      </c>
      <c r="AO119">
        <f t="shared" ca="1" si="90"/>
        <v>0.96</v>
      </c>
      <c r="AP119">
        <f t="shared" ca="1" si="90"/>
        <v>0.73333333333333339</v>
      </c>
      <c r="AQ119">
        <f t="shared" ca="1" si="90"/>
        <v>1</v>
      </c>
      <c r="AR119">
        <f t="shared" ca="1" si="90"/>
        <v>0.7142857142857143</v>
      </c>
      <c r="AS119">
        <f t="shared" ca="1" si="90"/>
        <v>0.9642857142857143</v>
      </c>
      <c r="AT119">
        <f t="shared" ca="1" si="90"/>
        <v>0.72727272727272729</v>
      </c>
      <c r="AU119">
        <f t="shared" ca="1" si="90"/>
        <v>0.86956521739130432</v>
      </c>
      <c r="AV119">
        <f t="shared" ca="1" si="90"/>
        <v>0.95454545454545459</v>
      </c>
      <c r="AW119">
        <f t="shared" ca="1" si="90"/>
        <v>0.84375</v>
      </c>
      <c r="AX119">
        <f t="shared" ca="1" si="89"/>
        <v>0.91111111111111109</v>
      </c>
      <c r="AY119">
        <f t="shared" ca="1" si="89"/>
        <v>0.86206896551724133</v>
      </c>
      <c r="AZ119">
        <f t="shared" ca="1" si="89"/>
        <v>0.8936170212765957</v>
      </c>
      <c r="BA119">
        <f t="shared" ca="1" si="89"/>
        <v>1</v>
      </c>
      <c r="BB119">
        <f t="shared" ca="1" si="89"/>
        <v>0.9642857142857143</v>
      </c>
      <c r="BC119">
        <f t="shared" ca="1" si="89"/>
        <v>0.94594594594594594</v>
      </c>
      <c r="BD119">
        <f t="shared" ca="1" si="89"/>
        <v>1</v>
      </c>
      <c r="BE119">
        <f t="shared" ca="1" si="89"/>
        <v>0.9285714285714286</v>
      </c>
      <c r="BF119">
        <f t="shared" ca="1" si="89"/>
        <v>0.96153846153846156</v>
      </c>
      <c r="BG119">
        <f t="shared" ca="1" si="89"/>
        <v>0.89130434782608692</v>
      </c>
      <c r="BH119">
        <f t="shared" ca="1" si="89"/>
        <v>0.90243902439024393</v>
      </c>
      <c r="BI119">
        <f t="shared" ca="1" si="89"/>
        <v>0.97058823529411764</v>
      </c>
      <c r="BJ119">
        <f t="shared" ca="1" si="89"/>
        <v>0.95833333333333337</v>
      </c>
      <c r="BK119">
        <f t="shared" ca="1" si="89"/>
        <v>0.88888888888888884</v>
      </c>
      <c r="BL119">
        <f t="shared" ca="1" si="89"/>
        <v>0.87096774193548387</v>
      </c>
      <c r="BM119">
        <f t="shared" ca="1" si="92"/>
        <v>0.95652173913043481</v>
      </c>
      <c r="BN119">
        <f t="shared" ca="1" si="92"/>
        <v>1</v>
      </c>
      <c r="BO119">
        <f t="shared" ca="1" si="92"/>
        <v>0.92682926829268297</v>
      </c>
      <c r="BP119">
        <f t="shared" ca="1" si="92"/>
        <v>0.96666666666666667</v>
      </c>
      <c r="BQ119">
        <f t="shared" ca="1" si="92"/>
        <v>0.96296296296296302</v>
      </c>
      <c r="BR119">
        <f t="shared" ca="1" si="92"/>
        <v>0.88888888888888884</v>
      </c>
      <c r="BS119">
        <f t="shared" ca="1" si="92"/>
        <v>0.94285714285714284</v>
      </c>
      <c r="BT119">
        <f t="shared" ca="1" si="92"/>
        <v>1</v>
      </c>
      <c r="BU119">
        <f t="shared" ca="1" si="92"/>
        <v>0.91666666666666663</v>
      </c>
      <c r="BV119">
        <f t="shared" ca="1" si="92"/>
        <v>0.97435897435897434</v>
      </c>
      <c r="BW119">
        <f t="shared" ca="1" si="92"/>
        <v>0.93333333333333335</v>
      </c>
      <c r="BX119">
        <f t="shared" ca="1" si="92"/>
        <v>0.91666666666666663</v>
      </c>
      <c r="BY119">
        <f t="shared" ca="1" si="92"/>
        <v>0.93103448275862066</v>
      </c>
      <c r="BZ119">
        <f t="shared" ca="1" si="92"/>
        <v>0.96296296296296302</v>
      </c>
      <c r="CA119">
        <f t="shared" ca="1" si="92"/>
        <v>0.92</v>
      </c>
      <c r="CB119">
        <f t="shared" ca="1" si="92"/>
        <v>0.95833333333333337</v>
      </c>
      <c r="CC119">
        <f t="shared" ca="1" si="91"/>
        <v>0.9285714285714286</v>
      </c>
      <c r="CD119">
        <f t="shared" ca="1" si="91"/>
        <v>0.93939393939393945</v>
      </c>
      <c r="CE119">
        <f t="shared" ca="1" si="91"/>
        <v>0.79166666666666663</v>
      </c>
      <c r="CF119">
        <f t="shared" ca="1" si="91"/>
        <v>1</v>
      </c>
      <c r="CG119">
        <f t="shared" ca="1" si="91"/>
        <v>0.9285714285714286</v>
      </c>
      <c r="CH119">
        <f t="shared" ca="1" si="91"/>
        <v>0.96551724137931039</v>
      </c>
      <c r="CI119">
        <f t="shared" ca="1" si="91"/>
        <v>0.967741935483871</v>
      </c>
      <c r="CJ119">
        <f t="shared" ca="1" si="91"/>
        <v>1</v>
      </c>
      <c r="CK119">
        <f t="shared" ca="1" si="91"/>
        <v>0.81081081081081074</v>
      </c>
      <c r="CL119">
        <f t="shared" ca="1" si="91"/>
        <v>0.8928571428571429</v>
      </c>
      <c r="CM119">
        <f t="shared" ca="1" si="91"/>
        <v>0.80434782608695654</v>
      </c>
      <c r="CN119">
        <f t="shared" ca="1" si="91"/>
        <v>0.88888888888888884</v>
      </c>
      <c r="CO119">
        <f t="shared" ca="1" si="91"/>
        <v>0.82352941176470584</v>
      </c>
      <c r="CP119">
        <f t="shared" ca="1" si="91"/>
        <v>0.83783783783783783</v>
      </c>
      <c r="CQ119">
        <f t="shared" ca="1" si="91"/>
        <v>0.78260869565217395</v>
      </c>
      <c r="CR119">
        <f t="shared" ca="1" si="95"/>
        <v>0.85714285714285721</v>
      </c>
      <c r="CS119">
        <f t="shared" ca="1" si="95"/>
        <v>0.88235294117647056</v>
      </c>
      <c r="CT119">
        <f t="shared" ca="1" si="95"/>
        <v>0.7857142857142857</v>
      </c>
      <c r="CU119">
        <f t="shared" ca="1" si="95"/>
        <v>0.79166666666666663</v>
      </c>
      <c r="CV119">
        <f t="shared" ca="1" si="95"/>
        <v>0.86206896551724133</v>
      </c>
      <c r="CW119">
        <f t="shared" ca="1" si="95"/>
        <v>0.82499999999999996</v>
      </c>
      <c r="CX119">
        <f t="shared" ca="1" si="95"/>
        <v>0.86111111111111116</v>
      </c>
      <c r="CY119">
        <f t="shared" ca="1" si="95"/>
        <v>0.77142857142857146</v>
      </c>
      <c r="CZ119">
        <f t="shared" ca="1" si="95"/>
        <v>0.8</v>
      </c>
      <c r="DA119">
        <f t="shared" ca="1" si="95"/>
        <v>0.8</v>
      </c>
      <c r="DB119">
        <f t="shared" ca="1" si="95"/>
        <v>0.92307692307692313</v>
      </c>
      <c r="DC119">
        <f t="shared" ca="1" si="95"/>
        <v>0.8</v>
      </c>
      <c r="DD119">
        <f t="shared" ca="1" si="95"/>
        <v>0.92105263157894735</v>
      </c>
      <c r="DE119">
        <f t="shared" ca="1" si="95"/>
        <v>0.75</v>
      </c>
      <c r="DF119">
        <f t="shared" ca="1" si="95"/>
        <v>0.72727272727272729</v>
      </c>
      <c r="DG119">
        <f t="shared" ca="1" si="95"/>
        <v>0.95238095238095233</v>
      </c>
      <c r="DH119">
        <f t="shared" ca="1" si="96"/>
        <v>0.68965517241379315</v>
      </c>
      <c r="DI119">
        <f t="shared" ca="1" si="96"/>
        <v>0.86363636363636365</v>
      </c>
      <c r="DJ119">
        <f t="shared" ca="1" si="96"/>
        <v>0.73076923076923084</v>
      </c>
      <c r="DK119">
        <f t="shared" ca="1" si="96"/>
        <v>0.78125</v>
      </c>
      <c r="DL119">
        <f t="shared" ca="1" si="96"/>
        <v>0.72222222222222221</v>
      </c>
      <c r="DM119">
        <f t="shared" ca="1" si="96"/>
        <v>0.94444444444444442</v>
      </c>
      <c r="DN119">
        <f t="shared" ca="1" si="96"/>
        <v>0.78125</v>
      </c>
      <c r="DO119">
        <f t="shared" ca="1" si="96"/>
        <v>0</v>
      </c>
      <c r="DP119">
        <f t="shared" ca="1" si="93"/>
        <v>0.87096774193548387</v>
      </c>
      <c r="DQ119">
        <f t="shared" ca="1" si="93"/>
        <v>0.7</v>
      </c>
      <c r="DR119">
        <f t="shared" ca="1" si="93"/>
        <v>0.875</v>
      </c>
      <c r="DS119">
        <f t="shared" ca="1" si="93"/>
        <v>0.82857142857142851</v>
      </c>
      <c r="DT119">
        <f t="shared" ca="1" si="93"/>
        <v>0.89583333333333337</v>
      </c>
      <c r="DU119">
        <f t="shared" ca="1" si="93"/>
        <v>0.9</v>
      </c>
      <c r="DV119">
        <f t="shared" ca="1" si="93"/>
        <v>0.93548387096774199</v>
      </c>
      <c r="DW119">
        <f t="shared" ca="1" si="93"/>
        <v>1</v>
      </c>
      <c r="DX119">
        <f t="shared" ca="1" si="93"/>
        <v>0.91428571428571426</v>
      </c>
      <c r="DY119">
        <f t="shared" ca="1" si="93"/>
        <v>0.90322580645161288</v>
      </c>
      <c r="DZ119">
        <f t="shared" ca="1" si="93"/>
        <v>0.87804878048780488</v>
      </c>
      <c r="EA119">
        <f t="shared" ca="1" si="93"/>
        <v>0.94444444444444442</v>
      </c>
      <c r="EB119">
        <f t="shared" ca="1" si="86"/>
        <v>0.90476190476190477</v>
      </c>
      <c r="EC119">
        <f t="shared" ca="1" si="86"/>
        <v>1</v>
      </c>
      <c r="ED119">
        <f t="shared" ca="1" si="86"/>
        <v>0.94285714285714284</v>
      </c>
      <c r="EE119">
        <f t="shared" ca="1" si="86"/>
        <v>0.90322580645161288</v>
      </c>
      <c r="EF119">
        <f t="shared" ca="1" si="86"/>
        <v>0.96</v>
      </c>
      <c r="EG119">
        <f t="shared" ca="1" si="86"/>
        <v>1</v>
      </c>
      <c r="EH119">
        <f t="shared" ca="1" si="86"/>
        <v>0.92592592592592593</v>
      </c>
    </row>
    <row r="120" spans="1:138" ht="39.75" x14ac:dyDescent="0.45">
      <c r="A120" s="4" t="s">
        <v>171</v>
      </c>
      <c r="B120" s="3" t="s">
        <v>406</v>
      </c>
      <c r="C120">
        <f t="shared" ca="1" si="88"/>
        <v>0.86274509803921573</v>
      </c>
      <c r="D120">
        <f t="shared" ca="1" si="88"/>
        <v>0.87671232876712324</v>
      </c>
      <c r="E120">
        <f t="shared" ca="1" si="88"/>
        <v>0.83636363636363642</v>
      </c>
      <c r="F120">
        <f t="shared" ca="1" si="88"/>
        <v>0.89473684210526316</v>
      </c>
      <c r="G120">
        <f t="shared" ca="1" si="88"/>
        <v>0.82692307692307687</v>
      </c>
      <c r="H120">
        <f t="shared" ca="1" si="88"/>
        <v>0.90243902439024393</v>
      </c>
      <c r="I120">
        <f t="shared" ca="1" si="88"/>
        <v>0.83673469387755106</v>
      </c>
      <c r="J120">
        <f t="shared" ca="1" si="88"/>
        <v>0.89130434782608692</v>
      </c>
      <c r="K120">
        <f t="shared" ca="1" si="88"/>
        <v>1</v>
      </c>
      <c r="L120">
        <f t="shared" ca="1" si="88"/>
        <v>0.96551724137931039</v>
      </c>
      <c r="M120">
        <f t="shared" ca="1" si="88"/>
        <v>0.8936170212765957</v>
      </c>
      <c r="N120">
        <f t="shared" ca="1" si="88"/>
        <v>0.97222222222222221</v>
      </c>
      <c r="O120">
        <f t="shared" ca="1" si="88"/>
        <v>0.93478260869565222</v>
      </c>
      <c r="P120">
        <f t="shared" ca="1" si="88"/>
        <v>0.89189189189189189</v>
      </c>
      <c r="Q120">
        <f t="shared" ca="1" si="88"/>
        <v>0.88095238095238093</v>
      </c>
      <c r="R120">
        <f t="shared" ca="1" si="88"/>
        <v>0.88461538461538458</v>
      </c>
      <c r="S120">
        <f t="shared" ca="1" si="87"/>
        <v>0.87878787878787878</v>
      </c>
      <c r="T120">
        <f t="shared" ca="1" si="87"/>
        <v>0.94117647058823528</v>
      </c>
      <c r="U120">
        <f t="shared" ca="1" si="87"/>
        <v>1</v>
      </c>
      <c r="V120">
        <f t="shared" ca="1" si="87"/>
        <v>0.97560975609756095</v>
      </c>
      <c r="W120">
        <f t="shared" ca="1" si="87"/>
        <v>1</v>
      </c>
      <c r="X120">
        <f t="shared" ca="1" si="87"/>
        <v>0.83333333333333337</v>
      </c>
      <c r="Y120">
        <f t="shared" ca="1" si="87"/>
        <v>0.96</v>
      </c>
      <c r="Z120">
        <f t="shared" ca="1" si="87"/>
        <v>0.96551724137931039</v>
      </c>
      <c r="AA120">
        <f t="shared" ca="1" si="87"/>
        <v>0.91891891891891886</v>
      </c>
      <c r="AB120">
        <f t="shared" ca="1" si="87"/>
        <v>0.8</v>
      </c>
      <c r="AC120">
        <f t="shared" ca="1" si="87"/>
        <v>0.76119402985074625</v>
      </c>
      <c r="AD120">
        <f t="shared" ca="1" si="87"/>
        <v>0.87804878048780488</v>
      </c>
      <c r="AE120">
        <f t="shared" ca="1" si="87"/>
        <v>0.82051282051282048</v>
      </c>
      <c r="AF120">
        <f t="shared" ca="1" si="87"/>
        <v>0.82692307692307687</v>
      </c>
      <c r="AG120">
        <f t="shared" ca="1" si="87"/>
        <v>0.66666666666666674</v>
      </c>
      <c r="AH120">
        <f t="shared" ca="1" si="90"/>
        <v>0.90909090909090906</v>
      </c>
      <c r="AI120">
        <f t="shared" ca="1" si="90"/>
        <v>0.78947368421052633</v>
      </c>
      <c r="AJ120">
        <f t="shared" ca="1" si="90"/>
        <v>0.87096774193548387</v>
      </c>
      <c r="AK120">
        <f t="shared" ca="1" si="90"/>
        <v>0.8</v>
      </c>
      <c r="AL120">
        <f t="shared" ca="1" si="90"/>
        <v>0.88235294117647056</v>
      </c>
      <c r="AM120">
        <f t="shared" ca="1" si="90"/>
        <v>0.85365853658536583</v>
      </c>
      <c r="AN120">
        <f t="shared" ca="1" si="90"/>
        <v>0.86206896551724133</v>
      </c>
      <c r="AO120">
        <f t="shared" ca="1" si="90"/>
        <v>0.93103448275862066</v>
      </c>
      <c r="AP120">
        <f t="shared" ca="1" si="90"/>
        <v>0.83783783783783783</v>
      </c>
      <c r="AQ120">
        <f t="shared" ca="1" si="90"/>
        <v>0.84</v>
      </c>
      <c r="AR120">
        <f t="shared" ca="1" si="90"/>
        <v>0.81481481481481488</v>
      </c>
      <c r="AS120">
        <f t="shared" ca="1" si="90"/>
        <v>0.8666666666666667</v>
      </c>
      <c r="AT120">
        <f t="shared" ca="1" si="90"/>
        <v>0.76315789473684215</v>
      </c>
      <c r="AU120">
        <f t="shared" ca="1" si="90"/>
        <v>0.8928571428571429</v>
      </c>
      <c r="AV120">
        <f t="shared" ca="1" si="90"/>
        <v>0.92307692307692313</v>
      </c>
      <c r="AW120">
        <f t="shared" ca="1" si="90"/>
        <v>0.72727272727272729</v>
      </c>
      <c r="AX120">
        <f t="shared" ca="1" si="89"/>
        <v>0.82608695652173914</v>
      </c>
      <c r="AY120">
        <f t="shared" ca="1" si="89"/>
        <v>0.84848484848484851</v>
      </c>
      <c r="AZ120">
        <f t="shared" ca="1" si="89"/>
        <v>0.90384615384615385</v>
      </c>
      <c r="BA120">
        <f t="shared" ca="1" si="89"/>
        <v>0.93333333333333335</v>
      </c>
      <c r="BB120">
        <f t="shared" ca="1" si="89"/>
        <v>0.8666666666666667</v>
      </c>
      <c r="BC120">
        <f t="shared" ca="1" si="89"/>
        <v>0.87179487179487181</v>
      </c>
      <c r="BD120">
        <f t="shared" ca="1" si="89"/>
        <v>1</v>
      </c>
      <c r="BE120">
        <f t="shared" ca="1" si="89"/>
        <v>0.91304347826086962</v>
      </c>
      <c r="BF120">
        <f t="shared" ca="1" si="89"/>
        <v>0.967741935483871</v>
      </c>
      <c r="BG120">
        <f t="shared" ca="1" si="89"/>
        <v>0.88</v>
      </c>
      <c r="BH120">
        <f t="shared" ca="1" si="89"/>
        <v>0.91304347826086962</v>
      </c>
      <c r="BI120">
        <f t="shared" ca="1" si="89"/>
        <v>0.82352941176470584</v>
      </c>
      <c r="BJ120">
        <f t="shared" ca="1" si="89"/>
        <v>1</v>
      </c>
      <c r="BK120">
        <f t="shared" ca="1" si="89"/>
        <v>0.875</v>
      </c>
      <c r="BL120">
        <f t="shared" ca="1" si="89"/>
        <v>0.85714285714285721</v>
      </c>
      <c r="BM120">
        <f t="shared" ca="1" si="92"/>
        <v>0.9642857142857143</v>
      </c>
      <c r="BN120">
        <f t="shared" ca="1" si="92"/>
        <v>0.96296296296296302</v>
      </c>
      <c r="BO120">
        <f t="shared" ca="1" si="92"/>
        <v>0.86046511627906974</v>
      </c>
      <c r="BP120">
        <f t="shared" ca="1" si="92"/>
        <v>0.97142857142857142</v>
      </c>
      <c r="BQ120">
        <f t="shared" ca="1" si="92"/>
        <v>0.96875</v>
      </c>
      <c r="BR120">
        <f t="shared" ca="1" si="92"/>
        <v>0.82978723404255317</v>
      </c>
      <c r="BS120">
        <f t="shared" ca="1" si="92"/>
        <v>0.95</v>
      </c>
      <c r="BT120">
        <f t="shared" ca="1" si="92"/>
        <v>1</v>
      </c>
      <c r="BU120">
        <f t="shared" ca="1" si="92"/>
        <v>0.87179487179487181</v>
      </c>
      <c r="BV120">
        <f t="shared" ca="1" si="92"/>
        <v>0.875</v>
      </c>
      <c r="BW120">
        <f t="shared" ca="1" si="92"/>
        <v>0.97222222222222221</v>
      </c>
      <c r="BX120">
        <f t="shared" ca="1" si="92"/>
        <v>0.88235294117647056</v>
      </c>
      <c r="BY120">
        <f t="shared" ca="1" si="92"/>
        <v>0.84482758620689657</v>
      </c>
      <c r="BZ120">
        <f t="shared" ca="1" si="92"/>
        <v>0.9</v>
      </c>
      <c r="CA120">
        <f t="shared" ca="1" si="92"/>
        <v>0.967741935483871</v>
      </c>
      <c r="CB120">
        <f t="shared" ca="1" si="92"/>
        <v>1</v>
      </c>
      <c r="CC120">
        <f t="shared" ca="1" si="91"/>
        <v>1</v>
      </c>
      <c r="CD120">
        <f t="shared" ca="1" si="91"/>
        <v>0.82352941176470584</v>
      </c>
      <c r="CE120">
        <f t="shared" ca="1" si="91"/>
        <v>0.90322580645161288</v>
      </c>
      <c r="CF120">
        <f t="shared" ca="1" si="91"/>
        <v>1</v>
      </c>
      <c r="CG120">
        <f t="shared" ca="1" si="91"/>
        <v>0.87096774193548387</v>
      </c>
      <c r="CH120">
        <f t="shared" ca="1" si="91"/>
        <v>0.97058823529411764</v>
      </c>
      <c r="CI120">
        <f t="shared" ca="1" si="91"/>
        <v>0.80645161290322576</v>
      </c>
      <c r="CJ120">
        <f t="shared" ca="1" si="91"/>
        <v>1</v>
      </c>
      <c r="CK120">
        <f t="shared" ca="1" si="91"/>
        <v>0.83333333333333337</v>
      </c>
      <c r="CL120">
        <f t="shared" ca="1" si="91"/>
        <v>0.875</v>
      </c>
      <c r="CM120">
        <f t="shared" ca="1" si="91"/>
        <v>0.86792452830188682</v>
      </c>
      <c r="CN120">
        <f t="shared" ca="1" si="91"/>
        <v>0.83333333333333337</v>
      </c>
      <c r="CO120">
        <f t="shared" ca="1" si="91"/>
        <v>0.75</v>
      </c>
      <c r="CP120">
        <f t="shared" ca="1" si="91"/>
        <v>0.82926829268292679</v>
      </c>
      <c r="CQ120">
        <f t="shared" ca="1" si="91"/>
        <v>0.9</v>
      </c>
      <c r="CR120">
        <f t="shared" ca="1" si="95"/>
        <v>0.90243902439024393</v>
      </c>
      <c r="CS120">
        <f t="shared" ca="1" si="95"/>
        <v>0.73529411764705888</v>
      </c>
      <c r="CT120">
        <f t="shared" ca="1" si="95"/>
        <v>0.81818181818181812</v>
      </c>
      <c r="CU120">
        <f t="shared" ca="1" si="95"/>
        <v>0.8666666666666667</v>
      </c>
      <c r="CV120">
        <f t="shared" ca="1" si="95"/>
        <v>0.8125</v>
      </c>
      <c r="CW120">
        <f t="shared" ca="1" si="95"/>
        <v>0.76190476190476186</v>
      </c>
      <c r="CX120">
        <f t="shared" ca="1" si="95"/>
        <v>0.82051282051282048</v>
      </c>
      <c r="CY120">
        <f t="shared" ca="1" si="95"/>
        <v>0.66666666666666674</v>
      </c>
      <c r="CZ120">
        <f t="shared" ca="1" si="95"/>
        <v>0.71739130434782616</v>
      </c>
      <c r="DA120">
        <f t="shared" ca="1" si="95"/>
        <v>0.79411764705882359</v>
      </c>
      <c r="DB120">
        <f t="shared" ca="1" si="95"/>
        <v>0.9</v>
      </c>
      <c r="DC120">
        <f t="shared" ca="1" si="95"/>
        <v>0.82499999999999996</v>
      </c>
      <c r="DD120">
        <f t="shared" ca="1" si="95"/>
        <v>0.78947368421052633</v>
      </c>
      <c r="DE120">
        <f t="shared" ca="1" si="95"/>
        <v>0.78378378378378377</v>
      </c>
      <c r="DF120">
        <f t="shared" ca="1" si="95"/>
        <v>0.82499999999999996</v>
      </c>
      <c r="DG120">
        <f t="shared" ca="1" si="95"/>
        <v>0.92</v>
      </c>
      <c r="DH120">
        <f t="shared" ca="1" si="96"/>
        <v>0.83783783783783783</v>
      </c>
      <c r="DI120">
        <f t="shared" ca="1" si="96"/>
        <v>0.88888888888888884</v>
      </c>
      <c r="DJ120">
        <f t="shared" ca="1" si="96"/>
        <v>0.88235294117647056</v>
      </c>
      <c r="DK120">
        <f t="shared" ca="1" si="96"/>
        <v>0.77777777777777779</v>
      </c>
      <c r="DL120">
        <f t="shared" ca="1" si="96"/>
        <v>0.88</v>
      </c>
      <c r="DM120">
        <f t="shared" ca="1" si="96"/>
        <v>1</v>
      </c>
      <c r="DN120">
        <f t="shared" ca="1" si="96"/>
        <v>0.74285714285714288</v>
      </c>
      <c r="DO120">
        <f t="shared" ca="1" si="96"/>
        <v>0.87096774193548387</v>
      </c>
      <c r="DP120">
        <f t="shared" ca="1" si="93"/>
        <v>0</v>
      </c>
      <c r="DQ120">
        <f t="shared" ca="1" si="93"/>
        <v>0.70588235294117641</v>
      </c>
      <c r="DR120">
        <f t="shared" ca="1" si="93"/>
        <v>0.95454545454545459</v>
      </c>
      <c r="DS120">
        <f t="shared" ca="1" si="93"/>
        <v>0.85</v>
      </c>
      <c r="DT120">
        <f t="shared" ca="1" si="93"/>
        <v>0.81632653061224492</v>
      </c>
      <c r="DU120">
        <f t="shared" ca="1" si="93"/>
        <v>0.84615384615384615</v>
      </c>
      <c r="DV120">
        <f t="shared" ca="1" si="93"/>
        <v>0.91428571428571426</v>
      </c>
      <c r="DW120">
        <f t="shared" ca="1" si="93"/>
        <v>1</v>
      </c>
      <c r="DX120">
        <f t="shared" ca="1" si="93"/>
        <v>0.89743589743589747</v>
      </c>
      <c r="DY120">
        <f t="shared" ca="1" si="93"/>
        <v>0.88571428571428568</v>
      </c>
      <c r="DZ120">
        <f t="shared" ca="1" si="93"/>
        <v>0.75609756097560976</v>
      </c>
      <c r="EA120">
        <f t="shared" ca="1" si="93"/>
        <v>0.90909090909090906</v>
      </c>
      <c r="EB120">
        <f t="shared" ref="EB120:EH130" ca="1" si="97">1-(COUNTIFS(INDIRECT(EB$1),1,INDIRECT($A120),1)/(COUNTIFS(INDIRECT(EB$1),1,INDIRECT($A120),0)+COUNTIFS(INDIRECT(EB$1),0,INDIRECT($A120),1)+COUNTIFS(INDIRECT(EB$1),1,INDIRECT($A120),1)))</f>
        <v>0.78260869565217395</v>
      </c>
      <c r="EC120">
        <f t="shared" ca="1" si="97"/>
        <v>0.88888888888888884</v>
      </c>
      <c r="ED120">
        <f t="shared" ca="1" si="97"/>
        <v>0.8</v>
      </c>
      <c r="EE120">
        <f t="shared" ca="1" si="97"/>
        <v>0.88571428571428568</v>
      </c>
      <c r="EF120">
        <f t="shared" ca="1" si="97"/>
        <v>0.96666666666666667</v>
      </c>
      <c r="EG120">
        <f t="shared" ca="1" si="97"/>
        <v>1</v>
      </c>
      <c r="EH120">
        <f t="shared" ca="1" si="97"/>
        <v>0.9375</v>
      </c>
    </row>
    <row r="121" spans="1:138" ht="26.65" x14ac:dyDescent="0.45">
      <c r="A121" s="4" t="s">
        <v>172</v>
      </c>
      <c r="B121" s="3" t="s">
        <v>407</v>
      </c>
      <c r="C121">
        <f t="shared" ca="1" si="88"/>
        <v>0.85185185185185186</v>
      </c>
      <c r="D121">
        <f t="shared" ca="1" si="88"/>
        <v>0.83783783783783783</v>
      </c>
      <c r="E121">
        <f t="shared" ca="1" si="88"/>
        <v>0.88524590163934425</v>
      </c>
      <c r="F121">
        <f t="shared" ca="1" si="88"/>
        <v>0.90476190476190477</v>
      </c>
      <c r="G121">
        <f t="shared" ca="1" si="88"/>
        <v>0.79629629629629628</v>
      </c>
      <c r="H121">
        <f t="shared" ca="1" si="88"/>
        <v>0.88636363636363635</v>
      </c>
      <c r="I121">
        <f t="shared" ca="1" si="88"/>
        <v>0.9107142857142857</v>
      </c>
      <c r="J121">
        <f t="shared" ca="1" si="88"/>
        <v>0.94230769230769229</v>
      </c>
      <c r="K121">
        <f t="shared" ca="1" si="88"/>
        <v>0.94871794871794868</v>
      </c>
      <c r="L121">
        <f t="shared" ca="1" si="88"/>
        <v>0.9375</v>
      </c>
      <c r="M121">
        <f t="shared" ca="1" si="88"/>
        <v>0.88</v>
      </c>
      <c r="N121">
        <f t="shared" ca="1" si="88"/>
        <v>0.92105263157894735</v>
      </c>
      <c r="O121">
        <f t="shared" ca="1" si="88"/>
        <v>0.89583333333333337</v>
      </c>
      <c r="P121">
        <f t="shared" ca="1" si="88"/>
        <v>0.90243902439024393</v>
      </c>
      <c r="Q121">
        <f t="shared" ca="1" si="88"/>
        <v>0.91489361702127658</v>
      </c>
      <c r="R121">
        <f t="shared" ca="1" si="88"/>
        <v>0.93548387096774199</v>
      </c>
      <c r="S121">
        <f t="shared" ca="1" si="87"/>
        <v>0.92105263157894735</v>
      </c>
      <c r="T121">
        <f t="shared" ca="1" si="87"/>
        <v>0.91891891891891886</v>
      </c>
      <c r="U121">
        <f t="shared" ca="1" si="87"/>
        <v>1</v>
      </c>
      <c r="V121">
        <f t="shared" ca="1" si="87"/>
        <v>0.90476190476190477</v>
      </c>
      <c r="W121">
        <f t="shared" ca="1" si="87"/>
        <v>1</v>
      </c>
      <c r="X121">
        <f t="shared" ca="1" si="87"/>
        <v>0.84782608695652173</v>
      </c>
      <c r="Y121">
        <f t="shared" ca="1" si="87"/>
        <v>1</v>
      </c>
      <c r="Z121">
        <f t="shared" ca="1" si="87"/>
        <v>1</v>
      </c>
      <c r="AA121">
        <f t="shared" ca="1" si="87"/>
        <v>0.92682926829268297</v>
      </c>
      <c r="AB121">
        <f t="shared" ca="1" si="87"/>
        <v>0.73333333333333339</v>
      </c>
      <c r="AC121">
        <f t="shared" ca="1" si="87"/>
        <v>0.68181818181818188</v>
      </c>
      <c r="AD121">
        <f t="shared" ca="1" si="87"/>
        <v>0.78048780487804881</v>
      </c>
      <c r="AE121">
        <f t="shared" ca="1" si="87"/>
        <v>0.68421052631578949</v>
      </c>
      <c r="AF121">
        <f t="shared" ca="1" si="87"/>
        <v>0.77358490566037741</v>
      </c>
      <c r="AG121">
        <f t="shared" ca="1" si="87"/>
        <v>0.66666666666666674</v>
      </c>
      <c r="AH121">
        <f t="shared" ca="1" si="90"/>
        <v>0.85714285714285721</v>
      </c>
      <c r="AI121">
        <f t="shared" ca="1" si="90"/>
        <v>0.80952380952380953</v>
      </c>
      <c r="AJ121">
        <f t="shared" ca="1" si="90"/>
        <v>0.88571428571428568</v>
      </c>
      <c r="AK121">
        <f t="shared" ca="1" si="90"/>
        <v>0.91891891891891886</v>
      </c>
      <c r="AL121">
        <f t="shared" ca="1" si="90"/>
        <v>0.78</v>
      </c>
      <c r="AM121">
        <f t="shared" ca="1" si="90"/>
        <v>0.75609756097560976</v>
      </c>
      <c r="AN121">
        <f t="shared" ca="1" si="90"/>
        <v>0.91176470588235292</v>
      </c>
      <c r="AO121">
        <f t="shared" ca="1" si="90"/>
        <v>0.87096774193548387</v>
      </c>
      <c r="AP121">
        <f t="shared" ca="1" si="90"/>
        <v>0.76315789473684215</v>
      </c>
      <c r="AQ121">
        <f t="shared" ca="1" si="90"/>
        <v>0.9</v>
      </c>
      <c r="AR121">
        <f t="shared" ca="1" si="90"/>
        <v>0.8</v>
      </c>
      <c r="AS121">
        <f t="shared" ca="1" si="90"/>
        <v>0.91428571428571426</v>
      </c>
      <c r="AT121">
        <f t="shared" ca="1" si="90"/>
        <v>0.69230769230769229</v>
      </c>
      <c r="AU121">
        <f t="shared" ca="1" si="90"/>
        <v>0.87096774193548387</v>
      </c>
      <c r="AV121">
        <f t="shared" ca="1" si="90"/>
        <v>0.89655172413793105</v>
      </c>
      <c r="AW121">
        <f t="shared" ca="1" si="90"/>
        <v>0.7567567567567568</v>
      </c>
      <c r="AX121">
        <f t="shared" ca="1" si="89"/>
        <v>0.94545454545454544</v>
      </c>
      <c r="AY121">
        <f t="shared" ca="1" si="89"/>
        <v>0.92307692307692313</v>
      </c>
      <c r="AZ121">
        <f t="shared" ca="1" si="89"/>
        <v>0.92982456140350878</v>
      </c>
      <c r="BA121">
        <f t="shared" ca="1" si="89"/>
        <v>0.97142857142857142</v>
      </c>
      <c r="BB121">
        <f t="shared" ca="1" si="89"/>
        <v>0.94444444444444442</v>
      </c>
      <c r="BC121">
        <f t="shared" ca="1" si="89"/>
        <v>0.90909090909090906</v>
      </c>
      <c r="BD121">
        <f t="shared" ca="1" si="89"/>
        <v>1</v>
      </c>
      <c r="BE121">
        <f t="shared" ca="1" si="89"/>
        <v>0.92</v>
      </c>
      <c r="BF121">
        <f t="shared" ca="1" si="89"/>
        <v>0.94117647058823528</v>
      </c>
      <c r="BG121">
        <f t="shared" ca="1" si="89"/>
        <v>0.82352941176470584</v>
      </c>
      <c r="BH121">
        <f t="shared" ca="1" si="89"/>
        <v>0.89795918367346939</v>
      </c>
      <c r="BI121">
        <f t="shared" ca="1" si="89"/>
        <v>0.95238095238095233</v>
      </c>
      <c r="BJ121">
        <f t="shared" ca="1" si="89"/>
        <v>0.96969696969696972</v>
      </c>
      <c r="BK121">
        <f t="shared" ca="1" si="89"/>
        <v>0.77500000000000002</v>
      </c>
      <c r="BL121">
        <f t="shared" ca="1" si="89"/>
        <v>0.77777777777777779</v>
      </c>
      <c r="BM121">
        <f t="shared" ca="1" si="92"/>
        <v>1</v>
      </c>
      <c r="BN121">
        <f t="shared" ca="1" si="92"/>
        <v>1</v>
      </c>
      <c r="BO121">
        <f t="shared" ca="1" si="92"/>
        <v>0.84782608695652173</v>
      </c>
      <c r="BP121">
        <f t="shared" ca="1" si="92"/>
        <v>0.91891891891891886</v>
      </c>
      <c r="BQ121">
        <f t="shared" ca="1" si="92"/>
        <v>1</v>
      </c>
      <c r="BR121">
        <f t="shared" ca="1" si="92"/>
        <v>0.86538461538461542</v>
      </c>
      <c r="BS121">
        <f t="shared" ca="1" si="92"/>
        <v>0.95454545454545459</v>
      </c>
      <c r="BT121">
        <f t="shared" ca="1" si="92"/>
        <v>1</v>
      </c>
      <c r="BU121">
        <f t="shared" ca="1" si="92"/>
        <v>0.85714285714285721</v>
      </c>
      <c r="BV121">
        <f t="shared" ca="1" si="92"/>
        <v>0.93478260869565222</v>
      </c>
      <c r="BW121">
        <f t="shared" ca="1" si="92"/>
        <v>0.89189189189189189</v>
      </c>
      <c r="BX121">
        <f t="shared" ca="1" si="92"/>
        <v>0.84905660377358494</v>
      </c>
      <c r="BY121">
        <f t="shared" ca="1" si="92"/>
        <v>0.83606557377049184</v>
      </c>
      <c r="BZ121">
        <f t="shared" ca="1" si="92"/>
        <v>0.94285714285714284</v>
      </c>
      <c r="CA121">
        <f t="shared" ca="1" si="92"/>
        <v>0.94117647058823528</v>
      </c>
      <c r="CB121">
        <f t="shared" ca="1" si="92"/>
        <v>1</v>
      </c>
      <c r="CC121">
        <f t="shared" ca="1" si="91"/>
        <v>0.94594594594594594</v>
      </c>
      <c r="CD121">
        <f t="shared" ca="1" si="91"/>
        <v>0.81081081081081074</v>
      </c>
      <c r="CE121">
        <f t="shared" ca="1" si="91"/>
        <v>0.88235294117647056</v>
      </c>
      <c r="CF121">
        <f t="shared" ca="1" si="91"/>
        <v>0.96551724137931039</v>
      </c>
      <c r="CG121">
        <f t="shared" ca="1" si="91"/>
        <v>0.8529411764705882</v>
      </c>
      <c r="CH121">
        <f t="shared" ca="1" si="91"/>
        <v>0.97368421052631582</v>
      </c>
      <c r="CI121">
        <f t="shared" ca="1" si="91"/>
        <v>0.92105263157894735</v>
      </c>
      <c r="CJ121">
        <f t="shared" ca="1" si="91"/>
        <v>0.96296296296296302</v>
      </c>
      <c r="CK121">
        <f t="shared" ca="1" si="91"/>
        <v>0.79545454545454541</v>
      </c>
      <c r="CL121">
        <f t="shared" ca="1" si="91"/>
        <v>0.82352941176470584</v>
      </c>
      <c r="CM121">
        <f t="shared" ca="1" si="91"/>
        <v>0.83636363636363642</v>
      </c>
      <c r="CN121">
        <f t="shared" ca="1" si="91"/>
        <v>0.88571428571428568</v>
      </c>
      <c r="CO121">
        <f t="shared" ca="1" si="91"/>
        <v>0.74358974358974361</v>
      </c>
      <c r="CP121">
        <f t="shared" ca="1" si="91"/>
        <v>0.76190476190476186</v>
      </c>
      <c r="CQ121">
        <f t="shared" ca="1" si="91"/>
        <v>0.76666666666666661</v>
      </c>
      <c r="CR121">
        <f t="shared" ca="1" si="95"/>
        <v>0.83333333333333337</v>
      </c>
      <c r="CS121">
        <f t="shared" ca="1" si="95"/>
        <v>0.76315789473684215</v>
      </c>
      <c r="CT121">
        <f t="shared" ca="1" si="95"/>
        <v>0.77142857142857146</v>
      </c>
      <c r="CU121">
        <f t="shared" ca="1" si="95"/>
        <v>0.8125</v>
      </c>
      <c r="CV121">
        <f t="shared" ca="1" si="95"/>
        <v>0.8</v>
      </c>
      <c r="CW121">
        <f t="shared" ca="1" si="95"/>
        <v>0.78260869565217395</v>
      </c>
      <c r="CX121">
        <f t="shared" ca="1" si="95"/>
        <v>0.83720930232558133</v>
      </c>
      <c r="CY121">
        <f t="shared" ca="1" si="95"/>
        <v>0.73170731707317072</v>
      </c>
      <c r="CZ121">
        <f t="shared" ca="1" si="95"/>
        <v>0.56818181818181812</v>
      </c>
      <c r="DA121">
        <f t="shared" ca="1" si="95"/>
        <v>0.7142857142857143</v>
      </c>
      <c r="DB121">
        <f t="shared" ca="1" si="95"/>
        <v>0.87878787878787878</v>
      </c>
      <c r="DC121">
        <f t="shared" ca="1" si="95"/>
        <v>0.72499999999999998</v>
      </c>
      <c r="DD121">
        <f t="shared" ca="1" si="95"/>
        <v>0.80952380952380953</v>
      </c>
      <c r="DE121">
        <f t="shared" ca="1" si="95"/>
        <v>0.67567567567567566</v>
      </c>
      <c r="DF121">
        <f t="shared" ca="1" si="95"/>
        <v>0.65789473684210531</v>
      </c>
      <c r="DG121">
        <f t="shared" ca="1" si="95"/>
        <v>0.8928571428571429</v>
      </c>
      <c r="DH121">
        <f t="shared" ca="1" si="96"/>
        <v>0.76315789473684215</v>
      </c>
      <c r="DI121">
        <f t="shared" ca="1" si="96"/>
        <v>0.90322580645161288</v>
      </c>
      <c r="DJ121">
        <f t="shared" ca="1" si="96"/>
        <v>0.6875</v>
      </c>
      <c r="DK121">
        <f t="shared" ca="1" si="96"/>
        <v>0.62857142857142856</v>
      </c>
      <c r="DL121">
        <f t="shared" ca="1" si="96"/>
        <v>0.81481481481481488</v>
      </c>
      <c r="DM121">
        <f t="shared" ca="1" si="96"/>
        <v>0.96296296296296302</v>
      </c>
      <c r="DN121">
        <f t="shared" ca="1" si="96"/>
        <v>0.76923076923076916</v>
      </c>
      <c r="DO121">
        <f t="shared" ca="1" si="96"/>
        <v>0.7</v>
      </c>
      <c r="DP121">
        <f t="shared" ca="1" si="93"/>
        <v>0.70588235294117641</v>
      </c>
      <c r="DQ121">
        <f t="shared" ca="1" si="93"/>
        <v>0</v>
      </c>
      <c r="DR121">
        <f t="shared" ca="1" si="93"/>
        <v>0.92</v>
      </c>
      <c r="DS121">
        <f t="shared" ca="1" si="93"/>
        <v>0.78048780487804881</v>
      </c>
      <c r="DT121">
        <f t="shared" ca="1" si="93"/>
        <v>0.8727272727272728</v>
      </c>
      <c r="DU121">
        <f t="shared" ca="1" si="93"/>
        <v>0.85714285714285721</v>
      </c>
      <c r="DV121">
        <f t="shared" ca="1" si="93"/>
        <v>0.95</v>
      </c>
      <c r="DW121">
        <f t="shared" ca="1" si="93"/>
        <v>1</v>
      </c>
      <c r="DX121">
        <f t="shared" ca="1" si="93"/>
        <v>0.85365853658536583</v>
      </c>
      <c r="DY121">
        <f t="shared" ca="1" si="93"/>
        <v>0.89743589743589747</v>
      </c>
      <c r="DZ121">
        <f t="shared" ca="1" si="93"/>
        <v>0.9</v>
      </c>
      <c r="EA121">
        <f t="shared" ca="1" si="93"/>
        <v>0.96296296296296302</v>
      </c>
      <c r="EB121">
        <f t="shared" ca="1" si="97"/>
        <v>0.93333333333333335</v>
      </c>
      <c r="EC121">
        <f t="shared" ca="1" si="97"/>
        <v>0.90322580645161288</v>
      </c>
      <c r="ED121">
        <f t="shared" ca="1" si="97"/>
        <v>0.93023255813953487</v>
      </c>
      <c r="EE121">
        <f t="shared" ca="1" si="97"/>
        <v>0.83783783783783783</v>
      </c>
      <c r="EF121">
        <f t="shared" ca="1" si="97"/>
        <v>0.90625</v>
      </c>
      <c r="EG121">
        <f t="shared" ca="1" si="97"/>
        <v>1</v>
      </c>
      <c r="EH121">
        <f t="shared" ca="1" si="97"/>
        <v>0.88235294117647056</v>
      </c>
    </row>
    <row r="122" spans="1:138" ht="26.65" x14ac:dyDescent="0.45">
      <c r="A122" s="4" t="s">
        <v>173</v>
      </c>
      <c r="B122" s="3" t="s">
        <v>408</v>
      </c>
      <c r="C122">
        <f t="shared" ca="1" si="88"/>
        <v>1</v>
      </c>
      <c r="D122">
        <f t="shared" ca="1" si="88"/>
        <v>0.984375</v>
      </c>
      <c r="E122">
        <f t="shared" ca="1" si="88"/>
        <v>1</v>
      </c>
      <c r="F122">
        <f t="shared" ca="1" si="88"/>
        <v>1</v>
      </c>
      <c r="G122">
        <f t="shared" ca="1" si="88"/>
        <v>0.97674418604651159</v>
      </c>
      <c r="H122">
        <f t="shared" ca="1" si="88"/>
        <v>1</v>
      </c>
      <c r="I122">
        <f t="shared" ca="1" si="88"/>
        <v>1</v>
      </c>
      <c r="J122">
        <f t="shared" ca="1" si="88"/>
        <v>1</v>
      </c>
      <c r="K122">
        <f t="shared" ca="1" si="88"/>
        <v>1</v>
      </c>
      <c r="L122">
        <f t="shared" ca="1" si="88"/>
        <v>1</v>
      </c>
      <c r="M122">
        <f t="shared" ca="1" si="88"/>
        <v>1</v>
      </c>
      <c r="N122">
        <f t="shared" ca="1" si="88"/>
        <v>1</v>
      </c>
      <c r="O122">
        <f t="shared" ca="1" si="88"/>
        <v>1</v>
      </c>
      <c r="P122">
        <f t="shared" ca="1" si="88"/>
        <v>1</v>
      </c>
      <c r="Q122">
        <f t="shared" ca="1" si="88"/>
        <v>0.96551724137931039</v>
      </c>
      <c r="R122">
        <f t="shared" ref="R122:AG137" ca="1" si="98">1-(COUNTIFS(INDIRECT(R$1),1,INDIRECT($A122),1)/(COUNTIFS(INDIRECT(R$1),1,INDIRECT($A122),0)+COUNTIFS(INDIRECT(R$1),0,INDIRECT($A122),1)+COUNTIFS(INDIRECT(R$1),1,INDIRECT($A122),1)))</f>
        <v>1</v>
      </c>
      <c r="S122">
        <f t="shared" ca="1" si="98"/>
        <v>1</v>
      </c>
      <c r="T122">
        <f t="shared" ca="1" si="98"/>
        <v>1</v>
      </c>
      <c r="U122">
        <f t="shared" ca="1" si="98"/>
        <v>1</v>
      </c>
      <c r="V122">
        <f t="shared" ca="1" si="98"/>
        <v>1</v>
      </c>
      <c r="W122">
        <f t="shared" ca="1" si="98"/>
        <v>1</v>
      </c>
      <c r="X122">
        <f t="shared" ca="1" si="98"/>
        <v>1</v>
      </c>
      <c r="Y122">
        <f t="shared" ca="1" si="98"/>
        <v>1</v>
      </c>
      <c r="Z122">
        <f t="shared" ca="1" si="98"/>
        <v>1</v>
      </c>
      <c r="AA122">
        <f t="shared" ca="1" si="98"/>
        <v>0.95454545454545459</v>
      </c>
      <c r="AB122">
        <f t="shared" ca="1" si="98"/>
        <v>1</v>
      </c>
      <c r="AC122">
        <f t="shared" ca="1" si="98"/>
        <v>0.95238095238095233</v>
      </c>
      <c r="AD122">
        <f t="shared" ca="1" si="98"/>
        <v>0.92592592592592593</v>
      </c>
      <c r="AE122">
        <f t="shared" ca="1" si="98"/>
        <v>1</v>
      </c>
      <c r="AF122">
        <f t="shared" ca="1" si="98"/>
        <v>0.97674418604651159</v>
      </c>
      <c r="AG122">
        <f t="shared" ca="1" si="98"/>
        <v>0.97826086956521741</v>
      </c>
      <c r="AH122">
        <f t="shared" ca="1" si="90"/>
        <v>1</v>
      </c>
      <c r="AI122">
        <f t="shared" ca="1" si="90"/>
        <v>1</v>
      </c>
      <c r="AJ122">
        <f t="shared" ca="1" si="90"/>
        <v>1</v>
      </c>
      <c r="AK122">
        <f t="shared" ca="1" si="90"/>
        <v>1</v>
      </c>
      <c r="AL122">
        <f t="shared" ca="1" si="90"/>
        <v>0.97435897435897434</v>
      </c>
      <c r="AM122">
        <f t="shared" ca="1" si="90"/>
        <v>1</v>
      </c>
      <c r="AN122">
        <f t="shared" ca="1" si="90"/>
        <v>1</v>
      </c>
      <c r="AO122">
        <f t="shared" ca="1" si="90"/>
        <v>1</v>
      </c>
      <c r="AP122">
        <f t="shared" ca="1" si="90"/>
        <v>0.91666666666666663</v>
      </c>
      <c r="AQ122">
        <f t="shared" ca="1" si="90"/>
        <v>1</v>
      </c>
      <c r="AR122">
        <f t="shared" ca="1" si="90"/>
        <v>0.84615384615384615</v>
      </c>
      <c r="AS122">
        <f t="shared" ca="1" si="90"/>
        <v>1</v>
      </c>
      <c r="AT122">
        <f t="shared" ca="1" si="90"/>
        <v>0.88888888888888884</v>
      </c>
      <c r="AU122">
        <f t="shared" ca="1" si="90"/>
        <v>1</v>
      </c>
      <c r="AV122">
        <f t="shared" ca="1" si="90"/>
        <v>1</v>
      </c>
      <c r="AW122">
        <f t="shared" ca="1" si="90"/>
        <v>1</v>
      </c>
      <c r="AX122">
        <f t="shared" ca="1" si="89"/>
        <v>0.97222222222222221</v>
      </c>
      <c r="AY122">
        <f t="shared" ca="1" si="89"/>
        <v>0.95</v>
      </c>
      <c r="AZ122">
        <f t="shared" ca="1" si="89"/>
        <v>0.94736842105263164</v>
      </c>
      <c r="BA122">
        <f t="shared" ca="1" si="89"/>
        <v>1</v>
      </c>
      <c r="BB122">
        <f t="shared" ca="1" si="89"/>
        <v>1</v>
      </c>
      <c r="BC122">
        <f t="shared" ca="1" si="89"/>
        <v>0.96153846153846156</v>
      </c>
      <c r="BD122">
        <f t="shared" ca="1" si="89"/>
        <v>1</v>
      </c>
      <c r="BE122">
        <f t="shared" ca="1" si="89"/>
        <v>1</v>
      </c>
      <c r="BF122">
        <f t="shared" ca="1" si="89"/>
        <v>1</v>
      </c>
      <c r="BG122">
        <f t="shared" ca="1" si="89"/>
        <v>0.97368421052631582</v>
      </c>
      <c r="BH122">
        <f t="shared" ca="1" si="89"/>
        <v>0.96875</v>
      </c>
      <c r="BI122">
        <f t="shared" ca="1" si="89"/>
        <v>1</v>
      </c>
      <c r="BJ122">
        <f t="shared" ca="1" si="89"/>
        <v>1</v>
      </c>
      <c r="BK122">
        <f t="shared" ca="1" si="89"/>
        <v>1</v>
      </c>
      <c r="BL122">
        <f t="shared" ca="1" si="89"/>
        <v>1</v>
      </c>
      <c r="BM122">
        <f t="shared" ca="1" si="92"/>
        <v>1</v>
      </c>
      <c r="BN122">
        <f t="shared" ca="1" si="92"/>
        <v>1</v>
      </c>
      <c r="BO122">
        <f t="shared" ca="1" si="92"/>
        <v>1</v>
      </c>
      <c r="BP122">
        <f t="shared" ca="1" si="92"/>
        <v>0.94444444444444442</v>
      </c>
      <c r="BQ122">
        <f t="shared" ca="1" si="92"/>
        <v>1</v>
      </c>
      <c r="BR122">
        <f t="shared" ca="1" si="92"/>
        <v>1</v>
      </c>
      <c r="BS122">
        <f t="shared" ca="1" si="92"/>
        <v>0.95833333333333337</v>
      </c>
      <c r="BT122">
        <f t="shared" ca="1" si="92"/>
        <v>1</v>
      </c>
      <c r="BU122">
        <f t="shared" ca="1" si="92"/>
        <v>1</v>
      </c>
      <c r="BV122">
        <f t="shared" ca="1" si="92"/>
        <v>0.96296296296296302</v>
      </c>
      <c r="BW122">
        <f t="shared" ca="1" si="92"/>
        <v>1</v>
      </c>
      <c r="BX122">
        <f t="shared" ca="1" si="92"/>
        <v>0.97435897435897434</v>
      </c>
      <c r="BY122">
        <f t="shared" ca="1" si="92"/>
        <v>0.97959183673469385</v>
      </c>
      <c r="BZ122">
        <f t="shared" ca="1" si="92"/>
        <v>1</v>
      </c>
      <c r="CA122">
        <f t="shared" ca="1" si="92"/>
        <v>1</v>
      </c>
      <c r="CB122">
        <f t="shared" ca="1" si="92"/>
        <v>1</v>
      </c>
      <c r="CC122">
        <f t="shared" ca="1" si="91"/>
        <v>0.94117647058823528</v>
      </c>
      <c r="CD122">
        <f t="shared" ca="1" si="91"/>
        <v>0.95454545454545459</v>
      </c>
      <c r="CE122">
        <f t="shared" ca="1" si="91"/>
        <v>1</v>
      </c>
      <c r="CF122">
        <f t="shared" ca="1" si="91"/>
        <v>1</v>
      </c>
      <c r="CG122">
        <f t="shared" ca="1" si="91"/>
        <v>1</v>
      </c>
      <c r="CH122">
        <f t="shared" ca="1" si="91"/>
        <v>0.94117647058823528</v>
      </c>
      <c r="CI122">
        <f t="shared" ca="1" si="91"/>
        <v>1</v>
      </c>
      <c r="CJ122">
        <f t="shared" ca="1" si="91"/>
        <v>0.83333333333333337</v>
      </c>
      <c r="CK122">
        <f t="shared" ca="1" si="91"/>
        <v>0.967741935483871</v>
      </c>
      <c r="CL122">
        <f t="shared" ca="1" si="91"/>
        <v>0.94444444444444442</v>
      </c>
      <c r="CM122">
        <f t="shared" ca="1" si="91"/>
        <v>0.95121951219512191</v>
      </c>
      <c r="CN122">
        <f t="shared" ca="1" si="91"/>
        <v>0.94117647058823528</v>
      </c>
      <c r="CO122">
        <f t="shared" ca="1" si="91"/>
        <v>0.88</v>
      </c>
      <c r="CP122">
        <f t="shared" ca="1" si="91"/>
        <v>0.93103448275862066</v>
      </c>
      <c r="CQ122">
        <f t="shared" ca="1" si="91"/>
        <v>0.93333333333333335</v>
      </c>
      <c r="CR122">
        <f t="shared" ca="1" si="95"/>
        <v>0.92307692307692313</v>
      </c>
      <c r="CS122">
        <f t="shared" ca="1" si="95"/>
        <v>0.96</v>
      </c>
      <c r="CT122">
        <f t="shared" ca="1" si="95"/>
        <v>0.95238095238095233</v>
      </c>
      <c r="CU122">
        <f t="shared" ca="1" si="95"/>
        <v>0.9375</v>
      </c>
      <c r="CV122">
        <f t="shared" ca="1" si="95"/>
        <v>1</v>
      </c>
      <c r="CW122">
        <f t="shared" ca="1" si="95"/>
        <v>1</v>
      </c>
      <c r="CX122">
        <f t="shared" ca="1" si="95"/>
        <v>1</v>
      </c>
      <c r="CY122">
        <f t="shared" ca="1" si="95"/>
        <v>0.93103448275862066</v>
      </c>
      <c r="CZ122">
        <f t="shared" ca="1" si="95"/>
        <v>0.95</v>
      </c>
      <c r="DA122">
        <f t="shared" ca="1" si="95"/>
        <v>0.95652173913043481</v>
      </c>
      <c r="DB122">
        <f t="shared" ca="1" si="95"/>
        <v>1</v>
      </c>
      <c r="DC122">
        <f t="shared" ca="1" si="95"/>
        <v>1</v>
      </c>
      <c r="DD122">
        <f t="shared" ca="1" si="95"/>
        <v>1</v>
      </c>
      <c r="DE122">
        <f t="shared" ca="1" si="95"/>
        <v>0.92307692307692313</v>
      </c>
      <c r="DF122">
        <f t="shared" ca="1" si="95"/>
        <v>1</v>
      </c>
      <c r="DG122">
        <f t="shared" ca="1" si="95"/>
        <v>1</v>
      </c>
      <c r="DH122">
        <f t="shared" ca="1" si="96"/>
        <v>1</v>
      </c>
      <c r="DI122">
        <f t="shared" ca="1" si="96"/>
        <v>1</v>
      </c>
      <c r="DJ122">
        <f t="shared" ca="1" si="96"/>
        <v>0.89473684210526316</v>
      </c>
      <c r="DK122">
        <f t="shared" ca="1" si="96"/>
        <v>0.92</v>
      </c>
      <c r="DL122">
        <f t="shared" ca="1" si="96"/>
        <v>0.77777777777777779</v>
      </c>
      <c r="DM122">
        <f t="shared" ca="1" si="96"/>
        <v>1</v>
      </c>
      <c r="DN122">
        <f t="shared" ca="1" si="96"/>
        <v>1</v>
      </c>
      <c r="DO122">
        <f t="shared" ca="1" si="96"/>
        <v>0.875</v>
      </c>
      <c r="DP122">
        <f t="shared" ca="1" si="93"/>
        <v>0.95454545454545459</v>
      </c>
      <c r="DQ122">
        <f t="shared" ca="1" si="93"/>
        <v>0.92</v>
      </c>
      <c r="DR122">
        <f t="shared" ca="1" si="93"/>
        <v>0</v>
      </c>
      <c r="DS122">
        <f t="shared" ca="1" si="93"/>
        <v>0.92592592592592593</v>
      </c>
      <c r="DT122">
        <f t="shared" ca="1" si="93"/>
        <v>0.97499999999999998</v>
      </c>
      <c r="DU122">
        <f t="shared" ca="1" si="93"/>
        <v>1</v>
      </c>
      <c r="DV122">
        <f t="shared" ca="1" si="93"/>
        <v>1</v>
      </c>
      <c r="DW122">
        <f t="shared" ca="1" si="93"/>
        <v>1</v>
      </c>
      <c r="DX122">
        <f t="shared" ca="1" si="93"/>
        <v>1</v>
      </c>
      <c r="DY122">
        <f t="shared" ca="1" si="93"/>
        <v>1</v>
      </c>
      <c r="DZ122">
        <f t="shared" ca="1" si="93"/>
        <v>1</v>
      </c>
      <c r="EA122">
        <f t="shared" ca="1" si="93"/>
        <v>0.83333333333333337</v>
      </c>
      <c r="EB122">
        <f t="shared" ca="1" si="97"/>
        <v>1</v>
      </c>
      <c r="EC122">
        <f t="shared" ca="1" si="97"/>
        <v>1</v>
      </c>
      <c r="ED122">
        <f t="shared" ca="1" si="97"/>
        <v>1</v>
      </c>
      <c r="EE122">
        <f t="shared" ca="1" si="97"/>
        <v>1</v>
      </c>
      <c r="EF122">
        <f t="shared" ca="1" si="97"/>
        <v>1</v>
      </c>
      <c r="EG122">
        <f t="shared" ca="1" si="97"/>
        <v>1</v>
      </c>
      <c r="EH122">
        <f t="shared" ca="1" si="97"/>
        <v>0.9375</v>
      </c>
    </row>
    <row r="123" spans="1:138" ht="26.65" x14ac:dyDescent="0.45">
      <c r="A123" s="4" t="s">
        <v>130</v>
      </c>
      <c r="B123" s="3" t="s">
        <v>409</v>
      </c>
      <c r="C123">
        <f t="shared" ref="C123:R138" ca="1" si="99">1-(COUNTIFS(INDIRECT(C$1),1,INDIRECT($A123),1)/(COUNTIFS(INDIRECT(C$1),1,INDIRECT($A123),0)+COUNTIFS(INDIRECT(C$1),0,INDIRECT($A123),1)+COUNTIFS(INDIRECT(C$1),1,INDIRECT($A123),1)))</f>
        <v>0.87719298245614041</v>
      </c>
      <c r="D123">
        <f t="shared" ca="1" si="99"/>
        <v>0.79452054794520555</v>
      </c>
      <c r="E123">
        <f t="shared" ca="1" si="99"/>
        <v>0.75</v>
      </c>
      <c r="F123">
        <f t="shared" ca="1" si="99"/>
        <v>0.90909090909090906</v>
      </c>
      <c r="G123">
        <f t="shared" ca="1" si="99"/>
        <v>0.73584905660377364</v>
      </c>
      <c r="H123">
        <f t="shared" ca="1" si="99"/>
        <v>0.75609756097560976</v>
      </c>
      <c r="I123">
        <f t="shared" ca="1" si="99"/>
        <v>0.74</v>
      </c>
      <c r="J123">
        <f t="shared" ca="1" si="99"/>
        <v>0.78723404255319152</v>
      </c>
      <c r="K123">
        <f t="shared" ca="1" si="99"/>
        <v>0.89743589743589747</v>
      </c>
      <c r="L123">
        <f t="shared" ca="1" si="99"/>
        <v>0.97142857142857142</v>
      </c>
      <c r="M123">
        <f t="shared" ca="1" si="99"/>
        <v>0.81632653061224492</v>
      </c>
      <c r="N123">
        <f t="shared" ca="1" si="99"/>
        <v>0.83783783783783783</v>
      </c>
      <c r="O123">
        <f t="shared" ca="1" si="99"/>
        <v>0.77777777777777779</v>
      </c>
      <c r="P123">
        <f t="shared" ca="1" si="99"/>
        <v>0.76315789473684215</v>
      </c>
      <c r="Q123">
        <f t="shared" ca="1" si="99"/>
        <v>0.79545454545454541</v>
      </c>
      <c r="R123">
        <f t="shared" ca="1" si="99"/>
        <v>0.90625</v>
      </c>
      <c r="S123">
        <f t="shared" ca="1" si="98"/>
        <v>0.77142857142857146</v>
      </c>
      <c r="T123">
        <f t="shared" ca="1" si="98"/>
        <v>0.86486486486486491</v>
      </c>
      <c r="U123">
        <f t="shared" ca="1" si="98"/>
        <v>0.94594594594594594</v>
      </c>
      <c r="V123">
        <f t="shared" ca="1" si="98"/>
        <v>0.90909090909090906</v>
      </c>
      <c r="W123">
        <f t="shared" ca="1" si="98"/>
        <v>0.96875</v>
      </c>
      <c r="X123">
        <f t="shared" ca="1" si="98"/>
        <v>0.82978723404255317</v>
      </c>
      <c r="Y123">
        <f t="shared" ca="1" si="98"/>
        <v>0.967741935483871</v>
      </c>
      <c r="Z123">
        <f t="shared" ca="1" si="98"/>
        <v>0.90909090909090906</v>
      </c>
      <c r="AA123">
        <f t="shared" ca="1" si="98"/>
        <v>0.82051282051282048</v>
      </c>
      <c r="AB123">
        <f t="shared" ca="1" si="98"/>
        <v>0.8</v>
      </c>
      <c r="AC123">
        <f t="shared" ca="1" si="98"/>
        <v>0.79729729729729726</v>
      </c>
      <c r="AD123">
        <f t="shared" ca="1" si="98"/>
        <v>0.79069767441860461</v>
      </c>
      <c r="AE123">
        <f t="shared" ca="1" si="98"/>
        <v>0.86956521739130432</v>
      </c>
      <c r="AF123">
        <f t="shared" ca="1" si="98"/>
        <v>0.8833333333333333</v>
      </c>
      <c r="AG123">
        <f t="shared" ca="1" si="98"/>
        <v>0.77192982456140347</v>
      </c>
      <c r="AH123">
        <f t="shared" ca="1" si="90"/>
        <v>0.92307692307692313</v>
      </c>
      <c r="AI123">
        <f t="shared" ca="1" si="90"/>
        <v>0.84444444444444444</v>
      </c>
      <c r="AJ123">
        <f t="shared" ca="1" si="90"/>
        <v>0.86111111111111116</v>
      </c>
      <c r="AK123">
        <f t="shared" ca="1" si="90"/>
        <v>0.95</v>
      </c>
      <c r="AL123">
        <f t="shared" ca="1" si="90"/>
        <v>0.76470588235294112</v>
      </c>
      <c r="AM123">
        <f t="shared" ca="1" si="90"/>
        <v>0.82222222222222219</v>
      </c>
      <c r="AN123">
        <f t="shared" ca="1" si="90"/>
        <v>0.8529411764705882</v>
      </c>
      <c r="AO123">
        <f t="shared" ca="1" si="90"/>
        <v>0.87878787878787878</v>
      </c>
      <c r="AP123">
        <f t="shared" ca="1" si="90"/>
        <v>0.83333333333333337</v>
      </c>
      <c r="AQ123">
        <f t="shared" ca="1" si="90"/>
        <v>0.90625</v>
      </c>
      <c r="AR123">
        <f t="shared" ca="1" si="90"/>
        <v>0.88235294117647056</v>
      </c>
      <c r="AS123">
        <f t="shared" ca="1" si="90"/>
        <v>0.94736842105263164</v>
      </c>
      <c r="AT123">
        <f t="shared" ca="1" si="90"/>
        <v>0.76744186046511631</v>
      </c>
      <c r="AU123">
        <f t="shared" ca="1" si="90"/>
        <v>0.91176470588235292</v>
      </c>
      <c r="AV123">
        <f t="shared" ca="1" si="90"/>
        <v>0.9375</v>
      </c>
      <c r="AW123">
        <f t="shared" ca="1" si="90"/>
        <v>0.82926829268292679</v>
      </c>
      <c r="AX123">
        <f t="shared" ca="1" si="89"/>
        <v>0.77551020408163263</v>
      </c>
      <c r="AY123">
        <f t="shared" ca="1" si="89"/>
        <v>0.81081081081081074</v>
      </c>
      <c r="AZ123">
        <f t="shared" ca="1" si="89"/>
        <v>0.6875</v>
      </c>
      <c r="BA123">
        <f t="shared" ca="1" si="89"/>
        <v>0.84848484848484851</v>
      </c>
      <c r="BB123">
        <f t="shared" ca="1" si="89"/>
        <v>0.82352941176470584</v>
      </c>
      <c r="BC123">
        <f t="shared" ca="1" si="89"/>
        <v>0.83720930232558133</v>
      </c>
      <c r="BD123">
        <f t="shared" ca="1" si="89"/>
        <v>0.88636363636363635</v>
      </c>
      <c r="BE123">
        <f t="shared" ca="1" si="89"/>
        <v>0.78260869565217395</v>
      </c>
      <c r="BF123">
        <f t="shared" ca="1" si="89"/>
        <v>0.91428571428571426</v>
      </c>
      <c r="BG123">
        <f t="shared" ca="1" si="89"/>
        <v>0.65217391304347827</v>
      </c>
      <c r="BH123">
        <f t="shared" ca="1" si="89"/>
        <v>0.72727272727272729</v>
      </c>
      <c r="BI123">
        <f t="shared" ca="1" si="89"/>
        <v>0.82051282051282048</v>
      </c>
      <c r="BJ123">
        <f t="shared" ca="1" si="89"/>
        <v>0.90909090909090906</v>
      </c>
      <c r="BK123">
        <f t="shared" ca="1" si="89"/>
        <v>0.75609756097560976</v>
      </c>
      <c r="BL123">
        <f t="shared" ca="1" si="89"/>
        <v>0.7567567567567568</v>
      </c>
      <c r="BM123">
        <f t="shared" ca="1" si="92"/>
        <v>0.87096774193548387</v>
      </c>
      <c r="BN123">
        <f t="shared" ca="1" si="92"/>
        <v>0.9375</v>
      </c>
      <c r="BO123">
        <f t="shared" ca="1" si="92"/>
        <v>0.72093023255813948</v>
      </c>
      <c r="BP123">
        <f t="shared" ca="1" si="92"/>
        <v>0.86486486486486491</v>
      </c>
      <c r="BQ123">
        <f t="shared" ca="1" si="92"/>
        <v>0.88571428571428568</v>
      </c>
      <c r="BR123">
        <f t="shared" ca="1" si="92"/>
        <v>0.82692307692307687</v>
      </c>
      <c r="BS123">
        <f t="shared" ca="1" si="92"/>
        <v>0.82926829268292679</v>
      </c>
      <c r="BT123">
        <f t="shared" ca="1" si="92"/>
        <v>1</v>
      </c>
      <c r="BU123">
        <f t="shared" ca="1" si="92"/>
        <v>0.78048780487804881</v>
      </c>
      <c r="BV123">
        <f t="shared" ca="1" si="92"/>
        <v>0.8666666666666667</v>
      </c>
      <c r="BW123">
        <f t="shared" ca="1" si="92"/>
        <v>0.80555555555555558</v>
      </c>
      <c r="BX123">
        <f t="shared" ca="1" si="92"/>
        <v>0.7142857142857143</v>
      </c>
      <c r="BY123">
        <f t="shared" ca="1" si="92"/>
        <v>0.7192982456140351</v>
      </c>
      <c r="BZ123">
        <f t="shared" ca="1" si="92"/>
        <v>0.78125</v>
      </c>
      <c r="CA123">
        <f t="shared" ca="1" si="92"/>
        <v>0.88235294117647056</v>
      </c>
      <c r="CB123">
        <f t="shared" ca="1" si="92"/>
        <v>0.875</v>
      </c>
      <c r="CC123">
        <f t="shared" ca="1" si="91"/>
        <v>0.79411764705882359</v>
      </c>
      <c r="CD123">
        <f t="shared" ca="1" si="91"/>
        <v>0.72222222222222221</v>
      </c>
      <c r="CE123">
        <f t="shared" ca="1" si="91"/>
        <v>0.75</v>
      </c>
      <c r="CF123">
        <f t="shared" ca="1" si="91"/>
        <v>1</v>
      </c>
      <c r="CG123">
        <f t="shared" ca="1" si="91"/>
        <v>0.82857142857142851</v>
      </c>
      <c r="CH123">
        <f t="shared" ca="1" si="91"/>
        <v>0.92105263157894735</v>
      </c>
      <c r="CI123">
        <f t="shared" ca="1" si="91"/>
        <v>0.80555555555555558</v>
      </c>
      <c r="CJ123">
        <f t="shared" ca="1" si="91"/>
        <v>0.9285714285714286</v>
      </c>
      <c r="CK123">
        <f t="shared" ca="1" si="91"/>
        <v>0.80434782608695654</v>
      </c>
      <c r="CL123">
        <f t="shared" ca="1" si="91"/>
        <v>0.8</v>
      </c>
      <c r="CM123">
        <f t="shared" ca="1" si="91"/>
        <v>0.84210526315789469</v>
      </c>
      <c r="CN123">
        <f t="shared" ca="1" si="91"/>
        <v>0.94871794871794868</v>
      </c>
      <c r="CO123">
        <f t="shared" ca="1" si="91"/>
        <v>0.81395348837209303</v>
      </c>
      <c r="CP123">
        <f t="shared" ca="1" si="91"/>
        <v>0.8</v>
      </c>
      <c r="CQ123">
        <f t="shared" ca="1" si="91"/>
        <v>0.8529411764705882</v>
      </c>
      <c r="CR123">
        <f t="shared" ca="1" si="95"/>
        <v>0.8666666666666667</v>
      </c>
      <c r="CS123">
        <f t="shared" ca="1" si="95"/>
        <v>0.71052631578947367</v>
      </c>
      <c r="CT123">
        <f t="shared" ca="1" si="95"/>
        <v>0.95348837209302328</v>
      </c>
      <c r="CU123">
        <f t="shared" ca="1" si="95"/>
        <v>0.82352941176470584</v>
      </c>
      <c r="CV123">
        <f t="shared" ca="1" si="95"/>
        <v>0.84210526315789469</v>
      </c>
      <c r="CW123">
        <f t="shared" ca="1" si="95"/>
        <v>0.86274509803921573</v>
      </c>
      <c r="CX123">
        <f t="shared" ca="1" si="95"/>
        <v>0.81818181818181812</v>
      </c>
      <c r="CY123">
        <f t="shared" ca="1" si="95"/>
        <v>0.77272727272727271</v>
      </c>
      <c r="CZ123">
        <f t="shared" ca="1" si="95"/>
        <v>0.75</v>
      </c>
      <c r="DA123">
        <f t="shared" ca="1" si="95"/>
        <v>0.76315789473684215</v>
      </c>
      <c r="DB123">
        <f t="shared" ca="1" si="95"/>
        <v>0.91666666666666663</v>
      </c>
      <c r="DC123">
        <f t="shared" ca="1" si="95"/>
        <v>0.82222222222222219</v>
      </c>
      <c r="DD123">
        <f t="shared" ca="1" si="95"/>
        <v>0.93877551020408168</v>
      </c>
      <c r="DE123">
        <f t="shared" ca="1" si="95"/>
        <v>0.8666666666666667</v>
      </c>
      <c r="DF123">
        <f t="shared" ca="1" si="95"/>
        <v>0.82222222222222219</v>
      </c>
      <c r="DG123">
        <f t="shared" ca="1" si="95"/>
        <v>0.93548387096774199</v>
      </c>
      <c r="DH123">
        <f t="shared" ca="1" si="96"/>
        <v>0.86046511627906974</v>
      </c>
      <c r="DI123">
        <f t="shared" ca="1" si="96"/>
        <v>0.94117647058823528</v>
      </c>
      <c r="DJ123">
        <f t="shared" ca="1" si="96"/>
        <v>0.84210526315789469</v>
      </c>
      <c r="DK123">
        <f t="shared" ca="1" si="96"/>
        <v>0.80952380952380953</v>
      </c>
      <c r="DL123">
        <f t="shared" ca="1" si="96"/>
        <v>0.9375</v>
      </c>
      <c r="DM123">
        <f t="shared" ca="1" si="96"/>
        <v>1</v>
      </c>
      <c r="DN123">
        <f t="shared" ca="1" si="96"/>
        <v>0.86363636363636365</v>
      </c>
      <c r="DO123">
        <f t="shared" ca="1" si="96"/>
        <v>0.82857142857142851</v>
      </c>
      <c r="DP123">
        <f t="shared" ca="1" si="93"/>
        <v>0.85</v>
      </c>
      <c r="DQ123">
        <f t="shared" ca="1" si="93"/>
        <v>0.78048780487804881</v>
      </c>
      <c r="DR123">
        <f t="shared" ca="1" si="93"/>
        <v>0.92592592592592593</v>
      </c>
      <c r="DS123">
        <f t="shared" ca="1" si="93"/>
        <v>0</v>
      </c>
      <c r="DT123">
        <f t="shared" ca="1" si="93"/>
        <v>0.69387755102040816</v>
      </c>
      <c r="DU123">
        <f t="shared" ca="1" si="93"/>
        <v>0.73076923076923084</v>
      </c>
      <c r="DV123">
        <f t="shared" ca="1" si="93"/>
        <v>0.77777777777777779</v>
      </c>
      <c r="DW123">
        <f t="shared" ca="1" si="93"/>
        <v>1</v>
      </c>
      <c r="DX123">
        <f t="shared" ca="1" si="93"/>
        <v>0.77500000000000002</v>
      </c>
      <c r="DY123">
        <f t="shared" ca="1" si="93"/>
        <v>0.9285714285714286</v>
      </c>
      <c r="DZ123">
        <f t="shared" ca="1" si="93"/>
        <v>0.86</v>
      </c>
      <c r="EA123">
        <f t="shared" ca="1" si="93"/>
        <v>0.96551724137931039</v>
      </c>
      <c r="EB123">
        <f t="shared" ca="1" si="97"/>
        <v>0.90322580645161288</v>
      </c>
      <c r="EC123">
        <f t="shared" ca="1" si="97"/>
        <v>0.83870967741935487</v>
      </c>
      <c r="ED123">
        <f t="shared" ca="1" si="97"/>
        <v>0.76923076923076916</v>
      </c>
      <c r="EE123">
        <f t="shared" ca="1" si="97"/>
        <v>0.84615384615384615</v>
      </c>
      <c r="EF123">
        <f t="shared" ca="1" si="97"/>
        <v>0.91176470588235292</v>
      </c>
      <c r="EG123">
        <f t="shared" ca="1" si="97"/>
        <v>0.96666666666666667</v>
      </c>
      <c r="EH123">
        <f t="shared" ca="1" si="97"/>
        <v>0.94736842105263164</v>
      </c>
    </row>
    <row r="124" spans="1:138" ht="26.65" x14ac:dyDescent="0.45">
      <c r="A124" s="4" t="s">
        <v>131</v>
      </c>
      <c r="B124" s="3" t="s">
        <v>410</v>
      </c>
      <c r="C124">
        <f t="shared" ca="1" si="99"/>
        <v>0.77419354838709675</v>
      </c>
      <c r="D124">
        <f t="shared" ca="1" si="99"/>
        <v>0.68421052631578949</v>
      </c>
      <c r="E124">
        <f t="shared" ca="1" si="99"/>
        <v>0.65573770491803285</v>
      </c>
      <c r="F124">
        <f t="shared" ca="1" si="99"/>
        <v>0.9285714285714286</v>
      </c>
      <c r="G124">
        <f t="shared" ca="1" si="99"/>
        <v>0.70491803278688525</v>
      </c>
      <c r="H124">
        <f t="shared" ca="1" si="99"/>
        <v>0.76470588235294112</v>
      </c>
      <c r="I124">
        <f t="shared" ca="1" si="99"/>
        <v>0.72881355932203395</v>
      </c>
      <c r="J124">
        <f t="shared" ca="1" si="99"/>
        <v>0.83050847457627119</v>
      </c>
      <c r="K124">
        <f t="shared" ca="1" si="99"/>
        <v>0.87755102040816324</v>
      </c>
      <c r="L124">
        <f t="shared" ca="1" si="99"/>
        <v>0.93333333333333335</v>
      </c>
      <c r="M124">
        <f t="shared" ca="1" si="99"/>
        <v>0.81355932203389836</v>
      </c>
      <c r="N124">
        <f t="shared" ca="1" si="99"/>
        <v>0.9</v>
      </c>
      <c r="O124">
        <f t="shared" ca="1" si="99"/>
        <v>0.8833333333333333</v>
      </c>
      <c r="P124">
        <f t="shared" ca="1" si="99"/>
        <v>0.77083333333333337</v>
      </c>
      <c r="Q124">
        <f t="shared" ca="1" si="99"/>
        <v>0.79629629629629628</v>
      </c>
      <c r="R124">
        <f t="shared" ca="1" si="99"/>
        <v>0.97826086956521741</v>
      </c>
      <c r="S124">
        <f t="shared" ca="1" si="98"/>
        <v>0.85416666666666663</v>
      </c>
      <c r="T124">
        <f t="shared" ca="1" si="98"/>
        <v>0.85106382978723405</v>
      </c>
      <c r="U124">
        <f t="shared" ca="1" si="98"/>
        <v>0.84090909090909094</v>
      </c>
      <c r="V124">
        <f t="shared" ca="1" si="98"/>
        <v>0.84615384615384615</v>
      </c>
      <c r="W124">
        <f t="shared" ca="1" si="98"/>
        <v>0.9285714285714286</v>
      </c>
      <c r="X124">
        <f t="shared" ca="1" si="98"/>
        <v>0.71153846153846156</v>
      </c>
      <c r="Y124">
        <f t="shared" ca="1" si="98"/>
        <v>0.92682926829268297</v>
      </c>
      <c r="Z124">
        <f t="shared" ca="1" si="98"/>
        <v>0.88372093023255816</v>
      </c>
      <c r="AA124">
        <f t="shared" ca="1" si="98"/>
        <v>0.68181818181818188</v>
      </c>
      <c r="AB124">
        <f t="shared" ca="1" si="98"/>
        <v>0.7142857142857143</v>
      </c>
      <c r="AC124">
        <f t="shared" ca="1" si="98"/>
        <v>0.67105263157894735</v>
      </c>
      <c r="AD124">
        <f t="shared" ca="1" si="98"/>
        <v>0.81481481481481488</v>
      </c>
      <c r="AE124">
        <f t="shared" ca="1" si="98"/>
        <v>0.89655172413793105</v>
      </c>
      <c r="AF124">
        <f t="shared" ca="1" si="98"/>
        <v>0.7846153846153846</v>
      </c>
      <c r="AG124">
        <f t="shared" ca="1" si="98"/>
        <v>0.77611940298507465</v>
      </c>
      <c r="AH124">
        <f t="shared" ca="1" si="90"/>
        <v>0.875</v>
      </c>
      <c r="AI124">
        <f t="shared" ca="1" si="90"/>
        <v>0.74509803921568629</v>
      </c>
      <c r="AJ124">
        <f t="shared" ca="1" si="90"/>
        <v>0.87234042553191493</v>
      </c>
      <c r="AK124">
        <f t="shared" ca="1" si="90"/>
        <v>0.8</v>
      </c>
      <c r="AL124">
        <f t="shared" ca="1" si="90"/>
        <v>0.80952380952380953</v>
      </c>
      <c r="AM124">
        <f t="shared" ca="1" si="90"/>
        <v>0.72549019607843135</v>
      </c>
      <c r="AN124">
        <f t="shared" ca="1" si="90"/>
        <v>0.8666666666666667</v>
      </c>
      <c r="AO124">
        <f t="shared" ca="1" si="90"/>
        <v>0.91111111111111109</v>
      </c>
      <c r="AP124">
        <f t="shared" ca="1" si="90"/>
        <v>0.80392156862745101</v>
      </c>
      <c r="AQ124">
        <f t="shared" ca="1" si="90"/>
        <v>0.93181818181818188</v>
      </c>
      <c r="AR124">
        <f t="shared" ca="1" si="90"/>
        <v>0.88888888888888884</v>
      </c>
      <c r="AS124">
        <f t="shared" ca="1" si="90"/>
        <v>0.86956521739130432</v>
      </c>
      <c r="AT124">
        <f t="shared" ca="1" si="90"/>
        <v>0.75</v>
      </c>
      <c r="AU124">
        <f t="shared" ca="1" si="90"/>
        <v>0.88636363636363635</v>
      </c>
      <c r="AV124">
        <f t="shared" ca="1" si="90"/>
        <v>0.85</v>
      </c>
      <c r="AW124">
        <f t="shared" ca="1" si="90"/>
        <v>0.77551020408163263</v>
      </c>
      <c r="AX124">
        <f t="shared" ca="1" si="89"/>
        <v>0.77966101694915257</v>
      </c>
      <c r="AY124">
        <f t="shared" ca="1" si="89"/>
        <v>0.8085106382978724</v>
      </c>
      <c r="AZ124">
        <f t="shared" ca="1" si="89"/>
        <v>0.72881355932203395</v>
      </c>
      <c r="BA124">
        <f t="shared" ca="1" si="89"/>
        <v>0.80952380952380953</v>
      </c>
      <c r="BB124">
        <f t="shared" ca="1" si="89"/>
        <v>0.81818181818181812</v>
      </c>
      <c r="BC124">
        <f t="shared" ca="1" si="89"/>
        <v>0.83018867924528306</v>
      </c>
      <c r="BD124">
        <f t="shared" ca="1" si="89"/>
        <v>0.87037037037037035</v>
      </c>
      <c r="BE124">
        <f t="shared" ca="1" si="89"/>
        <v>0.76363636363636367</v>
      </c>
      <c r="BF124">
        <f t="shared" ca="1" si="89"/>
        <v>0.86363636363636365</v>
      </c>
      <c r="BG124">
        <f t="shared" ca="1" si="89"/>
        <v>0.74576271186440679</v>
      </c>
      <c r="BH124">
        <f t="shared" ca="1" si="89"/>
        <v>0.69230769230769229</v>
      </c>
      <c r="BI124">
        <f t="shared" ca="1" si="89"/>
        <v>0.81632653061224492</v>
      </c>
      <c r="BJ124">
        <f t="shared" ca="1" si="89"/>
        <v>0.90909090909090906</v>
      </c>
      <c r="BK124">
        <f t="shared" ca="1" si="89"/>
        <v>0.78846153846153844</v>
      </c>
      <c r="BL124">
        <f t="shared" ca="1" si="89"/>
        <v>0.86274509803921573</v>
      </c>
      <c r="BM124">
        <f t="shared" ca="1" si="92"/>
        <v>0.9555555555555556</v>
      </c>
      <c r="BN124">
        <f t="shared" ca="1" si="92"/>
        <v>0.90476190476190477</v>
      </c>
      <c r="BO124">
        <f t="shared" ca="1" si="92"/>
        <v>0.60416666666666674</v>
      </c>
      <c r="BP124">
        <f t="shared" ca="1" si="92"/>
        <v>0.85106382978723405</v>
      </c>
      <c r="BQ124">
        <f t="shared" ca="1" si="92"/>
        <v>0.84090909090909094</v>
      </c>
      <c r="BR124">
        <f t="shared" ca="1" si="92"/>
        <v>0.74137931034482762</v>
      </c>
      <c r="BS124">
        <f t="shared" ca="1" si="92"/>
        <v>0.72340425531914887</v>
      </c>
      <c r="BT124">
        <f t="shared" ca="1" si="92"/>
        <v>1</v>
      </c>
      <c r="BU124">
        <f t="shared" ca="1" si="92"/>
        <v>0.68085106382978722</v>
      </c>
      <c r="BV124">
        <f t="shared" ca="1" si="92"/>
        <v>0.74</v>
      </c>
      <c r="BW124">
        <f t="shared" ca="1" si="92"/>
        <v>0.80434782608695654</v>
      </c>
      <c r="BX124">
        <f t="shared" ca="1" si="92"/>
        <v>0.72881355932203395</v>
      </c>
      <c r="BY124">
        <f t="shared" ca="1" si="92"/>
        <v>0.65079365079365081</v>
      </c>
      <c r="BZ124">
        <f t="shared" ca="1" si="92"/>
        <v>0.84090909090909094</v>
      </c>
      <c r="CA124">
        <f t="shared" ca="1" si="92"/>
        <v>0.78048780487804881</v>
      </c>
      <c r="CB124">
        <f t="shared" ca="1" si="92"/>
        <v>0.93333333333333335</v>
      </c>
      <c r="CC124">
        <f t="shared" ca="1" si="91"/>
        <v>0.84782608695652173</v>
      </c>
      <c r="CD124">
        <f t="shared" ca="1" si="91"/>
        <v>0.76595744680851063</v>
      </c>
      <c r="CE124">
        <f t="shared" ca="1" si="91"/>
        <v>0.86956521739130432</v>
      </c>
      <c r="CF124">
        <f t="shared" ca="1" si="91"/>
        <v>0.95238095238095233</v>
      </c>
      <c r="CG124">
        <f t="shared" ca="1" si="91"/>
        <v>0.79545454545454541</v>
      </c>
      <c r="CH124">
        <f t="shared" ca="1" si="91"/>
        <v>0.84782608695652173</v>
      </c>
      <c r="CI124">
        <f t="shared" ca="1" si="91"/>
        <v>0.80434782608695654</v>
      </c>
      <c r="CJ124">
        <f t="shared" ca="1" si="91"/>
        <v>0.95</v>
      </c>
      <c r="CK124">
        <f t="shared" ca="1" si="91"/>
        <v>0.8035714285714286</v>
      </c>
      <c r="CL124">
        <f t="shared" ca="1" si="91"/>
        <v>0.92</v>
      </c>
      <c r="CM124">
        <f t="shared" ca="1" si="91"/>
        <v>0.78125</v>
      </c>
      <c r="CN124">
        <f t="shared" ca="1" si="91"/>
        <v>0.94</v>
      </c>
      <c r="CO124">
        <f t="shared" ca="1" si="91"/>
        <v>0.78846153846153844</v>
      </c>
      <c r="CP124">
        <f t="shared" ca="1" si="91"/>
        <v>0.86206896551724133</v>
      </c>
      <c r="CQ124">
        <f t="shared" ca="1" si="91"/>
        <v>0.9375</v>
      </c>
      <c r="CR124">
        <f t="shared" ca="1" si="95"/>
        <v>0.875</v>
      </c>
      <c r="CS124">
        <f t="shared" ca="1" si="95"/>
        <v>0.87037037037037035</v>
      </c>
      <c r="CT124">
        <f t="shared" ca="1" si="95"/>
        <v>0.90384615384615385</v>
      </c>
      <c r="CU124">
        <f t="shared" ca="1" si="95"/>
        <v>0.84444444444444444</v>
      </c>
      <c r="CV124">
        <f t="shared" ca="1" si="95"/>
        <v>0.85714285714285721</v>
      </c>
      <c r="CW124">
        <f t="shared" ca="1" si="95"/>
        <v>0.81355932203389836</v>
      </c>
      <c r="CX124">
        <f t="shared" ca="1" si="95"/>
        <v>0.83636363636363642</v>
      </c>
      <c r="CY124">
        <f t="shared" ca="1" si="95"/>
        <v>0.8214285714285714</v>
      </c>
      <c r="CZ124">
        <f t="shared" ca="1" si="95"/>
        <v>0.796875</v>
      </c>
      <c r="DA124">
        <f t="shared" ca="1" si="95"/>
        <v>0.82000000000000006</v>
      </c>
      <c r="DB124">
        <f t="shared" ca="1" si="95"/>
        <v>0.9375</v>
      </c>
      <c r="DC124">
        <f t="shared" ca="1" si="95"/>
        <v>0.79629629629629628</v>
      </c>
      <c r="DD124">
        <f t="shared" ca="1" si="95"/>
        <v>0.83636363636363642</v>
      </c>
      <c r="DE124">
        <f t="shared" ca="1" si="95"/>
        <v>0.8545454545454545</v>
      </c>
      <c r="DF124">
        <f t="shared" ca="1" si="95"/>
        <v>0.81818181818181812</v>
      </c>
      <c r="DG124">
        <f t="shared" ca="1" si="95"/>
        <v>0.9285714285714286</v>
      </c>
      <c r="DH124">
        <f t="shared" ca="1" si="96"/>
        <v>0.89090909090909087</v>
      </c>
      <c r="DI124">
        <f t="shared" ca="1" si="96"/>
        <v>0.93333333333333335</v>
      </c>
      <c r="DJ124">
        <f t="shared" ca="1" si="96"/>
        <v>0.83333333333333337</v>
      </c>
      <c r="DK124">
        <f t="shared" ca="1" si="96"/>
        <v>0.78431372549019607</v>
      </c>
      <c r="DL124">
        <f t="shared" ca="1" si="96"/>
        <v>0.95454545454545459</v>
      </c>
      <c r="DM124">
        <f t="shared" ca="1" si="96"/>
        <v>0.95</v>
      </c>
      <c r="DN124">
        <f t="shared" ca="1" si="96"/>
        <v>0.78431372549019607</v>
      </c>
      <c r="DO124">
        <f t="shared" ca="1" si="96"/>
        <v>0.89583333333333337</v>
      </c>
      <c r="DP124">
        <f t="shared" ca="1" si="93"/>
        <v>0.81632653061224492</v>
      </c>
      <c r="DQ124">
        <f t="shared" ca="1" si="93"/>
        <v>0.8727272727272728</v>
      </c>
      <c r="DR124">
        <f t="shared" ca="1" si="93"/>
        <v>0.97499999999999998</v>
      </c>
      <c r="DS124">
        <f t="shared" ca="1" si="93"/>
        <v>0.69387755102040816</v>
      </c>
      <c r="DT124">
        <f t="shared" ca="1" si="93"/>
        <v>0</v>
      </c>
      <c r="DU124">
        <f t="shared" ca="1" si="93"/>
        <v>0.58181818181818179</v>
      </c>
      <c r="DV124">
        <f t="shared" ca="1" si="93"/>
        <v>0.75555555555555554</v>
      </c>
      <c r="DW124">
        <f t="shared" ca="1" si="93"/>
        <v>1</v>
      </c>
      <c r="DX124">
        <f t="shared" ca="1" si="93"/>
        <v>0.78</v>
      </c>
      <c r="DY124">
        <f t="shared" ca="1" si="93"/>
        <v>0.70454545454545459</v>
      </c>
      <c r="DZ124">
        <f t="shared" ca="1" si="93"/>
        <v>0.62</v>
      </c>
      <c r="EA124">
        <f t="shared" ca="1" si="93"/>
        <v>0.92307692307692313</v>
      </c>
      <c r="EB124">
        <f t="shared" ca="1" si="97"/>
        <v>0.87804878048780488</v>
      </c>
      <c r="EC124">
        <f t="shared" ca="1" si="97"/>
        <v>0.85714285714285721</v>
      </c>
      <c r="ED124">
        <f t="shared" ca="1" si="97"/>
        <v>0.66666666666666674</v>
      </c>
      <c r="EE124">
        <f t="shared" ca="1" si="97"/>
        <v>0.73333333333333339</v>
      </c>
      <c r="EF124">
        <f t="shared" ca="1" si="97"/>
        <v>0.83333333333333337</v>
      </c>
      <c r="EG124">
        <f t="shared" ca="1" si="97"/>
        <v>0.89743589743589747</v>
      </c>
      <c r="EH124">
        <f t="shared" ca="1" si="97"/>
        <v>0.79069767441860461</v>
      </c>
    </row>
    <row r="125" spans="1:138" ht="26.65" x14ac:dyDescent="0.45">
      <c r="A125" s="4" t="s">
        <v>132</v>
      </c>
      <c r="B125" s="3" t="s">
        <v>411</v>
      </c>
      <c r="C125">
        <f t="shared" ca="1" si="99"/>
        <v>0.72131147540983609</v>
      </c>
      <c r="D125">
        <f t="shared" ca="1" si="99"/>
        <v>0.64</v>
      </c>
      <c r="E125">
        <f t="shared" ca="1" si="99"/>
        <v>0.62295081967213117</v>
      </c>
      <c r="F125">
        <f t="shared" ca="1" si="99"/>
        <v>0.8727272727272728</v>
      </c>
      <c r="G125">
        <f t="shared" ca="1" si="99"/>
        <v>0.77272727272727271</v>
      </c>
      <c r="H125">
        <f t="shared" ca="1" si="99"/>
        <v>0.81818181818181812</v>
      </c>
      <c r="I125">
        <f t="shared" ca="1" si="99"/>
        <v>0.75806451612903225</v>
      </c>
      <c r="J125">
        <f t="shared" ca="1" si="99"/>
        <v>0.83606557377049184</v>
      </c>
      <c r="K125">
        <f t="shared" ca="1" si="99"/>
        <v>0.86</v>
      </c>
      <c r="L125">
        <f t="shared" ca="1" si="99"/>
        <v>0.97959183673469385</v>
      </c>
      <c r="M125">
        <f t="shared" ca="1" si="99"/>
        <v>0.75862068965517238</v>
      </c>
      <c r="N125">
        <f t="shared" ca="1" si="99"/>
        <v>0.92452830188679247</v>
      </c>
      <c r="O125">
        <f t="shared" ca="1" si="99"/>
        <v>0.78947368421052633</v>
      </c>
      <c r="P125">
        <f t="shared" ca="1" si="99"/>
        <v>0.67391304347826086</v>
      </c>
      <c r="Q125">
        <f t="shared" ca="1" si="99"/>
        <v>0.73584905660377364</v>
      </c>
      <c r="R125">
        <f t="shared" ca="1" si="99"/>
        <v>0.91111111111111109</v>
      </c>
      <c r="S125">
        <f t="shared" ca="1" si="98"/>
        <v>0.78723404255319152</v>
      </c>
      <c r="T125">
        <f t="shared" ca="1" si="98"/>
        <v>0.75555555555555554</v>
      </c>
      <c r="U125">
        <f t="shared" ca="1" si="98"/>
        <v>0.84782608695652173</v>
      </c>
      <c r="V125">
        <f t="shared" ca="1" si="98"/>
        <v>0.78431372549019607</v>
      </c>
      <c r="W125">
        <f t="shared" ca="1" si="98"/>
        <v>0.90697674418604657</v>
      </c>
      <c r="X125">
        <f t="shared" ca="1" si="98"/>
        <v>0.72222222222222221</v>
      </c>
      <c r="Y125">
        <f t="shared" ca="1" si="98"/>
        <v>0.90476190476190477</v>
      </c>
      <c r="Z125">
        <f t="shared" ca="1" si="98"/>
        <v>0.86363636363636365</v>
      </c>
      <c r="AA125">
        <f t="shared" ca="1" si="98"/>
        <v>0.75</v>
      </c>
      <c r="AB125">
        <f t="shared" ca="1" si="98"/>
        <v>0.73972602739726034</v>
      </c>
      <c r="AC125">
        <f t="shared" ca="1" si="98"/>
        <v>0.66233766233766234</v>
      </c>
      <c r="AD125">
        <f t="shared" ca="1" si="98"/>
        <v>0.8214285714285714</v>
      </c>
      <c r="AE125">
        <f t="shared" ca="1" si="98"/>
        <v>0.84210526315789469</v>
      </c>
      <c r="AF125">
        <f t="shared" ca="1" si="98"/>
        <v>0.79104477611940305</v>
      </c>
      <c r="AG125">
        <f t="shared" ca="1" si="98"/>
        <v>0.74626865671641784</v>
      </c>
      <c r="AH125">
        <f t="shared" ca="1" si="90"/>
        <v>0.85714285714285721</v>
      </c>
      <c r="AI125">
        <f t="shared" ca="1" si="90"/>
        <v>0.77777777777777779</v>
      </c>
      <c r="AJ125">
        <f t="shared" ca="1" si="90"/>
        <v>0.9</v>
      </c>
      <c r="AK125">
        <f t="shared" ca="1" si="90"/>
        <v>0.85714285714285721</v>
      </c>
      <c r="AL125">
        <f t="shared" ca="1" si="90"/>
        <v>0.73770491803278682</v>
      </c>
      <c r="AM125">
        <f t="shared" ca="1" si="90"/>
        <v>0.71153846153846156</v>
      </c>
      <c r="AN125">
        <f t="shared" ca="1" si="90"/>
        <v>0.87234042553191493</v>
      </c>
      <c r="AO125">
        <f t="shared" ca="1" si="90"/>
        <v>0.91489361702127658</v>
      </c>
      <c r="AP125">
        <f t="shared" ca="1" si="90"/>
        <v>0.875</v>
      </c>
      <c r="AQ125">
        <f t="shared" ca="1" si="90"/>
        <v>0.93478260869565222</v>
      </c>
      <c r="AR125">
        <f t="shared" ca="1" si="90"/>
        <v>0.93877551020408168</v>
      </c>
      <c r="AS125">
        <f t="shared" ca="1" si="90"/>
        <v>0.92</v>
      </c>
      <c r="AT125">
        <f t="shared" ca="1" si="90"/>
        <v>0.7592592592592593</v>
      </c>
      <c r="AU125">
        <f t="shared" ca="1" si="90"/>
        <v>0.91489361702127658</v>
      </c>
      <c r="AV125">
        <f t="shared" ca="1" si="90"/>
        <v>0.88372093023255816</v>
      </c>
      <c r="AW125">
        <f t="shared" ref="AW125:BL138" ca="1" si="100">1-(COUNTIFS(INDIRECT(AW$1),1,INDIRECT($A125),1)/(COUNTIFS(INDIRECT(AW$1),1,INDIRECT($A125),0)+COUNTIFS(INDIRECT(AW$1),0,INDIRECT($A125),1)+COUNTIFS(INDIRECT(AW$1),1,INDIRECT($A125),1)))</f>
        <v>0.83018867924528306</v>
      </c>
      <c r="AX125">
        <f t="shared" ca="1" si="100"/>
        <v>0.72413793103448276</v>
      </c>
      <c r="AY125">
        <f t="shared" ca="1" si="100"/>
        <v>0.84</v>
      </c>
      <c r="AZ125">
        <f t="shared" ca="1" si="100"/>
        <v>0.67241379310344829</v>
      </c>
      <c r="BA125">
        <f t="shared" ca="1" si="100"/>
        <v>0.81818181818181812</v>
      </c>
      <c r="BB125">
        <f t="shared" ca="1" si="100"/>
        <v>0.85106382978723405</v>
      </c>
      <c r="BC125">
        <f t="shared" ca="1" si="100"/>
        <v>0.76923076923076916</v>
      </c>
      <c r="BD125">
        <f t="shared" ca="1" si="100"/>
        <v>0.875</v>
      </c>
      <c r="BE125">
        <f t="shared" ca="1" si="100"/>
        <v>0.72727272727272729</v>
      </c>
      <c r="BF125">
        <f t="shared" ca="1" si="100"/>
        <v>0.91666666666666663</v>
      </c>
      <c r="BG125">
        <f t="shared" ca="1" si="100"/>
        <v>0.64285714285714279</v>
      </c>
      <c r="BH125">
        <f t="shared" ca="1" si="100"/>
        <v>0.72727272727272729</v>
      </c>
      <c r="BI125">
        <f t="shared" ca="1" si="100"/>
        <v>0.8</v>
      </c>
      <c r="BJ125">
        <f t="shared" ca="1" si="100"/>
        <v>0.91304347826086962</v>
      </c>
      <c r="BK125">
        <f t="shared" ca="1" si="100"/>
        <v>0.67346938775510212</v>
      </c>
      <c r="BL125">
        <f t="shared" ca="1" si="100"/>
        <v>0.72340425531914887</v>
      </c>
      <c r="BM125">
        <f t="shared" ca="1" si="92"/>
        <v>0.88636363636363635</v>
      </c>
      <c r="BN125">
        <f t="shared" ca="1" si="92"/>
        <v>0.90909090909090906</v>
      </c>
      <c r="BO125">
        <f t="shared" ca="1" si="92"/>
        <v>0.76785714285714279</v>
      </c>
      <c r="BP125">
        <f t="shared" ca="1" si="92"/>
        <v>0.85714285714285721</v>
      </c>
      <c r="BQ125">
        <f t="shared" ca="1" si="92"/>
        <v>0.84782608695652173</v>
      </c>
      <c r="BR125">
        <f t="shared" ca="1" si="92"/>
        <v>0.6607142857142857</v>
      </c>
      <c r="BS125">
        <f t="shared" ca="1" si="92"/>
        <v>0.68085106382978722</v>
      </c>
      <c r="BT125">
        <f t="shared" ca="1" si="92"/>
        <v>1</v>
      </c>
      <c r="BU125">
        <f t="shared" ca="1" si="92"/>
        <v>0.76923076923076916</v>
      </c>
      <c r="BV125">
        <f t="shared" ca="1" si="92"/>
        <v>0.81818181818181812</v>
      </c>
      <c r="BW125">
        <f t="shared" ca="1" si="92"/>
        <v>0.83673469387755106</v>
      </c>
      <c r="BX125">
        <f t="shared" ca="1" si="92"/>
        <v>0.54716981132075471</v>
      </c>
      <c r="BY125">
        <f t="shared" ca="1" si="92"/>
        <v>0.68181818181818188</v>
      </c>
      <c r="BZ125">
        <f t="shared" ca="1" si="92"/>
        <v>0.87234042553191493</v>
      </c>
      <c r="CA125">
        <f t="shared" ca="1" si="92"/>
        <v>0.8936170212765957</v>
      </c>
      <c r="CB125">
        <f t="shared" ca="1" si="92"/>
        <v>0.86363636363636365</v>
      </c>
      <c r="CC125">
        <f t="shared" ca="1" si="91"/>
        <v>0.87755102040816324</v>
      </c>
      <c r="CD125">
        <f t="shared" ca="1" si="91"/>
        <v>0.75</v>
      </c>
      <c r="CE125">
        <f t="shared" ca="1" si="91"/>
        <v>0.8</v>
      </c>
      <c r="CF125">
        <f t="shared" ca="1" si="91"/>
        <v>0.90476190476190477</v>
      </c>
      <c r="CG125">
        <f t="shared" ca="1" si="91"/>
        <v>0.77777777777777779</v>
      </c>
      <c r="CH125">
        <f t="shared" ca="1" si="91"/>
        <v>0.77777777777777779</v>
      </c>
      <c r="CI125">
        <f t="shared" ca="1" si="91"/>
        <v>0.86</v>
      </c>
      <c r="CJ125">
        <f t="shared" ca="1" si="91"/>
        <v>0.92682926829268297</v>
      </c>
      <c r="CK125">
        <f t="shared" ca="1" si="91"/>
        <v>0.83050847457627119</v>
      </c>
      <c r="CL125">
        <f t="shared" ca="1" si="91"/>
        <v>0.90196078431372551</v>
      </c>
      <c r="CM125">
        <f t="shared" ca="1" si="91"/>
        <v>0.70967741935483875</v>
      </c>
      <c r="CN125">
        <f t="shared" ca="1" si="91"/>
        <v>0.92156862745098045</v>
      </c>
      <c r="CO125">
        <f t="shared" ca="1" si="91"/>
        <v>0.75</v>
      </c>
      <c r="CP125">
        <f t="shared" ca="1" si="91"/>
        <v>0.7857142857142857</v>
      </c>
      <c r="CQ125">
        <f t="shared" ca="1" si="91"/>
        <v>0.87234042553191493</v>
      </c>
      <c r="CR125">
        <f t="shared" ca="1" si="95"/>
        <v>0.87931034482758619</v>
      </c>
      <c r="CS125">
        <f t="shared" ca="1" si="95"/>
        <v>0.78846153846153844</v>
      </c>
      <c r="CT125">
        <f t="shared" ca="1" si="95"/>
        <v>0.8867924528301887</v>
      </c>
      <c r="CU125">
        <f t="shared" ca="1" si="95"/>
        <v>0.89795918367346939</v>
      </c>
      <c r="CV125">
        <f t="shared" ca="1" si="95"/>
        <v>0.84</v>
      </c>
      <c r="CW125">
        <f t="shared" ca="1" si="95"/>
        <v>0.8</v>
      </c>
      <c r="CX125">
        <f t="shared" ca="1" si="95"/>
        <v>0.88135593220338981</v>
      </c>
      <c r="CY125">
        <f t="shared" ca="1" si="95"/>
        <v>0.7857142857142857</v>
      </c>
      <c r="CZ125">
        <f t="shared" ca="1" si="95"/>
        <v>0.765625</v>
      </c>
      <c r="DA125">
        <f t="shared" ca="1" si="95"/>
        <v>0.82692307692307687</v>
      </c>
      <c r="DB125">
        <f t="shared" ca="1" si="95"/>
        <v>0.96078431372549022</v>
      </c>
      <c r="DC125">
        <f t="shared" ca="1" si="95"/>
        <v>0.78181818181818186</v>
      </c>
      <c r="DD125">
        <f t="shared" ca="1" si="95"/>
        <v>0.8214285714285714</v>
      </c>
      <c r="DE125">
        <f t="shared" ca="1" si="95"/>
        <v>0.85964912280701755</v>
      </c>
      <c r="DF125">
        <f t="shared" ca="1" si="95"/>
        <v>0.8035714285714286</v>
      </c>
      <c r="DG125">
        <f t="shared" ca="1" si="95"/>
        <v>0.9555555555555556</v>
      </c>
      <c r="DH125">
        <f t="shared" ca="1" si="96"/>
        <v>0.81132075471698117</v>
      </c>
      <c r="DI125">
        <f t="shared" ca="1" si="96"/>
        <v>0.86363636363636365</v>
      </c>
      <c r="DJ125">
        <f t="shared" ca="1" si="96"/>
        <v>0.81632653061224492</v>
      </c>
      <c r="DK125">
        <f t="shared" ca="1" si="96"/>
        <v>0.79245283018867929</v>
      </c>
      <c r="DL125">
        <f t="shared" ca="1" si="96"/>
        <v>0.97872340425531912</v>
      </c>
      <c r="DM125">
        <f t="shared" ca="1" si="96"/>
        <v>0.95238095238095233</v>
      </c>
      <c r="DN125">
        <f t="shared" ca="1" si="96"/>
        <v>0.85714285714285721</v>
      </c>
      <c r="DO125">
        <f t="shared" ca="1" si="96"/>
        <v>0.9</v>
      </c>
      <c r="DP125">
        <f t="shared" ca="1" si="93"/>
        <v>0.84615384615384615</v>
      </c>
      <c r="DQ125">
        <f t="shared" ca="1" si="93"/>
        <v>0.85714285714285721</v>
      </c>
      <c r="DR125">
        <f t="shared" ca="1" si="93"/>
        <v>1</v>
      </c>
      <c r="DS125">
        <f t="shared" ca="1" si="93"/>
        <v>0.73076923076923084</v>
      </c>
      <c r="DT125">
        <f t="shared" ca="1" si="93"/>
        <v>0.58181818181818179</v>
      </c>
      <c r="DU125">
        <f t="shared" ca="1" si="93"/>
        <v>0</v>
      </c>
      <c r="DV125">
        <f t="shared" ca="1" si="93"/>
        <v>0.55000000000000004</v>
      </c>
      <c r="DW125">
        <f t="shared" ca="1" si="93"/>
        <v>1</v>
      </c>
      <c r="DX125">
        <f t="shared" ca="1" si="93"/>
        <v>0.6875</v>
      </c>
      <c r="DY125">
        <f t="shared" ca="1" si="93"/>
        <v>0.77083333333333337</v>
      </c>
      <c r="DZ125">
        <f t="shared" ca="1" si="93"/>
        <v>0.63461538461538458</v>
      </c>
      <c r="EA125">
        <f t="shared" ca="1" si="93"/>
        <v>0.92682926829268297</v>
      </c>
      <c r="EB125">
        <f t="shared" ca="1" si="97"/>
        <v>0.88372093023255816</v>
      </c>
      <c r="EC125">
        <f t="shared" ca="1" si="97"/>
        <v>0.78048780487804881</v>
      </c>
      <c r="ED125">
        <f t="shared" ca="1" si="97"/>
        <v>0.78431372549019607</v>
      </c>
      <c r="EE125">
        <f t="shared" ca="1" si="97"/>
        <v>0.77083333333333337</v>
      </c>
      <c r="EF125">
        <f t="shared" ca="1" si="97"/>
        <v>0.89130434782608692</v>
      </c>
      <c r="EG125">
        <f t="shared" ca="1" si="97"/>
        <v>0.90243902439024393</v>
      </c>
      <c r="EH125">
        <f t="shared" ca="1" si="97"/>
        <v>0.8</v>
      </c>
    </row>
    <row r="126" spans="1:138" ht="39.75" x14ac:dyDescent="0.45">
      <c r="A126" s="4" t="s">
        <v>133</v>
      </c>
      <c r="B126" s="3" t="s">
        <v>412</v>
      </c>
      <c r="C126">
        <f t="shared" ca="1" si="99"/>
        <v>0.83333333333333337</v>
      </c>
      <c r="D126">
        <f t="shared" ca="1" si="99"/>
        <v>0.78787878787878785</v>
      </c>
      <c r="E126">
        <f t="shared" ca="1" si="99"/>
        <v>0.73469387755102034</v>
      </c>
      <c r="F126">
        <f t="shared" ca="1" si="99"/>
        <v>0.97435897435897434</v>
      </c>
      <c r="G126">
        <f t="shared" ca="1" si="99"/>
        <v>0.86538461538461542</v>
      </c>
      <c r="H126">
        <f t="shared" ca="1" si="99"/>
        <v>0.83783783783783783</v>
      </c>
      <c r="I126">
        <f t="shared" ca="1" si="99"/>
        <v>0.85416666666666663</v>
      </c>
      <c r="J126">
        <f t="shared" ca="1" si="99"/>
        <v>0.83333333333333337</v>
      </c>
      <c r="K126">
        <f t="shared" ca="1" si="99"/>
        <v>0.87096774193548387</v>
      </c>
      <c r="L126">
        <f t="shared" ca="1" si="99"/>
        <v>0.96296296296296302</v>
      </c>
      <c r="M126">
        <f t="shared" ca="1" si="99"/>
        <v>0.88888888888888884</v>
      </c>
      <c r="N126">
        <f t="shared" ca="1" si="99"/>
        <v>0.97058823529411764</v>
      </c>
      <c r="O126">
        <f t="shared" ca="1" si="99"/>
        <v>0.85365853658536583</v>
      </c>
      <c r="P126">
        <f t="shared" ca="1" si="99"/>
        <v>0.78125</v>
      </c>
      <c r="Q126">
        <f t="shared" ca="1" si="99"/>
        <v>0.875</v>
      </c>
      <c r="R126">
        <f t="shared" ca="1" si="99"/>
        <v>0.875</v>
      </c>
      <c r="S126">
        <f t="shared" ca="1" si="98"/>
        <v>0.93939393939393945</v>
      </c>
      <c r="T126">
        <f t="shared" ca="1" si="98"/>
        <v>0.90322580645161288</v>
      </c>
      <c r="U126">
        <f t="shared" ca="1" si="98"/>
        <v>0.85185185185185186</v>
      </c>
      <c r="V126">
        <f t="shared" ca="1" si="98"/>
        <v>0.85714285714285721</v>
      </c>
      <c r="W126">
        <f t="shared" ca="1" si="98"/>
        <v>0.91304347826086962</v>
      </c>
      <c r="X126">
        <f t="shared" ca="1" si="98"/>
        <v>0.85365853658536583</v>
      </c>
      <c r="Y126">
        <f t="shared" ca="1" si="98"/>
        <v>1</v>
      </c>
      <c r="Z126">
        <f t="shared" ca="1" si="98"/>
        <v>0.83333333333333337</v>
      </c>
      <c r="AA126">
        <f t="shared" ca="1" si="98"/>
        <v>0.84848484848484851</v>
      </c>
      <c r="AB126">
        <f t="shared" ca="1" si="98"/>
        <v>0.83333333333333337</v>
      </c>
      <c r="AC126">
        <f t="shared" ca="1" si="98"/>
        <v>0.80882352941176472</v>
      </c>
      <c r="AD126">
        <f t="shared" ca="1" si="98"/>
        <v>0.87179487179487181</v>
      </c>
      <c r="AE126">
        <f t="shared" ca="1" si="98"/>
        <v>0.9</v>
      </c>
      <c r="AF126">
        <f t="shared" ca="1" si="98"/>
        <v>0.86538461538461542</v>
      </c>
      <c r="AG126">
        <f t="shared" ca="1" si="98"/>
        <v>0.91228070175438591</v>
      </c>
      <c r="AH126">
        <f t="shared" ref="AH126:AW138" ca="1" si="101">1-(COUNTIFS(INDIRECT(AH$1),1,INDIRECT($A126),1)/(COUNTIFS(INDIRECT(AH$1),1,INDIRECT($A126),0)+COUNTIFS(INDIRECT(AH$1),0,INDIRECT($A126),1)+COUNTIFS(INDIRECT(AH$1),1,INDIRECT($A126),1)))</f>
        <v>0.9375</v>
      </c>
      <c r="AI126">
        <f t="shared" ca="1" si="101"/>
        <v>0.87179487179487181</v>
      </c>
      <c r="AJ126">
        <f t="shared" ca="1" si="101"/>
        <v>0.96875</v>
      </c>
      <c r="AK126">
        <f t="shared" ca="1" si="101"/>
        <v>0.8666666666666667</v>
      </c>
      <c r="AL126">
        <f t="shared" ca="1" si="101"/>
        <v>0.85416666666666663</v>
      </c>
      <c r="AM126">
        <f t="shared" ca="1" si="101"/>
        <v>0.84615384615384615</v>
      </c>
      <c r="AN126">
        <f t="shared" ca="1" si="101"/>
        <v>0.93103448275862066</v>
      </c>
      <c r="AO126">
        <f t="shared" ca="1" si="101"/>
        <v>0.84</v>
      </c>
      <c r="AP126">
        <f t="shared" ca="1" si="101"/>
        <v>0.89189189189189189</v>
      </c>
      <c r="AQ126">
        <f t="shared" ca="1" si="101"/>
        <v>0.96153846153846156</v>
      </c>
      <c r="AR126">
        <f t="shared" ca="1" si="101"/>
        <v>0.88888888888888884</v>
      </c>
      <c r="AS126">
        <f t="shared" ca="1" si="101"/>
        <v>0.89655172413793105</v>
      </c>
      <c r="AT126">
        <f t="shared" ca="1" si="101"/>
        <v>0.90243902439024393</v>
      </c>
      <c r="AU126">
        <f t="shared" ca="1" si="101"/>
        <v>0.9642857142857143</v>
      </c>
      <c r="AV126">
        <f t="shared" ca="1" si="101"/>
        <v>0.91666666666666663</v>
      </c>
      <c r="AW126">
        <f t="shared" ca="1" si="101"/>
        <v>0.88888888888888884</v>
      </c>
      <c r="AX126">
        <f t="shared" ca="1" si="100"/>
        <v>0.84444444444444444</v>
      </c>
      <c r="AY126">
        <f t="shared" ca="1" si="100"/>
        <v>0.875</v>
      </c>
      <c r="AZ126">
        <f t="shared" ca="1" si="100"/>
        <v>0.75</v>
      </c>
      <c r="BA126">
        <f t="shared" ca="1" si="100"/>
        <v>0.8</v>
      </c>
      <c r="BB126">
        <f t="shared" ca="1" si="100"/>
        <v>0.85714285714285721</v>
      </c>
      <c r="BC126">
        <f t="shared" ca="1" si="100"/>
        <v>0.83333333333333337</v>
      </c>
      <c r="BD126">
        <f t="shared" ca="1" si="100"/>
        <v>0.89189189189189189</v>
      </c>
      <c r="BE126">
        <f t="shared" ca="1" si="100"/>
        <v>0.85714285714285721</v>
      </c>
      <c r="BF126">
        <f t="shared" ca="1" si="100"/>
        <v>0.9285714285714286</v>
      </c>
      <c r="BG126">
        <f t="shared" ca="1" si="100"/>
        <v>0.77272727272727271</v>
      </c>
      <c r="BH126">
        <f t="shared" ca="1" si="100"/>
        <v>0.70270270270270263</v>
      </c>
      <c r="BI126">
        <f t="shared" ca="1" si="100"/>
        <v>0.84848484848484851</v>
      </c>
      <c r="BJ126">
        <f t="shared" ca="1" si="100"/>
        <v>0.88</v>
      </c>
      <c r="BK126">
        <f t="shared" ca="1" si="100"/>
        <v>0.80555555555555558</v>
      </c>
      <c r="BL126">
        <f t="shared" ca="1" si="100"/>
        <v>0.77419354838709675</v>
      </c>
      <c r="BM126">
        <f t="shared" ca="1" si="92"/>
        <v>0.92</v>
      </c>
      <c r="BN126">
        <f t="shared" ca="1" si="92"/>
        <v>0.86956521739130432</v>
      </c>
      <c r="BO126">
        <f t="shared" ca="1" si="92"/>
        <v>0.85365853658536583</v>
      </c>
      <c r="BP126">
        <f t="shared" ca="1" si="92"/>
        <v>0.90322580645161288</v>
      </c>
      <c r="BQ126">
        <f t="shared" ca="1" si="92"/>
        <v>0.80769230769230771</v>
      </c>
      <c r="BR126">
        <f t="shared" ca="1" si="92"/>
        <v>0.82222222222222219</v>
      </c>
      <c r="BS126">
        <f t="shared" ca="1" si="92"/>
        <v>0.62068965517241381</v>
      </c>
      <c r="BT126">
        <f t="shared" ca="1" si="92"/>
        <v>1</v>
      </c>
      <c r="BU126">
        <f t="shared" ca="1" si="92"/>
        <v>0.86486486486486491</v>
      </c>
      <c r="BV126">
        <f t="shared" ca="1" si="92"/>
        <v>0.83783783783783783</v>
      </c>
      <c r="BW126">
        <f t="shared" ca="1" si="92"/>
        <v>0.93939393939393945</v>
      </c>
      <c r="BX126">
        <f t="shared" ca="1" si="92"/>
        <v>0.72093023255813948</v>
      </c>
      <c r="BY126">
        <f t="shared" ca="1" si="92"/>
        <v>0.77358490566037741</v>
      </c>
      <c r="BZ126">
        <f t="shared" ca="1" si="92"/>
        <v>0.85185185185185186</v>
      </c>
      <c r="CA126">
        <f t="shared" ca="1" si="92"/>
        <v>0.9285714285714286</v>
      </c>
      <c r="CB126">
        <f t="shared" ref="CB126:CQ138" ca="1" si="102">1-(COUNTIFS(INDIRECT(CB$1),1,INDIRECT($A126),1)/(COUNTIFS(INDIRECT(CB$1),1,INDIRECT($A126),0)+COUNTIFS(INDIRECT(CB$1),0,INDIRECT($A126),1)+COUNTIFS(INDIRECT(CB$1),1,INDIRECT($A126),1)))</f>
        <v>0.78260869565217395</v>
      </c>
      <c r="CC126">
        <f t="shared" ca="1" si="102"/>
        <v>0.9</v>
      </c>
      <c r="CD126">
        <f t="shared" ca="1" si="102"/>
        <v>0.73333333333333339</v>
      </c>
      <c r="CE126">
        <f t="shared" ca="1" si="102"/>
        <v>0.81481481481481488</v>
      </c>
      <c r="CF126">
        <f t="shared" ca="1" si="102"/>
        <v>0.90909090909090906</v>
      </c>
      <c r="CG126">
        <f t="shared" ca="1" si="102"/>
        <v>0.73076923076923084</v>
      </c>
      <c r="CH126">
        <f t="shared" ca="1" si="102"/>
        <v>0.67999999999999994</v>
      </c>
      <c r="CI126">
        <f t="shared" ca="1" si="102"/>
        <v>0.87096774193548387</v>
      </c>
      <c r="CJ126">
        <f t="shared" ca="1" si="102"/>
        <v>0.84210526315789469</v>
      </c>
      <c r="CK126">
        <f t="shared" ca="1" si="102"/>
        <v>0.88095238095238093</v>
      </c>
      <c r="CL126">
        <f t="shared" ca="1" si="102"/>
        <v>0.90322580645161288</v>
      </c>
      <c r="CM126">
        <f t="shared" ca="1" si="102"/>
        <v>0.84</v>
      </c>
      <c r="CN126">
        <f t="shared" ca="1" si="102"/>
        <v>0.96875</v>
      </c>
      <c r="CO126">
        <f t="shared" ca="1" si="102"/>
        <v>0.80555555555555558</v>
      </c>
      <c r="CP126">
        <f t="shared" ca="1" si="102"/>
        <v>0.90476190476190477</v>
      </c>
      <c r="CQ126">
        <f t="shared" ca="1" si="102"/>
        <v>0.8928571428571429</v>
      </c>
      <c r="CR126">
        <f t="shared" ca="1" si="95"/>
        <v>0.86842105263157898</v>
      </c>
      <c r="CS126">
        <f t="shared" ca="1" si="95"/>
        <v>0.86111111111111116</v>
      </c>
      <c r="CT126">
        <f t="shared" ca="1" si="95"/>
        <v>0.94285714285714284</v>
      </c>
      <c r="CU126">
        <f t="shared" ca="1" si="95"/>
        <v>0.93333333333333335</v>
      </c>
      <c r="CV126">
        <f t="shared" ca="1" si="95"/>
        <v>0.83870967741935487</v>
      </c>
      <c r="CW126">
        <f t="shared" ca="1" si="95"/>
        <v>0.91304347826086962</v>
      </c>
      <c r="CX126">
        <f t="shared" ca="1" si="95"/>
        <v>0.84210526315789469</v>
      </c>
      <c r="CY126">
        <f t="shared" ca="1" si="95"/>
        <v>0.7567567567567568</v>
      </c>
      <c r="CZ126">
        <f t="shared" ca="1" si="95"/>
        <v>0.88235294117647056</v>
      </c>
      <c r="DA126">
        <f t="shared" ca="1" si="95"/>
        <v>0.8529411764705882</v>
      </c>
      <c r="DB126">
        <f t="shared" ca="1" si="95"/>
        <v>0.93103448275862066</v>
      </c>
      <c r="DC126">
        <f t="shared" ca="1" si="95"/>
        <v>0.90243902439024393</v>
      </c>
      <c r="DD126">
        <f t="shared" ca="1" si="95"/>
        <v>0.84210526315789469</v>
      </c>
      <c r="DE126">
        <f t="shared" ca="1" si="95"/>
        <v>0.97619047619047616</v>
      </c>
      <c r="DF126">
        <f t="shared" ca="1" si="95"/>
        <v>0.875</v>
      </c>
      <c r="DG126">
        <f t="shared" ca="1" si="95"/>
        <v>1</v>
      </c>
      <c r="DH126">
        <f t="shared" ca="1" si="96"/>
        <v>0.82857142857142851</v>
      </c>
      <c r="DI126">
        <f t="shared" ca="1" si="96"/>
        <v>0.83333333333333337</v>
      </c>
      <c r="DJ126">
        <f t="shared" ca="1" si="96"/>
        <v>0.94117647058823528</v>
      </c>
      <c r="DK126">
        <f t="shared" ca="1" si="96"/>
        <v>0.89473684210526316</v>
      </c>
      <c r="DL126">
        <f t="shared" ca="1" si="96"/>
        <v>1</v>
      </c>
      <c r="DM126">
        <f t="shared" ca="1" si="96"/>
        <v>0.9</v>
      </c>
      <c r="DN126">
        <f t="shared" ca="1" si="96"/>
        <v>0.86486486486486491</v>
      </c>
      <c r="DO126">
        <f t="shared" ca="1" si="96"/>
        <v>0.93548387096774199</v>
      </c>
      <c r="DP126">
        <f t="shared" ca="1" si="93"/>
        <v>0.91428571428571426</v>
      </c>
      <c r="DQ126">
        <f t="shared" ca="1" si="93"/>
        <v>0.95</v>
      </c>
      <c r="DR126">
        <f t="shared" ca="1" si="93"/>
        <v>1</v>
      </c>
      <c r="DS126">
        <f t="shared" ca="1" si="93"/>
        <v>0.77777777777777779</v>
      </c>
      <c r="DT126">
        <f t="shared" ca="1" si="93"/>
        <v>0.75555555555555554</v>
      </c>
      <c r="DU126">
        <f t="shared" ca="1" si="93"/>
        <v>0.55000000000000004</v>
      </c>
      <c r="DV126">
        <f t="shared" ca="1" si="93"/>
        <v>0</v>
      </c>
      <c r="DW126">
        <f t="shared" ca="1" si="93"/>
        <v>1</v>
      </c>
      <c r="DX126">
        <f t="shared" ca="1" si="93"/>
        <v>0.82857142857142851</v>
      </c>
      <c r="DY126">
        <f t="shared" ca="1" si="93"/>
        <v>0.91176470588235292</v>
      </c>
      <c r="DZ126">
        <f t="shared" ca="1" si="93"/>
        <v>0.80487804878048785</v>
      </c>
      <c r="EA126">
        <f t="shared" ca="1" si="93"/>
        <v>0.95238095238095233</v>
      </c>
      <c r="EB126">
        <f t="shared" ca="1" si="97"/>
        <v>0.81818181818181812</v>
      </c>
      <c r="EC126">
        <f t="shared" ca="1" si="97"/>
        <v>0.78260869565217395</v>
      </c>
      <c r="ED126">
        <f t="shared" ca="1" si="97"/>
        <v>0.85714285714285721</v>
      </c>
      <c r="EE126">
        <f t="shared" ca="1" si="97"/>
        <v>0.94285714285714284</v>
      </c>
      <c r="EF126">
        <f t="shared" ca="1" si="97"/>
        <v>1</v>
      </c>
      <c r="EG126">
        <f t="shared" ca="1" si="97"/>
        <v>0.95454545454545459</v>
      </c>
      <c r="EH126">
        <f t="shared" ca="1" si="97"/>
        <v>0.93333333333333335</v>
      </c>
    </row>
    <row r="127" spans="1:138" ht="26.65" x14ac:dyDescent="0.45">
      <c r="A127" s="4" t="s">
        <v>134</v>
      </c>
      <c r="B127" s="3" t="s">
        <v>413</v>
      </c>
      <c r="C127">
        <f t="shared" ca="1" si="99"/>
        <v>0.97368421052631582</v>
      </c>
      <c r="D127">
        <f t="shared" ca="1" si="99"/>
        <v>1</v>
      </c>
      <c r="E127">
        <f t="shared" ca="1" si="99"/>
        <v>1</v>
      </c>
      <c r="F127">
        <f t="shared" ca="1" si="99"/>
        <v>1</v>
      </c>
      <c r="G127">
        <f t="shared" ca="1" si="99"/>
        <v>0.97560975609756095</v>
      </c>
      <c r="H127">
        <f t="shared" ca="1" si="99"/>
        <v>1</v>
      </c>
      <c r="I127">
        <f t="shared" ca="1" si="99"/>
        <v>0.97297297297297303</v>
      </c>
      <c r="J127">
        <f t="shared" ca="1" si="99"/>
        <v>1</v>
      </c>
      <c r="K127">
        <f t="shared" ca="1" si="99"/>
        <v>1</v>
      </c>
      <c r="L127">
        <f t="shared" ca="1" si="99"/>
        <v>0.9</v>
      </c>
      <c r="M127">
        <f t="shared" ca="1" si="99"/>
        <v>0.96875</v>
      </c>
      <c r="N127">
        <f t="shared" ca="1" si="99"/>
        <v>0.94117647058823528</v>
      </c>
      <c r="O127">
        <f t="shared" ca="1" si="99"/>
        <v>1</v>
      </c>
      <c r="P127">
        <f t="shared" ca="1" si="99"/>
        <v>1</v>
      </c>
      <c r="Q127">
        <f t="shared" ca="1" si="99"/>
        <v>1</v>
      </c>
      <c r="R127">
        <f t="shared" ca="1" si="99"/>
        <v>1</v>
      </c>
      <c r="S127">
        <f t="shared" ca="1" si="98"/>
        <v>1</v>
      </c>
      <c r="T127">
        <f t="shared" ca="1" si="98"/>
        <v>1</v>
      </c>
      <c r="U127">
        <f t="shared" ca="1" si="98"/>
        <v>1</v>
      </c>
      <c r="V127">
        <f t="shared" ca="1" si="98"/>
        <v>0.95454545454545459</v>
      </c>
      <c r="W127">
        <f t="shared" ca="1" si="98"/>
        <v>1</v>
      </c>
      <c r="X127">
        <f t="shared" ca="1" si="98"/>
        <v>1</v>
      </c>
      <c r="Y127">
        <f t="shared" ca="1" si="98"/>
        <v>1</v>
      </c>
      <c r="Z127">
        <f t="shared" ca="1" si="98"/>
        <v>1</v>
      </c>
      <c r="AA127">
        <f t="shared" ca="1" si="98"/>
        <v>1</v>
      </c>
      <c r="AB127">
        <f t="shared" ca="1" si="98"/>
        <v>1</v>
      </c>
      <c r="AC127">
        <f t="shared" ca="1" si="98"/>
        <v>1</v>
      </c>
      <c r="AD127">
        <f t="shared" ca="1" si="98"/>
        <v>1</v>
      </c>
      <c r="AE127">
        <f t="shared" ca="1" si="98"/>
        <v>0.96153846153846156</v>
      </c>
      <c r="AF127">
        <f t="shared" ca="1" si="98"/>
        <v>0.97560975609756095</v>
      </c>
      <c r="AG127">
        <f t="shared" ca="1" si="98"/>
        <v>0.97727272727272729</v>
      </c>
      <c r="AH127">
        <f t="shared" ca="1" si="101"/>
        <v>1</v>
      </c>
      <c r="AI127">
        <f t="shared" ca="1" si="101"/>
        <v>1</v>
      </c>
      <c r="AJ127">
        <f t="shared" ca="1" si="101"/>
        <v>1</v>
      </c>
      <c r="AK127">
        <f t="shared" ca="1" si="101"/>
        <v>1</v>
      </c>
      <c r="AL127">
        <f t="shared" ca="1" si="101"/>
        <v>1</v>
      </c>
      <c r="AM127">
        <f t="shared" ca="1" si="101"/>
        <v>1</v>
      </c>
      <c r="AN127">
        <f t="shared" ca="1" si="101"/>
        <v>1</v>
      </c>
      <c r="AO127">
        <f t="shared" ca="1" si="101"/>
        <v>1</v>
      </c>
      <c r="AP127">
        <f t="shared" ca="1" si="101"/>
        <v>1</v>
      </c>
      <c r="AQ127">
        <f t="shared" ca="1" si="101"/>
        <v>1</v>
      </c>
      <c r="AR127">
        <f t="shared" ca="1" si="101"/>
        <v>1</v>
      </c>
      <c r="AS127">
        <f t="shared" ca="1" si="101"/>
        <v>1</v>
      </c>
      <c r="AT127">
        <f t="shared" ca="1" si="101"/>
        <v>1</v>
      </c>
      <c r="AU127">
        <f t="shared" ca="1" si="101"/>
        <v>1</v>
      </c>
      <c r="AV127">
        <f t="shared" ca="1" si="101"/>
        <v>1</v>
      </c>
      <c r="AW127">
        <f t="shared" ca="1" si="101"/>
        <v>1</v>
      </c>
      <c r="AX127">
        <f t="shared" ca="1" si="100"/>
        <v>1</v>
      </c>
      <c r="AY127">
        <f t="shared" ca="1" si="100"/>
        <v>0.94444444444444442</v>
      </c>
      <c r="AZ127">
        <f t="shared" ca="1" si="100"/>
        <v>0.97297297297297303</v>
      </c>
      <c r="BA127">
        <f t="shared" ca="1" si="100"/>
        <v>1</v>
      </c>
      <c r="BB127">
        <f t="shared" ca="1" si="100"/>
        <v>1</v>
      </c>
      <c r="BC127">
        <f t="shared" ca="1" si="100"/>
        <v>1</v>
      </c>
      <c r="BD127">
        <f t="shared" ca="1" si="100"/>
        <v>1</v>
      </c>
      <c r="BE127">
        <f t="shared" ca="1" si="100"/>
        <v>0.96666666666666667</v>
      </c>
      <c r="BF127">
        <f t="shared" ca="1" si="100"/>
        <v>1</v>
      </c>
      <c r="BG127">
        <f t="shared" ca="1" si="100"/>
        <v>1</v>
      </c>
      <c r="BH127">
        <f t="shared" ca="1" si="100"/>
        <v>0.96666666666666667</v>
      </c>
      <c r="BI127">
        <f t="shared" ca="1" si="100"/>
        <v>0.95</v>
      </c>
      <c r="BJ127">
        <f t="shared" ca="1" si="100"/>
        <v>0.9</v>
      </c>
      <c r="BK127">
        <f t="shared" ca="1" si="100"/>
        <v>1</v>
      </c>
      <c r="BL127">
        <f t="shared" ca="1" si="100"/>
        <v>1</v>
      </c>
      <c r="BM127">
        <f t="shared" ref="BM127:CB138" ca="1" si="103">1-(COUNTIFS(INDIRECT(BM$1),1,INDIRECT($A127),1)/(COUNTIFS(INDIRECT(BM$1),1,INDIRECT($A127),0)+COUNTIFS(INDIRECT(BM$1),0,INDIRECT($A127),1)+COUNTIFS(INDIRECT(BM$1),1,INDIRECT($A127),1)))</f>
        <v>1</v>
      </c>
      <c r="BN127">
        <f t="shared" ca="1" si="103"/>
        <v>0.875</v>
      </c>
      <c r="BO127">
        <f t="shared" ca="1" si="103"/>
        <v>1</v>
      </c>
      <c r="BP127">
        <f t="shared" ca="1" si="103"/>
        <v>1</v>
      </c>
      <c r="BQ127">
        <f t="shared" ca="1" si="103"/>
        <v>0.92307692307692313</v>
      </c>
      <c r="BR127">
        <f t="shared" ca="1" si="103"/>
        <v>1</v>
      </c>
      <c r="BS127">
        <f t="shared" ca="1" si="103"/>
        <v>1</v>
      </c>
      <c r="BT127">
        <f t="shared" ca="1" si="103"/>
        <v>1</v>
      </c>
      <c r="BU127">
        <f t="shared" ca="1" si="103"/>
        <v>1</v>
      </c>
      <c r="BV127">
        <f t="shared" ca="1" si="103"/>
        <v>0.96</v>
      </c>
      <c r="BW127">
        <f t="shared" ca="1" si="103"/>
        <v>1</v>
      </c>
      <c r="BX127">
        <f t="shared" ca="1" si="103"/>
        <v>1</v>
      </c>
      <c r="BY127">
        <f t="shared" ca="1" si="103"/>
        <v>1</v>
      </c>
      <c r="BZ127">
        <f t="shared" ca="1" si="103"/>
        <v>1</v>
      </c>
      <c r="CA127">
        <f t="shared" ca="1" si="103"/>
        <v>0.91666666666666663</v>
      </c>
      <c r="CB127">
        <f t="shared" ca="1" si="103"/>
        <v>0.9</v>
      </c>
      <c r="CC127">
        <f t="shared" ca="1" si="102"/>
        <v>1</v>
      </c>
      <c r="CD127">
        <f t="shared" ca="1" si="102"/>
        <v>1</v>
      </c>
      <c r="CE127">
        <f t="shared" ca="1" si="102"/>
        <v>1</v>
      </c>
      <c r="CF127">
        <f t="shared" ca="1" si="102"/>
        <v>1</v>
      </c>
      <c r="CG127">
        <f t="shared" ca="1" si="102"/>
        <v>1</v>
      </c>
      <c r="CH127">
        <f t="shared" ca="1" si="102"/>
        <v>1</v>
      </c>
      <c r="CI127">
        <f t="shared" ca="1" si="102"/>
        <v>1</v>
      </c>
      <c r="CJ127">
        <f t="shared" ca="1" si="102"/>
        <v>1</v>
      </c>
      <c r="CK127">
        <f t="shared" ca="1" si="102"/>
        <v>1</v>
      </c>
      <c r="CL127">
        <f t="shared" ca="1" si="102"/>
        <v>1</v>
      </c>
      <c r="CM127">
        <f t="shared" ca="1" si="102"/>
        <v>1</v>
      </c>
      <c r="CN127">
        <f t="shared" ca="1" si="102"/>
        <v>1</v>
      </c>
      <c r="CO127">
        <f t="shared" ca="1" si="102"/>
        <v>1</v>
      </c>
      <c r="CP127">
        <f t="shared" ca="1" si="102"/>
        <v>1</v>
      </c>
      <c r="CQ127">
        <f t="shared" ca="1" si="102"/>
        <v>1</v>
      </c>
      <c r="CR127">
        <f t="shared" ca="1" si="95"/>
        <v>1</v>
      </c>
      <c r="CS127">
        <f t="shared" ca="1" si="95"/>
        <v>1</v>
      </c>
      <c r="CT127">
        <f t="shared" ca="1" si="95"/>
        <v>1</v>
      </c>
      <c r="CU127">
        <f t="shared" ca="1" si="95"/>
        <v>1</v>
      </c>
      <c r="CV127">
        <f t="shared" ca="1" si="95"/>
        <v>1</v>
      </c>
      <c r="CW127">
        <f t="shared" ca="1" si="95"/>
        <v>1</v>
      </c>
      <c r="CX127">
        <f t="shared" ca="1" si="95"/>
        <v>1</v>
      </c>
      <c r="CY127">
        <f t="shared" ca="1" si="95"/>
        <v>1</v>
      </c>
      <c r="CZ127">
        <f t="shared" ca="1" si="95"/>
        <v>1</v>
      </c>
      <c r="DA127">
        <f t="shared" ca="1" si="95"/>
        <v>1</v>
      </c>
      <c r="DB127">
        <f t="shared" ca="1" si="95"/>
        <v>0.92307692307692313</v>
      </c>
      <c r="DC127">
        <f t="shared" ca="1" si="95"/>
        <v>1</v>
      </c>
      <c r="DD127">
        <f t="shared" ca="1" si="95"/>
        <v>0.96153846153846156</v>
      </c>
      <c r="DE127">
        <f t="shared" ca="1" si="95"/>
        <v>1</v>
      </c>
      <c r="DF127">
        <f t="shared" ca="1" si="95"/>
        <v>1</v>
      </c>
      <c r="DG127">
        <f t="shared" ca="1" si="95"/>
        <v>1</v>
      </c>
      <c r="DH127">
        <f t="shared" ca="1" si="96"/>
        <v>1</v>
      </c>
      <c r="DI127">
        <f t="shared" ca="1" si="96"/>
        <v>1</v>
      </c>
      <c r="DJ127">
        <f t="shared" ca="1" si="96"/>
        <v>1</v>
      </c>
      <c r="DK127">
        <f t="shared" ca="1" si="96"/>
        <v>1</v>
      </c>
      <c r="DL127">
        <f t="shared" ca="1" si="96"/>
        <v>1</v>
      </c>
      <c r="DM127">
        <f t="shared" ca="1" si="96"/>
        <v>1</v>
      </c>
      <c r="DN127">
        <f t="shared" ca="1" si="96"/>
        <v>1</v>
      </c>
      <c r="DO127">
        <f t="shared" ca="1" si="96"/>
        <v>1</v>
      </c>
      <c r="DP127">
        <f t="shared" ca="1" si="93"/>
        <v>1</v>
      </c>
      <c r="DQ127">
        <f t="shared" ca="1" si="93"/>
        <v>1</v>
      </c>
      <c r="DR127">
        <f t="shared" ca="1" si="93"/>
        <v>1</v>
      </c>
      <c r="DS127">
        <f t="shared" ca="1" si="93"/>
        <v>1</v>
      </c>
      <c r="DT127">
        <f t="shared" ca="1" si="93"/>
        <v>1</v>
      </c>
      <c r="DU127">
        <f t="shared" ca="1" si="93"/>
        <v>1</v>
      </c>
      <c r="DV127">
        <f t="shared" ca="1" si="93"/>
        <v>1</v>
      </c>
      <c r="DW127">
        <f t="shared" ca="1" si="93"/>
        <v>0</v>
      </c>
      <c r="DX127">
        <f t="shared" ca="1" si="93"/>
        <v>0.95652173913043481</v>
      </c>
      <c r="DY127">
        <f t="shared" ca="1" si="93"/>
        <v>1</v>
      </c>
      <c r="DZ127">
        <f t="shared" ca="1" si="93"/>
        <v>1</v>
      </c>
      <c r="EA127">
        <f t="shared" ca="1" si="93"/>
        <v>1</v>
      </c>
      <c r="EB127">
        <f t="shared" ca="1" si="97"/>
        <v>1</v>
      </c>
      <c r="EC127">
        <f t="shared" ca="1" si="97"/>
        <v>1</v>
      </c>
      <c r="ED127">
        <f t="shared" ca="1" si="97"/>
        <v>1</v>
      </c>
      <c r="EE127">
        <f t="shared" ca="1" si="97"/>
        <v>1</v>
      </c>
      <c r="EF127">
        <f t="shared" ca="1" si="97"/>
        <v>1</v>
      </c>
      <c r="EG127">
        <f t="shared" ca="1" si="97"/>
        <v>1</v>
      </c>
      <c r="EH127">
        <f t="shared" ca="1" si="97"/>
        <v>1</v>
      </c>
    </row>
    <row r="128" spans="1:138" ht="39.75" x14ac:dyDescent="0.45">
      <c r="A128" s="4" t="s">
        <v>135</v>
      </c>
      <c r="B128" s="3" t="s">
        <v>414</v>
      </c>
      <c r="C128">
        <f t="shared" ca="1" si="99"/>
        <v>0.82692307692307687</v>
      </c>
      <c r="D128">
        <f t="shared" ca="1" si="99"/>
        <v>0.75</v>
      </c>
      <c r="E128">
        <f t="shared" ca="1" si="99"/>
        <v>0.73584905660377364</v>
      </c>
      <c r="F128">
        <f t="shared" ca="1" si="99"/>
        <v>0.875</v>
      </c>
      <c r="G128">
        <f t="shared" ca="1" si="99"/>
        <v>0.83636363636363642</v>
      </c>
      <c r="H128">
        <f t="shared" ca="1" si="99"/>
        <v>0.88372093023255816</v>
      </c>
      <c r="I128">
        <f t="shared" ca="1" si="99"/>
        <v>0.75</v>
      </c>
      <c r="J128">
        <f t="shared" ca="1" si="99"/>
        <v>0.8</v>
      </c>
      <c r="K128">
        <f t="shared" ca="1" si="99"/>
        <v>0.85714285714285721</v>
      </c>
      <c r="L128">
        <f t="shared" ca="1" si="99"/>
        <v>0.93548387096774199</v>
      </c>
      <c r="M128">
        <f t="shared" ca="1" si="99"/>
        <v>0.80434782608695654</v>
      </c>
      <c r="N128">
        <f t="shared" ca="1" si="99"/>
        <v>0.88888888888888884</v>
      </c>
      <c r="O128">
        <f t="shared" ca="1" si="99"/>
        <v>0.84444444444444444</v>
      </c>
      <c r="P128">
        <f t="shared" ca="1" si="99"/>
        <v>0.81081081081081074</v>
      </c>
      <c r="Q128">
        <f t="shared" ca="1" si="99"/>
        <v>0.75</v>
      </c>
      <c r="R128">
        <f t="shared" ca="1" si="99"/>
        <v>0.85714285714285721</v>
      </c>
      <c r="S128">
        <f t="shared" ca="1" si="98"/>
        <v>0.78787878787878785</v>
      </c>
      <c r="T128">
        <f t="shared" ca="1" si="98"/>
        <v>0.8529411764705882</v>
      </c>
      <c r="U128">
        <f t="shared" ca="1" si="98"/>
        <v>0.8</v>
      </c>
      <c r="V128">
        <f t="shared" ca="1" si="98"/>
        <v>0.875</v>
      </c>
      <c r="W128">
        <f t="shared" ca="1" si="98"/>
        <v>0.88888888888888884</v>
      </c>
      <c r="X128">
        <f t="shared" ca="1" si="98"/>
        <v>0.84444444444444444</v>
      </c>
      <c r="Y128">
        <f t="shared" ca="1" si="98"/>
        <v>0.92592592592592593</v>
      </c>
      <c r="Z128">
        <f t="shared" ca="1" si="98"/>
        <v>0.9</v>
      </c>
      <c r="AA128">
        <f t="shared" ca="1" si="98"/>
        <v>0.77142857142857146</v>
      </c>
      <c r="AB128">
        <f t="shared" ca="1" si="98"/>
        <v>0.828125</v>
      </c>
      <c r="AC128">
        <f t="shared" ca="1" si="98"/>
        <v>0.82191780821917804</v>
      </c>
      <c r="AD128">
        <f t="shared" ca="1" si="98"/>
        <v>0.86046511627906974</v>
      </c>
      <c r="AE128">
        <f t="shared" ca="1" si="98"/>
        <v>0.86046511627906974</v>
      </c>
      <c r="AF128">
        <f t="shared" ca="1" si="98"/>
        <v>0.81481481481481488</v>
      </c>
      <c r="AG128">
        <f t="shared" ca="1" si="98"/>
        <v>0.78181818181818186</v>
      </c>
      <c r="AH128">
        <f t="shared" ca="1" si="101"/>
        <v>0.91666666666666663</v>
      </c>
      <c r="AI128">
        <f t="shared" ca="1" si="101"/>
        <v>0.83333333333333337</v>
      </c>
      <c r="AJ128">
        <f t="shared" ca="1" si="101"/>
        <v>0.91428571428571426</v>
      </c>
      <c r="AK128">
        <f t="shared" ca="1" si="101"/>
        <v>0.8529411764705882</v>
      </c>
      <c r="AL128">
        <f t="shared" ca="1" si="101"/>
        <v>0.75</v>
      </c>
      <c r="AM128">
        <f t="shared" ca="1" si="101"/>
        <v>0.80952380952380953</v>
      </c>
      <c r="AN128">
        <f t="shared" ca="1" si="101"/>
        <v>0.90909090909090906</v>
      </c>
      <c r="AO128">
        <f t="shared" ca="1" si="101"/>
        <v>0.9375</v>
      </c>
      <c r="AP128">
        <f t="shared" ca="1" si="101"/>
        <v>0.93023255813953487</v>
      </c>
      <c r="AQ128">
        <f t="shared" ca="1" si="101"/>
        <v>0.93333333333333335</v>
      </c>
      <c r="AR128">
        <f t="shared" ca="1" si="101"/>
        <v>0.97058823529411764</v>
      </c>
      <c r="AS128">
        <f t="shared" ca="1" si="101"/>
        <v>0.97222222222222221</v>
      </c>
      <c r="AT128">
        <f t="shared" ca="1" si="101"/>
        <v>0.88888888888888884</v>
      </c>
      <c r="AU128">
        <f t="shared" ca="1" si="101"/>
        <v>0.90322580645161288</v>
      </c>
      <c r="AV128">
        <f t="shared" ca="1" si="101"/>
        <v>0.93103448275862066</v>
      </c>
      <c r="AW128">
        <f t="shared" ca="1" si="101"/>
        <v>0.84615384615384615</v>
      </c>
      <c r="AX128">
        <f t="shared" ca="1" si="100"/>
        <v>0.8125</v>
      </c>
      <c r="AY128">
        <f t="shared" ca="1" si="100"/>
        <v>0.86111111111111116</v>
      </c>
      <c r="AZ128">
        <f t="shared" ca="1" si="100"/>
        <v>0.77551020408163263</v>
      </c>
      <c r="BA128">
        <f t="shared" ca="1" si="100"/>
        <v>0.83333333333333337</v>
      </c>
      <c r="BB128">
        <f t="shared" ca="1" si="100"/>
        <v>0.80645161290322576</v>
      </c>
      <c r="BC128">
        <f t="shared" ca="1" si="100"/>
        <v>0.85365853658536583</v>
      </c>
      <c r="BD128">
        <f t="shared" ca="1" si="100"/>
        <v>0.87804878048780488</v>
      </c>
      <c r="BE128">
        <f t="shared" ca="1" si="100"/>
        <v>0.82222222222222219</v>
      </c>
      <c r="BF128">
        <f t="shared" ca="1" si="100"/>
        <v>0.87096774193548387</v>
      </c>
      <c r="BG128">
        <f t="shared" ca="1" si="100"/>
        <v>0.77083333333333337</v>
      </c>
      <c r="BH128">
        <f t="shared" ca="1" si="100"/>
        <v>0.67500000000000004</v>
      </c>
      <c r="BI128">
        <f t="shared" ca="1" si="100"/>
        <v>0.73529411764705888</v>
      </c>
      <c r="BJ128">
        <f t="shared" ca="1" si="100"/>
        <v>0.8214285714285714</v>
      </c>
      <c r="BK128">
        <f t="shared" ca="1" si="100"/>
        <v>0.8</v>
      </c>
      <c r="BL128">
        <f t="shared" ca="1" si="100"/>
        <v>0.80555555555555558</v>
      </c>
      <c r="BM128">
        <f t="shared" ca="1" si="103"/>
        <v>0.89655172413793105</v>
      </c>
      <c r="BN128">
        <f t="shared" ca="1" si="103"/>
        <v>0.93103448275862066</v>
      </c>
      <c r="BO128">
        <f t="shared" ca="1" si="103"/>
        <v>0.76190476190476186</v>
      </c>
      <c r="BP128">
        <f t="shared" ca="1" si="103"/>
        <v>0.91666666666666663</v>
      </c>
      <c r="BQ128">
        <f t="shared" ca="1" si="103"/>
        <v>0.875</v>
      </c>
      <c r="BR128">
        <f t="shared" ca="1" si="103"/>
        <v>0.84</v>
      </c>
      <c r="BS128">
        <f t="shared" ca="1" si="103"/>
        <v>0.84615384615384615</v>
      </c>
      <c r="BT128">
        <f t="shared" ca="1" si="103"/>
        <v>1</v>
      </c>
      <c r="BU128">
        <f t="shared" ca="1" si="103"/>
        <v>0.76315789473684215</v>
      </c>
      <c r="BV128">
        <f t="shared" ca="1" si="103"/>
        <v>0.76923076923076916</v>
      </c>
      <c r="BW128">
        <f t="shared" ca="1" si="103"/>
        <v>0.91891891891891886</v>
      </c>
      <c r="BX128">
        <f t="shared" ca="1" si="103"/>
        <v>0.69565217391304346</v>
      </c>
      <c r="BY128">
        <f t="shared" ca="1" si="103"/>
        <v>0.7931034482758621</v>
      </c>
      <c r="BZ128">
        <f t="shared" ca="1" si="103"/>
        <v>0.8</v>
      </c>
      <c r="CA128">
        <f t="shared" ca="1" si="103"/>
        <v>0.7931034482758621</v>
      </c>
      <c r="CB128">
        <f t="shared" ca="1" si="103"/>
        <v>0.86206896551724133</v>
      </c>
      <c r="CC128">
        <f t="shared" ca="1" si="102"/>
        <v>0.84848484848484851</v>
      </c>
      <c r="CD128">
        <f t="shared" ca="1" si="102"/>
        <v>0.89743589743589747</v>
      </c>
      <c r="CE128">
        <f t="shared" ca="1" si="102"/>
        <v>0.84375</v>
      </c>
      <c r="CF128">
        <f t="shared" ca="1" si="102"/>
        <v>0.88461538461538458</v>
      </c>
      <c r="CG128">
        <f t="shared" ca="1" si="102"/>
        <v>0.88235294117647056</v>
      </c>
      <c r="CH128">
        <f t="shared" ca="1" si="102"/>
        <v>0.8125</v>
      </c>
      <c r="CI128">
        <f t="shared" ca="1" si="102"/>
        <v>0.88888888888888884</v>
      </c>
      <c r="CJ128">
        <f t="shared" ca="1" si="102"/>
        <v>0.96153846153846156</v>
      </c>
      <c r="CK128">
        <f t="shared" ca="1" si="102"/>
        <v>0.86956521739130432</v>
      </c>
      <c r="CL128">
        <f t="shared" ca="1" si="102"/>
        <v>0.94594594594594594</v>
      </c>
      <c r="CM128">
        <f t="shared" ca="1" si="102"/>
        <v>0.875</v>
      </c>
      <c r="CN128">
        <f t="shared" ca="1" si="102"/>
        <v>1</v>
      </c>
      <c r="CO128">
        <f t="shared" ca="1" si="102"/>
        <v>0.90909090909090906</v>
      </c>
      <c r="CP128">
        <f t="shared" ca="1" si="102"/>
        <v>0.91489361702127658</v>
      </c>
      <c r="CQ128">
        <f t="shared" ca="1" si="102"/>
        <v>0.94117647058823528</v>
      </c>
      <c r="CR128">
        <f t="shared" ca="1" si="95"/>
        <v>0.90909090909090906</v>
      </c>
      <c r="CS128">
        <f t="shared" ca="1" si="95"/>
        <v>0.90476190476190477</v>
      </c>
      <c r="CT128">
        <f t="shared" ca="1" si="95"/>
        <v>0.95</v>
      </c>
      <c r="CU128">
        <f t="shared" ca="1" si="95"/>
        <v>0.94285714285714284</v>
      </c>
      <c r="CV128">
        <f t="shared" ca="1" si="95"/>
        <v>0.97499999999999998</v>
      </c>
      <c r="CW128">
        <f t="shared" ca="1" si="95"/>
        <v>0.9</v>
      </c>
      <c r="CX128">
        <f t="shared" ca="1" si="95"/>
        <v>0.86046511627906974</v>
      </c>
      <c r="CY128">
        <f t="shared" ca="1" si="95"/>
        <v>0.91489361702127658</v>
      </c>
      <c r="CZ128">
        <f t="shared" ca="1" si="95"/>
        <v>0.8928571428571429</v>
      </c>
      <c r="DA128">
        <f t="shared" ca="1" si="95"/>
        <v>0.92682926829268297</v>
      </c>
      <c r="DB128">
        <f t="shared" ca="1" si="95"/>
        <v>0.875</v>
      </c>
      <c r="DC128">
        <f t="shared" ca="1" si="95"/>
        <v>0.88888888888888884</v>
      </c>
      <c r="DD128">
        <f t="shared" ca="1" si="95"/>
        <v>0.91111111111111109</v>
      </c>
      <c r="DE128">
        <f t="shared" ca="1" si="95"/>
        <v>0.88372093023255816</v>
      </c>
      <c r="DF128">
        <f t="shared" ca="1" si="95"/>
        <v>0.88888888888888884</v>
      </c>
      <c r="DG128">
        <f t="shared" ca="1" si="95"/>
        <v>0.96551724137931039</v>
      </c>
      <c r="DH128">
        <f t="shared" ca="1" si="96"/>
        <v>0.95454545454545459</v>
      </c>
      <c r="DI128">
        <f t="shared" ca="1" si="96"/>
        <v>0.9</v>
      </c>
      <c r="DJ128">
        <f t="shared" ca="1" si="96"/>
        <v>0.94871794871794868</v>
      </c>
      <c r="DK128">
        <f t="shared" ca="1" si="96"/>
        <v>0.85365853658536583</v>
      </c>
      <c r="DL128">
        <f t="shared" ca="1" si="96"/>
        <v>1</v>
      </c>
      <c r="DM128">
        <f t="shared" ca="1" si="96"/>
        <v>0.96153846153846156</v>
      </c>
      <c r="DN128">
        <f t="shared" ca="1" si="96"/>
        <v>0.93181818181818188</v>
      </c>
      <c r="DO128">
        <f t="shared" ca="1" si="96"/>
        <v>0.91428571428571426</v>
      </c>
      <c r="DP128">
        <f t="shared" ca="1" si="93"/>
        <v>0.89743589743589747</v>
      </c>
      <c r="DQ128">
        <f t="shared" ca="1" si="93"/>
        <v>0.85365853658536583</v>
      </c>
      <c r="DR128">
        <f t="shared" ca="1" si="93"/>
        <v>1</v>
      </c>
      <c r="DS128">
        <f t="shared" ca="1" si="93"/>
        <v>0.77500000000000002</v>
      </c>
      <c r="DT128">
        <f t="shared" ca="1" si="93"/>
        <v>0.78</v>
      </c>
      <c r="DU128">
        <f t="shared" ca="1" si="93"/>
        <v>0.6875</v>
      </c>
      <c r="DV128">
        <f t="shared" ca="1" si="93"/>
        <v>0.82857142857142851</v>
      </c>
      <c r="DW128">
        <f t="shared" ca="1" si="93"/>
        <v>0.95652173913043481</v>
      </c>
      <c r="DX128">
        <f t="shared" ca="1" si="93"/>
        <v>0</v>
      </c>
      <c r="DY128">
        <f t="shared" ca="1" si="93"/>
        <v>0.83333333333333337</v>
      </c>
      <c r="DZ128">
        <f t="shared" ca="1" si="93"/>
        <v>0.8</v>
      </c>
      <c r="EA128">
        <f t="shared" ca="1" si="93"/>
        <v>0.96153846153846156</v>
      </c>
      <c r="EB128">
        <f t="shared" ca="1" si="97"/>
        <v>0.93103448275862066</v>
      </c>
      <c r="EC128">
        <f t="shared" ca="1" si="97"/>
        <v>0.93548387096774199</v>
      </c>
      <c r="ED128">
        <f t="shared" ca="1" si="97"/>
        <v>0.90243902439024393</v>
      </c>
      <c r="EE128">
        <f t="shared" ca="1" si="97"/>
        <v>0.8</v>
      </c>
      <c r="EF128">
        <f t="shared" ca="1" si="97"/>
        <v>0.8666666666666667</v>
      </c>
      <c r="EG128">
        <f t="shared" ca="1" si="97"/>
        <v>0.88</v>
      </c>
      <c r="EH128">
        <f t="shared" ca="1" si="97"/>
        <v>0.84375</v>
      </c>
    </row>
    <row r="129" spans="1:138" ht="26.65" x14ac:dyDescent="0.45">
      <c r="A129" s="4" t="s">
        <v>136</v>
      </c>
      <c r="B129" s="3" t="s">
        <v>415</v>
      </c>
      <c r="C129">
        <f t="shared" ca="1" si="99"/>
        <v>0.88235294117647056</v>
      </c>
      <c r="D129">
        <f t="shared" ca="1" si="99"/>
        <v>0.875</v>
      </c>
      <c r="E129">
        <f t="shared" ca="1" si="99"/>
        <v>0.89473684210526316</v>
      </c>
      <c r="F129">
        <f t="shared" ca="1" si="99"/>
        <v>0.97499999999999998</v>
      </c>
      <c r="G129">
        <f t="shared" ca="1" si="99"/>
        <v>0.84615384615384615</v>
      </c>
      <c r="H129">
        <f t="shared" ca="1" si="99"/>
        <v>0.95238095238095233</v>
      </c>
      <c r="I129">
        <f t="shared" ca="1" si="99"/>
        <v>0.85714285714285721</v>
      </c>
      <c r="J129">
        <f t="shared" ca="1" si="99"/>
        <v>0.88888888888888884</v>
      </c>
      <c r="K129">
        <f t="shared" ca="1" si="99"/>
        <v>0.94117647058823528</v>
      </c>
      <c r="L129">
        <f t="shared" ca="1" si="99"/>
        <v>0.9642857142857143</v>
      </c>
      <c r="M129">
        <f t="shared" ca="1" si="99"/>
        <v>0.91489361702127658</v>
      </c>
      <c r="N129">
        <f t="shared" ca="1" si="99"/>
        <v>0.90909090909090906</v>
      </c>
      <c r="O129">
        <f t="shared" ca="1" si="99"/>
        <v>0.93333333333333335</v>
      </c>
      <c r="P129">
        <f t="shared" ca="1" si="99"/>
        <v>0.97435897435897434</v>
      </c>
      <c r="Q129">
        <f t="shared" ca="1" si="99"/>
        <v>0.87804878048780488</v>
      </c>
      <c r="R129">
        <f t="shared" ca="1" si="99"/>
        <v>0.96296296296296302</v>
      </c>
      <c r="S129">
        <f t="shared" ca="1" si="98"/>
        <v>0.97142857142857142</v>
      </c>
      <c r="T129">
        <f t="shared" ca="1" si="98"/>
        <v>0.97058823529411764</v>
      </c>
      <c r="U129">
        <f t="shared" ca="1" si="98"/>
        <v>0.93333333333333335</v>
      </c>
      <c r="V129">
        <f t="shared" ca="1" si="98"/>
        <v>0.92105263157894735</v>
      </c>
      <c r="W129">
        <f t="shared" ca="1" si="98"/>
        <v>0.96</v>
      </c>
      <c r="X129">
        <f t="shared" ca="1" si="98"/>
        <v>0.82926829268292679</v>
      </c>
      <c r="Y129">
        <f t="shared" ca="1" si="98"/>
        <v>0.91304347826086962</v>
      </c>
      <c r="Z129">
        <f t="shared" ca="1" si="98"/>
        <v>0.9642857142857143</v>
      </c>
      <c r="AA129">
        <f t="shared" ca="1" si="98"/>
        <v>0.88571428571428568</v>
      </c>
      <c r="AB129">
        <f t="shared" ca="1" si="98"/>
        <v>0.87301587301587302</v>
      </c>
      <c r="AC129">
        <f t="shared" ca="1" si="98"/>
        <v>0.84507042253521125</v>
      </c>
      <c r="AD129">
        <f t="shared" ca="1" si="98"/>
        <v>0.84615384615384615</v>
      </c>
      <c r="AE129">
        <f t="shared" ca="1" si="98"/>
        <v>0.9285714285714286</v>
      </c>
      <c r="AF129">
        <f t="shared" ca="1" si="98"/>
        <v>0.84615384615384615</v>
      </c>
      <c r="AG129">
        <f t="shared" ca="1" si="98"/>
        <v>0.81132075471698117</v>
      </c>
      <c r="AH129">
        <f t="shared" ca="1" si="101"/>
        <v>0.87096774193548387</v>
      </c>
      <c r="AI129">
        <f t="shared" ca="1" si="101"/>
        <v>0.78378378378378377</v>
      </c>
      <c r="AJ129">
        <f t="shared" ca="1" si="101"/>
        <v>0.90322580645161288</v>
      </c>
      <c r="AK129">
        <f t="shared" ca="1" si="101"/>
        <v>0.83333333333333337</v>
      </c>
      <c r="AL129">
        <f t="shared" ca="1" si="101"/>
        <v>0.83333333333333337</v>
      </c>
      <c r="AM129">
        <f t="shared" ca="1" si="101"/>
        <v>0.90476190476190477</v>
      </c>
      <c r="AN129">
        <f t="shared" ca="1" si="101"/>
        <v>0.967741935483871</v>
      </c>
      <c r="AO129">
        <f t="shared" ca="1" si="101"/>
        <v>0.9285714285714286</v>
      </c>
      <c r="AP129">
        <f t="shared" ca="1" si="101"/>
        <v>1</v>
      </c>
      <c r="AQ129">
        <f t="shared" ca="1" si="101"/>
        <v>1</v>
      </c>
      <c r="AR129">
        <f t="shared" ca="1" si="101"/>
        <v>0.93103448275862066</v>
      </c>
      <c r="AS129">
        <f t="shared" ca="1" si="101"/>
        <v>0.93548387096774199</v>
      </c>
      <c r="AT129">
        <f t="shared" ca="1" si="101"/>
        <v>0.85</v>
      </c>
      <c r="AU129">
        <f t="shared" ca="1" si="101"/>
        <v>0.84615384615384615</v>
      </c>
      <c r="AV129">
        <f t="shared" ca="1" si="101"/>
        <v>0.92</v>
      </c>
      <c r="AW129">
        <f t="shared" ca="1" si="101"/>
        <v>0.82857142857142851</v>
      </c>
      <c r="AX129">
        <f t="shared" ca="1" si="100"/>
        <v>0.84782608695652173</v>
      </c>
      <c r="AY129">
        <f t="shared" ca="1" si="100"/>
        <v>0.80645161290322576</v>
      </c>
      <c r="AZ129">
        <f t="shared" ca="1" si="100"/>
        <v>0.92307692307692313</v>
      </c>
      <c r="BA129">
        <f t="shared" ca="1" si="100"/>
        <v>0.93103448275862066</v>
      </c>
      <c r="BB129">
        <f t="shared" ca="1" si="100"/>
        <v>0.96875</v>
      </c>
      <c r="BC129">
        <f t="shared" ca="1" si="100"/>
        <v>0.89743589743589747</v>
      </c>
      <c r="BD129">
        <f t="shared" ca="1" si="100"/>
        <v>0.95</v>
      </c>
      <c r="BE129">
        <f t="shared" ca="1" si="100"/>
        <v>0.88636363636363635</v>
      </c>
      <c r="BF129">
        <f t="shared" ca="1" si="100"/>
        <v>0.93103448275862066</v>
      </c>
      <c r="BG129">
        <f t="shared" ca="1" si="100"/>
        <v>0.96226415094339623</v>
      </c>
      <c r="BH129">
        <f t="shared" ca="1" si="100"/>
        <v>0.83333333333333337</v>
      </c>
      <c r="BI129">
        <f t="shared" ca="1" si="100"/>
        <v>0.88571428571428568</v>
      </c>
      <c r="BJ129">
        <f t="shared" ca="1" si="100"/>
        <v>0.92592592592592593</v>
      </c>
      <c r="BK129">
        <f t="shared" ca="1" si="100"/>
        <v>0.95238095238095233</v>
      </c>
      <c r="BL129">
        <f t="shared" ca="1" si="100"/>
        <v>0.91666666666666663</v>
      </c>
      <c r="BM129">
        <f t="shared" ca="1" si="103"/>
        <v>0.96296296296296302</v>
      </c>
      <c r="BN129">
        <f t="shared" ca="1" si="103"/>
        <v>0.96153846153846156</v>
      </c>
      <c r="BO129">
        <f t="shared" ca="1" si="103"/>
        <v>0.82926829268292679</v>
      </c>
      <c r="BP129">
        <f t="shared" ca="1" si="103"/>
        <v>0.90625</v>
      </c>
      <c r="BQ129">
        <f t="shared" ca="1" si="103"/>
        <v>0.93333333333333335</v>
      </c>
      <c r="BR129">
        <f t="shared" ca="1" si="103"/>
        <v>0.82608695652173914</v>
      </c>
      <c r="BS129">
        <f t="shared" ca="1" si="103"/>
        <v>0.86111111111111116</v>
      </c>
      <c r="BT129">
        <f t="shared" ca="1" si="103"/>
        <v>1</v>
      </c>
      <c r="BU129">
        <f t="shared" ca="1" si="103"/>
        <v>0.86842105263157898</v>
      </c>
      <c r="BV129">
        <f t="shared" ca="1" si="103"/>
        <v>0.81081081081081074</v>
      </c>
      <c r="BW129">
        <f t="shared" ca="1" si="103"/>
        <v>0.90909090909090906</v>
      </c>
      <c r="BX129">
        <f t="shared" ca="1" si="103"/>
        <v>0.88</v>
      </c>
      <c r="BY129">
        <f t="shared" ca="1" si="103"/>
        <v>0.9</v>
      </c>
      <c r="BZ129">
        <f t="shared" ca="1" si="103"/>
        <v>0.72</v>
      </c>
      <c r="CA129">
        <f t="shared" ca="1" si="103"/>
        <v>0.85185185185185186</v>
      </c>
      <c r="CB129">
        <f t="shared" ca="1" si="103"/>
        <v>1</v>
      </c>
      <c r="CC129">
        <f t="shared" ca="1" si="102"/>
        <v>0.96969696969696972</v>
      </c>
      <c r="CD129">
        <f t="shared" ca="1" si="102"/>
        <v>0.88571428571428568</v>
      </c>
      <c r="CE129">
        <f t="shared" ca="1" si="102"/>
        <v>0.93548387096774199</v>
      </c>
      <c r="CF129">
        <f t="shared" ca="1" si="102"/>
        <v>0.95833333333333337</v>
      </c>
      <c r="CG129">
        <f t="shared" ca="1" si="102"/>
        <v>0.90322580645161288</v>
      </c>
      <c r="CH129">
        <f t="shared" ca="1" si="102"/>
        <v>0.9375</v>
      </c>
      <c r="CI129">
        <f t="shared" ca="1" si="102"/>
        <v>0.83870967741935487</v>
      </c>
      <c r="CJ129">
        <f t="shared" ca="1" si="102"/>
        <v>1</v>
      </c>
      <c r="CK129">
        <f t="shared" ca="1" si="102"/>
        <v>0.85714285714285721</v>
      </c>
      <c r="CL129">
        <f t="shared" ca="1" si="102"/>
        <v>0.93939393939393945</v>
      </c>
      <c r="CM129">
        <f t="shared" ca="1" si="102"/>
        <v>0.82000000000000006</v>
      </c>
      <c r="CN129">
        <f t="shared" ca="1" si="102"/>
        <v>0.96969696969696972</v>
      </c>
      <c r="CO129">
        <f t="shared" ca="1" si="102"/>
        <v>0.87179487179487181</v>
      </c>
      <c r="CP129">
        <f t="shared" ca="1" si="102"/>
        <v>0.82499999999999996</v>
      </c>
      <c r="CQ129">
        <f t="shared" ca="1" si="102"/>
        <v>0.85714285714285721</v>
      </c>
      <c r="CR129">
        <f t="shared" ca="1" si="95"/>
        <v>0.95238095238095233</v>
      </c>
      <c r="CS129">
        <f t="shared" ca="1" si="95"/>
        <v>0.89473684210526316</v>
      </c>
      <c r="CT129">
        <f t="shared" ca="1" si="95"/>
        <v>0.97297297297297303</v>
      </c>
      <c r="CU129">
        <f t="shared" ca="1" si="95"/>
        <v>0.93548387096774199</v>
      </c>
      <c r="CV129">
        <f t="shared" ca="1" si="95"/>
        <v>0.94285714285714284</v>
      </c>
      <c r="CW129">
        <f t="shared" ca="1" si="95"/>
        <v>0.91489361702127658</v>
      </c>
      <c r="CX129">
        <f t="shared" ca="1" si="95"/>
        <v>0.84615384615384615</v>
      </c>
      <c r="CY129">
        <f t="shared" ca="1" si="95"/>
        <v>0.90697674418604657</v>
      </c>
      <c r="CZ129">
        <f t="shared" ca="1" si="95"/>
        <v>0.90566037735849059</v>
      </c>
      <c r="DA129">
        <f t="shared" ca="1" si="95"/>
        <v>0.88888888888888884</v>
      </c>
      <c r="DB129">
        <f t="shared" ca="1" si="95"/>
        <v>0.967741935483871</v>
      </c>
      <c r="DC129">
        <f t="shared" ca="1" si="95"/>
        <v>0.82051282051282048</v>
      </c>
      <c r="DD129">
        <f t="shared" ca="1" si="95"/>
        <v>0.90243902439024393</v>
      </c>
      <c r="DE129">
        <f t="shared" ca="1" si="95"/>
        <v>0.74285714285714288</v>
      </c>
      <c r="DF129">
        <f t="shared" ca="1" si="95"/>
        <v>0.87804878048780488</v>
      </c>
      <c r="DG129">
        <f t="shared" ca="1" si="95"/>
        <v>0.96</v>
      </c>
      <c r="DH129">
        <f t="shared" ca="1" si="96"/>
        <v>0.89473684210526316</v>
      </c>
      <c r="DI129">
        <f t="shared" ca="1" si="96"/>
        <v>0.88461538461538458</v>
      </c>
      <c r="DJ129">
        <f t="shared" ca="1" si="96"/>
        <v>0.91176470588235292</v>
      </c>
      <c r="DK129">
        <f t="shared" ca="1" si="96"/>
        <v>0.77142857142857146</v>
      </c>
      <c r="DL129">
        <f t="shared" ca="1" si="96"/>
        <v>0.96153846153846156</v>
      </c>
      <c r="DM129">
        <f t="shared" ca="1" si="96"/>
        <v>1</v>
      </c>
      <c r="DN129">
        <f t="shared" ca="1" si="96"/>
        <v>0.80555555555555558</v>
      </c>
      <c r="DO129">
        <f t="shared" ca="1" si="96"/>
        <v>0.90322580645161288</v>
      </c>
      <c r="DP129">
        <f t="shared" ca="1" si="93"/>
        <v>0.88571428571428568</v>
      </c>
      <c r="DQ129">
        <f t="shared" ca="1" si="93"/>
        <v>0.89743589743589747</v>
      </c>
      <c r="DR129">
        <f t="shared" ca="1" si="93"/>
        <v>1</v>
      </c>
      <c r="DS129">
        <f t="shared" ca="1" si="93"/>
        <v>0.9285714285714286</v>
      </c>
      <c r="DT129">
        <f t="shared" ca="1" si="93"/>
        <v>0.70454545454545459</v>
      </c>
      <c r="DU129">
        <f t="shared" ca="1" si="93"/>
        <v>0.77083333333333337</v>
      </c>
      <c r="DV129">
        <f t="shared" ca="1" si="93"/>
        <v>0.91176470588235292</v>
      </c>
      <c r="DW129">
        <f t="shared" ca="1" si="93"/>
        <v>1</v>
      </c>
      <c r="DX129">
        <f t="shared" ca="1" si="93"/>
        <v>0.83333333333333337</v>
      </c>
      <c r="DY129">
        <f t="shared" ca="1" si="93"/>
        <v>0</v>
      </c>
      <c r="DZ129">
        <f t="shared" ca="1" si="93"/>
        <v>0.5714285714285714</v>
      </c>
      <c r="EA129">
        <f t="shared" ca="1" si="93"/>
        <v>1</v>
      </c>
      <c r="EB129">
        <f t="shared" ca="1" si="97"/>
        <v>0.82608695652173914</v>
      </c>
      <c r="EC129">
        <f t="shared" ca="1" si="97"/>
        <v>1</v>
      </c>
      <c r="ED129">
        <f t="shared" ca="1" si="97"/>
        <v>0.86111111111111116</v>
      </c>
      <c r="EE129">
        <f t="shared" ca="1" si="97"/>
        <v>0.68965517241379315</v>
      </c>
      <c r="EF129">
        <f t="shared" ca="1" si="97"/>
        <v>0.63636363636363635</v>
      </c>
      <c r="EG129">
        <f t="shared" ca="1" si="97"/>
        <v>0.85714285714285721</v>
      </c>
      <c r="EH129">
        <f t="shared" ca="1" si="97"/>
        <v>0.56521739130434789</v>
      </c>
    </row>
    <row r="130" spans="1:138" ht="26.65" x14ac:dyDescent="0.45">
      <c r="A130" s="4" t="s">
        <v>137</v>
      </c>
      <c r="B130" s="3" t="s">
        <v>416</v>
      </c>
      <c r="C130">
        <f t="shared" ca="1" si="99"/>
        <v>0.76785714285714279</v>
      </c>
      <c r="D130">
        <f t="shared" ca="1" si="99"/>
        <v>0.72602739726027399</v>
      </c>
      <c r="E130">
        <f t="shared" ca="1" si="99"/>
        <v>0.77049180327868849</v>
      </c>
      <c r="F130">
        <f t="shared" ca="1" si="99"/>
        <v>0.91836734693877553</v>
      </c>
      <c r="G130">
        <f t="shared" ca="1" si="99"/>
        <v>0.75862068965517238</v>
      </c>
      <c r="H130">
        <f t="shared" ca="1" si="99"/>
        <v>0.83333333333333337</v>
      </c>
      <c r="I130">
        <f t="shared" ca="1" si="99"/>
        <v>0.7407407407407407</v>
      </c>
      <c r="J130">
        <f t="shared" ca="1" si="99"/>
        <v>0.80769230769230771</v>
      </c>
      <c r="K130">
        <f t="shared" ca="1" si="99"/>
        <v>0.82926829268292679</v>
      </c>
      <c r="L130">
        <f t="shared" ca="1" si="99"/>
        <v>0.94871794871794868</v>
      </c>
      <c r="M130">
        <f t="shared" ca="1" si="99"/>
        <v>0.89473684210526316</v>
      </c>
      <c r="N130">
        <f t="shared" ca="1" si="99"/>
        <v>0.95652173913043481</v>
      </c>
      <c r="O130">
        <f t="shared" ca="1" si="99"/>
        <v>0.88888888888888884</v>
      </c>
      <c r="P130">
        <f t="shared" ca="1" si="99"/>
        <v>0.93877551020408168</v>
      </c>
      <c r="Q130">
        <f t="shared" ca="1" si="99"/>
        <v>0.84</v>
      </c>
      <c r="R130">
        <f t="shared" ca="1" si="99"/>
        <v>0.97435897435897434</v>
      </c>
      <c r="S130">
        <f t="shared" ca="1" si="98"/>
        <v>0.85714285714285721</v>
      </c>
      <c r="T130">
        <f t="shared" ca="1" si="98"/>
        <v>0.90697674418604657</v>
      </c>
      <c r="U130">
        <f t="shared" ca="1" si="98"/>
        <v>0.92682926829268297</v>
      </c>
      <c r="V130">
        <f t="shared" ca="1" si="98"/>
        <v>0.82222222222222219</v>
      </c>
      <c r="W130">
        <f t="shared" ca="1" si="98"/>
        <v>0.94444444444444442</v>
      </c>
      <c r="X130">
        <f t="shared" ca="1" si="98"/>
        <v>0.77551020408163263</v>
      </c>
      <c r="Y130">
        <f t="shared" ca="1" si="98"/>
        <v>0.91176470588235292</v>
      </c>
      <c r="Z130">
        <f t="shared" ca="1" si="98"/>
        <v>0.89189189189189189</v>
      </c>
      <c r="AA130">
        <f t="shared" ca="1" si="98"/>
        <v>0.81395348837209303</v>
      </c>
      <c r="AB130">
        <f t="shared" ca="1" si="98"/>
        <v>0.74242424242424243</v>
      </c>
      <c r="AC130">
        <f t="shared" ca="1" si="98"/>
        <v>0.72972972972972971</v>
      </c>
      <c r="AD130">
        <f t="shared" ca="1" si="98"/>
        <v>0.86</v>
      </c>
      <c r="AE130">
        <f t="shared" ca="1" si="98"/>
        <v>0.90384615384615385</v>
      </c>
      <c r="AF130">
        <f t="shared" ca="1" si="98"/>
        <v>0.77966101694915257</v>
      </c>
      <c r="AG130">
        <f t="shared" ca="1" si="98"/>
        <v>0.72881355932203395</v>
      </c>
      <c r="AH130">
        <f t="shared" ca="1" si="101"/>
        <v>0.93181818181818188</v>
      </c>
      <c r="AI130">
        <f t="shared" ca="1" si="101"/>
        <v>0.76086956521739135</v>
      </c>
      <c r="AJ130">
        <f t="shared" ca="1" si="101"/>
        <v>0.85</v>
      </c>
      <c r="AK130">
        <f t="shared" ca="1" si="101"/>
        <v>0.82499999999999996</v>
      </c>
      <c r="AL130">
        <f t="shared" ca="1" si="101"/>
        <v>0.82758620689655171</v>
      </c>
      <c r="AM130">
        <f t="shared" ca="1" si="101"/>
        <v>0.81632653061224492</v>
      </c>
      <c r="AN130">
        <f t="shared" ca="1" si="101"/>
        <v>0.95238095238095233</v>
      </c>
      <c r="AO130">
        <f t="shared" ca="1" si="101"/>
        <v>0.92307692307692313</v>
      </c>
      <c r="AP130">
        <f t="shared" ca="1" si="101"/>
        <v>0.94117647058823528</v>
      </c>
      <c r="AQ130">
        <f t="shared" ca="1" si="101"/>
        <v>1</v>
      </c>
      <c r="AR130">
        <f t="shared" ca="1" si="101"/>
        <v>0.92500000000000004</v>
      </c>
      <c r="AS130">
        <f t="shared" ca="1" si="101"/>
        <v>0.9285714285714286</v>
      </c>
      <c r="AT130">
        <f t="shared" ca="1" si="101"/>
        <v>0.86274509803921573</v>
      </c>
      <c r="AU130">
        <f t="shared" ca="1" si="101"/>
        <v>0.92307692307692313</v>
      </c>
      <c r="AV130">
        <f t="shared" ca="1" si="101"/>
        <v>0.94594594594594594</v>
      </c>
      <c r="AW130">
        <f t="shared" ca="1" si="101"/>
        <v>0.84782608695652173</v>
      </c>
      <c r="AX130">
        <f t="shared" ca="1" si="100"/>
        <v>0.81818181818181812</v>
      </c>
      <c r="AY130">
        <f t="shared" ca="1" si="100"/>
        <v>0.86046511627906974</v>
      </c>
      <c r="AZ130">
        <f t="shared" ca="1" si="100"/>
        <v>0.80701754385964919</v>
      </c>
      <c r="BA130">
        <f t="shared" ca="1" si="100"/>
        <v>0.86842105263157898</v>
      </c>
      <c r="BB130">
        <f t="shared" ca="1" si="100"/>
        <v>0.81578947368421051</v>
      </c>
      <c r="BC130">
        <f t="shared" ca="1" si="100"/>
        <v>0.87755102040816324</v>
      </c>
      <c r="BD130">
        <f t="shared" ca="1" si="100"/>
        <v>0.89795918367346939</v>
      </c>
      <c r="BE130">
        <f t="shared" ca="1" si="100"/>
        <v>0.7021276595744681</v>
      </c>
      <c r="BF130">
        <f t="shared" ca="1" si="100"/>
        <v>0.92500000000000004</v>
      </c>
      <c r="BG130">
        <f t="shared" ca="1" si="100"/>
        <v>0.86440677966101698</v>
      </c>
      <c r="BH130">
        <f t="shared" ca="1" si="100"/>
        <v>0.7021276595744681</v>
      </c>
      <c r="BI130">
        <f t="shared" ca="1" si="100"/>
        <v>0.7857142857142857</v>
      </c>
      <c r="BJ130">
        <f t="shared" ca="1" si="100"/>
        <v>0.94871794871794868</v>
      </c>
      <c r="BK130">
        <f t="shared" ca="1" si="100"/>
        <v>0.90196078431372551</v>
      </c>
      <c r="BL130">
        <f t="shared" ca="1" si="100"/>
        <v>0.8666666666666667</v>
      </c>
      <c r="BM130">
        <f t="shared" ca="1" si="103"/>
        <v>0.94736842105263164</v>
      </c>
      <c r="BN130">
        <f t="shared" ca="1" si="103"/>
        <v>0.94594594594594594</v>
      </c>
      <c r="BO130">
        <f t="shared" ca="1" si="103"/>
        <v>0.72340425531914887</v>
      </c>
      <c r="BP130">
        <f t="shared" ca="1" si="103"/>
        <v>0.90697674418604657</v>
      </c>
      <c r="BQ130">
        <f t="shared" ca="1" si="103"/>
        <v>0.9</v>
      </c>
      <c r="BR130">
        <f t="shared" ca="1" si="103"/>
        <v>0.67999999999999994</v>
      </c>
      <c r="BS130">
        <f t="shared" ca="1" si="103"/>
        <v>0.79545454545454541</v>
      </c>
      <c r="BT130">
        <f t="shared" ca="1" si="103"/>
        <v>1</v>
      </c>
      <c r="BU130">
        <f t="shared" ca="1" si="103"/>
        <v>0.75</v>
      </c>
      <c r="BV130">
        <f t="shared" ca="1" si="103"/>
        <v>0.75555555555555554</v>
      </c>
      <c r="BW130">
        <f t="shared" ca="1" si="103"/>
        <v>0.90909090909090906</v>
      </c>
      <c r="BX130">
        <f t="shared" ca="1" si="103"/>
        <v>0.80701754385964919</v>
      </c>
      <c r="BY130">
        <f t="shared" ca="1" si="103"/>
        <v>0.8</v>
      </c>
      <c r="BZ130">
        <f t="shared" ca="1" si="103"/>
        <v>0.87179487179487181</v>
      </c>
      <c r="CA130">
        <f t="shared" ca="1" si="103"/>
        <v>0.86842105263157898</v>
      </c>
      <c r="CB130">
        <f t="shared" ca="1" si="103"/>
        <v>0.97499999999999998</v>
      </c>
      <c r="CC130">
        <f t="shared" ca="1" si="102"/>
        <v>0.93023255813953487</v>
      </c>
      <c r="CD130">
        <f t="shared" ca="1" si="102"/>
        <v>0.84090909090909094</v>
      </c>
      <c r="CE130">
        <f t="shared" ca="1" si="102"/>
        <v>0.875</v>
      </c>
      <c r="CF130">
        <f t="shared" ca="1" si="102"/>
        <v>0.97222222222222221</v>
      </c>
      <c r="CG130">
        <f t="shared" ca="1" si="102"/>
        <v>0.87804878048780488</v>
      </c>
      <c r="CH130">
        <f t="shared" ca="1" si="102"/>
        <v>0.90476190476190477</v>
      </c>
      <c r="CI130">
        <f t="shared" ca="1" si="102"/>
        <v>0.82926829268292679</v>
      </c>
      <c r="CJ130">
        <f t="shared" ca="1" si="102"/>
        <v>0.97058823529411764</v>
      </c>
      <c r="CK130">
        <f t="shared" ca="1" si="102"/>
        <v>0.86792452830188682</v>
      </c>
      <c r="CL130">
        <f t="shared" ca="1" si="102"/>
        <v>0.90697674418604657</v>
      </c>
      <c r="CM130">
        <f t="shared" ca="1" si="102"/>
        <v>0.75438596491228072</v>
      </c>
      <c r="CN130">
        <f t="shared" ca="1" si="102"/>
        <v>0.90476190476190477</v>
      </c>
      <c r="CO130">
        <f t="shared" ca="1" si="102"/>
        <v>0.88</v>
      </c>
      <c r="CP130">
        <f t="shared" ca="1" si="102"/>
        <v>0.77083333333333337</v>
      </c>
      <c r="CQ130">
        <f t="shared" ca="1" si="102"/>
        <v>0.87179487179487181</v>
      </c>
      <c r="CR130">
        <f t="shared" ca="1" si="95"/>
        <v>0.90196078431372551</v>
      </c>
      <c r="CS130">
        <f t="shared" ca="1" si="95"/>
        <v>0.8</v>
      </c>
      <c r="CT130">
        <f t="shared" ca="1" si="95"/>
        <v>0.91304347826086962</v>
      </c>
      <c r="CU130">
        <f t="shared" ca="1" si="95"/>
        <v>0.9285714285714286</v>
      </c>
      <c r="CV130">
        <f t="shared" ca="1" si="95"/>
        <v>0.91111111111111109</v>
      </c>
      <c r="CW130">
        <f t="shared" ca="1" si="95"/>
        <v>0.81132075471698117</v>
      </c>
      <c r="CX130">
        <f t="shared" ca="1" si="95"/>
        <v>0.78723404255319152</v>
      </c>
      <c r="CY130">
        <f t="shared" ca="1" si="95"/>
        <v>0.82000000000000006</v>
      </c>
      <c r="CZ130">
        <f t="shared" ca="1" si="95"/>
        <v>0.81355932203389836</v>
      </c>
      <c r="DA130">
        <f t="shared" ca="1" si="95"/>
        <v>0.8936170212765957</v>
      </c>
      <c r="DB130">
        <f t="shared" ca="1" si="95"/>
        <v>0.97674418604651159</v>
      </c>
      <c r="DC130">
        <f t="shared" ca="1" si="95"/>
        <v>0.81632653061224492</v>
      </c>
      <c r="DD130">
        <f t="shared" ca="1" si="95"/>
        <v>0.8125</v>
      </c>
      <c r="DE130">
        <f t="shared" ca="1" si="95"/>
        <v>0.75555555555555554</v>
      </c>
      <c r="DF130">
        <f t="shared" ca="1" si="95"/>
        <v>0.86274509803921573</v>
      </c>
      <c r="DG130">
        <f t="shared" ca="1" si="95"/>
        <v>0.94444444444444442</v>
      </c>
      <c r="DH130">
        <f t="shared" ca="1" si="96"/>
        <v>0.77272727272727271</v>
      </c>
      <c r="DI130">
        <f t="shared" ca="1" si="96"/>
        <v>0.86111111111111116</v>
      </c>
      <c r="DJ130">
        <f t="shared" ca="1" si="96"/>
        <v>0.86046511627906974</v>
      </c>
      <c r="DK130">
        <f t="shared" ca="1" si="96"/>
        <v>0.80434782608695654</v>
      </c>
      <c r="DL130">
        <f t="shared" ca="1" si="96"/>
        <v>0.94594594594594594</v>
      </c>
      <c r="DM130">
        <f t="shared" ca="1" si="96"/>
        <v>0.93939393939393945</v>
      </c>
      <c r="DN130">
        <f t="shared" ca="1" si="96"/>
        <v>0.75</v>
      </c>
      <c r="DO130">
        <f t="shared" ca="1" si="96"/>
        <v>0.87804878048780488</v>
      </c>
      <c r="DP130">
        <f t="shared" ca="1" si="93"/>
        <v>0.75609756097560976</v>
      </c>
      <c r="DQ130">
        <f t="shared" ca="1" si="93"/>
        <v>0.9</v>
      </c>
      <c r="DR130">
        <f t="shared" ca="1" si="93"/>
        <v>1</v>
      </c>
      <c r="DS130">
        <f t="shared" ca="1" si="93"/>
        <v>0.86</v>
      </c>
      <c r="DT130">
        <f t="shared" ca="1" si="93"/>
        <v>0.62</v>
      </c>
      <c r="DU130">
        <f t="shared" ca="1" si="93"/>
        <v>0.63461538461538458</v>
      </c>
      <c r="DV130">
        <f t="shared" ca="1" si="93"/>
        <v>0.80487804878048785</v>
      </c>
      <c r="DW130">
        <f t="shared" ca="1" si="93"/>
        <v>1</v>
      </c>
      <c r="DX130">
        <f t="shared" ca="1" si="93"/>
        <v>0.8</v>
      </c>
      <c r="DY130">
        <f t="shared" ca="1" si="93"/>
        <v>0.5714285714285714</v>
      </c>
      <c r="DZ130">
        <f t="shared" ca="1" si="93"/>
        <v>0</v>
      </c>
      <c r="EA130">
        <f t="shared" ca="1" si="93"/>
        <v>0.93939393939393945</v>
      </c>
      <c r="EB130">
        <f t="shared" ca="1" si="97"/>
        <v>0.81818181818181812</v>
      </c>
      <c r="EC130">
        <f t="shared" ca="1" si="97"/>
        <v>0.86111111111111116</v>
      </c>
      <c r="ED130">
        <f t="shared" ca="1" si="97"/>
        <v>0.67500000000000004</v>
      </c>
      <c r="EE130">
        <f t="shared" ca="1" si="97"/>
        <v>0.64864864864864868</v>
      </c>
      <c r="EF130">
        <f t="shared" ca="1" si="97"/>
        <v>0.72727272727272729</v>
      </c>
      <c r="EG130">
        <f t="shared" ca="1" si="97"/>
        <v>0.875</v>
      </c>
      <c r="EH130">
        <f t="shared" ca="1" si="97"/>
        <v>0.67647058823529416</v>
      </c>
    </row>
    <row r="131" spans="1:138" ht="39.75" x14ac:dyDescent="0.45">
      <c r="A131" s="4" t="s">
        <v>138</v>
      </c>
      <c r="B131" s="3" t="s">
        <v>417</v>
      </c>
      <c r="C131">
        <f t="shared" ca="1" si="99"/>
        <v>0.95</v>
      </c>
      <c r="D131">
        <f t="shared" ca="1" si="99"/>
        <v>0.95238095238095233</v>
      </c>
      <c r="E131">
        <f t="shared" ca="1" si="99"/>
        <v>0.93333333333333335</v>
      </c>
      <c r="F131">
        <f t="shared" ca="1" si="99"/>
        <v>0.91666666666666663</v>
      </c>
      <c r="G131">
        <f t="shared" ca="1" si="99"/>
        <v>0.97727272727272729</v>
      </c>
      <c r="H131">
        <f t="shared" ca="1" si="99"/>
        <v>0.92592592592592593</v>
      </c>
      <c r="I131">
        <f t="shared" ca="1" si="99"/>
        <v>0.97499999999999998</v>
      </c>
      <c r="J131">
        <f t="shared" ca="1" si="99"/>
        <v>0.97058823529411764</v>
      </c>
      <c r="K131">
        <f t="shared" ca="1" si="99"/>
        <v>0.95</v>
      </c>
      <c r="L131">
        <f t="shared" ca="1" si="99"/>
        <v>1</v>
      </c>
      <c r="M131">
        <f t="shared" ca="1" si="99"/>
        <v>0.94117647058823528</v>
      </c>
      <c r="N131">
        <f t="shared" ca="1" si="99"/>
        <v>1</v>
      </c>
      <c r="O131">
        <f t="shared" ca="1" si="99"/>
        <v>0.96875</v>
      </c>
      <c r="P131">
        <f t="shared" ca="1" si="99"/>
        <v>0.91304347826086962</v>
      </c>
      <c r="Q131">
        <f t="shared" ca="1" si="99"/>
        <v>0.93103448275862066</v>
      </c>
      <c r="R131">
        <f t="shared" ca="1" si="99"/>
        <v>1</v>
      </c>
      <c r="S131">
        <f t="shared" ca="1" si="98"/>
        <v>0.89473684210526316</v>
      </c>
      <c r="T131">
        <f t="shared" ca="1" si="98"/>
        <v>0.88888888888888884</v>
      </c>
      <c r="U131">
        <f t="shared" ca="1" si="98"/>
        <v>1</v>
      </c>
      <c r="V131">
        <f t="shared" ca="1" si="98"/>
        <v>0.91666666666666663</v>
      </c>
      <c r="W131">
        <f t="shared" ca="1" si="98"/>
        <v>0.9</v>
      </c>
      <c r="X131">
        <f t="shared" ca="1" si="98"/>
        <v>0.93548387096774199</v>
      </c>
      <c r="Y131">
        <f t="shared" ca="1" si="98"/>
        <v>0.88888888888888884</v>
      </c>
      <c r="Z131">
        <f t="shared" ca="1" si="98"/>
        <v>0.92307692307692313</v>
      </c>
      <c r="AA131">
        <f t="shared" ca="1" si="98"/>
        <v>0.95652173913043481</v>
      </c>
      <c r="AB131">
        <f t="shared" ca="1" si="98"/>
        <v>0.96296296296296302</v>
      </c>
      <c r="AC131">
        <f t="shared" ca="1" si="98"/>
        <v>0.953125</v>
      </c>
      <c r="AD131">
        <f t="shared" ca="1" si="98"/>
        <v>1</v>
      </c>
      <c r="AE131">
        <f t="shared" ca="1" si="98"/>
        <v>1</v>
      </c>
      <c r="AF131">
        <f t="shared" ca="1" si="98"/>
        <v>0.97727272727272729</v>
      </c>
      <c r="AG131">
        <f t="shared" ca="1" si="98"/>
        <v>0.95652173913043481</v>
      </c>
      <c r="AH131">
        <f t="shared" ca="1" si="101"/>
        <v>1</v>
      </c>
      <c r="AI131">
        <f t="shared" ca="1" si="101"/>
        <v>1</v>
      </c>
      <c r="AJ131">
        <f t="shared" ca="1" si="101"/>
        <v>0.94444444444444442</v>
      </c>
      <c r="AK131">
        <f t="shared" ca="1" si="101"/>
        <v>0.94736842105263164</v>
      </c>
      <c r="AL131">
        <f t="shared" ca="1" si="101"/>
        <v>1</v>
      </c>
      <c r="AM131">
        <f t="shared" ca="1" si="101"/>
        <v>0.96666666666666667</v>
      </c>
      <c r="AN131">
        <f t="shared" ca="1" si="101"/>
        <v>0.9375</v>
      </c>
      <c r="AO131">
        <f t="shared" ca="1" si="101"/>
        <v>1</v>
      </c>
      <c r="AP131">
        <f t="shared" ca="1" si="101"/>
        <v>0.92</v>
      </c>
      <c r="AQ131">
        <f t="shared" ca="1" si="101"/>
        <v>1</v>
      </c>
      <c r="AR131">
        <f t="shared" ca="1" si="101"/>
        <v>0.93333333333333335</v>
      </c>
      <c r="AS131">
        <f t="shared" ca="1" si="101"/>
        <v>1</v>
      </c>
      <c r="AT131">
        <f t="shared" ca="1" si="101"/>
        <v>0.93103448275862066</v>
      </c>
      <c r="AU131">
        <f t="shared" ca="1" si="101"/>
        <v>1</v>
      </c>
      <c r="AV131">
        <f t="shared" ca="1" si="101"/>
        <v>0.90909090909090906</v>
      </c>
      <c r="AW131">
        <f t="shared" ca="1" si="101"/>
        <v>0.96</v>
      </c>
      <c r="AX131">
        <f t="shared" ca="1" si="100"/>
        <v>0.94444444444444442</v>
      </c>
      <c r="AY131">
        <f t="shared" ca="1" si="100"/>
        <v>1</v>
      </c>
      <c r="AZ131">
        <f t="shared" ca="1" si="100"/>
        <v>0.94871794871794868</v>
      </c>
      <c r="BA131">
        <f t="shared" ca="1" si="100"/>
        <v>1</v>
      </c>
      <c r="BB131">
        <f t="shared" ca="1" si="100"/>
        <v>0.875</v>
      </c>
      <c r="BC131">
        <f t="shared" ca="1" si="100"/>
        <v>0.92307692307692313</v>
      </c>
      <c r="BD131">
        <f t="shared" ca="1" si="100"/>
        <v>0.96153846153846156</v>
      </c>
      <c r="BE131">
        <f t="shared" ca="1" si="100"/>
        <v>0.9375</v>
      </c>
      <c r="BF131">
        <f t="shared" ca="1" si="100"/>
        <v>0.93333333333333335</v>
      </c>
      <c r="BG131">
        <f t="shared" ca="1" si="100"/>
        <v>0.91891891891891886</v>
      </c>
      <c r="BH131">
        <f t="shared" ca="1" si="100"/>
        <v>0.9375</v>
      </c>
      <c r="BI131">
        <f t="shared" ca="1" si="100"/>
        <v>0.95652173913043481</v>
      </c>
      <c r="BJ131">
        <f t="shared" ca="1" si="100"/>
        <v>1</v>
      </c>
      <c r="BK131">
        <f t="shared" ca="1" si="100"/>
        <v>0.92592592592592593</v>
      </c>
      <c r="BL131">
        <f t="shared" ca="1" si="100"/>
        <v>0.95652173913043481</v>
      </c>
      <c r="BM131">
        <f t="shared" ca="1" si="103"/>
        <v>0.91666666666666663</v>
      </c>
      <c r="BN131">
        <f t="shared" ca="1" si="103"/>
        <v>0.90909090909090906</v>
      </c>
      <c r="BO131">
        <f t="shared" ca="1" si="103"/>
        <v>0.9</v>
      </c>
      <c r="BP131">
        <f t="shared" ca="1" si="103"/>
        <v>0.94736842105263164</v>
      </c>
      <c r="BQ131">
        <f t="shared" ca="1" si="103"/>
        <v>0.9375</v>
      </c>
      <c r="BR131">
        <f t="shared" ca="1" si="103"/>
        <v>0.97368421052631582</v>
      </c>
      <c r="BS131">
        <f t="shared" ca="1" si="103"/>
        <v>0.91666666666666663</v>
      </c>
      <c r="BT131">
        <f t="shared" ca="1" si="103"/>
        <v>1</v>
      </c>
      <c r="BU131">
        <f t="shared" ca="1" si="103"/>
        <v>0.88</v>
      </c>
      <c r="BV131">
        <f t="shared" ca="1" si="103"/>
        <v>0.88461538461538458</v>
      </c>
      <c r="BW131">
        <f t="shared" ca="1" si="103"/>
        <v>0.95</v>
      </c>
      <c r="BX131">
        <f t="shared" ca="1" si="103"/>
        <v>0.94871794871794868</v>
      </c>
      <c r="BY131">
        <f t="shared" ca="1" si="103"/>
        <v>0.9375</v>
      </c>
      <c r="BZ131">
        <f t="shared" ca="1" si="103"/>
        <v>1</v>
      </c>
      <c r="CA131">
        <f t="shared" ca="1" si="103"/>
        <v>0.85714285714285721</v>
      </c>
      <c r="CB131">
        <f t="shared" ca="1" si="103"/>
        <v>1</v>
      </c>
      <c r="CC131">
        <f t="shared" ca="1" si="102"/>
        <v>0.94444444444444442</v>
      </c>
      <c r="CD131">
        <f t="shared" ca="1" si="102"/>
        <v>0.95652173913043481</v>
      </c>
      <c r="CE131">
        <f t="shared" ca="1" si="102"/>
        <v>0.94117647058823528</v>
      </c>
      <c r="CF131">
        <f t="shared" ca="1" si="102"/>
        <v>0.88888888888888884</v>
      </c>
      <c r="CG131">
        <f t="shared" ca="1" si="102"/>
        <v>0.94444444444444442</v>
      </c>
      <c r="CH131">
        <f t="shared" ca="1" si="102"/>
        <v>0.94444444444444442</v>
      </c>
      <c r="CI131">
        <f t="shared" ca="1" si="102"/>
        <v>1</v>
      </c>
      <c r="CJ131">
        <f t="shared" ca="1" si="102"/>
        <v>1</v>
      </c>
      <c r="CK131">
        <f t="shared" ca="1" si="102"/>
        <v>0.93548387096774199</v>
      </c>
      <c r="CL131">
        <f t="shared" ca="1" si="102"/>
        <v>1</v>
      </c>
      <c r="CM131">
        <f t="shared" ca="1" si="102"/>
        <v>0.97674418604651159</v>
      </c>
      <c r="CN131">
        <f t="shared" ca="1" si="102"/>
        <v>0.94444444444444442</v>
      </c>
      <c r="CO131">
        <f t="shared" ca="1" si="102"/>
        <v>0.88461538461538458</v>
      </c>
      <c r="CP131">
        <f t="shared" ca="1" si="102"/>
        <v>0.967741935483871</v>
      </c>
      <c r="CQ131">
        <f t="shared" ca="1" si="102"/>
        <v>1</v>
      </c>
      <c r="CR131">
        <f t="shared" ca="1" si="95"/>
        <v>1</v>
      </c>
      <c r="CS131">
        <f t="shared" ca="1" si="95"/>
        <v>0.96153846153846156</v>
      </c>
      <c r="CT131">
        <f t="shared" ca="1" si="95"/>
        <v>0.95454545454545459</v>
      </c>
      <c r="CU131">
        <f t="shared" ca="1" si="95"/>
        <v>1</v>
      </c>
      <c r="CV131">
        <f t="shared" ca="1" si="95"/>
        <v>0.95238095238095233</v>
      </c>
      <c r="CW131">
        <f t="shared" ca="1" si="95"/>
        <v>0.97142857142857142</v>
      </c>
      <c r="CX131">
        <f t="shared" ca="1" si="95"/>
        <v>0.96551724137931039</v>
      </c>
      <c r="CY131">
        <f t="shared" ca="1" si="95"/>
        <v>0.93333333333333335</v>
      </c>
      <c r="CZ131">
        <f t="shared" ca="1" si="95"/>
        <v>0.95121951219512191</v>
      </c>
      <c r="DA131">
        <f t="shared" ca="1" si="95"/>
        <v>0.91304347826086962</v>
      </c>
      <c r="DB131">
        <f t="shared" ca="1" si="95"/>
        <v>1</v>
      </c>
      <c r="DC131">
        <f t="shared" ca="1" si="95"/>
        <v>0.93103448275862066</v>
      </c>
      <c r="DD131">
        <f t="shared" ca="1" si="95"/>
        <v>0.9285714285714286</v>
      </c>
      <c r="DE131">
        <f t="shared" ca="1" si="95"/>
        <v>0.9642857142857143</v>
      </c>
      <c r="DF131">
        <f t="shared" ca="1" si="95"/>
        <v>1</v>
      </c>
      <c r="DG131">
        <f t="shared" ref="DG131:EH138" ca="1" si="104">1-(COUNTIFS(INDIRECT(DG$1),1,INDIRECT($A131),1)/(COUNTIFS(INDIRECT(DG$1),1,INDIRECT($A131),0)+COUNTIFS(INDIRECT(DG$1),0,INDIRECT($A131),1)+COUNTIFS(INDIRECT(DG$1),1,INDIRECT($A131),1)))</f>
        <v>0.9</v>
      </c>
      <c r="DH131">
        <f t="shared" ca="1" si="104"/>
        <v>1</v>
      </c>
      <c r="DI131">
        <f t="shared" ca="1" si="104"/>
        <v>0.92307692307692313</v>
      </c>
      <c r="DJ131">
        <f t="shared" ca="1" si="104"/>
        <v>0.9</v>
      </c>
      <c r="DK131">
        <f t="shared" ca="1" si="104"/>
        <v>0.96296296296296302</v>
      </c>
      <c r="DL131">
        <f t="shared" ca="1" si="104"/>
        <v>0.90909090909090906</v>
      </c>
      <c r="DM131">
        <f t="shared" ca="1" si="104"/>
        <v>1</v>
      </c>
      <c r="DN131">
        <f t="shared" ca="1" si="104"/>
        <v>0.92307692307692313</v>
      </c>
      <c r="DO131">
        <f t="shared" ca="1" si="104"/>
        <v>0.94444444444444442</v>
      </c>
      <c r="DP131">
        <f t="shared" ca="1" si="104"/>
        <v>0.90909090909090906</v>
      </c>
      <c r="DQ131">
        <f t="shared" ca="1" si="104"/>
        <v>0.96296296296296302</v>
      </c>
      <c r="DR131">
        <f t="shared" ca="1" si="104"/>
        <v>0.83333333333333337</v>
      </c>
      <c r="DS131">
        <f t="shared" ca="1" si="104"/>
        <v>0.96551724137931039</v>
      </c>
      <c r="DT131">
        <f t="shared" ca="1" si="104"/>
        <v>0.92307692307692313</v>
      </c>
      <c r="DU131">
        <f t="shared" ca="1" si="104"/>
        <v>0.92682926829268297</v>
      </c>
      <c r="DV131">
        <f t="shared" ca="1" si="104"/>
        <v>0.95238095238095233</v>
      </c>
      <c r="DW131">
        <f t="shared" ca="1" si="104"/>
        <v>1</v>
      </c>
      <c r="DX131">
        <f t="shared" ca="1" si="104"/>
        <v>0.96153846153846156</v>
      </c>
      <c r="DY131">
        <f t="shared" ca="1" si="104"/>
        <v>1</v>
      </c>
      <c r="DZ131">
        <f t="shared" ca="1" si="104"/>
        <v>0.93939393939393945</v>
      </c>
      <c r="EA131">
        <f t="shared" ca="1" si="104"/>
        <v>0</v>
      </c>
      <c r="EB131">
        <f t="shared" ca="1" si="104"/>
        <v>0.90909090909090906</v>
      </c>
      <c r="EC131">
        <f t="shared" ca="1" si="104"/>
        <v>0.92307692307692313</v>
      </c>
      <c r="ED131">
        <f t="shared" ca="1" si="104"/>
        <v>0.91666666666666663</v>
      </c>
      <c r="EE131">
        <f t="shared" ca="1" si="104"/>
        <v>1</v>
      </c>
      <c r="EF131">
        <f t="shared" ca="1" si="104"/>
        <v>1</v>
      </c>
      <c r="EG131">
        <f t="shared" ca="1" si="104"/>
        <v>1</v>
      </c>
      <c r="EH131">
        <f t="shared" ca="1" si="104"/>
        <v>1</v>
      </c>
    </row>
    <row r="132" spans="1:138" ht="42.75" x14ac:dyDescent="0.45">
      <c r="A132" s="4" t="s">
        <v>139</v>
      </c>
      <c r="B132" s="9" t="s">
        <v>418</v>
      </c>
      <c r="C132">
        <f t="shared" ca="1" si="99"/>
        <v>0.87804878048780488</v>
      </c>
      <c r="D132">
        <f t="shared" ca="1" si="99"/>
        <v>0.88888888888888884</v>
      </c>
      <c r="E132">
        <f t="shared" ca="1" si="99"/>
        <v>0.91666666666666663</v>
      </c>
      <c r="F132">
        <f t="shared" ca="1" si="99"/>
        <v>0.96551724137931039</v>
      </c>
      <c r="G132">
        <f t="shared" ca="1" si="99"/>
        <v>0.86046511627906974</v>
      </c>
      <c r="H132">
        <f t="shared" ca="1" si="99"/>
        <v>0.86206896551724133</v>
      </c>
      <c r="I132">
        <f t="shared" ca="1" si="99"/>
        <v>0.90243902439024393</v>
      </c>
      <c r="J132">
        <f t="shared" ca="1" si="99"/>
        <v>0.91666666666666663</v>
      </c>
      <c r="K132">
        <f t="shared" ca="1" si="99"/>
        <v>0.91304347826086962</v>
      </c>
      <c r="L132">
        <f t="shared" ca="1" si="99"/>
        <v>1</v>
      </c>
      <c r="M132">
        <f t="shared" ca="1" si="99"/>
        <v>0.97435897435897434</v>
      </c>
      <c r="N132">
        <f t="shared" ca="1" si="99"/>
        <v>0.91304347826086962</v>
      </c>
      <c r="O132">
        <f t="shared" ca="1" si="99"/>
        <v>0.94285714285714284</v>
      </c>
      <c r="P132">
        <f t="shared" ca="1" si="99"/>
        <v>0.9642857142857143</v>
      </c>
      <c r="Q132">
        <f t="shared" ca="1" si="99"/>
        <v>0.90625</v>
      </c>
      <c r="R132">
        <f t="shared" ca="1" si="99"/>
        <v>0.9375</v>
      </c>
      <c r="S132">
        <f t="shared" ca="1" si="98"/>
        <v>1</v>
      </c>
      <c r="T132">
        <f t="shared" ca="1" si="98"/>
        <v>1</v>
      </c>
      <c r="U132">
        <f t="shared" ca="1" si="98"/>
        <v>1</v>
      </c>
      <c r="V132">
        <f t="shared" ca="1" si="98"/>
        <v>0.9285714285714286</v>
      </c>
      <c r="W132">
        <f t="shared" ca="1" si="98"/>
        <v>1</v>
      </c>
      <c r="X132">
        <f t="shared" ca="1" si="98"/>
        <v>0.76666666666666661</v>
      </c>
      <c r="Y132">
        <f t="shared" ca="1" si="98"/>
        <v>1</v>
      </c>
      <c r="Z132">
        <f t="shared" ca="1" si="98"/>
        <v>0.94117647058823528</v>
      </c>
      <c r="AA132">
        <f t="shared" ca="1" si="98"/>
        <v>0.96296296296296302</v>
      </c>
      <c r="AB132">
        <f t="shared" ca="1" si="98"/>
        <v>0.90909090909090906</v>
      </c>
      <c r="AC132">
        <f t="shared" ca="1" si="98"/>
        <v>0.9242424242424242</v>
      </c>
      <c r="AD132">
        <f t="shared" ca="1" si="98"/>
        <v>1</v>
      </c>
      <c r="AE132">
        <f t="shared" ca="1" si="98"/>
        <v>0.9375</v>
      </c>
      <c r="AF132">
        <f t="shared" ca="1" si="98"/>
        <v>0.91111111111111109</v>
      </c>
      <c r="AG132">
        <f t="shared" ca="1" si="98"/>
        <v>0.84444444444444444</v>
      </c>
      <c r="AH132">
        <f t="shared" ca="1" si="101"/>
        <v>1</v>
      </c>
      <c r="AI132">
        <f t="shared" ca="1" si="101"/>
        <v>0.96969696969696972</v>
      </c>
      <c r="AJ132">
        <f t="shared" ca="1" si="101"/>
        <v>0.90476190476190477</v>
      </c>
      <c r="AK132">
        <f t="shared" ca="1" si="101"/>
        <v>0.90909090909090906</v>
      </c>
      <c r="AL132">
        <f t="shared" ca="1" si="101"/>
        <v>0.95348837209302328</v>
      </c>
      <c r="AM132">
        <f t="shared" ca="1" si="101"/>
        <v>0.93939393939393945</v>
      </c>
      <c r="AN132">
        <f t="shared" ca="1" si="101"/>
        <v>0.95</v>
      </c>
      <c r="AO132">
        <f t="shared" ca="1" si="101"/>
        <v>0.94444444444444442</v>
      </c>
      <c r="AP132">
        <f t="shared" ca="1" si="101"/>
        <v>1</v>
      </c>
      <c r="AQ132">
        <f t="shared" ca="1" si="101"/>
        <v>1</v>
      </c>
      <c r="AR132">
        <f t="shared" ca="1" si="101"/>
        <v>0.94736842105263164</v>
      </c>
      <c r="AS132">
        <f t="shared" ca="1" si="101"/>
        <v>0.95238095238095233</v>
      </c>
      <c r="AT132">
        <f t="shared" ca="1" si="101"/>
        <v>0.93939393939393945</v>
      </c>
      <c r="AU132">
        <f t="shared" ca="1" si="101"/>
        <v>0.94444444444444442</v>
      </c>
      <c r="AV132">
        <f t="shared" ca="1" si="101"/>
        <v>0.93333333333333335</v>
      </c>
      <c r="AW132">
        <f t="shared" ca="1" si="101"/>
        <v>0.88888888888888884</v>
      </c>
      <c r="AX132">
        <f t="shared" ca="1" si="100"/>
        <v>0.95</v>
      </c>
      <c r="AY132">
        <f t="shared" ca="1" si="100"/>
        <v>0.96</v>
      </c>
      <c r="AZ132">
        <f t="shared" ca="1" si="100"/>
        <v>0.9285714285714286</v>
      </c>
      <c r="BA132">
        <f t="shared" ca="1" si="100"/>
        <v>0.88888888888888884</v>
      </c>
      <c r="BB132">
        <f t="shared" ca="1" si="100"/>
        <v>0.95238095238095233</v>
      </c>
      <c r="BC132">
        <f t="shared" ca="1" si="100"/>
        <v>0.85714285714285721</v>
      </c>
      <c r="BD132">
        <f t="shared" ca="1" si="100"/>
        <v>1</v>
      </c>
      <c r="BE132">
        <f t="shared" ca="1" si="100"/>
        <v>0.94444444444444442</v>
      </c>
      <c r="BF132">
        <f t="shared" ca="1" si="100"/>
        <v>0.94736842105263164</v>
      </c>
      <c r="BG132">
        <f t="shared" ca="1" si="100"/>
        <v>0.92682926829268297</v>
      </c>
      <c r="BH132">
        <f t="shared" ca="1" si="100"/>
        <v>0.84848484848484851</v>
      </c>
      <c r="BI132">
        <f t="shared" ca="1" si="100"/>
        <v>0.88</v>
      </c>
      <c r="BJ132">
        <f t="shared" ca="1" si="100"/>
        <v>0.94117647058823528</v>
      </c>
      <c r="BK132">
        <f t="shared" ca="1" si="100"/>
        <v>0.9</v>
      </c>
      <c r="BL132">
        <f t="shared" ca="1" si="100"/>
        <v>0.92307692307692313</v>
      </c>
      <c r="BM132">
        <f t="shared" ca="1" si="103"/>
        <v>0.9375</v>
      </c>
      <c r="BN132">
        <f t="shared" ca="1" si="103"/>
        <v>0.93333333333333335</v>
      </c>
      <c r="BO132">
        <f t="shared" ca="1" si="103"/>
        <v>0.84375</v>
      </c>
      <c r="BP132">
        <f t="shared" ca="1" si="103"/>
        <v>0.95652173913043481</v>
      </c>
      <c r="BQ132">
        <f t="shared" ca="1" si="103"/>
        <v>0.95</v>
      </c>
      <c r="BR132">
        <f t="shared" ca="1" si="103"/>
        <v>0.92500000000000004</v>
      </c>
      <c r="BS132">
        <f t="shared" ca="1" si="103"/>
        <v>0.88888888888888884</v>
      </c>
      <c r="BT132">
        <f t="shared" ca="1" si="103"/>
        <v>1</v>
      </c>
      <c r="BU132">
        <f t="shared" ca="1" si="103"/>
        <v>0.85714285714285721</v>
      </c>
      <c r="BV132">
        <f t="shared" ca="1" si="103"/>
        <v>0.93548387096774199</v>
      </c>
      <c r="BW132">
        <f t="shared" ca="1" si="103"/>
        <v>0.86363636363636365</v>
      </c>
      <c r="BX132">
        <f t="shared" ca="1" si="103"/>
        <v>0.95348837209302328</v>
      </c>
      <c r="BY132">
        <f t="shared" ca="1" si="103"/>
        <v>0.92156862745098045</v>
      </c>
      <c r="BZ132">
        <f t="shared" ca="1" si="103"/>
        <v>0.83333333333333337</v>
      </c>
      <c r="CA132">
        <f t="shared" ca="1" si="103"/>
        <v>0.94736842105263164</v>
      </c>
      <c r="CB132">
        <f t="shared" ca="1" si="103"/>
        <v>1</v>
      </c>
      <c r="CC132">
        <f t="shared" ca="1" si="102"/>
        <v>0.95454545454545459</v>
      </c>
      <c r="CD132">
        <f t="shared" ca="1" si="102"/>
        <v>0.83333333333333337</v>
      </c>
      <c r="CE132">
        <f t="shared" ca="1" si="102"/>
        <v>0.9</v>
      </c>
      <c r="CF132">
        <f t="shared" ca="1" si="102"/>
        <v>1</v>
      </c>
      <c r="CG132">
        <f t="shared" ca="1" si="102"/>
        <v>0.78947368421052633</v>
      </c>
      <c r="CH132">
        <f t="shared" ca="1" si="102"/>
        <v>0.95454545454545459</v>
      </c>
      <c r="CI132">
        <f t="shared" ca="1" si="102"/>
        <v>0.80952380952380953</v>
      </c>
      <c r="CJ132">
        <f t="shared" ca="1" si="102"/>
        <v>1</v>
      </c>
      <c r="CK132">
        <f t="shared" ca="1" si="102"/>
        <v>0.91176470588235292</v>
      </c>
      <c r="CL132">
        <f t="shared" ca="1" si="102"/>
        <v>0.95652173913043481</v>
      </c>
      <c r="CM132">
        <f t="shared" ca="1" si="102"/>
        <v>0.93333333333333335</v>
      </c>
      <c r="CN132">
        <f t="shared" ca="1" si="102"/>
        <v>1</v>
      </c>
      <c r="CO132">
        <f t="shared" ca="1" si="102"/>
        <v>0.8214285714285714</v>
      </c>
      <c r="CP132">
        <f t="shared" ca="1" si="102"/>
        <v>0.90909090909090906</v>
      </c>
      <c r="CQ132">
        <f t="shared" ca="1" si="102"/>
        <v>0.89473684210526316</v>
      </c>
      <c r="CR132">
        <f t="shared" ref="CR132:DF138" ca="1" si="105">1-(COUNTIFS(INDIRECT(CR$1),1,INDIRECT($A132),1)/(COUNTIFS(INDIRECT(CR$1),1,INDIRECT($A132),0)+COUNTIFS(INDIRECT(CR$1),0,INDIRECT($A132),1)+COUNTIFS(INDIRECT(CR$1),1,INDIRECT($A132),1)))</f>
        <v>0.93548387096774199</v>
      </c>
      <c r="CS132">
        <f t="shared" ca="1" si="105"/>
        <v>0.8928571428571429</v>
      </c>
      <c r="CT132">
        <f t="shared" ca="1" si="105"/>
        <v>0.96153846153846156</v>
      </c>
      <c r="CU132">
        <f t="shared" ca="1" si="105"/>
        <v>0.9</v>
      </c>
      <c r="CV132">
        <f t="shared" ca="1" si="105"/>
        <v>0.96</v>
      </c>
      <c r="CW132">
        <f t="shared" ca="1" si="105"/>
        <v>0.91891891891891886</v>
      </c>
      <c r="CX132">
        <f t="shared" ca="1" si="105"/>
        <v>0.82758620689655171</v>
      </c>
      <c r="CY132">
        <f t="shared" ca="1" si="105"/>
        <v>0.875</v>
      </c>
      <c r="CZ132">
        <f t="shared" ca="1" si="105"/>
        <v>0.9555555555555556</v>
      </c>
      <c r="DA132">
        <f t="shared" ca="1" si="105"/>
        <v>0.88461538461538458</v>
      </c>
      <c r="DB132">
        <f t="shared" ca="1" si="105"/>
        <v>0.95</v>
      </c>
      <c r="DC132">
        <f t="shared" ca="1" si="105"/>
        <v>0.90625</v>
      </c>
      <c r="DD132">
        <f t="shared" ca="1" si="105"/>
        <v>0.9375</v>
      </c>
      <c r="DE132">
        <f t="shared" ca="1" si="105"/>
        <v>0.93548387096774199</v>
      </c>
      <c r="DF132">
        <f t="shared" ca="1" si="105"/>
        <v>0.87096774193548387</v>
      </c>
      <c r="DG132">
        <f t="shared" ca="1" si="104"/>
        <v>1</v>
      </c>
      <c r="DH132">
        <f t="shared" ca="1" si="104"/>
        <v>0.93103448275862066</v>
      </c>
      <c r="DI132">
        <f t="shared" ca="1" si="104"/>
        <v>0.8</v>
      </c>
      <c r="DJ132">
        <f t="shared" ca="1" si="104"/>
        <v>0.96</v>
      </c>
      <c r="DK132">
        <f t="shared" ca="1" si="104"/>
        <v>0.89655172413793105</v>
      </c>
      <c r="DL132">
        <f t="shared" ca="1" si="104"/>
        <v>0.93333333333333335</v>
      </c>
      <c r="DM132">
        <f t="shared" ca="1" si="104"/>
        <v>0.90909090909090906</v>
      </c>
      <c r="DN132">
        <f t="shared" ca="1" si="104"/>
        <v>0.81481481481481488</v>
      </c>
      <c r="DO132">
        <f t="shared" ca="1" si="104"/>
        <v>0.90476190476190477</v>
      </c>
      <c r="DP132">
        <f t="shared" ca="1" si="104"/>
        <v>0.78260869565217395</v>
      </c>
      <c r="DQ132">
        <f t="shared" ca="1" si="104"/>
        <v>0.93333333333333335</v>
      </c>
      <c r="DR132">
        <f t="shared" ca="1" si="104"/>
        <v>1</v>
      </c>
      <c r="DS132">
        <f t="shared" ca="1" si="104"/>
        <v>0.90322580645161288</v>
      </c>
      <c r="DT132">
        <f t="shared" ca="1" si="104"/>
        <v>0.87804878048780488</v>
      </c>
      <c r="DU132">
        <f t="shared" ca="1" si="104"/>
        <v>0.88372093023255816</v>
      </c>
      <c r="DV132">
        <f t="shared" ca="1" si="104"/>
        <v>0.81818181818181812</v>
      </c>
      <c r="DW132">
        <f t="shared" ca="1" si="104"/>
        <v>1</v>
      </c>
      <c r="DX132">
        <f t="shared" ca="1" si="104"/>
        <v>0.93103448275862066</v>
      </c>
      <c r="DY132">
        <f t="shared" ca="1" si="104"/>
        <v>0.82608695652173914</v>
      </c>
      <c r="DZ132">
        <f t="shared" ca="1" si="104"/>
        <v>0.81818181818181812</v>
      </c>
      <c r="EA132">
        <f t="shared" ca="1" si="104"/>
        <v>0.90909090909090906</v>
      </c>
      <c r="EB132">
        <f t="shared" ca="1" si="104"/>
        <v>0</v>
      </c>
      <c r="EC132">
        <f t="shared" ca="1" si="104"/>
        <v>0.875</v>
      </c>
      <c r="ED132">
        <f t="shared" ca="1" si="104"/>
        <v>0.88888888888888884</v>
      </c>
      <c r="EE132">
        <f t="shared" ca="1" si="104"/>
        <v>0.875</v>
      </c>
      <c r="EF132">
        <f t="shared" ca="1" si="104"/>
        <v>0.94444444444444442</v>
      </c>
      <c r="EG132">
        <f t="shared" ca="1" si="104"/>
        <v>1</v>
      </c>
      <c r="EH132">
        <f t="shared" ca="1" si="104"/>
        <v>0.9</v>
      </c>
    </row>
    <row r="133" spans="1:138" ht="42.75" x14ac:dyDescent="0.45">
      <c r="A133" s="4" t="s">
        <v>140</v>
      </c>
      <c r="B133" s="9" t="s">
        <v>419</v>
      </c>
      <c r="C133">
        <f t="shared" ca="1" si="99"/>
        <v>0.88372093023255816</v>
      </c>
      <c r="D133">
        <f t="shared" ca="1" si="99"/>
        <v>0.89230769230769225</v>
      </c>
      <c r="E133">
        <f t="shared" ca="1" si="99"/>
        <v>0.875</v>
      </c>
      <c r="F133">
        <f t="shared" ca="1" si="99"/>
        <v>0.967741935483871</v>
      </c>
      <c r="G133">
        <f t="shared" ca="1" si="99"/>
        <v>0.84090909090909094</v>
      </c>
      <c r="H133">
        <f t="shared" ca="1" si="99"/>
        <v>0.7931034482758621</v>
      </c>
      <c r="I133">
        <f t="shared" ca="1" si="99"/>
        <v>0.88095238095238093</v>
      </c>
      <c r="J133">
        <f t="shared" ca="1" si="99"/>
        <v>0.94871794871794868</v>
      </c>
      <c r="K133">
        <f t="shared" ca="1" si="99"/>
        <v>0.96153846153846156</v>
      </c>
      <c r="L133">
        <f t="shared" ca="1" si="99"/>
        <v>1</v>
      </c>
      <c r="M133">
        <f t="shared" ca="1" si="99"/>
        <v>0.89473684210526316</v>
      </c>
      <c r="N133">
        <f t="shared" ca="1" si="99"/>
        <v>0.92</v>
      </c>
      <c r="O133">
        <f t="shared" ca="1" si="99"/>
        <v>0.88571428571428568</v>
      </c>
      <c r="P133">
        <f t="shared" ca="1" si="99"/>
        <v>0.85185185185185186</v>
      </c>
      <c r="Q133">
        <f t="shared" ca="1" si="99"/>
        <v>0.87878787878787878</v>
      </c>
      <c r="R133">
        <f t="shared" ca="1" si="99"/>
        <v>1</v>
      </c>
      <c r="S133">
        <f t="shared" ca="1" si="98"/>
        <v>0.92</v>
      </c>
      <c r="T133">
        <f t="shared" ca="1" si="98"/>
        <v>0.81818181818181812</v>
      </c>
      <c r="U133">
        <f t="shared" ca="1" si="98"/>
        <v>0.95454545454545459</v>
      </c>
      <c r="V133">
        <f t="shared" ca="1" si="98"/>
        <v>0.85714285714285721</v>
      </c>
      <c r="W133">
        <f t="shared" ca="1" si="98"/>
        <v>1</v>
      </c>
      <c r="X133">
        <f t="shared" ca="1" si="98"/>
        <v>0.88571428571428568</v>
      </c>
      <c r="Y133">
        <f t="shared" ca="1" si="98"/>
        <v>1</v>
      </c>
      <c r="Z133">
        <f t="shared" ca="1" si="98"/>
        <v>0.94736842105263164</v>
      </c>
      <c r="AA133">
        <f t="shared" ca="1" si="98"/>
        <v>0.9285714285714286</v>
      </c>
      <c r="AB133">
        <f t="shared" ca="1" si="98"/>
        <v>0.91228070175438591</v>
      </c>
      <c r="AC133">
        <f t="shared" ca="1" si="98"/>
        <v>0.91044776119402981</v>
      </c>
      <c r="AD133">
        <f t="shared" ca="1" si="98"/>
        <v>0.97142857142857142</v>
      </c>
      <c r="AE133">
        <f t="shared" ca="1" si="98"/>
        <v>0.94117647058823528</v>
      </c>
      <c r="AF133">
        <f t="shared" ca="1" si="98"/>
        <v>0.9375</v>
      </c>
      <c r="AG133">
        <f t="shared" ca="1" si="98"/>
        <v>0.89795918367346939</v>
      </c>
      <c r="AH133">
        <f t="shared" ca="1" si="101"/>
        <v>0.96</v>
      </c>
      <c r="AI133">
        <f t="shared" ca="1" si="101"/>
        <v>0.94117647058823528</v>
      </c>
      <c r="AJ133">
        <f t="shared" ca="1" si="101"/>
        <v>0.91304347826086962</v>
      </c>
      <c r="AK133">
        <f t="shared" ca="1" si="101"/>
        <v>0.91666666666666663</v>
      </c>
      <c r="AL133">
        <f t="shared" ca="1" si="101"/>
        <v>0.9555555555555556</v>
      </c>
      <c r="AM133">
        <f t="shared" ca="1" si="101"/>
        <v>0.87878787878787878</v>
      </c>
      <c r="AN133">
        <f t="shared" ca="1" si="101"/>
        <v>0.95454545454545459</v>
      </c>
      <c r="AO133">
        <f t="shared" ca="1" si="101"/>
        <v>1</v>
      </c>
      <c r="AP133">
        <f t="shared" ca="1" si="101"/>
        <v>0.96875</v>
      </c>
      <c r="AQ133">
        <f t="shared" ca="1" si="101"/>
        <v>0.94444444444444442</v>
      </c>
      <c r="AR133">
        <f t="shared" ca="1" si="101"/>
        <v>1</v>
      </c>
      <c r="AS133">
        <f t="shared" ca="1" si="101"/>
        <v>0.95652173913043481</v>
      </c>
      <c r="AT133">
        <f t="shared" ca="1" si="101"/>
        <v>0.97222222222222221</v>
      </c>
      <c r="AU133">
        <f t="shared" ca="1" si="101"/>
        <v>0.95</v>
      </c>
      <c r="AV133">
        <f t="shared" ca="1" si="101"/>
        <v>1</v>
      </c>
      <c r="AW133">
        <f t="shared" ca="1" si="101"/>
        <v>0.967741935483871</v>
      </c>
      <c r="AX133">
        <f t="shared" ca="1" si="100"/>
        <v>0.95238095238095233</v>
      </c>
      <c r="AY133">
        <f t="shared" ca="1" si="100"/>
        <v>0.92307692307692313</v>
      </c>
      <c r="AZ133">
        <f t="shared" ca="1" si="100"/>
        <v>0.88095238095238093</v>
      </c>
      <c r="BA133">
        <f t="shared" ca="1" si="100"/>
        <v>0.625</v>
      </c>
      <c r="BB133">
        <f t="shared" ca="1" si="100"/>
        <v>0.8</v>
      </c>
      <c r="BC133">
        <f t="shared" ca="1" si="100"/>
        <v>0.9375</v>
      </c>
      <c r="BD133">
        <f t="shared" ca="1" si="100"/>
        <v>0.86206896551724133</v>
      </c>
      <c r="BE133">
        <f t="shared" ca="1" si="100"/>
        <v>0.82352941176470584</v>
      </c>
      <c r="BF133">
        <f t="shared" ca="1" si="100"/>
        <v>1</v>
      </c>
      <c r="BG133">
        <f t="shared" ca="1" si="100"/>
        <v>0.82051282051282048</v>
      </c>
      <c r="BH133">
        <f t="shared" ca="1" si="100"/>
        <v>0.94736842105263164</v>
      </c>
      <c r="BI133">
        <f t="shared" ca="1" si="100"/>
        <v>0.8</v>
      </c>
      <c r="BJ133">
        <f t="shared" ca="1" si="100"/>
        <v>0.94736842105263164</v>
      </c>
      <c r="BK133">
        <f t="shared" ca="1" si="100"/>
        <v>0.83333333333333337</v>
      </c>
      <c r="BL133">
        <f t="shared" ca="1" si="100"/>
        <v>0.8</v>
      </c>
      <c r="BM133">
        <f t="shared" ca="1" si="103"/>
        <v>0.88235294117647056</v>
      </c>
      <c r="BN133">
        <f t="shared" ca="1" si="103"/>
        <v>0.8</v>
      </c>
      <c r="BO133">
        <f t="shared" ca="1" si="103"/>
        <v>0.81818181818181812</v>
      </c>
      <c r="BP133">
        <f t="shared" ca="1" si="103"/>
        <v>0.91666666666666663</v>
      </c>
      <c r="BQ133">
        <f t="shared" ca="1" si="103"/>
        <v>0.78947368421052633</v>
      </c>
      <c r="BR133">
        <f t="shared" ca="1" si="103"/>
        <v>0.84615384615384615</v>
      </c>
      <c r="BS133">
        <f t="shared" ca="1" si="103"/>
        <v>0.76923076923076916</v>
      </c>
      <c r="BT133">
        <f t="shared" ca="1" si="103"/>
        <v>1</v>
      </c>
      <c r="BU133">
        <f t="shared" ca="1" si="103"/>
        <v>0.8666666666666667</v>
      </c>
      <c r="BV133">
        <f t="shared" ca="1" si="103"/>
        <v>0.93939393939393945</v>
      </c>
      <c r="BW133">
        <f t="shared" ca="1" si="103"/>
        <v>0.92</v>
      </c>
      <c r="BX133">
        <f t="shared" ca="1" si="103"/>
        <v>0.79487179487179493</v>
      </c>
      <c r="BY133">
        <f t="shared" ca="1" si="103"/>
        <v>0.86</v>
      </c>
      <c r="BZ133">
        <f t="shared" ca="1" si="103"/>
        <v>0.95454545454545459</v>
      </c>
      <c r="CA133">
        <f t="shared" ca="1" si="103"/>
        <v>0.95238095238095233</v>
      </c>
      <c r="CB133">
        <f t="shared" ca="1" si="103"/>
        <v>0.94736842105263164</v>
      </c>
      <c r="CC133">
        <f t="shared" ca="1" si="102"/>
        <v>0.91304347826086962</v>
      </c>
      <c r="CD133">
        <f t="shared" ca="1" si="102"/>
        <v>0.69565217391304346</v>
      </c>
      <c r="CE133">
        <f t="shared" ca="1" si="102"/>
        <v>0.90909090909090906</v>
      </c>
      <c r="CF133">
        <f t="shared" ca="1" si="102"/>
        <v>0.93333333333333335</v>
      </c>
      <c r="CG133">
        <f t="shared" ca="1" si="102"/>
        <v>0.80952380952380953</v>
      </c>
      <c r="CH133">
        <f t="shared" ca="1" si="102"/>
        <v>0.91304347826086962</v>
      </c>
      <c r="CI133">
        <f t="shared" ca="1" si="102"/>
        <v>0.77272727272727271</v>
      </c>
      <c r="CJ133">
        <f t="shared" ca="1" si="102"/>
        <v>0.72727272727272729</v>
      </c>
      <c r="CK133">
        <f t="shared" ca="1" si="102"/>
        <v>0.97368421052631582</v>
      </c>
      <c r="CL133">
        <f t="shared" ca="1" si="102"/>
        <v>0.96</v>
      </c>
      <c r="CM133">
        <f t="shared" ca="1" si="102"/>
        <v>0.95833333333333337</v>
      </c>
      <c r="CN133">
        <f t="shared" ca="1" si="102"/>
        <v>0.86363636363636365</v>
      </c>
      <c r="CO133">
        <f t="shared" ca="1" si="102"/>
        <v>0.97058823529411764</v>
      </c>
      <c r="CP133">
        <f t="shared" ca="1" si="102"/>
        <v>0.88235294117647056</v>
      </c>
      <c r="CQ133">
        <f t="shared" ca="1" si="102"/>
        <v>0.95454545454545459</v>
      </c>
      <c r="CR133">
        <f t="shared" ca="1" si="105"/>
        <v>0.97058823529411764</v>
      </c>
      <c r="CS133">
        <f t="shared" ca="1" si="105"/>
        <v>0.86206896551724133</v>
      </c>
      <c r="CT133">
        <f t="shared" ca="1" si="105"/>
        <v>0.9642857142857143</v>
      </c>
      <c r="CU133">
        <f t="shared" ca="1" si="105"/>
        <v>1</v>
      </c>
      <c r="CV133">
        <f t="shared" ca="1" si="105"/>
        <v>0.96296296296296302</v>
      </c>
      <c r="CW133">
        <f t="shared" ca="1" si="105"/>
        <v>0.89473684210526316</v>
      </c>
      <c r="CX133">
        <f t="shared" ca="1" si="105"/>
        <v>0.97142857142857142</v>
      </c>
      <c r="CY133">
        <f t="shared" ca="1" si="105"/>
        <v>0.94444444444444442</v>
      </c>
      <c r="CZ133">
        <f t="shared" ca="1" si="105"/>
        <v>0.86046511627906974</v>
      </c>
      <c r="DA133">
        <f t="shared" ca="1" si="105"/>
        <v>0.93103448275862066</v>
      </c>
      <c r="DB133">
        <f t="shared" ca="1" si="105"/>
        <v>1</v>
      </c>
      <c r="DC133">
        <f t="shared" ca="1" si="105"/>
        <v>0.94285714285714284</v>
      </c>
      <c r="DD133">
        <f t="shared" ca="1" si="105"/>
        <v>0.875</v>
      </c>
      <c r="DE133">
        <f t="shared" ca="1" si="105"/>
        <v>0.97058823529411764</v>
      </c>
      <c r="DF133">
        <f t="shared" ca="1" si="105"/>
        <v>0.97222222222222221</v>
      </c>
      <c r="DG133">
        <f t="shared" ca="1" si="104"/>
        <v>1</v>
      </c>
      <c r="DH133">
        <f t="shared" ca="1" si="104"/>
        <v>0.96875</v>
      </c>
      <c r="DI133">
        <f t="shared" ca="1" si="104"/>
        <v>0.94736842105263164</v>
      </c>
      <c r="DJ133">
        <f t="shared" ca="1" si="104"/>
        <v>0.92307692307692313</v>
      </c>
      <c r="DK133">
        <f t="shared" ca="1" si="104"/>
        <v>0.8666666666666667</v>
      </c>
      <c r="DL133">
        <f t="shared" ca="1" si="104"/>
        <v>1</v>
      </c>
      <c r="DM133">
        <f t="shared" ca="1" si="104"/>
        <v>1</v>
      </c>
      <c r="DN133">
        <f t="shared" ca="1" si="104"/>
        <v>0.96969696969696972</v>
      </c>
      <c r="DO133">
        <f t="shared" ca="1" si="104"/>
        <v>1</v>
      </c>
      <c r="DP133">
        <f t="shared" ca="1" si="104"/>
        <v>0.88888888888888884</v>
      </c>
      <c r="DQ133">
        <f t="shared" ca="1" si="104"/>
        <v>0.90322580645161288</v>
      </c>
      <c r="DR133">
        <f t="shared" ca="1" si="104"/>
        <v>1</v>
      </c>
      <c r="DS133">
        <f t="shared" ca="1" si="104"/>
        <v>0.83870967741935487</v>
      </c>
      <c r="DT133">
        <f t="shared" ca="1" si="104"/>
        <v>0.85714285714285721</v>
      </c>
      <c r="DU133">
        <f t="shared" ca="1" si="104"/>
        <v>0.78048780487804881</v>
      </c>
      <c r="DV133">
        <f t="shared" ca="1" si="104"/>
        <v>0.78260869565217395</v>
      </c>
      <c r="DW133">
        <f t="shared" ca="1" si="104"/>
        <v>1</v>
      </c>
      <c r="DX133">
        <f t="shared" ca="1" si="104"/>
        <v>0.93548387096774199</v>
      </c>
      <c r="DY133">
        <f t="shared" ca="1" si="104"/>
        <v>1</v>
      </c>
      <c r="DZ133">
        <f t="shared" ca="1" si="104"/>
        <v>0.86111111111111116</v>
      </c>
      <c r="EA133">
        <f t="shared" ca="1" si="104"/>
        <v>0.92307692307692313</v>
      </c>
      <c r="EB133">
        <f t="shared" ca="1" si="104"/>
        <v>0.875</v>
      </c>
      <c r="EC133">
        <f t="shared" ca="1" si="104"/>
        <v>0</v>
      </c>
      <c r="ED133">
        <f t="shared" ca="1" si="104"/>
        <v>0.85714285714285721</v>
      </c>
      <c r="EE133">
        <f t="shared" ca="1" si="104"/>
        <v>0.92592592592592593</v>
      </c>
      <c r="EF133">
        <f t="shared" ca="1" si="104"/>
        <v>0.95</v>
      </c>
      <c r="EG133">
        <f t="shared" ca="1" si="104"/>
        <v>1</v>
      </c>
      <c r="EH133">
        <f t="shared" ca="1" si="104"/>
        <v>1</v>
      </c>
    </row>
    <row r="134" spans="1:138" ht="28.5" x14ac:dyDescent="0.45">
      <c r="A134" s="4" t="s">
        <v>174</v>
      </c>
      <c r="B134" s="9" t="s">
        <v>420</v>
      </c>
      <c r="C134">
        <f t="shared" ca="1" si="99"/>
        <v>0.86792452830188682</v>
      </c>
      <c r="D134">
        <f t="shared" ca="1" si="99"/>
        <v>0.86486486486486491</v>
      </c>
      <c r="E134">
        <f t="shared" ca="1" si="99"/>
        <v>0.86206896551724133</v>
      </c>
      <c r="F134">
        <f t="shared" ca="1" si="99"/>
        <v>0.97674418604651159</v>
      </c>
      <c r="G134">
        <f t="shared" ca="1" si="99"/>
        <v>0.83333333333333337</v>
      </c>
      <c r="H134">
        <f t="shared" ca="1" si="99"/>
        <v>0.82499999999999996</v>
      </c>
      <c r="I134">
        <f t="shared" ca="1" si="99"/>
        <v>0.79591836734693877</v>
      </c>
      <c r="J134">
        <f t="shared" ca="1" si="99"/>
        <v>0.87234042553191493</v>
      </c>
      <c r="K134">
        <f t="shared" ca="1" si="99"/>
        <v>0.91666666666666663</v>
      </c>
      <c r="L134">
        <f t="shared" ca="1" si="99"/>
        <v>1</v>
      </c>
      <c r="M134">
        <f t="shared" ca="1" si="99"/>
        <v>0.85106382978723405</v>
      </c>
      <c r="N134">
        <f t="shared" ca="1" si="99"/>
        <v>0.8529411764705882</v>
      </c>
      <c r="O134">
        <f t="shared" ca="1" si="99"/>
        <v>0.9375</v>
      </c>
      <c r="P134">
        <f t="shared" ca="1" si="99"/>
        <v>0.86842105263157898</v>
      </c>
      <c r="Q134">
        <f t="shared" ca="1" si="99"/>
        <v>0.88636363636363635</v>
      </c>
      <c r="R134">
        <f t="shared" ca="1" si="99"/>
        <v>1</v>
      </c>
      <c r="S134">
        <f t="shared" ca="1" si="98"/>
        <v>0.81818181818181812</v>
      </c>
      <c r="T134">
        <f t="shared" ca="1" si="98"/>
        <v>0.91428571428571426</v>
      </c>
      <c r="U134">
        <f t="shared" ca="1" si="98"/>
        <v>0.90625</v>
      </c>
      <c r="V134">
        <f t="shared" ca="1" si="98"/>
        <v>0.9</v>
      </c>
      <c r="W134">
        <f t="shared" ca="1" si="98"/>
        <v>0.88461538461538458</v>
      </c>
      <c r="X134">
        <f t="shared" ca="1" si="98"/>
        <v>0.8666666666666667</v>
      </c>
      <c r="Y134">
        <f t="shared" ca="1" si="98"/>
        <v>0.92307692307692313</v>
      </c>
      <c r="Z134">
        <f t="shared" ca="1" si="98"/>
        <v>0.93333333333333335</v>
      </c>
      <c r="AA134">
        <f t="shared" ca="1" si="98"/>
        <v>0.89473684210526316</v>
      </c>
      <c r="AB134">
        <f t="shared" ca="1" si="98"/>
        <v>0.84375</v>
      </c>
      <c r="AC134">
        <f t="shared" ca="1" si="98"/>
        <v>0.81944444444444442</v>
      </c>
      <c r="AD134">
        <f t="shared" ca="1" si="98"/>
        <v>0.88372093023255816</v>
      </c>
      <c r="AE134">
        <f t="shared" ca="1" si="98"/>
        <v>0.90909090909090906</v>
      </c>
      <c r="AF134">
        <f t="shared" ca="1" si="98"/>
        <v>0.875</v>
      </c>
      <c r="AG134">
        <f t="shared" ca="1" si="98"/>
        <v>0.84210526315789469</v>
      </c>
      <c r="AH134">
        <f t="shared" ca="1" si="101"/>
        <v>0.94444444444444442</v>
      </c>
      <c r="AI134">
        <f t="shared" ca="1" si="101"/>
        <v>0.85714285714285721</v>
      </c>
      <c r="AJ134">
        <f t="shared" ca="1" si="101"/>
        <v>0.91176470588235292</v>
      </c>
      <c r="AK134">
        <f t="shared" ca="1" si="101"/>
        <v>0.94444444444444442</v>
      </c>
      <c r="AL134">
        <f t="shared" ca="1" si="101"/>
        <v>0.92727272727272725</v>
      </c>
      <c r="AM134">
        <f t="shared" ca="1" si="101"/>
        <v>0.88636363636363635</v>
      </c>
      <c r="AN134">
        <f t="shared" ca="1" si="101"/>
        <v>0.90625</v>
      </c>
      <c r="AO134">
        <f t="shared" ca="1" si="101"/>
        <v>0.86206896551724133</v>
      </c>
      <c r="AP134">
        <f t="shared" ca="1" si="101"/>
        <v>0.875</v>
      </c>
      <c r="AQ134">
        <f t="shared" ca="1" si="101"/>
        <v>0.96666666666666667</v>
      </c>
      <c r="AR134">
        <f t="shared" ca="1" si="101"/>
        <v>0.96969696969696972</v>
      </c>
      <c r="AS134">
        <f t="shared" ca="1" si="101"/>
        <v>0.90909090909090906</v>
      </c>
      <c r="AT134">
        <f t="shared" ca="1" si="101"/>
        <v>0.86046511627906974</v>
      </c>
      <c r="AU134">
        <f t="shared" ca="1" si="101"/>
        <v>0.96875</v>
      </c>
      <c r="AV134">
        <f t="shared" ca="1" si="101"/>
        <v>0.9285714285714286</v>
      </c>
      <c r="AW134">
        <f t="shared" ca="1" si="101"/>
        <v>0.9</v>
      </c>
      <c r="AX134">
        <f t="shared" ca="1" si="100"/>
        <v>0.92307692307692313</v>
      </c>
      <c r="AY134">
        <f t="shared" ca="1" si="100"/>
        <v>0.88888888888888884</v>
      </c>
      <c r="AZ134">
        <f t="shared" ca="1" si="100"/>
        <v>0.82000000000000006</v>
      </c>
      <c r="BA134">
        <f t="shared" ca="1" si="100"/>
        <v>0.8666666666666667</v>
      </c>
      <c r="BB134">
        <f t="shared" ca="1" si="100"/>
        <v>0.75862068965517238</v>
      </c>
      <c r="BC134">
        <f t="shared" ca="1" si="100"/>
        <v>0.93023255813953487</v>
      </c>
      <c r="BD134">
        <f t="shared" ca="1" si="100"/>
        <v>0.9285714285714286</v>
      </c>
      <c r="BE134">
        <f t="shared" ca="1" si="100"/>
        <v>0.81818181818181812</v>
      </c>
      <c r="BF134">
        <f t="shared" ca="1" si="100"/>
        <v>0.90322580645161288</v>
      </c>
      <c r="BG134">
        <f t="shared" ca="1" si="100"/>
        <v>0.86274509803921573</v>
      </c>
      <c r="BH134">
        <f t="shared" ca="1" si="100"/>
        <v>0.84444444444444444</v>
      </c>
      <c r="BI134">
        <f t="shared" ca="1" si="100"/>
        <v>0.76470588235294112</v>
      </c>
      <c r="BJ134">
        <f t="shared" ca="1" si="100"/>
        <v>0.89655172413793105</v>
      </c>
      <c r="BK134">
        <f t="shared" ca="1" si="100"/>
        <v>0.90697674418604657</v>
      </c>
      <c r="BL134">
        <f t="shared" ca="1" si="100"/>
        <v>0.89473684210526316</v>
      </c>
      <c r="BM134">
        <f t="shared" ca="1" si="103"/>
        <v>0.96666666666666667</v>
      </c>
      <c r="BN134">
        <f t="shared" ca="1" si="103"/>
        <v>0.96551724137931039</v>
      </c>
      <c r="BO134">
        <f t="shared" ca="1" si="103"/>
        <v>0.81395348837209303</v>
      </c>
      <c r="BP134">
        <f t="shared" ca="1" si="103"/>
        <v>0.91428571428571426</v>
      </c>
      <c r="BQ134">
        <f t="shared" ca="1" si="103"/>
        <v>0.97058823529411764</v>
      </c>
      <c r="BR134">
        <f t="shared" ca="1" si="103"/>
        <v>0.86</v>
      </c>
      <c r="BS134">
        <f t="shared" ca="1" si="103"/>
        <v>0.84210526315789469</v>
      </c>
      <c r="BT134">
        <f t="shared" ca="1" si="103"/>
        <v>1</v>
      </c>
      <c r="BU134">
        <f t="shared" ca="1" si="103"/>
        <v>0.82051282051282048</v>
      </c>
      <c r="BV134">
        <f t="shared" ca="1" si="103"/>
        <v>0.85365853658536583</v>
      </c>
      <c r="BW134">
        <f t="shared" ca="1" si="103"/>
        <v>0.88571428571428568</v>
      </c>
      <c r="BX134">
        <f t="shared" ca="1" si="103"/>
        <v>0.82000000000000006</v>
      </c>
      <c r="BY134">
        <f t="shared" ca="1" si="103"/>
        <v>0.81034482758620685</v>
      </c>
      <c r="BZ134">
        <f t="shared" ca="1" si="103"/>
        <v>0.87096774193548387</v>
      </c>
      <c r="CA134">
        <f t="shared" ca="1" si="103"/>
        <v>0.82758620689655171</v>
      </c>
      <c r="CB134">
        <f t="shared" ca="1" si="103"/>
        <v>0.93333333333333335</v>
      </c>
      <c r="CC134">
        <f t="shared" ca="1" si="102"/>
        <v>0.87878787878787878</v>
      </c>
      <c r="CD134">
        <f t="shared" ca="1" si="102"/>
        <v>0.83333333333333337</v>
      </c>
      <c r="CE134">
        <f t="shared" ca="1" si="102"/>
        <v>0.875</v>
      </c>
      <c r="CF134">
        <f t="shared" ca="1" si="102"/>
        <v>0.96296296296296302</v>
      </c>
      <c r="CG134">
        <f t="shared" ca="1" si="102"/>
        <v>0.87878787878787878</v>
      </c>
      <c r="CH134">
        <f t="shared" ca="1" si="102"/>
        <v>0.87878787878787878</v>
      </c>
      <c r="CI134">
        <f t="shared" ca="1" si="102"/>
        <v>0.8529411764705882</v>
      </c>
      <c r="CJ134">
        <f t="shared" ca="1" si="102"/>
        <v>1</v>
      </c>
      <c r="CK134">
        <f t="shared" ca="1" si="102"/>
        <v>0.91489361702127658</v>
      </c>
      <c r="CL134">
        <f t="shared" ca="1" si="102"/>
        <v>0.91428571428571426</v>
      </c>
      <c r="CM134">
        <f t="shared" ca="1" si="102"/>
        <v>0.8928571428571429</v>
      </c>
      <c r="CN134">
        <f t="shared" ca="1" si="102"/>
        <v>0.91176470588235292</v>
      </c>
      <c r="CO134">
        <f t="shared" ca="1" si="102"/>
        <v>0.88095238095238093</v>
      </c>
      <c r="CP134">
        <f t="shared" ca="1" si="102"/>
        <v>0.83720930232558133</v>
      </c>
      <c r="CQ134">
        <f t="shared" ca="1" si="102"/>
        <v>0.97058823529411764</v>
      </c>
      <c r="CR134">
        <f t="shared" ca="1" si="105"/>
        <v>0.90697674418604657</v>
      </c>
      <c r="CS134">
        <f t="shared" ca="1" si="105"/>
        <v>0.84615384615384615</v>
      </c>
      <c r="CT134">
        <f t="shared" ca="1" si="105"/>
        <v>1</v>
      </c>
      <c r="CU134">
        <f t="shared" ca="1" si="105"/>
        <v>0.90909090909090906</v>
      </c>
      <c r="CV134">
        <f t="shared" ca="1" si="105"/>
        <v>0.88888888888888884</v>
      </c>
      <c r="CW134">
        <f t="shared" ca="1" si="105"/>
        <v>0.875</v>
      </c>
      <c r="CX134">
        <f t="shared" ca="1" si="105"/>
        <v>0.90909090909090906</v>
      </c>
      <c r="CY134">
        <f t="shared" ca="1" si="105"/>
        <v>0.88888888888888884</v>
      </c>
      <c r="CZ134">
        <f t="shared" ca="1" si="105"/>
        <v>0.87037037037037035</v>
      </c>
      <c r="DA134">
        <f t="shared" ca="1" si="105"/>
        <v>0.89743589743589747</v>
      </c>
      <c r="DB134">
        <f t="shared" ca="1" si="105"/>
        <v>0.93939393939393945</v>
      </c>
      <c r="DC134">
        <f t="shared" ca="1" si="105"/>
        <v>0.88636363636363635</v>
      </c>
      <c r="DD134">
        <f t="shared" ca="1" si="105"/>
        <v>0.88372093023255816</v>
      </c>
      <c r="DE134">
        <f t="shared" ca="1" si="105"/>
        <v>0.9555555555555556</v>
      </c>
      <c r="DF134">
        <f t="shared" ca="1" si="105"/>
        <v>0.93478260869565222</v>
      </c>
      <c r="DG134">
        <f t="shared" ca="1" si="104"/>
        <v>0.9642857142857143</v>
      </c>
      <c r="DH134">
        <f t="shared" ca="1" si="104"/>
        <v>0.90243902439024393</v>
      </c>
      <c r="DI134">
        <f t="shared" ca="1" si="104"/>
        <v>0.93333333333333335</v>
      </c>
      <c r="DJ134">
        <f t="shared" ca="1" si="104"/>
        <v>0.91891891891891886</v>
      </c>
      <c r="DK134">
        <f t="shared" ca="1" si="104"/>
        <v>0.87804878048780488</v>
      </c>
      <c r="DL134">
        <f t="shared" ca="1" si="104"/>
        <v>0.96551724137931039</v>
      </c>
      <c r="DM134">
        <f t="shared" ca="1" si="104"/>
        <v>0.96</v>
      </c>
      <c r="DN134">
        <f t="shared" ca="1" si="104"/>
        <v>0.87804878048780488</v>
      </c>
      <c r="DO134">
        <f t="shared" ca="1" si="104"/>
        <v>0.94285714285714284</v>
      </c>
      <c r="DP134">
        <f t="shared" ca="1" si="104"/>
        <v>0.8</v>
      </c>
      <c r="DQ134">
        <f t="shared" ca="1" si="104"/>
        <v>0.93023255813953487</v>
      </c>
      <c r="DR134">
        <f t="shared" ca="1" si="104"/>
        <v>1</v>
      </c>
      <c r="DS134">
        <f t="shared" ca="1" si="104"/>
        <v>0.76923076923076916</v>
      </c>
      <c r="DT134">
        <f t="shared" ca="1" si="104"/>
        <v>0.66666666666666674</v>
      </c>
      <c r="DU134">
        <f t="shared" ca="1" si="104"/>
        <v>0.78431372549019607</v>
      </c>
      <c r="DV134">
        <f t="shared" ca="1" si="104"/>
        <v>0.85714285714285721</v>
      </c>
      <c r="DW134">
        <f t="shared" ca="1" si="104"/>
        <v>1</v>
      </c>
      <c r="DX134">
        <f t="shared" ca="1" si="104"/>
        <v>0.90243902439024393</v>
      </c>
      <c r="DY134">
        <f t="shared" ca="1" si="104"/>
        <v>0.86111111111111116</v>
      </c>
      <c r="DZ134">
        <f t="shared" ca="1" si="104"/>
        <v>0.67500000000000004</v>
      </c>
      <c r="EA134">
        <f t="shared" ca="1" si="104"/>
        <v>0.91666666666666663</v>
      </c>
      <c r="EB134">
        <f t="shared" ca="1" si="104"/>
        <v>0.88888888888888884</v>
      </c>
      <c r="EC134">
        <f t="shared" ca="1" si="104"/>
        <v>0.85714285714285721</v>
      </c>
      <c r="ED134">
        <f t="shared" ca="1" si="104"/>
        <v>0</v>
      </c>
      <c r="EE134">
        <f t="shared" ca="1" si="104"/>
        <v>0.75757575757575757</v>
      </c>
      <c r="EF134">
        <f t="shared" ca="1" si="104"/>
        <v>0.9</v>
      </c>
      <c r="EG134">
        <f t="shared" ca="1" si="104"/>
        <v>0.92</v>
      </c>
      <c r="EH134">
        <f t="shared" ca="1" si="104"/>
        <v>0.83870967741935487</v>
      </c>
    </row>
    <row r="135" spans="1:138" ht="42.75" x14ac:dyDescent="0.45">
      <c r="A135" s="4" t="s">
        <v>175</v>
      </c>
      <c r="B135" s="9" t="s">
        <v>421</v>
      </c>
      <c r="C135">
        <f t="shared" ca="1" si="99"/>
        <v>0.83673469387755106</v>
      </c>
      <c r="D135">
        <f t="shared" ca="1" si="99"/>
        <v>0.79104477611940305</v>
      </c>
      <c r="E135">
        <f t="shared" ca="1" si="99"/>
        <v>0.8545454545454545</v>
      </c>
      <c r="F135">
        <f t="shared" ca="1" si="99"/>
        <v>0.94871794871794868</v>
      </c>
      <c r="G135">
        <f t="shared" ca="1" si="99"/>
        <v>0.84615384615384615</v>
      </c>
      <c r="H135">
        <f t="shared" ca="1" si="99"/>
        <v>0.9</v>
      </c>
      <c r="I135">
        <f t="shared" ca="1" si="99"/>
        <v>0.78260869565217395</v>
      </c>
      <c r="J135">
        <f t="shared" ca="1" si="99"/>
        <v>0.91304347826086962</v>
      </c>
      <c r="K135">
        <f t="shared" ca="1" si="99"/>
        <v>0.94117647058823528</v>
      </c>
      <c r="L135">
        <f t="shared" ca="1" si="99"/>
        <v>0.9642857142857143</v>
      </c>
      <c r="M135">
        <f t="shared" ca="1" si="99"/>
        <v>0.84090909090909094</v>
      </c>
      <c r="N135">
        <f t="shared" ca="1" si="99"/>
        <v>0.90909090909090906</v>
      </c>
      <c r="O135">
        <f t="shared" ca="1" si="99"/>
        <v>0.90909090909090906</v>
      </c>
      <c r="P135">
        <f t="shared" ca="1" si="99"/>
        <v>0.94736842105263164</v>
      </c>
      <c r="Q135">
        <f t="shared" ca="1" si="99"/>
        <v>0.90476190476190477</v>
      </c>
      <c r="R135">
        <f t="shared" ca="1" si="99"/>
        <v>1</v>
      </c>
      <c r="S135">
        <f t="shared" ca="1" si="98"/>
        <v>0.83870967741935487</v>
      </c>
      <c r="T135">
        <f t="shared" ca="1" si="98"/>
        <v>0.93939393939393945</v>
      </c>
      <c r="U135">
        <f t="shared" ca="1" si="98"/>
        <v>0.967741935483871</v>
      </c>
      <c r="V135">
        <f t="shared" ca="1" si="98"/>
        <v>0.82857142857142851</v>
      </c>
      <c r="W135">
        <f t="shared" ca="1" si="98"/>
        <v>0.91666666666666663</v>
      </c>
      <c r="X135">
        <f t="shared" ca="1" si="98"/>
        <v>0.88372093023255816</v>
      </c>
      <c r="Y135">
        <f t="shared" ca="1" si="98"/>
        <v>0.91304347826086962</v>
      </c>
      <c r="Z135">
        <f t="shared" ca="1" si="98"/>
        <v>1</v>
      </c>
      <c r="AA135">
        <f t="shared" ca="1" si="98"/>
        <v>0.8529411764705882</v>
      </c>
      <c r="AB135">
        <f t="shared" ca="1" si="98"/>
        <v>0.87301587301587302</v>
      </c>
      <c r="AC135">
        <f t="shared" ca="1" si="98"/>
        <v>0.82857142857142851</v>
      </c>
      <c r="AD135">
        <f t="shared" ca="1" si="98"/>
        <v>0.90243902439024393</v>
      </c>
      <c r="AE135">
        <f t="shared" ca="1" si="98"/>
        <v>0.90243902439024393</v>
      </c>
      <c r="AF135">
        <f t="shared" ca="1" si="98"/>
        <v>0.84615384615384615</v>
      </c>
      <c r="AG135">
        <f t="shared" ca="1" si="98"/>
        <v>0.81132075471698117</v>
      </c>
      <c r="AH135">
        <f t="shared" ca="1" si="101"/>
        <v>0.97058823529411764</v>
      </c>
      <c r="AI135">
        <f t="shared" ca="1" si="101"/>
        <v>0.84615384615384615</v>
      </c>
      <c r="AJ135">
        <f t="shared" ca="1" si="101"/>
        <v>0.9375</v>
      </c>
      <c r="AK135">
        <f t="shared" ca="1" si="101"/>
        <v>0.97058823529411764</v>
      </c>
      <c r="AL135">
        <f t="shared" ca="1" si="101"/>
        <v>0.85714285714285721</v>
      </c>
      <c r="AM135">
        <f t="shared" ca="1" si="101"/>
        <v>0.82051282051282048</v>
      </c>
      <c r="AN135">
        <f t="shared" ca="1" si="101"/>
        <v>0.967741935483871</v>
      </c>
      <c r="AO135">
        <f t="shared" ca="1" si="101"/>
        <v>0.96551724137931039</v>
      </c>
      <c r="AP135">
        <f t="shared" ca="1" si="101"/>
        <v>0.95</v>
      </c>
      <c r="AQ135">
        <f t="shared" ca="1" si="101"/>
        <v>1</v>
      </c>
      <c r="AR135">
        <f t="shared" ca="1" si="101"/>
        <v>0.93103448275862066</v>
      </c>
      <c r="AS135">
        <f t="shared" ca="1" si="101"/>
        <v>0.96875</v>
      </c>
      <c r="AT135">
        <f t="shared" ca="1" si="101"/>
        <v>0.87804878048780488</v>
      </c>
      <c r="AU135">
        <f t="shared" ca="1" si="101"/>
        <v>0.88888888888888884</v>
      </c>
      <c r="AV135">
        <f t="shared" ca="1" si="101"/>
        <v>0.92</v>
      </c>
      <c r="AW135">
        <f t="shared" ca="1" si="101"/>
        <v>0.94871794871794868</v>
      </c>
      <c r="AX135">
        <f t="shared" ca="1" si="100"/>
        <v>0.89583333333333337</v>
      </c>
      <c r="AY135">
        <f t="shared" ca="1" si="100"/>
        <v>0.94285714285714284</v>
      </c>
      <c r="AZ135">
        <f t="shared" ca="1" si="100"/>
        <v>0.90196078431372551</v>
      </c>
      <c r="BA135">
        <f t="shared" ca="1" si="100"/>
        <v>0.8928571428571429</v>
      </c>
      <c r="BB135">
        <f t="shared" ca="1" si="100"/>
        <v>0.9</v>
      </c>
      <c r="BC135">
        <f t="shared" ca="1" si="100"/>
        <v>0.92500000000000004</v>
      </c>
      <c r="BD135">
        <f t="shared" ca="1" si="100"/>
        <v>0.92307692307692313</v>
      </c>
      <c r="BE135">
        <f t="shared" ca="1" si="100"/>
        <v>0.77500000000000002</v>
      </c>
      <c r="BF135">
        <f t="shared" ca="1" si="100"/>
        <v>0.93103448275862066</v>
      </c>
      <c r="BG135">
        <f t="shared" ca="1" si="100"/>
        <v>0.92156862745098045</v>
      </c>
      <c r="BH135">
        <f t="shared" ca="1" si="100"/>
        <v>0.83333333333333337</v>
      </c>
      <c r="BI135">
        <f t="shared" ca="1" si="100"/>
        <v>0.88571428571428568</v>
      </c>
      <c r="BJ135">
        <f t="shared" ca="1" si="100"/>
        <v>0.88461538461538458</v>
      </c>
      <c r="BK135">
        <f t="shared" ca="1" si="100"/>
        <v>0.87179487179487181</v>
      </c>
      <c r="BL135">
        <f t="shared" ca="1" si="100"/>
        <v>0.81818181818181812</v>
      </c>
      <c r="BM135">
        <f t="shared" ca="1" si="103"/>
        <v>1</v>
      </c>
      <c r="BN135">
        <f t="shared" ca="1" si="103"/>
        <v>1</v>
      </c>
      <c r="BO135">
        <f t="shared" ca="1" si="103"/>
        <v>0.76923076923076916</v>
      </c>
      <c r="BP135">
        <f t="shared" ca="1" si="103"/>
        <v>0.90625</v>
      </c>
      <c r="BQ135">
        <f t="shared" ca="1" si="103"/>
        <v>0.967741935483871</v>
      </c>
      <c r="BR135">
        <f t="shared" ca="1" si="103"/>
        <v>0.7441860465116279</v>
      </c>
      <c r="BS135">
        <f t="shared" ca="1" si="103"/>
        <v>0.92105263157894735</v>
      </c>
      <c r="BT135">
        <f t="shared" ca="1" si="103"/>
        <v>1</v>
      </c>
      <c r="BU135">
        <f t="shared" ca="1" si="103"/>
        <v>0.73529411764705888</v>
      </c>
      <c r="BV135">
        <f t="shared" ca="1" si="103"/>
        <v>0.87179487179487181</v>
      </c>
      <c r="BW135">
        <f t="shared" ca="1" si="103"/>
        <v>0.83870967741935487</v>
      </c>
      <c r="BX135">
        <f t="shared" ca="1" si="103"/>
        <v>0.8085106382978724</v>
      </c>
      <c r="BY135">
        <f t="shared" ca="1" si="103"/>
        <v>0.84210526315789469</v>
      </c>
      <c r="BZ135">
        <f t="shared" ca="1" si="103"/>
        <v>0.81481481481481488</v>
      </c>
      <c r="CA135">
        <f t="shared" ca="1" si="103"/>
        <v>0.8928571428571429</v>
      </c>
      <c r="CB135">
        <f t="shared" ca="1" si="103"/>
        <v>0.9642857142857143</v>
      </c>
      <c r="CC135">
        <f t="shared" ca="1" si="102"/>
        <v>0.9375</v>
      </c>
      <c r="CD135">
        <f t="shared" ca="1" si="102"/>
        <v>0.88571428571428568</v>
      </c>
      <c r="CE135">
        <f t="shared" ca="1" si="102"/>
        <v>0.93548387096774199</v>
      </c>
      <c r="CF135">
        <f t="shared" ca="1" si="102"/>
        <v>1</v>
      </c>
      <c r="CG135">
        <f t="shared" ca="1" si="102"/>
        <v>0.9375</v>
      </c>
      <c r="CH135">
        <f t="shared" ca="1" si="102"/>
        <v>0.96969696969696972</v>
      </c>
      <c r="CI135">
        <f t="shared" ca="1" si="102"/>
        <v>0.90909090909090906</v>
      </c>
      <c r="CJ135">
        <f t="shared" ca="1" si="102"/>
        <v>1</v>
      </c>
      <c r="CK135">
        <f t="shared" ca="1" si="102"/>
        <v>0.90909090909090906</v>
      </c>
      <c r="CL135">
        <f t="shared" ca="1" si="102"/>
        <v>0.97058823529411764</v>
      </c>
      <c r="CM135">
        <f t="shared" ca="1" si="102"/>
        <v>0.8867924528301887</v>
      </c>
      <c r="CN135">
        <f t="shared" ca="1" si="102"/>
        <v>0.96969696969696972</v>
      </c>
      <c r="CO135">
        <f t="shared" ca="1" si="102"/>
        <v>0.9</v>
      </c>
      <c r="CP135">
        <f t="shared" ca="1" si="102"/>
        <v>0.82499999999999996</v>
      </c>
      <c r="CQ135">
        <f t="shared" ca="1" si="102"/>
        <v>0.89655172413793105</v>
      </c>
      <c r="CR135">
        <f t="shared" ca="1" si="105"/>
        <v>0.9</v>
      </c>
      <c r="CS135">
        <f t="shared" ca="1" si="105"/>
        <v>0.92307692307692313</v>
      </c>
      <c r="CT135">
        <f t="shared" ca="1" si="105"/>
        <v>0.97297297297297303</v>
      </c>
      <c r="CU135">
        <f t="shared" ca="1" si="105"/>
        <v>0.8214285714285714</v>
      </c>
      <c r="CV135">
        <f t="shared" ca="1" si="105"/>
        <v>0.97222222222222221</v>
      </c>
      <c r="CW135">
        <f t="shared" ca="1" si="105"/>
        <v>0.81395348837209303</v>
      </c>
      <c r="CX135">
        <f t="shared" ca="1" si="105"/>
        <v>0.875</v>
      </c>
      <c r="CY135">
        <f t="shared" ca="1" si="105"/>
        <v>0.85365853658536583</v>
      </c>
      <c r="CZ135">
        <f t="shared" ca="1" si="105"/>
        <v>0.88461538461538458</v>
      </c>
      <c r="DA135">
        <f t="shared" ca="1" si="105"/>
        <v>0.85714285714285721</v>
      </c>
      <c r="DB135">
        <f t="shared" ca="1" si="105"/>
        <v>0.89655172413793105</v>
      </c>
      <c r="DC135">
        <f t="shared" ca="1" si="105"/>
        <v>0.7567567567567568</v>
      </c>
      <c r="DD135">
        <f t="shared" ca="1" si="105"/>
        <v>0.97727272727272729</v>
      </c>
      <c r="DE135">
        <f t="shared" ca="1" si="105"/>
        <v>0.92682926829268297</v>
      </c>
      <c r="DF135">
        <f t="shared" ca="1" si="105"/>
        <v>0.82051282051282048</v>
      </c>
      <c r="DG135">
        <f t="shared" ca="1" si="104"/>
        <v>0.96</v>
      </c>
      <c r="DH135">
        <f t="shared" ca="1" si="104"/>
        <v>0.92307692307692313</v>
      </c>
      <c r="DI135">
        <f t="shared" ca="1" si="104"/>
        <v>0.88461538461538458</v>
      </c>
      <c r="DJ135">
        <f t="shared" ca="1" si="104"/>
        <v>0.87878787878787878</v>
      </c>
      <c r="DK135">
        <f t="shared" ca="1" si="104"/>
        <v>0.89743589743589747</v>
      </c>
      <c r="DL135">
        <f t="shared" ca="1" si="104"/>
        <v>0.96153846153846156</v>
      </c>
      <c r="DM135">
        <f t="shared" ca="1" si="104"/>
        <v>0.95454545454545459</v>
      </c>
      <c r="DN135">
        <f t="shared" ca="1" si="104"/>
        <v>0.89743589743589747</v>
      </c>
      <c r="DO135">
        <f t="shared" ca="1" si="104"/>
        <v>0.90322580645161288</v>
      </c>
      <c r="DP135">
        <f t="shared" ca="1" si="104"/>
        <v>0.88571428571428568</v>
      </c>
      <c r="DQ135">
        <f t="shared" ca="1" si="104"/>
        <v>0.83783783783783783</v>
      </c>
      <c r="DR135">
        <f t="shared" ca="1" si="104"/>
        <v>1</v>
      </c>
      <c r="DS135">
        <f t="shared" ca="1" si="104"/>
        <v>0.84615384615384615</v>
      </c>
      <c r="DT135">
        <f t="shared" ca="1" si="104"/>
        <v>0.73333333333333339</v>
      </c>
      <c r="DU135">
        <f t="shared" ca="1" si="104"/>
        <v>0.77083333333333337</v>
      </c>
      <c r="DV135">
        <f t="shared" ca="1" si="104"/>
        <v>0.94285714285714284</v>
      </c>
      <c r="DW135">
        <f t="shared" ca="1" si="104"/>
        <v>1</v>
      </c>
      <c r="DX135">
        <f t="shared" ca="1" si="104"/>
        <v>0.8</v>
      </c>
      <c r="DY135">
        <f t="shared" ca="1" si="104"/>
        <v>0.68965517241379315</v>
      </c>
      <c r="DZ135">
        <f t="shared" ca="1" si="104"/>
        <v>0.64864864864864868</v>
      </c>
      <c r="EA135">
        <f t="shared" ca="1" si="104"/>
        <v>1</v>
      </c>
      <c r="EB135">
        <f t="shared" ca="1" si="104"/>
        <v>0.875</v>
      </c>
      <c r="EC135">
        <f t="shared" ca="1" si="104"/>
        <v>0.92592592592592593</v>
      </c>
      <c r="ED135">
        <f t="shared" ca="1" si="104"/>
        <v>0.75757575757575757</v>
      </c>
      <c r="EE135">
        <f t="shared" ca="1" si="104"/>
        <v>0</v>
      </c>
      <c r="EF135">
        <f t="shared" ca="1" si="104"/>
        <v>0.63636363636363635</v>
      </c>
      <c r="EG135">
        <f t="shared" ca="1" si="104"/>
        <v>0.85714285714285721</v>
      </c>
      <c r="EH135">
        <f t="shared" ca="1" si="104"/>
        <v>0.67999999999999994</v>
      </c>
    </row>
    <row r="136" spans="1:138" ht="42.75" x14ac:dyDescent="0.45">
      <c r="A136" s="4" t="s">
        <v>176</v>
      </c>
      <c r="B136" s="9" t="s">
        <v>422</v>
      </c>
      <c r="C136">
        <f t="shared" ca="1" si="99"/>
        <v>0.91111111111111109</v>
      </c>
      <c r="D136">
        <f t="shared" ca="1" si="99"/>
        <v>0.89393939393939392</v>
      </c>
      <c r="E136">
        <f t="shared" ca="1" si="99"/>
        <v>0.92156862745098045</v>
      </c>
      <c r="F136">
        <f t="shared" ca="1" si="99"/>
        <v>0.96875</v>
      </c>
      <c r="G136">
        <f t="shared" ca="1" si="99"/>
        <v>0.91666666666666663</v>
      </c>
      <c r="H136">
        <f t="shared" ca="1" si="99"/>
        <v>0.90909090909090906</v>
      </c>
      <c r="I136">
        <f t="shared" ca="1" si="99"/>
        <v>0.88372093023255816</v>
      </c>
      <c r="J136">
        <f t="shared" ca="1" si="99"/>
        <v>0.95</v>
      </c>
      <c r="K136">
        <f t="shared" ca="1" si="99"/>
        <v>0.92307692307692313</v>
      </c>
      <c r="L136">
        <f t="shared" ca="1" si="99"/>
        <v>1</v>
      </c>
      <c r="M136">
        <f t="shared" ca="1" si="99"/>
        <v>0.92500000000000004</v>
      </c>
      <c r="N136">
        <f t="shared" ca="1" si="99"/>
        <v>0.92307692307692313</v>
      </c>
      <c r="O136">
        <f t="shared" ca="1" si="99"/>
        <v>0.97435897435897434</v>
      </c>
      <c r="P136">
        <f t="shared" ca="1" si="99"/>
        <v>0.967741935483871</v>
      </c>
      <c r="Q136">
        <f t="shared" ca="1" si="99"/>
        <v>0.91428571428571426</v>
      </c>
      <c r="R136">
        <f t="shared" ca="1" si="99"/>
        <v>1</v>
      </c>
      <c r="S136">
        <f t="shared" ca="1" si="98"/>
        <v>0.88</v>
      </c>
      <c r="T136">
        <f t="shared" ca="1" si="98"/>
        <v>0.92</v>
      </c>
      <c r="U136">
        <f t="shared" ca="1" si="98"/>
        <v>0.95652173913043481</v>
      </c>
      <c r="V136">
        <f t="shared" ca="1" si="98"/>
        <v>0.86206896551724133</v>
      </c>
      <c r="W136">
        <f t="shared" ca="1" si="98"/>
        <v>0.94117647058823528</v>
      </c>
      <c r="X136">
        <f t="shared" ca="1" si="98"/>
        <v>0.88888888888888884</v>
      </c>
      <c r="Y136">
        <f t="shared" ca="1" si="98"/>
        <v>0.9375</v>
      </c>
      <c r="Z136">
        <f t="shared" ca="1" si="98"/>
        <v>1</v>
      </c>
      <c r="AA136">
        <f t="shared" ca="1" si="98"/>
        <v>0.8928571428571429</v>
      </c>
      <c r="AB136">
        <f t="shared" ca="1" si="98"/>
        <v>0.9137931034482758</v>
      </c>
      <c r="AC136">
        <f t="shared" ca="1" si="98"/>
        <v>0.92753623188405798</v>
      </c>
      <c r="AD136">
        <f t="shared" ca="1" si="98"/>
        <v>0.87878787878787878</v>
      </c>
      <c r="AE136">
        <f t="shared" ca="1" si="98"/>
        <v>0.97222222222222221</v>
      </c>
      <c r="AF136">
        <f t="shared" ca="1" si="98"/>
        <v>0.91666666666666663</v>
      </c>
      <c r="AG136">
        <f t="shared" ca="1" si="98"/>
        <v>0.9</v>
      </c>
      <c r="AH136">
        <f t="shared" ca="1" si="101"/>
        <v>0.96153846153846156</v>
      </c>
      <c r="AI136">
        <f t="shared" ca="1" si="101"/>
        <v>0.87878787878787878</v>
      </c>
      <c r="AJ136">
        <f t="shared" ca="1" si="101"/>
        <v>0.81818181818181812</v>
      </c>
      <c r="AK136">
        <f t="shared" ca="1" si="101"/>
        <v>0.875</v>
      </c>
      <c r="AL136">
        <f t="shared" ca="1" si="101"/>
        <v>0.88372093023255816</v>
      </c>
      <c r="AM136">
        <f t="shared" ca="1" si="101"/>
        <v>0.91428571428571426</v>
      </c>
      <c r="AN136">
        <f t="shared" ca="1" si="101"/>
        <v>1</v>
      </c>
      <c r="AO136">
        <f t="shared" ca="1" si="101"/>
        <v>1</v>
      </c>
      <c r="AP136">
        <f t="shared" ca="1" si="101"/>
        <v>0.96969696969696972</v>
      </c>
      <c r="AQ136">
        <f t="shared" ca="1" si="101"/>
        <v>1</v>
      </c>
      <c r="AR136">
        <f t="shared" ca="1" si="101"/>
        <v>0.90476190476190477</v>
      </c>
      <c r="AS136">
        <f t="shared" ca="1" si="101"/>
        <v>0.95833333333333337</v>
      </c>
      <c r="AT136">
        <f t="shared" ca="1" si="101"/>
        <v>0.94444444444444442</v>
      </c>
      <c r="AU136">
        <f t="shared" ca="1" si="101"/>
        <v>0.9</v>
      </c>
      <c r="AV136">
        <f t="shared" ca="1" si="101"/>
        <v>0.88235294117647056</v>
      </c>
      <c r="AW136">
        <f t="shared" ca="1" si="101"/>
        <v>0.93548387096774199</v>
      </c>
      <c r="AX136">
        <f t="shared" ca="1" si="100"/>
        <v>0.9285714285714286</v>
      </c>
      <c r="AY136">
        <f t="shared" ca="1" si="100"/>
        <v>0.92592592592592593</v>
      </c>
      <c r="AZ136">
        <f t="shared" ca="1" si="100"/>
        <v>0.95652173913043481</v>
      </c>
      <c r="BA136">
        <f t="shared" ca="1" si="100"/>
        <v>0.95454545454545459</v>
      </c>
      <c r="BB136">
        <f t="shared" ca="1" si="100"/>
        <v>0.95833333333333337</v>
      </c>
      <c r="BC136">
        <f t="shared" ca="1" si="100"/>
        <v>1</v>
      </c>
      <c r="BD136">
        <f t="shared" ca="1" si="100"/>
        <v>0.96969696969696972</v>
      </c>
      <c r="BE136">
        <f t="shared" ca="1" si="100"/>
        <v>0.82857142857142851</v>
      </c>
      <c r="BF136">
        <f t="shared" ca="1" si="100"/>
        <v>1</v>
      </c>
      <c r="BG136">
        <f t="shared" ca="1" si="100"/>
        <v>0.9555555555555556</v>
      </c>
      <c r="BH136">
        <f t="shared" ca="1" si="100"/>
        <v>0.92105263157894735</v>
      </c>
      <c r="BI136">
        <f t="shared" ca="1" si="100"/>
        <v>0.96666666666666667</v>
      </c>
      <c r="BJ136">
        <f t="shared" ca="1" si="100"/>
        <v>0.89473684210526316</v>
      </c>
      <c r="BK136">
        <f t="shared" ca="1" si="100"/>
        <v>0.90909090909090906</v>
      </c>
      <c r="BL136">
        <f t="shared" ca="1" si="100"/>
        <v>0.96666666666666667</v>
      </c>
      <c r="BM136">
        <f t="shared" ca="1" si="103"/>
        <v>1</v>
      </c>
      <c r="BN136">
        <f t="shared" ca="1" si="103"/>
        <v>1</v>
      </c>
      <c r="BO136">
        <f t="shared" ca="1" si="103"/>
        <v>0.82352941176470584</v>
      </c>
      <c r="BP136">
        <f t="shared" ca="1" si="103"/>
        <v>0.92</v>
      </c>
      <c r="BQ136">
        <f t="shared" ca="1" si="103"/>
        <v>0.95652173913043481</v>
      </c>
      <c r="BR136">
        <f t="shared" ca="1" si="103"/>
        <v>0.82051282051282048</v>
      </c>
      <c r="BS136">
        <f t="shared" ca="1" si="103"/>
        <v>0.93548387096774199</v>
      </c>
      <c r="BT136">
        <f t="shared" ca="1" si="103"/>
        <v>1</v>
      </c>
      <c r="BU136">
        <f t="shared" ca="1" si="103"/>
        <v>0.83333333333333337</v>
      </c>
      <c r="BV136">
        <f t="shared" ca="1" si="103"/>
        <v>0.875</v>
      </c>
      <c r="BW136">
        <f t="shared" ca="1" si="103"/>
        <v>0.83333333333333337</v>
      </c>
      <c r="BX136">
        <f t="shared" ca="1" si="103"/>
        <v>0.90909090909090906</v>
      </c>
      <c r="BY136">
        <f t="shared" ca="1" si="103"/>
        <v>0.94545454545454544</v>
      </c>
      <c r="BZ136">
        <f t="shared" ca="1" si="103"/>
        <v>0.90909090909090906</v>
      </c>
      <c r="CA136">
        <f t="shared" ca="1" si="103"/>
        <v>0.78947368421052633</v>
      </c>
      <c r="CB136">
        <f t="shared" ca="1" si="103"/>
        <v>1</v>
      </c>
      <c r="CC136">
        <f t="shared" ca="1" si="102"/>
        <v>0.96</v>
      </c>
      <c r="CD136">
        <f t="shared" ca="1" si="102"/>
        <v>0.96666666666666667</v>
      </c>
      <c r="CE136">
        <f t="shared" ca="1" si="102"/>
        <v>0.95833333333333337</v>
      </c>
      <c r="CF136">
        <f t="shared" ca="1" si="102"/>
        <v>1</v>
      </c>
      <c r="CG136">
        <f t="shared" ca="1" si="102"/>
        <v>0.96</v>
      </c>
      <c r="CH136">
        <f t="shared" ca="1" si="102"/>
        <v>0.96</v>
      </c>
      <c r="CI136">
        <f t="shared" ca="1" si="102"/>
        <v>0.92307692307692313</v>
      </c>
      <c r="CJ136">
        <f t="shared" ca="1" si="102"/>
        <v>1</v>
      </c>
      <c r="CK136">
        <f t="shared" ca="1" si="102"/>
        <v>0.91891891891891886</v>
      </c>
      <c r="CL136">
        <f t="shared" ca="1" si="102"/>
        <v>0.96153846153846156</v>
      </c>
      <c r="CM136">
        <f t="shared" ca="1" si="102"/>
        <v>0.91489361702127658</v>
      </c>
      <c r="CN136">
        <f t="shared" ca="1" si="102"/>
        <v>0.96</v>
      </c>
      <c r="CO136">
        <f t="shared" ca="1" si="102"/>
        <v>1</v>
      </c>
      <c r="CP136">
        <f t="shared" ca="1" si="102"/>
        <v>0.94594594594594594</v>
      </c>
      <c r="CQ136">
        <f t="shared" ca="1" si="102"/>
        <v>0.90909090909090906</v>
      </c>
      <c r="CR136">
        <f t="shared" ca="1" si="105"/>
        <v>1</v>
      </c>
      <c r="CS136">
        <f t="shared" ca="1" si="105"/>
        <v>0.90322580645161288</v>
      </c>
      <c r="CT136">
        <f t="shared" ca="1" si="105"/>
        <v>1</v>
      </c>
      <c r="CU136">
        <f t="shared" ca="1" si="105"/>
        <v>0.91304347826086962</v>
      </c>
      <c r="CV136">
        <f t="shared" ca="1" si="105"/>
        <v>0.9642857142857143</v>
      </c>
      <c r="CW136">
        <f t="shared" ca="1" si="105"/>
        <v>0.89743589743589747</v>
      </c>
      <c r="CX136">
        <f t="shared" ca="1" si="105"/>
        <v>0.91176470588235292</v>
      </c>
      <c r="CY136">
        <f t="shared" ca="1" si="105"/>
        <v>0.94594594594594594</v>
      </c>
      <c r="CZ136">
        <f t="shared" ca="1" si="105"/>
        <v>0.88888888888888884</v>
      </c>
      <c r="DA136">
        <f t="shared" ca="1" si="105"/>
        <v>0.89655172413793105</v>
      </c>
      <c r="DB136">
        <f t="shared" ca="1" si="105"/>
        <v>0.95652173913043481</v>
      </c>
      <c r="DC136">
        <f t="shared" ca="1" si="105"/>
        <v>0.88235294117647056</v>
      </c>
      <c r="DD136">
        <f t="shared" ca="1" si="105"/>
        <v>0.94285714285714284</v>
      </c>
      <c r="DE136">
        <f t="shared" ca="1" si="105"/>
        <v>0.875</v>
      </c>
      <c r="DF136">
        <f t="shared" ca="1" si="105"/>
        <v>0.91428571428571426</v>
      </c>
      <c r="DG136">
        <f t="shared" ca="1" si="104"/>
        <v>0.94117647058823528</v>
      </c>
      <c r="DH136">
        <f t="shared" ca="1" si="104"/>
        <v>0.9375</v>
      </c>
      <c r="DI136">
        <f t="shared" ca="1" si="104"/>
        <v>1</v>
      </c>
      <c r="DJ136">
        <f t="shared" ca="1" si="104"/>
        <v>0.79166666666666663</v>
      </c>
      <c r="DK136">
        <f t="shared" ca="1" si="104"/>
        <v>0.93939393939393945</v>
      </c>
      <c r="DL136">
        <f t="shared" ca="1" si="104"/>
        <v>0.94444444444444442</v>
      </c>
      <c r="DM136">
        <f t="shared" ca="1" si="104"/>
        <v>1</v>
      </c>
      <c r="DN136">
        <f t="shared" ca="1" si="104"/>
        <v>0.90625</v>
      </c>
      <c r="DO136">
        <f t="shared" ca="1" si="104"/>
        <v>0.96</v>
      </c>
      <c r="DP136">
        <f t="shared" ca="1" si="104"/>
        <v>0.96666666666666667</v>
      </c>
      <c r="DQ136">
        <f t="shared" ca="1" si="104"/>
        <v>0.90625</v>
      </c>
      <c r="DR136">
        <f t="shared" ca="1" si="104"/>
        <v>1</v>
      </c>
      <c r="DS136">
        <f t="shared" ca="1" si="104"/>
        <v>0.91176470588235292</v>
      </c>
      <c r="DT136">
        <f t="shared" ca="1" si="104"/>
        <v>0.83333333333333337</v>
      </c>
      <c r="DU136">
        <f t="shared" ca="1" si="104"/>
        <v>0.89130434782608692</v>
      </c>
      <c r="DV136">
        <f t="shared" ca="1" si="104"/>
        <v>1</v>
      </c>
      <c r="DW136">
        <f t="shared" ca="1" si="104"/>
        <v>1</v>
      </c>
      <c r="DX136">
        <f t="shared" ca="1" si="104"/>
        <v>0.8666666666666667</v>
      </c>
      <c r="DY136">
        <f t="shared" ca="1" si="104"/>
        <v>0.63636363636363635</v>
      </c>
      <c r="DZ136">
        <f t="shared" ca="1" si="104"/>
        <v>0.72727272727272729</v>
      </c>
      <c r="EA136">
        <f t="shared" ca="1" si="104"/>
        <v>1</v>
      </c>
      <c r="EB136">
        <f t="shared" ca="1" si="104"/>
        <v>0.94444444444444442</v>
      </c>
      <c r="EC136">
        <f t="shared" ca="1" si="104"/>
        <v>0.95</v>
      </c>
      <c r="ED136">
        <f t="shared" ca="1" si="104"/>
        <v>0.9</v>
      </c>
      <c r="EE136">
        <f t="shared" ca="1" si="104"/>
        <v>0.63636363636363635</v>
      </c>
      <c r="EF136">
        <f t="shared" ca="1" si="104"/>
        <v>0</v>
      </c>
      <c r="EG136">
        <f t="shared" ca="1" si="104"/>
        <v>0.76923076923076916</v>
      </c>
      <c r="EH136">
        <f t="shared" ca="1" si="104"/>
        <v>0.61111111111111116</v>
      </c>
    </row>
    <row r="137" spans="1:138" ht="28.5" x14ac:dyDescent="0.45">
      <c r="A137" s="4" t="s">
        <v>177</v>
      </c>
      <c r="B137" s="9" t="s">
        <v>423</v>
      </c>
      <c r="C137">
        <f t="shared" ca="1" si="99"/>
        <v>0.89743589743589747</v>
      </c>
      <c r="D137">
        <f t="shared" ca="1" si="99"/>
        <v>0.91935483870967738</v>
      </c>
      <c r="E137">
        <f t="shared" ca="1" si="99"/>
        <v>0.88636363636363635</v>
      </c>
      <c r="F137">
        <f t="shared" ca="1" si="99"/>
        <v>0.92</v>
      </c>
      <c r="G137">
        <f t="shared" ca="1" si="99"/>
        <v>0.97777777777777775</v>
      </c>
      <c r="H137">
        <f t="shared" ca="1" si="99"/>
        <v>0.96551724137931039</v>
      </c>
      <c r="I137">
        <f t="shared" ca="1" si="99"/>
        <v>0.92307692307692313</v>
      </c>
      <c r="J137">
        <f t="shared" ca="1" si="99"/>
        <v>0.97142857142857142</v>
      </c>
      <c r="K137">
        <f t="shared" ca="1" si="99"/>
        <v>0.84210526315789469</v>
      </c>
      <c r="L137">
        <f t="shared" ca="1" si="99"/>
        <v>1</v>
      </c>
      <c r="M137">
        <f t="shared" ca="1" si="99"/>
        <v>0.94285714285714284</v>
      </c>
      <c r="N137">
        <f t="shared" ca="1" si="99"/>
        <v>0.95238095238095233</v>
      </c>
      <c r="O137">
        <f t="shared" ca="1" si="99"/>
        <v>0.96969696969696972</v>
      </c>
      <c r="P137">
        <f t="shared" ca="1" si="99"/>
        <v>0.91666666666666663</v>
      </c>
      <c r="Q137">
        <f t="shared" ca="1" si="99"/>
        <v>0.89655172413793105</v>
      </c>
      <c r="R137">
        <f t="shared" ca="1" si="99"/>
        <v>1</v>
      </c>
      <c r="S137">
        <f t="shared" ca="1" si="98"/>
        <v>0.95238095238095233</v>
      </c>
      <c r="T137">
        <f t="shared" ca="1" si="98"/>
        <v>0.89473684210526316</v>
      </c>
      <c r="U137">
        <f t="shared" ca="1" si="98"/>
        <v>0.8</v>
      </c>
      <c r="V137">
        <f t="shared" ca="1" si="98"/>
        <v>0.875</v>
      </c>
      <c r="W137">
        <f t="shared" ca="1" si="98"/>
        <v>0.90909090909090906</v>
      </c>
      <c r="X137">
        <f t="shared" ca="1" si="98"/>
        <v>0.9375</v>
      </c>
      <c r="Y137">
        <f t="shared" ca="1" si="98"/>
        <v>0.77777777777777779</v>
      </c>
      <c r="Z137">
        <f t="shared" ca="1" si="98"/>
        <v>0.84615384615384615</v>
      </c>
      <c r="AA137">
        <f t="shared" ca="1" si="98"/>
        <v>0.86363636363636365</v>
      </c>
      <c r="AB137">
        <f t="shared" ca="1" si="98"/>
        <v>0.96363636363636362</v>
      </c>
      <c r="AC137">
        <f t="shared" ca="1" si="98"/>
        <v>0.96969696969696972</v>
      </c>
      <c r="AD137">
        <f t="shared" ca="1" si="98"/>
        <v>0.96666666666666667</v>
      </c>
      <c r="AE137">
        <f t="shared" ca="1" si="98"/>
        <v>1</v>
      </c>
      <c r="AF137">
        <f t="shared" ca="1" si="98"/>
        <v>0.95454545454545459</v>
      </c>
      <c r="AG137">
        <f t="shared" ca="1" si="98"/>
        <v>1</v>
      </c>
      <c r="AH137">
        <f t="shared" ca="1" si="101"/>
        <v>1</v>
      </c>
      <c r="AI137">
        <f t="shared" ca="1" si="101"/>
        <v>0.93103448275862066</v>
      </c>
      <c r="AJ137">
        <f t="shared" ca="1" si="101"/>
        <v>1</v>
      </c>
      <c r="AK137">
        <f t="shared" ca="1" si="101"/>
        <v>0.95</v>
      </c>
      <c r="AL137">
        <f t="shared" ca="1" si="101"/>
        <v>0.97560975609756095</v>
      </c>
      <c r="AM137">
        <f t="shared" ca="1" si="101"/>
        <v>0.93333333333333335</v>
      </c>
      <c r="AN137">
        <f t="shared" ca="1" si="101"/>
        <v>1</v>
      </c>
      <c r="AO137">
        <f t="shared" ca="1" si="101"/>
        <v>0.93333333333333335</v>
      </c>
      <c r="AP137">
        <f t="shared" ca="1" si="101"/>
        <v>1</v>
      </c>
      <c r="AQ137">
        <f t="shared" ca="1" si="101"/>
        <v>1</v>
      </c>
      <c r="AR137">
        <f t="shared" ca="1" si="101"/>
        <v>1</v>
      </c>
      <c r="AS137">
        <f t="shared" ca="1" si="101"/>
        <v>0.94444444444444442</v>
      </c>
      <c r="AT137">
        <f t="shared" ca="1" si="101"/>
        <v>1</v>
      </c>
      <c r="AU137">
        <f t="shared" ca="1" si="101"/>
        <v>1</v>
      </c>
      <c r="AV137">
        <f t="shared" ca="1" si="101"/>
        <v>1</v>
      </c>
      <c r="AW137">
        <f t="shared" ca="1" si="101"/>
        <v>1</v>
      </c>
      <c r="AX137">
        <f t="shared" ca="1" si="100"/>
        <v>0.91666666666666663</v>
      </c>
      <c r="AY137">
        <f t="shared" ca="1" si="100"/>
        <v>0.95454545454545459</v>
      </c>
      <c r="AZ137">
        <f t="shared" ca="1" si="100"/>
        <v>0.92307692307692313</v>
      </c>
      <c r="BA137">
        <f t="shared" ca="1" si="100"/>
        <v>0.9375</v>
      </c>
      <c r="BB137">
        <f t="shared" ca="1" si="100"/>
        <v>0.94444444444444442</v>
      </c>
      <c r="BC137">
        <f t="shared" ca="1" si="100"/>
        <v>0.9642857142857143</v>
      </c>
      <c r="BD137">
        <f t="shared" ca="1" si="100"/>
        <v>0.96296296296296302</v>
      </c>
      <c r="BE137">
        <f t="shared" ca="1" si="100"/>
        <v>0.90625</v>
      </c>
      <c r="BF137">
        <f t="shared" ca="1" si="100"/>
        <v>1</v>
      </c>
      <c r="BG137">
        <f t="shared" ca="1" si="100"/>
        <v>0.97499999999999998</v>
      </c>
      <c r="BH137">
        <f t="shared" ca="1" si="100"/>
        <v>0.90625</v>
      </c>
      <c r="BI137">
        <f t="shared" ca="1" si="100"/>
        <v>0.95833333333333337</v>
      </c>
      <c r="BJ137">
        <f t="shared" ca="1" si="100"/>
        <v>0.9285714285714286</v>
      </c>
      <c r="BK137">
        <f t="shared" ca="1" si="100"/>
        <v>0.96551724137931039</v>
      </c>
      <c r="BL137">
        <f t="shared" ca="1" si="100"/>
        <v>1</v>
      </c>
      <c r="BM137">
        <f t="shared" ca="1" si="103"/>
        <v>0.92307692307692313</v>
      </c>
      <c r="BN137">
        <f t="shared" ca="1" si="103"/>
        <v>1</v>
      </c>
      <c r="BO137">
        <f t="shared" ca="1" si="103"/>
        <v>0.90322580645161288</v>
      </c>
      <c r="BP137">
        <f t="shared" ca="1" si="103"/>
        <v>0.89473684210526316</v>
      </c>
      <c r="BQ137">
        <f t="shared" ca="1" si="103"/>
        <v>0.94117647058823528</v>
      </c>
      <c r="BR137">
        <f t="shared" ca="1" si="103"/>
        <v>0.88888888888888884</v>
      </c>
      <c r="BS137">
        <f t="shared" ca="1" si="103"/>
        <v>0.875</v>
      </c>
      <c r="BT137">
        <f t="shared" ca="1" si="103"/>
        <v>1</v>
      </c>
      <c r="BU137">
        <f t="shared" ca="1" si="103"/>
        <v>0.88461538461538458</v>
      </c>
      <c r="BV137">
        <f t="shared" ca="1" si="103"/>
        <v>0.88888888888888884</v>
      </c>
      <c r="BW137">
        <f t="shared" ca="1" si="103"/>
        <v>0.9</v>
      </c>
      <c r="BX137">
        <f t="shared" ca="1" si="103"/>
        <v>0.89473684210526316</v>
      </c>
      <c r="BY137">
        <f t="shared" ca="1" si="103"/>
        <v>0.91666666666666663</v>
      </c>
      <c r="BZ137">
        <f t="shared" ca="1" si="103"/>
        <v>0.94117647058823528</v>
      </c>
      <c r="CA137">
        <f t="shared" ca="1" si="103"/>
        <v>0.7857142857142857</v>
      </c>
      <c r="CB137">
        <f t="shared" ca="1" si="103"/>
        <v>0.9285714285714286</v>
      </c>
      <c r="CC137">
        <f t="shared" ca="1" si="102"/>
        <v>1</v>
      </c>
      <c r="CD137">
        <f t="shared" ca="1" si="102"/>
        <v>1</v>
      </c>
      <c r="CE137">
        <f t="shared" ca="1" si="102"/>
        <v>1</v>
      </c>
      <c r="CF137">
        <f t="shared" ca="1" si="102"/>
        <v>1</v>
      </c>
      <c r="CG137">
        <f t="shared" ca="1" si="102"/>
        <v>0.94736842105263164</v>
      </c>
      <c r="CH137">
        <f t="shared" ca="1" si="102"/>
        <v>0.88888888888888884</v>
      </c>
      <c r="CI137">
        <f t="shared" ca="1" si="102"/>
        <v>1</v>
      </c>
      <c r="CJ137">
        <f t="shared" ca="1" si="102"/>
        <v>1</v>
      </c>
      <c r="CK137">
        <f t="shared" ca="1" si="102"/>
        <v>1</v>
      </c>
      <c r="CL137">
        <f t="shared" ca="1" si="102"/>
        <v>1</v>
      </c>
      <c r="CM137">
        <f t="shared" ca="1" si="102"/>
        <v>0.97727272727272729</v>
      </c>
      <c r="CN137">
        <f t="shared" ca="1" si="102"/>
        <v>1</v>
      </c>
      <c r="CO137">
        <f t="shared" ca="1" si="102"/>
        <v>1</v>
      </c>
      <c r="CP137">
        <f t="shared" ca="1" si="102"/>
        <v>1</v>
      </c>
      <c r="CQ137">
        <f t="shared" ca="1" si="102"/>
        <v>1</v>
      </c>
      <c r="CR137">
        <f t="shared" ca="1" si="105"/>
        <v>0.96551724137931039</v>
      </c>
      <c r="CS137">
        <f t="shared" ca="1" si="105"/>
        <v>1</v>
      </c>
      <c r="CT137">
        <f t="shared" ca="1" si="105"/>
        <v>1</v>
      </c>
      <c r="CU137">
        <f t="shared" ca="1" si="105"/>
        <v>1</v>
      </c>
      <c r="CV137">
        <f t="shared" ca="1" si="105"/>
        <v>1</v>
      </c>
      <c r="CW137">
        <f t="shared" ca="1" si="105"/>
        <v>0.97222222222222221</v>
      </c>
      <c r="CX137">
        <f t="shared" ca="1" si="105"/>
        <v>1</v>
      </c>
      <c r="CY137">
        <f t="shared" ca="1" si="105"/>
        <v>1</v>
      </c>
      <c r="CZ137">
        <f t="shared" ca="1" si="105"/>
        <v>1</v>
      </c>
      <c r="DA137">
        <f t="shared" ca="1" si="105"/>
        <v>1</v>
      </c>
      <c r="DB137">
        <f t="shared" ca="1" si="105"/>
        <v>1</v>
      </c>
      <c r="DC137">
        <f t="shared" ca="1" si="105"/>
        <v>1</v>
      </c>
      <c r="DD137">
        <f t="shared" ca="1" si="105"/>
        <v>0.96666666666666667</v>
      </c>
      <c r="DE137">
        <f t="shared" ca="1" si="105"/>
        <v>1</v>
      </c>
      <c r="DF137">
        <f t="shared" ca="1" si="105"/>
        <v>1</v>
      </c>
      <c r="DG137">
        <f t="shared" ca="1" si="104"/>
        <v>1</v>
      </c>
      <c r="DH137">
        <f t="shared" ca="1" si="104"/>
        <v>1</v>
      </c>
      <c r="DI137">
        <f t="shared" ca="1" si="104"/>
        <v>0.9285714285714286</v>
      </c>
      <c r="DJ137">
        <f t="shared" ca="1" si="104"/>
        <v>1</v>
      </c>
      <c r="DK137">
        <f t="shared" ca="1" si="104"/>
        <v>1</v>
      </c>
      <c r="DL137">
        <f t="shared" ca="1" si="104"/>
        <v>1</v>
      </c>
      <c r="DM137">
        <f t="shared" ca="1" si="104"/>
        <v>0.875</v>
      </c>
      <c r="DN137">
        <f t="shared" ca="1" si="104"/>
        <v>1</v>
      </c>
      <c r="DO137">
        <f t="shared" ca="1" si="104"/>
        <v>1</v>
      </c>
      <c r="DP137">
        <f t="shared" ca="1" si="104"/>
        <v>1</v>
      </c>
      <c r="DQ137">
        <f t="shared" ca="1" si="104"/>
        <v>1</v>
      </c>
      <c r="DR137">
        <f t="shared" ca="1" si="104"/>
        <v>1</v>
      </c>
      <c r="DS137">
        <f t="shared" ca="1" si="104"/>
        <v>0.96666666666666667</v>
      </c>
      <c r="DT137">
        <f t="shared" ca="1" si="104"/>
        <v>0.89743589743589747</v>
      </c>
      <c r="DU137">
        <f t="shared" ca="1" si="104"/>
        <v>0.90243902439024393</v>
      </c>
      <c r="DV137">
        <f t="shared" ca="1" si="104"/>
        <v>0.95454545454545459</v>
      </c>
      <c r="DW137">
        <f t="shared" ca="1" si="104"/>
        <v>1</v>
      </c>
      <c r="DX137">
        <f t="shared" ca="1" si="104"/>
        <v>0.88</v>
      </c>
      <c r="DY137">
        <f t="shared" ca="1" si="104"/>
        <v>0.85714285714285721</v>
      </c>
      <c r="DZ137">
        <f t="shared" ca="1" si="104"/>
        <v>0.875</v>
      </c>
      <c r="EA137">
        <f t="shared" ca="1" si="104"/>
        <v>1</v>
      </c>
      <c r="EB137">
        <f t="shared" ca="1" si="104"/>
        <v>1</v>
      </c>
      <c r="EC137">
        <f t="shared" ca="1" si="104"/>
        <v>1</v>
      </c>
      <c r="ED137">
        <f t="shared" ca="1" si="104"/>
        <v>0.92</v>
      </c>
      <c r="EE137">
        <f t="shared" ca="1" si="104"/>
        <v>0.85714285714285721</v>
      </c>
      <c r="EF137">
        <f t="shared" ca="1" si="104"/>
        <v>0.76923076923076916</v>
      </c>
      <c r="EG137">
        <f t="shared" ca="1" si="104"/>
        <v>0</v>
      </c>
      <c r="EH137">
        <f t="shared" ca="1" si="104"/>
        <v>0.8125</v>
      </c>
    </row>
    <row r="138" spans="1:138" ht="42.75" x14ac:dyDescent="0.45">
      <c r="A138" s="4" t="s">
        <v>178</v>
      </c>
      <c r="B138" s="9" t="s">
        <v>424</v>
      </c>
      <c r="C138">
        <f t="shared" ca="1" si="99"/>
        <v>0.8936170212765957</v>
      </c>
      <c r="D138">
        <f t="shared" ca="1" si="99"/>
        <v>0.88235294117647056</v>
      </c>
      <c r="E138">
        <f t="shared" ca="1" si="99"/>
        <v>0.94545454545454544</v>
      </c>
      <c r="F138">
        <f t="shared" ca="1" si="99"/>
        <v>0.97142857142857142</v>
      </c>
      <c r="G138">
        <f t="shared" ca="1" si="99"/>
        <v>0.9</v>
      </c>
      <c r="H138">
        <f t="shared" ca="1" si="99"/>
        <v>0.97368421052631582</v>
      </c>
      <c r="I138">
        <f t="shared" ca="1" si="99"/>
        <v>0.89130434782608692</v>
      </c>
      <c r="J138">
        <f t="shared" ca="1" si="99"/>
        <v>0.9285714285714286</v>
      </c>
      <c r="K138">
        <f t="shared" ca="1" si="99"/>
        <v>0.93103448275862066</v>
      </c>
      <c r="L138">
        <f t="shared" ca="1" si="99"/>
        <v>1</v>
      </c>
      <c r="M138">
        <f t="shared" ca="1" si="99"/>
        <v>0.93023255813953487</v>
      </c>
      <c r="N138">
        <f t="shared" ca="1" si="99"/>
        <v>0.96666666666666667</v>
      </c>
      <c r="O138">
        <f t="shared" ca="1" si="99"/>
        <v>0.97619047619047616</v>
      </c>
      <c r="P138">
        <f t="shared" ca="1" si="99"/>
        <v>0.90625</v>
      </c>
      <c r="Q138">
        <f t="shared" ca="1" si="99"/>
        <v>0.89189189189189189</v>
      </c>
      <c r="R138">
        <f t="shared" ref="R138:AG138" ca="1" si="106">1-(COUNTIFS(INDIRECT(R$1),1,INDIRECT($A138),1)/(COUNTIFS(INDIRECT(R$1),1,INDIRECT($A138),0)+COUNTIFS(INDIRECT(R$1),0,INDIRECT($A138),1)+COUNTIFS(INDIRECT(R$1),1,INDIRECT($A138),1)))</f>
        <v>1</v>
      </c>
      <c r="S138">
        <f t="shared" ca="1" si="106"/>
        <v>0.96666666666666667</v>
      </c>
      <c r="T138">
        <f t="shared" ca="1" si="106"/>
        <v>0.96551724137931039</v>
      </c>
      <c r="U138">
        <f t="shared" ca="1" si="106"/>
        <v>0.875</v>
      </c>
      <c r="V138">
        <f t="shared" ca="1" si="106"/>
        <v>0.90909090909090906</v>
      </c>
      <c r="W138">
        <f t="shared" ca="1" si="106"/>
        <v>0.89473684210526316</v>
      </c>
      <c r="X138">
        <f t="shared" ca="1" si="106"/>
        <v>0.86842105263157898</v>
      </c>
      <c r="Y138">
        <f t="shared" ca="1" si="106"/>
        <v>0.94736842105263164</v>
      </c>
      <c r="Z138">
        <f t="shared" ca="1" si="106"/>
        <v>0.90909090909090906</v>
      </c>
      <c r="AA138">
        <f t="shared" ca="1" si="106"/>
        <v>0.82758620689655171</v>
      </c>
      <c r="AB138">
        <f t="shared" ca="1" si="106"/>
        <v>0.93548387096774199</v>
      </c>
      <c r="AC138">
        <f t="shared" ca="1" si="106"/>
        <v>0.88405797101449279</v>
      </c>
      <c r="AD138">
        <f t="shared" ca="1" si="106"/>
        <v>0.82352941176470584</v>
      </c>
      <c r="AE138">
        <f t="shared" ca="1" si="106"/>
        <v>0.94736842105263164</v>
      </c>
      <c r="AF138">
        <f t="shared" ca="1" si="106"/>
        <v>0.9</v>
      </c>
      <c r="AG138">
        <f t="shared" ca="1" si="106"/>
        <v>0.88461538461538458</v>
      </c>
      <c r="AH138">
        <f t="shared" ca="1" si="101"/>
        <v>0.9285714285714286</v>
      </c>
      <c r="AI138">
        <f t="shared" ca="1" si="101"/>
        <v>0.85714285714285721</v>
      </c>
      <c r="AJ138">
        <f t="shared" ca="1" si="101"/>
        <v>0.88461538461538458</v>
      </c>
      <c r="AK138">
        <f t="shared" ca="1" si="101"/>
        <v>0.84615384615384615</v>
      </c>
      <c r="AL138">
        <f t="shared" ca="1" si="101"/>
        <v>0.91489361702127658</v>
      </c>
      <c r="AM138">
        <f t="shared" ca="1" si="101"/>
        <v>0.92105263157894735</v>
      </c>
      <c r="AN138">
        <f t="shared" ca="1" si="101"/>
        <v>0.96153846153846156</v>
      </c>
      <c r="AO138">
        <f t="shared" ca="1" si="101"/>
        <v>0.95833333333333337</v>
      </c>
      <c r="AP138">
        <f t="shared" ca="1" si="101"/>
        <v>0.97222222222222221</v>
      </c>
      <c r="AQ138">
        <f t="shared" ca="1" si="101"/>
        <v>1</v>
      </c>
      <c r="AR138">
        <f t="shared" ca="1" si="101"/>
        <v>0.96</v>
      </c>
      <c r="AS138">
        <f t="shared" ca="1" si="101"/>
        <v>0.96296296296296302</v>
      </c>
      <c r="AT138">
        <f t="shared" ca="1" si="101"/>
        <v>0.82857142857142851</v>
      </c>
      <c r="AU138">
        <f t="shared" ca="1" si="101"/>
        <v>0.91304347826086962</v>
      </c>
      <c r="AV138">
        <f t="shared" ca="1" si="101"/>
        <v>0.9</v>
      </c>
      <c r="AW138">
        <f t="shared" ca="1" si="101"/>
        <v>0.875</v>
      </c>
      <c r="AX138">
        <f t="shared" ca="1" si="100"/>
        <v>0.90909090909090906</v>
      </c>
      <c r="AY138">
        <f t="shared" ca="1" si="100"/>
        <v>0.85714285714285721</v>
      </c>
      <c r="AZ138">
        <f t="shared" ca="1" si="100"/>
        <v>0.91489361702127658</v>
      </c>
      <c r="BA138">
        <f t="shared" ca="1" si="100"/>
        <v>0.96</v>
      </c>
      <c r="BB138">
        <f t="shared" ca="1" si="100"/>
        <v>1</v>
      </c>
      <c r="BC138">
        <f t="shared" ca="1" si="100"/>
        <v>0.91428571428571426</v>
      </c>
      <c r="BD138">
        <f t="shared" ca="1" si="100"/>
        <v>0.94285714285714284</v>
      </c>
      <c r="BE138">
        <f t="shared" ca="1" si="100"/>
        <v>0.92682926829268297</v>
      </c>
      <c r="BF138">
        <f t="shared" ca="1" si="100"/>
        <v>0.96</v>
      </c>
      <c r="BG138">
        <f t="shared" ca="1" si="100"/>
        <v>0.95833333333333337</v>
      </c>
      <c r="BH138">
        <f t="shared" ca="1" si="100"/>
        <v>0.9</v>
      </c>
      <c r="BI138">
        <f t="shared" ca="1" si="100"/>
        <v>0.9375</v>
      </c>
      <c r="BJ138">
        <f t="shared" ca="1" si="100"/>
        <v>0.95652173913043481</v>
      </c>
      <c r="BK138">
        <f t="shared" ca="1" si="100"/>
        <v>0.97368421052631582</v>
      </c>
      <c r="BL138">
        <f t="shared" ca="1" si="100"/>
        <v>0.9375</v>
      </c>
      <c r="BM138">
        <f t="shared" ca="1" si="103"/>
        <v>1</v>
      </c>
      <c r="BN138">
        <f t="shared" ca="1" si="103"/>
        <v>1</v>
      </c>
      <c r="BO138">
        <f t="shared" ca="1" si="103"/>
        <v>0.89743589743589747</v>
      </c>
      <c r="BP138">
        <f t="shared" ca="1" si="103"/>
        <v>0.9285714285714286</v>
      </c>
      <c r="BQ138">
        <f t="shared" ca="1" si="103"/>
        <v>0.96153846153846156</v>
      </c>
      <c r="BR138">
        <f t="shared" ca="1" si="103"/>
        <v>0.91111111111111109</v>
      </c>
      <c r="BS138">
        <f t="shared" ca="1" si="103"/>
        <v>0.94117647058823528</v>
      </c>
      <c r="BT138">
        <f t="shared" ca="1" si="103"/>
        <v>1</v>
      </c>
      <c r="BU138">
        <f t="shared" ca="1" si="103"/>
        <v>0.88235294117647056</v>
      </c>
      <c r="BV138">
        <f t="shared" ca="1" si="103"/>
        <v>0.88571428571428568</v>
      </c>
      <c r="BW138">
        <f t="shared" ca="1" si="103"/>
        <v>0.8928571428571429</v>
      </c>
      <c r="BX138">
        <f t="shared" ca="1" si="103"/>
        <v>0.89130434782608692</v>
      </c>
      <c r="BY138">
        <f t="shared" ca="1" si="103"/>
        <v>0.92982456140350878</v>
      </c>
      <c r="BZ138">
        <f t="shared" ca="1" si="103"/>
        <v>0.92</v>
      </c>
      <c r="CA138">
        <f t="shared" ca="1" si="103"/>
        <v>0.86956521739130432</v>
      </c>
      <c r="CB138">
        <f t="shared" ca="1" si="103"/>
        <v>1</v>
      </c>
      <c r="CC138">
        <f t="shared" ca="1" si="102"/>
        <v>1</v>
      </c>
      <c r="CD138">
        <f t="shared" ca="1" si="102"/>
        <v>0.9375</v>
      </c>
      <c r="CE138">
        <f t="shared" ca="1" si="102"/>
        <v>0.96296296296296302</v>
      </c>
      <c r="CF138">
        <f t="shared" ca="1" si="102"/>
        <v>0.94736842105263164</v>
      </c>
      <c r="CG138">
        <f t="shared" ca="1" si="102"/>
        <v>0.88461538461538458</v>
      </c>
      <c r="CH138">
        <f t="shared" ca="1" si="102"/>
        <v>0.88461538461538458</v>
      </c>
      <c r="CI138">
        <f t="shared" ca="1" si="102"/>
        <v>0.8928571428571429</v>
      </c>
      <c r="CJ138">
        <f t="shared" ca="1" si="102"/>
        <v>1</v>
      </c>
      <c r="CK138">
        <f t="shared" ca="1" si="102"/>
        <v>0.89743589743589747</v>
      </c>
      <c r="CL138">
        <f t="shared" ca="1" si="102"/>
        <v>0.9285714285714286</v>
      </c>
      <c r="CM138">
        <f t="shared" ca="1" si="102"/>
        <v>0.875</v>
      </c>
      <c r="CN138">
        <f t="shared" ca="1" si="102"/>
        <v>0.9642857142857143</v>
      </c>
      <c r="CO138">
        <f t="shared" ca="1" si="102"/>
        <v>0.88571428571428568</v>
      </c>
      <c r="CP138">
        <f t="shared" ca="1" si="102"/>
        <v>0.89473684210526316</v>
      </c>
      <c r="CQ138">
        <f t="shared" ca="1" si="102"/>
        <v>0.92</v>
      </c>
      <c r="CR138">
        <f t="shared" ca="1" si="105"/>
        <v>0.94594594594594594</v>
      </c>
      <c r="CS138">
        <f t="shared" ca="1" si="105"/>
        <v>0.91176470588235292</v>
      </c>
      <c r="CT138">
        <f t="shared" ca="1" si="105"/>
        <v>0.96875</v>
      </c>
      <c r="CU138">
        <f t="shared" ca="1" si="105"/>
        <v>0.92307692307692313</v>
      </c>
      <c r="CV138">
        <f t="shared" ca="1" si="105"/>
        <v>0.967741935483871</v>
      </c>
      <c r="CW138">
        <f t="shared" ca="1" si="105"/>
        <v>0.97777777777777775</v>
      </c>
      <c r="CX138">
        <f t="shared" ca="1" si="105"/>
        <v>0.94736842105263164</v>
      </c>
      <c r="CY138">
        <f t="shared" ca="1" si="105"/>
        <v>0.95</v>
      </c>
      <c r="CZ138">
        <f t="shared" ca="1" si="105"/>
        <v>0.89583333333333337</v>
      </c>
      <c r="DA138">
        <f t="shared" ca="1" si="105"/>
        <v>0.97058823529411764</v>
      </c>
      <c r="DB138">
        <f t="shared" ca="1" si="105"/>
        <v>1</v>
      </c>
      <c r="DC138">
        <f t="shared" ca="1" si="105"/>
        <v>0.92105263157894735</v>
      </c>
      <c r="DD138">
        <f t="shared" ca="1" si="105"/>
        <v>0.91891891891891886</v>
      </c>
      <c r="DE138">
        <f t="shared" ca="1" si="105"/>
        <v>0.8529411764705882</v>
      </c>
      <c r="DF138">
        <f t="shared" ca="1" si="105"/>
        <v>0.92105263157894735</v>
      </c>
      <c r="DG138">
        <f t="shared" ca="1" si="104"/>
        <v>0.95</v>
      </c>
      <c r="DH138">
        <f t="shared" ca="1" si="104"/>
        <v>0.94285714285714284</v>
      </c>
      <c r="DI138">
        <f t="shared" ca="1" si="104"/>
        <v>0.90909090909090906</v>
      </c>
      <c r="DJ138">
        <f t="shared" ca="1" si="104"/>
        <v>0.93333333333333335</v>
      </c>
      <c r="DK138">
        <f t="shared" ca="1" si="104"/>
        <v>0.84848484848484851</v>
      </c>
      <c r="DL138">
        <f t="shared" ca="1" si="104"/>
        <v>1</v>
      </c>
      <c r="DM138">
        <f t="shared" ca="1" si="104"/>
        <v>0.94117647058823528</v>
      </c>
      <c r="DN138">
        <f t="shared" ca="1" si="104"/>
        <v>0.91428571428571426</v>
      </c>
      <c r="DO138">
        <f t="shared" ca="1" si="104"/>
        <v>0.92592592592592593</v>
      </c>
      <c r="DP138">
        <f t="shared" ca="1" si="104"/>
        <v>0.9375</v>
      </c>
      <c r="DQ138">
        <f t="shared" ca="1" si="104"/>
        <v>0.88235294117647056</v>
      </c>
      <c r="DR138">
        <f t="shared" ca="1" si="104"/>
        <v>0.9375</v>
      </c>
      <c r="DS138">
        <f t="shared" ca="1" si="104"/>
        <v>0.94736842105263164</v>
      </c>
      <c r="DT138">
        <f t="shared" ca="1" si="104"/>
        <v>0.79069767441860461</v>
      </c>
      <c r="DU138">
        <f t="shared" ca="1" si="104"/>
        <v>0.8</v>
      </c>
      <c r="DV138">
        <f t="shared" ca="1" si="104"/>
        <v>0.93333333333333335</v>
      </c>
      <c r="DW138">
        <f t="shared" ca="1" si="104"/>
        <v>1</v>
      </c>
      <c r="DX138">
        <f t="shared" ca="1" si="104"/>
        <v>0.84375</v>
      </c>
      <c r="DY138">
        <f t="shared" ca="1" si="104"/>
        <v>0.56521739130434789</v>
      </c>
      <c r="DZ138">
        <f t="shared" ca="1" si="104"/>
        <v>0.67647058823529416</v>
      </c>
      <c r="EA138">
        <f t="shared" ca="1" si="104"/>
        <v>1</v>
      </c>
      <c r="EB138">
        <f t="shared" ca="1" si="104"/>
        <v>0.9</v>
      </c>
      <c r="EC138">
        <f t="shared" ca="1" si="104"/>
        <v>1</v>
      </c>
      <c r="ED138">
        <f t="shared" ca="1" si="104"/>
        <v>0.83870967741935487</v>
      </c>
      <c r="EE138">
        <f t="shared" ca="1" si="104"/>
        <v>0.67999999999999994</v>
      </c>
      <c r="EF138">
        <f t="shared" ca="1" si="104"/>
        <v>0.61111111111111116</v>
      </c>
      <c r="EG138">
        <f t="shared" ca="1" si="104"/>
        <v>0.8125</v>
      </c>
      <c r="EH138">
        <f t="shared" ca="1" si="104"/>
        <v>0</v>
      </c>
    </row>
  </sheetData>
  <phoneticPr fontId="3" type="noConversion"/>
  <conditionalFormatting sqref="C3:EH138">
    <cfRule type="colorScale" priority="1">
      <colorScale>
        <cfvo type="min"/>
        <cfvo type="max"/>
        <color rgb="FF63BE7B"/>
        <color rgb="FFFCFCFF"/>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85678-0CBC-4C72-9BA6-FDC743A0178C}">
  <dimension ref="A1:AF116"/>
  <sheetViews>
    <sheetView workbookViewId="0">
      <pane xSplit="5" ySplit="4" topLeftCell="F5" activePane="bottomRight" state="frozen"/>
      <selection pane="topRight" activeCell="F1" sqref="F1"/>
      <selection pane="bottomLeft" activeCell="A4" sqref="A4"/>
      <selection pane="bottomRight" activeCell="O1" activeCellId="1" sqref="V1:V1048576 O1:O1048576"/>
    </sheetView>
  </sheetViews>
  <sheetFormatPr defaultRowHeight="14.25" x14ac:dyDescent="0.45"/>
  <cols>
    <col min="1" max="1" width="2.1328125" bestFit="1" customWidth="1"/>
    <col min="2" max="2" width="4" bestFit="1" customWidth="1"/>
    <col min="3" max="3" width="3" bestFit="1" customWidth="1"/>
    <col min="4" max="4" width="9.59765625" bestFit="1" customWidth="1"/>
    <col min="5" max="5" width="2" bestFit="1" customWidth="1"/>
    <col min="6" max="14" width="10.73046875" customWidth="1"/>
    <col min="15" max="15" width="10.73046875" style="17" customWidth="1"/>
    <col min="16" max="21" width="10.73046875" customWidth="1"/>
    <col min="22" max="22" width="10.73046875" style="17" customWidth="1"/>
    <col min="23" max="30" width="10.73046875" customWidth="1"/>
  </cols>
  <sheetData>
    <row r="1" spans="1:32" x14ac:dyDescent="0.45">
      <c r="D1" s="5">
        <f>COUNTA(D6:D116)</f>
        <v>111</v>
      </c>
      <c r="F1" s="4">
        <f>COLUMN()</f>
        <v>6</v>
      </c>
      <c r="G1" s="4">
        <f>COLUMN()</f>
        <v>7</v>
      </c>
      <c r="H1" s="4">
        <f>COLUMN()</f>
        <v>8</v>
      </c>
      <c r="I1" s="4">
        <f>COLUMN()</f>
        <v>9</v>
      </c>
      <c r="J1" s="4">
        <f>COLUMN()</f>
        <v>10</v>
      </c>
      <c r="K1" s="4">
        <f>COLUMN()</f>
        <v>11</v>
      </c>
      <c r="L1" s="4">
        <f>COLUMN()</f>
        <v>12</v>
      </c>
      <c r="M1" s="4">
        <f>COLUMN()</f>
        <v>13</v>
      </c>
      <c r="N1" s="4">
        <f>COLUMN()</f>
        <v>14</v>
      </c>
      <c r="O1" s="114">
        <f>COLUMN()</f>
        <v>15</v>
      </c>
      <c r="P1" s="4">
        <f>COLUMN()</f>
        <v>16</v>
      </c>
      <c r="Q1" s="4">
        <f>COLUMN()</f>
        <v>17</v>
      </c>
      <c r="R1" s="4">
        <f>COLUMN()</f>
        <v>18</v>
      </c>
      <c r="S1" s="4">
        <f>COLUMN()</f>
        <v>19</v>
      </c>
      <c r="T1" s="4">
        <f>COLUMN()</f>
        <v>20</v>
      </c>
      <c r="U1" s="4">
        <f>COLUMN()</f>
        <v>21</v>
      </c>
      <c r="V1" s="114">
        <f>COLUMN()</f>
        <v>22</v>
      </c>
      <c r="W1" s="4">
        <f>COLUMN()</f>
        <v>23</v>
      </c>
      <c r="X1" s="4">
        <f>COLUMN()</f>
        <v>24</v>
      </c>
      <c r="Y1" s="4">
        <f>COLUMN()</f>
        <v>25</v>
      </c>
      <c r="Z1" s="4">
        <f>COLUMN()</f>
        <v>26</v>
      </c>
      <c r="AA1" s="4">
        <f>COLUMN()</f>
        <v>27</v>
      </c>
      <c r="AB1" s="4">
        <f>COLUMN()</f>
        <v>28</v>
      </c>
      <c r="AC1" s="4">
        <f>COLUMN()</f>
        <v>29</v>
      </c>
      <c r="AD1" s="4">
        <f>COLUMN()</f>
        <v>30</v>
      </c>
    </row>
    <row r="2" spans="1:32" x14ac:dyDescent="0.45">
      <c r="D2" s="5" t="s">
        <v>313</v>
      </c>
      <c r="F2" s="4">
        <f>COUNTIF(F6:F116,1)</f>
        <v>38</v>
      </c>
      <c r="G2" s="4">
        <f>COUNTIF(G6:G116,1)</f>
        <v>62</v>
      </c>
      <c r="H2" s="4">
        <f t="shared" ref="H2:AD2" si="0">COUNTIF(H6:H116,1)</f>
        <v>44</v>
      </c>
      <c r="I2" s="4">
        <f t="shared" si="0"/>
        <v>22</v>
      </c>
      <c r="J2" s="4">
        <f t="shared" si="0"/>
        <v>41</v>
      </c>
      <c r="K2" s="4">
        <f t="shared" si="0"/>
        <v>25</v>
      </c>
      <c r="L2" s="4">
        <f t="shared" si="0"/>
        <v>37</v>
      </c>
      <c r="M2" s="4">
        <f t="shared" si="0"/>
        <v>31</v>
      </c>
      <c r="N2" s="4">
        <f t="shared" si="0"/>
        <v>17</v>
      </c>
      <c r="O2" s="114">
        <f t="shared" si="0"/>
        <v>10</v>
      </c>
      <c r="P2" s="4">
        <f t="shared" si="0"/>
        <v>32</v>
      </c>
      <c r="Q2" s="4">
        <f t="shared" si="0"/>
        <v>17</v>
      </c>
      <c r="R2" s="4">
        <f t="shared" si="0"/>
        <v>29</v>
      </c>
      <c r="S2" s="4">
        <f t="shared" si="0"/>
        <v>21</v>
      </c>
      <c r="T2" s="4">
        <f t="shared" si="0"/>
        <v>27</v>
      </c>
      <c r="U2" s="4">
        <f t="shared" si="0"/>
        <v>9</v>
      </c>
      <c r="V2" s="114">
        <f t="shared" si="0"/>
        <v>17</v>
      </c>
      <c r="W2" s="4">
        <f t="shared" si="0"/>
        <v>16</v>
      </c>
      <c r="X2" s="4">
        <f t="shared" si="0"/>
        <v>13</v>
      </c>
      <c r="Y2" s="4">
        <f t="shared" si="0"/>
        <v>22</v>
      </c>
      <c r="Z2" s="4">
        <f t="shared" si="0"/>
        <v>7</v>
      </c>
      <c r="AA2" s="4">
        <f t="shared" si="0"/>
        <v>29</v>
      </c>
      <c r="AB2" s="4">
        <f t="shared" si="0"/>
        <v>6</v>
      </c>
      <c r="AC2" s="4">
        <f t="shared" si="0"/>
        <v>10</v>
      </c>
      <c r="AD2" s="4">
        <f t="shared" si="0"/>
        <v>20</v>
      </c>
    </row>
    <row r="3" spans="1:32" x14ac:dyDescent="0.45">
      <c r="D3" s="5" t="s">
        <v>314</v>
      </c>
      <c r="F3" s="4">
        <f t="shared" ref="F3:AD3" si="1">_xlfn.RANK.EQ(F2,$F$2:$AD$2)</f>
        <v>4</v>
      </c>
      <c r="G3" s="4">
        <f t="shared" si="1"/>
        <v>1</v>
      </c>
      <c r="H3" s="4">
        <f t="shared" si="1"/>
        <v>2</v>
      </c>
      <c r="I3" s="4">
        <f t="shared" si="1"/>
        <v>12</v>
      </c>
      <c r="J3" s="4">
        <f t="shared" si="1"/>
        <v>3</v>
      </c>
      <c r="K3" s="4">
        <f t="shared" si="1"/>
        <v>11</v>
      </c>
      <c r="L3" s="4">
        <f t="shared" si="1"/>
        <v>5</v>
      </c>
      <c r="M3" s="4">
        <f t="shared" si="1"/>
        <v>7</v>
      </c>
      <c r="N3" s="4">
        <f t="shared" si="1"/>
        <v>16</v>
      </c>
      <c r="O3" s="114">
        <f t="shared" si="1"/>
        <v>21</v>
      </c>
      <c r="P3" s="4">
        <f t="shared" si="1"/>
        <v>6</v>
      </c>
      <c r="Q3" s="4">
        <f t="shared" si="1"/>
        <v>16</v>
      </c>
      <c r="R3" s="4">
        <f t="shared" si="1"/>
        <v>8</v>
      </c>
      <c r="S3" s="4">
        <f t="shared" si="1"/>
        <v>14</v>
      </c>
      <c r="T3" s="4">
        <f t="shared" si="1"/>
        <v>10</v>
      </c>
      <c r="U3" s="4">
        <f t="shared" si="1"/>
        <v>23</v>
      </c>
      <c r="V3" s="114">
        <f t="shared" si="1"/>
        <v>16</v>
      </c>
      <c r="W3" s="4">
        <f t="shared" si="1"/>
        <v>19</v>
      </c>
      <c r="X3" s="4">
        <f t="shared" si="1"/>
        <v>20</v>
      </c>
      <c r="Y3" s="4">
        <f t="shared" si="1"/>
        <v>12</v>
      </c>
      <c r="Z3" s="4">
        <f t="shared" si="1"/>
        <v>24</v>
      </c>
      <c r="AA3" s="4">
        <f t="shared" si="1"/>
        <v>8</v>
      </c>
      <c r="AB3" s="4">
        <f t="shared" si="1"/>
        <v>25</v>
      </c>
      <c r="AC3" s="4">
        <f t="shared" si="1"/>
        <v>21</v>
      </c>
      <c r="AD3" s="4">
        <f t="shared" si="1"/>
        <v>15</v>
      </c>
    </row>
    <row r="4" spans="1:32" ht="135" x14ac:dyDescent="0.45">
      <c r="A4" s="1"/>
      <c r="B4" s="1"/>
      <c r="C4" s="1"/>
      <c r="D4" s="1" t="s">
        <v>2</v>
      </c>
      <c r="E4" s="1" t="s">
        <v>1</v>
      </c>
      <c r="F4" s="2" t="s">
        <v>153</v>
      </c>
      <c r="G4" s="2" t="s">
        <v>179</v>
      </c>
      <c r="H4" s="2" t="s">
        <v>290</v>
      </c>
      <c r="I4" s="2" t="s">
        <v>292</v>
      </c>
      <c r="J4" s="2" t="s">
        <v>293</v>
      </c>
      <c r="K4" s="2" t="s">
        <v>294</v>
      </c>
      <c r="L4" s="2" t="s">
        <v>291</v>
      </c>
      <c r="M4" s="2" t="s">
        <v>295</v>
      </c>
      <c r="N4" s="2" t="s">
        <v>296</v>
      </c>
      <c r="O4" s="115" t="s">
        <v>297</v>
      </c>
      <c r="P4" s="2" t="s">
        <v>298</v>
      </c>
      <c r="Q4" s="2" t="s">
        <v>299</v>
      </c>
      <c r="R4" s="2" t="s">
        <v>300</v>
      </c>
      <c r="S4" s="2" t="s">
        <v>301</v>
      </c>
      <c r="T4" s="2" t="s">
        <v>302</v>
      </c>
      <c r="U4" s="2" t="s">
        <v>303</v>
      </c>
      <c r="V4" s="115" t="s">
        <v>304</v>
      </c>
      <c r="W4" s="2" t="s">
        <v>305</v>
      </c>
      <c r="X4" s="2" t="s">
        <v>306</v>
      </c>
      <c r="Y4" s="2" t="s">
        <v>307</v>
      </c>
      <c r="Z4" s="2" t="s">
        <v>308</v>
      </c>
      <c r="AA4" s="2" t="s">
        <v>309</v>
      </c>
      <c r="AB4" s="2" t="s">
        <v>310</v>
      </c>
      <c r="AC4" s="2" t="s">
        <v>311</v>
      </c>
      <c r="AD4" s="2" t="s">
        <v>312</v>
      </c>
    </row>
    <row r="5" spans="1:32" x14ac:dyDescent="0.45">
      <c r="F5" s="4" t="s">
        <v>22</v>
      </c>
      <c r="G5" s="4" t="s">
        <v>23</v>
      </c>
      <c r="H5" s="4" t="s">
        <v>24</v>
      </c>
      <c r="I5" s="4" t="s">
        <v>25</v>
      </c>
      <c r="J5" s="4" t="s">
        <v>26</v>
      </c>
      <c r="K5" s="4" t="s">
        <v>27</v>
      </c>
      <c r="L5" s="4" t="s">
        <v>28</v>
      </c>
      <c r="M5" s="4" t="s">
        <v>29</v>
      </c>
      <c r="N5" s="4" t="s">
        <v>30</v>
      </c>
      <c r="O5" s="114" t="s">
        <v>31</v>
      </c>
      <c r="P5" s="4" t="s">
        <v>32</v>
      </c>
      <c r="Q5" s="4" t="s">
        <v>33</v>
      </c>
      <c r="R5" s="4" t="s">
        <v>34</v>
      </c>
      <c r="S5" s="4" t="s">
        <v>35</v>
      </c>
      <c r="T5" s="4" t="s">
        <v>36</v>
      </c>
      <c r="U5" s="4" t="s">
        <v>37</v>
      </c>
      <c r="V5" s="114" t="s">
        <v>38</v>
      </c>
      <c r="W5" s="4" t="s">
        <v>39</v>
      </c>
      <c r="X5" s="4" t="s">
        <v>40</v>
      </c>
      <c r="Y5" s="4" t="s">
        <v>41</v>
      </c>
      <c r="Z5" s="4" t="s">
        <v>42</v>
      </c>
      <c r="AA5" s="4" t="s">
        <v>43</v>
      </c>
      <c r="AB5" s="4" t="s">
        <v>44</v>
      </c>
      <c r="AC5" s="4" t="s">
        <v>45</v>
      </c>
      <c r="AD5" s="4" t="s">
        <v>46</v>
      </c>
    </row>
    <row r="6" spans="1:32" x14ac:dyDescent="0.45">
      <c r="A6" t="s">
        <v>0</v>
      </c>
      <c r="B6">
        <v>1</v>
      </c>
      <c r="D6" t="str">
        <f t="shared" ref="D6:D69" si="2">A6&amp;B6</f>
        <v>R1</v>
      </c>
      <c r="F6" s="20">
        <v>0</v>
      </c>
      <c r="G6" s="20">
        <v>1</v>
      </c>
      <c r="H6" s="20">
        <v>1</v>
      </c>
      <c r="I6" s="20">
        <v>1</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F6" s="4"/>
    </row>
    <row r="7" spans="1:32" x14ac:dyDescent="0.45">
      <c r="A7" t="s">
        <v>0</v>
      </c>
      <c r="B7">
        <v>2</v>
      </c>
      <c r="D7" t="str">
        <f t="shared" si="2"/>
        <v>R2</v>
      </c>
      <c r="F7" s="20">
        <v>0</v>
      </c>
      <c r="G7" s="20">
        <v>1</v>
      </c>
      <c r="H7" s="20">
        <v>0</v>
      </c>
      <c r="I7" s="20">
        <v>0</v>
      </c>
      <c r="J7" s="20">
        <v>1</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F7" s="4"/>
    </row>
    <row r="8" spans="1:32" x14ac:dyDescent="0.45">
      <c r="A8" t="s">
        <v>0</v>
      </c>
      <c r="B8">
        <v>3</v>
      </c>
      <c r="D8" t="str">
        <f t="shared" si="2"/>
        <v>R3</v>
      </c>
      <c r="F8" s="20">
        <v>0</v>
      </c>
      <c r="G8" s="20">
        <v>1</v>
      </c>
      <c r="H8" s="20">
        <v>1</v>
      </c>
      <c r="I8" s="20">
        <v>1</v>
      </c>
      <c r="J8" s="20">
        <v>1</v>
      </c>
      <c r="K8" s="20">
        <v>0</v>
      </c>
      <c r="L8" s="20">
        <v>1</v>
      </c>
      <c r="M8" s="20">
        <v>1</v>
      </c>
      <c r="N8" s="20">
        <v>1</v>
      </c>
      <c r="O8" s="20">
        <v>0</v>
      </c>
      <c r="P8" s="20">
        <v>0</v>
      </c>
      <c r="Q8" s="20">
        <v>0</v>
      </c>
      <c r="R8" s="20">
        <v>1</v>
      </c>
      <c r="S8" s="20">
        <v>0</v>
      </c>
      <c r="T8" s="20">
        <v>0</v>
      </c>
      <c r="U8" s="20">
        <v>0</v>
      </c>
      <c r="V8" s="20">
        <v>0</v>
      </c>
      <c r="W8" s="20">
        <v>0</v>
      </c>
      <c r="X8" s="20">
        <v>0</v>
      </c>
      <c r="Y8" s="20">
        <v>1</v>
      </c>
      <c r="Z8" s="20">
        <v>0</v>
      </c>
      <c r="AA8" s="20">
        <v>0</v>
      </c>
      <c r="AB8" s="20">
        <v>0</v>
      </c>
      <c r="AC8" s="20">
        <v>0</v>
      </c>
      <c r="AD8" s="20">
        <v>0</v>
      </c>
      <c r="AF8" s="4"/>
    </row>
    <row r="9" spans="1:32" x14ac:dyDescent="0.45">
      <c r="A9" t="s">
        <v>0</v>
      </c>
      <c r="B9">
        <v>4</v>
      </c>
      <c r="D9" t="str">
        <f t="shared" si="2"/>
        <v>R4</v>
      </c>
      <c r="F9" s="20">
        <v>1</v>
      </c>
      <c r="G9" s="20">
        <v>0</v>
      </c>
      <c r="H9" s="20">
        <v>1</v>
      </c>
      <c r="I9" s="20">
        <v>1</v>
      </c>
      <c r="J9" s="20">
        <v>1</v>
      </c>
      <c r="K9" s="20">
        <v>0</v>
      </c>
      <c r="L9" s="20">
        <v>0</v>
      </c>
      <c r="M9" s="20">
        <v>0</v>
      </c>
      <c r="N9" s="20">
        <v>0</v>
      </c>
      <c r="O9" s="20">
        <v>0</v>
      </c>
      <c r="P9" s="20">
        <v>1</v>
      </c>
      <c r="Q9" s="20">
        <v>0</v>
      </c>
      <c r="R9" s="20">
        <v>0</v>
      </c>
      <c r="S9" s="20">
        <v>0</v>
      </c>
      <c r="T9" s="20">
        <v>0</v>
      </c>
      <c r="U9" s="20">
        <v>0</v>
      </c>
      <c r="V9" s="20">
        <v>0</v>
      </c>
      <c r="W9" s="20">
        <v>0</v>
      </c>
      <c r="X9" s="20">
        <v>0</v>
      </c>
      <c r="Y9" s="20">
        <v>0</v>
      </c>
      <c r="Z9" s="20">
        <v>0</v>
      </c>
      <c r="AA9" s="20">
        <v>0</v>
      </c>
      <c r="AB9" s="20">
        <v>0</v>
      </c>
      <c r="AC9" s="20">
        <v>0</v>
      </c>
      <c r="AD9" s="20">
        <v>0</v>
      </c>
      <c r="AF9" s="4"/>
    </row>
    <row r="10" spans="1:32" x14ac:dyDescent="0.45">
      <c r="A10" t="s">
        <v>0</v>
      </c>
      <c r="B10">
        <v>5</v>
      </c>
      <c r="D10" t="str">
        <f t="shared" si="2"/>
        <v>R5</v>
      </c>
      <c r="F10" s="20">
        <v>0</v>
      </c>
      <c r="G10" s="20">
        <v>1</v>
      </c>
      <c r="H10" s="20">
        <v>0</v>
      </c>
      <c r="I10" s="20">
        <v>0</v>
      </c>
      <c r="J10" s="20">
        <v>1</v>
      </c>
      <c r="K10" s="20">
        <v>1</v>
      </c>
      <c r="L10" s="20">
        <v>1</v>
      </c>
      <c r="M10" s="20">
        <v>0</v>
      </c>
      <c r="N10" s="20">
        <v>0</v>
      </c>
      <c r="O10" s="20">
        <v>1</v>
      </c>
      <c r="P10" s="20">
        <v>0</v>
      </c>
      <c r="Q10" s="20">
        <v>0</v>
      </c>
      <c r="R10" s="20">
        <v>0</v>
      </c>
      <c r="S10" s="20">
        <v>0</v>
      </c>
      <c r="T10" s="20">
        <v>0</v>
      </c>
      <c r="U10" s="20">
        <v>0</v>
      </c>
      <c r="V10" s="20">
        <v>0</v>
      </c>
      <c r="W10" s="20">
        <v>0</v>
      </c>
      <c r="X10" s="20">
        <v>0</v>
      </c>
      <c r="Y10" s="20">
        <v>0</v>
      </c>
      <c r="Z10" s="20">
        <v>0</v>
      </c>
      <c r="AA10" s="20">
        <v>1</v>
      </c>
      <c r="AB10" s="20">
        <v>0</v>
      </c>
      <c r="AC10" s="20">
        <v>0</v>
      </c>
      <c r="AD10" s="20">
        <v>0</v>
      </c>
      <c r="AF10" s="4"/>
    </row>
    <row r="11" spans="1:32" x14ac:dyDescent="0.45">
      <c r="A11" t="s">
        <v>0</v>
      </c>
      <c r="B11">
        <v>6</v>
      </c>
      <c r="D11" t="str">
        <f t="shared" si="2"/>
        <v>R6</v>
      </c>
      <c r="F11" s="20">
        <v>1</v>
      </c>
      <c r="G11" s="20">
        <v>1</v>
      </c>
      <c r="H11" s="20">
        <v>1</v>
      </c>
      <c r="I11" s="20">
        <v>0</v>
      </c>
      <c r="J11" s="20">
        <v>1</v>
      </c>
      <c r="K11" s="20">
        <v>0</v>
      </c>
      <c r="L11" s="20">
        <v>1</v>
      </c>
      <c r="M11" s="20">
        <v>1</v>
      </c>
      <c r="N11" s="20">
        <v>0</v>
      </c>
      <c r="O11" s="20">
        <v>0</v>
      </c>
      <c r="P11" s="20">
        <v>1</v>
      </c>
      <c r="Q11" s="20">
        <v>0</v>
      </c>
      <c r="R11" s="20">
        <v>0</v>
      </c>
      <c r="S11" s="20">
        <v>1</v>
      </c>
      <c r="T11" s="20">
        <v>0</v>
      </c>
      <c r="U11" s="20">
        <v>0</v>
      </c>
      <c r="V11" s="20">
        <v>1</v>
      </c>
      <c r="W11" s="20">
        <v>0</v>
      </c>
      <c r="X11" s="20">
        <v>0</v>
      </c>
      <c r="Y11" s="20">
        <v>0</v>
      </c>
      <c r="Z11" s="20">
        <v>0</v>
      </c>
      <c r="AA11" s="20">
        <v>0</v>
      </c>
      <c r="AB11" s="20">
        <v>0</v>
      </c>
      <c r="AC11" s="20">
        <v>0</v>
      </c>
      <c r="AD11" s="20">
        <v>0</v>
      </c>
      <c r="AF11" s="4"/>
    </row>
    <row r="12" spans="1:32" x14ac:dyDescent="0.45">
      <c r="A12" t="s">
        <v>0</v>
      </c>
      <c r="B12">
        <v>7</v>
      </c>
      <c r="D12" t="str">
        <f t="shared" si="2"/>
        <v>R7</v>
      </c>
      <c r="F12" s="20">
        <v>0</v>
      </c>
      <c r="G12" s="20">
        <v>0</v>
      </c>
      <c r="H12" s="20">
        <v>0</v>
      </c>
      <c r="I12" s="20">
        <v>0</v>
      </c>
      <c r="J12" s="20">
        <v>0</v>
      </c>
      <c r="K12" s="20">
        <v>1</v>
      </c>
      <c r="L12" s="20">
        <v>1</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F12" s="4"/>
    </row>
    <row r="13" spans="1:32" x14ac:dyDescent="0.45">
      <c r="A13" t="s">
        <v>0</v>
      </c>
      <c r="B13">
        <v>8</v>
      </c>
      <c r="D13" t="str">
        <f t="shared" si="2"/>
        <v>R8</v>
      </c>
      <c r="F13" s="20">
        <v>0</v>
      </c>
      <c r="G13" s="20">
        <v>1</v>
      </c>
      <c r="H13" s="20">
        <v>0</v>
      </c>
      <c r="I13" s="20">
        <v>1</v>
      </c>
      <c r="J13" s="20">
        <v>0</v>
      </c>
      <c r="K13" s="20">
        <v>0</v>
      </c>
      <c r="L13" s="20">
        <v>0</v>
      </c>
      <c r="M13" s="20">
        <v>0</v>
      </c>
      <c r="N13" s="20">
        <v>0</v>
      </c>
      <c r="O13" s="20">
        <v>0</v>
      </c>
      <c r="P13" s="20">
        <v>1</v>
      </c>
      <c r="Q13" s="20">
        <v>0</v>
      </c>
      <c r="R13" s="20">
        <v>1</v>
      </c>
      <c r="S13" s="20">
        <v>0</v>
      </c>
      <c r="T13" s="20">
        <v>1</v>
      </c>
      <c r="U13" s="20">
        <v>0</v>
      </c>
      <c r="V13" s="20">
        <v>0</v>
      </c>
      <c r="W13" s="20">
        <v>0</v>
      </c>
      <c r="X13" s="20">
        <v>0</v>
      </c>
      <c r="Y13" s="20">
        <v>0</v>
      </c>
      <c r="Z13" s="20">
        <v>0</v>
      </c>
      <c r="AA13" s="20">
        <v>0</v>
      </c>
      <c r="AB13" s="20">
        <v>0</v>
      </c>
      <c r="AC13" s="20">
        <v>0</v>
      </c>
      <c r="AD13" s="20">
        <v>0</v>
      </c>
      <c r="AF13" s="4"/>
    </row>
    <row r="14" spans="1:32" x14ac:dyDescent="0.45">
      <c r="A14" t="s">
        <v>0</v>
      </c>
      <c r="B14">
        <v>9</v>
      </c>
      <c r="D14" t="str">
        <f t="shared" si="2"/>
        <v>R9</v>
      </c>
      <c r="F14" s="20">
        <v>1</v>
      </c>
      <c r="G14" s="20">
        <v>0</v>
      </c>
      <c r="H14" s="20">
        <v>0</v>
      </c>
      <c r="I14" s="20">
        <v>0</v>
      </c>
      <c r="J14" s="20">
        <v>0</v>
      </c>
      <c r="K14" s="20">
        <v>0</v>
      </c>
      <c r="L14" s="20">
        <v>0</v>
      </c>
      <c r="M14" s="20">
        <v>0</v>
      </c>
      <c r="N14" s="20">
        <v>0</v>
      </c>
      <c r="O14" s="20">
        <v>0</v>
      </c>
      <c r="P14" s="20">
        <v>0</v>
      </c>
      <c r="Q14" s="20">
        <v>0</v>
      </c>
      <c r="R14" s="20">
        <v>0</v>
      </c>
      <c r="S14" s="20">
        <v>0</v>
      </c>
      <c r="T14" s="20">
        <v>0</v>
      </c>
      <c r="U14" s="20">
        <v>0</v>
      </c>
      <c r="V14" s="20">
        <v>0</v>
      </c>
      <c r="W14" s="20">
        <v>0</v>
      </c>
      <c r="X14" s="20">
        <v>0</v>
      </c>
      <c r="Y14" s="20">
        <v>0</v>
      </c>
      <c r="Z14" s="20">
        <v>0</v>
      </c>
      <c r="AA14" s="20">
        <v>0</v>
      </c>
      <c r="AB14" s="20">
        <v>0</v>
      </c>
      <c r="AC14" s="20">
        <v>0</v>
      </c>
      <c r="AD14" s="20">
        <v>0</v>
      </c>
      <c r="AF14" s="4"/>
    </row>
    <row r="15" spans="1:32" x14ac:dyDescent="0.45">
      <c r="A15" t="s">
        <v>0</v>
      </c>
      <c r="B15">
        <v>10</v>
      </c>
      <c r="D15" t="str">
        <f t="shared" si="2"/>
        <v>R10</v>
      </c>
      <c r="F15" s="20">
        <v>1</v>
      </c>
      <c r="G15" s="20">
        <v>1</v>
      </c>
      <c r="H15" s="20">
        <v>0</v>
      </c>
      <c r="I15" s="20">
        <v>1</v>
      </c>
      <c r="J15" s="20">
        <v>1</v>
      </c>
      <c r="K15" s="20">
        <v>1</v>
      </c>
      <c r="L15" s="20">
        <v>1</v>
      </c>
      <c r="M15" s="20">
        <v>1</v>
      </c>
      <c r="N15" s="20">
        <v>1</v>
      </c>
      <c r="O15" s="20">
        <v>0</v>
      </c>
      <c r="P15" s="20">
        <v>1</v>
      </c>
      <c r="Q15" s="20">
        <v>1</v>
      </c>
      <c r="R15" s="20">
        <v>0</v>
      </c>
      <c r="S15" s="20">
        <v>0</v>
      </c>
      <c r="T15" s="20">
        <v>0</v>
      </c>
      <c r="U15" s="20">
        <v>0</v>
      </c>
      <c r="V15" s="20">
        <v>0</v>
      </c>
      <c r="W15" s="20">
        <v>0</v>
      </c>
      <c r="X15" s="20">
        <v>0</v>
      </c>
      <c r="Y15" s="20">
        <v>0</v>
      </c>
      <c r="Z15" s="20">
        <v>0</v>
      </c>
      <c r="AA15" s="20">
        <v>0</v>
      </c>
      <c r="AB15" s="20">
        <v>0</v>
      </c>
      <c r="AC15" s="20">
        <v>0</v>
      </c>
      <c r="AD15" s="20">
        <v>0</v>
      </c>
      <c r="AF15" s="4"/>
    </row>
    <row r="16" spans="1:32" x14ac:dyDescent="0.45">
      <c r="A16" t="s">
        <v>0</v>
      </c>
      <c r="B16">
        <v>11</v>
      </c>
      <c r="D16" t="str">
        <f t="shared" si="2"/>
        <v>R11</v>
      </c>
      <c r="F16" s="20">
        <v>0</v>
      </c>
      <c r="G16" s="20">
        <v>0</v>
      </c>
      <c r="H16" s="20">
        <v>0</v>
      </c>
      <c r="I16" s="20">
        <v>1</v>
      </c>
      <c r="J16" s="20">
        <v>1</v>
      </c>
      <c r="K16" s="20">
        <v>0</v>
      </c>
      <c r="L16" s="20">
        <v>0</v>
      </c>
      <c r="M16" s="20">
        <v>1</v>
      </c>
      <c r="N16" s="20">
        <v>1</v>
      </c>
      <c r="O16" s="20">
        <v>1</v>
      </c>
      <c r="P16" s="20">
        <v>1</v>
      </c>
      <c r="Q16" s="20">
        <v>1</v>
      </c>
      <c r="R16" s="20">
        <v>1</v>
      </c>
      <c r="S16" s="20">
        <v>1</v>
      </c>
      <c r="T16" s="20">
        <v>1</v>
      </c>
      <c r="U16" s="20">
        <v>1</v>
      </c>
      <c r="V16" s="20">
        <v>0</v>
      </c>
      <c r="W16" s="20">
        <v>1</v>
      </c>
      <c r="X16" s="20">
        <v>0</v>
      </c>
      <c r="Y16" s="20">
        <v>1</v>
      </c>
      <c r="Z16" s="20">
        <v>0</v>
      </c>
      <c r="AA16" s="20">
        <v>0</v>
      </c>
      <c r="AB16" s="20">
        <v>0</v>
      </c>
      <c r="AC16" s="20">
        <v>0</v>
      </c>
      <c r="AD16" s="20">
        <v>0</v>
      </c>
      <c r="AF16" s="4"/>
    </row>
    <row r="17" spans="1:32" x14ac:dyDescent="0.45">
      <c r="A17" t="s">
        <v>0</v>
      </c>
      <c r="B17">
        <v>12</v>
      </c>
      <c r="D17" t="str">
        <f t="shared" si="2"/>
        <v>R12</v>
      </c>
      <c r="F17" s="20">
        <v>1</v>
      </c>
      <c r="G17" s="20">
        <v>1</v>
      </c>
      <c r="H17" s="20">
        <v>0</v>
      </c>
      <c r="I17" s="20">
        <v>1</v>
      </c>
      <c r="J17" s="20">
        <v>1</v>
      </c>
      <c r="K17" s="20">
        <v>0</v>
      </c>
      <c r="L17" s="20">
        <v>0</v>
      </c>
      <c r="M17" s="20">
        <v>1</v>
      </c>
      <c r="N17" s="20">
        <v>1</v>
      </c>
      <c r="O17" s="20">
        <v>1</v>
      </c>
      <c r="P17" s="20">
        <v>1</v>
      </c>
      <c r="Q17" s="20">
        <v>1</v>
      </c>
      <c r="R17" s="20">
        <v>1</v>
      </c>
      <c r="S17" s="20">
        <v>0</v>
      </c>
      <c r="T17" s="20">
        <v>1</v>
      </c>
      <c r="U17" s="20">
        <v>1</v>
      </c>
      <c r="V17" s="20">
        <v>0</v>
      </c>
      <c r="W17" s="20">
        <v>1</v>
      </c>
      <c r="X17" s="20">
        <v>0</v>
      </c>
      <c r="Y17" s="20">
        <v>0</v>
      </c>
      <c r="Z17" s="20">
        <v>0</v>
      </c>
      <c r="AA17" s="20">
        <v>1</v>
      </c>
      <c r="AB17" s="20">
        <v>0</v>
      </c>
      <c r="AC17" s="20">
        <v>0</v>
      </c>
      <c r="AD17" s="20">
        <v>0</v>
      </c>
      <c r="AF17" s="4"/>
    </row>
    <row r="18" spans="1:32" x14ac:dyDescent="0.45">
      <c r="A18" t="s">
        <v>0</v>
      </c>
      <c r="B18">
        <v>13</v>
      </c>
      <c r="D18" t="str">
        <f t="shared" si="2"/>
        <v>R13</v>
      </c>
      <c r="F18" s="20">
        <v>0</v>
      </c>
      <c r="G18" s="20">
        <v>0</v>
      </c>
      <c r="H18" s="20">
        <v>0</v>
      </c>
      <c r="I18" s="20">
        <v>0</v>
      </c>
      <c r="J18" s="20">
        <v>0</v>
      </c>
      <c r="K18" s="20">
        <v>0</v>
      </c>
      <c r="L18" s="20">
        <v>1</v>
      </c>
      <c r="M18" s="20">
        <v>1</v>
      </c>
      <c r="N18" s="20">
        <v>0</v>
      </c>
      <c r="O18" s="20">
        <v>0</v>
      </c>
      <c r="P18" s="20">
        <v>0</v>
      </c>
      <c r="Q18" s="20">
        <v>1</v>
      </c>
      <c r="R18" s="20">
        <v>0</v>
      </c>
      <c r="S18" s="20">
        <v>0</v>
      </c>
      <c r="T18" s="20">
        <v>0</v>
      </c>
      <c r="U18" s="20">
        <v>0</v>
      </c>
      <c r="V18" s="20">
        <v>1</v>
      </c>
      <c r="W18" s="20">
        <v>0</v>
      </c>
      <c r="X18" s="20">
        <v>0</v>
      </c>
      <c r="Y18" s="20">
        <v>0</v>
      </c>
      <c r="Z18" s="20">
        <v>0</v>
      </c>
      <c r="AA18" s="20">
        <v>0</v>
      </c>
      <c r="AB18" s="20">
        <v>0</v>
      </c>
      <c r="AC18" s="20">
        <v>0</v>
      </c>
      <c r="AD18" s="20">
        <v>0</v>
      </c>
      <c r="AF18" s="4"/>
    </row>
    <row r="19" spans="1:32" x14ac:dyDescent="0.45">
      <c r="A19" t="s">
        <v>0</v>
      </c>
      <c r="B19">
        <v>14</v>
      </c>
      <c r="D19" t="str">
        <f t="shared" si="2"/>
        <v>R14</v>
      </c>
      <c r="F19" s="20">
        <v>1</v>
      </c>
      <c r="G19" s="20">
        <v>1</v>
      </c>
      <c r="H19" s="20">
        <v>1</v>
      </c>
      <c r="I19" s="20">
        <v>0</v>
      </c>
      <c r="J19" s="20">
        <v>0</v>
      </c>
      <c r="K19" s="20">
        <v>0</v>
      </c>
      <c r="L19" s="20">
        <v>1</v>
      </c>
      <c r="M19" s="20">
        <v>1</v>
      </c>
      <c r="N19" s="20">
        <v>0</v>
      </c>
      <c r="O19" s="20">
        <v>0</v>
      </c>
      <c r="P19" s="20">
        <v>1</v>
      </c>
      <c r="Q19" s="20">
        <v>0</v>
      </c>
      <c r="R19" s="20">
        <v>1</v>
      </c>
      <c r="S19" s="20">
        <v>1</v>
      </c>
      <c r="T19" s="20">
        <v>1</v>
      </c>
      <c r="U19" s="20">
        <v>1</v>
      </c>
      <c r="V19" s="20">
        <v>1</v>
      </c>
      <c r="W19" s="20">
        <v>1</v>
      </c>
      <c r="X19" s="20">
        <v>1</v>
      </c>
      <c r="Y19" s="20">
        <v>0</v>
      </c>
      <c r="Z19" s="20">
        <v>0</v>
      </c>
      <c r="AA19" s="20">
        <v>0</v>
      </c>
      <c r="AB19" s="20">
        <v>0</v>
      </c>
      <c r="AC19" s="20">
        <v>0</v>
      </c>
      <c r="AD19" s="20">
        <v>0</v>
      </c>
      <c r="AF19" s="4"/>
    </row>
    <row r="20" spans="1:32" x14ac:dyDescent="0.45">
      <c r="A20" t="s">
        <v>0</v>
      </c>
      <c r="B20">
        <v>15</v>
      </c>
      <c r="D20" t="str">
        <f t="shared" si="2"/>
        <v>R15</v>
      </c>
      <c r="F20" s="20">
        <v>0</v>
      </c>
      <c r="G20" s="20">
        <v>1</v>
      </c>
      <c r="H20" s="20">
        <v>1</v>
      </c>
      <c r="I20" s="20">
        <v>0</v>
      </c>
      <c r="J20" s="20">
        <v>0</v>
      </c>
      <c r="K20" s="20">
        <v>0</v>
      </c>
      <c r="L20" s="20">
        <v>0</v>
      </c>
      <c r="M20" s="20">
        <v>0</v>
      </c>
      <c r="N20" s="20">
        <v>0</v>
      </c>
      <c r="O20" s="20">
        <v>0</v>
      </c>
      <c r="P20" s="20">
        <v>0</v>
      </c>
      <c r="Q20" s="20">
        <v>0</v>
      </c>
      <c r="R20" s="20">
        <v>0</v>
      </c>
      <c r="S20" s="20">
        <v>0</v>
      </c>
      <c r="T20" s="20">
        <v>0</v>
      </c>
      <c r="U20" s="20">
        <v>0</v>
      </c>
      <c r="V20" s="20">
        <v>0</v>
      </c>
      <c r="W20" s="20">
        <v>0</v>
      </c>
      <c r="X20" s="20">
        <v>1</v>
      </c>
      <c r="Y20" s="20">
        <v>0</v>
      </c>
      <c r="Z20" s="20">
        <v>0</v>
      </c>
      <c r="AA20" s="20">
        <v>0</v>
      </c>
      <c r="AB20" s="20">
        <v>0</v>
      </c>
      <c r="AC20" s="20">
        <v>0</v>
      </c>
      <c r="AD20" s="20">
        <v>0</v>
      </c>
      <c r="AF20" s="4"/>
    </row>
    <row r="21" spans="1:32" x14ac:dyDescent="0.45">
      <c r="A21" t="s">
        <v>0</v>
      </c>
      <c r="B21">
        <v>16</v>
      </c>
      <c r="D21" t="str">
        <f t="shared" si="2"/>
        <v>R16</v>
      </c>
      <c r="F21" s="20">
        <v>0</v>
      </c>
      <c r="G21" s="20">
        <v>1</v>
      </c>
      <c r="H21" s="20">
        <v>0</v>
      </c>
      <c r="I21" s="20">
        <v>0</v>
      </c>
      <c r="J21" s="20">
        <v>1</v>
      </c>
      <c r="K21" s="20">
        <v>1</v>
      </c>
      <c r="L21" s="20">
        <v>1</v>
      </c>
      <c r="M21" s="20">
        <v>1</v>
      </c>
      <c r="N21" s="20">
        <v>0</v>
      </c>
      <c r="O21" s="20">
        <v>0</v>
      </c>
      <c r="P21" s="20">
        <v>0</v>
      </c>
      <c r="Q21" s="20">
        <v>1</v>
      </c>
      <c r="R21" s="20">
        <v>1</v>
      </c>
      <c r="S21" s="20">
        <v>0</v>
      </c>
      <c r="T21" s="20">
        <v>1</v>
      </c>
      <c r="U21" s="20">
        <v>0</v>
      </c>
      <c r="V21" s="20">
        <v>0</v>
      </c>
      <c r="W21" s="20">
        <v>0</v>
      </c>
      <c r="X21" s="20">
        <v>1</v>
      </c>
      <c r="Y21" s="20">
        <v>1</v>
      </c>
      <c r="Z21" s="20">
        <v>0</v>
      </c>
      <c r="AA21" s="20">
        <v>0</v>
      </c>
      <c r="AB21" s="20">
        <v>0</v>
      </c>
      <c r="AC21" s="20">
        <v>0</v>
      </c>
      <c r="AD21" s="20">
        <v>0</v>
      </c>
      <c r="AF21" s="4"/>
    </row>
    <row r="22" spans="1:32" x14ac:dyDescent="0.45">
      <c r="A22" t="s">
        <v>0</v>
      </c>
      <c r="B22">
        <v>17</v>
      </c>
      <c r="D22" t="str">
        <f t="shared" si="2"/>
        <v>R17</v>
      </c>
      <c r="F22" s="20">
        <v>0</v>
      </c>
      <c r="G22" s="20">
        <v>0</v>
      </c>
      <c r="H22" s="20">
        <v>0</v>
      </c>
      <c r="I22" s="20">
        <v>0</v>
      </c>
      <c r="J22" s="20">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0">
        <v>0</v>
      </c>
      <c r="AC22" s="20">
        <v>0</v>
      </c>
      <c r="AD22" s="20">
        <v>0</v>
      </c>
      <c r="AF22" s="4"/>
    </row>
    <row r="23" spans="1:32" x14ac:dyDescent="0.45">
      <c r="A23" t="s">
        <v>0</v>
      </c>
      <c r="B23">
        <v>18</v>
      </c>
      <c r="D23" t="str">
        <f t="shared" si="2"/>
        <v>R18</v>
      </c>
      <c r="F23" s="20">
        <v>1</v>
      </c>
      <c r="G23" s="20">
        <v>0</v>
      </c>
      <c r="H23" s="20">
        <v>0</v>
      </c>
      <c r="I23" s="20">
        <v>0</v>
      </c>
      <c r="J23" s="20">
        <v>1</v>
      </c>
      <c r="K23" s="20">
        <v>0</v>
      </c>
      <c r="L23" s="20">
        <v>1</v>
      </c>
      <c r="M23" s="20">
        <v>0</v>
      </c>
      <c r="N23" s="20">
        <v>0</v>
      </c>
      <c r="O23" s="20">
        <v>1</v>
      </c>
      <c r="P23" s="20">
        <v>1</v>
      </c>
      <c r="Q23" s="20">
        <v>1</v>
      </c>
      <c r="R23" s="20">
        <v>0</v>
      </c>
      <c r="S23" s="20">
        <v>0</v>
      </c>
      <c r="T23" s="20">
        <v>0</v>
      </c>
      <c r="U23" s="20">
        <v>0</v>
      </c>
      <c r="V23" s="20">
        <v>0</v>
      </c>
      <c r="W23" s="20">
        <v>0</v>
      </c>
      <c r="X23" s="20">
        <v>0</v>
      </c>
      <c r="Y23" s="20">
        <v>1</v>
      </c>
      <c r="Z23" s="20">
        <v>0</v>
      </c>
      <c r="AA23" s="20">
        <v>0</v>
      </c>
      <c r="AB23" s="20">
        <v>0</v>
      </c>
      <c r="AC23" s="20">
        <v>0</v>
      </c>
      <c r="AD23" s="20">
        <v>0</v>
      </c>
      <c r="AF23" s="4"/>
    </row>
    <row r="24" spans="1:32" x14ac:dyDescent="0.45">
      <c r="A24" t="s">
        <v>0</v>
      </c>
      <c r="B24">
        <v>19</v>
      </c>
      <c r="D24" t="str">
        <f t="shared" si="2"/>
        <v>R19</v>
      </c>
      <c r="F24" s="20">
        <v>0</v>
      </c>
      <c r="G24" s="20">
        <v>1</v>
      </c>
      <c r="H24" s="20">
        <v>1</v>
      </c>
      <c r="I24" s="20">
        <v>1</v>
      </c>
      <c r="J24" s="20">
        <v>0</v>
      </c>
      <c r="K24" s="20">
        <v>0</v>
      </c>
      <c r="L24" s="20">
        <v>0</v>
      </c>
      <c r="M24" s="20">
        <v>0</v>
      </c>
      <c r="N24" s="20">
        <v>1</v>
      </c>
      <c r="O24" s="20">
        <v>0</v>
      </c>
      <c r="P24" s="20">
        <v>0</v>
      </c>
      <c r="Q24" s="20">
        <v>0</v>
      </c>
      <c r="R24" s="20">
        <v>0</v>
      </c>
      <c r="S24" s="20">
        <v>0</v>
      </c>
      <c r="T24" s="20">
        <v>1</v>
      </c>
      <c r="U24" s="20">
        <v>0</v>
      </c>
      <c r="V24" s="20">
        <v>0</v>
      </c>
      <c r="W24" s="20">
        <v>0</v>
      </c>
      <c r="X24" s="20">
        <v>0</v>
      </c>
      <c r="Y24" s="20">
        <v>1</v>
      </c>
      <c r="Z24" s="20">
        <v>0</v>
      </c>
      <c r="AA24" s="20">
        <v>0</v>
      </c>
      <c r="AB24" s="20">
        <v>0</v>
      </c>
      <c r="AC24" s="20">
        <v>0</v>
      </c>
      <c r="AD24" s="20">
        <v>0</v>
      </c>
      <c r="AF24" s="4"/>
    </row>
    <row r="25" spans="1:32" x14ac:dyDescent="0.45">
      <c r="A25" t="s">
        <v>0</v>
      </c>
      <c r="B25">
        <v>20</v>
      </c>
      <c r="D25" t="str">
        <f t="shared" si="2"/>
        <v>R20</v>
      </c>
      <c r="F25" s="20">
        <v>1</v>
      </c>
      <c r="G25" s="20">
        <v>1</v>
      </c>
      <c r="H25" s="20">
        <v>1</v>
      </c>
      <c r="I25" s="20">
        <v>0</v>
      </c>
      <c r="J25" s="20">
        <v>0</v>
      </c>
      <c r="K25" s="20">
        <v>0</v>
      </c>
      <c r="L25" s="20">
        <v>0</v>
      </c>
      <c r="M25" s="20">
        <v>1</v>
      </c>
      <c r="N25" s="20">
        <v>1</v>
      </c>
      <c r="O25" s="20">
        <v>0</v>
      </c>
      <c r="P25" s="20">
        <v>0</v>
      </c>
      <c r="Q25" s="20">
        <v>0</v>
      </c>
      <c r="R25" s="20">
        <v>1</v>
      </c>
      <c r="S25" s="20">
        <v>0</v>
      </c>
      <c r="T25" s="20">
        <v>0</v>
      </c>
      <c r="U25" s="20">
        <v>0</v>
      </c>
      <c r="V25" s="20">
        <v>0</v>
      </c>
      <c r="W25" s="20">
        <v>0</v>
      </c>
      <c r="X25" s="20">
        <v>0</v>
      </c>
      <c r="Y25" s="20">
        <v>1</v>
      </c>
      <c r="Z25" s="20">
        <v>0</v>
      </c>
      <c r="AA25" s="20">
        <v>0</v>
      </c>
      <c r="AB25" s="20">
        <v>0</v>
      </c>
      <c r="AC25" s="20">
        <v>0</v>
      </c>
      <c r="AD25" s="20">
        <v>1</v>
      </c>
      <c r="AF25" s="4"/>
    </row>
    <row r="26" spans="1:32" x14ac:dyDescent="0.45">
      <c r="A26" t="s">
        <v>0</v>
      </c>
      <c r="B26">
        <v>21</v>
      </c>
      <c r="D26" t="str">
        <f t="shared" si="2"/>
        <v>R21</v>
      </c>
      <c r="F26" s="20">
        <v>1</v>
      </c>
      <c r="G26" s="20">
        <v>1</v>
      </c>
      <c r="H26" s="20">
        <v>1</v>
      </c>
      <c r="I26" s="20">
        <v>0</v>
      </c>
      <c r="J26" s="20">
        <v>0</v>
      </c>
      <c r="K26" s="20">
        <v>0</v>
      </c>
      <c r="L26" s="20">
        <v>0</v>
      </c>
      <c r="M26" s="20">
        <v>1</v>
      </c>
      <c r="N26" s="20">
        <v>0</v>
      </c>
      <c r="O26" s="20">
        <v>0</v>
      </c>
      <c r="P26" s="20">
        <v>1</v>
      </c>
      <c r="Q26" s="20">
        <v>0</v>
      </c>
      <c r="R26" s="20">
        <v>1</v>
      </c>
      <c r="S26" s="20">
        <v>1</v>
      </c>
      <c r="T26" s="20">
        <v>0</v>
      </c>
      <c r="U26" s="20">
        <v>1</v>
      </c>
      <c r="V26" s="20">
        <v>0</v>
      </c>
      <c r="W26" s="20">
        <v>0</v>
      </c>
      <c r="X26" s="20">
        <v>0</v>
      </c>
      <c r="Y26" s="20">
        <v>0</v>
      </c>
      <c r="Z26" s="20">
        <v>0</v>
      </c>
      <c r="AA26" s="20">
        <v>0</v>
      </c>
      <c r="AB26" s="20">
        <v>0</v>
      </c>
      <c r="AC26" s="20">
        <v>0</v>
      </c>
      <c r="AD26" s="20">
        <v>0</v>
      </c>
      <c r="AF26" s="4"/>
    </row>
    <row r="27" spans="1:32" x14ac:dyDescent="0.45">
      <c r="A27" t="s">
        <v>0</v>
      </c>
      <c r="B27">
        <v>22</v>
      </c>
      <c r="D27" t="str">
        <f t="shared" si="2"/>
        <v>R22</v>
      </c>
      <c r="F27" s="20">
        <v>1</v>
      </c>
      <c r="G27" s="20">
        <v>1</v>
      </c>
      <c r="H27" s="20">
        <v>0</v>
      </c>
      <c r="I27" s="20">
        <v>1</v>
      </c>
      <c r="J27" s="20">
        <v>1</v>
      </c>
      <c r="K27" s="20">
        <v>1</v>
      </c>
      <c r="L27" s="20">
        <v>1</v>
      </c>
      <c r="M27" s="20">
        <v>0</v>
      </c>
      <c r="N27" s="20">
        <v>1</v>
      </c>
      <c r="O27" s="20">
        <v>0</v>
      </c>
      <c r="P27" s="20">
        <v>1</v>
      </c>
      <c r="Q27" s="20">
        <v>1</v>
      </c>
      <c r="R27" s="20">
        <v>0</v>
      </c>
      <c r="S27" s="20">
        <v>0</v>
      </c>
      <c r="T27" s="20">
        <v>0</v>
      </c>
      <c r="U27" s="20">
        <v>0</v>
      </c>
      <c r="V27" s="20">
        <v>0</v>
      </c>
      <c r="W27" s="20">
        <v>0</v>
      </c>
      <c r="X27" s="20">
        <v>0</v>
      </c>
      <c r="Y27" s="20">
        <v>0</v>
      </c>
      <c r="Z27" s="20">
        <v>0</v>
      </c>
      <c r="AA27" s="20">
        <v>0</v>
      </c>
      <c r="AB27" s="20">
        <v>0</v>
      </c>
      <c r="AC27" s="20">
        <v>0</v>
      </c>
      <c r="AD27" s="20">
        <v>0</v>
      </c>
      <c r="AF27" s="4"/>
    </row>
    <row r="28" spans="1:32" x14ac:dyDescent="0.45">
      <c r="A28" t="s">
        <v>0</v>
      </c>
      <c r="B28">
        <v>23</v>
      </c>
      <c r="D28" t="str">
        <f t="shared" si="2"/>
        <v>R23</v>
      </c>
      <c r="F28" s="20">
        <v>0</v>
      </c>
      <c r="G28" s="20">
        <v>1</v>
      </c>
      <c r="H28" s="20">
        <v>1</v>
      </c>
      <c r="I28" s="20">
        <v>0</v>
      </c>
      <c r="J28" s="20">
        <v>1</v>
      </c>
      <c r="K28" s="20">
        <v>0</v>
      </c>
      <c r="L28" s="20">
        <v>0</v>
      </c>
      <c r="M28" s="20">
        <v>0</v>
      </c>
      <c r="N28" s="20">
        <v>1</v>
      </c>
      <c r="O28" s="20">
        <v>0</v>
      </c>
      <c r="P28" s="20">
        <v>0</v>
      </c>
      <c r="Q28" s="20">
        <v>0</v>
      </c>
      <c r="R28" s="20">
        <v>0</v>
      </c>
      <c r="S28" s="20">
        <v>0</v>
      </c>
      <c r="T28" s="20">
        <v>1</v>
      </c>
      <c r="U28" s="20">
        <v>0</v>
      </c>
      <c r="V28" s="20">
        <v>0</v>
      </c>
      <c r="W28" s="20">
        <v>0</v>
      </c>
      <c r="X28" s="20">
        <v>1</v>
      </c>
      <c r="Y28" s="20">
        <v>0</v>
      </c>
      <c r="Z28" s="20">
        <v>0</v>
      </c>
      <c r="AA28" s="20">
        <v>1</v>
      </c>
      <c r="AB28" s="20">
        <v>0</v>
      </c>
      <c r="AC28" s="20">
        <v>0</v>
      </c>
      <c r="AD28" s="20">
        <v>0</v>
      </c>
      <c r="AF28" s="4"/>
    </row>
    <row r="29" spans="1:32" x14ac:dyDescent="0.45">
      <c r="A29" t="s">
        <v>0</v>
      </c>
      <c r="B29">
        <v>24</v>
      </c>
      <c r="D29" s="17" t="str">
        <f t="shared" si="2"/>
        <v>R24</v>
      </c>
      <c r="F29" s="20">
        <v>0</v>
      </c>
      <c r="G29" s="20">
        <v>0</v>
      </c>
      <c r="H29" s="20">
        <v>0</v>
      </c>
      <c r="I29" s="20">
        <v>0</v>
      </c>
      <c r="J29" s="20">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0">
        <v>0</v>
      </c>
      <c r="AC29" s="20">
        <v>0</v>
      </c>
      <c r="AD29" s="20">
        <v>0</v>
      </c>
      <c r="AF29" s="4"/>
    </row>
    <row r="30" spans="1:32" x14ac:dyDescent="0.45">
      <c r="A30" t="s">
        <v>0</v>
      </c>
      <c r="B30">
        <v>25</v>
      </c>
      <c r="D30" t="str">
        <f t="shared" si="2"/>
        <v>R25</v>
      </c>
      <c r="F30" s="20">
        <v>0</v>
      </c>
      <c r="G30" s="20">
        <v>1</v>
      </c>
      <c r="H30" s="20">
        <v>1</v>
      </c>
      <c r="I30" s="20">
        <v>0</v>
      </c>
      <c r="J30" s="20">
        <v>0</v>
      </c>
      <c r="K30" s="20">
        <v>0</v>
      </c>
      <c r="L30" s="20">
        <v>0</v>
      </c>
      <c r="M30" s="20">
        <v>0</v>
      </c>
      <c r="N30" s="20">
        <v>0</v>
      </c>
      <c r="O30" s="20">
        <v>0</v>
      </c>
      <c r="P30" s="20">
        <v>0</v>
      </c>
      <c r="Q30" s="20">
        <v>0</v>
      </c>
      <c r="R30" s="20">
        <v>0</v>
      </c>
      <c r="S30" s="20">
        <v>1</v>
      </c>
      <c r="T30" s="20">
        <v>0</v>
      </c>
      <c r="U30" s="20">
        <v>0</v>
      </c>
      <c r="V30" s="20">
        <v>1</v>
      </c>
      <c r="W30" s="20">
        <v>0</v>
      </c>
      <c r="X30" s="20">
        <v>0</v>
      </c>
      <c r="Y30" s="20">
        <v>0</v>
      </c>
      <c r="Z30" s="20">
        <v>1</v>
      </c>
      <c r="AA30" s="20">
        <v>0</v>
      </c>
      <c r="AB30" s="20">
        <v>0</v>
      </c>
      <c r="AC30" s="20">
        <v>0</v>
      </c>
      <c r="AD30" s="20">
        <v>1</v>
      </c>
      <c r="AF30" s="4"/>
    </row>
    <row r="31" spans="1:32" x14ac:dyDescent="0.45">
      <c r="A31" t="s">
        <v>0</v>
      </c>
      <c r="B31">
        <v>26</v>
      </c>
      <c r="D31" t="str">
        <f t="shared" si="2"/>
        <v>R26</v>
      </c>
      <c r="F31" s="20">
        <v>0</v>
      </c>
      <c r="G31" s="20">
        <v>0</v>
      </c>
      <c r="H31" s="20">
        <v>0</v>
      </c>
      <c r="I31" s="20">
        <v>1</v>
      </c>
      <c r="J31" s="20">
        <v>0</v>
      </c>
      <c r="K31" s="20">
        <v>1</v>
      </c>
      <c r="L31" s="20">
        <v>1</v>
      </c>
      <c r="M31" s="20">
        <v>0</v>
      </c>
      <c r="N31" s="20">
        <v>1</v>
      </c>
      <c r="O31" s="20">
        <v>0</v>
      </c>
      <c r="P31" s="20">
        <v>1</v>
      </c>
      <c r="Q31" s="20">
        <v>0</v>
      </c>
      <c r="R31" s="20">
        <v>1</v>
      </c>
      <c r="S31" s="20">
        <v>1</v>
      </c>
      <c r="T31" s="20">
        <v>1</v>
      </c>
      <c r="U31" s="20">
        <v>0</v>
      </c>
      <c r="V31" s="20">
        <v>1</v>
      </c>
      <c r="W31" s="20">
        <v>1</v>
      </c>
      <c r="X31" s="20">
        <v>0</v>
      </c>
      <c r="Y31" s="20">
        <v>0</v>
      </c>
      <c r="Z31" s="20">
        <v>0</v>
      </c>
      <c r="AA31" s="20">
        <v>0</v>
      </c>
      <c r="AB31" s="20">
        <v>0</v>
      </c>
      <c r="AC31" s="20">
        <v>0</v>
      </c>
      <c r="AD31" s="20">
        <v>0</v>
      </c>
      <c r="AF31" s="4"/>
    </row>
    <row r="32" spans="1:32" x14ac:dyDescent="0.45">
      <c r="A32" t="s">
        <v>0</v>
      </c>
      <c r="B32">
        <v>27</v>
      </c>
      <c r="D32" t="str">
        <f t="shared" si="2"/>
        <v>R27</v>
      </c>
      <c r="F32" s="20">
        <v>0</v>
      </c>
      <c r="G32" s="20">
        <v>1</v>
      </c>
      <c r="H32" s="20">
        <v>0</v>
      </c>
      <c r="I32" s="20">
        <v>0</v>
      </c>
      <c r="J32" s="20">
        <v>1</v>
      </c>
      <c r="K32" s="20">
        <v>0</v>
      </c>
      <c r="L32" s="20">
        <v>1</v>
      </c>
      <c r="M32" s="20">
        <v>1</v>
      </c>
      <c r="N32" s="20">
        <v>0</v>
      </c>
      <c r="O32" s="20">
        <v>0</v>
      </c>
      <c r="P32" s="20">
        <v>1</v>
      </c>
      <c r="Q32" s="20">
        <v>1</v>
      </c>
      <c r="R32" s="20">
        <v>1</v>
      </c>
      <c r="S32" s="20">
        <v>0</v>
      </c>
      <c r="T32" s="20">
        <v>0</v>
      </c>
      <c r="U32" s="20">
        <v>0</v>
      </c>
      <c r="V32" s="20">
        <v>1</v>
      </c>
      <c r="W32" s="20">
        <v>0</v>
      </c>
      <c r="X32" s="20">
        <v>0</v>
      </c>
      <c r="Y32" s="20">
        <v>1</v>
      </c>
      <c r="Z32" s="20">
        <v>1</v>
      </c>
      <c r="AA32" s="20">
        <v>0</v>
      </c>
      <c r="AB32" s="20">
        <v>0</v>
      </c>
      <c r="AC32" s="20">
        <v>0</v>
      </c>
      <c r="AD32" s="20">
        <v>0</v>
      </c>
    </row>
    <row r="33" spans="1:30" x14ac:dyDescent="0.45">
      <c r="A33" t="s">
        <v>0</v>
      </c>
      <c r="B33">
        <v>28</v>
      </c>
      <c r="D33" t="str">
        <f t="shared" si="2"/>
        <v>R28</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1</v>
      </c>
      <c r="W33" s="20">
        <v>0</v>
      </c>
      <c r="X33" s="20">
        <v>0</v>
      </c>
      <c r="Y33" s="20">
        <v>0</v>
      </c>
      <c r="Z33" s="20">
        <v>0</v>
      </c>
      <c r="AA33" s="20">
        <v>0</v>
      </c>
      <c r="AB33" s="20">
        <v>0</v>
      </c>
      <c r="AC33" s="20">
        <v>0</v>
      </c>
      <c r="AD33" s="20">
        <v>0</v>
      </c>
    </row>
    <row r="34" spans="1:30" x14ac:dyDescent="0.45">
      <c r="A34" t="s">
        <v>0</v>
      </c>
      <c r="B34">
        <v>29</v>
      </c>
      <c r="D34" t="str">
        <f t="shared" si="2"/>
        <v>R29</v>
      </c>
      <c r="F34" s="20">
        <v>1</v>
      </c>
      <c r="G34" s="20">
        <v>1</v>
      </c>
      <c r="H34" s="20">
        <v>1</v>
      </c>
      <c r="I34" s="20">
        <v>1</v>
      </c>
      <c r="J34" s="20">
        <v>0</v>
      </c>
      <c r="K34" s="20">
        <v>0</v>
      </c>
      <c r="L34" s="20">
        <v>0</v>
      </c>
      <c r="M34" s="20">
        <v>1</v>
      </c>
      <c r="N34" s="20">
        <v>0</v>
      </c>
      <c r="O34" s="20">
        <v>0</v>
      </c>
      <c r="P34" s="20">
        <v>0</v>
      </c>
      <c r="Q34" s="20">
        <v>0</v>
      </c>
      <c r="R34" s="20">
        <v>1</v>
      </c>
      <c r="S34" s="20">
        <v>0</v>
      </c>
      <c r="T34" s="20">
        <v>0</v>
      </c>
      <c r="U34" s="20">
        <v>1</v>
      </c>
      <c r="V34" s="20">
        <v>0</v>
      </c>
      <c r="W34" s="20">
        <v>0</v>
      </c>
      <c r="X34" s="20">
        <v>0</v>
      </c>
      <c r="Y34" s="20">
        <v>1</v>
      </c>
      <c r="Z34" s="20">
        <v>1</v>
      </c>
      <c r="AA34" s="20">
        <v>0</v>
      </c>
      <c r="AB34" s="20">
        <v>0</v>
      </c>
      <c r="AC34" s="20">
        <v>0</v>
      </c>
      <c r="AD34" s="20">
        <v>1</v>
      </c>
    </row>
    <row r="35" spans="1:30" x14ac:dyDescent="0.45">
      <c r="A35" t="s">
        <v>0</v>
      </c>
      <c r="B35">
        <v>30</v>
      </c>
      <c r="D35" t="str">
        <f t="shared" si="2"/>
        <v>R30</v>
      </c>
      <c r="F35" s="20">
        <v>1</v>
      </c>
      <c r="G35" s="20">
        <v>1</v>
      </c>
      <c r="H35" s="20">
        <v>0</v>
      </c>
      <c r="I35" s="20">
        <v>0</v>
      </c>
      <c r="J35" s="20">
        <v>1</v>
      </c>
      <c r="K35" s="20">
        <v>0</v>
      </c>
      <c r="L35" s="20">
        <v>0</v>
      </c>
      <c r="M35" s="20">
        <v>0</v>
      </c>
      <c r="N35" s="20">
        <v>0</v>
      </c>
      <c r="O35" s="20">
        <v>0</v>
      </c>
      <c r="P35" s="20">
        <v>0</v>
      </c>
      <c r="Q35" s="20">
        <v>1</v>
      </c>
      <c r="R35" s="20">
        <v>1</v>
      </c>
      <c r="S35" s="20">
        <v>0</v>
      </c>
      <c r="T35" s="20">
        <v>1</v>
      </c>
      <c r="U35" s="20">
        <v>0</v>
      </c>
      <c r="V35" s="20">
        <v>0</v>
      </c>
      <c r="W35" s="20">
        <v>0</v>
      </c>
      <c r="X35" s="20">
        <v>0</v>
      </c>
      <c r="Y35" s="20">
        <v>0</v>
      </c>
      <c r="Z35" s="20">
        <v>0</v>
      </c>
      <c r="AA35" s="20">
        <v>1</v>
      </c>
      <c r="AB35" s="20">
        <v>0</v>
      </c>
      <c r="AC35" s="20">
        <v>0</v>
      </c>
      <c r="AD35" s="20">
        <v>0</v>
      </c>
    </row>
    <row r="36" spans="1:30" x14ac:dyDescent="0.45">
      <c r="A36" t="s">
        <v>0</v>
      </c>
      <c r="B36">
        <v>31</v>
      </c>
      <c r="D36" t="str">
        <f t="shared" si="2"/>
        <v>R31</v>
      </c>
      <c r="F36" s="20">
        <v>0</v>
      </c>
      <c r="G36" s="20">
        <v>0</v>
      </c>
      <c r="H36" s="20">
        <v>1</v>
      </c>
      <c r="I36" s="20">
        <v>0</v>
      </c>
      <c r="J36" s="20">
        <v>1</v>
      </c>
      <c r="K36" s="20">
        <v>0</v>
      </c>
      <c r="L36" s="20">
        <v>0</v>
      </c>
      <c r="M36" s="20">
        <v>0</v>
      </c>
      <c r="N36" s="20">
        <v>0</v>
      </c>
      <c r="O36" s="20">
        <v>1</v>
      </c>
      <c r="P36" s="20">
        <v>1</v>
      </c>
      <c r="Q36" s="20">
        <v>0</v>
      </c>
      <c r="R36" s="20">
        <v>0</v>
      </c>
      <c r="S36" s="20">
        <v>0</v>
      </c>
      <c r="T36" s="20">
        <v>0</v>
      </c>
      <c r="U36" s="20">
        <v>0</v>
      </c>
      <c r="V36" s="20">
        <v>0</v>
      </c>
      <c r="W36" s="20">
        <v>0</v>
      </c>
      <c r="X36" s="20">
        <v>0</v>
      </c>
      <c r="Y36" s="20">
        <v>0</v>
      </c>
      <c r="Z36" s="20">
        <v>1</v>
      </c>
      <c r="AA36" s="20">
        <v>0</v>
      </c>
      <c r="AB36" s="20">
        <v>0</v>
      </c>
      <c r="AC36" s="20">
        <v>0</v>
      </c>
      <c r="AD36" s="20">
        <v>0</v>
      </c>
    </row>
    <row r="37" spans="1:30" x14ac:dyDescent="0.45">
      <c r="A37" t="s">
        <v>0</v>
      </c>
      <c r="B37">
        <v>32</v>
      </c>
      <c r="D37" t="str">
        <f t="shared" si="2"/>
        <v>R32</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row>
    <row r="38" spans="1:30" x14ac:dyDescent="0.45">
      <c r="A38" t="s">
        <v>0</v>
      </c>
      <c r="B38">
        <v>33</v>
      </c>
      <c r="D38" t="str">
        <f t="shared" si="2"/>
        <v>R33</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row>
    <row r="39" spans="1:30" x14ac:dyDescent="0.45">
      <c r="A39" t="s">
        <v>0</v>
      </c>
      <c r="B39">
        <v>34</v>
      </c>
      <c r="D39" t="str">
        <f t="shared" si="2"/>
        <v>R34</v>
      </c>
      <c r="F39" s="20">
        <v>0</v>
      </c>
      <c r="G39" s="20">
        <v>1</v>
      </c>
      <c r="H39" s="20">
        <v>1</v>
      </c>
      <c r="I39" s="20">
        <v>1</v>
      </c>
      <c r="J39" s="20">
        <v>0</v>
      </c>
      <c r="K39" s="20">
        <v>1</v>
      </c>
      <c r="L39" s="20">
        <v>1</v>
      </c>
      <c r="M39" s="20">
        <v>1</v>
      </c>
      <c r="N39" s="20">
        <v>1</v>
      </c>
      <c r="O39" s="20">
        <v>0</v>
      </c>
      <c r="P39" s="20">
        <v>1</v>
      </c>
      <c r="Q39" s="20">
        <v>0</v>
      </c>
      <c r="R39" s="20">
        <v>0</v>
      </c>
      <c r="S39" s="20">
        <v>0</v>
      </c>
      <c r="T39" s="20">
        <v>1</v>
      </c>
      <c r="U39" s="20">
        <v>0</v>
      </c>
      <c r="V39" s="20">
        <v>1</v>
      </c>
      <c r="W39" s="20">
        <v>1</v>
      </c>
      <c r="X39" s="20">
        <v>0</v>
      </c>
      <c r="Y39" s="20">
        <v>1</v>
      </c>
      <c r="Z39" s="20">
        <v>1</v>
      </c>
      <c r="AA39" s="20">
        <v>1</v>
      </c>
      <c r="AB39" s="20">
        <v>1</v>
      </c>
      <c r="AC39" s="20">
        <v>1</v>
      </c>
      <c r="AD39" s="20">
        <v>1</v>
      </c>
    </row>
    <row r="40" spans="1:30" x14ac:dyDescent="0.45">
      <c r="A40" t="s">
        <v>0</v>
      </c>
      <c r="B40">
        <v>35</v>
      </c>
      <c r="D40" t="str">
        <f t="shared" si="2"/>
        <v>R35</v>
      </c>
      <c r="F40" s="20">
        <v>0</v>
      </c>
      <c r="G40" s="20">
        <v>1</v>
      </c>
      <c r="H40" s="20">
        <v>1</v>
      </c>
      <c r="I40" s="20">
        <v>0</v>
      </c>
      <c r="J40" s="20">
        <v>0</v>
      </c>
      <c r="K40" s="20">
        <v>0</v>
      </c>
      <c r="L40" s="20">
        <v>1</v>
      </c>
      <c r="M40" s="20">
        <v>0</v>
      </c>
      <c r="N40" s="20">
        <v>0</v>
      </c>
      <c r="O40" s="20">
        <v>0</v>
      </c>
      <c r="P40" s="20">
        <v>1</v>
      </c>
      <c r="Q40" s="20">
        <v>0</v>
      </c>
      <c r="R40" s="20">
        <v>0</v>
      </c>
      <c r="S40" s="20">
        <v>0</v>
      </c>
      <c r="T40" s="20">
        <v>0</v>
      </c>
      <c r="U40" s="20">
        <v>0</v>
      </c>
      <c r="V40" s="20">
        <v>1</v>
      </c>
      <c r="W40" s="20">
        <v>0</v>
      </c>
      <c r="X40" s="20">
        <v>0</v>
      </c>
      <c r="Y40" s="20">
        <v>0</v>
      </c>
      <c r="Z40" s="20">
        <v>0</v>
      </c>
      <c r="AA40" s="20">
        <v>0</v>
      </c>
      <c r="AB40" s="20">
        <v>1</v>
      </c>
      <c r="AC40" s="20">
        <v>0</v>
      </c>
      <c r="AD40" s="20">
        <v>0</v>
      </c>
    </row>
    <row r="41" spans="1:30" x14ac:dyDescent="0.45">
      <c r="A41" t="s">
        <v>0</v>
      </c>
      <c r="B41">
        <v>36</v>
      </c>
      <c r="D41" t="str">
        <f t="shared" si="2"/>
        <v>R36</v>
      </c>
      <c r="F41" s="20">
        <v>1</v>
      </c>
      <c r="G41" s="20">
        <v>1</v>
      </c>
      <c r="H41" s="20">
        <v>0</v>
      </c>
      <c r="I41" s="20">
        <v>0</v>
      </c>
      <c r="J41" s="20">
        <v>0</v>
      </c>
      <c r="K41" s="20">
        <v>0</v>
      </c>
      <c r="L41" s="20">
        <v>0</v>
      </c>
      <c r="M41" s="20">
        <v>1</v>
      </c>
      <c r="N41" s="20">
        <v>0</v>
      </c>
      <c r="O41" s="20">
        <v>0</v>
      </c>
      <c r="P41" s="20">
        <v>0</v>
      </c>
      <c r="Q41" s="20">
        <v>0</v>
      </c>
      <c r="R41" s="20">
        <v>1</v>
      </c>
      <c r="S41" s="20">
        <v>0</v>
      </c>
      <c r="T41" s="20">
        <v>0</v>
      </c>
      <c r="U41" s="20">
        <v>0</v>
      </c>
      <c r="V41" s="20">
        <v>0</v>
      </c>
      <c r="W41" s="20">
        <v>0</v>
      </c>
      <c r="X41" s="20">
        <v>0</v>
      </c>
      <c r="Y41" s="20">
        <v>0</v>
      </c>
      <c r="Z41" s="20">
        <v>0</v>
      </c>
      <c r="AA41" s="20">
        <v>0</v>
      </c>
      <c r="AB41" s="20">
        <v>0</v>
      </c>
      <c r="AC41" s="20">
        <v>0</v>
      </c>
      <c r="AD41" s="20">
        <v>0</v>
      </c>
    </row>
    <row r="42" spans="1:30" x14ac:dyDescent="0.45">
      <c r="A42" t="s">
        <v>0</v>
      </c>
      <c r="B42">
        <v>37</v>
      </c>
      <c r="D42" t="str">
        <f t="shared" si="2"/>
        <v>R37</v>
      </c>
      <c r="F42" s="20">
        <v>1</v>
      </c>
      <c r="G42" s="20">
        <v>1</v>
      </c>
      <c r="H42" s="20">
        <v>0</v>
      </c>
      <c r="I42" s="20">
        <v>0</v>
      </c>
      <c r="J42" s="20">
        <v>0</v>
      </c>
      <c r="K42" s="20">
        <v>0</v>
      </c>
      <c r="L42" s="20">
        <v>0</v>
      </c>
      <c r="M42" s="20">
        <v>1</v>
      </c>
      <c r="N42" s="20">
        <v>0</v>
      </c>
      <c r="O42" s="20">
        <v>0</v>
      </c>
      <c r="P42" s="20">
        <v>0</v>
      </c>
      <c r="Q42" s="20">
        <v>0</v>
      </c>
      <c r="R42" s="20">
        <v>0</v>
      </c>
      <c r="S42" s="20">
        <v>0</v>
      </c>
      <c r="T42" s="20">
        <v>0</v>
      </c>
      <c r="U42" s="20">
        <v>0</v>
      </c>
      <c r="V42" s="20">
        <v>0</v>
      </c>
      <c r="W42" s="20">
        <v>0</v>
      </c>
      <c r="X42" s="20">
        <v>0</v>
      </c>
      <c r="Y42" s="20">
        <v>0</v>
      </c>
      <c r="Z42" s="20">
        <v>0</v>
      </c>
      <c r="AA42" s="20">
        <v>0</v>
      </c>
      <c r="AB42" s="20">
        <v>0</v>
      </c>
      <c r="AC42" s="20">
        <v>1</v>
      </c>
      <c r="AD42" s="20">
        <v>0</v>
      </c>
    </row>
    <row r="43" spans="1:30" x14ac:dyDescent="0.45">
      <c r="A43" t="s">
        <v>0</v>
      </c>
      <c r="B43">
        <v>38</v>
      </c>
      <c r="D43" t="str">
        <f t="shared" si="2"/>
        <v>R38</v>
      </c>
      <c r="F43" s="20">
        <v>1</v>
      </c>
      <c r="G43" s="20">
        <v>1</v>
      </c>
      <c r="H43" s="20">
        <v>0</v>
      </c>
      <c r="I43" s="20">
        <v>0</v>
      </c>
      <c r="J43" s="20">
        <v>1</v>
      </c>
      <c r="K43" s="20">
        <v>1</v>
      </c>
      <c r="L43" s="20">
        <v>1</v>
      </c>
      <c r="M43" s="20">
        <v>0</v>
      </c>
      <c r="N43" s="20">
        <v>1</v>
      </c>
      <c r="O43" s="20">
        <v>0</v>
      </c>
      <c r="P43" s="20">
        <v>0</v>
      </c>
      <c r="Q43" s="20">
        <v>0</v>
      </c>
      <c r="R43" s="20">
        <v>0</v>
      </c>
      <c r="S43" s="20">
        <v>0</v>
      </c>
      <c r="T43" s="20">
        <v>0</v>
      </c>
      <c r="U43" s="20">
        <v>0</v>
      </c>
      <c r="V43" s="20">
        <v>0</v>
      </c>
      <c r="W43" s="20">
        <v>0</v>
      </c>
      <c r="X43" s="20">
        <v>0</v>
      </c>
      <c r="Y43" s="20">
        <v>1</v>
      </c>
      <c r="Z43" s="20">
        <v>0</v>
      </c>
      <c r="AA43" s="20">
        <v>1</v>
      </c>
      <c r="AB43" s="20">
        <v>0</v>
      </c>
      <c r="AC43" s="20">
        <v>0</v>
      </c>
      <c r="AD43" s="20">
        <v>0</v>
      </c>
    </row>
    <row r="44" spans="1:30" x14ac:dyDescent="0.45">
      <c r="A44" t="s">
        <v>0</v>
      </c>
      <c r="B44">
        <v>39</v>
      </c>
      <c r="D44" t="str">
        <f t="shared" si="2"/>
        <v>R39</v>
      </c>
      <c r="F44" s="20">
        <v>1</v>
      </c>
      <c r="G44" s="20">
        <v>1</v>
      </c>
      <c r="H44" s="20">
        <v>0</v>
      </c>
      <c r="I44" s="20">
        <v>0</v>
      </c>
      <c r="J44" s="20">
        <v>0</v>
      </c>
      <c r="K44" s="20">
        <v>0</v>
      </c>
      <c r="L44" s="20">
        <v>1</v>
      </c>
      <c r="M44" s="20">
        <v>0</v>
      </c>
      <c r="N44" s="20">
        <v>0</v>
      </c>
      <c r="O44" s="20">
        <v>1</v>
      </c>
      <c r="P44" s="20">
        <v>1</v>
      </c>
      <c r="Q44" s="20">
        <v>1</v>
      </c>
      <c r="R44" s="20">
        <v>0</v>
      </c>
      <c r="S44" s="20">
        <v>0</v>
      </c>
      <c r="T44" s="20">
        <v>0</v>
      </c>
      <c r="U44" s="20">
        <v>0</v>
      </c>
      <c r="V44" s="20">
        <v>0</v>
      </c>
      <c r="W44" s="20">
        <v>0</v>
      </c>
      <c r="X44" s="20">
        <v>0</v>
      </c>
      <c r="Y44" s="20">
        <v>0</v>
      </c>
      <c r="Z44" s="20">
        <v>0</v>
      </c>
      <c r="AA44" s="20">
        <v>0</v>
      </c>
      <c r="AB44" s="20">
        <v>0</v>
      </c>
      <c r="AC44" s="20">
        <v>0</v>
      </c>
      <c r="AD44" s="20">
        <v>0</v>
      </c>
    </row>
    <row r="45" spans="1:30" x14ac:dyDescent="0.45">
      <c r="A45" t="s">
        <v>0</v>
      </c>
      <c r="B45">
        <v>40</v>
      </c>
      <c r="D45" t="str">
        <f t="shared" si="2"/>
        <v>R40</v>
      </c>
      <c r="F45" s="20">
        <v>1</v>
      </c>
      <c r="G45" s="20">
        <v>1</v>
      </c>
      <c r="H45" s="20">
        <v>1</v>
      </c>
      <c r="I45" s="20">
        <v>0</v>
      </c>
      <c r="J45" s="20">
        <v>0</v>
      </c>
      <c r="K45" s="20">
        <v>0</v>
      </c>
      <c r="L45" s="20">
        <v>1</v>
      </c>
      <c r="M45" s="20">
        <v>0</v>
      </c>
      <c r="N45" s="20">
        <v>1</v>
      </c>
      <c r="O45" s="20">
        <v>0</v>
      </c>
      <c r="P45" s="20">
        <v>0</v>
      </c>
      <c r="Q45" s="20">
        <v>0</v>
      </c>
      <c r="R45" s="20">
        <v>0</v>
      </c>
      <c r="S45" s="20">
        <v>1</v>
      </c>
      <c r="T45" s="20">
        <v>0</v>
      </c>
      <c r="U45" s="20">
        <v>0</v>
      </c>
      <c r="V45" s="20">
        <v>0</v>
      </c>
      <c r="W45" s="20">
        <v>0</v>
      </c>
      <c r="X45" s="20">
        <v>1</v>
      </c>
      <c r="Y45" s="20">
        <v>0</v>
      </c>
      <c r="Z45" s="20">
        <v>0</v>
      </c>
      <c r="AA45" s="20">
        <v>0</v>
      </c>
      <c r="AB45" s="20">
        <v>0</v>
      </c>
      <c r="AC45" s="20">
        <v>1</v>
      </c>
      <c r="AD45" s="20">
        <v>0</v>
      </c>
    </row>
    <row r="46" spans="1:30" x14ac:dyDescent="0.45">
      <c r="A46" t="s">
        <v>0</v>
      </c>
      <c r="B46">
        <v>41</v>
      </c>
      <c r="D46" t="str">
        <f t="shared" si="2"/>
        <v>R41</v>
      </c>
      <c r="F46" s="20">
        <v>1</v>
      </c>
      <c r="G46" s="20">
        <v>1</v>
      </c>
      <c r="H46" s="20">
        <v>1</v>
      </c>
      <c r="I46" s="20">
        <v>0</v>
      </c>
      <c r="J46" s="20">
        <v>0</v>
      </c>
      <c r="K46" s="20">
        <v>1</v>
      </c>
      <c r="L46" s="20">
        <v>1</v>
      </c>
      <c r="M46" s="20">
        <v>0</v>
      </c>
      <c r="N46" s="20">
        <v>1</v>
      </c>
      <c r="O46" s="20">
        <v>0</v>
      </c>
      <c r="P46" s="20">
        <v>0</v>
      </c>
      <c r="Q46" s="20">
        <v>0</v>
      </c>
      <c r="R46" s="20">
        <v>0</v>
      </c>
      <c r="S46" s="20">
        <v>1</v>
      </c>
      <c r="T46" s="20">
        <v>0</v>
      </c>
      <c r="U46" s="20">
        <v>0</v>
      </c>
      <c r="V46" s="20">
        <v>0</v>
      </c>
      <c r="W46" s="20">
        <v>0</v>
      </c>
      <c r="X46" s="20">
        <v>1</v>
      </c>
      <c r="Y46" s="20">
        <v>0</v>
      </c>
      <c r="Z46" s="20">
        <v>0</v>
      </c>
      <c r="AA46" s="20">
        <v>0</v>
      </c>
      <c r="AB46" s="20">
        <v>0</v>
      </c>
      <c r="AC46" s="20">
        <v>1</v>
      </c>
      <c r="AD46" s="20">
        <v>1</v>
      </c>
    </row>
    <row r="47" spans="1:30" x14ac:dyDescent="0.45">
      <c r="A47" t="s">
        <v>0</v>
      </c>
      <c r="B47">
        <v>42</v>
      </c>
      <c r="D47" t="str">
        <f t="shared" si="2"/>
        <v>R42</v>
      </c>
      <c r="F47" s="20">
        <v>1</v>
      </c>
      <c r="G47" s="20">
        <v>1</v>
      </c>
      <c r="H47" s="20">
        <v>1</v>
      </c>
      <c r="I47" s="20">
        <v>1</v>
      </c>
      <c r="J47" s="20">
        <v>0</v>
      </c>
      <c r="K47" s="20">
        <v>0</v>
      </c>
      <c r="L47" s="20">
        <v>0</v>
      </c>
      <c r="M47" s="20">
        <v>1</v>
      </c>
      <c r="N47" s="20">
        <v>0</v>
      </c>
      <c r="O47" s="20">
        <v>0</v>
      </c>
      <c r="P47" s="20">
        <v>0</v>
      </c>
      <c r="Q47" s="20">
        <v>0</v>
      </c>
      <c r="R47" s="20">
        <v>0</v>
      </c>
      <c r="S47" s="20">
        <v>0</v>
      </c>
      <c r="T47" s="20">
        <v>0</v>
      </c>
      <c r="U47" s="20">
        <v>0</v>
      </c>
      <c r="V47" s="20">
        <v>1</v>
      </c>
      <c r="W47" s="20">
        <v>0</v>
      </c>
      <c r="X47" s="20">
        <v>0</v>
      </c>
      <c r="Y47" s="20">
        <v>0</v>
      </c>
      <c r="Z47" s="20">
        <v>0</v>
      </c>
      <c r="AA47" s="20">
        <v>0</v>
      </c>
      <c r="AB47" s="20">
        <v>1</v>
      </c>
      <c r="AC47" s="20">
        <v>1</v>
      </c>
      <c r="AD47" s="20">
        <v>1</v>
      </c>
    </row>
    <row r="48" spans="1:30" x14ac:dyDescent="0.45">
      <c r="A48" t="s">
        <v>0</v>
      </c>
      <c r="B48">
        <v>43</v>
      </c>
      <c r="D48" t="str">
        <f t="shared" si="2"/>
        <v>R43</v>
      </c>
      <c r="F48" s="20">
        <v>1</v>
      </c>
      <c r="G48" s="20">
        <v>1</v>
      </c>
      <c r="H48" s="20">
        <v>1</v>
      </c>
      <c r="I48" s="20">
        <v>1</v>
      </c>
      <c r="J48" s="20">
        <v>1</v>
      </c>
      <c r="K48" s="20">
        <v>0</v>
      </c>
      <c r="L48" s="20">
        <v>0</v>
      </c>
      <c r="M48" s="20">
        <v>0</v>
      </c>
      <c r="N48" s="20">
        <v>1</v>
      </c>
      <c r="O48" s="20">
        <v>0</v>
      </c>
      <c r="P48" s="20">
        <v>0</v>
      </c>
      <c r="Q48" s="20">
        <v>0</v>
      </c>
      <c r="R48" s="20">
        <v>1</v>
      </c>
      <c r="S48" s="20">
        <v>1</v>
      </c>
      <c r="T48" s="20">
        <v>1</v>
      </c>
      <c r="U48" s="20">
        <v>0</v>
      </c>
      <c r="V48" s="20">
        <v>0</v>
      </c>
      <c r="W48" s="20">
        <v>1</v>
      </c>
      <c r="X48" s="20">
        <v>1</v>
      </c>
      <c r="Y48" s="20">
        <v>0</v>
      </c>
      <c r="Z48" s="20">
        <v>0</v>
      </c>
      <c r="AA48" s="20">
        <v>1</v>
      </c>
      <c r="AB48" s="20">
        <v>1</v>
      </c>
      <c r="AC48" s="20">
        <v>1</v>
      </c>
      <c r="AD48" s="20">
        <v>1</v>
      </c>
    </row>
    <row r="49" spans="1:30" x14ac:dyDescent="0.45">
      <c r="A49" t="s">
        <v>0</v>
      </c>
      <c r="B49">
        <v>44</v>
      </c>
      <c r="D49" t="str">
        <f t="shared" si="2"/>
        <v>R44</v>
      </c>
      <c r="F49" s="20">
        <v>0</v>
      </c>
      <c r="G49" s="20">
        <v>0</v>
      </c>
      <c r="H49" s="20">
        <v>0</v>
      </c>
      <c r="I49" s="20">
        <v>0</v>
      </c>
      <c r="J49" s="20">
        <v>0</v>
      </c>
      <c r="K49" s="20">
        <v>0</v>
      </c>
      <c r="L49" s="20">
        <v>0</v>
      </c>
      <c r="M49" s="20">
        <v>0</v>
      </c>
      <c r="N49" s="20">
        <v>0</v>
      </c>
      <c r="O49" s="20">
        <v>0</v>
      </c>
      <c r="P49" s="20">
        <v>0</v>
      </c>
      <c r="Q49" s="20">
        <v>0</v>
      </c>
      <c r="R49" s="20">
        <v>0</v>
      </c>
      <c r="S49" s="20">
        <v>0</v>
      </c>
      <c r="T49" s="20">
        <v>0</v>
      </c>
      <c r="U49" s="20">
        <v>0</v>
      </c>
      <c r="V49" s="20">
        <v>0</v>
      </c>
      <c r="W49" s="20">
        <v>0</v>
      </c>
      <c r="X49" s="20">
        <v>0</v>
      </c>
      <c r="Y49" s="20">
        <v>0</v>
      </c>
      <c r="Z49" s="20">
        <v>0</v>
      </c>
      <c r="AA49" s="20">
        <v>0</v>
      </c>
      <c r="AB49" s="20">
        <v>0</v>
      </c>
      <c r="AC49" s="20">
        <v>0</v>
      </c>
      <c r="AD49" s="20">
        <v>0</v>
      </c>
    </row>
    <row r="50" spans="1:30" x14ac:dyDescent="0.45">
      <c r="A50" t="s">
        <v>0</v>
      </c>
      <c r="B50">
        <v>45</v>
      </c>
      <c r="D50" t="str">
        <f t="shared" si="2"/>
        <v>R45</v>
      </c>
      <c r="F50" s="20">
        <v>1</v>
      </c>
      <c r="G50" s="20">
        <v>1</v>
      </c>
      <c r="H50" s="20">
        <v>0</v>
      </c>
      <c r="I50" s="20">
        <v>0</v>
      </c>
      <c r="J50" s="20">
        <v>0</v>
      </c>
      <c r="K50" s="20">
        <v>0</v>
      </c>
      <c r="L50" s="20">
        <v>0</v>
      </c>
      <c r="M50" s="20">
        <v>0</v>
      </c>
      <c r="N50" s="20">
        <v>0</v>
      </c>
      <c r="O50" s="20">
        <v>0</v>
      </c>
      <c r="P50" s="20">
        <v>0</v>
      </c>
      <c r="Q50" s="20">
        <v>0</v>
      </c>
      <c r="R50" s="20">
        <v>1</v>
      </c>
      <c r="S50" s="20">
        <v>0</v>
      </c>
      <c r="T50" s="20">
        <v>0</v>
      </c>
      <c r="U50" s="20">
        <v>0</v>
      </c>
      <c r="V50" s="20">
        <v>0</v>
      </c>
      <c r="W50" s="20">
        <v>0</v>
      </c>
      <c r="X50" s="20">
        <v>0</v>
      </c>
      <c r="Y50" s="20">
        <v>0</v>
      </c>
      <c r="Z50" s="20">
        <v>0</v>
      </c>
      <c r="AA50" s="20">
        <v>0</v>
      </c>
      <c r="AB50" s="20">
        <v>0</v>
      </c>
      <c r="AC50" s="20">
        <v>0</v>
      </c>
      <c r="AD50" s="20">
        <v>0</v>
      </c>
    </row>
    <row r="51" spans="1:30" x14ac:dyDescent="0.45">
      <c r="A51" t="s">
        <v>0</v>
      </c>
      <c r="B51">
        <v>46</v>
      </c>
      <c r="D51" t="str">
        <f t="shared" si="2"/>
        <v>R46</v>
      </c>
      <c r="F51" s="20">
        <v>0</v>
      </c>
      <c r="G51" s="20">
        <v>0</v>
      </c>
      <c r="H51" s="20">
        <v>0</v>
      </c>
      <c r="I51" s="20">
        <v>1</v>
      </c>
      <c r="J51" s="20">
        <v>0</v>
      </c>
      <c r="K51" s="20">
        <v>0</v>
      </c>
      <c r="L51" s="20">
        <v>0</v>
      </c>
      <c r="M51" s="20">
        <v>0</v>
      </c>
      <c r="N51" s="20">
        <v>0</v>
      </c>
      <c r="O51" s="20">
        <v>0</v>
      </c>
      <c r="P51" s="20">
        <v>0</v>
      </c>
      <c r="Q51" s="20">
        <v>0</v>
      </c>
      <c r="R51" s="20">
        <v>0</v>
      </c>
      <c r="S51" s="20">
        <v>0</v>
      </c>
      <c r="T51" s="20">
        <v>0</v>
      </c>
      <c r="U51" s="20">
        <v>0</v>
      </c>
      <c r="V51" s="20">
        <v>0</v>
      </c>
      <c r="W51" s="20">
        <v>0</v>
      </c>
      <c r="X51" s="20">
        <v>0</v>
      </c>
      <c r="Y51" s="20">
        <v>0</v>
      </c>
      <c r="Z51" s="20">
        <v>0</v>
      </c>
      <c r="AA51" s="20">
        <v>0</v>
      </c>
      <c r="AB51" s="20">
        <v>0</v>
      </c>
      <c r="AC51" s="20">
        <v>0</v>
      </c>
      <c r="AD51" s="20">
        <v>0</v>
      </c>
    </row>
    <row r="52" spans="1:30" x14ac:dyDescent="0.45">
      <c r="A52" t="s">
        <v>0</v>
      </c>
      <c r="B52">
        <v>47</v>
      </c>
      <c r="D52" t="str">
        <f t="shared" si="2"/>
        <v>R47</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row>
    <row r="53" spans="1:30" x14ac:dyDescent="0.45">
      <c r="A53" t="s">
        <v>0</v>
      </c>
      <c r="B53">
        <v>48</v>
      </c>
      <c r="D53" t="str">
        <f t="shared" si="2"/>
        <v>R48</v>
      </c>
      <c r="F53" s="20">
        <v>1</v>
      </c>
      <c r="G53" s="20">
        <v>1</v>
      </c>
      <c r="H53" s="20">
        <v>0</v>
      </c>
      <c r="I53" s="20">
        <v>0</v>
      </c>
      <c r="J53" s="20">
        <v>1</v>
      </c>
      <c r="K53" s="20">
        <v>1</v>
      </c>
      <c r="L53" s="20">
        <v>1</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row>
    <row r="54" spans="1:30" x14ac:dyDescent="0.45">
      <c r="A54" t="s">
        <v>0</v>
      </c>
      <c r="B54">
        <v>49</v>
      </c>
      <c r="D54" t="str">
        <f t="shared" si="2"/>
        <v>R49</v>
      </c>
      <c r="F54" s="20">
        <v>1</v>
      </c>
      <c r="G54" s="20">
        <v>1</v>
      </c>
      <c r="H54" s="20">
        <v>0</v>
      </c>
      <c r="I54" s="20">
        <v>0</v>
      </c>
      <c r="J54" s="20">
        <v>1</v>
      </c>
      <c r="K54" s="20">
        <v>0</v>
      </c>
      <c r="L54" s="20">
        <v>1</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row>
    <row r="55" spans="1:30" x14ac:dyDescent="0.45">
      <c r="A55" t="s">
        <v>0</v>
      </c>
      <c r="B55">
        <v>50</v>
      </c>
      <c r="D55" t="str">
        <f t="shared" si="2"/>
        <v>R50</v>
      </c>
      <c r="F55" s="20">
        <v>0</v>
      </c>
      <c r="G55" s="20">
        <v>0</v>
      </c>
      <c r="H55" s="20">
        <v>0</v>
      </c>
      <c r="I55" s="20">
        <v>0</v>
      </c>
      <c r="J55" s="20">
        <v>0</v>
      </c>
      <c r="K55" s="20">
        <v>0</v>
      </c>
      <c r="L55" s="20">
        <v>0</v>
      </c>
      <c r="M55" s="20">
        <v>0</v>
      </c>
      <c r="N55" s="20">
        <v>0</v>
      </c>
      <c r="O55" s="20">
        <v>0</v>
      </c>
      <c r="P55" s="20">
        <v>0</v>
      </c>
      <c r="Q55" s="20">
        <v>0</v>
      </c>
      <c r="R55" s="20">
        <v>0</v>
      </c>
      <c r="S55" s="20">
        <v>0</v>
      </c>
      <c r="T55" s="20">
        <v>0</v>
      </c>
      <c r="U55" s="20">
        <v>0</v>
      </c>
      <c r="V55" s="20">
        <v>0</v>
      </c>
      <c r="W55" s="20">
        <v>0</v>
      </c>
      <c r="X55" s="20">
        <v>0</v>
      </c>
      <c r="Y55" s="20">
        <v>0</v>
      </c>
      <c r="Z55" s="20">
        <v>0</v>
      </c>
      <c r="AA55" s="20">
        <v>0</v>
      </c>
      <c r="AB55" s="20">
        <v>0</v>
      </c>
      <c r="AC55" s="20">
        <v>0</v>
      </c>
      <c r="AD55" s="20">
        <v>0</v>
      </c>
    </row>
    <row r="56" spans="1:30" x14ac:dyDescent="0.45">
      <c r="A56" t="s">
        <v>0</v>
      </c>
      <c r="B56">
        <v>51</v>
      </c>
      <c r="D56" t="str">
        <f t="shared" si="2"/>
        <v>R51</v>
      </c>
      <c r="F56" s="20">
        <v>0</v>
      </c>
      <c r="G56" s="20">
        <v>0</v>
      </c>
      <c r="H56" s="20">
        <v>0</v>
      </c>
      <c r="I56" s="20">
        <v>0</v>
      </c>
      <c r="J56" s="20">
        <v>1</v>
      </c>
      <c r="K56" s="20">
        <v>0</v>
      </c>
      <c r="L56" s="20">
        <v>0</v>
      </c>
      <c r="M56" s="20">
        <v>0</v>
      </c>
      <c r="N56" s="20">
        <v>0</v>
      </c>
      <c r="O56" s="20">
        <v>0</v>
      </c>
      <c r="P56" s="20">
        <v>0</v>
      </c>
      <c r="Q56" s="20">
        <v>0</v>
      </c>
      <c r="R56" s="20">
        <v>0</v>
      </c>
      <c r="S56" s="20">
        <v>0</v>
      </c>
      <c r="T56" s="20">
        <v>1</v>
      </c>
      <c r="U56" s="20">
        <v>0</v>
      </c>
      <c r="V56" s="20">
        <v>0</v>
      </c>
      <c r="W56" s="20">
        <v>0</v>
      </c>
      <c r="X56" s="20">
        <v>0</v>
      </c>
      <c r="Y56" s="20">
        <v>0</v>
      </c>
      <c r="Z56" s="20">
        <v>0</v>
      </c>
      <c r="AA56" s="20">
        <v>0</v>
      </c>
      <c r="AB56" s="20">
        <v>0</v>
      </c>
      <c r="AC56" s="20">
        <v>0</v>
      </c>
      <c r="AD56" s="20">
        <v>1</v>
      </c>
    </row>
    <row r="57" spans="1:30" x14ac:dyDescent="0.45">
      <c r="A57" t="s">
        <v>0</v>
      </c>
      <c r="B57">
        <v>52</v>
      </c>
      <c r="D57" t="str">
        <f t="shared" si="2"/>
        <v>R52</v>
      </c>
      <c r="F57" s="20">
        <v>0</v>
      </c>
      <c r="G57" s="20">
        <v>1</v>
      </c>
      <c r="H57" s="20">
        <v>1</v>
      </c>
      <c r="I57" s="20">
        <v>1</v>
      </c>
      <c r="J57" s="20">
        <v>0</v>
      </c>
      <c r="K57" s="20">
        <v>0</v>
      </c>
      <c r="L57" s="20">
        <v>0</v>
      </c>
      <c r="M57" s="20">
        <v>1</v>
      </c>
      <c r="N57" s="20">
        <v>0</v>
      </c>
      <c r="O57" s="20">
        <v>1</v>
      </c>
      <c r="P57" s="20">
        <v>0</v>
      </c>
      <c r="Q57" s="20">
        <v>0</v>
      </c>
      <c r="R57" s="20">
        <v>1</v>
      </c>
      <c r="S57" s="20">
        <v>0</v>
      </c>
      <c r="T57" s="20">
        <v>0</v>
      </c>
      <c r="U57" s="20">
        <v>0</v>
      </c>
      <c r="V57" s="20">
        <v>0</v>
      </c>
      <c r="W57" s="20">
        <v>0</v>
      </c>
      <c r="X57" s="20">
        <v>0</v>
      </c>
      <c r="Y57" s="20">
        <v>0</v>
      </c>
      <c r="Z57" s="20">
        <v>0</v>
      </c>
      <c r="AA57" s="20">
        <v>0</v>
      </c>
      <c r="AB57" s="20">
        <v>0</v>
      </c>
      <c r="AC57" s="20">
        <v>0</v>
      </c>
      <c r="AD57" s="20">
        <v>1</v>
      </c>
    </row>
    <row r="58" spans="1:30" x14ac:dyDescent="0.45">
      <c r="A58" t="s">
        <v>0</v>
      </c>
      <c r="B58">
        <v>53</v>
      </c>
      <c r="D58" t="str">
        <f t="shared" si="2"/>
        <v>R53</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row>
    <row r="59" spans="1:30" x14ac:dyDescent="0.45">
      <c r="A59" t="s">
        <v>0</v>
      </c>
      <c r="B59">
        <v>54</v>
      </c>
      <c r="D59" t="str">
        <f t="shared" si="2"/>
        <v>R54</v>
      </c>
      <c r="F59" s="20">
        <v>0</v>
      </c>
      <c r="G59" s="20">
        <v>0</v>
      </c>
      <c r="H59" s="20">
        <v>1</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row>
    <row r="60" spans="1:30" x14ac:dyDescent="0.45">
      <c r="A60" t="s">
        <v>0</v>
      </c>
      <c r="B60">
        <v>55</v>
      </c>
      <c r="D60" t="str">
        <f t="shared" si="2"/>
        <v>R55</v>
      </c>
      <c r="F60" s="20">
        <v>0</v>
      </c>
      <c r="G60" s="20">
        <v>0</v>
      </c>
      <c r="H60" s="20">
        <v>0</v>
      </c>
      <c r="I60" s="20">
        <v>0</v>
      </c>
      <c r="J60" s="20">
        <v>0</v>
      </c>
      <c r="K60" s="20">
        <v>0</v>
      </c>
      <c r="L60" s="20">
        <v>0</v>
      </c>
      <c r="M60" s="20">
        <v>0</v>
      </c>
      <c r="N60" s="20">
        <v>0</v>
      </c>
      <c r="O60" s="20">
        <v>0</v>
      </c>
      <c r="P60" s="20">
        <v>0</v>
      </c>
      <c r="Q60" s="20">
        <v>0</v>
      </c>
      <c r="R60" s="20">
        <v>0</v>
      </c>
      <c r="S60" s="20">
        <v>0</v>
      </c>
      <c r="T60" s="20">
        <v>0</v>
      </c>
      <c r="U60" s="20">
        <v>0</v>
      </c>
      <c r="V60" s="20">
        <v>0</v>
      </c>
      <c r="W60" s="20">
        <v>0</v>
      </c>
      <c r="X60" s="20">
        <v>0</v>
      </c>
      <c r="Y60" s="20">
        <v>0</v>
      </c>
      <c r="Z60" s="20">
        <v>0</v>
      </c>
      <c r="AA60" s="20">
        <v>0</v>
      </c>
      <c r="AB60" s="20">
        <v>0</v>
      </c>
      <c r="AC60" s="20">
        <v>0</v>
      </c>
      <c r="AD60" s="20">
        <v>0</v>
      </c>
    </row>
    <row r="61" spans="1:30" x14ac:dyDescent="0.45">
      <c r="A61" t="s">
        <v>0</v>
      </c>
      <c r="B61">
        <v>56</v>
      </c>
      <c r="D61" t="str">
        <f t="shared" si="2"/>
        <v>R56</v>
      </c>
      <c r="F61" s="20">
        <v>1</v>
      </c>
      <c r="G61" s="20">
        <v>1</v>
      </c>
      <c r="H61" s="20">
        <v>1</v>
      </c>
      <c r="I61" s="20">
        <v>1</v>
      </c>
      <c r="J61" s="20">
        <v>1</v>
      </c>
      <c r="K61" s="20">
        <v>0</v>
      </c>
      <c r="L61" s="20">
        <v>0</v>
      </c>
      <c r="M61" s="20">
        <v>0</v>
      </c>
      <c r="N61" s="20">
        <v>0</v>
      </c>
      <c r="O61" s="20">
        <v>0</v>
      </c>
      <c r="P61" s="20">
        <v>1</v>
      </c>
      <c r="Q61" s="20">
        <v>0</v>
      </c>
      <c r="R61" s="20">
        <v>1</v>
      </c>
      <c r="S61" s="20">
        <v>1</v>
      </c>
      <c r="T61" s="20">
        <v>1</v>
      </c>
      <c r="U61" s="20">
        <v>0</v>
      </c>
      <c r="V61" s="20">
        <v>1</v>
      </c>
      <c r="W61" s="20">
        <v>1</v>
      </c>
      <c r="X61" s="20">
        <v>0</v>
      </c>
      <c r="Y61" s="20">
        <v>1</v>
      </c>
      <c r="Z61" s="20">
        <v>0</v>
      </c>
      <c r="AA61" s="20">
        <v>1</v>
      </c>
      <c r="AB61" s="20">
        <v>0</v>
      </c>
      <c r="AC61" s="20">
        <v>0</v>
      </c>
      <c r="AD61" s="20">
        <v>1</v>
      </c>
    </row>
    <row r="62" spans="1:30" x14ac:dyDescent="0.45">
      <c r="A62" t="s">
        <v>0</v>
      </c>
      <c r="B62">
        <v>57</v>
      </c>
      <c r="D62" t="str">
        <f t="shared" si="2"/>
        <v>R57</v>
      </c>
      <c r="F62" s="20">
        <v>1</v>
      </c>
      <c r="G62" s="20">
        <v>1</v>
      </c>
      <c r="H62" s="20">
        <v>1</v>
      </c>
      <c r="I62" s="20">
        <v>0</v>
      </c>
      <c r="J62" s="20">
        <v>0</v>
      </c>
      <c r="K62" s="20">
        <v>0</v>
      </c>
      <c r="L62" s="20">
        <v>1</v>
      </c>
      <c r="M62" s="20">
        <v>1</v>
      </c>
      <c r="N62" s="20">
        <v>0</v>
      </c>
      <c r="O62" s="20">
        <v>0</v>
      </c>
      <c r="P62" s="20">
        <v>1</v>
      </c>
      <c r="Q62" s="20">
        <v>1</v>
      </c>
      <c r="R62" s="20">
        <v>0</v>
      </c>
      <c r="S62" s="20">
        <v>0</v>
      </c>
      <c r="T62" s="20">
        <v>0</v>
      </c>
      <c r="U62" s="20">
        <v>0</v>
      </c>
      <c r="V62" s="20">
        <v>1</v>
      </c>
      <c r="W62" s="20">
        <v>1</v>
      </c>
      <c r="X62" s="20">
        <v>1</v>
      </c>
      <c r="Y62" s="20">
        <v>1</v>
      </c>
      <c r="Z62" s="20">
        <v>1</v>
      </c>
      <c r="AA62" s="20">
        <v>0</v>
      </c>
      <c r="AB62" s="20">
        <v>1</v>
      </c>
      <c r="AC62" s="20">
        <v>0</v>
      </c>
      <c r="AD62" s="20">
        <v>1</v>
      </c>
    </row>
    <row r="63" spans="1:30" x14ac:dyDescent="0.45">
      <c r="A63" t="s">
        <v>0</v>
      </c>
      <c r="B63">
        <v>58</v>
      </c>
      <c r="D63" t="str">
        <f t="shared" si="2"/>
        <v>R58</v>
      </c>
      <c r="F63" s="20">
        <v>0</v>
      </c>
      <c r="G63" s="20">
        <v>1</v>
      </c>
      <c r="H63" s="20">
        <v>0</v>
      </c>
      <c r="I63" s="20">
        <v>0</v>
      </c>
      <c r="J63" s="20">
        <v>1</v>
      </c>
      <c r="K63" s="20">
        <v>1</v>
      </c>
      <c r="L63" s="20">
        <v>1</v>
      </c>
      <c r="M63" s="20">
        <v>0</v>
      </c>
      <c r="N63" s="20">
        <v>0</v>
      </c>
      <c r="O63" s="20">
        <v>0</v>
      </c>
      <c r="P63" s="20">
        <v>0</v>
      </c>
      <c r="Q63" s="20">
        <v>0</v>
      </c>
      <c r="R63" s="20">
        <v>0</v>
      </c>
      <c r="S63" s="20">
        <v>0</v>
      </c>
      <c r="T63" s="20">
        <v>0</v>
      </c>
      <c r="U63" s="20">
        <v>0</v>
      </c>
      <c r="V63" s="20">
        <v>1</v>
      </c>
      <c r="W63" s="20">
        <v>0</v>
      </c>
      <c r="X63" s="20">
        <v>0</v>
      </c>
      <c r="Y63" s="20">
        <v>0</v>
      </c>
      <c r="Z63" s="20">
        <v>0</v>
      </c>
      <c r="AA63" s="20">
        <v>0</v>
      </c>
      <c r="AB63" s="20">
        <v>0</v>
      </c>
      <c r="AC63" s="20">
        <v>0</v>
      </c>
      <c r="AD63" s="20">
        <v>1</v>
      </c>
    </row>
    <row r="64" spans="1:30" x14ac:dyDescent="0.45">
      <c r="A64" t="s">
        <v>0</v>
      </c>
      <c r="B64">
        <v>59</v>
      </c>
      <c r="D64" t="str">
        <f t="shared" si="2"/>
        <v>R59</v>
      </c>
      <c r="F64" s="20">
        <v>0</v>
      </c>
      <c r="G64" s="20">
        <v>0</v>
      </c>
      <c r="H64" s="20">
        <v>0</v>
      </c>
      <c r="I64" s="20">
        <v>0</v>
      </c>
      <c r="J64" s="20">
        <v>1</v>
      </c>
      <c r="K64" s="20">
        <v>0</v>
      </c>
      <c r="L64" s="20">
        <v>0</v>
      </c>
      <c r="M64" s="20">
        <v>0</v>
      </c>
      <c r="N64" s="20">
        <v>0</v>
      </c>
      <c r="O64" s="20">
        <v>0</v>
      </c>
      <c r="P64" s="20">
        <v>0</v>
      </c>
      <c r="Q64" s="20">
        <v>0</v>
      </c>
      <c r="R64" s="20">
        <v>0</v>
      </c>
      <c r="S64" s="20">
        <v>0</v>
      </c>
      <c r="T64" s="20">
        <v>0</v>
      </c>
      <c r="U64" s="20">
        <v>0</v>
      </c>
      <c r="V64" s="20">
        <v>0</v>
      </c>
      <c r="W64" s="20">
        <v>0</v>
      </c>
      <c r="X64" s="20">
        <v>0</v>
      </c>
      <c r="Y64" s="20">
        <v>0</v>
      </c>
      <c r="Z64" s="20">
        <v>0</v>
      </c>
      <c r="AA64" s="20">
        <v>0</v>
      </c>
      <c r="AB64" s="20">
        <v>0</v>
      </c>
      <c r="AC64" s="20">
        <v>0</v>
      </c>
      <c r="AD64" s="20">
        <v>1</v>
      </c>
    </row>
    <row r="65" spans="1:30" x14ac:dyDescent="0.45">
      <c r="A65" t="s">
        <v>0</v>
      </c>
      <c r="B65">
        <v>60</v>
      </c>
      <c r="D65" t="str">
        <f t="shared" si="2"/>
        <v>R60</v>
      </c>
      <c r="F65" s="20">
        <v>0</v>
      </c>
      <c r="G65" s="20">
        <v>1</v>
      </c>
      <c r="H65" s="20">
        <v>1</v>
      </c>
      <c r="I65" s="20">
        <v>1</v>
      </c>
      <c r="J65" s="20">
        <v>0</v>
      </c>
      <c r="K65" s="20">
        <v>0</v>
      </c>
      <c r="L65" s="20">
        <v>1</v>
      </c>
      <c r="M65" s="20">
        <v>1</v>
      </c>
      <c r="N65" s="20">
        <v>0</v>
      </c>
      <c r="O65" s="20">
        <v>0</v>
      </c>
      <c r="P65" s="20">
        <v>0</v>
      </c>
      <c r="Q65" s="20">
        <v>0</v>
      </c>
      <c r="R65" s="20">
        <v>0</v>
      </c>
      <c r="S65" s="20">
        <v>0</v>
      </c>
      <c r="T65" s="20">
        <v>0</v>
      </c>
      <c r="U65" s="20">
        <v>0</v>
      </c>
      <c r="V65" s="20">
        <v>0</v>
      </c>
      <c r="W65" s="20">
        <v>0</v>
      </c>
      <c r="X65" s="20">
        <v>0</v>
      </c>
      <c r="Y65" s="20">
        <v>0</v>
      </c>
      <c r="Z65" s="20">
        <v>0</v>
      </c>
      <c r="AA65" s="20">
        <v>1</v>
      </c>
      <c r="AB65" s="20">
        <v>0</v>
      </c>
      <c r="AC65" s="20">
        <v>0</v>
      </c>
      <c r="AD65" s="20">
        <v>0</v>
      </c>
    </row>
    <row r="66" spans="1:30" x14ac:dyDescent="0.45">
      <c r="A66" t="s">
        <v>0</v>
      </c>
      <c r="B66">
        <v>61</v>
      </c>
      <c r="D66" t="str">
        <f t="shared" si="2"/>
        <v>R61</v>
      </c>
      <c r="F66" s="20">
        <v>0</v>
      </c>
      <c r="G66" s="20">
        <v>0</v>
      </c>
      <c r="H66" s="20">
        <v>0</v>
      </c>
      <c r="I66" s="20">
        <v>0</v>
      </c>
      <c r="J66" s="20">
        <v>0</v>
      </c>
      <c r="K66" s="20">
        <v>0</v>
      </c>
      <c r="L66" s="20">
        <v>0</v>
      </c>
      <c r="M66" s="20">
        <v>0</v>
      </c>
      <c r="N66" s="20">
        <v>0</v>
      </c>
      <c r="O66" s="20">
        <v>0</v>
      </c>
      <c r="P66" s="20">
        <v>0</v>
      </c>
      <c r="Q66" s="20">
        <v>0</v>
      </c>
      <c r="R66" s="20">
        <v>0</v>
      </c>
      <c r="S66" s="20">
        <v>0</v>
      </c>
      <c r="T66" s="20">
        <v>0</v>
      </c>
      <c r="U66" s="20">
        <v>0</v>
      </c>
      <c r="V66" s="20">
        <v>0</v>
      </c>
      <c r="W66" s="20">
        <v>0</v>
      </c>
      <c r="X66" s="20">
        <v>0</v>
      </c>
      <c r="Y66" s="20">
        <v>0</v>
      </c>
      <c r="Z66" s="20">
        <v>0</v>
      </c>
      <c r="AA66" s="20">
        <v>0</v>
      </c>
      <c r="AB66" s="20">
        <v>0</v>
      </c>
      <c r="AC66" s="20">
        <v>0</v>
      </c>
      <c r="AD66" s="20">
        <v>0</v>
      </c>
    </row>
    <row r="67" spans="1:30" x14ac:dyDescent="0.45">
      <c r="A67" t="s">
        <v>0</v>
      </c>
      <c r="B67">
        <v>62</v>
      </c>
      <c r="D67" t="str">
        <f t="shared" si="2"/>
        <v>R62</v>
      </c>
      <c r="F67" s="20">
        <v>0</v>
      </c>
      <c r="G67" s="20">
        <v>1</v>
      </c>
      <c r="H67" s="20">
        <v>1</v>
      </c>
      <c r="I67" s="20">
        <v>0</v>
      </c>
      <c r="J67" s="20">
        <v>1</v>
      </c>
      <c r="K67" s="20">
        <v>1</v>
      </c>
      <c r="L67" s="20">
        <v>1</v>
      </c>
      <c r="M67" s="20">
        <v>1</v>
      </c>
      <c r="N67" s="20">
        <v>0</v>
      </c>
      <c r="O67" s="20">
        <v>0</v>
      </c>
      <c r="P67" s="20">
        <v>1</v>
      </c>
      <c r="Q67" s="20">
        <v>0</v>
      </c>
      <c r="R67" s="20">
        <v>1</v>
      </c>
      <c r="S67" s="20">
        <v>1</v>
      </c>
      <c r="T67" s="20">
        <v>1</v>
      </c>
      <c r="U67" s="20">
        <v>0</v>
      </c>
      <c r="V67" s="20">
        <v>0</v>
      </c>
      <c r="W67" s="20">
        <v>1</v>
      </c>
      <c r="X67" s="20">
        <v>1</v>
      </c>
      <c r="Y67" s="20">
        <v>0</v>
      </c>
      <c r="Z67" s="20">
        <v>0</v>
      </c>
      <c r="AA67" s="20">
        <v>1</v>
      </c>
      <c r="AB67" s="20">
        <v>0</v>
      </c>
      <c r="AC67" s="20">
        <v>0</v>
      </c>
      <c r="AD67" s="20">
        <v>1</v>
      </c>
    </row>
    <row r="68" spans="1:30" x14ac:dyDescent="0.45">
      <c r="A68" t="s">
        <v>0</v>
      </c>
      <c r="B68">
        <v>63</v>
      </c>
      <c r="D68" t="str">
        <f t="shared" si="2"/>
        <v>R63</v>
      </c>
      <c r="F68" s="20">
        <v>0</v>
      </c>
      <c r="G68" s="20">
        <v>1</v>
      </c>
      <c r="H68" s="20">
        <v>0</v>
      </c>
      <c r="I68" s="20">
        <v>0</v>
      </c>
      <c r="J68" s="20">
        <v>1</v>
      </c>
      <c r="K68" s="20">
        <v>0</v>
      </c>
      <c r="L68" s="20">
        <v>0</v>
      </c>
      <c r="M68" s="20">
        <v>1</v>
      </c>
      <c r="N68" s="20">
        <v>0</v>
      </c>
      <c r="O68" s="20">
        <v>1</v>
      </c>
      <c r="P68" s="20">
        <v>0</v>
      </c>
      <c r="Q68" s="20">
        <v>0</v>
      </c>
      <c r="R68" s="20">
        <v>1</v>
      </c>
      <c r="S68" s="20">
        <v>0</v>
      </c>
      <c r="T68" s="20">
        <v>0</v>
      </c>
      <c r="U68" s="20">
        <v>0</v>
      </c>
      <c r="V68" s="20">
        <v>0</v>
      </c>
      <c r="W68" s="20">
        <v>0</v>
      </c>
      <c r="X68" s="20">
        <v>0</v>
      </c>
      <c r="Y68" s="20">
        <v>0</v>
      </c>
      <c r="Z68" s="20">
        <v>0</v>
      </c>
      <c r="AA68" s="20">
        <v>0</v>
      </c>
      <c r="AB68" s="20">
        <v>0</v>
      </c>
      <c r="AC68" s="20">
        <v>0</v>
      </c>
      <c r="AD68" s="20">
        <v>0</v>
      </c>
    </row>
    <row r="69" spans="1:30" x14ac:dyDescent="0.45">
      <c r="A69" t="s">
        <v>0</v>
      </c>
      <c r="B69">
        <v>64</v>
      </c>
      <c r="D69" t="str">
        <f t="shared" si="2"/>
        <v>R64</v>
      </c>
      <c r="F69" s="20">
        <v>0</v>
      </c>
      <c r="G69" s="20">
        <v>1</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row>
    <row r="70" spans="1:30" x14ac:dyDescent="0.45">
      <c r="A70" t="s">
        <v>0</v>
      </c>
      <c r="B70">
        <v>65</v>
      </c>
      <c r="D70" t="str">
        <f t="shared" ref="D70:D116" si="3">A70&amp;B70</f>
        <v>R65</v>
      </c>
      <c r="F70" s="20">
        <v>1</v>
      </c>
      <c r="G70" s="20">
        <v>1</v>
      </c>
      <c r="H70" s="20">
        <v>0</v>
      </c>
      <c r="I70" s="20">
        <v>0</v>
      </c>
      <c r="J70" s="20">
        <v>1</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1</v>
      </c>
      <c r="AB70" s="20">
        <v>0</v>
      </c>
      <c r="AC70" s="20">
        <v>0</v>
      </c>
      <c r="AD70" s="20">
        <v>0</v>
      </c>
    </row>
    <row r="71" spans="1:30" x14ac:dyDescent="0.45">
      <c r="A71" t="s">
        <v>0</v>
      </c>
      <c r="B71">
        <v>66</v>
      </c>
      <c r="D71" t="str">
        <f t="shared" si="3"/>
        <v>R66</v>
      </c>
      <c r="F71" s="20">
        <v>0</v>
      </c>
      <c r="G71" s="20">
        <v>0</v>
      </c>
      <c r="H71" s="20">
        <v>1</v>
      </c>
      <c r="I71" s="20">
        <v>0</v>
      </c>
      <c r="J71" s="20">
        <v>1</v>
      </c>
      <c r="K71" s="20">
        <v>0</v>
      </c>
      <c r="L71" s="20">
        <v>1</v>
      </c>
      <c r="M71" s="20">
        <v>0</v>
      </c>
      <c r="N71" s="20">
        <v>0</v>
      </c>
      <c r="O71" s="20">
        <v>1</v>
      </c>
      <c r="P71" s="20">
        <v>1</v>
      </c>
      <c r="Q71" s="20">
        <v>1</v>
      </c>
      <c r="R71" s="20">
        <v>1</v>
      </c>
      <c r="S71" s="20">
        <v>0</v>
      </c>
      <c r="T71" s="20">
        <v>0</v>
      </c>
      <c r="U71" s="20">
        <v>0</v>
      </c>
      <c r="V71" s="20">
        <v>0</v>
      </c>
      <c r="W71" s="20">
        <v>0</v>
      </c>
      <c r="X71" s="20">
        <v>1</v>
      </c>
      <c r="Y71" s="20">
        <v>0</v>
      </c>
      <c r="Z71" s="20">
        <v>0</v>
      </c>
      <c r="AA71" s="20">
        <v>1</v>
      </c>
      <c r="AB71" s="20">
        <v>1</v>
      </c>
      <c r="AC71" s="20">
        <v>0</v>
      </c>
      <c r="AD71" s="20">
        <v>0</v>
      </c>
    </row>
    <row r="72" spans="1:30" x14ac:dyDescent="0.45">
      <c r="A72" t="s">
        <v>0</v>
      </c>
      <c r="B72">
        <v>67</v>
      </c>
      <c r="D72" t="str">
        <f t="shared" si="3"/>
        <v>R67</v>
      </c>
      <c r="F72" s="20">
        <v>1</v>
      </c>
      <c r="G72" s="20">
        <v>1</v>
      </c>
      <c r="H72" s="20">
        <v>1</v>
      </c>
      <c r="I72" s="20">
        <v>1</v>
      </c>
      <c r="J72" s="20">
        <v>1</v>
      </c>
      <c r="K72" s="20">
        <v>0</v>
      </c>
      <c r="L72" s="20">
        <v>0</v>
      </c>
      <c r="M72" s="20">
        <v>0</v>
      </c>
      <c r="N72" s="20">
        <v>0</v>
      </c>
      <c r="O72" s="20">
        <v>0</v>
      </c>
      <c r="P72" s="20">
        <v>1</v>
      </c>
      <c r="Q72" s="20">
        <v>0</v>
      </c>
      <c r="R72" s="20">
        <v>1</v>
      </c>
      <c r="S72" s="20">
        <v>1</v>
      </c>
      <c r="T72" s="20">
        <v>0</v>
      </c>
      <c r="U72" s="20">
        <v>0</v>
      </c>
      <c r="V72" s="20">
        <v>1</v>
      </c>
      <c r="W72" s="20">
        <v>1</v>
      </c>
      <c r="X72" s="20">
        <v>0</v>
      </c>
      <c r="Y72" s="20">
        <v>1</v>
      </c>
      <c r="Z72" s="20">
        <v>0</v>
      </c>
      <c r="AA72" s="20">
        <v>1</v>
      </c>
      <c r="AB72" s="20">
        <v>0</v>
      </c>
      <c r="AC72" s="20">
        <v>0</v>
      </c>
      <c r="AD72" s="20">
        <v>0</v>
      </c>
    </row>
    <row r="73" spans="1:30" x14ac:dyDescent="0.45">
      <c r="A73" t="s">
        <v>0</v>
      </c>
      <c r="B73">
        <v>68</v>
      </c>
      <c r="D73" t="str">
        <f t="shared" si="3"/>
        <v>R68</v>
      </c>
      <c r="F73" s="20">
        <v>1</v>
      </c>
      <c r="G73" s="20">
        <v>1</v>
      </c>
      <c r="H73" s="20">
        <v>1</v>
      </c>
      <c r="I73" s="20">
        <v>0</v>
      </c>
      <c r="J73" s="20">
        <v>0</v>
      </c>
      <c r="K73" s="20">
        <v>0</v>
      </c>
      <c r="L73" s="20">
        <v>0</v>
      </c>
      <c r="M73" s="20">
        <v>0</v>
      </c>
      <c r="N73" s="20">
        <v>0</v>
      </c>
      <c r="O73" s="20">
        <v>0</v>
      </c>
      <c r="P73" s="20">
        <v>0</v>
      </c>
      <c r="Q73" s="20">
        <v>0</v>
      </c>
      <c r="R73" s="20">
        <v>0</v>
      </c>
      <c r="S73" s="20">
        <v>0</v>
      </c>
      <c r="T73" s="20">
        <v>1</v>
      </c>
      <c r="U73" s="20">
        <v>1</v>
      </c>
      <c r="V73" s="20">
        <v>0</v>
      </c>
      <c r="W73" s="20">
        <v>0</v>
      </c>
      <c r="X73" s="20">
        <v>1</v>
      </c>
      <c r="Y73" s="20">
        <v>0</v>
      </c>
      <c r="Z73" s="20">
        <v>0</v>
      </c>
      <c r="AA73" s="20">
        <v>1</v>
      </c>
      <c r="AB73" s="20">
        <v>0</v>
      </c>
      <c r="AC73" s="20">
        <v>0</v>
      </c>
      <c r="AD73" s="20">
        <v>1</v>
      </c>
    </row>
    <row r="74" spans="1:30" x14ac:dyDescent="0.45">
      <c r="A74" t="s">
        <v>0</v>
      </c>
      <c r="B74">
        <v>69</v>
      </c>
      <c r="D74" t="str">
        <f t="shared" si="3"/>
        <v>R69</v>
      </c>
      <c r="F74" s="20">
        <v>0</v>
      </c>
      <c r="G74" s="20">
        <v>0</v>
      </c>
      <c r="H74" s="20">
        <v>0</v>
      </c>
      <c r="I74" s="20">
        <v>0</v>
      </c>
      <c r="J74" s="20">
        <v>0</v>
      </c>
      <c r="K74" s="20">
        <v>1</v>
      </c>
      <c r="L74" s="20">
        <v>1</v>
      </c>
      <c r="M74" s="20">
        <v>0</v>
      </c>
      <c r="N74" s="20">
        <v>0</v>
      </c>
      <c r="O74" s="20">
        <v>0</v>
      </c>
      <c r="P74" s="20">
        <v>0</v>
      </c>
      <c r="Q74" s="20">
        <v>0</v>
      </c>
      <c r="R74" s="20">
        <v>0</v>
      </c>
      <c r="S74" s="20">
        <v>0</v>
      </c>
      <c r="T74" s="20">
        <v>0</v>
      </c>
      <c r="U74" s="20">
        <v>0</v>
      </c>
      <c r="V74" s="20">
        <v>1</v>
      </c>
      <c r="W74" s="20">
        <v>0</v>
      </c>
      <c r="X74" s="20">
        <v>0</v>
      </c>
      <c r="Y74" s="20">
        <v>0</v>
      </c>
      <c r="Z74" s="20">
        <v>0</v>
      </c>
      <c r="AA74" s="20">
        <v>1</v>
      </c>
      <c r="AB74" s="20">
        <v>0</v>
      </c>
      <c r="AC74" s="20">
        <v>0</v>
      </c>
      <c r="AD74" s="20">
        <v>0</v>
      </c>
    </row>
    <row r="75" spans="1:30" x14ac:dyDescent="0.45">
      <c r="A75" t="s">
        <v>0</v>
      </c>
      <c r="B75">
        <v>70</v>
      </c>
      <c r="D75" t="str">
        <f t="shared" si="3"/>
        <v>R70</v>
      </c>
      <c r="F75" s="20">
        <v>0</v>
      </c>
      <c r="G75" s="20">
        <v>1</v>
      </c>
      <c r="H75" s="20">
        <v>0</v>
      </c>
      <c r="I75" s="20">
        <v>1</v>
      </c>
      <c r="J75" s="20">
        <v>0</v>
      </c>
      <c r="K75" s="20">
        <v>0</v>
      </c>
      <c r="L75" s="20">
        <v>0</v>
      </c>
      <c r="M75" s="20">
        <v>1</v>
      </c>
      <c r="N75" s="20">
        <v>0</v>
      </c>
      <c r="O75" s="20">
        <v>0</v>
      </c>
      <c r="P75" s="20">
        <v>1</v>
      </c>
      <c r="Q75" s="20">
        <v>0</v>
      </c>
      <c r="R75" s="20">
        <v>1</v>
      </c>
      <c r="S75" s="20">
        <v>1</v>
      </c>
      <c r="T75" s="20">
        <v>1</v>
      </c>
      <c r="U75" s="20">
        <v>0</v>
      </c>
      <c r="V75" s="20">
        <v>0</v>
      </c>
      <c r="W75" s="20">
        <v>0</v>
      </c>
      <c r="X75" s="20">
        <v>1</v>
      </c>
      <c r="Y75" s="20">
        <v>1</v>
      </c>
      <c r="Z75" s="20">
        <v>1</v>
      </c>
      <c r="AA75" s="20">
        <v>1</v>
      </c>
      <c r="AB75" s="20">
        <v>0</v>
      </c>
      <c r="AC75" s="20">
        <v>1</v>
      </c>
      <c r="AD75" s="20">
        <v>0</v>
      </c>
    </row>
    <row r="76" spans="1:30" x14ac:dyDescent="0.45">
      <c r="A76" t="s">
        <v>0</v>
      </c>
      <c r="B76">
        <v>71</v>
      </c>
      <c r="D76" t="str">
        <f t="shared" si="3"/>
        <v>R71</v>
      </c>
      <c r="F76" s="20">
        <v>0</v>
      </c>
      <c r="G76" s="20">
        <v>0</v>
      </c>
      <c r="H76" s="20">
        <v>0</v>
      </c>
      <c r="I76" s="20">
        <v>0</v>
      </c>
      <c r="J76" s="20">
        <v>0</v>
      </c>
      <c r="K76" s="20">
        <v>0</v>
      </c>
      <c r="L76" s="20">
        <v>0</v>
      </c>
      <c r="M76" s="20">
        <v>0</v>
      </c>
      <c r="N76" s="20">
        <v>0</v>
      </c>
      <c r="O76" s="20">
        <v>0</v>
      </c>
      <c r="P76" s="20">
        <v>0</v>
      </c>
      <c r="Q76" s="20">
        <v>0</v>
      </c>
      <c r="R76" s="20">
        <v>0</v>
      </c>
      <c r="S76" s="20">
        <v>0</v>
      </c>
      <c r="T76" s="20">
        <v>0</v>
      </c>
      <c r="U76" s="20">
        <v>1</v>
      </c>
      <c r="V76" s="20">
        <v>0</v>
      </c>
      <c r="W76" s="20">
        <v>0</v>
      </c>
      <c r="X76" s="20">
        <v>0</v>
      </c>
      <c r="Y76" s="20">
        <v>0</v>
      </c>
      <c r="Z76" s="20">
        <v>0</v>
      </c>
      <c r="AA76" s="20">
        <v>0</v>
      </c>
      <c r="AB76" s="20">
        <v>0</v>
      </c>
      <c r="AC76" s="20">
        <v>0</v>
      </c>
      <c r="AD76" s="20">
        <v>0</v>
      </c>
    </row>
    <row r="77" spans="1:30" x14ac:dyDescent="0.45">
      <c r="A77" t="s">
        <v>0</v>
      </c>
      <c r="B77">
        <v>72</v>
      </c>
      <c r="D77" t="str">
        <f t="shared" si="3"/>
        <v>R72</v>
      </c>
      <c r="F77" s="20">
        <v>0</v>
      </c>
      <c r="G77" s="20">
        <v>0</v>
      </c>
      <c r="H77" s="20">
        <v>0</v>
      </c>
      <c r="I77" s="20">
        <v>0</v>
      </c>
      <c r="J77" s="20">
        <v>0</v>
      </c>
      <c r="K77" s="20">
        <v>0</v>
      </c>
      <c r="L77" s="20">
        <v>0</v>
      </c>
      <c r="M77" s="20">
        <v>0</v>
      </c>
      <c r="N77" s="20">
        <v>0</v>
      </c>
      <c r="O77" s="20">
        <v>0</v>
      </c>
      <c r="P77" s="20">
        <v>0</v>
      </c>
      <c r="Q77" s="20">
        <v>0</v>
      </c>
      <c r="R77" s="20">
        <v>0</v>
      </c>
      <c r="S77" s="20">
        <v>0</v>
      </c>
      <c r="T77" s="20">
        <v>0</v>
      </c>
      <c r="U77" s="20">
        <v>0</v>
      </c>
      <c r="V77" s="20">
        <v>0</v>
      </c>
      <c r="W77" s="20">
        <v>0</v>
      </c>
      <c r="X77" s="20">
        <v>0</v>
      </c>
      <c r="Y77" s="20">
        <v>0</v>
      </c>
      <c r="Z77" s="20">
        <v>0</v>
      </c>
      <c r="AA77" s="20">
        <v>0</v>
      </c>
      <c r="AB77" s="20">
        <v>0</v>
      </c>
      <c r="AC77" s="20">
        <v>0</v>
      </c>
      <c r="AD77" s="20">
        <v>0</v>
      </c>
    </row>
    <row r="78" spans="1:30" x14ac:dyDescent="0.45">
      <c r="A78" t="s">
        <v>0</v>
      </c>
      <c r="B78">
        <v>73</v>
      </c>
      <c r="D78" t="str">
        <f t="shared" si="3"/>
        <v>R73</v>
      </c>
      <c r="F78" s="20">
        <v>0</v>
      </c>
      <c r="G78" s="20">
        <v>1</v>
      </c>
      <c r="H78" s="20">
        <v>0</v>
      </c>
      <c r="I78" s="20">
        <v>0</v>
      </c>
      <c r="J78" s="20">
        <v>0</v>
      </c>
      <c r="K78" s="20">
        <v>0</v>
      </c>
      <c r="L78" s="20">
        <v>0</v>
      </c>
      <c r="M78" s="20">
        <v>1</v>
      </c>
      <c r="N78" s="20">
        <v>0</v>
      </c>
      <c r="O78" s="20">
        <v>1</v>
      </c>
      <c r="P78" s="20">
        <v>0</v>
      </c>
      <c r="Q78" s="20">
        <v>0</v>
      </c>
      <c r="R78" s="20">
        <v>0</v>
      </c>
      <c r="S78" s="20">
        <v>1</v>
      </c>
      <c r="T78" s="20">
        <v>0</v>
      </c>
      <c r="U78" s="20">
        <v>0</v>
      </c>
      <c r="V78" s="20">
        <v>0</v>
      </c>
      <c r="W78" s="20">
        <v>0</v>
      </c>
      <c r="X78" s="20">
        <v>0</v>
      </c>
      <c r="Y78" s="20">
        <v>1</v>
      </c>
      <c r="Z78" s="20">
        <v>0</v>
      </c>
      <c r="AA78" s="20">
        <v>0</v>
      </c>
      <c r="AB78" s="20">
        <v>0</v>
      </c>
      <c r="AC78" s="20">
        <v>0</v>
      </c>
      <c r="AD78" s="20">
        <v>0</v>
      </c>
    </row>
    <row r="79" spans="1:30" x14ac:dyDescent="0.45">
      <c r="A79" t="s">
        <v>0</v>
      </c>
      <c r="B79">
        <v>74</v>
      </c>
      <c r="D79" t="str">
        <f t="shared" si="3"/>
        <v>R74</v>
      </c>
      <c r="F79" s="20">
        <v>0</v>
      </c>
      <c r="G79" s="20">
        <v>1</v>
      </c>
      <c r="H79" s="20">
        <v>0</v>
      </c>
      <c r="I79" s="20">
        <v>0</v>
      </c>
      <c r="J79" s="20">
        <v>1</v>
      </c>
      <c r="K79" s="20">
        <v>0</v>
      </c>
      <c r="L79" s="20">
        <v>1</v>
      </c>
      <c r="M79" s="20">
        <v>1</v>
      </c>
      <c r="N79" s="20">
        <v>1</v>
      </c>
      <c r="O79" s="20">
        <v>0</v>
      </c>
      <c r="P79" s="20">
        <v>0</v>
      </c>
      <c r="Q79" s="20">
        <v>0</v>
      </c>
      <c r="R79" s="20">
        <v>0</v>
      </c>
      <c r="S79" s="20">
        <v>0</v>
      </c>
      <c r="T79" s="20">
        <v>0</v>
      </c>
      <c r="U79" s="20">
        <v>0</v>
      </c>
      <c r="V79" s="20">
        <v>0</v>
      </c>
      <c r="W79" s="20">
        <v>0</v>
      </c>
      <c r="X79" s="20">
        <v>0</v>
      </c>
      <c r="Y79" s="20">
        <v>0</v>
      </c>
      <c r="Z79" s="20">
        <v>0</v>
      </c>
      <c r="AA79" s="20">
        <v>1</v>
      </c>
      <c r="AB79" s="20">
        <v>0</v>
      </c>
      <c r="AC79" s="20">
        <v>0</v>
      </c>
      <c r="AD79" s="20">
        <v>0</v>
      </c>
    </row>
    <row r="80" spans="1:30" x14ac:dyDescent="0.45">
      <c r="A80" t="s">
        <v>0</v>
      </c>
      <c r="B80">
        <v>75</v>
      </c>
      <c r="D80" t="str">
        <f t="shared" si="3"/>
        <v>R75</v>
      </c>
      <c r="F80" s="20">
        <v>1</v>
      </c>
      <c r="G80" s="20">
        <v>1</v>
      </c>
      <c r="H80" s="20">
        <v>1</v>
      </c>
      <c r="I80" s="20">
        <v>0</v>
      </c>
      <c r="J80" s="20">
        <v>0</v>
      </c>
      <c r="K80" s="20">
        <v>1</v>
      </c>
      <c r="L80" s="20">
        <v>1</v>
      </c>
      <c r="M80" s="20">
        <v>0</v>
      </c>
      <c r="N80" s="20">
        <v>0</v>
      </c>
      <c r="O80" s="20">
        <v>0</v>
      </c>
      <c r="P80" s="20">
        <v>1</v>
      </c>
      <c r="Q80" s="20">
        <v>0</v>
      </c>
      <c r="R80" s="20">
        <v>0</v>
      </c>
      <c r="S80" s="20">
        <v>0</v>
      </c>
      <c r="T80" s="20">
        <v>1</v>
      </c>
      <c r="U80" s="20">
        <v>0</v>
      </c>
      <c r="V80" s="20">
        <v>0</v>
      </c>
      <c r="W80" s="20">
        <v>0</v>
      </c>
      <c r="X80" s="20">
        <v>0</v>
      </c>
      <c r="Y80" s="20">
        <v>1</v>
      </c>
      <c r="Z80" s="20">
        <v>0</v>
      </c>
      <c r="AA80" s="20">
        <v>1</v>
      </c>
      <c r="AB80" s="20">
        <v>0</v>
      </c>
      <c r="AC80" s="20">
        <v>0</v>
      </c>
      <c r="AD80" s="20">
        <v>1</v>
      </c>
    </row>
    <row r="81" spans="1:30" x14ac:dyDescent="0.45">
      <c r="A81" t="s">
        <v>0</v>
      </c>
      <c r="B81">
        <v>76</v>
      </c>
      <c r="D81" t="str">
        <f t="shared" si="3"/>
        <v>R76</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row>
    <row r="82" spans="1:30" x14ac:dyDescent="0.45">
      <c r="A82" t="s">
        <v>0</v>
      </c>
      <c r="B82">
        <v>77</v>
      </c>
      <c r="D82" t="str">
        <f t="shared" si="3"/>
        <v>R77</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row>
    <row r="83" spans="1:30" x14ac:dyDescent="0.45">
      <c r="A83" t="s">
        <v>0</v>
      </c>
      <c r="B83">
        <v>78</v>
      </c>
      <c r="D83" t="str">
        <f t="shared" si="3"/>
        <v>R78</v>
      </c>
      <c r="F83" s="20">
        <v>0</v>
      </c>
      <c r="G83" s="20">
        <v>0</v>
      </c>
      <c r="H83" s="20">
        <v>0</v>
      </c>
      <c r="I83" s="20">
        <v>0</v>
      </c>
      <c r="J83" s="20">
        <v>1</v>
      </c>
      <c r="K83" s="20">
        <v>0</v>
      </c>
      <c r="L83" s="20">
        <v>0</v>
      </c>
      <c r="M83" s="20">
        <v>1</v>
      </c>
      <c r="N83" s="20">
        <v>0</v>
      </c>
      <c r="O83" s="20">
        <v>0</v>
      </c>
      <c r="P83" s="20">
        <v>0</v>
      </c>
      <c r="Q83" s="20">
        <v>1</v>
      </c>
      <c r="R83" s="20">
        <v>0</v>
      </c>
      <c r="S83" s="20">
        <v>0</v>
      </c>
      <c r="T83" s="20">
        <v>1</v>
      </c>
      <c r="U83" s="20">
        <v>0</v>
      </c>
      <c r="V83" s="20">
        <v>0</v>
      </c>
      <c r="W83" s="20">
        <v>0</v>
      </c>
      <c r="X83" s="20">
        <v>0</v>
      </c>
      <c r="Y83" s="20">
        <v>0</v>
      </c>
      <c r="Z83" s="20">
        <v>0</v>
      </c>
      <c r="AA83" s="20">
        <v>1</v>
      </c>
      <c r="AB83" s="20">
        <v>0</v>
      </c>
      <c r="AC83" s="20">
        <v>0</v>
      </c>
      <c r="AD83" s="20">
        <v>0</v>
      </c>
    </row>
    <row r="84" spans="1:30" x14ac:dyDescent="0.45">
      <c r="A84" t="s">
        <v>0</v>
      </c>
      <c r="B84">
        <v>79</v>
      </c>
      <c r="D84" t="str">
        <f t="shared" si="3"/>
        <v>R79</v>
      </c>
      <c r="F84" s="20">
        <v>0</v>
      </c>
      <c r="G84" s="20">
        <v>0</v>
      </c>
      <c r="H84" s="20">
        <v>0</v>
      </c>
      <c r="I84" s="20">
        <v>0</v>
      </c>
      <c r="J84" s="20">
        <v>0</v>
      </c>
      <c r="K84" s="20">
        <v>0</v>
      </c>
      <c r="L84" s="20">
        <v>0</v>
      </c>
      <c r="M84" s="20">
        <v>0</v>
      </c>
      <c r="N84" s="20">
        <v>0</v>
      </c>
      <c r="O84" s="20">
        <v>0</v>
      </c>
      <c r="P84" s="20">
        <v>0</v>
      </c>
      <c r="Q84" s="20">
        <v>0</v>
      </c>
      <c r="R84" s="20">
        <v>0</v>
      </c>
      <c r="S84" s="20">
        <v>0</v>
      </c>
      <c r="T84" s="20">
        <v>0</v>
      </c>
      <c r="U84" s="20">
        <v>0</v>
      </c>
      <c r="V84" s="20">
        <v>0</v>
      </c>
      <c r="W84" s="20">
        <v>0</v>
      </c>
      <c r="X84" s="20">
        <v>0</v>
      </c>
      <c r="Y84" s="20">
        <v>0</v>
      </c>
      <c r="Z84" s="20">
        <v>0</v>
      </c>
      <c r="AA84" s="20">
        <v>0</v>
      </c>
      <c r="AB84" s="20">
        <v>0</v>
      </c>
      <c r="AC84" s="20">
        <v>0</v>
      </c>
      <c r="AD84" s="20">
        <v>0</v>
      </c>
    </row>
    <row r="85" spans="1:30" x14ac:dyDescent="0.45">
      <c r="A85" t="s">
        <v>0</v>
      </c>
      <c r="B85">
        <v>80</v>
      </c>
      <c r="D85" t="str">
        <f t="shared" si="3"/>
        <v>R80</v>
      </c>
      <c r="F85" s="20">
        <v>1</v>
      </c>
      <c r="G85" s="20">
        <v>1</v>
      </c>
      <c r="H85" s="20">
        <v>0</v>
      </c>
      <c r="I85" s="20">
        <v>0</v>
      </c>
      <c r="J85" s="20">
        <v>1</v>
      </c>
      <c r="K85" s="20">
        <v>0</v>
      </c>
      <c r="L85" s="20">
        <v>1</v>
      </c>
      <c r="M85" s="20">
        <v>0</v>
      </c>
      <c r="N85" s="20">
        <v>0</v>
      </c>
      <c r="O85" s="20">
        <v>0</v>
      </c>
      <c r="P85" s="20">
        <v>0</v>
      </c>
      <c r="Q85" s="20">
        <v>0</v>
      </c>
      <c r="R85" s="20">
        <v>0</v>
      </c>
      <c r="S85" s="20">
        <v>0</v>
      </c>
      <c r="T85" s="20">
        <v>0</v>
      </c>
      <c r="U85" s="20">
        <v>0</v>
      </c>
      <c r="V85" s="20">
        <v>0</v>
      </c>
      <c r="W85" s="20">
        <v>0</v>
      </c>
      <c r="X85" s="20">
        <v>0</v>
      </c>
      <c r="Y85" s="20">
        <v>0</v>
      </c>
      <c r="Z85" s="20">
        <v>0</v>
      </c>
      <c r="AA85" s="20">
        <v>1</v>
      </c>
      <c r="AB85" s="20">
        <v>0</v>
      </c>
      <c r="AC85" s="20">
        <v>0</v>
      </c>
      <c r="AD85" s="20">
        <v>1</v>
      </c>
    </row>
    <row r="86" spans="1:30" x14ac:dyDescent="0.45">
      <c r="A86" t="s">
        <v>0</v>
      </c>
      <c r="B86">
        <v>81</v>
      </c>
      <c r="D86" t="str">
        <f t="shared" si="3"/>
        <v>R81</v>
      </c>
      <c r="F86" s="20">
        <v>1</v>
      </c>
      <c r="G86" s="20">
        <v>1</v>
      </c>
      <c r="H86" s="20">
        <v>1</v>
      </c>
      <c r="I86" s="20">
        <v>0</v>
      </c>
      <c r="J86" s="20">
        <v>0</v>
      </c>
      <c r="K86" s="20">
        <v>1</v>
      </c>
      <c r="L86" s="20">
        <v>0</v>
      </c>
      <c r="M86" s="20">
        <v>0</v>
      </c>
      <c r="N86" s="20">
        <v>0</v>
      </c>
      <c r="O86" s="20">
        <v>0</v>
      </c>
      <c r="P86" s="20">
        <v>0</v>
      </c>
      <c r="Q86" s="20">
        <v>0</v>
      </c>
      <c r="R86" s="20">
        <v>0</v>
      </c>
      <c r="S86" s="20">
        <v>1</v>
      </c>
      <c r="T86" s="20">
        <v>1</v>
      </c>
      <c r="U86" s="20">
        <v>0</v>
      </c>
      <c r="V86" s="20">
        <v>0</v>
      </c>
      <c r="W86" s="20">
        <v>0</v>
      </c>
      <c r="X86" s="20">
        <v>0</v>
      </c>
      <c r="Y86" s="20">
        <v>0</v>
      </c>
      <c r="Z86" s="20">
        <v>0</v>
      </c>
      <c r="AA86" s="20">
        <v>0</v>
      </c>
      <c r="AB86" s="20">
        <v>0</v>
      </c>
      <c r="AC86" s="20">
        <v>0</v>
      </c>
      <c r="AD86" s="20">
        <v>0</v>
      </c>
    </row>
    <row r="87" spans="1:30" x14ac:dyDescent="0.45">
      <c r="A87" t="s">
        <v>0</v>
      </c>
      <c r="B87">
        <v>82</v>
      </c>
      <c r="D87" t="str">
        <f t="shared" si="3"/>
        <v>R82</v>
      </c>
      <c r="F87" s="20">
        <v>0</v>
      </c>
      <c r="G87" s="20">
        <v>1</v>
      </c>
      <c r="H87" s="20">
        <v>0</v>
      </c>
      <c r="I87" s="20">
        <v>0</v>
      </c>
      <c r="J87" s="20">
        <v>0</v>
      </c>
      <c r="K87" s="20">
        <v>0</v>
      </c>
      <c r="L87" s="20">
        <v>0</v>
      </c>
      <c r="M87" s="20">
        <v>0</v>
      </c>
      <c r="N87" s="20">
        <v>0</v>
      </c>
      <c r="O87" s="20">
        <v>0</v>
      </c>
      <c r="P87" s="20">
        <v>0</v>
      </c>
      <c r="Q87" s="20">
        <v>0</v>
      </c>
      <c r="R87" s="20">
        <v>0</v>
      </c>
      <c r="S87" s="20">
        <v>1</v>
      </c>
      <c r="T87" s="20">
        <v>1</v>
      </c>
      <c r="U87" s="20">
        <v>0</v>
      </c>
      <c r="V87" s="20">
        <v>0</v>
      </c>
      <c r="W87" s="20">
        <v>0</v>
      </c>
      <c r="X87" s="20">
        <v>0</v>
      </c>
      <c r="Y87" s="20">
        <v>0</v>
      </c>
      <c r="Z87" s="20">
        <v>0</v>
      </c>
      <c r="AA87" s="20">
        <v>0</v>
      </c>
      <c r="AB87" s="20">
        <v>0</v>
      </c>
      <c r="AC87" s="20">
        <v>0</v>
      </c>
      <c r="AD87" s="20">
        <v>0</v>
      </c>
    </row>
    <row r="88" spans="1:30" x14ac:dyDescent="0.45">
      <c r="A88" t="s">
        <v>0</v>
      </c>
      <c r="B88">
        <v>83</v>
      </c>
      <c r="D88" t="str">
        <f t="shared" si="3"/>
        <v>R83</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row>
    <row r="89" spans="1:30" x14ac:dyDescent="0.45">
      <c r="A89" t="s">
        <v>0</v>
      </c>
      <c r="B89">
        <v>84</v>
      </c>
      <c r="D89" t="str">
        <f t="shared" si="3"/>
        <v>R84</v>
      </c>
      <c r="F89" s="20">
        <v>0</v>
      </c>
      <c r="G89" s="20">
        <v>1</v>
      </c>
      <c r="H89" s="20">
        <v>1</v>
      </c>
      <c r="I89" s="20">
        <v>0</v>
      </c>
      <c r="J89" s="20">
        <v>1</v>
      </c>
      <c r="K89" s="20">
        <v>1</v>
      </c>
      <c r="L89" s="20">
        <v>0</v>
      </c>
      <c r="M89" s="20">
        <v>0</v>
      </c>
      <c r="N89" s="20">
        <v>0</v>
      </c>
      <c r="O89" s="20">
        <v>0</v>
      </c>
      <c r="P89" s="20">
        <v>0</v>
      </c>
      <c r="Q89" s="20">
        <v>1</v>
      </c>
      <c r="R89" s="20">
        <v>0</v>
      </c>
      <c r="S89" s="20">
        <v>0</v>
      </c>
      <c r="T89" s="20">
        <v>0</v>
      </c>
      <c r="U89" s="20">
        <v>0</v>
      </c>
      <c r="V89" s="20">
        <v>0</v>
      </c>
      <c r="W89" s="20">
        <v>0</v>
      </c>
      <c r="X89" s="20">
        <v>0</v>
      </c>
      <c r="Y89" s="20">
        <v>0</v>
      </c>
      <c r="Z89" s="20">
        <v>0</v>
      </c>
      <c r="AA89" s="20">
        <v>0</v>
      </c>
      <c r="AB89" s="20">
        <v>0</v>
      </c>
      <c r="AC89" s="20">
        <v>0</v>
      </c>
      <c r="AD89" s="20">
        <v>0</v>
      </c>
    </row>
    <row r="90" spans="1:30" x14ac:dyDescent="0.45">
      <c r="A90" t="s">
        <v>0</v>
      </c>
      <c r="B90">
        <v>85</v>
      </c>
      <c r="D90" t="str">
        <f t="shared" si="3"/>
        <v>R85</v>
      </c>
      <c r="F90" s="20">
        <v>0</v>
      </c>
      <c r="G90" s="20">
        <v>0</v>
      </c>
      <c r="H90" s="20">
        <v>0</v>
      </c>
      <c r="I90" s="20">
        <v>0</v>
      </c>
      <c r="J90" s="20">
        <v>0</v>
      </c>
      <c r="K90" s="20">
        <v>0</v>
      </c>
      <c r="L90" s="20">
        <v>0</v>
      </c>
      <c r="M90" s="20">
        <v>0</v>
      </c>
      <c r="N90" s="20">
        <v>0</v>
      </c>
      <c r="O90" s="20">
        <v>0</v>
      </c>
      <c r="P90" s="20">
        <v>0</v>
      </c>
      <c r="Q90" s="20">
        <v>0</v>
      </c>
      <c r="R90" s="20">
        <v>0</v>
      </c>
      <c r="S90" s="20">
        <v>0</v>
      </c>
      <c r="T90" s="20">
        <v>0</v>
      </c>
      <c r="U90" s="20">
        <v>0</v>
      </c>
      <c r="V90" s="20">
        <v>0</v>
      </c>
      <c r="W90" s="20">
        <v>0</v>
      </c>
      <c r="X90" s="20">
        <v>0</v>
      </c>
      <c r="Y90" s="20">
        <v>0</v>
      </c>
      <c r="Z90" s="20">
        <v>0</v>
      </c>
      <c r="AA90" s="20">
        <v>0</v>
      </c>
      <c r="AB90" s="20">
        <v>0</v>
      </c>
      <c r="AC90" s="20">
        <v>0</v>
      </c>
      <c r="AD90" s="20">
        <v>0</v>
      </c>
    </row>
    <row r="91" spans="1:30" x14ac:dyDescent="0.45">
      <c r="A91" t="s">
        <v>0</v>
      </c>
      <c r="B91">
        <v>86</v>
      </c>
      <c r="D91" t="str">
        <f t="shared" si="3"/>
        <v>R86</v>
      </c>
      <c r="F91" s="20">
        <v>0</v>
      </c>
      <c r="G91" s="20">
        <v>0</v>
      </c>
      <c r="H91" s="20">
        <v>1</v>
      </c>
      <c r="I91" s="20">
        <v>0</v>
      </c>
      <c r="J91" s="20">
        <v>0</v>
      </c>
      <c r="K91" s="20">
        <v>0</v>
      </c>
      <c r="L91" s="20">
        <v>0</v>
      </c>
      <c r="M91" s="20">
        <v>0</v>
      </c>
      <c r="N91" s="20">
        <v>0</v>
      </c>
      <c r="O91" s="20">
        <v>0</v>
      </c>
      <c r="P91" s="20">
        <v>1</v>
      </c>
      <c r="Q91" s="20">
        <v>0</v>
      </c>
      <c r="R91" s="20">
        <v>0</v>
      </c>
      <c r="S91" s="20">
        <v>0</v>
      </c>
      <c r="T91" s="20">
        <v>0</v>
      </c>
      <c r="U91" s="20">
        <v>0</v>
      </c>
      <c r="V91" s="20">
        <v>0</v>
      </c>
      <c r="W91" s="20">
        <v>0</v>
      </c>
      <c r="X91" s="20">
        <v>0</v>
      </c>
      <c r="Y91" s="20">
        <v>0</v>
      </c>
      <c r="Z91" s="20">
        <v>0</v>
      </c>
      <c r="AA91" s="20">
        <v>0</v>
      </c>
      <c r="AB91" s="20">
        <v>0</v>
      </c>
      <c r="AC91" s="20">
        <v>0</v>
      </c>
      <c r="AD91" s="20">
        <v>0</v>
      </c>
    </row>
    <row r="92" spans="1:30" x14ac:dyDescent="0.45">
      <c r="A92" t="s">
        <v>0</v>
      </c>
      <c r="B92">
        <v>87</v>
      </c>
      <c r="D92" t="str">
        <f t="shared" si="3"/>
        <v>R87</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row>
    <row r="93" spans="1:30" x14ac:dyDescent="0.45">
      <c r="A93" t="s">
        <v>0</v>
      </c>
      <c r="B93">
        <v>88</v>
      </c>
      <c r="D93" t="str">
        <f t="shared" si="3"/>
        <v>R88</v>
      </c>
      <c r="F93" s="20">
        <v>1</v>
      </c>
      <c r="G93" s="20">
        <v>1</v>
      </c>
      <c r="H93" s="20">
        <v>1</v>
      </c>
      <c r="I93" s="20">
        <v>0</v>
      </c>
      <c r="J93" s="20">
        <v>1</v>
      </c>
      <c r="K93" s="20">
        <v>0</v>
      </c>
      <c r="L93" s="20">
        <v>1</v>
      </c>
      <c r="M93" s="20">
        <v>1</v>
      </c>
      <c r="N93" s="20">
        <v>0</v>
      </c>
      <c r="O93" s="20">
        <v>0</v>
      </c>
      <c r="P93" s="20">
        <v>1</v>
      </c>
      <c r="Q93" s="20">
        <v>0</v>
      </c>
      <c r="R93" s="20">
        <v>1</v>
      </c>
      <c r="S93" s="20">
        <v>0</v>
      </c>
      <c r="T93" s="20">
        <v>0</v>
      </c>
      <c r="U93" s="20">
        <v>0</v>
      </c>
      <c r="V93" s="20">
        <v>0</v>
      </c>
      <c r="W93" s="20">
        <v>0</v>
      </c>
      <c r="X93" s="20">
        <v>0</v>
      </c>
      <c r="Y93" s="20">
        <v>0</v>
      </c>
      <c r="Z93" s="20">
        <v>0</v>
      </c>
      <c r="AA93" s="20">
        <v>0</v>
      </c>
      <c r="AB93" s="20">
        <v>0</v>
      </c>
      <c r="AC93" s="20">
        <v>0</v>
      </c>
      <c r="AD93" s="20">
        <v>0</v>
      </c>
    </row>
    <row r="94" spans="1:30" x14ac:dyDescent="0.45">
      <c r="A94" t="s">
        <v>0</v>
      </c>
      <c r="B94">
        <v>89</v>
      </c>
      <c r="D94" t="str">
        <f t="shared" si="3"/>
        <v>R89</v>
      </c>
      <c r="F94" s="20">
        <v>1</v>
      </c>
      <c r="G94" s="20">
        <v>1</v>
      </c>
      <c r="H94" s="20">
        <v>1</v>
      </c>
      <c r="I94" s="20">
        <v>1</v>
      </c>
      <c r="J94" s="20">
        <v>0</v>
      </c>
      <c r="K94" s="20">
        <v>0</v>
      </c>
      <c r="L94" s="20">
        <v>0</v>
      </c>
      <c r="M94" s="20">
        <v>1</v>
      </c>
      <c r="N94" s="20">
        <v>0</v>
      </c>
      <c r="O94" s="20">
        <v>0</v>
      </c>
      <c r="P94" s="20">
        <v>1</v>
      </c>
      <c r="Q94" s="20">
        <v>0</v>
      </c>
      <c r="R94" s="20">
        <v>1</v>
      </c>
      <c r="S94" s="20">
        <v>0</v>
      </c>
      <c r="T94" s="20">
        <v>0</v>
      </c>
      <c r="U94" s="20">
        <v>0</v>
      </c>
      <c r="V94" s="20">
        <v>0</v>
      </c>
      <c r="W94" s="20">
        <v>0</v>
      </c>
      <c r="X94" s="20">
        <v>0</v>
      </c>
      <c r="Y94" s="20">
        <v>1</v>
      </c>
      <c r="Z94" s="20">
        <v>0</v>
      </c>
      <c r="AA94" s="20">
        <v>1</v>
      </c>
      <c r="AB94" s="20">
        <v>0</v>
      </c>
      <c r="AC94" s="20">
        <v>0</v>
      </c>
      <c r="AD94" s="20">
        <v>0</v>
      </c>
    </row>
    <row r="95" spans="1:30" x14ac:dyDescent="0.45">
      <c r="A95" t="s">
        <v>0</v>
      </c>
      <c r="B95">
        <v>90</v>
      </c>
      <c r="D95" t="str">
        <f t="shared" si="3"/>
        <v>R90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row>
    <row r="96" spans="1:30" x14ac:dyDescent="0.45">
      <c r="A96" t="s">
        <v>0</v>
      </c>
      <c r="B96">
        <v>91</v>
      </c>
      <c r="D96" t="str">
        <f t="shared" si="3"/>
        <v>R91</v>
      </c>
      <c r="F96" s="20">
        <v>1</v>
      </c>
      <c r="G96" s="20">
        <v>1</v>
      </c>
      <c r="H96" s="20">
        <v>1</v>
      </c>
      <c r="I96" s="20">
        <v>0</v>
      </c>
      <c r="J96" s="20">
        <v>1</v>
      </c>
      <c r="K96" s="20">
        <v>1</v>
      </c>
      <c r="L96" s="20">
        <v>1</v>
      </c>
      <c r="M96" s="20">
        <v>0</v>
      </c>
      <c r="N96" s="20">
        <v>0</v>
      </c>
      <c r="O96" s="20">
        <v>0</v>
      </c>
      <c r="P96" s="20">
        <v>1</v>
      </c>
      <c r="Q96" s="20">
        <v>1</v>
      </c>
      <c r="R96" s="20">
        <v>1</v>
      </c>
      <c r="S96" s="20">
        <v>1</v>
      </c>
      <c r="T96" s="20">
        <v>1</v>
      </c>
      <c r="U96" s="20">
        <v>0</v>
      </c>
      <c r="V96" s="20">
        <v>1</v>
      </c>
      <c r="W96" s="20">
        <v>1</v>
      </c>
      <c r="X96" s="20">
        <v>0</v>
      </c>
      <c r="Y96" s="20">
        <v>1</v>
      </c>
      <c r="Z96" s="20">
        <v>0</v>
      </c>
      <c r="AA96" s="20">
        <v>1</v>
      </c>
      <c r="AB96" s="20">
        <v>0</v>
      </c>
      <c r="AC96" s="20">
        <v>0</v>
      </c>
      <c r="AD96" s="20">
        <v>0</v>
      </c>
    </row>
    <row r="97" spans="1:30" x14ac:dyDescent="0.45">
      <c r="A97" t="s">
        <v>0</v>
      </c>
      <c r="B97">
        <v>92</v>
      </c>
      <c r="D97" t="str">
        <f t="shared" si="3"/>
        <v>R92</v>
      </c>
      <c r="F97" s="20">
        <v>0</v>
      </c>
      <c r="G97" s="20">
        <v>0</v>
      </c>
      <c r="H97" s="20">
        <v>0</v>
      </c>
      <c r="I97" s="20">
        <v>0</v>
      </c>
      <c r="J97" s="20">
        <v>1</v>
      </c>
      <c r="K97" s="20">
        <v>1</v>
      </c>
      <c r="L97" s="20">
        <v>1</v>
      </c>
      <c r="M97" s="20">
        <v>0</v>
      </c>
      <c r="N97" s="20">
        <v>0</v>
      </c>
      <c r="O97" s="20">
        <v>0</v>
      </c>
      <c r="P97" s="20">
        <v>0</v>
      </c>
      <c r="Q97" s="20">
        <v>0</v>
      </c>
      <c r="R97" s="20">
        <v>0</v>
      </c>
      <c r="S97" s="20">
        <v>1</v>
      </c>
      <c r="T97" s="20">
        <v>1</v>
      </c>
      <c r="U97" s="20">
        <v>0</v>
      </c>
      <c r="V97" s="20">
        <v>0</v>
      </c>
      <c r="W97" s="20">
        <v>0</v>
      </c>
      <c r="X97" s="20">
        <v>1</v>
      </c>
      <c r="Y97" s="20">
        <v>0</v>
      </c>
      <c r="Z97" s="20">
        <v>0</v>
      </c>
      <c r="AA97" s="20">
        <v>1</v>
      </c>
      <c r="AB97" s="20">
        <v>0</v>
      </c>
      <c r="AC97" s="20">
        <v>0</v>
      </c>
      <c r="AD97" s="20">
        <v>1</v>
      </c>
    </row>
    <row r="98" spans="1:30" x14ac:dyDescent="0.45">
      <c r="A98" t="s">
        <v>0</v>
      </c>
      <c r="B98">
        <v>93</v>
      </c>
      <c r="D98" t="str">
        <f t="shared" si="3"/>
        <v>R93</v>
      </c>
      <c r="F98" s="20">
        <v>0</v>
      </c>
      <c r="G98" s="20">
        <v>0</v>
      </c>
      <c r="H98" s="20">
        <v>0</v>
      </c>
      <c r="I98" s="20">
        <v>0</v>
      </c>
      <c r="J98" s="20">
        <v>0</v>
      </c>
      <c r="K98" s="20">
        <v>0</v>
      </c>
      <c r="L98" s="20">
        <v>0</v>
      </c>
      <c r="M98" s="20">
        <v>0</v>
      </c>
      <c r="N98" s="20">
        <v>0</v>
      </c>
      <c r="O98" s="20">
        <v>0</v>
      </c>
      <c r="P98" s="20">
        <v>0</v>
      </c>
      <c r="Q98" s="20">
        <v>0</v>
      </c>
      <c r="R98" s="20">
        <v>0</v>
      </c>
      <c r="S98" s="20">
        <v>1</v>
      </c>
      <c r="T98" s="20">
        <v>0</v>
      </c>
      <c r="U98" s="20">
        <v>0</v>
      </c>
      <c r="V98" s="20">
        <v>0</v>
      </c>
      <c r="W98" s="20">
        <v>0</v>
      </c>
      <c r="X98" s="20">
        <v>0</v>
      </c>
      <c r="Y98" s="20">
        <v>0</v>
      </c>
      <c r="Z98" s="20">
        <v>0</v>
      </c>
      <c r="AA98" s="20">
        <v>1</v>
      </c>
      <c r="AB98" s="20">
        <v>0</v>
      </c>
      <c r="AC98" s="20">
        <v>0</v>
      </c>
      <c r="AD98" s="20">
        <v>0</v>
      </c>
    </row>
    <row r="99" spans="1:30" x14ac:dyDescent="0.45">
      <c r="A99" t="s">
        <v>0</v>
      </c>
      <c r="B99">
        <v>94</v>
      </c>
      <c r="D99" t="str">
        <f t="shared" si="3"/>
        <v>R94</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row>
    <row r="100" spans="1:30" x14ac:dyDescent="0.45">
      <c r="A100" t="s">
        <v>0</v>
      </c>
      <c r="B100">
        <v>95</v>
      </c>
      <c r="D100" t="str">
        <f t="shared" si="3"/>
        <v>R95</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row>
    <row r="101" spans="1:30" x14ac:dyDescent="0.45">
      <c r="A101" t="s">
        <v>0</v>
      </c>
      <c r="B101">
        <v>96</v>
      </c>
      <c r="D101" t="str">
        <f t="shared" si="3"/>
        <v>R96</v>
      </c>
      <c r="F101" s="20">
        <v>0</v>
      </c>
      <c r="G101" s="20">
        <v>0</v>
      </c>
      <c r="H101" s="20">
        <v>1</v>
      </c>
      <c r="I101" s="20">
        <v>1</v>
      </c>
      <c r="J101" s="20">
        <v>0</v>
      </c>
      <c r="K101" s="20">
        <v>0</v>
      </c>
      <c r="L101" s="20">
        <v>1</v>
      </c>
      <c r="M101" s="20">
        <v>1</v>
      </c>
      <c r="N101" s="20">
        <v>0</v>
      </c>
      <c r="O101" s="20">
        <v>0</v>
      </c>
      <c r="P101" s="20">
        <v>1</v>
      </c>
      <c r="Q101" s="20">
        <v>0</v>
      </c>
      <c r="R101" s="20">
        <v>0</v>
      </c>
      <c r="S101" s="20">
        <v>1</v>
      </c>
      <c r="T101" s="20">
        <v>1</v>
      </c>
      <c r="U101" s="20">
        <v>1</v>
      </c>
      <c r="V101" s="20">
        <v>1</v>
      </c>
      <c r="W101" s="20">
        <v>1</v>
      </c>
      <c r="X101" s="20">
        <v>0</v>
      </c>
      <c r="Y101" s="20">
        <v>0</v>
      </c>
      <c r="Z101" s="20">
        <v>0</v>
      </c>
      <c r="AA101" s="20">
        <v>0</v>
      </c>
      <c r="AB101" s="20">
        <v>0</v>
      </c>
      <c r="AC101" s="20">
        <v>0</v>
      </c>
      <c r="AD101" s="20">
        <v>1</v>
      </c>
    </row>
    <row r="102" spans="1:30" x14ac:dyDescent="0.45">
      <c r="A102" t="s">
        <v>0</v>
      </c>
      <c r="B102">
        <v>97</v>
      </c>
      <c r="D102" t="str">
        <f t="shared" si="3"/>
        <v>R97</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row>
    <row r="103" spans="1:30" x14ac:dyDescent="0.45">
      <c r="A103" t="s">
        <v>0</v>
      </c>
      <c r="B103">
        <v>98</v>
      </c>
      <c r="D103" t="str">
        <f t="shared" si="3"/>
        <v>R98</v>
      </c>
      <c r="F103" s="20">
        <v>0</v>
      </c>
      <c r="G103" s="20">
        <v>0</v>
      </c>
      <c r="H103" s="20">
        <v>1</v>
      </c>
      <c r="I103" s="20">
        <v>0</v>
      </c>
      <c r="J103" s="20">
        <v>1</v>
      </c>
      <c r="K103" s="20">
        <v>1</v>
      </c>
      <c r="L103" s="20">
        <v>1</v>
      </c>
      <c r="M103" s="20">
        <v>1</v>
      </c>
      <c r="N103" s="20">
        <v>0</v>
      </c>
      <c r="O103" s="20">
        <v>0</v>
      </c>
      <c r="P103" s="20">
        <v>0</v>
      </c>
      <c r="Q103" s="20">
        <v>0</v>
      </c>
      <c r="R103" s="20">
        <v>0</v>
      </c>
      <c r="S103" s="20">
        <v>0</v>
      </c>
      <c r="T103" s="20">
        <v>0</v>
      </c>
      <c r="U103" s="20">
        <v>0</v>
      </c>
      <c r="V103" s="20">
        <v>0</v>
      </c>
      <c r="W103" s="20">
        <v>1</v>
      </c>
      <c r="X103" s="20">
        <v>0</v>
      </c>
      <c r="Y103" s="20">
        <v>1</v>
      </c>
      <c r="Z103" s="20">
        <v>0</v>
      </c>
      <c r="AA103" s="20">
        <v>0</v>
      </c>
      <c r="AB103" s="20">
        <v>0</v>
      </c>
      <c r="AC103" s="20">
        <v>1</v>
      </c>
      <c r="AD103" s="20">
        <v>0</v>
      </c>
    </row>
    <row r="104" spans="1:30" x14ac:dyDescent="0.45">
      <c r="A104" t="s">
        <v>0</v>
      </c>
      <c r="B104">
        <v>99</v>
      </c>
      <c r="D104" t="str">
        <f t="shared" si="3"/>
        <v>R99</v>
      </c>
      <c r="F104" s="20">
        <v>1</v>
      </c>
      <c r="G104" s="20">
        <v>1</v>
      </c>
      <c r="H104" s="20">
        <v>1</v>
      </c>
      <c r="I104" s="20">
        <v>0</v>
      </c>
      <c r="J104" s="20">
        <v>0</v>
      </c>
      <c r="K104" s="20">
        <v>1</v>
      </c>
      <c r="L104" s="20">
        <v>0</v>
      </c>
      <c r="M104" s="20">
        <v>0</v>
      </c>
      <c r="N104" s="20">
        <v>0</v>
      </c>
      <c r="O104" s="20">
        <v>0</v>
      </c>
      <c r="P104" s="20">
        <v>0</v>
      </c>
      <c r="Q104" s="20">
        <v>0</v>
      </c>
      <c r="R104" s="20">
        <v>0</v>
      </c>
      <c r="S104" s="20">
        <v>0</v>
      </c>
      <c r="T104" s="20">
        <v>0</v>
      </c>
      <c r="U104" s="20">
        <v>0</v>
      </c>
      <c r="V104" s="20">
        <v>0</v>
      </c>
      <c r="W104" s="20">
        <v>1</v>
      </c>
      <c r="X104" s="20">
        <v>0</v>
      </c>
      <c r="Y104" s="20">
        <v>0</v>
      </c>
      <c r="Z104" s="20">
        <v>0</v>
      </c>
      <c r="AA104" s="20">
        <v>1</v>
      </c>
      <c r="AB104" s="20">
        <v>0</v>
      </c>
      <c r="AC104" s="20">
        <v>1</v>
      </c>
      <c r="AD104" s="20">
        <v>0</v>
      </c>
    </row>
    <row r="105" spans="1:30" x14ac:dyDescent="0.45">
      <c r="A105" t="s">
        <v>0</v>
      </c>
      <c r="B105">
        <v>100</v>
      </c>
      <c r="D105" t="str">
        <f t="shared" si="3"/>
        <v>R100</v>
      </c>
      <c r="F105" s="20">
        <v>1</v>
      </c>
      <c r="G105" s="20">
        <v>1</v>
      </c>
      <c r="H105" s="20">
        <v>1</v>
      </c>
      <c r="I105" s="20">
        <v>0</v>
      </c>
      <c r="J105" s="20">
        <v>1</v>
      </c>
      <c r="K105" s="20">
        <v>1</v>
      </c>
      <c r="L105" s="20">
        <v>1</v>
      </c>
      <c r="M105" s="20">
        <v>1</v>
      </c>
      <c r="N105" s="20">
        <v>0</v>
      </c>
      <c r="O105" s="20">
        <v>0</v>
      </c>
      <c r="P105" s="20">
        <v>0</v>
      </c>
      <c r="Q105" s="20">
        <v>0</v>
      </c>
      <c r="R105" s="20">
        <v>1</v>
      </c>
      <c r="S105" s="20">
        <v>0</v>
      </c>
      <c r="T105" s="20">
        <v>1</v>
      </c>
      <c r="U105" s="20">
        <v>1</v>
      </c>
      <c r="V105" s="20">
        <v>0</v>
      </c>
      <c r="W105" s="20">
        <v>0</v>
      </c>
      <c r="X105" s="20">
        <v>0</v>
      </c>
      <c r="Y105" s="20">
        <v>0</v>
      </c>
      <c r="Z105" s="20">
        <v>0</v>
      </c>
      <c r="AA105" s="20">
        <v>1</v>
      </c>
      <c r="AB105" s="20">
        <v>0</v>
      </c>
      <c r="AC105" s="20">
        <v>1</v>
      </c>
      <c r="AD105" s="20">
        <v>0</v>
      </c>
    </row>
    <row r="106" spans="1:30" x14ac:dyDescent="0.45">
      <c r="A106" t="s">
        <v>0</v>
      </c>
      <c r="B106">
        <v>101</v>
      </c>
      <c r="D106" t="str">
        <f t="shared" si="3"/>
        <v>R101</v>
      </c>
      <c r="F106" s="20">
        <v>1</v>
      </c>
      <c r="G106" s="20">
        <v>1</v>
      </c>
      <c r="H106" s="20">
        <v>1</v>
      </c>
      <c r="I106" s="20">
        <v>0</v>
      </c>
      <c r="J106" s="20">
        <v>1</v>
      </c>
      <c r="K106" s="20">
        <v>1</v>
      </c>
      <c r="L106" s="20">
        <v>0</v>
      </c>
      <c r="M106" s="20">
        <v>0</v>
      </c>
      <c r="N106" s="20">
        <v>0</v>
      </c>
      <c r="O106" s="20">
        <v>0</v>
      </c>
      <c r="P106" s="20">
        <v>1</v>
      </c>
      <c r="Q106" s="20">
        <v>0</v>
      </c>
      <c r="R106" s="20">
        <v>0</v>
      </c>
      <c r="S106" s="20">
        <v>1</v>
      </c>
      <c r="T106" s="20">
        <v>1</v>
      </c>
      <c r="U106" s="20">
        <v>0</v>
      </c>
      <c r="V106" s="20">
        <v>0</v>
      </c>
      <c r="W106" s="20">
        <v>1</v>
      </c>
      <c r="X106" s="20">
        <v>0</v>
      </c>
      <c r="Y106" s="20">
        <v>0</v>
      </c>
      <c r="Z106" s="20">
        <v>0</v>
      </c>
      <c r="AA106" s="20">
        <v>0</v>
      </c>
      <c r="AB106" s="20">
        <v>0</v>
      </c>
      <c r="AC106" s="20">
        <v>0</v>
      </c>
      <c r="AD106" s="20">
        <v>0</v>
      </c>
    </row>
    <row r="107" spans="1:30" x14ac:dyDescent="0.45">
      <c r="A107" t="s">
        <v>0</v>
      </c>
      <c r="B107">
        <v>102</v>
      </c>
      <c r="D107" t="str">
        <f t="shared" si="3"/>
        <v>R102</v>
      </c>
      <c r="F107" s="20">
        <v>0</v>
      </c>
      <c r="G107" s="20">
        <v>1</v>
      </c>
      <c r="H107" s="20">
        <v>1</v>
      </c>
      <c r="I107" s="20">
        <v>0</v>
      </c>
      <c r="J107" s="20">
        <v>1</v>
      </c>
      <c r="K107" s="20">
        <v>1</v>
      </c>
      <c r="L107" s="20">
        <v>0</v>
      </c>
      <c r="M107" s="20">
        <v>0</v>
      </c>
      <c r="N107" s="20">
        <v>1</v>
      </c>
      <c r="O107" s="20">
        <v>0</v>
      </c>
      <c r="P107" s="20">
        <v>1</v>
      </c>
      <c r="Q107" s="20">
        <v>1</v>
      </c>
      <c r="R107" s="20">
        <v>1</v>
      </c>
      <c r="S107" s="20">
        <v>0</v>
      </c>
      <c r="T107" s="20">
        <v>0</v>
      </c>
      <c r="U107" s="20">
        <v>0</v>
      </c>
      <c r="V107" s="20">
        <v>0</v>
      </c>
      <c r="W107" s="20">
        <v>0</v>
      </c>
      <c r="X107" s="20">
        <v>0</v>
      </c>
      <c r="Y107" s="20">
        <v>1</v>
      </c>
      <c r="Z107" s="20">
        <v>0</v>
      </c>
      <c r="AA107" s="20">
        <v>1</v>
      </c>
      <c r="AB107" s="20">
        <v>0</v>
      </c>
      <c r="AC107" s="20">
        <v>0</v>
      </c>
      <c r="AD107" s="20">
        <v>0</v>
      </c>
    </row>
    <row r="108" spans="1:30" x14ac:dyDescent="0.45">
      <c r="A108" t="s">
        <v>0</v>
      </c>
      <c r="B108">
        <v>103</v>
      </c>
      <c r="D108" t="str">
        <f t="shared" si="3"/>
        <v>R103</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row>
    <row r="109" spans="1:30" x14ac:dyDescent="0.45">
      <c r="A109" t="s">
        <v>0</v>
      </c>
      <c r="B109">
        <v>104</v>
      </c>
      <c r="D109" t="str">
        <f t="shared" si="3"/>
        <v>R104</v>
      </c>
      <c r="F109" s="20">
        <v>1</v>
      </c>
      <c r="G109" s="20">
        <v>1</v>
      </c>
      <c r="H109" s="20">
        <v>1</v>
      </c>
      <c r="I109" s="20">
        <v>0</v>
      </c>
      <c r="J109" s="20">
        <v>1</v>
      </c>
      <c r="K109" s="20">
        <v>1</v>
      </c>
      <c r="L109" s="20">
        <v>1</v>
      </c>
      <c r="M109" s="20">
        <v>1</v>
      </c>
      <c r="N109" s="20">
        <v>1</v>
      </c>
      <c r="O109" s="20">
        <v>0</v>
      </c>
      <c r="P109" s="20">
        <v>1</v>
      </c>
      <c r="Q109" s="20">
        <v>0</v>
      </c>
      <c r="R109" s="20">
        <v>1</v>
      </c>
      <c r="S109" s="20">
        <v>0</v>
      </c>
      <c r="T109" s="20">
        <v>0</v>
      </c>
      <c r="U109" s="20">
        <v>0</v>
      </c>
      <c r="V109" s="20">
        <v>0</v>
      </c>
      <c r="W109" s="20">
        <v>0</v>
      </c>
      <c r="X109" s="20">
        <v>0</v>
      </c>
      <c r="Y109" s="20">
        <v>1</v>
      </c>
      <c r="Z109" s="20">
        <v>0</v>
      </c>
      <c r="AA109" s="20">
        <v>0</v>
      </c>
      <c r="AB109" s="20">
        <v>0</v>
      </c>
      <c r="AC109" s="20">
        <v>0</v>
      </c>
      <c r="AD109" s="20">
        <v>0</v>
      </c>
    </row>
    <row r="110" spans="1:30" x14ac:dyDescent="0.45">
      <c r="A110" t="s">
        <v>0</v>
      </c>
      <c r="B110">
        <v>105</v>
      </c>
      <c r="D110" t="str">
        <f t="shared" si="3"/>
        <v>R105</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row>
    <row r="111" spans="1:30" x14ac:dyDescent="0.45">
      <c r="A111" t="s">
        <v>0</v>
      </c>
      <c r="B111">
        <v>106</v>
      </c>
      <c r="D111" t="str">
        <f t="shared" si="3"/>
        <v>R106</v>
      </c>
      <c r="F111" s="20">
        <v>0</v>
      </c>
      <c r="G111" s="20">
        <v>1</v>
      </c>
      <c r="H111" s="20">
        <v>1</v>
      </c>
      <c r="I111" s="20">
        <v>0</v>
      </c>
      <c r="J111" s="20">
        <v>0</v>
      </c>
      <c r="K111" s="20">
        <v>0</v>
      </c>
      <c r="L111" s="20">
        <v>0</v>
      </c>
      <c r="M111" s="20">
        <v>0</v>
      </c>
      <c r="N111" s="20">
        <v>0</v>
      </c>
      <c r="O111" s="20">
        <v>0</v>
      </c>
      <c r="P111" s="20">
        <v>1</v>
      </c>
      <c r="Q111" s="20">
        <v>0</v>
      </c>
      <c r="R111" s="20">
        <v>0</v>
      </c>
      <c r="S111" s="20">
        <v>0</v>
      </c>
      <c r="T111" s="20">
        <v>1</v>
      </c>
      <c r="U111" s="20">
        <v>0</v>
      </c>
      <c r="V111" s="20">
        <v>0</v>
      </c>
      <c r="W111" s="20">
        <v>1</v>
      </c>
      <c r="X111" s="20">
        <v>0</v>
      </c>
      <c r="Y111" s="20">
        <v>1</v>
      </c>
      <c r="Z111" s="20">
        <v>0</v>
      </c>
      <c r="AA111" s="20">
        <v>1</v>
      </c>
      <c r="AB111" s="20">
        <v>0</v>
      </c>
      <c r="AC111" s="20">
        <v>0</v>
      </c>
      <c r="AD111" s="20">
        <v>0</v>
      </c>
    </row>
    <row r="112" spans="1:30" x14ac:dyDescent="0.45">
      <c r="A112" t="s">
        <v>0</v>
      </c>
      <c r="B112">
        <v>107</v>
      </c>
      <c r="D112" t="str">
        <f t="shared" si="3"/>
        <v>R107</v>
      </c>
      <c r="F112" s="20">
        <v>0</v>
      </c>
      <c r="G112" s="20">
        <v>0</v>
      </c>
      <c r="H112" s="20">
        <v>0</v>
      </c>
      <c r="I112" s="20">
        <v>0</v>
      </c>
      <c r="J112" s="20">
        <v>0</v>
      </c>
      <c r="K112" s="20">
        <v>0</v>
      </c>
      <c r="L112" s="20">
        <v>0</v>
      </c>
      <c r="M112" s="20">
        <v>0</v>
      </c>
      <c r="N112" s="20">
        <v>0</v>
      </c>
      <c r="O112" s="20">
        <v>0</v>
      </c>
      <c r="P112" s="20">
        <v>0</v>
      </c>
      <c r="Q112" s="20">
        <v>0</v>
      </c>
      <c r="R112" s="20">
        <v>0</v>
      </c>
      <c r="S112" s="20">
        <v>0</v>
      </c>
      <c r="T112" s="20">
        <v>0</v>
      </c>
      <c r="U112" s="20">
        <v>0</v>
      </c>
      <c r="V112" s="20">
        <v>0</v>
      </c>
      <c r="W112" s="20">
        <v>0</v>
      </c>
      <c r="X112" s="20">
        <v>0</v>
      </c>
      <c r="Y112" s="20">
        <v>0</v>
      </c>
      <c r="Z112" s="20">
        <v>0</v>
      </c>
      <c r="AA112" s="20">
        <v>0</v>
      </c>
      <c r="AB112" s="20">
        <v>0</v>
      </c>
      <c r="AC112" s="20">
        <v>0</v>
      </c>
      <c r="AD112" s="20">
        <v>0</v>
      </c>
    </row>
    <row r="113" spans="1:30" x14ac:dyDescent="0.45">
      <c r="A113" t="s">
        <v>0</v>
      </c>
      <c r="B113">
        <v>108</v>
      </c>
      <c r="D113" t="str">
        <f t="shared" si="3"/>
        <v>R108</v>
      </c>
      <c r="F113" s="20">
        <v>0</v>
      </c>
      <c r="G113" s="20">
        <v>1</v>
      </c>
      <c r="H113" s="20">
        <v>1</v>
      </c>
      <c r="I113" s="20">
        <v>0</v>
      </c>
      <c r="J113" s="20">
        <v>1</v>
      </c>
      <c r="K113" s="20">
        <v>1</v>
      </c>
      <c r="L113" s="20">
        <v>1</v>
      </c>
      <c r="M113" s="20">
        <v>0</v>
      </c>
      <c r="N113" s="20">
        <v>0</v>
      </c>
      <c r="O113" s="20">
        <v>0</v>
      </c>
      <c r="P113" s="20">
        <v>0</v>
      </c>
      <c r="Q113" s="20">
        <v>1</v>
      </c>
      <c r="R113" s="20">
        <v>1</v>
      </c>
      <c r="S113" s="20">
        <v>0</v>
      </c>
      <c r="T113" s="20">
        <v>1</v>
      </c>
      <c r="U113" s="20">
        <v>0</v>
      </c>
      <c r="V113" s="20">
        <v>0</v>
      </c>
      <c r="W113" s="20">
        <v>0</v>
      </c>
      <c r="X113" s="20">
        <v>0</v>
      </c>
      <c r="Y113" s="20">
        <v>0</v>
      </c>
      <c r="Z113" s="20">
        <v>0</v>
      </c>
      <c r="AA113" s="20">
        <v>1</v>
      </c>
      <c r="AB113" s="20">
        <v>0</v>
      </c>
      <c r="AC113" s="20">
        <v>0</v>
      </c>
      <c r="AD113" s="20">
        <v>1</v>
      </c>
    </row>
    <row r="114" spans="1:30" x14ac:dyDescent="0.45">
      <c r="A114" t="s">
        <v>0</v>
      </c>
      <c r="B114">
        <v>109</v>
      </c>
      <c r="D114" t="str">
        <f t="shared" si="3"/>
        <v>R109</v>
      </c>
      <c r="F114" s="20">
        <v>0</v>
      </c>
      <c r="G114" s="20">
        <v>0</v>
      </c>
      <c r="H114" s="20">
        <v>0</v>
      </c>
      <c r="I114" s="20">
        <v>0</v>
      </c>
      <c r="J114" s="20">
        <v>0</v>
      </c>
      <c r="K114" s="20">
        <v>0</v>
      </c>
      <c r="L114" s="20">
        <v>0</v>
      </c>
      <c r="M114" s="20">
        <v>0</v>
      </c>
      <c r="N114" s="20">
        <v>0</v>
      </c>
      <c r="O114" s="20">
        <v>0</v>
      </c>
      <c r="P114" s="20">
        <v>0</v>
      </c>
      <c r="Q114" s="20">
        <v>0</v>
      </c>
      <c r="R114" s="20">
        <v>0</v>
      </c>
      <c r="S114" s="20">
        <v>0</v>
      </c>
      <c r="T114" s="20">
        <v>0</v>
      </c>
      <c r="U114" s="20">
        <v>0</v>
      </c>
      <c r="V114" s="20">
        <v>0</v>
      </c>
      <c r="W114" s="20">
        <v>0</v>
      </c>
      <c r="X114" s="20">
        <v>0</v>
      </c>
      <c r="Y114" s="20">
        <v>0</v>
      </c>
      <c r="Z114" s="20">
        <v>0</v>
      </c>
      <c r="AA114" s="20">
        <v>0</v>
      </c>
      <c r="AB114" s="20">
        <v>0</v>
      </c>
      <c r="AC114" s="20">
        <v>0</v>
      </c>
      <c r="AD114" s="20">
        <v>0</v>
      </c>
    </row>
    <row r="115" spans="1:30" x14ac:dyDescent="0.45">
      <c r="A115" t="s">
        <v>0</v>
      </c>
      <c r="B115">
        <v>110</v>
      </c>
      <c r="D115" s="17" t="str">
        <f t="shared" si="3"/>
        <v>R110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row>
    <row r="116" spans="1:30" x14ac:dyDescent="0.45">
      <c r="A116" t="s">
        <v>0</v>
      </c>
      <c r="B116">
        <v>111</v>
      </c>
      <c r="D116" s="17" t="str">
        <f t="shared" si="3"/>
        <v>R111</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row>
  </sheetData>
  <phoneticPr fontId="3" type="noConversion"/>
  <conditionalFormatting sqref="F6:AD116">
    <cfRule type="cellIs" dxfId="10" priority="1" operator="equal">
      <formula>1</formula>
    </cfRule>
    <cfRule type="cellIs" dxfId="9" priority="2" operator="equal">
      <formula>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48E5-754E-45EA-92D3-D7CB73F1A331}">
  <dimension ref="A1:AA27"/>
  <sheetViews>
    <sheetView topLeftCell="A13" workbookViewId="0"/>
  </sheetViews>
  <sheetFormatPr defaultRowHeight="14.25" x14ac:dyDescent="0.45"/>
  <cols>
    <col min="1" max="1" width="34.86328125" style="18" customWidth="1"/>
    <col min="2" max="2" width="6.265625" style="18" customWidth="1"/>
  </cols>
  <sheetData>
    <row r="1" spans="1:27" x14ac:dyDescent="0.45">
      <c r="C1" s="4">
        <f>'H2 benefits'!F1</f>
        <v>6</v>
      </c>
      <c r="D1" s="4">
        <f>'H2 benefits'!G1</f>
        <v>7</v>
      </c>
      <c r="E1" s="4">
        <f>'H2 benefits'!H1</f>
        <v>8</v>
      </c>
      <c r="F1" s="4">
        <f>'H2 benefits'!I1</f>
        <v>9</v>
      </c>
      <c r="G1" s="4">
        <f>'H2 benefits'!J1</f>
        <v>10</v>
      </c>
      <c r="H1" s="4">
        <f>'H2 benefits'!K1</f>
        <v>11</v>
      </c>
      <c r="I1" s="4">
        <f>'H2 benefits'!L1</f>
        <v>12</v>
      </c>
      <c r="J1" s="4">
        <f>'H2 benefits'!M1</f>
        <v>13</v>
      </c>
      <c r="K1" s="4">
        <f>'H2 benefits'!N1</f>
        <v>14</v>
      </c>
      <c r="L1" s="4">
        <f>'H2 benefits'!O1</f>
        <v>15</v>
      </c>
      <c r="M1" s="4">
        <f>'H2 benefits'!P1</f>
        <v>16</v>
      </c>
      <c r="N1" s="4">
        <f>'H2 benefits'!Q1</f>
        <v>17</v>
      </c>
      <c r="O1" s="4">
        <f>'H2 benefits'!R1</f>
        <v>18</v>
      </c>
      <c r="P1" s="4">
        <f>'H2 benefits'!S1</f>
        <v>19</v>
      </c>
      <c r="Q1" s="4">
        <f>'H2 benefits'!T1</f>
        <v>20</v>
      </c>
      <c r="R1" s="4">
        <f>'H2 benefits'!U1</f>
        <v>21</v>
      </c>
      <c r="S1" s="4">
        <f>'H2 benefits'!V1</f>
        <v>22</v>
      </c>
      <c r="T1" s="4">
        <f>'H2 benefits'!W1</f>
        <v>23</v>
      </c>
      <c r="U1" s="4">
        <f>'H2 benefits'!X1</f>
        <v>24</v>
      </c>
      <c r="V1" s="4">
        <f>'H2 benefits'!Y1</f>
        <v>25</v>
      </c>
      <c r="W1" s="4">
        <f>'H2 benefits'!Z1</f>
        <v>26</v>
      </c>
      <c r="X1" s="4">
        <f>'H2 benefits'!AA1</f>
        <v>27</v>
      </c>
      <c r="Y1" s="4">
        <f>'H2 benefits'!AB1</f>
        <v>28</v>
      </c>
      <c r="Z1" s="4">
        <f>'H2 benefits'!AC1</f>
        <v>29</v>
      </c>
      <c r="AA1" s="4">
        <f>'H2 benefits'!AD1</f>
        <v>30</v>
      </c>
    </row>
    <row r="2" spans="1:27" ht="172.5" x14ac:dyDescent="0.45">
      <c r="C2" s="2" t="s">
        <v>153</v>
      </c>
      <c r="D2" s="2" t="s">
        <v>179</v>
      </c>
      <c r="E2" s="2" t="s">
        <v>290</v>
      </c>
      <c r="F2" s="2" t="s">
        <v>292</v>
      </c>
      <c r="G2" s="2" t="s">
        <v>293</v>
      </c>
      <c r="H2" s="2" t="s">
        <v>294</v>
      </c>
      <c r="I2" s="2" t="s">
        <v>291</v>
      </c>
      <c r="J2" s="2" t="s">
        <v>295</v>
      </c>
      <c r="K2" s="2" t="s">
        <v>296</v>
      </c>
      <c r="L2" s="2" t="s">
        <v>297</v>
      </c>
      <c r="M2" s="2" t="s">
        <v>298</v>
      </c>
      <c r="N2" s="2" t="s">
        <v>299</v>
      </c>
      <c r="O2" s="2" t="s">
        <v>300</v>
      </c>
      <c r="P2" s="2" t="s">
        <v>301</v>
      </c>
      <c r="Q2" s="2" t="s">
        <v>302</v>
      </c>
      <c r="R2" s="2" t="s">
        <v>303</v>
      </c>
      <c r="S2" s="2" t="s">
        <v>304</v>
      </c>
      <c r="T2" s="2" t="s">
        <v>305</v>
      </c>
      <c r="U2" s="2" t="s">
        <v>306</v>
      </c>
      <c r="V2" s="2" t="s">
        <v>307</v>
      </c>
      <c r="W2" s="2" t="s">
        <v>308</v>
      </c>
      <c r="X2" s="2" t="s">
        <v>309</v>
      </c>
      <c r="Y2" s="2" t="s">
        <v>310</v>
      </c>
      <c r="Z2" s="2" t="s">
        <v>311</v>
      </c>
      <c r="AA2" s="2" t="s">
        <v>312</v>
      </c>
    </row>
    <row r="3" spans="1:27" x14ac:dyDescent="0.45">
      <c r="A3" s="21" t="s">
        <v>153</v>
      </c>
      <c r="B3" s="22">
        <v>6</v>
      </c>
      <c r="C3">
        <f ca="1">1-(COUNTIFS(OFFSET('H2 benefits'!$A$1,2,$B3-1,totalresp),1,OFFSET('H2 benefits'!$A$1,2,C$1-1,totalresp),1)/(COUNTIFS(OFFSET('H2 benefits'!$A$1,2,$B3-1,totalresp),1,OFFSET('H2 benefits'!$A$1,2,C$1-1,totalresp),1)+COUNTIFS(OFFSET('H2 benefits'!$A$1,2,$B3-1,totalresp),1,OFFSET('H2 benefits'!$A$1,2,C$1-1,totalresp),0)+COUNTIFS(OFFSET('H2 benefits'!$A$1,2,$B3-1,totalresp),0,OFFSET('H2 benefits'!$A$1,2,C$1-1,totalresp),1)))</f>
        <v>0</v>
      </c>
      <c r="D3">
        <f ca="1">1-(COUNTIFS(OFFSET('H2 benefits'!$A$1,2,$B3-1,totalresp),1,OFFSET('H2 benefits'!$A$1,2,D$1-1,totalresp),1)/(COUNTIFS(OFFSET('H2 benefits'!$A$1,2,$B3-1,totalresp),1,OFFSET('H2 benefits'!$A$1,2,D$1-1,totalresp),1)+COUNTIFS(OFFSET('H2 benefits'!$A$1,2,$B3-1,totalresp),1,OFFSET('H2 benefits'!$A$1,2,D$1-1,totalresp),0)+COUNTIFS(OFFSET('H2 benefits'!$A$1,2,$B3-1,totalresp),0,OFFSET('H2 benefits'!$A$1,2,D$1-1,totalresp),1)))</f>
        <v>0.46153846153846156</v>
      </c>
      <c r="E3">
        <f ca="1">1-(COUNTIFS(OFFSET('H2 benefits'!$A$1,2,$B3-1,totalresp),1,OFFSET('H2 benefits'!$A$1,2,E$1-1,totalresp),1)/(COUNTIFS(OFFSET('H2 benefits'!$A$1,2,$B3-1,totalresp),1,OFFSET('H2 benefits'!$A$1,2,E$1-1,totalresp),1)+COUNTIFS(OFFSET('H2 benefits'!$A$1,2,$B3-1,totalresp),1,OFFSET('H2 benefits'!$A$1,2,E$1-1,totalresp),0)+COUNTIFS(OFFSET('H2 benefits'!$A$1,2,$B3-1,totalresp),0,OFFSET('H2 benefits'!$A$1,2,E$1-1,totalresp),1)))</f>
        <v>0.61016949152542366</v>
      </c>
      <c r="F3">
        <f ca="1">1-(COUNTIFS(OFFSET('H2 benefits'!$A$1,2,$B3-1,totalresp),1,OFFSET('H2 benefits'!$A$1,2,F$1-1,totalresp),1)/(COUNTIFS(OFFSET('H2 benefits'!$A$1,2,$B3-1,totalresp),1,OFFSET('H2 benefits'!$A$1,2,F$1-1,totalresp),1)+COUNTIFS(OFFSET('H2 benefits'!$A$1,2,$B3-1,totalresp),1,OFFSET('H2 benefits'!$A$1,2,F$1-1,totalresp),0)+COUNTIFS(OFFSET('H2 benefits'!$A$1,2,$B3-1,totalresp),0,OFFSET('H2 benefits'!$A$1,2,F$1-1,totalresp),1)))</f>
        <v>0.8</v>
      </c>
      <c r="G3">
        <f ca="1">1-(COUNTIFS(OFFSET('H2 benefits'!$A$1,2,$B3-1,totalresp),1,OFFSET('H2 benefits'!$A$1,2,G$1-1,totalresp),1)/(COUNTIFS(OFFSET('H2 benefits'!$A$1,2,$B3-1,totalresp),1,OFFSET('H2 benefits'!$A$1,2,G$1-1,totalresp),1)+COUNTIFS(OFFSET('H2 benefits'!$A$1,2,$B3-1,totalresp),1,OFFSET('H2 benefits'!$A$1,2,G$1-1,totalresp),0)+COUNTIFS(OFFSET('H2 benefits'!$A$1,2,$B3-1,totalresp),0,OFFSET('H2 benefits'!$A$1,2,G$1-1,totalresp),1)))</f>
        <v>0.66101694915254239</v>
      </c>
      <c r="H3">
        <f ca="1">1-(COUNTIFS(OFFSET('H2 benefits'!$A$1,2,$B3-1,totalresp),1,OFFSET('H2 benefits'!$A$1,2,H$1-1,totalresp),1)/(COUNTIFS(OFFSET('H2 benefits'!$A$1,2,$B3-1,totalresp),1,OFFSET('H2 benefits'!$A$1,2,H$1-1,totalresp),1)+COUNTIFS(OFFSET('H2 benefits'!$A$1,2,$B3-1,totalresp),1,OFFSET('H2 benefits'!$A$1,2,H$1-1,totalresp),0)+COUNTIFS(OFFSET('H2 benefits'!$A$1,2,$B3-1,totalresp),0,OFFSET('H2 benefits'!$A$1,2,H$1-1,totalresp),1)))</f>
        <v>0.76470588235294112</v>
      </c>
      <c r="I3">
        <f ca="1">1-(COUNTIFS(OFFSET('H2 benefits'!$A$1,2,$B3-1,totalresp),1,OFFSET('H2 benefits'!$A$1,2,I$1-1,totalresp),1)/(COUNTIFS(OFFSET('H2 benefits'!$A$1,2,$B3-1,totalresp),1,OFFSET('H2 benefits'!$A$1,2,I$1-1,totalresp),1)+COUNTIFS(OFFSET('H2 benefits'!$A$1,2,$B3-1,totalresp),1,OFFSET('H2 benefits'!$A$1,2,I$1-1,totalresp),0)+COUNTIFS(OFFSET('H2 benefits'!$A$1,2,$B3-1,totalresp),0,OFFSET('H2 benefits'!$A$1,2,I$1-1,totalresp),1)))</f>
        <v>0.68421052631578949</v>
      </c>
      <c r="J3">
        <f ca="1">1-(COUNTIFS(OFFSET('H2 benefits'!$A$1,2,$B3-1,totalresp),1,OFFSET('H2 benefits'!$A$1,2,J$1-1,totalresp),1)/(COUNTIFS(OFFSET('H2 benefits'!$A$1,2,$B3-1,totalresp),1,OFFSET('H2 benefits'!$A$1,2,J$1-1,totalresp),1)+COUNTIFS(OFFSET('H2 benefits'!$A$1,2,$B3-1,totalresp),1,OFFSET('H2 benefits'!$A$1,2,J$1-1,totalresp),0)+COUNTIFS(OFFSET('H2 benefits'!$A$1,2,$B3-1,totalresp),0,OFFSET('H2 benefits'!$A$1,2,J$1-1,totalresp),1)))</f>
        <v>0.72222222222222221</v>
      </c>
      <c r="K3">
        <f ca="1">1-(COUNTIFS(OFFSET('H2 benefits'!$A$1,2,$B3-1,totalresp),1,OFFSET('H2 benefits'!$A$1,2,K$1-1,totalresp),1)/(COUNTIFS(OFFSET('H2 benefits'!$A$1,2,$B3-1,totalresp),1,OFFSET('H2 benefits'!$A$1,2,K$1-1,totalresp),1)+COUNTIFS(OFFSET('H2 benefits'!$A$1,2,$B3-1,totalresp),1,OFFSET('H2 benefits'!$A$1,2,K$1-1,totalresp),0)+COUNTIFS(OFFSET('H2 benefits'!$A$1,2,$B3-1,totalresp),0,OFFSET('H2 benefits'!$A$1,2,K$1-1,totalresp),1)))</f>
        <v>0.80434782608695654</v>
      </c>
      <c r="L3">
        <f ca="1">1-(COUNTIFS(OFFSET('H2 benefits'!$A$1,2,$B3-1,totalresp),1,OFFSET('H2 benefits'!$A$1,2,L$1-1,totalresp),1)/(COUNTIFS(OFFSET('H2 benefits'!$A$1,2,$B3-1,totalresp),1,OFFSET('H2 benefits'!$A$1,2,L$1-1,totalresp),1)+COUNTIFS(OFFSET('H2 benefits'!$A$1,2,$B3-1,totalresp),1,OFFSET('H2 benefits'!$A$1,2,L$1-1,totalresp),0)+COUNTIFS(OFFSET('H2 benefits'!$A$1,2,$B3-1,totalresp),0,OFFSET('H2 benefits'!$A$1,2,L$1-1,totalresp),1)))</f>
        <v>0.93333333333333335</v>
      </c>
      <c r="M3">
        <f ca="1">1-(COUNTIFS(OFFSET('H2 benefits'!$A$1,2,$B3-1,totalresp),1,OFFSET('H2 benefits'!$A$1,2,M$1-1,totalresp),1)/(COUNTIFS(OFFSET('H2 benefits'!$A$1,2,$B3-1,totalresp),1,OFFSET('H2 benefits'!$A$1,2,M$1-1,totalresp),1)+COUNTIFS(OFFSET('H2 benefits'!$A$1,2,$B3-1,totalresp),1,OFFSET('H2 benefits'!$A$1,2,M$1-1,totalresp),0)+COUNTIFS(OFFSET('H2 benefits'!$A$1,2,$B3-1,totalresp),0,OFFSET('H2 benefits'!$A$1,2,M$1-1,totalresp),1)))</f>
        <v>0.65384615384615385</v>
      </c>
      <c r="N3">
        <f ca="1">1-(COUNTIFS(OFFSET('H2 benefits'!$A$1,2,$B3-1,totalresp),1,OFFSET('H2 benefits'!$A$1,2,N$1-1,totalresp),1)/(COUNTIFS(OFFSET('H2 benefits'!$A$1,2,$B3-1,totalresp),1,OFFSET('H2 benefits'!$A$1,2,N$1-1,totalresp),1)+COUNTIFS(OFFSET('H2 benefits'!$A$1,2,$B3-1,totalresp),1,OFFSET('H2 benefits'!$A$1,2,N$1-1,totalresp),0)+COUNTIFS(OFFSET('H2 benefits'!$A$1,2,$B3-1,totalresp),0,OFFSET('H2 benefits'!$A$1,2,N$1-1,totalresp),1)))</f>
        <v>0.82978723404255317</v>
      </c>
      <c r="O3">
        <f ca="1">1-(COUNTIFS(OFFSET('H2 benefits'!$A$1,2,$B3-1,totalresp),1,OFFSET('H2 benefits'!$A$1,2,O$1-1,totalresp),1)/(COUNTIFS(OFFSET('H2 benefits'!$A$1,2,$B3-1,totalresp),1,OFFSET('H2 benefits'!$A$1,2,O$1-1,totalresp),1)+COUNTIFS(OFFSET('H2 benefits'!$A$1,2,$B3-1,totalresp),1,OFFSET('H2 benefits'!$A$1,2,O$1-1,totalresp),0)+COUNTIFS(OFFSET('H2 benefits'!$A$1,2,$B3-1,totalresp),0,OFFSET('H2 benefits'!$A$1,2,O$1-1,totalresp),1)))</f>
        <v>0.68627450980392157</v>
      </c>
      <c r="P3">
        <f ca="1">1-(COUNTIFS(OFFSET('H2 benefits'!$A$1,2,$B3-1,totalresp),1,OFFSET('H2 benefits'!$A$1,2,P$1-1,totalresp),1)/(COUNTIFS(OFFSET('H2 benefits'!$A$1,2,$B3-1,totalresp),1,OFFSET('H2 benefits'!$A$1,2,P$1-1,totalresp),1)+COUNTIFS(OFFSET('H2 benefits'!$A$1,2,$B3-1,totalresp),1,OFFSET('H2 benefits'!$A$1,2,P$1-1,totalresp),0)+COUNTIFS(OFFSET('H2 benefits'!$A$1,2,$B3-1,totalresp),0,OFFSET('H2 benefits'!$A$1,2,P$1-1,totalresp),1)))</f>
        <v>0.77083333333333337</v>
      </c>
      <c r="Q3">
        <f ca="1">1-(COUNTIFS(OFFSET('H2 benefits'!$A$1,2,$B3-1,totalresp),1,OFFSET('H2 benefits'!$A$1,2,Q$1-1,totalresp),1)/(COUNTIFS(OFFSET('H2 benefits'!$A$1,2,$B3-1,totalresp),1,OFFSET('H2 benefits'!$A$1,2,Q$1-1,totalresp),1)+COUNTIFS(OFFSET('H2 benefits'!$A$1,2,$B3-1,totalresp),1,OFFSET('H2 benefits'!$A$1,2,Q$1-1,totalresp),0)+COUNTIFS(OFFSET('H2 benefits'!$A$1,2,$B3-1,totalresp),0,OFFSET('H2 benefits'!$A$1,2,Q$1-1,totalresp),1)))</f>
        <v>0.79629629629629628</v>
      </c>
      <c r="R3">
        <f ca="1">1-(COUNTIFS(OFFSET('H2 benefits'!$A$1,2,$B3-1,totalresp),1,OFFSET('H2 benefits'!$A$1,2,R$1-1,totalresp),1)/(COUNTIFS(OFFSET('H2 benefits'!$A$1,2,$B3-1,totalresp),1,OFFSET('H2 benefits'!$A$1,2,R$1-1,totalresp),1)+COUNTIFS(OFFSET('H2 benefits'!$A$1,2,$B3-1,totalresp),1,OFFSET('H2 benefits'!$A$1,2,R$1-1,totalresp),0)+COUNTIFS(OFFSET('H2 benefits'!$A$1,2,$B3-1,totalresp),0,OFFSET('H2 benefits'!$A$1,2,R$1-1,totalresp),1)))</f>
        <v>0.85365853658536583</v>
      </c>
      <c r="S3">
        <f ca="1">1-(COUNTIFS(OFFSET('H2 benefits'!$A$1,2,$B3-1,totalresp),1,OFFSET('H2 benefits'!$A$1,2,S$1-1,totalresp),1)/(COUNTIFS(OFFSET('H2 benefits'!$A$1,2,$B3-1,totalresp),1,OFFSET('H2 benefits'!$A$1,2,S$1-1,totalresp),1)+COUNTIFS(OFFSET('H2 benefits'!$A$1,2,$B3-1,totalresp),1,OFFSET('H2 benefits'!$A$1,2,S$1-1,totalresp),0)+COUNTIFS(OFFSET('H2 benefits'!$A$1,2,$B3-1,totalresp),0,OFFSET('H2 benefits'!$A$1,2,S$1-1,totalresp),1)))</f>
        <v>0.85416666666666663</v>
      </c>
      <c r="T3">
        <f ca="1">1-(COUNTIFS(OFFSET('H2 benefits'!$A$1,2,$B3-1,totalresp),1,OFFSET('H2 benefits'!$A$1,2,T$1-1,totalresp),1)/(COUNTIFS(OFFSET('H2 benefits'!$A$1,2,$B3-1,totalresp),1,OFFSET('H2 benefits'!$A$1,2,T$1-1,totalresp),1)+COUNTIFS(OFFSET('H2 benefits'!$A$1,2,$B3-1,totalresp),1,OFFSET('H2 benefits'!$A$1,2,T$1-1,totalresp),0)+COUNTIFS(OFFSET('H2 benefits'!$A$1,2,$B3-1,totalresp),0,OFFSET('H2 benefits'!$A$1,2,T$1-1,totalresp),1)))</f>
        <v>0.8</v>
      </c>
      <c r="U3">
        <f ca="1">1-(COUNTIFS(OFFSET('H2 benefits'!$A$1,2,$B3-1,totalresp),1,OFFSET('H2 benefits'!$A$1,2,U$1-1,totalresp),1)/(COUNTIFS(OFFSET('H2 benefits'!$A$1,2,$B3-1,totalresp),1,OFFSET('H2 benefits'!$A$1,2,U$1-1,totalresp),1)+COUNTIFS(OFFSET('H2 benefits'!$A$1,2,$B3-1,totalresp),1,OFFSET('H2 benefits'!$A$1,2,U$1-1,totalresp),0)+COUNTIFS(OFFSET('H2 benefits'!$A$1,2,$B3-1,totalresp),0,OFFSET('H2 benefits'!$A$1,2,U$1-1,totalresp),1)))</f>
        <v>0.8666666666666667</v>
      </c>
      <c r="V3">
        <f ca="1">1-(COUNTIFS(OFFSET('H2 benefits'!$A$1,2,$B3-1,totalresp),1,OFFSET('H2 benefits'!$A$1,2,V$1-1,totalresp),1)/(COUNTIFS(OFFSET('H2 benefits'!$A$1,2,$B3-1,totalresp),1,OFFSET('H2 benefits'!$A$1,2,V$1-1,totalresp),1)+COUNTIFS(OFFSET('H2 benefits'!$A$1,2,$B3-1,totalresp),1,OFFSET('H2 benefits'!$A$1,2,V$1-1,totalresp),0)+COUNTIFS(OFFSET('H2 benefits'!$A$1,2,$B3-1,totalresp),0,OFFSET('H2 benefits'!$A$1,2,V$1-1,totalresp),1)))</f>
        <v>0.77551020408163263</v>
      </c>
      <c r="W3">
        <f ca="1">1-(COUNTIFS(OFFSET('H2 benefits'!$A$1,2,$B3-1,totalresp),1,OFFSET('H2 benefits'!$A$1,2,W$1-1,totalresp),1)/(COUNTIFS(OFFSET('H2 benefits'!$A$1,2,$B3-1,totalresp),1,OFFSET('H2 benefits'!$A$1,2,W$1-1,totalresp),1)+COUNTIFS(OFFSET('H2 benefits'!$A$1,2,$B3-1,totalresp),1,OFFSET('H2 benefits'!$A$1,2,W$1-1,totalresp),0)+COUNTIFS(OFFSET('H2 benefits'!$A$1,2,$B3-1,totalresp),0,OFFSET('H2 benefits'!$A$1,2,W$1-1,totalresp),1)))</f>
        <v>0.95348837209302328</v>
      </c>
      <c r="X3">
        <f ca="1">1-(COUNTIFS(OFFSET('H2 benefits'!$A$1,2,$B3-1,totalresp),1,OFFSET('H2 benefits'!$A$1,2,X$1-1,totalresp),1)/(COUNTIFS(OFFSET('H2 benefits'!$A$1,2,$B3-1,totalresp),1,OFFSET('H2 benefits'!$A$1,2,X$1-1,totalresp),1)+COUNTIFS(OFFSET('H2 benefits'!$A$1,2,$B3-1,totalresp),1,OFFSET('H2 benefits'!$A$1,2,X$1-1,totalresp),0)+COUNTIFS(OFFSET('H2 benefits'!$A$1,2,$B3-1,totalresp),0,OFFSET('H2 benefits'!$A$1,2,X$1-1,totalresp),1)))</f>
        <v>0.73584905660377364</v>
      </c>
      <c r="Y3">
        <f ca="1">1-(COUNTIFS(OFFSET('H2 benefits'!$A$1,2,$B3-1,totalresp),1,OFFSET('H2 benefits'!$A$1,2,Y$1-1,totalresp),1)/(COUNTIFS(OFFSET('H2 benefits'!$A$1,2,$B3-1,totalresp),1,OFFSET('H2 benefits'!$A$1,2,Y$1-1,totalresp),1)+COUNTIFS(OFFSET('H2 benefits'!$A$1,2,$B3-1,totalresp),1,OFFSET('H2 benefits'!$A$1,2,Y$1-1,totalresp),0)+COUNTIFS(OFFSET('H2 benefits'!$A$1,2,$B3-1,totalresp),0,OFFSET('H2 benefits'!$A$1,2,Y$1-1,totalresp),1)))</f>
        <v>0.92682926829268297</v>
      </c>
      <c r="Z3">
        <f ca="1">1-(COUNTIFS(OFFSET('H2 benefits'!$A$1,2,$B3-1,totalresp),1,OFFSET('H2 benefits'!$A$1,2,Z$1-1,totalresp),1)/(COUNTIFS(OFFSET('H2 benefits'!$A$1,2,$B3-1,totalresp),1,OFFSET('H2 benefits'!$A$1,2,Z$1-1,totalresp),1)+COUNTIFS(OFFSET('H2 benefits'!$A$1,2,$B3-1,totalresp),1,OFFSET('H2 benefits'!$A$1,2,Z$1-1,totalresp),0)+COUNTIFS(OFFSET('H2 benefits'!$A$1,2,$B3-1,totalresp),0,OFFSET('H2 benefits'!$A$1,2,Z$1-1,totalresp),1)))</f>
        <v>0.82926829268292679</v>
      </c>
      <c r="AA3">
        <f ca="1">1-(COUNTIFS(OFFSET('H2 benefits'!$A$1,2,$B3-1,totalresp),1,OFFSET('H2 benefits'!$A$1,2,AA$1-1,totalresp),1)/(COUNTIFS(OFFSET('H2 benefits'!$A$1,2,$B3-1,totalresp),1,OFFSET('H2 benefits'!$A$1,2,AA$1-1,totalresp),1)+COUNTIFS(OFFSET('H2 benefits'!$A$1,2,$B3-1,totalresp),1,OFFSET('H2 benefits'!$A$1,2,AA$1-1,totalresp),0)+COUNTIFS(OFFSET('H2 benefits'!$A$1,2,$B3-1,totalresp),0,OFFSET('H2 benefits'!$A$1,2,AA$1-1,totalresp),1)))</f>
        <v>0.79166666666666663</v>
      </c>
    </row>
    <row r="4" spans="1:27" ht="26.25" x14ac:dyDescent="0.45">
      <c r="A4" s="21" t="s">
        <v>179</v>
      </c>
      <c r="B4" s="22">
        <v>7</v>
      </c>
      <c r="C4">
        <f ca="1">1-(COUNTIFS(OFFSET('H2 benefits'!$A$1,2,$B4-1,totalresp),1,OFFSET('H2 benefits'!$A$1,2,C$1-1,totalresp),1)/(COUNTIFS(OFFSET('H2 benefits'!$A$1,2,$B4-1,totalresp),1,OFFSET('H2 benefits'!$A$1,2,C$1-1,totalresp),1)+COUNTIFS(OFFSET('H2 benefits'!$A$1,2,$B4-1,totalresp),1,OFFSET('H2 benefits'!$A$1,2,C$1-1,totalresp),0)+COUNTIFS(OFFSET('H2 benefits'!$A$1,2,$B4-1,totalresp),0,OFFSET('H2 benefits'!$A$1,2,C$1-1,totalresp),1)))</f>
        <v>0.46153846153846156</v>
      </c>
      <c r="D4">
        <f ca="1">1-(COUNTIFS(OFFSET('H2 benefits'!$A$1,2,$B4-1,totalresp),1,OFFSET('H2 benefits'!$A$1,2,D$1-1,totalresp),1)/(COUNTIFS(OFFSET('H2 benefits'!$A$1,2,$B4-1,totalresp),1,OFFSET('H2 benefits'!$A$1,2,D$1-1,totalresp),1)+COUNTIFS(OFFSET('H2 benefits'!$A$1,2,$B4-1,totalresp),1,OFFSET('H2 benefits'!$A$1,2,D$1-1,totalresp),0)+COUNTIFS(OFFSET('H2 benefits'!$A$1,2,$B4-1,totalresp),0,OFFSET('H2 benefits'!$A$1,2,D$1-1,totalresp),1)))</f>
        <v>0</v>
      </c>
      <c r="E4">
        <f ca="1">1-(COUNTIFS(OFFSET('H2 benefits'!$A$1,2,$B4-1,totalresp),1,OFFSET('H2 benefits'!$A$1,2,E$1-1,totalresp),1)/(COUNTIFS(OFFSET('H2 benefits'!$A$1,2,$B4-1,totalresp),1,OFFSET('H2 benefits'!$A$1,2,E$1-1,totalresp),1)+COUNTIFS(OFFSET('H2 benefits'!$A$1,2,$B4-1,totalresp),1,OFFSET('H2 benefits'!$A$1,2,E$1-1,totalresp),0)+COUNTIFS(OFFSET('H2 benefits'!$A$1,2,$B4-1,totalresp),0,OFFSET('H2 benefits'!$A$1,2,E$1-1,totalresp),1)))</f>
        <v>0.46376811594202894</v>
      </c>
      <c r="F4">
        <f ca="1">1-(COUNTIFS(OFFSET('H2 benefits'!$A$1,2,$B4-1,totalresp),1,OFFSET('H2 benefits'!$A$1,2,F$1-1,totalresp),1)/(COUNTIFS(OFFSET('H2 benefits'!$A$1,2,$B4-1,totalresp),1,OFFSET('H2 benefits'!$A$1,2,F$1-1,totalresp),1)+COUNTIFS(OFFSET('H2 benefits'!$A$1,2,$B4-1,totalresp),1,OFFSET('H2 benefits'!$A$1,2,F$1-1,totalresp),0)+COUNTIFS(OFFSET('H2 benefits'!$A$1,2,$B4-1,totalresp),0,OFFSET('H2 benefits'!$A$1,2,F$1-1,totalresp),1)))</f>
        <v>0.74626865671641784</v>
      </c>
      <c r="G4">
        <f ca="1">1-(COUNTIFS(OFFSET('H2 benefits'!$A$1,2,$B4-1,totalresp),1,OFFSET('H2 benefits'!$A$1,2,G$1-1,totalresp),1)/(COUNTIFS(OFFSET('H2 benefits'!$A$1,2,$B4-1,totalresp),1,OFFSET('H2 benefits'!$A$1,2,G$1-1,totalresp),1)+COUNTIFS(OFFSET('H2 benefits'!$A$1,2,$B4-1,totalresp),1,OFFSET('H2 benefits'!$A$1,2,G$1-1,totalresp),0)+COUNTIFS(OFFSET('H2 benefits'!$A$1,2,$B4-1,totalresp),0,OFFSET('H2 benefits'!$A$1,2,G$1-1,totalresp),1)))</f>
        <v>0.56944444444444442</v>
      </c>
      <c r="H4">
        <f ca="1">1-(COUNTIFS(OFFSET('H2 benefits'!$A$1,2,$B4-1,totalresp),1,OFFSET('H2 benefits'!$A$1,2,H$1-1,totalresp),1)/(COUNTIFS(OFFSET('H2 benefits'!$A$1,2,$B4-1,totalresp),1,OFFSET('H2 benefits'!$A$1,2,H$1-1,totalresp),1)+COUNTIFS(OFFSET('H2 benefits'!$A$1,2,$B4-1,totalresp),1,OFFSET('H2 benefits'!$A$1,2,H$1-1,totalresp),0)+COUNTIFS(OFFSET('H2 benefits'!$A$1,2,$B4-1,totalresp),0,OFFSET('H2 benefits'!$A$1,2,H$1-1,totalresp),1)))</f>
        <v>0.70149253731343286</v>
      </c>
      <c r="I4">
        <f ca="1">1-(COUNTIFS(OFFSET('H2 benefits'!$A$1,2,$B4-1,totalresp),1,OFFSET('H2 benefits'!$A$1,2,I$1-1,totalresp),1)/(COUNTIFS(OFFSET('H2 benefits'!$A$1,2,$B4-1,totalresp),1,OFFSET('H2 benefits'!$A$1,2,I$1-1,totalresp),1)+COUNTIFS(OFFSET('H2 benefits'!$A$1,2,$B4-1,totalresp),1,OFFSET('H2 benefits'!$A$1,2,I$1-1,totalresp),0)+COUNTIFS(OFFSET('H2 benefits'!$A$1,2,$B4-1,totalresp),0,OFFSET('H2 benefits'!$A$1,2,I$1-1,totalresp),1)))</f>
        <v>0.60563380281690149</v>
      </c>
      <c r="J4">
        <f ca="1">1-(COUNTIFS(OFFSET('H2 benefits'!$A$1,2,$B4-1,totalresp),1,OFFSET('H2 benefits'!$A$1,2,J$1-1,totalresp),1)/(COUNTIFS(OFFSET('H2 benefits'!$A$1,2,$B4-1,totalresp),1,OFFSET('H2 benefits'!$A$1,2,J$1-1,totalresp),1)+COUNTIFS(OFFSET('H2 benefits'!$A$1,2,$B4-1,totalresp),1,OFFSET('H2 benefits'!$A$1,2,J$1-1,totalresp),0)+COUNTIFS(OFFSET('H2 benefits'!$A$1,2,$B4-1,totalresp),0,OFFSET('H2 benefits'!$A$1,2,J$1-1,totalresp),1)))</f>
        <v>0.61194029850746268</v>
      </c>
      <c r="K4">
        <f ca="1">1-(COUNTIFS(OFFSET('H2 benefits'!$A$1,2,$B4-1,totalresp),1,OFFSET('H2 benefits'!$A$1,2,K$1-1,totalresp),1)/(COUNTIFS(OFFSET('H2 benefits'!$A$1,2,$B4-1,totalresp),1,OFFSET('H2 benefits'!$A$1,2,K$1-1,totalresp),1)+COUNTIFS(OFFSET('H2 benefits'!$A$1,2,$B4-1,totalresp),1,OFFSET('H2 benefits'!$A$1,2,K$1-1,totalresp),0)+COUNTIFS(OFFSET('H2 benefits'!$A$1,2,$B4-1,totalresp),0,OFFSET('H2 benefits'!$A$1,2,K$1-1,totalresp),1)))</f>
        <v>0.765625</v>
      </c>
      <c r="L4">
        <f ca="1">1-(COUNTIFS(OFFSET('H2 benefits'!$A$1,2,$B4-1,totalresp),1,OFFSET('H2 benefits'!$A$1,2,L$1-1,totalresp),1)/(COUNTIFS(OFFSET('H2 benefits'!$A$1,2,$B4-1,totalresp),1,OFFSET('H2 benefits'!$A$1,2,L$1-1,totalresp),1)+COUNTIFS(OFFSET('H2 benefits'!$A$1,2,$B4-1,totalresp),1,OFFSET('H2 benefits'!$A$1,2,L$1-1,totalresp),0)+COUNTIFS(OFFSET('H2 benefits'!$A$1,2,$B4-1,totalresp),0,OFFSET('H2 benefits'!$A$1,2,L$1-1,totalresp),1)))</f>
        <v>0.90909090909090906</v>
      </c>
      <c r="M4">
        <f ca="1">1-(COUNTIFS(OFFSET('H2 benefits'!$A$1,2,$B4-1,totalresp),1,OFFSET('H2 benefits'!$A$1,2,M$1-1,totalresp),1)/(COUNTIFS(OFFSET('H2 benefits'!$A$1,2,$B4-1,totalresp),1,OFFSET('H2 benefits'!$A$1,2,M$1-1,totalresp),1)+COUNTIFS(OFFSET('H2 benefits'!$A$1,2,$B4-1,totalresp),1,OFFSET('H2 benefits'!$A$1,2,M$1-1,totalresp),0)+COUNTIFS(OFFSET('H2 benefits'!$A$1,2,$B4-1,totalresp),0,OFFSET('H2 benefits'!$A$1,2,M$1-1,totalresp),1)))</f>
        <v>0.65714285714285714</v>
      </c>
      <c r="N4">
        <f ca="1">1-(COUNTIFS(OFFSET('H2 benefits'!$A$1,2,$B4-1,totalresp),1,OFFSET('H2 benefits'!$A$1,2,N$1-1,totalresp),1)/(COUNTIFS(OFFSET('H2 benefits'!$A$1,2,$B4-1,totalresp),1,OFFSET('H2 benefits'!$A$1,2,N$1-1,totalresp),1)+COUNTIFS(OFFSET('H2 benefits'!$A$1,2,$B4-1,totalresp),1,OFFSET('H2 benefits'!$A$1,2,N$1-1,totalresp),0)+COUNTIFS(OFFSET('H2 benefits'!$A$1,2,$B4-1,totalresp),0,OFFSET('H2 benefits'!$A$1,2,N$1-1,totalresp),1)))</f>
        <v>0.82089552238805974</v>
      </c>
      <c r="O4">
        <f ca="1">1-(COUNTIFS(OFFSET('H2 benefits'!$A$1,2,$B4-1,totalresp),1,OFFSET('H2 benefits'!$A$1,2,O$1-1,totalresp),1)/(COUNTIFS(OFFSET('H2 benefits'!$A$1,2,$B4-1,totalresp),1,OFFSET('H2 benefits'!$A$1,2,O$1-1,totalresp),1)+COUNTIFS(OFFSET('H2 benefits'!$A$1,2,$B4-1,totalresp),1,OFFSET('H2 benefits'!$A$1,2,O$1-1,totalresp),0)+COUNTIFS(OFFSET('H2 benefits'!$A$1,2,$B4-1,totalresp),0,OFFSET('H2 benefits'!$A$1,2,O$1-1,totalresp),1)))</f>
        <v>0.6</v>
      </c>
      <c r="P4">
        <f ca="1">1-(COUNTIFS(OFFSET('H2 benefits'!$A$1,2,$B4-1,totalresp),1,OFFSET('H2 benefits'!$A$1,2,P$1-1,totalresp),1)/(COUNTIFS(OFFSET('H2 benefits'!$A$1,2,$B4-1,totalresp),1,OFFSET('H2 benefits'!$A$1,2,P$1-1,totalresp),1)+COUNTIFS(OFFSET('H2 benefits'!$A$1,2,$B4-1,totalresp),1,OFFSET('H2 benefits'!$A$1,2,P$1-1,totalresp),0)+COUNTIFS(OFFSET('H2 benefits'!$A$1,2,$B4-1,totalresp),0,OFFSET('H2 benefits'!$A$1,2,P$1-1,totalresp),1)))</f>
        <v>0.76119402985074625</v>
      </c>
      <c r="Q4">
        <f ca="1">1-(COUNTIFS(OFFSET('H2 benefits'!$A$1,2,$B4-1,totalresp),1,OFFSET('H2 benefits'!$A$1,2,Q$1-1,totalresp),1)/(COUNTIFS(OFFSET('H2 benefits'!$A$1,2,$B4-1,totalresp),1,OFFSET('H2 benefits'!$A$1,2,Q$1-1,totalresp),1)+COUNTIFS(OFFSET('H2 benefits'!$A$1,2,$B4-1,totalresp),1,OFFSET('H2 benefits'!$A$1,2,Q$1-1,totalresp),0)+COUNTIFS(OFFSET('H2 benefits'!$A$1,2,$B4-1,totalresp),0,OFFSET('H2 benefits'!$A$1,2,Q$1-1,totalresp),1)))</f>
        <v>0.69117647058823528</v>
      </c>
      <c r="R4">
        <f ca="1">1-(COUNTIFS(OFFSET('H2 benefits'!$A$1,2,$B4-1,totalresp),1,OFFSET('H2 benefits'!$A$1,2,R$1-1,totalresp),1)/(COUNTIFS(OFFSET('H2 benefits'!$A$1,2,$B4-1,totalresp),1,OFFSET('H2 benefits'!$A$1,2,R$1-1,totalresp),1)+COUNTIFS(OFFSET('H2 benefits'!$A$1,2,$B4-1,totalresp),1,OFFSET('H2 benefits'!$A$1,2,R$1-1,totalresp),0)+COUNTIFS(OFFSET('H2 benefits'!$A$1,2,$B4-1,totalresp),0,OFFSET('H2 benefits'!$A$1,2,R$1-1,totalresp),1)))</f>
        <v>0.90769230769230769</v>
      </c>
      <c r="S4">
        <f ca="1">1-(COUNTIFS(OFFSET('H2 benefits'!$A$1,2,$B4-1,totalresp),1,OFFSET('H2 benefits'!$A$1,2,S$1-1,totalresp),1)/(COUNTIFS(OFFSET('H2 benefits'!$A$1,2,$B4-1,totalresp),1,OFFSET('H2 benefits'!$A$1,2,S$1-1,totalresp),1)+COUNTIFS(OFFSET('H2 benefits'!$A$1,2,$B4-1,totalresp),1,OFFSET('H2 benefits'!$A$1,2,S$1-1,totalresp),0)+COUNTIFS(OFFSET('H2 benefits'!$A$1,2,$B4-1,totalresp),0,OFFSET('H2 benefits'!$A$1,2,S$1-1,totalresp),1)))</f>
        <v>0.82089552238805974</v>
      </c>
      <c r="T4">
        <f ca="1">1-(COUNTIFS(OFFSET('H2 benefits'!$A$1,2,$B4-1,totalresp),1,OFFSET('H2 benefits'!$A$1,2,T$1-1,totalresp),1)/(COUNTIFS(OFFSET('H2 benefits'!$A$1,2,$B4-1,totalresp),1,OFFSET('H2 benefits'!$A$1,2,T$1-1,totalresp),1)+COUNTIFS(OFFSET('H2 benefits'!$A$1,2,$B4-1,totalresp),1,OFFSET('H2 benefits'!$A$1,2,T$1-1,totalresp),0)+COUNTIFS(OFFSET('H2 benefits'!$A$1,2,$B4-1,totalresp),0,OFFSET('H2 benefits'!$A$1,2,T$1-1,totalresp),1)))</f>
        <v>0.81818181818181812</v>
      </c>
      <c r="U4">
        <f ca="1">1-(COUNTIFS(OFFSET('H2 benefits'!$A$1,2,$B4-1,totalresp),1,OFFSET('H2 benefits'!$A$1,2,U$1-1,totalresp),1)/(COUNTIFS(OFFSET('H2 benefits'!$A$1,2,$B4-1,totalresp),1,OFFSET('H2 benefits'!$A$1,2,U$1-1,totalresp),1)+COUNTIFS(OFFSET('H2 benefits'!$A$1,2,$B4-1,totalresp),1,OFFSET('H2 benefits'!$A$1,2,U$1-1,totalresp),0)+COUNTIFS(OFFSET('H2 benefits'!$A$1,2,$B4-1,totalresp),0,OFFSET('H2 benefits'!$A$1,2,U$1-1,totalresp),1)))</f>
        <v>0.828125</v>
      </c>
      <c r="V4">
        <f ca="1">1-(COUNTIFS(OFFSET('H2 benefits'!$A$1,2,$B4-1,totalresp),1,OFFSET('H2 benefits'!$A$1,2,V$1-1,totalresp),1)/(COUNTIFS(OFFSET('H2 benefits'!$A$1,2,$B4-1,totalresp),1,OFFSET('H2 benefits'!$A$1,2,V$1-1,totalresp),1)+COUNTIFS(OFFSET('H2 benefits'!$A$1,2,$B4-1,totalresp),1,OFFSET('H2 benefits'!$A$1,2,V$1-1,totalresp),0)+COUNTIFS(OFFSET('H2 benefits'!$A$1,2,$B4-1,totalresp),0,OFFSET('H2 benefits'!$A$1,2,V$1-1,totalresp),1)))</f>
        <v>0.70769230769230762</v>
      </c>
      <c r="W4">
        <f ca="1">1-(COUNTIFS(OFFSET('H2 benefits'!$A$1,2,$B4-1,totalresp),1,OFFSET('H2 benefits'!$A$1,2,W$1-1,totalresp),1)/(COUNTIFS(OFFSET('H2 benefits'!$A$1,2,$B4-1,totalresp),1,OFFSET('H2 benefits'!$A$1,2,W$1-1,totalresp),1)+COUNTIFS(OFFSET('H2 benefits'!$A$1,2,$B4-1,totalresp),1,OFFSET('H2 benefits'!$A$1,2,W$1-1,totalresp),0)+COUNTIFS(OFFSET('H2 benefits'!$A$1,2,$B4-1,totalresp),0,OFFSET('H2 benefits'!$A$1,2,W$1-1,totalresp),1)))</f>
        <v>0.90476190476190477</v>
      </c>
      <c r="X4">
        <f ca="1">1-(COUNTIFS(OFFSET('H2 benefits'!$A$1,2,$B4-1,totalresp),1,OFFSET('H2 benefits'!$A$1,2,X$1-1,totalresp),1)/(COUNTIFS(OFFSET('H2 benefits'!$A$1,2,$B4-1,totalresp),1,OFFSET('H2 benefits'!$A$1,2,X$1-1,totalresp),1)+COUNTIFS(OFFSET('H2 benefits'!$A$1,2,$B4-1,totalresp),1,OFFSET('H2 benefits'!$A$1,2,X$1-1,totalresp),0)+COUNTIFS(OFFSET('H2 benefits'!$A$1,2,$B4-1,totalresp),0,OFFSET('H2 benefits'!$A$1,2,X$1-1,totalresp),1)))</f>
        <v>0.64179104477611948</v>
      </c>
      <c r="Y4">
        <f ca="1">1-(COUNTIFS(OFFSET('H2 benefits'!$A$1,2,$B4-1,totalresp),1,OFFSET('H2 benefits'!$A$1,2,Y$1-1,totalresp),1)/(COUNTIFS(OFFSET('H2 benefits'!$A$1,2,$B4-1,totalresp),1,OFFSET('H2 benefits'!$A$1,2,Y$1-1,totalresp),1)+COUNTIFS(OFFSET('H2 benefits'!$A$1,2,$B4-1,totalresp),1,OFFSET('H2 benefits'!$A$1,2,Y$1-1,totalresp),0)+COUNTIFS(OFFSET('H2 benefits'!$A$1,2,$B4-1,totalresp),0,OFFSET('H2 benefits'!$A$1,2,Y$1-1,totalresp),1)))</f>
        <v>0.92063492063492069</v>
      </c>
      <c r="Z4">
        <f ca="1">1-(COUNTIFS(OFFSET('H2 benefits'!$A$1,2,$B4-1,totalresp),1,OFFSET('H2 benefits'!$A$1,2,Z$1-1,totalresp),1)/(COUNTIFS(OFFSET('H2 benefits'!$A$1,2,$B4-1,totalresp),1,OFFSET('H2 benefits'!$A$1,2,Z$1-1,totalresp),1)+COUNTIFS(OFFSET('H2 benefits'!$A$1,2,$B4-1,totalresp),1,OFFSET('H2 benefits'!$A$1,2,Z$1-1,totalresp),0)+COUNTIFS(OFFSET('H2 benefits'!$A$1,2,$B4-1,totalresp),0,OFFSET('H2 benefits'!$A$1,2,Z$1-1,totalresp),1)))</f>
        <v>0.85714285714285721</v>
      </c>
      <c r="AA4">
        <f ca="1">1-(COUNTIFS(OFFSET('H2 benefits'!$A$1,2,$B4-1,totalresp),1,OFFSET('H2 benefits'!$A$1,2,AA$1-1,totalresp),1)/(COUNTIFS(OFFSET('H2 benefits'!$A$1,2,$B4-1,totalresp),1,OFFSET('H2 benefits'!$A$1,2,AA$1-1,totalresp),1)+COUNTIFS(OFFSET('H2 benefits'!$A$1,2,$B4-1,totalresp),1,OFFSET('H2 benefits'!$A$1,2,AA$1-1,totalresp),0)+COUNTIFS(OFFSET('H2 benefits'!$A$1,2,$B4-1,totalresp),0,OFFSET('H2 benefits'!$A$1,2,AA$1-1,totalresp),1)))</f>
        <v>0.75757575757575757</v>
      </c>
    </row>
    <row r="5" spans="1:27" ht="26.25" x14ac:dyDescent="0.45">
      <c r="A5" s="21" t="s">
        <v>290</v>
      </c>
      <c r="B5" s="22">
        <v>8</v>
      </c>
      <c r="C5">
        <f ca="1">1-(COUNTIFS(OFFSET('H2 benefits'!$A$1,2,$B5-1,totalresp),1,OFFSET('H2 benefits'!$A$1,2,C$1-1,totalresp),1)/(COUNTIFS(OFFSET('H2 benefits'!$A$1,2,$B5-1,totalresp),1,OFFSET('H2 benefits'!$A$1,2,C$1-1,totalresp),1)+COUNTIFS(OFFSET('H2 benefits'!$A$1,2,$B5-1,totalresp),1,OFFSET('H2 benefits'!$A$1,2,C$1-1,totalresp),0)+COUNTIFS(OFFSET('H2 benefits'!$A$1,2,$B5-1,totalresp),0,OFFSET('H2 benefits'!$A$1,2,C$1-1,totalresp),1)))</f>
        <v>0.61016949152542366</v>
      </c>
      <c r="D5">
        <f ca="1">1-(COUNTIFS(OFFSET('H2 benefits'!$A$1,2,$B5-1,totalresp),1,OFFSET('H2 benefits'!$A$1,2,D$1-1,totalresp),1)/(COUNTIFS(OFFSET('H2 benefits'!$A$1,2,$B5-1,totalresp),1,OFFSET('H2 benefits'!$A$1,2,D$1-1,totalresp),1)+COUNTIFS(OFFSET('H2 benefits'!$A$1,2,$B5-1,totalresp),1,OFFSET('H2 benefits'!$A$1,2,D$1-1,totalresp),0)+COUNTIFS(OFFSET('H2 benefits'!$A$1,2,$B5-1,totalresp),0,OFFSET('H2 benefits'!$A$1,2,D$1-1,totalresp),1)))</f>
        <v>0.46376811594202894</v>
      </c>
      <c r="E5">
        <f ca="1">1-(COUNTIFS(OFFSET('H2 benefits'!$A$1,2,$B5-1,totalresp),1,OFFSET('H2 benefits'!$A$1,2,E$1-1,totalresp),1)/(COUNTIFS(OFFSET('H2 benefits'!$A$1,2,$B5-1,totalresp),1,OFFSET('H2 benefits'!$A$1,2,E$1-1,totalresp),1)+COUNTIFS(OFFSET('H2 benefits'!$A$1,2,$B5-1,totalresp),1,OFFSET('H2 benefits'!$A$1,2,E$1-1,totalresp),0)+COUNTIFS(OFFSET('H2 benefits'!$A$1,2,$B5-1,totalresp),0,OFFSET('H2 benefits'!$A$1,2,E$1-1,totalresp),1)))</f>
        <v>0</v>
      </c>
      <c r="F5">
        <f ca="1">1-(COUNTIFS(OFFSET('H2 benefits'!$A$1,2,$B5-1,totalresp),1,OFFSET('H2 benefits'!$A$1,2,F$1-1,totalresp),1)/(COUNTIFS(OFFSET('H2 benefits'!$A$1,2,$B5-1,totalresp),1,OFFSET('H2 benefits'!$A$1,2,F$1-1,totalresp),1)+COUNTIFS(OFFSET('H2 benefits'!$A$1,2,$B5-1,totalresp),1,OFFSET('H2 benefits'!$A$1,2,F$1-1,totalresp),0)+COUNTIFS(OFFSET('H2 benefits'!$A$1,2,$B5-1,totalresp),0,OFFSET('H2 benefits'!$A$1,2,F$1-1,totalresp),1)))</f>
        <v>0.73076923076923084</v>
      </c>
      <c r="G5">
        <f ca="1">1-(COUNTIFS(OFFSET('H2 benefits'!$A$1,2,$B5-1,totalresp),1,OFFSET('H2 benefits'!$A$1,2,G$1-1,totalresp),1)/(COUNTIFS(OFFSET('H2 benefits'!$A$1,2,$B5-1,totalresp),1,OFFSET('H2 benefits'!$A$1,2,G$1-1,totalresp),1)+COUNTIFS(OFFSET('H2 benefits'!$A$1,2,$B5-1,totalresp),1,OFFSET('H2 benefits'!$A$1,2,G$1-1,totalresp),0)+COUNTIFS(OFFSET('H2 benefits'!$A$1,2,$B5-1,totalresp),0,OFFSET('H2 benefits'!$A$1,2,G$1-1,totalresp),1)))</f>
        <v>0.71212121212121215</v>
      </c>
      <c r="H5">
        <f ca="1">1-(COUNTIFS(OFFSET('H2 benefits'!$A$1,2,$B5-1,totalresp),1,OFFSET('H2 benefits'!$A$1,2,H$1-1,totalresp),1)/(COUNTIFS(OFFSET('H2 benefits'!$A$1,2,$B5-1,totalresp),1,OFFSET('H2 benefits'!$A$1,2,H$1-1,totalresp),1)+COUNTIFS(OFFSET('H2 benefits'!$A$1,2,$B5-1,totalresp),1,OFFSET('H2 benefits'!$A$1,2,H$1-1,totalresp),0)+COUNTIFS(OFFSET('H2 benefits'!$A$1,2,$B5-1,totalresp),0,OFFSET('H2 benefits'!$A$1,2,H$1-1,totalresp),1)))</f>
        <v>0.74545454545454548</v>
      </c>
      <c r="I5">
        <f ca="1">1-(COUNTIFS(OFFSET('H2 benefits'!$A$1,2,$B5-1,totalresp),1,OFFSET('H2 benefits'!$A$1,2,I$1-1,totalresp),1)/(COUNTIFS(OFFSET('H2 benefits'!$A$1,2,$B5-1,totalresp),1,OFFSET('H2 benefits'!$A$1,2,I$1-1,totalresp),1)+COUNTIFS(OFFSET('H2 benefits'!$A$1,2,$B5-1,totalresp),1,OFFSET('H2 benefits'!$A$1,2,I$1-1,totalresp),0)+COUNTIFS(OFFSET('H2 benefits'!$A$1,2,$B5-1,totalresp),0,OFFSET('H2 benefits'!$A$1,2,I$1-1,totalresp),1)))</f>
        <v>0.69354838709677424</v>
      </c>
      <c r="J5">
        <f ca="1">1-(COUNTIFS(OFFSET('H2 benefits'!$A$1,2,$B5-1,totalresp),1,OFFSET('H2 benefits'!$A$1,2,J$1-1,totalresp),1)/(COUNTIFS(OFFSET('H2 benefits'!$A$1,2,$B5-1,totalresp),1,OFFSET('H2 benefits'!$A$1,2,J$1-1,totalresp),1)+COUNTIFS(OFFSET('H2 benefits'!$A$1,2,$B5-1,totalresp),1,OFFSET('H2 benefits'!$A$1,2,J$1-1,totalresp),0)+COUNTIFS(OFFSET('H2 benefits'!$A$1,2,$B5-1,totalresp),0,OFFSET('H2 benefits'!$A$1,2,J$1-1,totalresp),1)))</f>
        <v>0.68421052631578949</v>
      </c>
      <c r="K5">
        <f ca="1">1-(COUNTIFS(OFFSET('H2 benefits'!$A$1,2,$B5-1,totalresp),1,OFFSET('H2 benefits'!$A$1,2,K$1-1,totalresp),1)/(COUNTIFS(OFFSET('H2 benefits'!$A$1,2,$B5-1,totalresp),1,OFFSET('H2 benefits'!$A$1,2,K$1-1,totalresp),1)+COUNTIFS(OFFSET('H2 benefits'!$A$1,2,$B5-1,totalresp),1,OFFSET('H2 benefits'!$A$1,2,K$1-1,totalresp),0)+COUNTIFS(OFFSET('H2 benefits'!$A$1,2,$B5-1,totalresp),0,OFFSET('H2 benefits'!$A$1,2,K$1-1,totalresp),1)))</f>
        <v>0.80392156862745101</v>
      </c>
      <c r="L5">
        <f ca="1">1-(COUNTIFS(OFFSET('H2 benefits'!$A$1,2,$B5-1,totalresp),1,OFFSET('H2 benefits'!$A$1,2,L$1-1,totalresp),1)/(COUNTIFS(OFFSET('H2 benefits'!$A$1,2,$B5-1,totalresp),1,OFFSET('H2 benefits'!$A$1,2,L$1-1,totalresp),1)+COUNTIFS(OFFSET('H2 benefits'!$A$1,2,$B5-1,totalresp),1,OFFSET('H2 benefits'!$A$1,2,L$1-1,totalresp),0)+COUNTIFS(OFFSET('H2 benefits'!$A$1,2,$B5-1,totalresp),0,OFFSET('H2 benefits'!$A$1,2,L$1-1,totalresp),1)))</f>
        <v>0.94117647058823528</v>
      </c>
      <c r="M5">
        <f ca="1">1-(COUNTIFS(OFFSET('H2 benefits'!$A$1,2,$B5-1,totalresp),1,OFFSET('H2 benefits'!$A$1,2,M$1-1,totalresp),1)/(COUNTIFS(OFFSET('H2 benefits'!$A$1,2,$B5-1,totalresp),1,OFFSET('H2 benefits'!$A$1,2,M$1-1,totalresp),1)+COUNTIFS(OFFSET('H2 benefits'!$A$1,2,$B5-1,totalresp),1,OFFSET('H2 benefits'!$A$1,2,M$1-1,totalresp),0)+COUNTIFS(OFFSET('H2 benefits'!$A$1,2,$B5-1,totalresp),0,OFFSET('H2 benefits'!$A$1,2,M$1-1,totalresp),1)))</f>
        <v>0.59259259259259256</v>
      </c>
      <c r="N5">
        <f ca="1">1-(COUNTIFS(OFFSET('H2 benefits'!$A$1,2,$B5-1,totalresp),1,OFFSET('H2 benefits'!$A$1,2,N$1-1,totalresp),1)/(COUNTIFS(OFFSET('H2 benefits'!$A$1,2,$B5-1,totalresp),1,OFFSET('H2 benefits'!$A$1,2,N$1-1,totalresp),1)+COUNTIFS(OFFSET('H2 benefits'!$A$1,2,$B5-1,totalresp),1,OFFSET('H2 benefits'!$A$1,2,N$1-1,totalresp),0)+COUNTIFS(OFFSET('H2 benefits'!$A$1,2,$B5-1,totalresp),0,OFFSET('H2 benefits'!$A$1,2,N$1-1,totalresp),1)))</f>
        <v>0.89090909090909087</v>
      </c>
      <c r="O5">
        <f ca="1">1-(COUNTIFS(OFFSET('H2 benefits'!$A$1,2,$B5-1,totalresp),1,OFFSET('H2 benefits'!$A$1,2,O$1-1,totalresp),1)/(COUNTIFS(OFFSET('H2 benefits'!$A$1,2,$B5-1,totalresp),1,OFFSET('H2 benefits'!$A$1,2,O$1-1,totalresp),1)+COUNTIFS(OFFSET('H2 benefits'!$A$1,2,$B5-1,totalresp),1,OFFSET('H2 benefits'!$A$1,2,O$1-1,totalresp),0)+COUNTIFS(OFFSET('H2 benefits'!$A$1,2,$B5-1,totalresp),0,OFFSET('H2 benefits'!$A$1,2,O$1-1,totalresp),1)))</f>
        <v>0.67272727272727273</v>
      </c>
      <c r="P5">
        <f ca="1">1-(COUNTIFS(OFFSET('H2 benefits'!$A$1,2,$B5-1,totalresp),1,OFFSET('H2 benefits'!$A$1,2,P$1-1,totalresp),1)/(COUNTIFS(OFFSET('H2 benefits'!$A$1,2,$B5-1,totalresp),1,OFFSET('H2 benefits'!$A$1,2,P$1-1,totalresp),1)+COUNTIFS(OFFSET('H2 benefits'!$A$1,2,$B5-1,totalresp),1,OFFSET('H2 benefits'!$A$1,2,P$1-1,totalresp),0)+COUNTIFS(OFFSET('H2 benefits'!$A$1,2,$B5-1,totalresp),0,OFFSET('H2 benefits'!$A$1,2,P$1-1,totalresp),1)))</f>
        <v>0.72549019607843135</v>
      </c>
      <c r="Q5">
        <f ca="1">1-(COUNTIFS(OFFSET('H2 benefits'!$A$1,2,$B5-1,totalresp),1,OFFSET('H2 benefits'!$A$1,2,Q$1-1,totalresp),1)/(COUNTIFS(OFFSET('H2 benefits'!$A$1,2,$B5-1,totalresp),1,OFFSET('H2 benefits'!$A$1,2,Q$1-1,totalresp),1)+COUNTIFS(OFFSET('H2 benefits'!$A$1,2,$B5-1,totalresp),1,OFFSET('H2 benefits'!$A$1,2,Q$1-1,totalresp),0)+COUNTIFS(OFFSET('H2 benefits'!$A$1,2,$B5-1,totalresp),0,OFFSET('H2 benefits'!$A$1,2,Q$1-1,totalresp),1)))</f>
        <v>0.70909090909090911</v>
      </c>
      <c r="R5">
        <f ca="1">1-(COUNTIFS(OFFSET('H2 benefits'!$A$1,2,$B5-1,totalresp),1,OFFSET('H2 benefits'!$A$1,2,R$1-1,totalresp),1)/(COUNTIFS(OFFSET('H2 benefits'!$A$1,2,$B5-1,totalresp),1,OFFSET('H2 benefits'!$A$1,2,R$1-1,totalresp),1)+COUNTIFS(OFFSET('H2 benefits'!$A$1,2,$B5-1,totalresp),1,OFFSET('H2 benefits'!$A$1,2,R$1-1,totalresp),0)+COUNTIFS(OFFSET('H2 benefits'!$A$1,2,$B5-1,totalresp),0,OFFSET('H2 benefits'!$A$1,2,R$1-1,totalresp),1)))</f>
        <v>0.87234042553191493</v>
      </c>
      <c r="S5">
        <f ca="1">1-(COUNTIFS(OFFSET('H2 benefits'!$A$1,2,$B5-1,totalresp),1,OFFSET('H2 benefits'!$A$1,2,S$1-1,totalresp),1)/(COUNTIFS(OFFSET('H2 benefits'!$A$1,2,$B5-1,totalresp),1,OFFSET('H2 benefits'!$A$1,2,S$1-1,totalresp),1)+COUNTIFS(OFFSET('H2 benefits'!$A$1,2,$B5-1,totalresp),1,OFFSET('H2 benefits'!$A$1,2,S$1-1,totalresp),0)+COUNTIFS(OFFSET('H2 benefits'!$A$1,2,$B5-1,totalresp),0,OFFSET('H2 benefits'!$A$1,2,S$1-1,totalresp),1)))</f>
        <v>0.78</v>
      </c>
      <c r="T5">
        <f ca="1">1-(COUNTIFS(OFFSET('H2 benefits'!$A$1,2,$B5-1,totalresp),1,OFFSET('H2 benefits'!$A$1,2,T$1-1,totalresp),1)/(COUNTIFS(OFFSET('H2 benefits'!$A$1,2,$B5-1,totalresp),1,OFFSET('H2 benefits'!$A$1,2,T$1-1,totalresp),1)+COUNTIFS(OFFSET('H2 benefits'!$A$1,2,$B5-1,totalresp),1,OFFSET('H2 benefits'!$A$1,2,T$1-1,totalresp),0)+COUNTIFS(OFFSET('H2 benefits'!$A$1,2,$B5-1,totalresp),0,OFFSET('H2 benefits'!$A$1,2,T$1-1,totalresp),1)))</f>
        <v>0.72340425531914887</v>
      </c>
      <c r="U5">
        <f ca="1">1-(COUNTIFS(OFFSET('H2 benefits'!$A$1,2,$B5-1,totalresp),1,OFFSET('H2 benefits'!$A$1,2,U$1-1,totalresp),1)/(COUNTIFS(OFFSET('H2 benefits'!$A$1,2,$B5-1,totalresp),1,OFFSET('H2 benefits'!$A$1,2,U$1-1,totalresp),1)+COUNTIFS(OFFSET('H2 benefits'!$A$1,2,$B5-1,totalresp),1,OFFSET('H2 benefits'!$A$1,2,U$1-1,totalresp),0)+COUNTIFS(OFFSET('H2 benefits'!$A$1,2,$B5-1,totalresp),0,OFFSET('H2 benefits'!$A$1,2,U$1-1,totalresp),1)))</f>
        <v>0.78723404255319152</v>
      </c>
      <c r="V5">
        <f ca="1">1-(COUNTIFS(OFFSET('H2 benefits'!$A$1,2,$B5-1,totalresp),1,OFFSET('H2 benefits'!$A$1,2,V$1-1,totalresp),1)/(COUNTIFS(OFFSET('H2 benefits'!$A$1,2,$B5-1,totalresp),1,OFFSET('H2 benefits'!$A$1,2,V$1-1,totalresp),1)+COUNTIFS(OFFSET('H2 benefits'!$A$1,2,$B5-1,totalresp),1,OFFSET('H2 benefits'!$A$1,2,V$1-1,totalresp),0)+COUNTIFS(OFFSET('H2 benefits'!$A$1,2,$B5-1,totalresp),0,OFFSET('H2 benefits'!$A$1,2,V$1-1,totalresp),1)))</f>
        <v>0.70588235294117641</v>
      </c>
      <c r="W5">
        <f ca="1">1-(COUNTIFS(OFFSET('H2 benefits'!$A$1,2,$B5-1,totalresp),1,OFFSET('H2 benefits'!$A$1,2,W$1-1,totalresp),1)/(COUNTIFS(OFFSET('H2 benefits'!$A$1,2,$B5-1,totalresp),1,OFFSET('H2 benefits'!$A$1,2,W$1-1,totalresp),1)+COUNTIFS(OFFSET('H2 benefits'!$A$1,2,$B5-1,totalresp),1,OFFSET('H2 benefits'!$A$1,2,W$1-1,totalresp),0)+COUNTIFS(OFFSET('H2 benefits'!$A$1,2,$B5-1,totalresp),0,OFFSET('H2 benefits'!$A$1,2,W$1-1,totalresp),1)))</f>
        <v>0.89130434782608692</v>
      </c>
      <c r="X5">
        <f ca="1">1-(COUNTIFS(OFFSET('H2 benefits'!$A$1,2,$B5-1,totalresp),1,OFFSET('H2 benefits'!$A$1,2,X$1-1,totalresp),1)/(COUNTIFS(OFFSET('H2 benefits'!$A$1,2,$B5-1,totalresp),1,OFFSET('H2 benefits'!$A$1,2,X$1-1,totalresp),1)+COUNTIFS(OFFSET('H2 benefits'!$A$1,2,$B5-1,totalresp),1,OFFSET('H2 benefits'!$A$1,2,X$1-1,totalresp),0)+COUNTIFS(OFFSET('H2 benefits'!$A$1,2,$B5-1,totalresp),0,OFFSET('H2 benefits'!$A$1,2,X$1-1,totalresp),1)))</f>
        <v>0.6964285714285714</v>
      </c>
      <c r="Y5">
        <f ca="1">1-(COUNTIFS(OFFSET('H2 benefits'!$A$1,2,$B5-1,totalresp),1,OFFSET('H2 benefits'!$A$1,2,Y$1-1,totalresp),1)/(COUNTIFS(OFFSET('H2 benefits'!$A$1,2,$B5-1,totalresp),1,OFFSET('H2 benefits'!$A$1,2,Y$1-1,totalresp),1)+COUNTIFS(OFFSET('H2 benefits'!$A$1,2,$B5-1,totalresp),1,OFFSET('H2 benefits'!$A$1,2,Y$1-1,totalresp),0)+COUNTIFS(OFFSET('H2 benefits'!$A$1,2,$B5-1,totalresp),0,OFFSET('H2 benefits'!$A$1,2,Y$1-1,totalresp),1)))</f>
        <v>0.86363636363636365</v>
      </c>
      <c r="Z5">
        <f ca="1">1-(COUNTIFS(OFFSET('H2 benefits'!$A$1,2,$B5-1,totalresp),1,OFFSET('H2 benefits'!$A$1,2,Z$1-1,totalresp),1)/(COUNTIFS(OFFSET('H2 benefits'!$A$1,2,$B5-1,totalresp),1,OFFSET('H2 benefits'!$A$1,2,Z$1-1,totalresp),1)+COUNTIFS(OFFSET('H2 benefits'!$A$1,2,$B5-1,totalresp),1,OFFSET('H2 benefits'!$A$1,2,Z$1-1,totalresp),0)+COUNTIFS(OFFSET('H2 benefits'!$A$1,2,$B5-1,totalresp),0,OFFSET('H2 benefits'!$A$1,2,Z$1-1,totalresp),1)))</f>
        <v>0.82608695652173914</v>
      </c>
      <c r="AA5">
        <f ca="1">1-(COUNTIFS(OFFSET('H2 benefits'!$A$1,2,$B5-1,totalresp),1,OFFSET('H2 benefits'!$A$1,2,AA$1-1,totalresp),1)/(COUNTIFS(OFFSET('H2 benefits'!$A$1,2,$B5-1,totalresp),1,OFFSET('H2 benefits'!$A$1,2,AA$1-1,totalresp),1)+COUNTIFS(OFFSET('H2 benefits'!$A$1,2,$B5-1,totalresp),1,OFFSET('H2 benefits'!$A$1,2,AA$1-1,totalresp),0)+COUNTIFS(OFFSET('H2 benefits'!$A$1,2,$B5-1,totalresp),0,OFFSET('H2 benefits'!$A$1,2,AA$1-1,totalresp),1)))</f>
        <v>0.69387755102040816</v>
      </c>
    </row>
    <row r="6" spans="1:27" ht="26.25" x14ac:dyDescent="0.45">
      <c r="A6" s="21" t="s">
        <v>292</v>
      </c>
      <c r="B6" s="22">
        <v>9</v>
      </c>
      <c r="C6">
        <f ca="1">1-(COUNTIFS(OFFSET('H2 benefits'!$A$1,2,$B6-1,totalresp),1,OFFSET('H2 benefits'!$A$1,2,C$1-1,totalresp),1)/(COUNTIFS(OFFSET('H2 benefits'!$A$1,2,$B6-1,totalresp),1,OFFSET('H2 benefits'!$A$1,2,C$1-1,totalresp),1)+COUNTIFS(OFFSET('H2 benefits'!$A$1,2,$B6-1,totalresp),1,OFFSET('H2 benefits'!$A$1,2,C$1-1,totalresp),0)+COUNTIFS(OFFSET('H2 benefits'!$A$1,2,$B6-1,totalresp),0,OFFSET('H2 benefits'!$A$1,2,C$1-1,totalresp),1)))</f>
        <v>0.8</v>
      </c>
      <c r="D6">
        <f ca="1">1-(COUNTIFS(OFFSET('H2 benefits'!$A$1,2,$B6-1,totalresp),1,OFFSET('H2 benefits'!$A$1,2,D$1-1,totalresp),1)/(COUNTIFS(OFFSET('H2 benefits'!$A$1,2,$B6-1,totalresp),1,OFFSET('H2 benefits'!$A$1,2,D$1-1,totalresp),1)+COUNTIFS(OFFSET('H2 benefits'!$A$1,2,$B6-1,totalresp),1,OFFSET('H2 benefits'!$A$1,2,D$1-1,totalresp),0)+COUNTIFS(OFFSET('H2 benefits'!$A$1,2,$B6-1,totalresp),0,OFFSET('H2 benefits'!$A$1,2,D$1-1,totalresp),1)))</f>
        <v>0.74626865671641784</v>
      </c>
      <c r="E6">
        <f ca="1">1-(COUNTIFS(OFFSET('H2 benefits'!$A$1,2,$B6-1,totalresp),1,OFFSET('H2 benefits'!$A$1,2,E$1-1,totalresp),1)/(COUNTIFS(OFFSET('H2 benefits'!$A$1,2,$B6-1,totalresp),1,OFFSET('H2 benefits'!$A$1,2,E$1-1,totalresp),1)+COUNTIFS(OFFSET('H2 benefits'!$A$1,2,$B6-1,totalresp),1,OFFSET('H2 benefits'!$A$1,2,E$1-1,totalresp),0)+COUNTIFS(OFFSET('H2 benefits'!$A$1,2,$B6-1,totalresp),0,OFFSET('H2 benefits'!$A$1,2,E$1-1,totalresp),1)))</f>
        <v>0.73076923076923084</v>
      </c>
      <c r="F6">
        <f ca="1">1-(COUNTIFS(OFFSET('H2 benefits'!$A$1,2,$B6-1,totalresp),1,OFFSET('H2 benefits'!$A$1,2,F$1-1,totalresp),1)/(COUNTIFS(OFFSET('H2 benefits'!$A$1,2,$B6-1,totalresp),1,OFFSET('H2 benefits'!$A$1,2,F$1-1,totalresp),1)+COUNTIFS(OFFSET('H2 benefits'!$A$1,2,$B6-1,totalresp),1,OFFSET('H2 benefits'!$A$1,2,F$1-1,totalresp),0)+COUNTIFS(OFFSET('H2 benefits'!$A$1,2,$B6-1,totalresp),0,OFFSET('H2 benefits'!$A$1,2,F$1-1,totalresp),1)))</f>
        <v>0</v>
      </c>
      <c r="G6">
        <f ca="1">1-(COUNTIFS(OFFSET('H2 benefits'!$A$1,2,$B6-1,totalresp),1,OFFSET('H2 benefits'!$A$1,2,G$1-1,totalresp),1)/(COUNTIFS(OFFSET('H2 benefits'!$A$1,2,$B6-1,totalresp),1,OFFSET('H2 benefits'!$A$1,2,G$1-1,totalresp),1)+COUNTIFS(OFFSET('H2 benefits'!$A$1,2,$B6-1,totalresp),1,OFFSET('H2 benefits'!$A$1,2,G$1-1,totalresp),0)+COUNTIFS(OFFSET('H2 benefits'!$A$1,2,$B6-1,totalresp),0,OFFSET('H2 benefits'!$A$1,2,G$1-1,totalresp),1)))</f>
        <v>0.83333333333333337</v>
      </c>
      <c r="H6">
        <f ca="1">1-(COUNTIFS(OFFSET('H2 benefits'!$A$1,2,$B6-1,totalresp),1,OFFSET('H2 benefits'!$A$1,2,H$1-1,totalresp),1)/(COUNTIFS(OFFSET('H2 benefits'!$A$1,2,$B6-1,totalresp),1,OFFSET('H2 benefits'!$A$1,2,H$1-1,totalresp),1)+COUNTIFS(OFFSET('H2 benefits'!$A$1,2,$B6-1,totalresp),1,OFFSET('H2 benefits'!$A$1,2,H$1-1,totalresp),0)+COUNTIFS(OFFSET('H2 benefits'!$A$1,2,$B6-1,totalresp),0,OFFSET('H2 benefits'!$A$1,2,H$1-1,totalresp),1)))</f>
        <v>0.90697674418604657</v>
      </c>
      <c r="I6">
        <f ca="1">1-(COUNTIFS(OFFSET('H2 benefits'!$A$1,2,$B6-1,totalresp),1,OFFSET('H2 benefits'!$A$1,2,I$1-1,totalresp),1)/(COUNTIFS(OFFSET('H2 benefits'!$A$1,2,$B6-1,totalresp),1,OFFSET('H2 benefits'!$A$1,2,I$1-1,totalresp),1)+COUNTIFS(OFFSET('H2 benefits'!$A$1,2,$B6-1,totalresp),1,OFFSET('H2 benefits'!$A$1,2,I$1-1,totalresp),0)+COUNTIFS(OFFSET('H2 benefits'!$A$1,2,$B6-1,totalresp),0,OFFSET('H2 benefits'!$A$1,2,I$1-1,totalresp),1)))</f>
        <v>0.86538461538461542</v>
      </c>
      <c r="J6">
        <f ca="1">1-(COUNTIFS(OFFSET('H2 benefits'!$A$1,2,$B6-1,totalresp),1,OFFSET('H2 benefits'!$A$1,2,J$1-1,totalresp),1)/(COUNTIFS(OFFSET('H2 benefits'!$A$1,2,$B6-1,totalresp),1,OFFSET('H2 benefits'!$A$1,2,J$1-1,totalresp),1)+COUNTIFS(OFFSET('H2 benefits'!$A$1,2,$B6-1,totalresp),1,OFFSET('H2 benefits'!$A$1,2,J$1-1,totalresp),0)+COUNTIFS(OFFSET('H2 benefits'!$A$1,2,$B6-1,totalresp),0,OFFSET('H2 benefits'!$A$1,2,J$1-1,totalresp),1)))</f>
        <v>0.70731707317073167</v>
      </c>
      <c r="K6">
        <f ca="1">1-(COUNTIFS(OFFSET('H2 benefits'!$A$1,2,$B6-1,totalresp),1,OFFSET('H2 benefits'!$A$1,2,K$1-1,totalresp),1)/(COUNTIFS(OFFSET('H2 benefits'!$A$1,2,$B6-1,totalresp),1,OFFSET('H2 benefits'!$A$1,2,K$1-1,totalresp),1)+COUNTIFS(OFFSET('H2 benefits'!$A$1,2,$B6-1,totalresp),1,OFFSET('H2 benefits'!$A$1,2,K$1-1,totalresp),0)+COUNTIFS(OFFSET('H2 benefits'!$A$1,2,$B6-1,totalresp),0,OFFSET('H2 benefits'!$A$1,2,K$1-1,totalresp),1)))</f>
        <v>0.7</v>
      </c>
      <c r="L6">
        <f ca="1">1-(COUNTIFS(OFFSET('H2 benefits'!$A$1,2,$B6-1,totalresp),1,OFFSET('H2 benefits'!$A$1,2,L$1-1,totalresp),1)/(COUNTIFS(OFFSET('H2 benefits'!$A$1,2,$B6-1,totalresp),1,OFFSET('H2 benefits'!$A$1,2,L$1-1,totalresp),1)+COUNTIFS(OFFSET('H2 benefits'!$A$1,2,$B6-1,totalresp),1,OFFSET('H2 benefits'!$A$1,2,L$1-1,totalresp),0)+COUNTIFS(OFFSET('H2 benefits'!$A$1,2,$B6-1,totalresp),0,OFFSET('H2 benefits'!$A$1,2,L$1-1,totalresp),1)))</f>
        <v>0.89655172413793105</v>
      </c>
      <c r="M6">
        <f ca="1">1-(COUNTIFS(OFFSET('H2 benefits'!$A$1,2,$B6-1,totalresp),1,OFFSET('H2 benefits'!$A$1,2,M$1-1,totalresp),1)/(COUNTIFS(OFFSET('H2 benefits'!$A$1,2,$B6-1,totalresp),1,OFFSET('H2 benefits'!$A$1,2,M$1-1,totalresp),1)+COUNTIFS(OFFSET('H2 benefits'!$A$1,2,$B6-1,totalresp),1,OFFSET('H2 benefits'!$A$1,2,M$1-1,totalresp),0)+COUNTIFS(OFFSET('H2 benefits'!$A$1,2,$B6-1,totalresp),0,OFFSET('H2 benefits'!$A$1,2,M$1-1,totalresp),1)))</f>
        <v>0.68292682926829262</v>
      </c>
      <c r="N6">
        <f ca="1">1-(COUNTIFS(OFFSET('H2 benefits'!$A$1,2,$B6-1,totalresp),1,OFFSET('H2 benefits'!$A$1,2,N$1-1,totalresp),1)/(COUNTIFS(OFFSET('H2 benefits'!$A$1,2,$B6-1,totalresp),1,OFFSET('H2 benefits'!$A$1,2,N$1-1,totalresp),1)+COUNTIFS(OFFSET('H2 benefits'!$A$1,2,$B6-1,totalresp),1,OFFSET('H2 benefits'!$A$1,2,N$1-1,totalresp),0)+COUNTIFS(OFFSET('H2 benefits'!$A$1,2,$B6-1,totalresp),0,OFFSET('H2 benefits'!$A$1,2,N$1-1,totalresp),1)))</f>
        <v>0.88571428571428568</v>
      </c>
      <c r="O6">
        <f ca="1">1-(COUNTIFS(OFFSET('H2 benefits'!$A$1,2,$B6-1,totalresp),1,OFFSET('H2 benefits'!$A$1,2,O$1-1,totalresp),1)/(COUNTIFS(OFFSET('H2 benefits'!$A$1,2,$B6-1,totalresp),1,OFFSET('H2 benefits'!$A$1,2,O$1-1,totalresp),1)+COUNTIFS(OFFSET('H2 benefits'!$A$1,2,$B6-1,totalresp),1,OFFSET('H2 benefits'!$A$1,2,O$1-1,totalresp),0)+COUNTIFS(OFFSET('H2 benefits'!$A$1,2,$B6-1,totalresp),0,OFFSET('H2 benefits'!$A$1,2,O$1-1,totalresp),1)))</f>
        <v>0.69230769230769229</v>
      </c>
      <c r="P6">
        <f ca="1">1-(COUNTIFS(OFFSET('H2 benefits'!$A$1,2,$B6-1,totalresp),1,OFFSET('H2 benefits'!$A$1,2,P$1-1,totalresp),1)/(COUNTIFS(OFFSET('H2 benefits'!$A$1,2,$B6-1,totalresp),1,OFFSET('H2 benefits'!$A$1,2,P$1-1,totalresp),1)+COUNTIFS(OFFSET('H2 benefits'!$A$1,2,$B6-1,totalresp),1,OFFSET('H2 benefits'!$A$1,2,P$1-1,totalresp),0)+COUNTIFS(OFFSET('H2 benefits'!$A$1,2,$B6-1,totalresp),0,OFFSET('H2 benefits'!$A$1,2,P$1-1,totalresp),1)))</f>
        <v>0.80555555555555558</v>
      </c>
      <c r="Q6">
        <f ca="1">1-(COUNTIFS(OFFSET('H2 benefits'!$A$1,2,$B6-1,totalresp),1,OFFSET('H2 benefits'!$A$1,2,Q$1-1,totalresp),1)/(COUNTIFS(OFFSET('H2 benefits'!$A$1,2,$B6-1,totalresp),1,OFFSET('H2 benefits'!$A$1,2,Q$1-1,totalresp),1)+COUNTIFS(OFFSET('H2 benefits'!$A$1,2,$B6-1,totalresp),1,OFFSET('H2 benefits'!$A$1,2,Q$1-1,totalresp),0)+COUNTIFS(OFFSET('H2 benefits'!$A$1,2,$B6-1,totalresp),0,OFFSET('H2 benefits'!$A$1,2,Q$1-1,totalresp),1)))</f>
        <v>0.74358974358974361</v>
      </c>
      <c r="R6">
        <f ca="1">1-(COUNTIFS(OFFSET('H2 benefits'!$A$1,2,$B6-1,totalresp),1,OFFSET('H2 benefits'!$A$1,2,R$1-1,totalresp),1)/(COUNTIFS(OFFSET('H2 benefits'!$A$1,2,$B6-1,totalresp),1,OFFSET('H2 benefits'!$A$1,2,R$1-1,totalresp),1)+COUNTIFS(OFFSET('H2 benefits'!$A$1,2,$B6-1,totalresp),1,OFFSET('H2 benefits'!$A$1,2,R$1-1,totalresp),0)+COUNTIFS(OFFSET('H2 benefits'!$A$1,2,$B6-1,totalresp),0,OFFSET('H2 benefits'!$A$1,2,R$1-1,totalresp),1)))</f>
        <v>0.85185185185185186</v>
      </c>
      <c r="S6">
        <f ca="1">1-(COUNTIFS(OFFSET('H2 benefits'!$A$1,2,$B6-1,totalresp),1,OFFSET('H2 benefits'!$A$1,2,S$1-1,totalresp),1)/(COUNTIFS(OFFSET('H2 benefits'!$A$1,2,$B6-1,totalresp),1,OFFSET('H2 benefits'!$A$1,2,S$1-1,totalresp),1)+COUNTIFS(OFFSET('H2 benefits'!$A$1,2,$B6-1,totalresp),1,OFFSET('H2 benefits'!$A$1,2,S$1-1,totalresp),0)+COUNTIFS(OFFSET('H2 benefits'!$A$1,2,$B6-1,totalresp),0,OFFSET('H2 benefits'!$A$1,2,S$1-1,totalresp),1)))</f>
        <v>0.81818181818181812</v>
      </c>
      <c r="T6">
        <f ca="1">1-(COUNTIFS(OFFSET('H2 benefits'!$A$1,2,$B6-1,totalresp),1,OFFSET('H2 benefits'!$A$1,2,T$1-1,totalresp),1)/(COUNTIFS(OFFSET('H2 benefits'!$A$1,2,$B6-1,totalresp),1,OFFSET('H2 benefits'!$A$1,2,T$1-1,totalresp),1)+COUNTIFS(OFFSET('H2 benefits'!$A$1,2,$B6-1,totalresp),1,OFFSET('H2 benefits'!$A$1,2,T$1-1,totalresp),0)+COUNTIFS(OFFSET('H2 benefits'!$A$1,2,$B6-1,totalresp),0,OFFSET('H2 benefits'!$A$1,2,T$1-1,totalresp),1)))</f>
        <v>0.73333333333333339</v>
      </c>
      <c r="U6">
        <f ca="1">1-(COUNTIFS(OFFSET('H2 benefits'!$A$1,2,$B6-1,totalresp),1,OFFSET('H2 benefits'!$A$1,2,U$1-1,totalresp),1)/(COUNTIFS(OFFSET('H2 benefits'!$A$1,2,$B6-1,totalresp),1,OFFSET('H2 benefits'!$A$1,2,U$1-1,totalresp),1)+COUNTIFS(OFFSET('H2 benefits'!$A$1,2,$B6-1,totalresp),1,OFFSET('H2 benefits'!$A$1,2,U$1-1,totalresp),0)+COUNTIFS(OFFSET('H2 benefits'!$A$1,2,$B6-1,totalresp),0,OFFSET('H2 benefits'!$A$1,2,U$1-1,totalresp),1)))</f>
        <v>0.93939393939393945</v>
      </c>
      <c r="V6">
        <f ca="1">1-(COUNTIFS(OFFSET('H2 benefits'!$A$1,2,$B6-1,totalresp),1,OFFSET('H2 benefits'!$A$1,2,V$1-1,totalresp),1)/(COUNTIFS(OFFSET('H2 benefits'!$A$1,2,$B6-1,totalresp),1,OFFSET('H2 benefits'!$A$1,2,V$1-1,totalresp),1)+COUNTIFS(OFFSET('H2 benefits'!$A$1,2,$B6-1,totalresp),1,OFFSET('H2 benefits'!$A$1,2,V$1-1,totalresp),0)+COUNTIFS(OFFSET('H2 benefits'!$A$1,2,$B6-1,totalresp),0,OFFSET('H2 benefits'!$A$1,2,V$1-1,totalresp),1)))</f>
        <v>0.74285714285714288</v>
      </c>
      <c r="W6">
        <f ca="1">1-(COUNTIFS(OFFSET('H2 benefits'!$A$1,2,$B6-1,totalresp),1,OFFSET('H2 benefits'!$A$1,2,W$1-1,totalresp),1)/(COUNTIFS(OFFSET('H2 benefits'!$A$1,2,$B6-1,totalresp),1,OFFSET('H2 benefits'!$A$1,2,W$1-1,totalresp),1)+COUNTIFS(OFFSET('H2 benefits'!$A$1,2,$B6-1,totalresp),1,OFFSET('H2 benefits'!$A$1,2,W$1-1,totalresp),0)+COUNTIFS(OFFSET('H2 benefits'!$A$1,2,$B6-1,totalresp),0,OFFSET('H2 benefits'!$A$1,2,W$1-1,totalresp),1)))</f>
        <v>0.88461538461538458</v>
      </c>
      <c r="X6">
        <f ca="1">1-(COUNTIFS(OFFSET('H2 benefits'!$A$1,2,$B6-1,totalresp),1,OFFSET('H2 benefits'!$A$1,2,X$1-1,totalresp),1)/(COUNTIFS(OFFSET('H2 benefits'!$A$1,2,$B6-1,totalresp),1,OFFSET('H2 benefits'!$A$1,2,X$1-1,totalresp),1)+COUNTIFS(OFFSET('H2 benefits'!$A$1,2,$B6-1,totalresp),1,OFFSET('H2 benefits'!$A$1,2,X$1-1,totalresp),0)+COUNTIFS(OFFSET('H2 benefits'!$A$1,2,$B6-1,totalresp),0,OFFSET('H2 benefits'!$A$1,2,X$1-1,totalresp),1)))</f>
        <v>0.81395348837209303</v>
      </c>
      <c r="Y6">
        <f ca="1">1-(COUNTIFS(OFFSET('H2 benefits'!$A$1,2,$B6-1,totalresp),1,OFFSET('H2 benefits'!$A$1,2,Y$1-1,totalresp),1)/(COUNTIFS(OFFSET('H2 benefits'!$A$1,2,$B6-1,totalresp),1,OFFSET('H2 benefits'!$A$1,2,Y$1-1,totalresp),1)+COUNTIFS(OFFSET('H2 benefits'!$A$1,2,$B6-1,totalresp),1,OFFSET('H2 benefits'!$A$1,2,Y$1-1,totalresp),0)+COUNTIFS(OFFSET('H2 benefits'!$A$1,2,$B6-1,totalresp),0,OFFSET('H2 benefits'!$A$1,2,Y$1-1,totalresp),1)))</f>
        <v>0.88</v>
      </c>
      <c r="Z6">
        <f ca="1">1-(COUNTIFS(OFFSET('H2 benefits'!$A$1,2,$B6-1,totalresp),1,OFFSET('H2 benefits'!$A$1,2,Z$1-1,totalresp),1)/(COUNTIFS(OFFSET('H2 benefits'!$A$1,2,$B6-1,totalresp),1,OFFSET('H2 benefits'!$A$1,2,Z$1-1,totalresp),1)+COUNTIFS(OFFSET('H2 benefits'!$A$1,2,$B6-1,totalresp),1,OFFSET('H2 benefits'!$A$1,2,Z$1-1,totalresp),0)+COUNTIFS(OFFSET('H2 benefits'!$A$1,2,$B6-1,totalresp),0,OFFSET('H2 benefits'!$A$1,2,Z$1-1,totalresp),1)))</f>
        <v>0.85714285714285721</v>
      </c>
      <c r="AA6">
        <f ca="1">1-(COUNTIFS(OFFSET('H2 benefits'!$A$1,2,$B6-1,totalresp),1,OFFSET('H2 benefits'!$A$1,2,AA$1-1,totalresp),1)/(COUNTIFS(OFFSET('H2 benefits'!$A$1,2,$B6-1,totalresp),1,OFFSET('H2 benefits'!$A$1,2,AA$1-1,totalresp),1)+COUNTIFS(OFFSET('H2 benefits'!$A$1,2,$B6-1,totalresp),1,OFFSET('H2 benefits'!$A$1,2,AA$1-1,totalresp),0)+COUNTIFS(OFFSET('H2 benefits'!$A$1,2,$B6-1,totalresp),0,OFFSET('H2 benefits'!$A$1,2,AA$1-1,totalresp),1)))</f>
        <v>0.8</v>
      </c>
    </row>
    <row r="7" spans="1:27" ht="26.25" x14ac:dyDescent="0.45">
      <c r="A7" s="21" t="s">
        <v>293</v>
      </c>
      <c r="B7" s="22">
        <v>10</v>
      </c>
      <c r="C7">
        <f ca="1">1-(COUNTIFS(OFFSET('H2 benefits'!$A$1,2,$B7-1,totalresp),1,OFFSET('H2 benefits'!$A$1,2,C$1-1,totalresp),1)/(COUNTIFS(OFFSET('H2 benefits'!$A$1,2,$B7-1,totalresp),1,OFFSET('H2 benefits'!$A$1,2,C$1-1,totalresp),1)+COUNTIFS(OFFSET('H2 benefits'!$A$1,2,$B7-1,totalresp),1,OFFSET('H2 benefits'!$A$1,2,C$1-1,totalresp),0)+COUNTIFS(OFFSET('H2 benefits'!$A$1,2,$B7-1,totalresp),0,OFFSET('H2 benefits'!$A$1,2,C$1-1,totalresp),1)))</f>
        <v>0.66101694915254239</v>
      </c>
      <c r="D7">
        <f ca="1">1-(COUNTIFS(OFFSET('H2 benefits'!$A$1,2,$B7-1,totalresp),1,OFFSET('H2 benefits'!$A$1,2,D$1-1,totalresp),1)/(COUNTIFS(OFFSET('H2 benefits'!$A$1,2,$B7-1,totalresp),1,OFFSET('H2 benefits'!$A$1,2,D$1-1,totalresp),1)+COUNTIFS(OFFSET('H2 benefits'!$A$1,2,$B7-1,totalresp),1,OFFSET('H2 benefits'!$A$1,2,D$1-1,totalresp),0)+COUNTIFS(OFFSET('H2 benefits'!$A$1,2,$B7-1,totalresp),0,OFFSET('H2 benefits'!$A$1,2,D$1-1,totalresp),1)))</f>
        <v>0.56944444444444442</v>
      </c>
      <c r="E7">
        <f ca="1">1-(COUNTIFS(OFFSET('H2 benefits'!$A$1,2,$B7-1,totalresp),1,OFFSET('H2 benefits'!$A$1,2,E$1-1,totalresp),1)/(COUNTIFS(OFFSET('H2 benefits'!$A$1,2,$B7-1,totalresp),1,OFFSET('H2 benefits'!$A$1,2,E$1-1,totalresp),1)+COUNTIFS(OFFSET('H2 benefits'!$A$1,2,$B7-1,totalresp),1,OFFSET('H2 benefits'!$A$1,2,E$1-1,totalresp),0)+COUNTIFS(OFFSET('H2 benefits'!$A$1,2,$B7-1,totalresp),0,OFFSET('H2 benefits'!$A$1,2,E$1-1,totalresp),1)))</f>
        <v>0.71212121212121215</v>
      </c>
      <c r="F7">
        <f ca="1">1-(COUNTIFS(OFFSET('H2 benefits'!$A$1,2,$B7-1,totalresp),1,OFFSET('H2 benefits'!$A$1,2,F$1-1,totalresp),1)/(COUNTIFS(OFFSET('H2 benefits'!$A$1,2,$B7-1,totalresp),1,OFFSET('H2 benefits'!$A$1,2,F$1-1,totalresp),1)+COUNTIFS(OFFSET('H2 benefits'!$A$1,2,$B7-1,totalresp),1,OFFSET('H2 benefits'!$A$1,2,F$1-1,totalresp),0)+COUNTIFS(OFFSET('H2 benefits'!$A$1,2,$B7-1,totalresp),0,OFFSET('H2 benefits'!$A$1,2,F$1-1,totalresp),1)))</f>
        <v>0.83333333333333337</v>
      </c>
      <c r="G7">
        <f ca="1">1-(COUNTIFS(OFFSET('H2 benefits'!$A$1,2,$B7-1,totalresp),1,OFFSET('H2 benefits'!$A$1,2,G$1-1,totalresp),1)/(COUNTIFS(OFFSET('H2 benefits'!$A$1,2,$B7-1,totalresp),1,OFFSET('H2 benefits'!$A$1,2,G$1-1,totalresp),1)+COUNTIFS(OFFSET('H2 benefits'!$A$1,2,$B7-1,totalresp),1,OFFSET('H2 benefits'!$A$1,2,G$1-1,totalresp),0)+COUNTIFS(OFFSET('H2 benefits'!$A$1,2,$B7-1,totalresp),0,OFFSET('H2 benefits'!$A$1,2,G$1-1,totalresp),1)))</f>
        <v>0</v>
      </c>
      <c r="H7">
        <f ca="1">1-(COUNTIFS(OFFSET('H2 benefits'!$A$1,2,$B7-1,totalresp),1,OFFSET('H2 benefits'!$A$1,2,H$1-1,totalresp),1)/(COUNTIFS(OFFSET('H2 benefits'!$A$1,2,$B7-1,totalresp),1,OFFSET('H2 benefits'!$A$1,2,H$1-1,totalresp),1)+COUNTIFS(OFFSET('H2 benefits'!$A$1,2,$B7-1,totalresp),1,OFFSET('H2 benefits'!$A$1,2,H$1-1,totalresp),0)+COUNTIFS(OFFSET('H2 benefits'!$A$1,2,$B7-1,totalresp),0,OFFSET('H2 benefits'!$A$1,2,H$1-1,totalresp),1)))</f>
        <v>0.65306122448979598</v>
      </c>
      <c r="I7">
        <f ca="1">1-(COUNTIFS(OFFSET('H2 benefits'!$A$1,2,$B7-1,totalresp),1,OFFSET('H2 benefits'!$A$1,2,I$1-1,totalresp),1)/(COUNTIFS(OFFSET('H2 benefits'!$A$1,2,$B7-1,totalresp),1,OFFSET('H2 benefits'!$A$1,2,I$1-1,totalresp),1)+COUNTIFS(OFFSET('H2 benefits'!$A$1,2,$B7-1,totalresp),1,OFFSET('H2 benefits'!$A$1,2,I$1-1,totalresp),0)+COUNTIFS(OFFSET('H2 benefits'!$A$1,2,$B7-1,totalresp),0,OFFSET('H2 benefits'!$A$1,2,I$1-1,totalresp),1)))</f>
        <v>0.58181818181818179</v>
      </c>
      <c r="J7">
        <f ca="1">1-(COUNTIFS(OFFSET('H2 benefits'!$A$1,2,$B7-1,totalresp),1,OFFSET('H2 benefits'!$A$1,2,J$1-1,totalresp),1)/(COUNTIFS(OFFSET('H2 benefits'!$A$1,2,$B7-1,totalresp),1,OFFSET('H2 benefits'!$A$1,2,J$1-1,totalresp),1)+COUNTIFS(OFFSET('H2 benefits'!$A$1,2,$B7-1,totalresp),1,OFFSET('H2 benefits'!$A$1,2,J$1-1,totalresp),0)+COUNTIFS(OFFSET('H2 benefits'!$A$1,2,$B7-1,totalresp),0,OFFSET('H2 benefits'!$A$1,2,J$1-1,totalresp),1)))</f>
        <v>0.73684210526315796</v>
      </c>
      <c r="K7">
        <f ca="1">1-(COUNTIFS(OFFSET('H2 benefits'!$A$1,2,$B7-1,totalresp),1,OFFSET('H2 benefits'!$A$1,2,K$1-1,totalresp),1)/(COUNTIFS(OFFSET('H2 benefits'!$A$1,2,$B7-1,totalresp),1,OFFSET('H2 benefits'!$A$1,2,K$1-1,totalresp),1)+COUNTIFS(OFFSET('H2 benefits'!$A$1,2,$B7-1,totalresp),1,OFFSET('H2 benefits'!$A$1,2,K$1-1,totalresp),0)+COUNTIFS(OFFSET('H2 benefits'!$A$1,2,$B7-1,totalresp),0,OFFSET('H2 benefits'!$A$1,2,K$1-1,totalresp),1)))</f>
        <v>0.76595744680851063</v>
      </c>
      <c r="L7">
        <f ca="1">1-(COUNTIFS(OFFSET('H2 benefits'!$A$1,2,$B7-1,totalresp),1,OFFSET('H2 benefits'!$A$1,2,L$1-1,totalresp),1)/(COUNTIFS(OFFSET('H2 benefits'!$A$1,2,$B7-1,totalresp),1,OFFSET('H2 benefits'!$A$1,2,L$1-1,totalresp),1)+COUNTIFS(OFFSET('H2 benefits'!$A$1,2,$B7-1,totalresp),1,OFFSET('H2 benefits'!$A$1,2,L$1-1,totalresp),0)+COUNTIFS(OFFSET('H2 benefits'!$A$1,2,$B7-1,totalresp),0,OFFSET('H2 benefits'!$A$1,2,L$1-1,totalresp),1)))</f>
        <v>0.84090909090909094</v>
      </c>
      <c r="M7">
        <f ca="1">1-(COUNTIFS(OFFSET('H2 benefits'!$A$1,2,$B7-1,totalresp),1,OFFSET('H2 benefits'!$A$1,2,M$1-1,totalresp),1)/(COUNTIFS(OFFSET('H2 benefits'!$A$1,2,$B7-1,totalresp),1,OFFSET('H2 benefits'!$A$1,2,M$1-1,totalresp),1)+COUNTIFS(OFFSET('H2 benefits'!$A$1,2,$B7-1,totalresp),1,OFFSET('H2 benefits'!$A$1,2,M$1-1,totalresp),0)+COUNTIFS(OFFSET('H2 benefits'!$A$1,2,$B7-1,totalresp),0,OFFSET('H2 benefits'!$A$1,2,M$1-1,totalresp),1)))</f>
        <v>0.67272727272727273</v>
      </c>
      <c r="N7">
        <f ca="1">1-(COUNTIFS(OFFSET('H2 benefits'!$A$1,2,$B7-1,totalresp),1,OFFSET('H2 benefits'!$A$1,2,N$1-1,totalresp),1)/(COUNTIFS(OFFSET('H2 benefits'!$A$1,2,$B7-1,totalresp),1,OFFSET('H2 benefits'!$A$1,2,N$1-1,totalresp),1)+COUNTIFS(OFFSET('H2 benefits'!$A$1,2,$B7-1,totalresp),1,OFFSET('H2 benefits'!$A$1,2,N$1-1,totalresp),0)+COUNTIFS(OFFSET('H2 benefits'!$A$1,2,$B7-1,totalresp),0,OFFSET('H2 benefits'!$A$1,2,N$1-1,totalresp),1)))</f>
        <v>0.68181818181818188</v>
      </c>
      <c r="O7">
        <f ca="1">1-(COUNTIFS(OFFSET('H2 benefits'!$A$1,2,$B7-1,totalresp),1,OFFSET('H2 benefits'!$A$1,2,O$1-1,totalresp),1)/(COUNTIFS(OFFSET('H2 benefits'!$A$1,2,$B7-1,totalresp),1,OFFSET('H2 benefits'!$A$1,2,O$1-1,totalresp),1)+COUNTIFS(OFFSET('H2 benefits'!$A$1,2,$B7-1,totalresp),1,OFFSET('H2 benefits'!$A$1,2,O$1-1,totalresp),0)+COUNTIFS(OFFSET('H2 benefits'!$A$1,2,$B7-1,totalresp),0,OFFSET('H2 benefits'!$A$1,2,O$1-1,totalresp),1)))</f>
        <v>0.65384615384615385</v>
      </c>
      <c r="P7">
        <f ca="1">1-(COUNTIFS(OFFSET('H2 benefits'!$A$1,2,$B7-1,totalresp),1,OFFSET('H2 benefits'!$A$1,2,P$1-1,totalresp),1)/(COUNTIFS(OFFSET('H2 benefits'!$A$1,2,$B7-1,totalresp),1,OFFSET('H2 benefits'!$A$1,2,P$1-1,totalresp),1)+COUNTIFS(OFFSET('H2 benefits'!$A$1,2,$B7-1,totalresp),1,OFFSET('H2 benefits'!$A$1,2,P$1-1,totalresp),0)+COUNTIFS(OFFSET('H2 benefits'!$A$1,2,$B7-1,totalresp),0,OFFSET('H2 benefits'!$A$1,2,P$1-1,totalresp),1)))</f>
        <v>0.83018867924528306</v>
      </c>
      <c r="Q7">
        <f ca="1">1-(COUNTIFS(OFFSET('H2 benefits'!$A$1,2,$B7-1,totalresp),1,OFFSET('H2 benefits'!$A$1,2,Q$1-1,totalresp),1)/(COUNTIFS(OFFSET('H2 benefits'!$A$1,2,$B7-1,totalresp),1,OFFSET('H2 benefits'!$A$1,2,Q$1-1,totalresp),1)+COUNTIFS(OFFSET('H2 benefits'!$A$1,2,$B7-1,totalresp),1,OFFSET('H2 benefits'!$A$1,2,Q$1-1,totalresp),0)+COUNTIFS(OFFSET('H2 benefits'!$A$1,2,$B7-1,totalresp),0,OFFSET('H2 benefits'!$A$1,2,Q$1-1,totalresp),1)))</f>
        <v>0.71698113207547176</v>
      </c>
      <c r="R7">
        <f ca="1">1-(COUNTIFS(OFFSET('H2 benefits'!$A$1,2,$B7-1,totalresp),1,OFFSET('H2 benefits'!$A$1,2,R$1-1,totalresp),1)/(COUNTIFS(OFFSET('H2 benefits'!$A$1,2,$B7-1,totalresp),1,OFFSET('H2 benefits'!$A$1,2,R$1-1,totalresp),1)+COUNTIFS(OFFSET('H2 benefits'!$A$1,2,$B7-1,totalresp),1,OFFSET('H2 benefits'!$A$1,2,R$1-1,totalresp),0)+COUNTIFS(OFFSET('H2 benefits'!$A$1,2,$B7-1,totalresp),0,OFFSET('H2 benefits'!$A$1,2,R$1-1,totalresp),1)))</f>
        <v>0.93617021276595747</v>
      </c>
      <c r="S7">
        <f ca="1">1-(COUNTIFS(OFFSET('H2 benefits'!$A$1,2,$B7-1,totalresp),1,OFFSET('H2 benefits'!$A$1,2,S$1-1,totalresp),1)/(COUNTIFS(OFFSET('H2 benefits'!$A$1,2,$B7-1,totalresp),1,OFFSET('H2 benefits'!$A$1,2,S$1-1,totalresp),1)+COUNTIFS(OFFSET('H2 benefits'!$A$1,2,$B7-1,totalresp),1,OFFSET('H2 benefits'!$A$1,2,S$1-1,totalresp),0)+COUNTIFS(OFFSET('H2 benefits'!$A$1,2,$B7-1,totalresp),0,OFFSET('H2 benefits'!$A$1,2,S$1-1,totalresp),1)))</f>
        <v>0.88461538461538458</v>
      </c>
      <c r="T7">
        <f ca="1">1-(COUNTIFS(OFFSET('H2 benefits'!$A$1,2,$B7-1,totalresp),1,OFFSET('H2 benefits'!$A$1,2,T$1-1,totalresp),1)/(COUNTIFS(OFFSET('H2 benefits'!$A$1,2,$B7-1,totalresp),1,OFFSET('H2 benefits'!$A$1,2,T$1-1,totalresp),1)+COUNTIFS(OFFSET('H2 benefits'!$A$1,2,$B7-1,totalresp),1,OFFSET('H2 benefits'!$A$1,2,T$1-1,totalresp),0)+COUNTIFS(OFFSET('H2 benefits'!$A$1,2,$B7-1,totalresp),0,OFFSET('H2 benefits'!$A$1,2,T$1-1,totalresp),1)))</f>
        <v>0.8125</v>
      </c>
      <c r="U7">
        <f ca="1">1-(COUNTIFS(OFFSET('H2 benefits'!$A$1,2,$B7-1,totalresp),1,OFFSET('H2 benefits'!$A$1,2,U$1-1,totalresp),1)/(COUNTIFS(OFFSET('H2 benefits'!$A$1,2,$B7-1,totalresp),1,OFFSET('H2 benefits'!$A$1,2,U$1-1,totalresp),1)+COUNTIFS(OFFSET('H2 benefits'!$A$1,2,$B7-1,totalresp),1,OFFSET('H2 benefits'!$A$1,2,U$1-1,totalresp),0)+COUNTIFS(OFFSET('H2 benefits'!$A$1,2,$B7-1,totalresp),0,OFFSET('H2 benefits'!$A$1,2,U$1-1,totalresp),1)))</f>
        <v>0.875</v>
      </c>
      <c r="V7">
        <f ca="1">1-(COUNTIFS(OFFSET('H2 benefits'!$A$1,2,$B7-1,totalresp),1,OFFSET('H2 benefits'!$A$1,2,V$1-1,totalresp),1)/(COUNTIFS(OFFSET('H2 benefits'!$A$1,2,$B7-1,totalresp),1,OFFSET('H2 benefits'!$A$1,2,V$1-1,totalresp),1)+COUNTIFS(OFFSET('H2 benefits'!$A$1,2,$B7-1,totalresp),1,OFFSET('H2 benefits'!$A$1,2,V$1-1,totalresp),0)+COUNTIFS(OFFSET('H2 benefits'!$A$1,2,$B7-1,totalresp),0,OFFSET('H2 benefits'!$A$1,2,V$1-1,totalresp),1)))</f>
        <v>0.76470588235294112</v>
      </c>
      <c r="W7">
        <f ca="1">1-(COUNTIFS(OFFSET('H2 benefits'!$A$1,2,$B7-1,totalresp),1,OFFSET('H2 benefits'!$A$1,2,W$1-1,totalresp),1)/(COUNTIFS(OFFSET('H2 benefits'!$A$1,2,$B7-1,totalresp),1,OFFSET('H2 benefits'!$A$1,2,W$1-1,totalresp),1)+COUNTIFS(OFFSET('H2 benefits'!$A$1,2,$B7-1,totalresp),1,OFFSET('H2 benefits'!$A$1,2,W$1-1,totalresp),0)+COUNTIFS(OFFSET('H2 benefits'!$A$1,2,$B7-1,totalresp),0,OFFSET('H2 benefits'!$A$1,2,W$1-1,totalresp),1)))</f>
        <v>0.95652173913043481</v>
      </c>
      <c r="X7">
        <f ca="1">1-(COUNTIFS(OFFSET('H2 benefits'!$A$1,2,$B7-1,totalresp),1,OFFSET('H2 benefits'!$A$1,2,X$1-1,totalresp),1)/(COUNTIFS(OFFSET('H2 benefits'!$A$1,2,$B7-1,totalresp),1,OFFSET('H2 benefits'!$A$1,2,X$1-1,totalresp),1)+COUNTIFS(OFFSET('H2 benefits'!$A$1,2,$B7-1,totalresp),1,OFFSET('H2 benefits'!$A$1,2,X$1-1,totalresp),0)+COUNTIFS(OFFSET('H2 benefits'!$A$1,2,$B7-1,totalresp),0,OFFSET('H2 benefits'!$A$1,2,X$1-1,totalresp),1)))</f>
        <v>0.62745098039215685</v>
      </c>
      <c r="Y7">
        <f ca="1">1-(COUNTIFS(OFFSET('H2 benefits'!$A$1,2,$B7-1,totalresp),1,OFFSET('H2 benefits'!$A$1,2,Y$1-1,totalresp),1)/(COUNTIFS(OFFSET('H2 benefits'!$A$1,2,$B7-1,totalresp),1,OFFSET('H2 benefits'!$A$1,2,Y$1-1,totalresp),1)+COUNTIFS(OFFSET('H2 benefits'!$A$1,2,$B7-1,totalresp),1,OFFSET('H2 benefits'!$A$1,2,Y$1-1,totalresp),0)+COUNTIFS(OFFSET('H2 benefits'!$A$1,2,$B7-1,totalresp),0,OFFSET('H2 benefits'!$A$1,2,Y$1-1,totalresp),1)))</f>
        <v>0.9555555555555556</v>
      </c>
      <c r="Z7">
        <f ca="1">1-(COUNTIFS(OFFSET('H2 benefits'!$A$1,2,$B7-1,totalresp),1,OFFSET('H2 benefits'!$A$1,2,Z$1-1,totalresp),1)/(COUNTIFS(OFFSET('H2 benefits'!$A$1,2,$B7-1,totalresp),1,OFFSET('H2 benefits'!$A$1,2,Z$1-1,totalresp),1)+COUNTIFS(OFFSET('H2 benefits'!$A$1,2,$B7-1,totalresp),1,OFFSET('H2 benefits'!$A$1,2,Z$1-1,totalresp),0)+COUNTIFS(OFFSET('H2 benefits'!$A$1,2,$B7-1,totalresp),0,OFFSET('H2 benefits'!$A$1,2,Z$1-1,totalresp),1)))</f>
        <v>0.9375</v>
      </c>
      <c r="AA7">
        <f ca="1">1-(COUNTIFS(OFFSET('H2 benefits'!$A$1,2,$B7-1,totalresp),1,OFFSET('H2 benefits'!$A$1,2,AA$1-1,totalresp),1)/(COUNTIFS(OFFSET('H2 benefits'!$A$1,2,$B7-1,totalresp),1,OFFSET('H2 benefits'!$A$1,2,AA$1-1,totalresp),1)+COUNTIFS(OFFSET('H2 benefits'!$A$1,2,$B7-1,totalresp),1,OFFSET('H2 benefits'!$A$1,2,AA$1-1,totalresp),0)+COUNTIFS(OFFSET('H2 benefits'!$A$1,2,$B7-1,totalresp),0,OFFSET('H2 benefits'!$A$1,2,AA$1-1,totalresp),1)))</f>
        <v>0.82692307692307687</v>
      </c>
    </row>
    <row r="8" spans="1:27" ht="26.25" x14ac:dyDescent="0.45">
      <c r="A8" s="21" t="s">
        <v>294</v>
      </c>
      <c r="B8" s="22">
        <v>11</v>
      </c>
      <c r="C8">
        <f ca="1">1-(COUNTIFS(OFFSET('H2 benefits'!$A$1,2,$B8-1,totalresp),1,OFFSET('H2 benefits'!$A$1,2,C$1-1,totalresp),1)/(COUNTIFS(OFFSET('H2 benefits'!$A$1,2,$B8-1,totalresp),1,OFFSET('H2 benefits'!$A$1,2,C$1-1,totalresp),1)+COUNTIFS(OFFSET('H2 benefits'!$A$1,2,$B8-1,totalresp),1,OFFSET('H2 benefits'!$A$1,2,C$1-1,totalresp),0)+COUNTIFS(OFFSET('H2 benefits'!$A$1,2,$B8-1,totalresp),0,OFFSET('H2 benefits'!$A$1,2,C$1-1,totalresp),1)))</f>
        <v>0.76470588235294112</v>
      </c>
      <c r="D8">
        <f ca="1">1-(COUNTIFS(OFFSET('H2 benefits'!$A$1,2,$B8-1,totalresp),1,OFFSET('H2 benefits'!$A$1,2,D$1-1,totalresp),1)/(COUNTIFS(OFFSET('H2 benefits'!$A$1,2,$B8-1,totalresp),1,OFFSET('H2 benefits'!$A$1,2,D$1-1,totalresp),1)+COUNTIFS(OFFSET('H2 benefits'!$A$1,2,$B8-1,totalresp),1,OFFSET('H2 benefits'!$A$1,2,D$1-1,totalresp),0)+COUNTIFS(OFFSET('H2 benefits'!$A$1,2,$B8-1,totalresp),0,OFFSET('H2 benefits'!$A$1,2,D$1-1,totalresp),1)))</f>
        <v>0.70149253731343286</v>
      </c>
      <c r="E8">
        <f ca="1">1-(COUNTIFS(OFFSET('H2 benefits'!$A$1,2,$B8-1,totalresp),1,OFFSET('H2 benefits'!$A$1,2,E$1-1,totalresp),1)/(COUNTIFS(OFFSET('H2 benefits'!$A$1,2,$B8-1,totalresp),1,OFFSET('H2 benefits'!$A$1,2,E$1-1,totalresp),1)+COUNTIFS(OFFSET('H2 benefits'!$A$1,2,$B8-1,totalresp),1,OFFSET('H2 benefits'!$A$1,2,E$1-1,totalresp),0)+COUNTIFS(OFFSET('H2 benefits'!$A$1,2,$B8-1,totalresp),0,OFFSET('H2 benefits'!$A$1,2,E$1-1,totalresp),1)))</f>
        <v>0.74545454545454548</v>
      </c>
      <c r="F8">
        <f ca="1">1-(COUNTIFS(OFFSET('H2 benefits'!$A$1,2,$B8-1,totalresp),1,OFFSET('H2 benefits'!$A$1,2,F$1-1,totalresp),1)/(COUNTIFS(OFFSET('H2 benefits'!$A$1,2,$B8-1,totalresp),1,OFFSET('H2 benefits'!$A$1,2,F$1-1,totalresp),1)+COUNTIFS(OFFSET('H2 benefits'!$A$1,2,$B8-1,totalresp),1,OFFSET('H2 benefits'!$A$1,2,F$1-1,totalresp),0)+COUNTIFS(OFFSET('H2 benefits'!$A$1,2,$B8-1,totalresp),0,OFFSET('H2 benefits'!$A$1,2,F$1-1,totalresp),1)))</f>
        <v>0.90697674418604657</v>
      </c>
      <c r="G8">
        <f ca="1">1-(COUNTIFS(OFFSET('H2 benefits'!$A$1,2,$B8-1,totalresp),1,OFFSET('H2 benefits'!$A$1,2,G$1-1,totalresp),1)/(COUNTIFS(OFFSET('H2 benefits'!$A$1,2,$B8-1,totalresp),1,OFFSET('H2 benefits'!$A$1,2,G$1-1,totalresp),1)+COUNTIFS(OFFSET('H2 benefits'!$A$1,2,$B8-1,totalresp),1,OFFSET('H2 benefits'!$A$1,2,G$1-1,totalresp),0)+COUNTIFS(OFFSET('H2 benefits'!$A$1,2,$B8-1,totalresp),0,OFFSET('H2 benefits'!$A$1,2,G$1-1,totalresp),1)))</f>
        <v>0.65306122448979598</v>
      </c>
      <c r="H8">
        <f ca="1">1-(COUNTIFS(OFFSET('H2 benefits'!$A$1,2,$B8-1,totalresp),1,OFFSET('H2 benefits'!$A$1,2,H$1-1,totalresp),1)/(COUNTIFS(OFFSET('H2 benefits'!$A$1,2,$B8-1,totalresp),1,OFFSET('H2 benefits'!$A$1,2,H$1-1,totalresp),1)+COUNTIFS(OFFSET('H2 benefits'!$A$1,2,$B8-1,totalresp),1,OFFSET('H2 benefits'!$A$1,2,H$1-1,totalresp),0)+COUNTIFS(OFFSET('H2 benefits'!$A$1,2,$B8-1,totalresp),0,OFFSET('H2 benefits'!$A$1,2,H$1-1,totalresp),1)))</f>
        <v>0</v>
      </c>
      <c r="I8">
        <f ca="1">1-(COUNTIFS(OFFSET('H2 benefits'!$A$1,2,$B8-1,totalresp),1,OFFSET('H2 benefits'!$A$1,2,I$1-1,totalresp),1)/(COUNTIFS(OFFSET('H2 benefits'!$A$1,2,$B8-1,totalresp),1,OFFSET('H2 benefits'!$A$1,2,I$1-1,totalresp),1)+COUNTIFS(OFFSET('H2 benefits'!$A$1,2,$B8-1,totalresp),1,OFFSET('H2 benefits'!$A$1,2,I$1-1,totalresp),0)+COUNTIFS(OFFSET('H2 benefits'!$A$1,2,$B8-1,totalresp),0,OFFSET('H2 benefits'!$A$1,2,I$1-1,totalresp),1)))</f>
        <v>0.52380952380952384</v>
      </c>
      <c r="J8">
        <f ca="1">1-(COUNTIFS(OFFSET('H2 benefits'!$A$1,2,$B8-1,totalresp),1,OFFSET('H2 benefits'!$A$1,2,J$1-1,totalresp),1)/(COUNTIFS(OFFSET('H2 benefits'!$A$1,2,$B8-1,totalresp),1,OFFSET('H2 benefits'!$A$1,2,J$1-1,totalresp),1)+COUNTIFS(OFFSET('H2 benefits'!$A$1,2,$B8-1,totalresp),1,OFFSET('H2 benefits'!$A$1,2,J$1-1,totalresp),0)+COUNTIFS(OFFSET('H2 benefits'!$A$1,2,$B8-1,totalresp),0,OFFSET('H2 benefits'!$A$1,2,J$1-1,totalresp),1)))</f>
        <v>0.85714285714285721</v>
      </c>
      <c r="K8">
        <f ca="1">1-(COUNTIFS(OFFSET('H2 benefits'!$A$1,2,$B8-1,totalresp),1,OFFSET('H2 benefits'!$A$1,2,K$1-1,totalresp),1)/(COUNTIFS(OFFSET('H2 benefits'!$A$1,2,$B8-1,totalresp),1,OFFSET('H2 benefits'!$A$1,2,K$1-1,totalresp),1)+COUNTIFS(OFFSET('H2 benefits'!$A$1,2,$B8-1,totalresp),1,OFFSET('H2 benefits'!$A$1,2,K$1-1,totalresp),0)+COUNTIFS(OFFSET('H2 benefits'!$A$1,2,$B8-1,totalresp),0,OFFSET('H2 benefits'!$A$1,2,K$1-1,totalresp),1)))</f>
        <v>0.76470588235294112</v>
      </c>
      <c r="L8">
        <f ca="1">1-(COUNTIFS(OFFSET('H2 benefits'!$A$1,2,$B8-1,totalresp),1,OFFSET('H2 benefits'!$A$1,2,L$1-1,totalresp),1)/(COUNTIFS(OFFSET('H2 benefits'!$A$1,2,$B8-1,totalresp),1,OFFSET('H2 benefits'!$A$1,2,L$1-1,totalresp),1)+COUNTIFS(OFFSET('H2 benefits'!$A$1,2,$B8-1,totalresp),1,OFFSET('H2 benefits'!$A$1,2,L$1-1,totalresp),0)+COUNTIFS(OFFSET('H2 benefits'!$A$1,2,$B8-1,totalresp),0,OFFSET('H2 benefits'!$A$1,2,L$1-1,totalresp),1)))</f>
        <v>0.97058823529411764</v>
      </c>
      <c r="M8">
        <f ca="1">1-(COUNTIFS(OFFSET('H2 benefits'!$A$1,2,$B8-1,totalresp),1,OFFSET('H2 benefits'!$A$1,2,M$1-1,totalresp),1)/(COUNTIFS(OFFSET('H2 benefits'!$A$1,2,$B8-1,totalresp),1,OFFSET('H2 benefits'!$A$1,2,M$1-1,totalresp),1)+COUNTIFS(OFFSET('H2 benefits'!$A$1,2,$B8-1,totalresp),1,OFFSET('H2 benefits'!$A$1,2,M$1-1,totalresp),0)+COUNTIFS(OFFSET('H2 benefits'!$A$1,2,$B8-1,totalresp),0,OFFSET('H2 benefits'!$A$1,2,M$1-1,totalresp),1)))</f>
        <v>0.78723404255319152</v>
      </c>
      <c r="N8">
        <f ca="1">1-(COUNTIFS(OFFSET('H2 benefits'!$A$1,2,$B8-1,totalresp),1,OFFSET('H2 benefits'!$A$1,2,N$1-1,totalresp),1)/(COUNTIFS(OFFSET('H2 benefits'!$A$1,2,$B8-1,totalresp),1,OFFSET('H2 benefits'!$A$1,2,N$1-1,totalresp),1)+COUNTIFS(OFFSET('H2 benefits'!$A$1,2,$B8-1,totalresp),1,OFFSET('H2 benefits'!$A$1,2,N$1-1,totalresp),0)+COUNTIFS(OFFSET('H2 benefits'!$A$1,2,$B8-1,totalresp),0,OFFSET('H2 benefits'!$A$1,2,N$1-1,totalresp),1)))</f>
        <v>0.8</v>
      </c>
      <c r="O8">
        <f ca="1">1-(COUNTIFS(OFFSET('H2 benefits'!$A$1,2,$B8-1,totalresp),1,OFFSET('H2 benefits'!$A$1,2,O$1-1,totalresp),1)/(COUNTIFS(OFFSET('H2 benefits'!$A$1,2,$B8-1,totalresp),1,OFFSET('H2 benefits'!$A$1,2,O$1-1,totalresp),1)+COUNTIFS(OFFSET('H2 benefits'!$A$1,2,$B8-1,totalresp),1,OFFSET('H2 benefits'!$A$1,2,O$1-1,totalresp),0)+COUNTIFS(OFFSET('H2 benefits'!$A$1,2,$B8-1,totalresp),0,OFFSET('H2 benefits'!$A$1,2,O$1-1,totalresp),1)))</f>
        <v>0.82608695652173914</v>
      </c>
      <c r="P8">
        <f ca="1">1-(COUNTIFS(OFFSET('H2 benefits'!$A$1,2,$B8-1,totalresp),1,OFFSET('H2 benefits'!$A$1,2,P$1-1,totalresp),1)/(COUNTIFS(OFFSET('H2 benefits'!$A$1,2,$B8-1,totalresp),1,OFFSET('H2 benefits'!$A$1,2,P$1-1,totalresp),1)+COUNTIFS(OFFSET('H2 benefits'!$A$1,2,$B8-1,totalresp),1,OFFSET('H2 benefits'!$A$1,2,P$1-1,totalresp),0)+COUNTIFS(OFFSET('H2 benefits'!$A$1,2,$B8-1,totalresp),0,OFFSET('H2 benefits'!$A$1,2,P$1-1,totalresp),1)))</f>
        <v>0.82051282051282048</v>
      </c>
      <c r="Q8">
        <f ca="1">1-(COUNTIFS(OFFSET('H2 benefits'!$A$1,2,$B8-1,totalresp),1,OFFSET('H2 benefits'!$A$1,2,Q$1-1,totalresp),1)/(COUNTIFS(OFFSET('H2 benefits'!$A$1,2,$B8-1,totalresp),1,OFFSET('H2 benefits'!$A$1,2,Q$1-1,totalresp),1)+COUNTIFS(OFFSET('H2 benefits'!$A$1,2,$B8-1,totalresp),1,OFFSET('H2 benefits'!$A$1,2,Q$1-1,totalresp),0)+COUNTIFS(OFFSET('H2 benefits'!$A$1,2,$B8-1,totalresp),0,OFFSET('H2 benefits'!$A$1,2,Q$1-1,totalresp),1)))</f>
        <v>0.73170731707317072</v>
      </c>
      <c r="R8">
        <f ca="1">1-(COUNTIFS(OFFSET('H2 benefits'!$A$1,2,$B8-1,totalresp),1,OFFSET('H2 benefits'!$A$1,2,R$1-1,totalresp),1)/(COUNTIFS(OFFSET('H2 benefits'!$A$1,2,$B8-1,totalresp),1,OFFSET('H2 benefits'!$A$1,2,R$1-1,totalresp),1)+COUNTIFS(OFFSET('H2 benefits'!$A$1,2,$B8-1,totalresp),1,OFFSET('H2 benefits'!$A$1,2,R$1-1,totalresp),0)+COUNTIFS(OFFSET('H2 benefits'!$A$1,2,$B8-1,totalresp),0,OFFSET('H2 benefits'!$A$1,2,R$1-1,totalresp),1)))</f>
        <v>0.96969696969696972</v>
      </c>
      <c r="S8">
        <f ca="1">1-(COUNTIFS(OFFSET('H2 benefits'!$A$1,2,$B8-1,totalresp),1,OFFSET('H2 benefits'!$A$1,2,S$1-1,totalresp),1)/(COUNTIFS(OFFSET('H2 benefits'!$A$1,2,$B8-1,totalresp),1,OFFSET('H2 benefits'!$A$1,2,S$1-1,totalresp),1)+COUNTIFS(OFFSET('H2 benefits'!$A$1,2,$B8-1,totalresp),1,OFFSET('H2 benefits'!$A$1,2,S$1-1,totalresp),0)+COUNTIFS(OFFSET('H2 benefits'!$A$1,2,$B8-1,totalresp),0,OFFSET('H2 benefits'!$A$1,2,S$1-1,totalresp),1)))</f>
        <v>0.86486486486486491</v>
      </c>
      <c r="T8">
        <f ca="1">1-(COUNTIFS(OFFSET('H2 benefits'!$A$1,2,$B8-1,totalresp),1,OFFSET('H2 benefits'!$A$1,2,T$1-1,totalresp),1)/(COUNTIFS(OFFSET('H2 benefits'!$A$1,2,$B8-1,totalresp),1,OFFSET('H2 benefits'!$A$1,2,T$1-1,totalresp),1)+COUNTIFS(OFFSET('H2 benefits'!$A$1,2,$B8-1,totalresp),1,OFFSET('H2 benefits'!$A$1,2,T$1-1,totalresp),0)+COUNTIFS(OFFSET('H2 benefits'!$A$1,2,$B8-1,totalresp),0,OFFSET('H2 benefits'!$A$1,2,T$1-1,totalresp),1)))</f>
        <v>0.79411764705882359</v>
      </c>
      <c r="U8">
        <f ca="1">1-(COUNTIFS(OFFSET('H2 benefits'!$A$1,2,$B8-1,totalresp),1,OFFSET('H2 benefits'!$A$1,2,U$1-1,totalresp),1)/(COUNTIFS(OFFSET('H2 benefits'!$A$1,2,$B8-1,totalresp),1,OFFSET('H2 benefits'!$A$1,2,U$1-1,totalresp),1)+COUNTIFS(OFFSET('H2 benefits'!$A$1,2,$B8-1,totalresp),1,OFFSET('H2 benefits'!$A$1,2,U$1-1,totalresp),0)+COUNTIFS(OFFSET('H2 benefits'!$A$1,2,$B8-1,totalresp),0,OFFSET('H2 benefits'!$A$1,2,U$1-1,totalresp),1)))</f>
        <v>0.88235294117647056</v>
      </c>
      <c r="V8">
        <f ca="1">1-(COUNTIFS(OFFSET('H2 benefits'!$A$1,2,$B8-1,totalresp),1,OFFSET('H2 benefits'!$A$1,2,V$1-1,totalresp),1)/(COUNTIFS(OFFSET('H2 benefits'!$A$1,2,$B8-1,totalresp),1,OFFSET('H2 benefits'!$A$1,2,V$1-1,totalresp),1)+COUNTIFS(OFFSET('H2 benefits'!$A$1,2,$B8-1,totalresp),1,OFFSET('H2 benefits'!$A$1,2,V$1-1,totalresp),0)+COUNTIFS(OFFSET('H2 benefits'!$A$1,2,$B8-1,totalresp),0,OFFSET('H2 benefits'!$A$1,2,V$1-1,totalresp),1)))</f>
        <v>0.79487179487179493</v>
      </c>
      <c r="W8">
        <f ca="1">1-(COUNTIFS(OFFSET('H2 benefits'!$A$1,2,$B8-1,totalresp),1,OFFSET('H2 benefits'!$A$1,2,W$1-1,totalresp),1)/(COUNTIFS(OFFSET('H2 benefits'!$A$1,2,$B8-1,totalresp),1,OFFSET('H2 benefits'!$A$1,2,W$1-1,totalresp),1)+COUNTIFS(OFFSET('H2 benefits'!$A$1,2,$B8-1,totalresp),1,OFFSET('H2 benefits'!$A$1,2,W$1-1,totalresp),0)+COUNTIFS(OFFSET('H2 benefits'!$A$1,2,$B8-1,totalresp),0,OFFSET('H2 benefits'!$A$1,2,W$1-1,totalresp),1)))</f>
        <v>0.967741935483871</v>
      </c>
      <c r="X8">
        <f ca="1">1-(COUNTIFS(OFFSET('H2 benefits'!$A$1,2,$B8-1,totalresp),1,OFFSET('H2 benefits'!$A$1,2,X$1-1,totalresp),1)/(COUNTIFS(OFFSET('H2 benefits'!$A$1,2,$B8-1,totalresp),1,OFFSET('H2 benefits'!$A$1,2,X$1-1,totalresp),1)+COUNTIFS(OFFSET('H2 benefits'!$A$1,2,$B8-1,totalresp),1,OFFSET('H2 benefits'!$A$1,2,X$1-1,totalresp),0)+COUNTIFS(OFFSET('H2 benefits'!$A$1,2,$B8-1,totalresp),0,OFFSET('H2 benefits'!$A$1,2,X$1-1,totalresp),1)))</f>
        <v>0.7142857142857143</v>
      </c>
      <c r="Y8">
        <f ca="1">1-(COUNTIFS(OFFSET('H2 benefits'!$A$1,2,$B8-1,totalresp),1,OFFSET('H2 benefits'!$A$1,2,Y$1-1,totalresp),1)/(COUNTIFS(OFFSET('H2 benefits'!$A$1,2,$B8-1,totalresp),1,OFFSET('H2 benefits'!$A$1,2,Y$1-1,totalresp),1)+COUNTIFS(OFFSET('H2 benefits'!$A$1,2,$B8-1,totalresp),1,OFFSET('H2 benefits'!$A$1,2,Y$1-1,totalresp),0)+COUNTIFS(OFFSET('H2 benefits'!$A$1,2,$B8-1,totalresp),0,OFFSET('H2 benefits'!$A$1,2,Y$1-1,totalresp),1)))</f>
        <v>0.96666666666666667</v>
      </c>
      <c r="Z8">
        <f ca="1">1-(COUNTIFS(OFFSET('H2 benefits'!$A$1,2,$B8-1,totalresp),1,OFFSET('H2 benefits'!$A$1,2,Z$1-1,totalresp),1)/(COUNTIFS(OFFSET('H2 benefits'!$A$1,2,$B8-1,totalresp),1,OFFSET('H2 benefits'!$A$1,2,Z$1-1,totalresp),1)+COUNTIFS(OFFSET('H2 benefits'!$A$1,2,$B8-1,totalresp),1,OFFSET('H2 benefits'!$A$1,2,Z$1-1,totalresp),0)+COUNTIFS(OFFSET('H2 benefits'!$A$1,2,$B8-1,totalresp),0,OFFSET('H2 benefits'!$A$1,2,Z$1-1,totalresp),1)))</f>
        <v>0.83333333333333337</v>
      </c>
      <c r="AA8">
        <f ca="1">1-(COUNTIFS(OFFSET('H2 benefits'!$A$1,2,$B8-1,totalresp),1,OFFSET('H2 benefits'!$A$1,2,AA$1-1,totalresp),1)/(COUNTIFS(OFFSET('H2 benefits'!$A$1,2,$B8-1,totalresp),1,OFFSET('H2 benefits'!$A$1,2,AA$1-1,totalresp),1)+COUNTIFS(OFFSET('H2 benefits'!$A$1,2,$B8-1,totalresp),1,OFFSET('H2 benefits'!$A$1,2,AA$1-1,totalresp),0)+COUNTIFS(OFFSET('H2 benefits'!$A$1,2,$B8-1,totalresp),0,OFFSET('H2 benefits'!$A$1,2,AA$1-1,totalresp),1)))</f>
        <v>0.81578947368421051</v>
      </c>
    </row>
    <row r="9" spans="1:27" ht="39.4" x14ac:dyDescent="0.45">
      <c r="A9" s="21" t="s">
        <v>291</v>
      </c>
      <c r="B9" s="22">
        <v>12</v>
      </c>
      <c r="C9">
        <f ca="1">1-(COUNTIFS(OFFSET('H2 benefits'!$A$1,2,$B9-1,totalresp),1,OFFSET('H2 benefits'!$A$1,2,C$1-1,totalresp),1)/(COUNTIFS(OFFSET('H2 benefits'!$A$1,2,$B9-1,totalresp),1,OFFSET('H2 benefits'!$A$1,2,C$1-1,totalresp),1)+COUNTIFS(OFFSET('H2 benefits'!$A$1,2,$B9-1,totalresp),1,OFFSET('H2 benefits'!$A$1,2,C$1-1,totalresp),0)+COUNTIFS(OFFSET('H2 benefits'!$A$1,2,$B9-1,totalresp),0,OFFSET('H2 benefits'!$A$1,2,C$1-1,totalresp),1)))</f>
        <v>0.68421052631578949</v>
      </c>
      <c r="D9">
        <f ca="1">1-(COUNTIFS(OFFSET('H2 benefits'!$A$1,2,$B9-1,totalresp),1,OFFSET('H2 benefits'!$A$1,2,D$1-1,totalresp),1)/(COUNTIFS(OFFSET('H2 benefits'!$A$1,2,$B9-1,totalresp),1,OFFSET('H2 benefits'!$A$1,2,D$1-1,totalresp),1)+COUNTIFS(OFFSET('H2 benefits'!$A$1,2,$B9-1,totalresp),1,OFFSET('H2 benefits'!$A$1,2,D$1-1,totalresp),0)+COUNTIFS(OFFSET('H2 benefits'!$A$1,2,$B9-1,totalresp),0,OFFSET('H2 benefits'!$A$1,2,D$1-1,totalresp),1)))</f>
        <v>0.60563380281690149</v>
      </c>
      <c r="E9">
        <f ca="1">1-(COUNTIFS(OFFSET('H2 benefits'!$A$1,2,$B9-1,totalresp),1,OFFSET('H2 benefits'!$A$1,2,E$1-1,totalresp),1)/(COUNTIFS(OFFSET('H2 benefits'!$A$1,2,$B9-1,totalresp),1,OFFSET('H2 benefits'!$A$1,2,E$1-1,totalresp),1)+COUNTIFS(OFFSET('H2 benefits'!$A$1,2,$B9-1,totalresp),1,OFFSET('H2 benefits'!$A$1,2,E$1-1,totalresp),0)+COUNTIFS(OFFSET('H2 benefits'!$A$1,2,$B9-1,totalresp),0,OFFSET('H2 benefits'!$A$1,2,E$1-1,totalresp),1)))</f>
        <v>0.69354838709677424</v>
      </c>
      <c r="F9">
        <f ca="1">1-(COUNTIFS(OFFSET('H2 benefits'!$A$1,2,$B9-1,totalresp),1,OFFSET('H2 benefits'!$A$1,2,F$1-1,totalresp),1)/(COUNTIFS(OFFSET('H2 benefits'!$A$1,2,$B9-1,totalresp),1,OFFSET('H2 benefits'!$A$1,2,F$1-1,totalresp),1)+COUNTIFS(OFFSET('H2 benefits'!$A$1,2,$B9-1,totalresp),1,OFFSET('H2 benefits'!$A$1,2,F$1-1,totalresp),0)+COUNTIFS(OFFSET('H2 benefits'!$A$1,2,$B9-1,totalresp),0,OFFSET('H2 benefits'!$A$1,2,F$1-1,totalresp),1)))</f>
        <v>0.86538461538461542</v>
      </c>
      <c r="G9">
        <f ca="1">1-(COUNTIFS(OFFSET('H2 benefits'!$A$1,2,$B9-1,totalresp),1,OFFSET('H2 benefits'!$A$1,2,G$1-1,totalresp),1)/(COUNTIFS(OFFSET('H2 benefits'!$A$1,2,$B9-1,totalresp),1,OFFSET('H2 benefits'!$A$1,2,G$1-1,totalresp),1)+COUNTIFS(OFFSET('H2 benefits'!$A$1,2,$B9-1,totalresp),1,OFFSET('H2 benefits'!$A$1,2,G$1-1,totalresp),0)+COUNTIFS(OFFSET('H2 benefits'!$A$1,2,$B9-1,totalresp),0,OFFSET('H2 benefits'!$A$1,2,G$1-1,totalresp),1)))</f>
        <v>0.58181818181818179</v>
      </c>
      <c r="H9">
        <f ca="1">1-(COUNTIFS(OFFSET('H2 benefits'!$A$1,2,$B9-1,totalresp),1,OFFSET('H2 benefits'!$A$1,2,H$1-1,totalresp),1)/(COUNTIFS(OFFSET('H2 benefits'!$A$1,2,$B9-1,totalresp),1,OFFSET('H2 benefits'!$A$1,2,H$1-1,totalresp),1)+COUNTIFS(OFFSET('H2 benefits'!$A$1,2,$B9-1,totalresp),1,OFFSET('H2 benefits'!$A$1,2,H$1-1,totalresp),0)+COUNTIFS(OFFSET('H2 benefits'!$A$1,2,$B9-1,totalresp),0,OFFSET('H2 benefits'!$A$1,2,H$1-1,totalresp),1)))</f>
        <v>0.52380952380952384</v>
      </c>
      <c r="I9">
        <f ca="1">1-(COUNTIFS(OFFSET('H2 benefits'!$A$1,2,$B9-1,totalresp),1,OFFSET('H2 benefits'!$A$1,2,I$1-1,totalresp),1)/(COUNTIFS(OFFSET('H2 benefits'!$A$1,2,$B9-1,totalresp),1,OFFSET('H2 benefits'!$A$1,2,I$1-1,totalresp),1)+COUNTIFS(OFFSET('H2 benefits'!$A$1,2,$B9-1,totalresp),1,OFFSET('H2 benefits'!$A$1,2,I$1-1,totalresp),0)+COUNTIFS(OFFSET('H2 benefits'!$A$1,2,$B9-1,totalresp),0,OFFSET('H2 benefits'!$A$1,2,I$1-1,totalresp),1)))</f>
        <v>0</v>
      </c>
      <c r="J9">
        <f ca="1">1-(COUNTIFS(OFFSET('H2 benefits'!$A$1,2,$B9-1,totalresp),1,OFFSET('H2 benefits'!$A$1,2,J$1-1,totalresp),1)/(COUNTIFS(OFFSET('H2 benefits'!$A$1,2,$B9-1,totalresp),1,OFFSET('H2 benefits'!$A$1,2,J$1-1,totalresp),1)+COUNTIFS(OFFSET('H2 benefits'!$A$1,2,$B9-1,totalresp),1,OFFSET('H2 benefits'!$A$1,2,J$1-1,totalresp),0)+COUNTIFS(OFFSET('H2 benefits'!$A$1,2,$B9-1,totalresp),0,OFFSET('H2 benefits'!$A$1,2,J$1-1,totalresp),1)))</f>
        <v>0.66666666666666674</v>
      </c>
      <c r="K9">
        <f ca="1">1-(COUNTIFS(OFFSET('H2 benefits'!$A$1,2,$B9-1,totalresp),1,OFFSET('H2 benefits'!$A$1,2,K$1-1,totalresp),1)/(COUNTIFS(OFFSET('H2 benefits'!$A$1,2,$B9-1,totalresp),1,OFFSET('H2 benefits'!$A$1,2,K$1-1,totalresp),1)+COUNTIFS(OFFSET('H2 benefits'!$A$1,2,$B9-1,totalresp),1,OFFSET('H2 benefits'!$A$1,2,K$1-1,totalresp),0)+COUNTIFS(OFFSET('H2 benefits'!$A$1,2,$B9-1,totalresp),0,OFFSET('H2 benefits'!$A$1,2,K$1-1,totalresp),1)))</f>
        <v>0.77272727272727271</v>
      </c>
      <c r="L9">
        <f ca="1">1-(COUNTIFS(OFFSET('H2 benefits'!$A$1,2,$B9-1,totalresp),1,OFFSET('H2 benefits'!$A$1,2,L$1-1,totalresp),1)/(COUNTIFS(OFFSET('H2 benefits'!$A$1,2,$B9-1,totalresp),1,OFFSET('H2 benefits'!$A$1,2,L$1-1,totalresp),1)+COUNTIFS(OFFSET('H2 benefits'!$A$1,2,$B9-1,totalresp),1,OFFSET('H2 benefits'!$A$1,2,L$1-1,totalresp),0)+COUNTIFS(OFFSET('H2 benefits'!$A$1,2,$B9-1,totalresp),0,OFFSET('H2 benefits'!$A$1,2,L$1-1,totalresp),1)))</f>
        <v>0.90697674418604657</v>
      </c>
      <c r="M9">
        <f ca="1">1-(COUNTIFS(OFFSET('H2 benefits'!$A$1,2,$B9-1,totalresp),1,OFFSET('H2 benefits'!$A$1,2,M$1-1,totalresp),1)/(COUNTIFS(OFFSET('H2 benefits'!$A$1,2,$B9-1,totalresp),1,OFFSET('H2 benefits'!$A$1,2,M$1-1,totalresp),1)+COUNTIFS(OFFSET('H2 benefits'!$A$1,2,$B9-1,totalresp),1,OFFSET('H2 benefits'!$A$1,2,M$1-1,totalresp),0)+COUNTIFS(OFFSET('H2 benefits'!$A$1,2,$B9-1,totalresp),0,OFFSET('H2 benefits'!$A$1,2,M$1-1,totalresp),1)))</f>
        <v>0.64705882352941169</v>
      </c>
      <c r="N9">
        <f ca="1">1-(COUNTIFS(OFFSET('H2 benefits'!$A$1,2,$B9-1,totalresp),1,OFFSET('H2 benefits'!$A$1,2,N$1-1,totalresp),1)/(COUNTIFS(OFFSET('H2 benefits'!$A$1,2,$B9-1,totalresp),1,OFFSET('H2 benefits'!$A$1,2,N$1-1,totalresp),1)+COUNTIFS(OFFSET('H2 benefits'!$A$1,2,$B9-1,totalresp),1,OFFSET('H2 benefits'!$A$1,2,N$1-1,totalresp),0)+COUNTIFS(OFFSET('H2 benefits'!$A$1,2,$B9-1,totalresp),0,OFFSET('H2 benefits'!$A$1,2,N$1-1,totalresp),1)))</f>
        <v>0.7441860465116279</v>
      </c>
      <c r="O9">
        <f ca="1">1-(COUNTIFS(OFFSET('H2 benefits'!$A$1,2,$B9-1,totalresp),1,OFFSET('H2 benefits'!$A$1,2,O$1-1,totalresp),1)/(COUNTIFS(OFFSET('H2 benefits'!$A$1,2,$B9-1,totalresp),1,OFFSET('H2 benefits'!$A$1,2,O$1-1,totalresp),1)+COUNTIFS(OFFSET('H2 benefits'!$A$1,2,$B9-1,totalresp),1,OFFSET('H2 benefits'!$A$1,2,O$1-1,totalresp),0)+COUNTIFS(OFFSET('H2 benefits'!$A$1,2,$B9-1,totalresp),0,OFFSET('H2 benefits'!$A$1,2,O$1-1,totalresp),1)))</f>
        <v>0.77777777777777779</v>
      </c>
      <c r="P9">
        <f ca="1">1-(COUNTIFS(OFFSET('H2 benefits'!$A$1,2,$B9-1,totalresp),1,OFFSET('H2 benefits'!$A$1,2,P$1-1,totalresp),1)/(COUNTIFS(OFFSET('H2 benefits'!$A$1,2,$B9-1,totalresp),1,OFFSET('H2 benefits'!$A$1,2,P$1-1,totalresp),1)+COUNTIFS(OFFSET('H2 benefits'!$A$1,2,$B9-1,totalresp),1,OFFSET('H2 benefits'!$A$1,2,P$1-1,totalresp),0)+COUNTIFS(OFFSET('H2 benefits'!$A$1,2,$B9-1,totalresp),0,OFFSET('H2 benefits'!$A$1,2,P$1-1,totalresp),1)))</f>
        <v>0.81632653061224492</v>
      </c>
      <c r="Q9">
        <f ca="1">1-(COUNTIFS(OFFSET('H2 benefits'!$A$1,2,$B9-1,totalresp),1,OFFSET('H2 benefits'!$A$1,2,Q$1-1,totalresp),1)/(COUNTIFS(OFFSET('H2 benefits'!$A$1,2,$B9-1,totalresp),1,OFFSET('H2 benefits'!$A$1,2,Q$1-1,totalresp),1)+COUNTIFS(OFFSET('H2 benefits'!$A$1,2,$B9-1,totalresp),1,OFFSET('H2 benefits'!$A$1,2,Q$1-1,totalresp),0)+COUNTIFS(OFFSET('H2 benefits'!$A$1,2,$B9-1,totalresp),0,OFFSET('H2 benefits'!$A$1,2,Q$1-1,totalresp),1)))</f>
        <v>0.79245283018867929</v>
      </c>
      <c r="R9">
        <f ca="1">1-(COUNTIFS(OFFSET('H2 benefits'!$A$1,2,$B9-1,totalresp),1,OFFSET('H2 benefits'!$A$1,2,R$1-1,totalresp),1)/(COUNTIFS(OFFSET('H2 benefits'!$A$1,2,$B9-1,totalresp),1,OFFSET('H2 benefits'!$A$1,2,R$1-1,totalresp),1)+COUNTIFS(OFFSET('H2 benefits'!$A$1,2,$B9-1,totalresp),1,OFFSET('H2 benefits'!$A$1,2,R$1-1,totalresp),0)+COUNTIFS(OFFSET('H2 benefits'!$A$1,2,$B9-1,totalresp),0,OFFSET('H2 benefits'!$A$1,2,R$1-1,totalresp),1)))</f>
        <v>0.93023255813953487</v>
      </c>
      <c r="S9">
        <f ca="1">1-(COUNTIFS(OFFSET('H2 benefits'!$A$1,2,$B9-1,totalresp),1,OFFSET('H2 benefits'!$A$1,2,S$1-1,totalresp),1)/(COUNTIFS(OFFSET('H2 benefits'!$A$1,2,$B9-1,totalresp),1,OFFSET('H2 benefits'!$A$1,2,S$1-1,totalresp),1)+COUNTIFS(OFFSET('H2 benefits'!$A$1,2,$B9-1,totalresp),1,OFFSET('H2 benefits'!$A$1,2,S$1-1,totalresp),0)+COUNTIFS(OFFSET('H2 benefits'!$A$1,2,$B9-1,totalresp),0,OFFSET('H2 benefits'!$A$1,2,S$1-1,totalresp),1)))</f>
        <v>0.7142857142857143</v>
      </c>
      <c r="T9">
        <f ca="1">1-(COUNTIFS(OFFSET('H2 benefits'!$A$1,2,$B9-1,totalresp),1,OFFSET('H2 benefits'!$A$1,2,T$1-1,totalresp),1)/(COUNTIFS(OFFSET('H2 benefits'!$A$1,2,$B9-1,totalresp),1,OFFSET('H2 benefits'!$A$1,2,T$1-1,totalresp),1)+COUNTIFS(OFFSET('H2 benefits'!$A$1,2,$B9-1,totalresp),1,OFFSET('H2 benefits'!$A$1,2,T$1-1,totalresp),0)+COUNTIFS(OFFSET('H2 benefits'!$A$1,2,$B9-1,totalresp),0,OFFSET('H2 benefits'!$A$1,2,T$1-1,totalresp),1)))</f>
        <v>0.82222222222222219</v>
      </c>
      <c r="U9">
        <f ca="1">1-(COUNTIFS(OFFSET('H2 benefits'!$A$1,2,$B9-1,totalresp),1,OFFSET('H2 benefits'!$A$1,2,U$1-1,totalresp),1)/(COUNTIFS(OFFSET('H2 benefits'!$A$1,2,$B9-1,totalresp),1,OFFSET('H2 benefits'!$A$1,2,U$1-1,totalresp),1)+COUNTIFS(OFFSET('H2 benefits'!$A$1,2,$B9-1,totalresp),1,OFFSET('H2 benefits'!$A$1,2,U$1-1,totalresp),0)+COUNTIFS(OFFSET('H2 benefits'!$A$1,2,$B9-1,totalresp),0,OFFSET('H2 benefits'!$A$1,2,U$1-1,totalresp),1)))</f>
        <v>0.80952380952380953</v>
      </c>
      <c r="V9">
        <f ca="1">1-(COUNTIFS(OFFSET('H2 benefits'!$A$1,2,$B9-1,totalresp),1,OFFSET('H2 benefits'!$A$1,2,V$1-1,totalresp),1)/(COUNTIFS(OFFSET('H2 benefits'!$A$1,2,$B9-1,totalresp),1,OFFSET('H2 benefits'!$A$1,2,V$1-1,totalresp),1)+COUNTIFS(OFFSET('H2 benefits'!$A$1,2,$B9-1,totalresp),1,OFFSET('H2 benefits'!$A$1,2,V$1-1,totalresp),0)+COUNTIFS(OFFSET('H2 benefits'!$A$1,2,$B9-1,totalresp),0,OFFSET('H2 benefits'!$A$1,2,V$1-1,totalresp),1)))</f>
        <v>0.77083333333333337</v>
      </c>
      <c r="W9">
        <f ca="1">1-(COUNTIFS(OFFSET('H2 benefits'!$A$1,2,$B9-1,totalresp),1,OFFSET('H2 benefits'!$A$1,2,W$1-1,totalresp),1)/(COUNTIFS(OFFSET('H2 benefits'!$A$1,2,$B9-1,totalresp),1,OFFSET('H2 benefits'!$A$1,2,W$1-1,totalresp),1)+COUNTIFS(OFFSET('H2 benefits'!$A$1,2,$B9-1,totalresp),1,OFFSET('H2 benefits'!$A$1,2,W$1-1,totalresp),0)+COUNTIFS(OFFSET('H2 benefits'!$A$1,2,$B9-1,totalresp),0,OFFSET('H2 benefits'!$A$1,2,W$1-1,totalresp),1)))</f>
        <v>0.92682926829268297</v>
      </c>
      <c r="X9">
        <f ca="1">1-(COUNTIFS(OFFSET('H2 benefits'!$A$1,2,$B9-1,totalresp),1,OFFSET('H2 benefits'!$A$1,2,X$1-1,totalresp),1)/(COUNTIFS(OFFSET('H2 benefits'!$A$1,2,$B9-1,totalresp),1,OFFSET('H2 benefits'!$A$1,2,X$1-1,totalresp),1)+COUNTIFS(OFFSET('H2 benefits'!$A$1,2,$B9-1,totalresp),1,OFFSET('H2 benefits'!$A$1,2,X$1-1,totalresp),0)+COUNTIFS(OFFSET('H2 benefits'!$A$1,2,$B9-1,totalresp),0,OFFSET('H2 benefits'!$A$1,2,X$1-1,totalresp),1)))</f>
        <v>0.73076923076923084</v>
      </c>
      <c r="Y9">
        <f ca="1">1-(COUNTIFS(OFFSET('H2 benefits'!$A$1,2,$B9-1,totalresp),1,OFFSET('H2 benefits'!$A$1,2,Y$1-1,totalresp),1)/(COUNTIFS(OFFSET('H2 benefits'!$A$1,2,$B9-1,totalresp),1,OFFSET('H2 benefits'!$A$1,2,Y$1-1,totalresp),1)+COUNTIFS(OFFSET('H2 benefits'!$A$1,2,$B9-1,totalresp),1,OFFSET('H2 benefits'!$A$1,2,Y$1-1,totalresp),0)+COUNTIFS(OFFSET('H2 benefits'!$A$1,2,$B9-1,totalresp),0,OFFSET('H2 benefits'!$A$1,2,Y$1-1,totalresp),1)))</f>
        <v>0.89743589743589747</v>
      </c>
      <c r="Z9">
        <f ca="1">1-(COUNTIFS(OFFSET('H2 benefits'!$A$1,2,$B9-1,totalresp),1,OFFSET('H2 benefits'!$A$1,2,Z$1-1,totalresp),1)/(COUNTIFS(OFFSET('H2 benefits'!$A$1,2,$B9-1,totalresp),1,OFFSET('H2 benefits'!$A$1,2,Z$1-1,totalresp),1)+COUNTIFS(OFFSET('H2 benefits'!$A$1,2,$B9-1,totalresp),1,OFFSET('H2 benefits'!$A$1,2,Z$1-1,totalresp),0)+COUNTIFS(OFFSET('H2 benefits'!$A$1,2,$B9-1,totalresp),0,OFFSET('H2 benefits'!$A$1,2,Z$1-1,totalresp),1)))</f>
        <v>0.88095238095238093</v>
      </c>
      <c r="AA9">
        <f ca="1">1-(COUNTIFS(OFFSET('H2 benefits'!$A$1,2,$B9-1,totalresp),1,OFFSET('H2 benefits'!$A$1,2,AA$1-1,totalresp),1)/(COUNTIFS(OFFSET('H2 benefits'!$A$1,2,$B9-1,totalresp),1,OFFSET('H2 benefits'!$A$1,2,AA$1-1,totalresp),1)+COUNTIFS(OFFSET('H2 benefits'!$A$1,2,$B9-1,totalresp),1,OFFSET('H2 benefits'!$A$1,2,AA$1-1,totalresp),0)+COUNTIFS(OFFSET('H2 benefits'!$A$1,2,$B9-1,totalresp),0,OFFSET('H2 benefits'!$A$1,2,AA$1-1,totalresp),1)))</f>
        <v>0.78723404255319152</v>
      </c>
    </row>
    <row r="10" spans="1:27" ht="26.25" x14ac:dyDescent="0.45">
      <c r="A10" s="21" t="s">
        <v>295</v>
      </c>
      <c r="B10" s="22">
        <v>13</v>
      </c>
      <c r="C10">
        <f ca="1">1-(COUNTIFS(OFFSET('H2 benefits'!$A$1,2,$B10-1,totalresp),1,OFFSET('H2 benefits'!$A$1,2,C$1-1,totalresp),1)/(COUNTIFS(OFFSET('H2 benefits'!$A$1,2,$B10-1,totalresp),1,OFFSET('H2 benefits'!$A$1,2,C$1-1,totalresp),1)+COUNTIFS(OFFSET('H2 benefits'!$A$1,2,$B10-1,totalresp),1,OFFSET('H2 benefits'!$A$1,2,C$1-1,totalresp),0)+COUNTIFS(OFFSET('H2 benefits'!$A$1,2,$B10-1,totalresp),0,OFFSET('H2 benefits'!$A$1,2,C$1-1,totalresp),1)))</f>
        <v>0.72222222222222221</v>
      </c>
      <c r="D10">
        <f ca="1">1-(COUNTIFS(OFFSET('H2 benefits'!$A$1,2,$B10-1,totalresp),1,OFFSET('H2 benefits'!$A$1,2,D$1-1,totalresp),1)/(COUNTIFS(OFFSET('H2 benefits'!$A$1,2,$B10-1,totalresp),1,OFFSET('H2 benefits'!$A$1,2,D$1-1,totalresp),1)+COUNTIFS(OFFSET('H2 benefits'!$A$1,2,$B10-1,totalresp),1,OFFSET('H2 benefits'!$A$1,2,D$1-1,totalresp),0)+COUNTIFS(OFFSET('H2 benefits'!$A$1,2,$B10-1,totalresp),0,OFFSET('H2 benefits'!$A$1,2,D$1-1,totalresp),1)))</f>
        <v>0.61194029850746268</v>
      </c>
      <c r="E10">
        <f ca="1">1-(COUNTIFS(OFFSET('H2 benefits'!$A$1,2,$B10-1,totalresp),1,OFFSET('H2 benefits'!$A$1,2,E$1-1,totalresp),1)/(COUNTIFS(OFFSET('H2 benefits'!$A$1,2,$B10-1,totalresp),1,OFFSET('H2 benefits'!$A$1,2,E$1-1,totalresp),1)+COUNTIFS(OFFSET('H2 benefits'!$A$1,2,$B10-1,totalresp),1,OFFSET('H2 benefits'!$A$1,2,E$1-1,totalresp),0)+COUNTIFS(OFFSET('H2 benefits'!$A$1,2,$B10-1,totalresp),0,OFFSET('H2 benefits'!$A$1,2,E$1-1,totalresp),1)))</f>
        <v>0.68421052631578949</v>
      </c>
      <c r="F10">
        <f ca="1">1-(COUNTIFS(OFFSET('H2 benefits'!$A$1,2,$B10-1,totalresp),1,OFFSET('H2 benefits'!$A$1,2,F$1-1,totalresp),1)/(COUNTIFS(OFFSET('H2 benefits'!$A$1,2,$B10-1,totalresp),1,OFFSET('H2 benefits'!$A$1,2,F$1-1,totalresp),1)+COUNTIFS(OFFSET('H2 benefits'!$A$1,2,$B10-1,totalresp),1,OFFSET('H2 benefits'!$A$1,2,F$1-1,totalresp),0)+COUNTIFS(OFFSET('H2 benefits'!$A$1,2,$B10-1,totalresp),0,OFFSET('H2 benefits'!$A$1,2,F$1-1,totalresp),1)))</f>
        <v>0.70731707317073167</v>
      </c>
      <c r="G10">
        <f ca="1">1-(COUNTIFS(OFFSET('H2 benefits'!$A$1,2,$B10-1,totalresp),1,OFFSET('H2 benefits'!$A$1,2,G$1-1,totalresp),1)/(COUNTIFS(OFFSET('H2 benefits'!$A$1,2,$B10-1,totalresp),1,OFFSET('H2 benefits'!$A$1,2,G$1-1,totalresp),1)+COUNTIFS(OFFSET('H2 benefits'!$A$1,2,$B10-1,totalresp),1,OFFSET('H2 benefits'!$A$1,2,G$1-1,totalresp),0)+COUNTIFS(OFFSET('H2 benefits'!$A$1,2,$B10-1,totalresp),0,OFFSET('H2 benefits'!$A$1,2,G$1-1,totalresp),1)))</f>
        <v>0.73684210526315796</v>
      </c>
      <c r="H10">
        <f ca="1">1-(COUNTIFS(OFFSET('H2 benefits'!$A$1,2,$B10-1,totalresp),1,OFFSET('H2 benefits'!$A$1,2,H$1-1,totalresp),1)/(COUNTIFS(OFFSET('H2 benefits'!$A$1,2,$B10-1,totalresp),1,OFFSET('H2 benefits'!$A$1,2,H$1-1,totalresp),1)+COUNTIFS(OFFSET('H2 benefits'!$A$1,2,$B10-1,totalresp),1,OFFSET('H2 benefits'!$A$1,2,H$1-1,totalresp),0)+COUNTIFS(OFFSET('H2 benefits'!$A$1,2,$B10-1,totalresp),0,OFFSET('H2 benefits'!$A$1,2,H$1-1,totalresp),1)))</f>
        <v>0.85714285714285721</v>
      </c>
      <c r="I10">
        <f ca="1">1-(COUNTIFS(OFFSET('H2 benefits'!$A$1,2,$B10-1,totalresp),1,OFFSET('H2 benefits'!$A$1,2,I$1-1,totalresp),1)/(COUNTIFS(OFFSET('H2 benefits'!$A$1,2,$B10-1,totalresp),1,OFFSET('H2 benefits'!$A$1,2,I$1-1,totalresp),1)+COUNTIFS(OFFSET('H2 benefits'!$A$1,2,$B10-1,totalresp),1,OFFSET('H2 benefits'!$A$1,2,I$1-1,totalresp),0)+COUNTIFS(OFFSET('H2 benefits'!$A$1,2,$B10-1,totalresp),0,OFFSET('H2 benefits'!$A$1,2,I$1-1,totalresp),1)))</f>
        <v>0.66666666666666674</v>
      </c>
      <c r="J10">
        <f ca="1">1-(COUNTIFS(OFFSET('H2 benefits'!$A$1,2,$B10-1,totalresp),1,OFFSET('H2 benefits'!$A$1,2,J$1-1,totalresp),1)/(COUNTIFS(OFFSET('H2 benefits'!$A$1,2,$B10-1,totalresp),1,OFFSET('H2 benefits'!$A$1,2,J$1-1,totalresp),1)+COUNTIFS(OFFSET('H2 benefits'!$A$1,2,$B10-1,totalresp),1,OFFSET('H2 benefits'!$A$1,2,J$1-1,totalresp),0)+COUNTIFS(OFFSET('H2 benefits'!$A$1,2,$B10-1,totalresp),0,OFFSET('H2 benefits'!$A$1,2,J$1-1,totalresp),1)))</f>
        <v>0</v>
      </c>
      <c r="K10">
        <f ca="1">1-(COUNTIFS(OFFSET('H2 benefits'!$A$1,2,$B10-1,totalresp),1,OFFSET('H2 benefits'!$A$1,2,K$1-1,totalresp),1)/(COUNTIFS(OFFSET('H2 benefits'!$A$1,2,$B10-1,totalresp),1,OFFSET('H2 benefits'!$A$1,2,K$1-1,totalresp),1)+COUNTIFS(OFFSET('H2 benefits'!$A$1,2,$B10-1,totalresp),1,OFFSET('H2 benefits'!$A$1,2,K$1-1,totalresp),0)+COUNTIFS(OFFSET('H2 benefits'!$A$1,2,$B10-1,totalresp),0,OFFSET('H2 benefits'!$A$1,2,K$1-1,totalresp),1)))</f>
        <v>0.8</v>
      </c>
      <c r="L10">
        <f ca="1">1-(COUNTIFS(OFFSET('H2 benefits'!$A$1,2,$B10-1,totalresp),1,OFFSET('H2 benefits'!$A$1,2,L$1-1,totalresp),1)/(COUNTIFS(OFFSET('H2 benefits'!$A$1,2,$B10-1,totalresp),1,OFFSET('H2 benefits'!$A$1,2,L$1-1,totalresp),1)+COUNTIFS(OFFSET('H2 benefits'!$A$1,2,$B10-1,totalresp),1,OFFSET('H2 benefits'!$A$1,2,L$1-1,totalresp),0)+COUNTIFS(OFFSET('H2 benefits'!$A$1,2,$B10-1,totalresp),0,OFFSET('H2 benefits'!$A$1,2,L$1-1,totalresp),1)))</f>
        <v>0.86111111111111116</v>
      </c>
      <c r="M10">
        <f ca="1">1-(COUNTIFS(OFFSET('H2 benefits'!$A$1,2,$B10-1,totalresp),1,OFFSET('H2 benefits'!$A$1,2,M$1-1,totalresp),1)/(COUNTIFS(OFFSET('H2 benefits'!$A$1,2,$B10-1,totalresp),1,OFFSET('H2 benefits'!$A$1,2,M$1-1,totalresp),1)+COUNTIFS(OFFSET('H2 benefits'!$A$1,2,$B10-1,totalresp),1,OFFSET('H2 benefits'!$A$1,2,M$1-1,totalresp),0)+COUNTIFS(OFFSET('H2 benefits'!$A$1,2,$B10-1,totalresp),0,OFFSET('H2 benefits'!$A$1,2,M$1-1,totalresp),1)))</f>
        <v>0.6875</v>
      </c>
      <c r="N10">
        <f ca="1">1-(COUNTIFS(OFFSET('H2 benefits'!$A$1,2,$B10-1,totalresp),1,OFFSET('H2 benefits'!$A$1,2,N$1-1,totalresp),1)/(COUNTIFS(OFFSET('H2 benefits'!$A$1,2,$B10-1,totalresp),1,OFFSET('H2 benefits'!$A$1,2,N$1-1,totalresp),1)+COUNTIFS(OFFSET('H2 benefits'!$A$1,2,$B10-1,totalresp),1,OFFSET('H2 benefits'!$A$1,2,N$1-1,totalresp),0)+COUNTIFS(OFFSET('H2 benefits'!$A$1,2,$B10-1,totalresp),0,OFFSET('H2 benefits'!$A$1,2,N$1-1,totalresp),1)))</f>
        <v>0.8</v>
      </c>
      <c r="O10">
        <f ca="1">1-(COUNTIFS(OFFSET('H2 benefits'!$A$1,2,$B10-1,totalresp),1,OFFSET('H2 benefits'!$A$1,2,O$1-1,totalresp),1)/(COUNTIFS(OFFSET('H2 benefits'!$A$1,2,$B10-1,totalresp),1,OFFSET('H2 benefits'!$A$1,2,O$1-1,totalresp),1)+COUNTIFS(OFFSET('H2 benefits'!$A$1,2,$B10-1,totalresp),1,OFFSET('H2 benefits'!$A$1,2,O$1-1,totalresp),0)+COUNTIFS(OFFSET('H2 benefits'!$A$1,2,$B10-1,totalresp),0,OFFSET('H2 benefits'!$A$1,2,O$1-1,totalresp),1)))</f>
        <v>0.5714285714285714</v>
      </c>
      <c r="P10">
        <f ca="1">1-(COUNTIFS(OFFSET('H2 benefits'!$A$1,2,$B10-1,totalresp),1,OFFSET('H2 benefits'!$A$1,2,P$1-1,totalresp),1)/(COUNTIFS(OFFSET('H2 benefits'!$A$1,2,$B10-1,totalresp),1,OFFSET('H2 benefits'!$A$1,2,P$1-1,totalresp),1)+COUNTIFS(OFFSET('H2 benefits'!$A$1,2,$B10-1,totalresp),1,OFFSET('H2 benefits'!$A$1,2,P$1-1,totalresp),0)+COUNTIFS(OFFSET('H2 benefits'!$A$1,2,$B10-1,totalresp),0,OFFSET('H2 benefits'!$A$1,2,P$1-1,totalresp),1)))</f>
        <v>0.81818181818181812</v>
      </c>
      <c r="Q10">
        <f ca="1">1-(COUNTIFS(OFFSET('H2 benefits'!$A$1,2,$B10-1,totalresp),1,OFFSET('H2 benefits'!$A$1,2,Q$1-1,totalresp),1)/(COUNTIFS(OFFSET('H2 benefits'!$A$1,2,$B10-1,totalresp),1,OFFSET('H2 benefits'!$A$1,2,Q$1-1,totalresp),1)+COUNTIFS(OFFSET('H2 benefits'!$A$1,2,$B10-1,totalresp),1,OFFSET('H2 benefits'!$A$1,2,Q$1-1,totalresp),0)+COUNTIFS(OFFSET('H2 benefits'!$A$1,2,$B10-1,totalresp),0,OFFSET('H2 benefits'!$A$1,2,Q$1-1,totalresp),1)))</f>
        <v>0.79166666666666663</v>
      </c>
      <c r="R10">
        <f ca="1">1-(COUNTIFS(OFFSET('H2 benefits'!$A$1,2,$B10-1,totalresp),1,OFFSET('H2 benefits'!$A$1,2,R$1-1,totalresp),1)/(COUNTIFS(OFFSET('H2 benefits'!$A$1,2,$B10-1,totalresp),1,OFFSET('H2 benefits'!$A$1,2,R$1-1,totalresp),1)+COUNTIFS(OFFSET('H2 benefits'!$A$1,2,$B10-1,totalresp),1,OFFSET('H2 benefits'!$A$1,2,R$1-1,totalresp),0)+COUNTIFS(OFFSET('H2 benefits'!$A$1,2,$B10-1,totalresp),0,OFFSET('H2 benefits'!$A$1,2,R$1-1,totalresp),1)))</f>
        <v>0.78787878787878785</v>
      </c>
      <c r="S10">
        <f ca="1">1-(COUNTIFS(OFFSET('H2 benefits'!$A$1,2,$B10-1,totalresp),1,OFFSET('H2 benefits'!$A$1,2,S$1-1,totalresp),1)/(COUNTIFS(OFFSET('H2 benefits'!$A$1,2,$B10-1,totalresp),1,OFFSET('H2 benefits'!$A$1,2,S$1-1,totalresp),1)+COUNTIFS(OFFSET('H2 benefits'!$A$1,2,$B10-1,totalresp),1,OFFSET('H2 benefits'!$A$1,2,S$1-1,totalresp),0)+COUNTIFS(OFFSET('H2 benefits'!$A$1,2,$B10-1,totalresp),0,OFFSET('H2 benefits'!$A$1,2,S$1-1,totalresp),1)))</f>
        <v>0.8</v>
      </c>
      <c r="T10">
        <f ca="1">1-(COUNTIFS(OFFSET('H2 benefits'!$A$1,2,$B10-1,totalresp),1,OFFSET('H2 benefits'!$A$1,2,T$1-1,totalresp),1)/(COUNTIFS(OFFSET('H2 benefits'!$A$1,2,$B10-1,totalresp),1,OFFSET('H2 benefits'!$A$1,2,T$1-1,totalresp),1)+COUNTIFS(OFFSET('H2 benefits'!$A$1,2,$B10-1,totalresp),1,OFFSET('H2 benefits'!$A$1,2,T$1-1,totalresp),0)+COUNTIFS(OFFSET('H2 benefits'!$A$1,2,$B10-1,totalresp),0,OFFSET('H2 benefits'!$A$1,2,T$1-1,totalresp),1)))</f>
        <v>0.79487179487179493</v>
      </c>
      <c r="U10">
        <f ca="1">1-(COUNTIFS(OFFSET('H2 benefits'!$A$1,2,$B10-1,totalresp),1,OFFSET('H2 benefits'!$A$1,2,U$1-1,totalresp),1)/(COUNTIFS(OFFSET('H2 benefits'!$A$1,2,$B10-1,totalresp),1,OFFSET('H2 benefits'!$A$1,2,U$1-1,totalresp),1)+COUNTIFS(OFFSET('H2 benefits'!$A$1,2,$B10-1,totalresp),1,OFFSET('H2 benefits'!$A$1,2,U$1-1,totalresp),0)+COUNTIFS(OFFSET('H2 benefits'!$A$1,2,$B10-1,totalresp),0,OFFSET('H2 benefits'!$A$1,2,U$1-1,totalresp),1)))</f>
        <v>0.87179487179487181</v>
      </c>
      <c r="V10">
        <f ca="1">1-(COUNTIFS(OFFSET('H2 benefits'!$A$1,2,$B10-1,totalresp),1,OFFSET('H2 benefits'!$A$1,2,V$1-1,totalresp),1)/(COUNTIFS(OFFSET('H2 benefits'!$A$1,2,$B10-1,totalresp),1,OFFSET('H2 benefits'!$A$1,2,V$1-1,totalresp),1)+COUNTIFS(OFFSET('H2 benefits'!$A$1,2,$B10-1,totalresp),1,OFFSET('H2 benefits'!$A$1,2,V$1-1,totalresp),0)+COUNTIFS(OFFSET('H2 benefits'!$A$1,2,$B10-1,totalresp),0,OFFSET('H2 benefits'!$A$1,2,V$1-1,totalresp),1)))</f>
        <v>0.67500000000000004</v>
      </c>
      <c r="W10">
        <f ca="1">1-(COUNTIFS(OFFSET('H2 benefits'!$A$1,2,$B10-1,totalresp),1,OFFSET('H2 benefits'!$A$1,2,W$1-1,totalresp),1)/(COUNTIFS(OFFSET('H2 benefits'!$A$1,2,$B10-1,totalresp),1,OFFSET('H2 benefits'!$A$1,2,W$1-1,totalresp),1)+COUNTIFS(OFFSET('H2 benefits'!$A$1,2,$B10-1,totalresp),1,OFFSET('H2 benefits'!$A$1,2,W$1-1,totalresp),0)+COUNTIFS(OFFSET('H2 benefits'!$A$1,2,$B10-1,totalresp),0,OFFSET('H2 benefits'!$A$1,2,W$1-1,totalresp),1)))</f>
        <v>0.84848484848484851</v>
      </c>
      <c r="X10">
        <f ca="1">1-(COUNTIFS(OFFSET('H2 benefits'!$A$1,2,$B10-1,totalresp),1,OFFSET('H2 benefits'!$A$1,2,X$1-1,totalresp),1)/(COUNTIFS(OFFSET('H2 benefits'!$A$1,2,$B10-1,totalresp),1,OFFSET('H2 benefits'!$A$1,2,X$1-1,totalresp),1)+COUNTIFS(OFFSET('H2 benefits'!$A$1,2,$B10-1,totalresp),1,OFFSET('H2 benefits'!$A$1,2,X$1-1,totalresp),0)+COUNTIFS(OFFSET('H2 benefits'!$A$1,2,$B10-1,totalresp),0,OFFSET('H2 benefits'!$A$1,2,X$1-1,totalresp),1)))</f>
        <v>0.82352941176470584</v>
      </c>
      <c r="Y10">
        <f ca="1">1-(COUNTIFS(OFFSET('H2 benefits'!$A$1,2,$B10-1,totalresp),1,OFFSET('H2 benefits'!$A$1,2,Y$1-1,totalresp),1)/(COUNTIFS(OFFSET('H2 benefits'!$A$1,2,$B10-1,totalresp),1,OFFSET('H2 benefits'!$A$1,2,Y$1-1,totalresp),1)+COUNTIFS(OFFSET('H2 benefits'!$A$1,2,$B10-1,totalresp),1,OFFSET('H2 benefits'!$A$1,2,Y$1-1,totalresp),0)+COUNTIFS(OFFSET('H2 benefits'!$A$1,2,$B10-1,totalresp),0,OFFSET('H2 benefits'!$A$1,2,Y$1-1,totalresp),1)))</f>
        <v>0.91176470588235292</v>
      </c>
      <c r="Z10">
        <f ca="1">1-(COUNTIFS(OFFSET('H2 benefits'!$A$1,2,$B10-1,totalresp),1,OFFSET('H2 benefits'!$A$1,2,Z$1-1,totalresp),1)/(COUNTIFS(OFFSET('H2 benefits'!$A$1,2,$B10-1,totalresp),1,OFFSET('H2 benefits'!$A$1,2,Z$1-1,totalresp),1)+COUNTIFS(OFFSET('H2 benefits'!$A$1,2,$B10-1,totalresp),1,OFFSET('H2 benefits'!$A$1,2,Z$1-1,totalresp),0)+COUNTIFS(OFFSET('H2 benefits'!$A$1,2,$B10-1,totalresp),0,OFFSET('H2 benefits'!$A$1,2,Z$1-1,totalresp),1)))</f>
        <v>0.82857142857142851</v>
      </c>
      <c r="AA10">
        <f ca="1">1-(COUNTIFS(OFFSET('H2 benefits'!$A$1,2,$B10-1,totalresp),1,OFFSET('H2 benefits'!$A$1,2,AA$1-1,totalresp),1)/(COUNTIFS(OFFSET('H2 benefits'!$A$1,2,$B10-1,totalresp),1,OFFSET('H2 benefits'!$A$1,2,AA$1-1,totalresp),1)+COUNTIFS(OFFSET('H2 benefits'!$A$1,2,$B10-1,totalresp),1,OFFSET('H2 benefits'!$A$1,2,AA$1-1,totalresp),0)+COUNTIFS(OFFSET('H2 benefits'!$A$1,2,$B10-1,totalresp),0,OFFSET('H2 benefits'!$A$1,2,AA$1-1,totalresp),1)))</f>
        <v>0.81395348837209303</v>
      </c>
    </row>
    <row r="11" spans="1:27" ht="26.25" x14ac:dyDescent="0.45">
      <c r="A11" s="21" t="s">
        <v>296</v>
      </c>
      <c r="B11" s="22">
        <v>14</v>
      </c>
      <c r="C11">
        <f ca="1">1-(COUNTIFS(OFFSET('H2 benefits'!$A$1,2,$B11-1,totalresp),1,OFFSET('H2 benefits'!$A$1,2,C$1-1,totalresp),1)/(COUNTIFS(OFFSET('H2 benefits'!$A$1,2,$B11-1,totalresp),1,OFFSET('H2 benefits'!$A$1,2,C$1-1,totalresp),1)+COUNTIFS(OFFSET('H2 benefits'!$A$1,2,$B11-1,totalresp),1,OFFSET('H2 benefits'!$A$1,2,C$1-1,totalresp),0)+COUNTIFS(OFFSET('H2 benefits'!$A$1,2,$B11-1,totalresp),0,OFFSET('H2 benefits'!$A$1,2,C$1-1,totalresp),1)))</f>
        <v>0.80434782608695654</v>
      </c>
      <c r="D11">
        <f ca="1">1-(COUNTIFS(OFFSET('H2 benefits'!$A$1,2,$B11-1,totalresp),1,OFFSET('H2 benefits'!$A$1,2,D$1-1,totalresp),1)/(COUNTIFS(OFFSET('H2 benefits'!$A$1,2,$B11-1,totalresp),1,OFFSET('H2 benefits'!$A$1,2,D$1-1,totalresp),1)+COUNTIFS(OFFSET('H2 benefits'!$A$1,2,$B11-1,totalresp),1,OFFSET('H2 benefits'!$A$1,2,D$1-1,totalresp),0)+COUNTIFS(OFFSET('H2 benefits'!$A$1,2,$B11-1,totalresp),0,OFFSET('H2 benefits'!$A$1,2,D$1-1,totalresp),1)))</f>
        <v>0.765625</v>
      </c>
      <c r="E11">
        <f ca="1">1-(COUNTIFS(OFFSET('H2 benefits'!$A$1,2,$B11-1,totalresp),1,OFFSET('H2 benefits'!$A$1,2,E$1-1,totalresp),1)/(COUNTIFS(OFFSET('H2 benefits'!$A$1,2,$B11-1,totalresp),1,OFFSET('H2 benefits'!$A$1,2,E$1-1,totalresp),1)+COUNTIFS(OFFSET('H2 benefits'!$A$1,2,$B11-1,totalresp),1,OFFSET('H2 benefits'!$A$1,2,E$1-1,totalresp),0)+COUNTIFS(OFFSET('H2 benefits'!$A$1,2,$B11-1,totalresp),0,OFFSET('H2 benefits'!$A$1,2,E$1-1,totalresp),1)))</f>
        <v>0.80392156862745101</v>
      </c>
      <c r="F11">
        <f ca="1">1-(COUNTIFS(OFFSET('H2 benefits'!$A$1,2,$B11-1,totalresp),1,OFFSET('H2 benefits'!$A$1,2,F$1-1,totalresp),1)/(COUNTIFS(OFFSET('H2 benefits'!$A$1,2,$B11-1,totalresp),1,OFFSET('H2 benefits'!$A$1,2,F$1-1,totalresp),1)+COUNTIFS(OFFSET('H2 benefits'!$A$1,2,$B11-1,totalresp),1,OFFSET('H2 benefits'!$A$1,2,F$1-1,totalresp),0)+COUNTIFS(OFFSET('H2 benefits'!$A$1,2,$B11-1,totalresp),0,OFFSET('H2 benefits'!$A$1,2,F$1-1,totalresp),1)))</f>
        <v>0.7</v>
      </c>
      <c r="G11">
        <f ca="1">1-(COUNTIFS(OFFSET('H2 benefits'!$A$1,2,$B11-1,totalresp),1,OFFSET('H2 benefits'!$A$1,2,G$1-1,totalresp),1)/(COUNTIFS(OFFSET('H2 benefits'!$A$1,2,$B11-1,totalresp),1,OFFSET('H2 benefits'!$A$1,2,G$1-1,totalresp),1)+COUNTIFS(OFFSET('H2 benefits'!$A$1,2,$B11-1,totalresp),1,OFFSET('H2 benefits'!$A$1,2,G$1-1,totalresp),0)+COUNTIFS(OFFSET('H2 benefits'!$A$1,2,$B11-1,totalresp),0,OFFSET('H2 benefits'!$A$1,2,G$1-1,totalresp),1)))</f>
        <v>0.76595744680851063</v>
      </c>
      <c r="H11">
        <f ca="1">1-(COUNTIFS(OFFSET('H2 benefits'!$A$1,2,$B11-1,totalresp),1,OFFSET('H2 benefits'!$A$1,2,H$1-1,totalresp),1)/(COUNTIFS(OFFSET('H2 benefits'!$A$1,2,$B11-1,totalresp),1,OFFSET('H2 benefits'!$A$1,2,H$1-1,totalresp),1)+COUNTIFS(OFFSET('H2 benefits'!$A$1,2,$B11-1,totalresp),1,OFFSET('H2 benefits'!$A$1,2,H$1-1,totalresp),0)+COUNTIFS(OFFSET('H2 benefits'!$A$1,2,$B11-1,totalresp),0,OFFSET('H2 benefits'!$A$1,2,H$1-1,totalresp),1)))</f>
        <v>0.76470588235294112</v>
      </c>
      <c r="I11">
        <f ca="1">1-(COUNTIFS(OFFSET('H2 benefits'!$A$1,2,$B11-1,totalresp),1,OFFSET('H2 benefits'!$A$1,2,I$1-1,totalresp),1)/(COUNTIFS(OFFSET('H2 benefits'!$A$1,2,$B11-1,totalresp),1,OFFSET('H2 benefits'!$A$1,2,I$1-1,totalresp),1)+COUNTIFS(OFFSET('H2 benefits'!$A$1,2,$B11-1,totalresp),1,OFFSET('H2 benefits'!$A$1,2,I$1-1,totalresp),0)+COUNTIFS(OFFSET('H2 benefits'!$A$1,2,$B11-1,totalresp),0,OFFSET('H2 benefits'!$A$1,2,I$1-1,totalresp),1)))</f>
        <v>0.77272727272727271</v>
      </c>
      <c r="J11">
        <f ca="1">1-(COUNTIFS(OFFSET('H2 benefits'!$A$1,2,$B11-1,totalresp),1,OFFSET('H2 benefits'!$A$1,2,J$1-1,totalresp),1)/(COUNTIFS(OFFSET('H2 benefits'!$A$1,2,$B11-1,totalresp),1,OFFSET('H2 benefits'!$A$1,2,J$1-1,totalresp),1)+COUNTIFS(OFFSET('H2 benefits'!$A$1,2,$B11-1,totalresp),1,OFFSET('H2 benefits'!$A$1,2,J$1-1,totalresp),0)+COUNTIFS(OFFSET('H2 benefits'!$A$1,2,$B11-1,totalresp),0,OFFSET('H2 benefits'!$A$1,2,J$1-1,totalresp),1)))</f>
        <v>0.8</v>
      </c>
      <c r="K11">
        <f ca="1">1-(COUNTIFS(OFFSET('H2 benefits'!$A$1,2,$B11-1,totalresp),1,OFFSET('H2 benefits'!$A$1,2,K$1-1,totalresp),1)/(COUNTIFS(OFFSET('H2 benefits'!$A$1,2,$B11-1,totalresp),1,OFFSET('H2 benefits'!$A$1,2,K$1-1,totalresp),1)+COUNTIFS(OFFSET('H2 benefits'!$A$1,2,$B11-1,totalresp),1,OFFSET('H2 benefits'!$A$1,2,K$1-1,totalresp),0)+COUNTIFS(OFFSET('H2 benefits'!$A$1,2,$B11-1,totalresp),0,OFFSET('H2 benefits'!$A$1,2,K$1-1,totalresp),1)))</f>
        <v>0</v>
      </c>
      <c r="L11">
        <f ca="1">1-(COUNTIFS(OFFSET('H2 benefits'!$A$1,2,$B11-1,totalresp),1,OFFSET('H2 benefits'!$A$1,2,L$1-1,totalresp),1)/(COUNTIFS(OFFSET('H2 benefits'!$A$1,2,$B11-1,totalresp),1,OFFSET('H2 benefits'!$A$1,2,L$1-1,totalresp),1)+COUNTIFS(OFFSET('H2 benefits'!$A$1,2,$B11-1,totalresp),1,OFFSET('H2 benefits'!$A$1,2,L$1-1,totalresp),0)+COUNTIFS(OFFSET('H2 benefits'!$A$1,2,$B11-1,totalresp),0,OFFSET('H2 benefits'!$A$1,2,L$1-1,totalresp),1)))</f>
        <v>0.92</v>
      </c>
      <c r="M11">
        <f ca="1">1-(COUNTIFS(OFFSET('H2 benefits'!$A$1,2,$B11-1,totalresp),1,OFFSET('H2 benefits'!$A$1,2,M$1-1,totalresp),1)/(COUNTIFS(OFFSET('H2 benefits'!$A$1,2,$B11-1,totalresp),1,OFFSET('H2 benefits'!$A$1,2,M$1-1,totalresp),1)+COUNTIFS(OFFSET('H2 benefits'!$A$1,2,$B11-1,totalresp),1,OFFSET('H2 benefits'!$A$1,2,M$1-1,totalresp),0)+COUNTIFS(OFFSET('H2 benefits'!$A$1,2,$B11-1,totalresp),0,OFFSET('H2 benefits'!$A$1,2,M$1-1,totalresp),1)))</f>
        <v>0.80487804878048785</v>
      </c>
      <c r="N11">
        <f ca="1">1-(COUNTIFS(OFFSET('H2 benefits'!$A$1,2,$B11-1,totalresp),1,OFFSET('H2 benefits'!$A$1,2,N$1-1,totalresp),1)/(COUNTIFS(OFFSET('H2 benefits'!$A$1,2,$B11-1,totalresp),1,OFFSET('H2 benefits'!$A$1,2,N$1-1,totalresp),1)+COUNTIFS(OFFSET('H2 benefits'!$A$1,2,$B11-1,totalresp),1,OFFSET('H2 benefits'!$A$1,2,N$1-1,totalresp),0)+COUNTIFS(OFFSET('H2 benefits'!$A$1,2,$B11-1,totalresp),0,OFFSET('H2 benefits'!$A$1,2,N$1-1,totalresp),1)))</f>
        <v>0.82758620689655171</v>
      </c>
      <c r="O11">
        <f ca="1">1-(COUNTIFS(OFFSET('H2 benefits'!$A$1,2,$B11-1,totalresp),1,OFFSET('H2 benefits'!$A$1,2,O$1-1,totalresp),1)/(COUNTIFS(OFFSET('H2 benefits'!$A$1,2,$B11-1,totalresp),1,OFFSET('H2 benefits'!$A$1,2,O$1-1,totalresp),1)+COUNTIFS(OFFSET('H2 benefits'!$A$1,2,$B11-1,totalresp),1,OFFSET('H2 benefits'!$A$1,2,O$1-1,totalresp),0)+COUNTIFS(OFFSET('H2 benefits'!$A$1,2,$B11-1,totalresp),0,OFFSET('H2 benefits'!$A$1,2,O$1-1,totalresp),1)))</f>
        <v>0.78947368421052633</v>
      </c>
      <c r="P11">
        <f ca="1">1-(COUNTIFS(OFFSET('H2 benefits'!$A$1,2,$B11-1,totalresp),1,OFFSET('H2 benefits'!$A$1,2,P$1-1,totalresp),1)/(COUNTIFS(OFFSET('H2 benefits'!$A$1,2,$B11-1,totalresp),1,OFFSET('H2 benefits'!$A$1,2,P$1-1,totalresp),1)+COUNTIFS(OFFSET('H2 benefits'!$A$1,2,$B11-1,totalresp),1,OFFSET('H2 benefits'!$A$1,2,P$1-1,totalresp),0)+COUNTIFS(OFFSET('H2 benefits'!$A$1,2,$B11-1,totalresp),0,OFFSET('H2 benefits'!$A$1,2,P$1-1,totalresp),1)))</f>
        <v>0.84848484848484851</v>
      </c>
      <c r="Q11">
        <f ca="1">1-(COUNTIFS(OFFSET('H2 benefits'!$A$1,2,$B11-1,totalresp),1,OFFSET('H2 benefits'!$A$1,2,Q$1-1,totalresp),1)/(COUNTIFS(OFFSET('H2 benefits'!$A$1,2,$B11-1,totalresp),1,OFFSET('H2 benefits'!$A$1,2,Q$1-1,totalresp),1)+COUNTIFS(OFFSET('H2 benefits'!$A$1,2,$B11-1,totalresp),1,OFFSET('H2 benefits'!$A$1,2,Q$1-1,totalresp),0)+COUNTIFS(OFFSET('H2 benefits'!$A$1,2,$B11-1,totalresp),0,OFFSET('H2 benefits'!$A$1,2,Q$1-1,totalresp),1)))</f>
        <v>0.81081081081081074</v>
      </c>
      <c r="R11">
        <f ca="1">1-(COUNTIFS(OFFSET('H2 benefits'!$A$1,2,$B11-1,totalresp),1,OFFSET('H2 benefits'!$A$1,2,R$1-1,totalresp),1)/(COUNTIFS(OFFSET('H2 benefits'!$A$1,2,$B11-1,totalresp),1,OFFSET('H2 benefits'!$A$1,2,R$1-1,totalresp),1)+COUNTIFS(OFFSET('H2 benefits'!$A$1,2,$B11-1,totalresp),1,OFFSET('H2 benefits'!$A$1,2,R$1-1,totalresp),0)+COUNTIFS(OFFSET('H2 benefits'!$A$1,2,$B11-1,totalresp),0,OFFSET('H2 benefits'!$A$1,2,R$1-1,totalresp),1)))</f>
        <v>0.91666666666666663</v>
      </c>
      <c r="S11">
        <f ca="1">1-(COUNTIFS(OFFSET('H2 benefits'!$A$1,2,$B11-1,totalresp),1,OFFSET('H2 benefits'!$A$1,2,S$1-1,totalresp),1)/(COUNTIFS(OFFSET('H2 benefits'!$A$1,2,$B11-1,totalresp),1,OFFSET('H2 benefits'!$A$1,2,S$1-1,totalresp),1)+COUNTIFS(OFFSET('H2 benefits'!$A$1,2,$B11-1,totalresp),1,OFFSET('H2 benefits'!$A$1,2,S$1-1,totalresp),0)+COUNTIFS(OFFSET('H2 benefits'!$A$1,2,$B11-1,totalresp),0,OFFSET('H2 benefits'!$A$1,2,S$1-1,totalresp),1)))</f>
        <v>0.9375</v>
      </c>
      <c r="T11">
        <f ca="1">1-(COUNTIFS(OFFSET('H2 benefits'!$A$1,2,$B11-1,totalresp),1,OFFSET('H2 benefits'!$A$1,2,T$1-1,totalresp),1)/(COUNTIFS(OFFSET('H2 benefits'!$A$1,2,$B11-1,totalresp),1,OFFSET('H2 benefits'!$A$1,2,T$1-1,totalresp),1)+COUNTIFS(OFFSET('H2 benefits'!$A$1,2,$B11-1,totalresp),1,OFFSET('H2 benefits'!$A$1,2,T$1-1,totalresp),0)+COUNTIFS(OFFSET('H2 benefits'!$A$1,2,$B11-1,totalresp),0,OFFSET('H2 benefits'!$A$1,2,T$1-1,totalresp),1)))</f>
        <v>0.8214285714285714</v>
      </c>
      <c r="U11">
        <f ca="1">1-(COUNTIFS(OFFSET('H2 benefits'!$A$1,2,$B11-1,totalresp),1,OFFSET('H2 benefits'!$A$1,2,U$1-1,totalresp),1)/(COUNTIFS(OFFSET('H2 benefits'!$A$1,2,$B11-1,totalresp),1,OFFSET('H2 benefits'!$A$1,2,U$1-1,totalresp),1)+COUNTIFS(OFFSET('H2 benefits'!$A$1,2,$B11-1,totalresp),1,OFFSET('H2 benefits'!$A$1,2,U$1-1,totalresp),0)+COUNTIFS(OFFSET('H2 benefits'!$A$1,2,$B11-1,totalresp),0,OFFSET('H2 benefits'!$A$1,2,U$1-1,totalresp),1)))</f>
        <v>0.84615384615384615</v>
      </c>
      <c r="V11">
        <f ca="1">1-(COUNTIFS(OFFSET('H2 benefits'!$A$1,2,$B11-1,totalresp),1,OFFSET('H2 benefits'!$A$1,2,V$1-1,totalresp),1)/(COUNTIFS(OFFSET('H2 benefits'!$A$1,2,$B11-1,totalresp),1,OFFSET('H2 benefits'!$A$1,2,V$1-1,totalresp),1)+COUNTIFS(OFFSET('H2 benefits'!$A$1,2,$B11-1,totalresp),1,OFFSET('H2 benefits'!$A$1,2,V$1-1,totalresp),0)+COUNTIFS(OFFSET('H2 benefits'!$A$1,2,$B11-1,totalresp),0,OFFSET('H2 benefits'!$A$1,2,V$1-1,totalresp),1)))</f>
        <v>0.74193548387096775</v>
      </c>
      <c r="W11">
        <f ca="1">1-(COUNTIFS(OFFSET('H2 benefits'!$A$1,2,$B11-1,totalresp),1,OFFSET('H2 benefits'!$A$1,2,W$1-1,totalresp),1)/(COUNTIFS(OFFSET('H2 benefits'!$A$1,2,$B11-1,totalresp),1,OFFSET('H2 benefits'!$A$1,2,W$1-1,totalresp),1)+COUNTIFS(OFFSET('H2 benefits'!$A$1,2,$B11-1,totalresp),1,OFFSET('H2 benefits'!$A$1,2,W$1-1,totalresp),0)+COUNTIFS(OFFSET('H2 benefits'!$A$1,2,$B11-1,totalresp),0,OFFSET('H2 benefits'!$A$1,2,W$1-1,totalresp),1)))</f>
        <v>0.95652173913043481</v>
      </c>
      <c r="X11">
        <f ca="1">1-(COUNTIFS(OFFSET('H2 benefits'!$A$1,2,$B11-1,totalresp),1,OFFSET('H2 benefits'!$A$1,2,X$1-1,totalresp),1)/(COUNTIFS(OFFSET('H2 benefits'!$A$1,2,$B11-1,totalresp),1,OFFSET('H2 benefits'!$A$1,2,X$1-1,totalresp),1)+COUNTIFS(OFFSET('H2 benefits'!$A$1,2,$B11-1,totalresp),1,OFFSET('H2 benefits'!$A$1,2,X$1-1,totalresp),0)+COUNTIFS(OFFSET('H2 benefits'!$A$1,2,$B11-1,totalresp),0,OFFSET('H2 benefits'!$A$1,2,X$1-1,totalresp),1)))</f>
        <v>0.82051282051282048</v>
      </c>
      <c r="Y11">
        <f ca="1">1-(COUNTIFS(OFFSET('H2 benefits'!$A$1,2,$B11-1,totalresp),1,OFFSET('H2 benefits'!$A$1,2,Y$1-1,totalresp),1)/(COUNTIFS(OFFSET('H2 benefits'!$A$1,2,$B11-1,totalresp),1,OFFSET('H2 benefits'!$A$1,2,Y$1-1,totalresp),1)+COUNTIFS(OFFSET('H2 benefits'!$A$1,2,$B11-1,totalresp),1,OFFSET('H2 benefits'!$A$1,2,Y$1-1,totalresp),0)+COUNTIFS(OFFSET('H2 benefits'!$A$1,2,$B11-1,totalresp),0,OFFSET('H2 benefits'!$A$1,2,Y$1-1,totalresp),1)))</f>
        <v>0.90476190476190477</v>
      </c>
      <c r="Z11">
        <f ca="1">1-(COUNTIFS(OFFSET('H2 benefits'!$A$1,2,$B11-1,totalresp),1,OFFSET('H2 benefits'!$A$1,2,Z$1-1,totalresp),1)/(COUNTIFS(OFFSET('H2 benefits'!$A$1,2,$B11-1,totalresp),1,OFFSET('H2 benefits'!$A$1,2,Z$1-1,totalresp),1)+COUNTIFS(OFFSET('H2 benefits'!$A$1,2,$B11-1,totalresp),1,OFFSET('H2 benefits'!$A$1,2,Z$1-1,totalresp),0)+COUNTIFS(OFFSET('H2 benefits'!$A$1,2,$B11-1,totalresp),0,OFFSET('H2 benefits'!$A$1,2,Z$1-1,totalresp),1)))</f>
        <v>0.82608695652173914</v>
      </c>
      <c r="AA11">
        <f ca="1">1-(COUNTIFS(OFFSET('H2 benefits'!$A$1,2,$B11-1,totalresp),1,OFFSET('H2 benefits'!$A$1,2,AA$1-1,totalresp),1)/(COUNTIFS(OFFSET('H2 benefits'!$A$1,2,$B11-1,totalresp),1,OFFSET('H2 benefits'!$A$1,2,AA$1-1,totalresp),1)+COUNTIFS(OFFSET('H2 benefits'!$A$1,2,$B11-1,totalresp),1,OFFSET('H2 benefits'!$A$1,2,AA$1-1,totalresp),0)+COUNTIFS(OFFSET('H2 benefits'!$A$1,2,$B11-1,totalresp),0,OFFSET('H2 benefits'!$A$1,2,AA$1-1,totalresp),1)))</f>
        <v>0.87878787878787878</v>
      </c>
    </row>
    <row r="12" spans="1:27" ht="26.25" x14ac:dyDescent="0.45">
      <c r="A12" s="21" t="s">
        <v>297</v>
      </c>
      <c r="B12" s="22">
        <v>15</v>
      </c>
      <c r="C12">
        <f ca="1">1-(COUNTIFS(OFFSET('H2 benefits'!$A$1,2,$B12-1,totalresp),1,OFFSET('H2 benefits'!$A$1,2,C$1-1,totalresp),1)/(COUNTIFS(OFFSET('H2 benefits'!$A$1,2,$B12-1,totalresp),1,OFFSET('H2 benefits'!$A$1,2,C$1-1,totalresp),1)+COUNTIFS(OFFSET('H2 benefits'!$A$1,2,$B12-1,totalresp),1,OFFSET('H2 benefits'!$A$1,2,C$1-1,totalresp),0)+COUNTIFS(OFFSET('H2 benefits'!$A$1,2,$B12-1,totalresp),0,OFFSET('H2 benefits'!$A$1,2,C$1-1,totalresp),1)))</f>
        <v>0.93333333333333335</v>
      </c>
      <c r="D12">
        <f ca="1">1-(COUNTIFS(OFFSET('H2 benefits'!$A$1,2,$B12-1,totalresp),1,OFFSET('H2 benefits'!$A$1,2,D$1-1,totalresp),1)/(COUNTIFS(OFFSET('H2 benefits'!$A$1,2,$B12-1,totalresp),1,OFFSET('H2 benefits'!$A$1,2,D$1-1,totalresp),1)+COUNTIFS(OFFSET('H2 benefits'!$A$1,2,$B12-1,totalresp),1,OFFSET('H2 benefits'!$A$1,2,D$1-1,totalresp),0)+COUNTIFS(OFFSET('H2 benefits'!$A$1,2,$B12-1,totalresp),0,OFFSET('H2 benefits'!$A$1,2,D$1-1,totalresp),1)))</f>
        <v>0.90909090909090906</v>
      </c>
      <c r="E12">
        <f ca="1">1-(COUNTIFS(OFFSET('H2 benefits'!$A$1,2,$B12-1,totalresp),1,OFFSET('H2 benefits'!$A$1,2,E$1-1,totalresp),1)/(COUNTIFS(OFFSET('H2 benefits'!$A$1,2,$B12-1,totalresp),1,OFFSET('H2 benefits'!$A$1,2,E$1-1,totalresp),1)+COUNTIFS(OFFSET('H2 benefits'!$A$1,2,$B12-1,totalresp),1,OFFSET('H2 benefits'!$A$1,2,E$1-1,totalresp),0)+COUNTIFS(OFFSET('H2 benefits'!$A$1,2,$B12-1,totalresp),0,OFFSET('H2 benefits'!$A$1,2,E$1-1,totalresp),1)))</f>
        <v>0.94117647058823528</v>
      </c>
      <c r="F12">
        <f ca="1">1-(COUNTIFS(OFFSET('H2 benefits'!$A$1,2,$B12-1,totalresp),1,OFFSET('H2 benefits'!$A$1,2,F$1-1,totalresp),1)/(COUNTIFS(OFFSET('H2 benefits'!$A$1,2,$B12-1,totalresp),1,OFFSET('H2 benefits'!$A$1,2,F$1-1,totalresp),1)+COUNTIFS(OFFSET('H2 benefits'!$A$1,2,$B12-1,totalresp),1,OFFSET('H2 benefits'!$A$1,2,F$1-1,totalresp),0)+COUNTIFS(OFFSET('H2 benefits'!$A$1,2,$B12-1,totalresp),0,OFFSET('H2 benefits'!$A$1,2,F$1-1,totalresp),1)))</f>
        <v>0.89655172413793105</v>
      </c>
      <c r="G12">
        <f ca="1">1-(COUNTIFS(OFFSET('H2 benefits'!$A$1,2,$B12-1,totalresp),1,OFFSET('H2 benefits'!$A$1,2,G$1-1,totalresp),1)/(COUNTIFS(OFFSET('H2 benefits'!$A$1,2,$B12-1,totalresp),1,OFFSET('H2 benefits'!$A$1,2,G$1-1,totalresp),1)+COUNTIFS(OFFSET('H2 benefits'!$A$1,2,$B12-1,totalresp),1,OFFSET('H2 benefits'!$A$1,2,G$1-1,totalresp),0)+COUNTIFS(OFFSET('H2 benefits'!$A$1,2,$B12-1,totalresp),0,OFFSET('H2 benefits'!$A$1,2,G$1-1,totalresp),1)))</f>
        <v>0.84090909090909094</v>
      </c>
      <c r="H12">
        <f ca="1">1-(COUNTIFS(OFFSET('H2 benefits'!$A$1,2,$B12-1,totalresp),1,OFFSET('H2 benefits'!$A$1,2,H$1-1,totalresp),1)/(COUNTIFS(OFFSET('H2 benefits'!$A$1,2,$B12-1,totalresp),1,OFFSET('H2 benefits'!$A$1,2,H$1-1,totalresp),1)+COUNTIFS(OFFSET('H2 benefits'!$A$1,2,$B12-1,totalresp),1,OFFSET('H2 benefits'!$A$1,2,H$1-1,totalresp),0)+COUNTIFS(OFFSET('H2 benefits'!$A$1,2,$B12-1,totalresp),0,OFFSET('H2 benefits'!$A$1,2,H$1-1,totalresp),1)))</f>
        <v>0.97058823529411764</v>
      </c>
      <c r="I12">
        <f ca="1">1-(COUNTIFS(OFFSET('H2 benefits'!$A$1,2,$B12-1,totalresp),1,OFFSET('H2 benefits'!$A$1,2,I$1-1,totalresp),1)/(COUNTIFS(OFFSET('H2 benefits'!$A$1,2,$B12-1,totalresp),1,OFFSET('H2 benefits'!$A$1,2,I$1-1,totalresp),1)+COUNTIFS(OFFSET('H2 benefits'!$A$1,2,$B12-1,totalresp),1,OFFSET('H2 benefits'!$A$1,2,I$1-1,totalresp),0)+COUNTIFS(OFFSET('H2 benefits'!$A$1,2,$B12-1,totalresp),0,OFFSET('H2 benefits'!$A$1,2,I$1-1,totalresp),1)))</f>
        <v>0.90697674418604657</v>
      </c>
      <c r="J12">
        <f ca="1">1-(COUNTIFS(OFFSET('H2 benefits'!$A$1,2,$B12-1,totalresp),1,OFFSET('H2 benefits'!$A$1,2,J$1-1,totalresp),1)/(COUNTIFS(OFFSET('H2 benefits'!$A$1,2,$B12-1,totalresp),1,OFFSET('H2 benefits'!$A$1,2,J$1-1,totalresp),1)+COUNTIFS(OFFSET('H2 benefits'!$A$1,2,$B12-1,totalresp),1,OFFSET('H2 benefits'!$A$1,2,J$1-1,totalresp),0)+COUNTIFS(OFFSET('H2 benefits'!$A$1,2,$B12-1,totalresp),0,OFFSET('H2 benefits'!$A$1,2,J$1-1,totalresp),1)))</f>
        <v>0.86111111111111116</v>
      </c>
      <c r="K12">
        <f ca="1">1-(COUNTIFS(OFFSET('H2 benefits'!$A$1,2,$B12-1,totalresp),1,OFFSET('H2 benefits'!$A$1,2,K$1-1,totalresp),1)/(COUNTIFS(OFFSET('H2 benefits'!$A$1,2,$B12-1,totalresp),1,OFFSET('H2 benefits'!$A$1,2,K$1-1,totalresp),1)+COUNTIFS(OFFSET('H2 benefits'!$A$1,2,$B12-1,totalresp),1,OFFSET('H2 benefits'!$A$1,2,K$1-1,totalresp),0)+COUNTIFS(OFFSET('H2 benefits'!$A$1,2,$B12-1,totalresp),0,OFFSET('H2 benefits'!$A$1,2,K$1-1,totalresp),1)))</f>
        <v>0.92</v>
      </c>
      <c r="L12">
        <f ca="1">1-(COUNTIFS(OFFSET('H2 benefits'!$A$1,2,$B12-1,totalresp),1,OFFSET('H2 benefits'!$A$1,2,L$1-1,totalresp),1)/(COUNTIFS(OFFSET('H2 benefits'!$A$1,2,$B12-1,totalresp),1,OFFSET('H2 benefits'!$A$1,2,L$1-1,totalresp),1)+COUNTIFS(OFFSET('H2 benefits'!$A$1,2,$B12-1,totalresp),1,OFFSET('H2 benefits'!$A$1,2,L$1-1,totalresp),0)+COUNTIFS(OFFSET('H2 benefits'!$A$1,2,$B12-1,totalresp),0,OFFSET('H2 benefits'!$A$1,2,L$1-1,totalresp),1)))</f>
        <v>0</v>
      </c>
      <c r="M12">
        <f ca="1">1-(COUNTIFS(OFFSET('H2 benefits'!$A$1,2,$B12-1,totalresp),1,OFFSET('H2 benefits'!$A$1,2,M$1-1,totalresp),1)/(COUNTIFS(OFFSET('H2 benefits'!$A$1,2,$B12-1,totalresp),1,OFFSET('H2 benefits'!$A$1,2,M$1-1,totalresp),1)+COUNTIFS(OFFSET('H2 benefits'!$A$1,2,$B12-1,totalresp),1,OFFSET('H2 benefits'!$A$1,2,M$1-1,totalresp),0)+COUNTIFS(OFFSET('H2 benefits'!$A$1,2,$B12-1,totalresp),0,OFFSET('H2 benefits'!$A$1,2,M$1-1,totalresp),1)))</f>
        <v>0.83333333333333337</v>
      </c>
      <c r="N12">
        <f ca="1">1-(COUNTIFS(OFFSET('H2 benefits'!$A$1,2,$B12-1,totalresp),1,OFFSET('H2 benefits'!$A$1,2,N$1-1,totalresp),1)/(COUNTIFS(OFFSET('H2 benefits'!$A$1,2,$B12-1,totalresp),1,OFFSET('H2 benefits'!$A$1,2,N$1-1,totalresp),1)+COUNTIFS(OFFSET('H2 benefits'!$A$1,2,$B12-1,totalresp),1,OFFSET('H2 benefits'!$A$1,2,N$1-1,totalresp),0)+COUNTIFS(OFFSET('H2 benefits'!$A$1,2,$B12-1,totalresp),0,OFFSET('H2 benefits'!$A$1,2,N$1-1,totalresp),1)))</f>
        <v>0.77272727272727271</v>
      </c>
      <c r="O12">
        <f ca="1">1-(COUNTIFS(OFFSET('H2 benefits'!$A$1,2,$B12-1,totalresp),1,OFFSET('H2 benefits'!$A$1,2,O$1-1,totalresp),1)/(COUNTIFS(OFFSET('H2 benefits'!$A$1,2,$B12-1,totalresp),1,OFFSET('H2 benefits'!$A$1,2,O$1-1,totalresp),1)+COUNTIFS(OFFSET('H2 benefits'!$A$1,2,$B12-1,totalresp),1,OFFSET('H2 benefits'!$A$1,2,O$1-1,totalresp),0)+COUNTIFS(OFFSET('H2 benefits'!$A$1,2,$B12-1,totalresp),0,OFFSET('H2 benefits'!$A$1,2,O$1-1,totalresp),1)))</f>
        <v>0.8529411764705882</v>
      </c>
      <c r="P12">
        <f ca="1">1-(COUNTIFS(OFFSET('H2 benefits'!$A$1,2,$B12-1,totalresp),1,OFFSET('H2 benefits'!$A$1,2,P$1-1,totalresp),1)/(COUNTIFS(OFFSET('H2 benefits'!$A$1,2,$B12-1,totalresp),1,OFFSET('H2 benefits'!$A$1,2,P$1-1,totalresp),1)+COUNTIFS(OFFSET('H2 benefits'!$A$1,2,$B12-1,totalresp),1,OFFSET('H2 benefits'!$A$1,2,P$1-1,totalresp),0)+COUNTIFS(OFFSET('H2 benefits'!$A$1,2,$B12-1,totalresp),0,OFFSET('H2 benefits'!$A$1,2,P$1-1,totalresp),1)))</f>
        <v>0.93103448275862066</v>
      </c>
      <c r="Q12">
        <f ca="1">1-(COUNTIFS(OFFSET('H2 benefits'!$A$1,2,$B12-1,totalresp),1,OFFSET('H2 benefits'!$A$1,2,Q$1-1,totalresp),1)/(COUNTIFS(OFFSET('H2 benefits'!$A$1,2,$B12-1,totalresp),1,OFFSET('H2 benefits'!$A$1,2,Q$1-1,totalresp),1)+COUNTIFS(OFFSET('H2 benefits'!$A$1,2,$B12-1,totalresp),1,OFFSET('H2 benefits'!$A$1,2,Q$1-1,totalresp),0)+COUNTIFS(OFFSET('H2 benefits'!$A$1,2,$B12-1,totalresp),0,OFFSET('H2 benefits'!$A$1,2,Q$1-1,totalresp),1)))</f>
        <v>0.94285714285714284</v>
      </c>
      <c r="R12">
        <f ca="1">1-(COUNTIFS(OFFSET('H2 benefits'!$A$1,2,$B12-1,totalresp),1,OFFSET('H2 benefits'!$A$1,2,R$1-1,totalresp),1)/(COUNTIFS(OFFSET('H2 benefits'!$A$1,2,$B12-1,totalresp),1,OFFSET('H2 benefits'!$A$1,2,R$1-1,totalresp),1)+COUNTIFS(OFFSET('H2 benefits'!$A$1,2,$B12-1,totalresp),1,OFFSET('H2 benefits'!$A$1,2,R$1-1,totalresp),0)+COUNTIFS(OFFSET('H2 benefits'!$A$1,2,$B12-1,totalresp),0,OFFSET('H2 benefits'!$A$1,2,R$1-1,totalresp),1)))</f>
        <v>0.88235294117647056</v>
      </c>
      <c r="S12">
        <f ca="1">1-(COUNTIFS(OFFSET('H2 benefits'!$A$1,2,$B12-1,totalresp),1,OFFSET('H2 benefits'!$A$1,2,S$1-1,totalresp),1)/(COUNTIFS(OFFSET('H2 benefits'!$A$1,2,$B12-1,totalresp),1,OFFSET('H2 benefits'!$A$1,2,S$1-1,totalresp),1)+COUNTIFS(OFFSET('H2 benefits'!$A$1,2,$B12-1,totalresp),1,OFFSET('H2 benefits'!$A$1,2,S$1-1,totalresp),0)+COUNTIFS(OFFSET('H2 benefits'!$A$1,2,$B12-1,totalresp),0,OFFSET('H2 benefits'!$A$1,2,S$1-1,totalresp),1)))</f>
        <v>1</v>
      </c>
      <c r="T12">
        <f ca="1">1-(COUNTIFS(OFFSET('H2 benefits'!$A$1,2,$B12-1,totalresp),1,OFFSET('H2 benefits'!$A$1,2,T$1-1,totalresp),1)/(COUNTIFS(OFFSET('H2 benefits'!$A$1,2,$B12-1,totalresp),1,OFFSET('H2 benefits'!$A$1,2,T$1-1,totalresp),1)+COUNTIFS(OFFSET('H2 benefits'!$A$1,2,$B12-1,totalresp),1,OFFSET('H2 benefits'!$A$1,2,T$1-1,totalresp),0)+COUNTIFS(OFFSET('H2 benefits'!$A$1,2,$B12-1,totalresp),0,OFFSET('H2 benefits'!$A$1,2,T$1-1,totalresp),1)))</f>
        <v>0.91666666666666663</v>
      </c>
      <c r="U12">
        <f ca="1">1-(COUNTIFS(OFFSET('H2 benefits'!$A$1,2,$B12-1,totalresp),1,OFFSET('H2 benefits'!$A$1,2,U$1-1,totalresp),1)/(COUNTIFS(OFFSET('H2 benefits'!$A$1,2,$B12-1,totalresp),1,OFFSET('H2 benefits'!$A$1,2,U$1-1,totalresp),1)+COUNTIFS(OFFSET('H2 benefits'!$A$1,2,$B12-1,totalresp),1,OFFSET('H2 benefits'!$A$1,2,U$1-1,totalresp),0)+COUNTIFS(OFFSET('H2 benefits'!$A$1,2,$B12-1,totalresp),0,OFFSET('H2 benefits'!$A$1,2,U$1-1,totalresp),1)))</f>
        <v>0.95454545454545459</v>
      </c>
      <c r="V12">
        <f ca="1">1-(COUNTIFS(OFFSET('H2 benefits'!$A$1,2,$B12-1,totalresp),1,OFFSET('H2 benefits'!$A$1,2,V$1-1,totalresp),1)/(COUNTIFS(OFFSET('H2 benefits'!$A$1,2,$B12-1,totalresp),1,OFFSET('H2 benefits'!$A$1,2,V$1-1,totalresp),1)+COUNTIFS(OFFSET('H2 benefits'!$A$1,2,$B12-1,totalresp),1,OFFSET('H2 benefits'!$A$1,2,V$1-1,totalresp),0)+COUNTIFS(OFFSET('H2 benefits'!$A$1,2,$B12-1,totalresp),0,OFFSET('H2 benefits'!$A$1,2,V$1-1,totalresp),1)))</f>
        <v>0.89655172413793105</v>
      </c>
      <c r="W12">
        <f ca="1">1-(COUNTIFS(OFFSET('H2 benefits'!$A$1,2,$B12-1,totalresp),1,OFFSET('H2 benefits'!$A$1,2,W$1-1,totalresp),1)/(COUNTIFS(OFFSET('H2 benefits'!$A$1,2,$B12-1,totalresp),1,OFFSET('H2 benefits'!$A$1,2,W$1-1,totalresp),1)+COUNTIFS(OFFSET('H2 benefits'!$A$1,2,$B12-1,totalresp),1,OFFSET('H2 benefits'!$A$1,2,W$1-1,totalresp),0)+COUNTIFS(OFFSET('H2 benefits'!$A$1,2,$B12-1,totalresp),0,OFFSET('H2 benefits'!$A$1,2,W$1-1,totalresp),1)))</f>
        <v>0.9375</v>
      </c>
      <c r="X12">
        <f ca="1">1-(COUNTIFS(OFFSET('H2 benefits'!$A$1,2,$B12-1,totalresp),1,OFFSET('H2 benefits'!$A$1,2,X$1-1,totalresp),1)/(COUNTIFS(OFFSET('H2 benefits'!$A$1,2,$B12-1,totalresp),1,OFFSET('H2 benefits'!$A$1,2,X$1-1,totalresp),1)+COUNTIFS(OFFSET('H2 benefits'!$A$1,2,$B12-1,totalresp),1,OFFSET('H2 benefits'!$A$1,2,X$1-1,totalresp),0)+COUNTIFS(OFFSET('H2 benefits'!$A$1,2,$B12-1,totalresp),0,OFFSET('H2 benefits'!$A$1,2,X$1-1,totalresp),1)))</f>
        <v>0.91666666666666663</v>
      </c>
      <c r="Y12">
        <f ca="1">1-(COUNTIFS(OFFSET('H2 benefits'!$A$1,2,$B12-1,totalresp),1,OFFSET('H2 benefits'!$A$1,2,Y$1-1,totalresp),1)/(COUNTIFS(OFFSET('H2 benefits'!$A$1,2,$B12-1,totalresp),1,OFFSET('H2 benefits'!$A$1,2,Y$1-1,totalresp),1)+COUNTIFS(OFFSET('H2 benefits'!$A$1,2,$B12-1,totalresp),1,OFFSET('H2 benefits'!$A$1,2,Y$1-1,totalresp),0)+COUNTIFS(OFFSET('H2 benefits'!$A$1,2,$B12-1,totalresp),0,OFFSET('H2 benefits'!$A$1,2,Y$1-1,totalresp),1)))</f>
        <v>0.93333333333333335</v>
      </c>
      <c r="Z12">
        <f ca="1">1-(COUNTIFS(OFFSET('H2 benefits'!$A$1,2,$B12-1,totalresp),1,OFFSET('H2 benefits'!$A$1,2,Z$1-1,totalresp),1)/(COUNTIFS(OFFSET('H2 benefits'!$A$1,2,$B12-1,totalresp),1,OFFSET('H2 benefits'!$A$1,2,Z$1-1,totalresp),1)+COUNTIFS(OFFSET('H2 benefits'!$A$1,2,$B12-1,totalresp),1,OFFSET('H2 benefits'!$A$1,2,Z$1-1,totalresp),0)+COUNTIFS(OFFSET('H2 benefits'!$A$1,2,$B12-1,totalresp),0,OFFSET('H2 benefits'!$A$1,2,Z$1-1,totalresp),1)))</f>
        <v>1</v>
      </c>
      <c r="AA12">
        <f ca="1">1-(COUNTIFS(OFFSET('H2 benefits'!$A$1,2,$B12-1,totalresp),1,OFFSET('H2 benefits'!$A$1,2,AA$1-1,totalresp),1)/(COUNTIFS(OFFSET('H2 benefits'!$A$1,2,$B12-1,totalresp),1,OFFSET('H2 benefits'!$A$1,2,AA$1-1,totalresp),1)+COUNTIFS(OFFSET('H2 benefits'!$A$1,2,$B12-1,totalresp),1,OFFSET('H2 benefits'!$A$1,2,AA$1-1,totalresp),0)+COUNTIFS(OFFSET('H2 benefits'!$A$1,2,$B12-1,totalresp),0,OFFSET('H2 benefits'!$A$1,2,AA$1-1,totalresp),1)))</f>
        <v>0.96551724137931039</v>
      </c>
    </row>
    <row r="13" spans="1:27" ht="39.4" x14ac:dyDescent="0.45">
      <c r="A13" s="21" t="s">
        <v>298</v>
      </c>
      <c r="B13" s="22">
        <v>16</v>
      </c>
      <c r="C13">
        <f ca="1">1-(COUNTIFS(OFFSET('H2 benefits'!$A$1,2,$B13-1,totalresp),1,OFFSET('H2 benefits'!$A$1,2,C$1-1,totalresp),1)/(COUNTIFS(OFFSET('H2 benefits'!$A$1,2,$B13-1,totalresp),1,OFFSET('H2 benefits'!$A$1,2,C$1-1,totalresp),1)+COUNTIFS(OFFSET('H2 benefits'!$A$1,2,$B13-1,totalresp),1,OFFSET('H2 benefits'!$A$1,2,C$1-1,totalresp),0)+COUNTIFS(OFFSET('H2 benefits'!$A$1,2,$B13-1,totalresp),0,OFFSET('H2 benefits'!$A$1,2,C$1-1,totalresp),1)))</f>
        <v>0.65384615384615385</v>
      </c>
      <c r="D13">
        <f ca="1">1-(COUNTIFS(OFFSET('H2 benefits'!$A$1,2,$B13-1,totalresp),1,OFFSET('H2 benefits'!$A$1,2,D$1-1,totalresp),1)/(COUNTIFS(OFFSET('H2 benefits'!$A$1,2,$B13-1,totalresp),1,OFFSET('H2 benefits'!$A$1,2,D$1-1,totalresp),1)+COUNTIFS(OFFSET('H2 benefits'!$A$1,2,$B13-1,totalresp),1,OFFSET('H2 benefits'!$A$1,2,D$1-1,totalresp),0)+COUNTIFS(OFFSET('H2 benefits'!$A$1,2,$B13-1,totalresp),0,OFFSET('H2 benefits'!$A$1,2,D$1-1,totalresp),1)))</f>
        <v>0.65714285714285714</v>
      </c>
      <c r="E13">
        <f ca="1">1-(COUNTIFS(OFFSET('H2 benefits'!$A$1,2,$B13-1,totalresp),1,OFFSET('H2 benefits'!$A$1,2,E$1-1,totalresp),1)/(COUNTIFS(OFFSET('H2 benefits'!$A$1,2,$B13-1,totalresp),1,OFFSET('H2 benefits'!$A$1,2,E$1-1,totalresp),1)+COUNTIFS(OFFSET('H2 benefits'!$A$1,2,$B13-1,totalresp),1,OFFSET('H2 benefits'!$A$1,2,E$1-1,totalresp),0)+COUNTIFS(OFFSET('H2 benefits'!$A$1,2,$B13-1,totalresp),0,OFFSET('H2 benefits'!$A$1,2,E$1-1,totalresp),1)))</f>
        <v>0.59259259259259256</v>
      </c>
      <c r="F13">
        <f ca="1">1-(COUNTIFS(OFFSET('H2 benefits'!$A$1,2,$B13-1,totalresp),1,OFFSET('H2 benefits'!$A$1,2,F$1-1,totalresp),1)/(COUNTIFS(OFFSET('H2 benefits'!$A$1,2,$B13-1,totalresp),1,OFFSET('H2 benefits'!$A$1,2,F$1-1,totalresp),1)+COUNTIFS(OFFSET('H2 benefits'!$A$1,2,$B13-1,totalresp),1,OFFSET('H2 benefits'!$A$1,2,F$1-1,totalresp),0)+COUNTIFS(OFFSET('H2 benefits'!$A$1,2,$B13-1,totalresp),0,OFFSET('H2 benefits'!$A$1,2,F$1-1,totalresp),1)))</f>
        <v>0.68292682926829262</v>
      </c>
      <c r="G13">
        <f ca="1">1-(COUNTIFS(OFFSET('H2 benefits'!$A$1,2,$B13-1,totalresp),1,OFFSET('H2 benefits'!$A$1,2,G$1-1,totalresp),1)/(COUNTIFS(OFFSET('H2 benefits'!$A$1,2,$B13-1,totalresp),1,OFFSET('H2 benefits'!$A$1,2,G$1-1,totalresp),1)+COUNTIFS(OFFSET('H2 benefits'!$A$1,2,$B13-1,totalresp),1,OFFSET('H2 benefits'!$A$1,2,G$1-1,totalresp),0)+COUNTIFS(OFFSET('H2 benefits'!$A$1,2,$B13-1,totalresp),0,OFFSET('H2 benefits'!$A$1,2,G$1-1,totalresp),1)))</f>
        <v>0.67272727272727273</v>
      </c>
      <c r="H13">
        <f ca="1">1-(COUNTIFS(OFFSET('H2 benefits'!$A$1,2,$B13-1,totalresp),1,OFFSET('H2 benefits'!$A$1,2,H$1-1,totalresp),1)/(COUNTIFS(OFFSET('H2 benefits'!$A$1,2,$B13-1,totalresp),1,OFFSET('H2 benefits'!$A$1,2,H$1-1,totalresp),1)+COUNTIFS(OFFSET('H2 benefits'!$A$1,2,$B13-1,totalresp),1,OFFSET('H2 benefits'!$A$1,2,H$1-1,totalresp),0)+COUNTIFS(OFFSET('H2 benefits'!$A$1,2,$B13-1,totalresp),0,OFFSET('H2 benefits'!$A$1,2,H$1-1,totalresp),1)))</f>
        <v>0.78723404255319152</v>
      </c>
      <c r="I13">
        <f ca="1">1-(COUNTIFS(OFFSET('H2 benefits'!$A$1,2,$B13-1,totalresp),1,OFFSET('H2 benefits'!$A$1,2,I$1-1,totalresp),1)/(COUNTIFS(OFFSET('H2 benefits'!$A$1,2,$B13-1,totalresp),1,OFFSET('H2 benefits'!$A$1,2,I$1-1,totalresp),1)+COUNTIFS(OFFSET('H2 benefits'!$A$1,2,$B13-1,totalresp),1,OFFSET('H2 benefits'!$A$1,2,I$1-1,totalresp),0)+COUNTIFS(OFFSET('H2 benefits'!$A$1,2,$B13-1,totalresp),0,OFFSET('H2 benefits'!$A$1,2,I$1-1,totalresp),1)))</f>
        <v>0.64705882352941169</v>
      </c>
      <c r="J13">
        <f ca="1">1-(COUNTIFS(OFFSET('H2 benefits'!$A$1,2,$B13-1,totalresp),1,OFFSET('H2 benefits'!$A$1,2,J$1-1,totalresp),1)/(COUNTIFS(OFFSET('H2 benefits'!$A$1,2,$B13-1,totalresp),1,OFFSET('H2 benefits'!$A$1,2,J$1-1,totalresp),1)+COUNTIFS(OFFSET('H2 benefits'!$A$1,2,$B13-1,totalresp),1,OFFSET('H2 benefits'!$A$1,2,J$1-1,totalresp),0)+COUNTIFS(OFFSET('H2 benefits'!$A$1,2,$B13-1,totalresp),0,OFFSET('H2 benefits'!$A$1,2,J$1-1,totalresp),1)))</f>
        <v>0.6875</v>
      </c>
      <c r="K13">
        <f ca="1">1-(COUNTIFS(OFFSET('H2 benefits'!$A$1,2,$B13-1,totalresp),1,OFFSET('H2 benefits'!$A$1,2,K$1-1,totalresp),1)/(COUNTIFS(OFFSET('H2 benefits'!$A$1,2,$B13-1,totalresp),1,OFFSET('H2 benefits'!$A$1,2,K$1-1,totalresp),1)+COUNTIFS(OFFSET('H2 benefits'!$A$1,2,$B13-1,totalresp),1,OFFSET('H2 benefits'!$A$1,2,K$1-1,totalresp),0)+COUNTIFS(OFFSET('H2 benefits'!$A$1,2,$B13-1,totalresp),0,OFFSET('H2 benefits'!$A$1,2,K$1-1,totalresp),1)))</f>
        <v>0.80487804878048785</v>
      </c>
      <c r="L13">
        <f ca="1">1-(COUNTIFS(OFFSET('H2 benefits'!$A$1,2,$B13-1,totalresp),1,OFFSET('H2 benefits'!$A$1,2,L$1-1,totalresp),1)/(COUNTIFS(OFFSET('H2 benefits'!$A$1,2,$B13-1,totalresp),1,OFFSET('H2 benefits'!$A$1,2,L$1-1,totalresp),1)+COUNTIFS(OFFSET('H2 benefits'!$A$1,2,$B13-1,totalresp),1,OFFSET('H2 benefits'!$A$1,2,L$1-1,totalresp),0)+COUNTIFS(OFFSET('H2 benefits'!$A$1,2,$B13-1,totalresp),0,OFFSET('H2 benefits'!$A$1,2,L$1-1,totalresp),1)))</f>
        <v>0.83333333333333337</v>
      </c>
      <c r="M13">
        <f ca="1">1-(COUNTIFS(OFFSET('H2 benefits'!$A$1,2,$B13-1,totalresp),1,OFFSET('H2 benefits'!$A$1,2,M$1-1,totalresp),1)/(COUNTIFS(OFFSET('H2 benefits'!$A$1,2,$B13-1,totalresp),1,OFFSET('H2 benefits'!$A$1,2,M$1-1,totalresp),1)+COUNTIFS(OFFSET('H2 benefits'!$A$1,2,$B13-1,totalresp),1,OFFSET('H2 benefits'!$A$1,2,M$1-1,totalresp),0)+COUNTIFS(OFFSET('H2 benefits'!$A$1,2,$B13-1,totalresp),0,OFFSET('H2 benefits'!$A$1,2,M$1-1,totalresp),1)))</f>
        <v>0</v>
      </c>
      <c r="N13">
        <f ca="1">1-(COUNTIFS(OFFSET('H2 benefits'!$A$1,2,$B13-1,totalresp),1,OFFSET('H2 benefits'!$A$1,2,N$1-1,totalresp),1)/(COUNTIFS(OFFSET('H2 benefits'!$A$1,2,$B13-1,totalresp),1,OFFSET('H2 benefits'!$A$1,2,N$1-1,totalresp),1)+COUNTIFS(OFFSET('H2 benefits'!$A$1,2,$B13-1,totalresp),1,OFFSET('H2 benefits'!$A$1,2,N$1-1,totalresp),0)+COUNTIFS(OFFSET('H2 benefits'!$A$1,2,$B13-1,totalresp),0,OFFSET('H2 benefits'!$A$1,2,N$1-1,totalresp),1)))</f>
        <v>0.71052631578947367</v>
      </c>
      <c r="O13">
        <f ca="1">1-(COUNTIFS(OFFSET('H2 benefits'!$A$1,2,$B13-1,totalresp),1,OFFSET('H2 benefits'!$A$1,2,O$1-1,totalresp),1)/(COUNTIFS(OFFSET('H2 benefits'!$A$1,2,$B13-1,totalresp),1,OFFSET('H2 benefits'!$A$1,2,O$1-1,totalresp),1)+COUNTIFS(OFFSET('H2 benefits'!$A$1,2,$B13-1,totalresp),1,OFFSET('H2 benefits'!$A$1,2,O$1-1,totalresp),0)+COUNTIFS(OFFSET('H2 benefits'!$A$1,2,$B13-1,totalresp),0,OFFSET('H2 benefits'!$A$1,2,O$1-1,totalresp),1)))</f>
        <v>0.61363636363636365</v>
      </c>
      <c r="P13">
        <f ca="1">1-(COUNTIFS(OFFSET('H2 benefits'!$A$1,2,$B13-1,totalresp),1,OFFSET('H2 benefits'!$A$1,2,P$1-1,totalresp),1)/(COUNTIFS(OFFSET('H2 benefits'!$A$1,2,$B13-1,totalresp),1,OFFSET('H2 benefits'!$A$1,2,P$1-1,totalresp),1)+COUNTIFS(OFFSET('H2 benefits'!$A$1,2,$B13-1,totalresp),1,OFFSET('H2 benefits'!$A$1,2,P$1-1,totalresp),0)+COUNTIFS(OFFSET('H2 benefits'!$A$1,2,$B13-1,totalresp),0,OFFSET('H2 benefits'!$A$1,2,P$1-1,totalresp),1)))</f>
        <v>0.70731707317073167</v>
      </c>
      <c r="Q13">
        <f ca="1">1-(COUNTIFS(OFFSET('H2 benefits'!$A$1,2,$B13-1,totalresp),1,OFFSET('H2 benefits'!$A$1,2,Q$1-1,totalresp),1)/(COUNTIFS(OFFSET('H2 benefits'!$A$1,2,$B13-1,totalresp),1,OFFSET('H2 benefits'!$A$1,2,Q$1-1,totalresp),1)+COUNTIFS(OFFSET('H2 benefits'!$A$1,2,$B13-1,totalresp),1,OFFSET('H2 benefits'!$A$1,2,Q$1-1,totalresp),0)+COUNTIFS(OFFSET('H2 benefits'!$A$1,2,$B13-1,totalresp),0,OFFSET('H2 benefits'!$A$1,2,Q$1-1,totalresp),1)))</f>
        <v>0.68888888888888888</v>
      </c>
      <c r="R13">
        <f ca="1">1-(COUNTIFS(OFFSET('H2 benefits'!$A$1,2,$B13-1,totalresp),1,OFFSET('H2 benefits'!$A$1,2,R$1-1,totalresp),1)/(COUNTIFS(OFFSET('H2 benefits'!$A$1,2,$B13-1,totalresp),1,OFFSET('H2 benefits'!$A$1,2,R$1-1,totalresp),1)+COUNTIFS(OFFSET('H2 benefits'!$A$1,2,$B13-1,totalresp),1,OFFSET('H2 benefits'!$A$1,2,R$1-1,totalresp),0)+COUNTIFS(OFFSET('H2 benefits'!$A$1,2,$B13-1,totalresp),0,OFFSET('H2 benefits'!$A$1,2,R$1-1,totalresp),1)))</f>
        <v>0.86111111111111116</v>
      </c>
      <c r="S13">
        <f ca="1">1-(COUNTIFS(OFFSET('H2 benefits'!$A$1,2,$B13-1,totalresp),1,OFFSET('H2 benefits'!$A$1,2,S$1-1,totalresp),1)/(COUNTIFS(OFFSET('H2 benefits'!$A$1,2,$B13-1,totalresp),1,OFFSET('H2 benefits'!$A$1,2,S$1-1,totalresp),1)+COUNTIFS(OFFSET('H2 benefits'!$A$1,2,$B13-1,totalresp),1,OFFSET('H2 benefits'!$A$1,2,S$1-1,totalresp),0)+COUNTIFS(OFFSET('H2 benefits'!$A$1,2,$B13-1,totalresp),0,OFFSET('H2 benefits'!$A$1,2,S$1-1,totalresp),1)))</f>
        <v>0.71052631578947367</v>
      </c>
      <c r="T13">
        <f ca="1">1-(COUNTIFS(OFFSET('H2 benefits'!$A$1,2,$B13-1,totalresp),1,OFFSET('H2 benefits'!$A$1,2,T$1-1,totalresp),1)/(COUNTIFS(OFFSET('H2 benefits'!$A$1,2,$B13-1,totalresp),1,OFFSET('H2 benefits'!$A$1,2,T$1-1,totalresp),1)+COUNTIFS(OFFSET('H2 benefits'!$A$1,2,$B13-1,totalresp),1,OFFSET('H2 benefits'!$A$1,2,T$1-1,totalresp),0)+COUNTIFS(OFFSET('H2 benefits'!$A$1,2,$B13-1,totalresp),0,OFFSET('H2 benefits'!$A$1,2,T$1-1,totalresp),1)))</f>
        <v>0.62857142857142856</v>
      </c>
      <c r="U13">
        <f ca="1">1-(COUNTIFS(OFFSET('H2 benefits'!$A$1,2,$B13-1,totalresp),1,OFFSET('H2 benefits'!$A$1,2,U$1-1,totalresp),1)/(COUNTIFS(OFFSET('H2 benefits'!$A$1,2,$B13-1,totalresp),1,OFFSET('H2 benefits'!$A$1,2,U$1-1,totalresp),1)+COUNTIFS(OFFSET('H2 benefits'!$A$1,2,$B13-1,totalresp),1,OFFSET('H2 benefits'!$A$1,2,U$1-1,totalresp),0)+COUNTIFS(OFFSET('H2 benefits'!$A$1,2,$B13-1,totalresp),0,OFFSET('H2 benefits'!$A$1,2,U$1-1,totalresp),1)))</f>
        <v>0.875</v>
      </c>
      <c r="V13">
        <f ca="1">1-(COUNTIFS(OFFSET('H2 benefits'!$A$1,2,$B13-1,totalresp),1,OFFSET('H2 benefits'!$A$1,2,V$1-1,totalresp),1)/(COUNTIFS(OFFSET('H2 benefits'!$A$1,2,$B13-1,totalresp),1,OFFSET('H2 benefits'!$A$1,2,V$1-1,totalresp),1)+COUNTIFS(OFFSET('H2 benefits'!$A$1,2,$B13-1,totalresp),1,OFFSET('H2 benefits'!$A$1,2,V$1-1,totalresp),0)+COUNTIFS(OFFSET('H2 benefits'!$A$1,2,$B13-1,totalresp),0,OFFSET('H2 benefits'!$A$1,2,V$1-1,totalresp),1)))</f>
        <v>0.65</v>
      </c>
      <c r="W13">
        <f ca="1">1-(COUNTIFS(OFFSET('H2 benefits'!$A$1,2,$B13-1,totalresp),1,OFFSET('H2 benefits'!$A$1,2,W$1-1,totalresp),1)/(COUNTIFS(OFFSET('H2 benefits'!$A$1,2,$B13-1,totalresp),1,OFFSET('H2 benefits'!$A$1,2,W$1-1,totalresp),1)+COUNTIFS(OFFSET('H2 benefits'!$A$1,2,$B13-1,totalresp),1,OFFSET('H2 benefits'!$A$1,2,W$1-1,totalresp),0)+COUNTIFS(OFFSET('H2 benefits'!$A$1,2,$B13-1,totalresp),0,OFFSET('H2 benefits'!$A$1,2,W$1-1,totalresp),1)))</f>
        <v>0.8529411764705882</v>
      </c>
      <c r="X13">
        <f ca="1">1-(COUNTIFS(OFFSET('H2 benefits'!$A$1,2,$B13-1,totalresp),1,OFFSET('H2 benefits'!$A$1,2,X$1-1,totalresp),1)/(COUNTIFS(OFFSET('H2 benefits'!$A$1,2,$B13-1,totalresp),1,OFFSET('H2 benefits'!$A$1,2,X$1-1,totalresp),1)+COUNTIFS(OFFSET('H2 benefits'!$A$1,2,$B13-1,totalresp),1,OFFSET('H2 benefits'!$A$1,2,X$1-1,totalresp),0)+COUNTIFS(OFFSET('H2 benefits'!$A$1,2,$B13-1,totalresp),0,OFFSET('H2 benefits'!$A$1,2,X$1-1,totalresp),1)))</f>
        <v>0.75510204081632648</v>
      </c>
      <c r="Y13">
        <f ca="1">1-(COUNTIFS(OFFSET('H2 benefits'!$A$1,2,$B13-1,totalresp),1,OFFSET('H2 benefits'!$A$1,2,Y$1-1,totalresp),1)/(COUNTIFS(OFFSET('H2 benefits'!$A$1,2,$B13-1,totalresp),1,OFFSET('H2 benefits'!$A$1,2,Y$1-1,totalresp),1)+COUNTIFS(OFFSET('H2 benefits'!$A$1,2,$B13-1,totalresp),1,OFFSET('H2 benefits'!$A$1,2,Y$1-1,totalresp),0)+COUNTIFS(OFFSET('H2 benefits'!$A$1,2,$B13-1,totalresp),0,OFFSET('H2 benefits'!$A$1,2,Y$1-1,totalresp),1)))</f>
        <v>0.88235294117647056</v>
      </c>
      <c r="Z13">
        <f ca="1">1-(COUNTIFS(OFFSET('H2 benefits'!$A$1,2,$B13-1,totalresp),1,OFFSET('H2 benefits'!$A$1,2,Z$1-1,totalresp),1)/(COUNTIFS(OFFSET('H2 benefits'!$A$1,2,$B13-1,totalresp),1,OFFSET('H2 benefits'!$A$1,2,Z$1-1,totalresp),1)+COUNTIFS(OFFSET('H2 benefits'!$A$1,2,$B13-1,totalresp),1,OFFSET('H2 benefits'!$A$1,2,Z$1-1,totalresp),0)+COUNTIFS(OFFSET('H2 benefits'!$A$1,2,$B13-1,totalresp),0,OFFSET('H2 benefits'!$A$1,2,Z$1-1,totalresp),1)))</f>
        <v>0.95</v>
      </c>
      <c r="AA13">
        <f ca="1">1-(COUNTIFS(OFFSET('H2 benefits'!$A$1,2,$B13-1,totalresp),1,OFFSET('H2 benefits'!$A$1,2,AA$1-1,totalresp),1)/(COUNTIFS(OFFSET('H2 benefits'!$A$1,2,$B13-1,totalresp),1,OFFSET('H2 benefits'!$A$1,2,AA$1-1,totalresp),1)+COUNTIFS(OFFSET('H2 benefits'!$A$1,2,$B13-1,totalresp),1,OFFSET('H2 benefits'!$A$1,2,AA$1-1,totalresp),0)+COUNTIFS(OFFSET('H2 benefits'!$A$1,2,$B13-1,totalresp),0,OFFSET('H2 benefits'!$A$1,2,AA$1-1,totalresp),1)))</f>
        <v>0.86956521739130432</v>
      </c>
    </row>
    <row r="14" spans="1:27" ht="39.4" x14ac:dyDescent="0.45">
      <c r="A14" s="21" t="s">
        <v>299</v>
      </c>
      <c r="B14" s="22">
        <v>17</v>
      </c>
      <c r="C14">
        <f ca="1">1-(COUNTIFS(OFFSET('H2 benefits'!$A$1,2,$B14-1,totalresp),1,OFFSET('H2 benefits'!$A$1,2,C$1-1,totalresp),1)/(COUNTIFS(OFFSET('H2 benefits'!$A$1,2,$B14-1,totalresp),1,OFFSET('H2 benefits'!$A$1,2,C$1-1,totalresp),1)+COUNTIFS(OFFSET('H2 benefits'!$A$1,2,$B14-1,totalresp),1,OFFSET('H2 benefits'!$A$1,2,C$1-1,totalresp),0)+COUNTIFS(OFFSET('H2 benefits'!$A$1,2,$B14-1,totalresp),0,OFFSET('H2 benefits'!$A$1,2,C$1-1,totalresp),1)))</f>
        <v>0.82978723404255317</v>
      </c>
      <c r="D14">
        <f ca="1">1-(COUNTIFS(OFFSET('H2 benefits'!$A$1,2,$B14-1,totalresp),1,OFFSET('H2 benefits'!$A$1,2,D$1-1,totalresp),1)/(COUNTIFS(OFFSET('H2 benefits'!$A$1,2,$B14-1,totalresp),1,OFFSET('H2 benefits'!$A$1,2,D$1-1,totalresp),1)+COUNTIFS(OFFSET('H2 benefits'!$A$1,2,$B14-1,totalresp),1,OFFSET('H2 benefits'!$A$1,2,D$1-1,totalresp),0)+COUNTIFS(OFFSET('H2 benefits'!$A$1,2,$B14-1,totalresp),0,OFFSET('H2 benefits'!$A$1,2,D$1-1,totalresp),1)))</f>
        <v>0.82089552238805974</v>
      </c>
      <c r="E14">
        <f ca="1">1-(COUNTIFS(OFFSET('H2 benefits'!$A$1,2,$B14-1,totalresp),1,OFFSET('H2 benefits'!$A$1,2,E$1-1,totalresp),1)/(COUNTIFS(OFFSET('H2 benefits'!$A$1,2,$B14-1,totalresp),1,OFFSET('H2 benefits'!$A$1,2,E$1-1,totalresp),1)+COUNTIFS(OFFSET('H2 benefits'!$A$1,2,$B14-1,totalresp),1,OFFSET('H2 benefits'!$A$1,2,E$1-1,totalresp),0)+COUNTIFS(OFFSET('H2 benefits'!$A$1,2,$B14-1,totalresp),0,OFFSET('H2 benefits'!$A$1,2,E$1-1,totalresp),1)))</f>
        <v>0.89090909090909087</v>
      </c>
      <c r="F14">
        <f ca="1">1-(COUNTIFS(OFFSET('H2 benefits'!$A$1,2,$B14-1,totalresp),1,OFFSET('H2 benefits'!$A$1,2,F$1-1,totalresp),1)/(COUNTIFS(OFFSET('H2 benefits'!$A$1,2,$B14-1,totalresp),1,OFFSET('H2 benefits'!$A$1,2,F$1-1,totalresp),1)+COUNTIFS(OFFSET('H2 benefits'!$A$1,2,$B14-1,totalresp),1,OFFSET('H2 benefits'!$A$1,2,F$1-1,totalresp),0)+COUNTIFS(OFFSET('H2 benefits'!$A$1,2,$B14-1,totalresp),0,OFFSET('H2 benefits'!$A$1,2,F$1-1,totalresp),1)))</f>
        <v>0.88571428571428568</v>
      </c>
      <c r="G14">
        <f ca="1">1-(COUNTIFS(OFFSET('H2 benefits'!$A$1,2,$B14-1,totalresp),1,OFFSET('H2 benefits'!$A$1,2,G$1-1,totalresp),1)/(COUNTIFS(OFFSET('H2 benefits'!$A$1,2,$B14-1,totalresp),1,OFFSET('H2 benefits'!$A$1,2,G$1-1,totalresp),1)+COUNTIFS(OFFSET('H2 benefits'!$A$1,2,$B14-1,totalresp),1,OFFSET('H2 benefits'!$A$1,2,G$1-1,totalresp),0)+COUNTIFS(OFFSET('H2 benefits'!$A$1,2,$B14-1,totalresp),0,OFFSET('H2 benefits'!$A$1,2,G$1-1,totalresp),1)))</f>
        <v>0.68181818181818188</v>
      </c>
      <c r="H14">
        <f ca="1">1-(COUNTIFS(OFFSET('H2 benefits'!$A$1,2,$B14-1,totalresp),1,OFFSET('H2 benefits'!$A$1,2,H$1-1,totalresp),1)/(COUNTIFS(OFFSET('H2 benefits'!$A$1,2,$B14-1,totalresp),1,OFFSET('H2 benefits'!$A$1,2,H$1-1,totalresp),1)+COUNTIFS(OFFSET('H2 benefits'!$A$1,2,$B14-1,totalresp),1,OFFSET('H2 benefits'!$A$1,2,H$1-1,totalresp),0)+COUNTIFS(OFFSET('H2 benefits'!$A$1,2,$B14-1,totalresp),0,OFFSET('H2 benefits'!$A$1,2,H$1-1,totalresp),1)))</f>
        <v>0.8</v>
      </c>
      <c r="I14">
        <f ca="1">1-(COUNTIFS(OFFSET('H2 benefits'!$A$1,2,$B14-1,totalresp),1,OFFSET('H2 benefits'!$A$1,2,I$1-1,totalresp),1)/(COUNTIFS(OFFSET('H2 benefits'!$A$1,2,$B14-1,totalresp),1,OFFSET('H2 benefits'!$A$1,2,I$1-1,totalresp),1)+COUNTIFS(OFFSET('H2 benefits'!$A$1,2,$B14-1,totalresp),1,OFFSET('H2 benefits'!$A$1,2,I$1-1,totalresp),0)+COUNTIFS(OFFSET('H2 benefits'!$A$1,2,$B14-1,totalresp),0,OFFSET('H2 benefits'!$A$1,2,I$1-1,totalresp),1)))</f>
        <v>0.7441860465116279</v>
      </c>
      <c r="J14">
        <f ca="1">1-(COUNTIFS(OFFSET('H2 benefits'!$A$1,2,$B14-1,totalresp),1,OFFSET('H2 benefits'!$A$1,2,J$1-1,totalresp),1)/(COUNTIFS(OFFSET('H2 benefits'!$A$1,2,$B14-1,totalresp),1,OFFSET('H2 benefits'!$A$1,2,J$1-1,totalresp),1)+COUNTIFS(OFFSET('H2 benefits'!$A$1,2,$B14-1,totalresp),1,OFFSET('H2 benefits'!$A$1,2,J$1-1,totalresp),0)+COUNTIFS(OFFSET('H2 benefits'!$A$1,2,$B14-1,totalresp),0,OFFSET('H2 benefits'!$A$1,2,J$1-1,totalresp),1)))</f>
        <v>0.8</v>
      </c>
      <c r="K14">
        <f ca="1">1-(COUNTIFS(OFFSET('H2 benefits'!$A$1,2,$B14-1,totalresp),1,OFFSET('H2 benefits'!$A$1,2,K$1-1,totalresp),1)/(COUNTIFS(OFFSET('H2 benefits'!$A$1,2,$B14-1,totalresp),1,OFFSET('H2 benefits'!$A$1,2,K$1-1,totalresp),1)+COUNTIFS(OFFSET('H2 benefits'!$A$1,2,$B14-1,totalresp),1,OFFSET('H2 benefits'!$A$1,2,K$1-1,totalresp),0)+COUNTIFS(OFFSET('H2 benefits'!$A$1,2,$B14-1,totalresp),0,OFFSET('H2 benefits'!$A$1,2,K$1-1,totalresp),1)))</f>
        <v>0.82758620689655171</v>
      </c>
      <c r="L14">
        <f ca="1">1-(COUNTIFS(OFFSET('H2 benefits'!$A$1,2,$B14-1,totalresp),1,OFFSET('H2 benefits'!$A$1,2,L$1-1,totalresp),1)/(COUNTIFS(OFFSET('H2 benefits'!$A$1,2,$B14-1,totalresp),1,OFFSET('H2 benefits'!$A$1,2,L$1-1,totalresp),1)+COUNTIFS(OFFSET('H2 benefits'!$A$1,2,$B14-1,totalresp),1,OFFSET('H2 benefits'!$A$1,2,L$1-1,totalresp),0)+COUNTIFS(OFFSET('H2 benefits'!$A$1,2,$B14-1,totalresp),0,OFFSET('H2 benefits'!$A$1,2,L$1-1,totalresp),1)))</f>
        <v>0.77272727272727271</v>
      </c>
      <c r="M14">
        <f ca="1">1-(COUNTIFS(OFFSET('H2 benefits'!$A$1,2,$B14-1,totalresp),1,OFFSET('H2 benefits'!$A$1,2,M$1-1,totalresp),1)/(COUNTIFS(OFFSET('H2 benefits'!$A$1,2,$B14-1,totalresp),1,OFFSET('H2 benefits'!$A$1,2,M$1-1,totalresp),1)+COUNTIFS(OFFSET('H2 benefits'!$A$1,2,$B14-1,totalresp),1,OFFSET('H2 benefits'!$A$1,2,M$1-1,totalresp),0)+COUNTIFS(OFFSET('H2 benefits'!$A$1,2,$B14-1,totalresp),0,OFFSET('H2 benefits'!$A$1,2,M$1-1,totalresp),1)))</f>
        <v>0.71052631578947367</v>
      </c>
      <c r="N14">
        <f ca="1">1-(COUNTIFS(OFFSET('H2 benefits'!$A$1,2,$B14-1,totalresp),1,OFFSET('H2 benefits'!$A$1,2,N$1-1,totalresp),1)/(COUNTIFS(OFFSET('H2 benefits'!$A$1,2,$B14-1,totalresp),1,OFFSET('H2 benefits'!$A$1,2,N$1-1,totalresp),1)+COUNTIFS(OFFSET('H2 benefits'!$A$1,2,$B14-1,totalresp),1,OFFSET('H2 benefits'!$A$1,2,N$1-1,totalresp),0)+COUNTIFS(OFFSET('H2 benefits'!$A$1,2,$B14-1,totalresp),0,OFFSET('H2 benefits'!$A$1,2,N$1-1,totalresp),1)))</f>
        <v>0</v>
      </c>
      <c r="O14">
        <f ca="1">1-(COUNTIFS(OFFSET('H2 benefits'!$A$1,2,$B14-1,totalresp),1,OFFSET('H2 benefits'!$A$1,2,O$1-1,totalresp),1)/(COUNTIFS(OFFSET('H2 benefits'!$A$1,2,$B14-1,totalresp),1,OFFSET('H2 benefits'!$A$1,2,O$1-1,totalresp),1)+COUNTIFS(OFFSET('H2 benefits'!$A$1,2,$B14-1,totalresp),1,OFFSET('H2 benefits'!$A$1,2,O$1-1,totalresp),0)+COUNTIFS(OFFSET('H2 benefits'!$A$1,2,$B14-1,totalresp),0,OFFSET('H2 benefits'!$A$1,2,O$1-1,totalresp),1)))</f>
        <v>0.7567567567567568</v>
      </c>
      <c r="P14">
        <f ca="1">1-(COUNTIFS(OFFSET('H2 benefits'!$A$1,2,$B14-1,totalresp),1,OFFSET('H2 benefits'!$A$1,2,P$1-1,totalresp),1)/(COUNTIFS(OFFSET('H2 benefits'!$A$1,2,$B14-1,totalresp),1,OFFSET('H2 benefits'!$A$1,2,P$1-1,totalresp),1)+COUNTIFS(OFFSET('H2 benefits'!$A$1,2,$B14-1,totalresp),1,OFFSET('H2 benefits'!$A$1,2,P$1-1,totalresp),0)+COUNTIFS(OFFSET('H2 benefits'!$A$1,2,$B14-1,totalresp),0,OFFSET('H2 benefits'!$A$1,2,P$1-1,totalresp),1)))</f>
        <v>0.94444444444444442</v>
      </c>
      <c r="Q14">
        <f ca="1">1-(COUNTIFS(OFFSET('H2 benefits'!$A$1,2,$B14-1,totalresp),1,OFFSET('H2 benefits'!$A$1,2,Q$1-1,totalresp),1)/(COUNTIFS(OFFSET('H2 benefits'!$A$1,2,$B14-1,totalresp),1,OFFSET('H2 benefits'!$A$1,2,Q$1-1,totalresp),1)+COUNTIFS(OFFSET('H2 benefits'!$A$1,2,$B14-1,totalresp),1,OFFSET('H2 benefits'!$A$1,2,Q$1-1,totalresp),0)+COUNTIFS(OFFSET('H2 benefits'!$A$1,2,$B14-1,totalresp),0,OFFSET('H2 benefits'!$A$1,2,Q$1-1,totalresp),1)))</f>
        <v>0.81081081081081074</v>
      </c>
      <c r="R14">
        <f ca="1">1-(COUNTIFS(OFFSET('H2 benefits'!$A$1,2,$B14-1,totalresp),1,OFFSET('H2 benefits'!$A$1,2,R$1-1,totalresp),1)/(COUNTIFS(OFFSET('H2 benefits'!$A$1,2,$B14-1,totalresp),1,OFFSET('H2 benefits'!$A$1,2,R$1-1,totalresp),1)+COUNTIFS(OFFSET('H2 benefits'!$A$1,2,$B14-1,totalresp),1,OFFSET('H2 benefits'!$A$1,2,R$1-1,totalresp),0)+COUNTIFS(OFFSET('H2 benefits'!$A$1,2,$B14-1,totalresp),0,OFFSET('H2 benefits'!$A$1,2,R$1-1,totalresp),1)))</f>
        <v>0.91666666666666663</v>
      </c>
      <c r="S14">
        <f ca="1">1-(COUNTIFS(OFFSET('H2 benefits'!$A$1,2,$B14-1,totalresp),1,OFFSET('H2 benefits'!$A$1,2,S$1-1,totalresp),1)/(COUNTIFS(OFFSET('H2 benefits'!$A$1,2,$B14-1,totalresp),1,OFFSET('H2 benefits'!$A$1,2,S$1-1,totalresp),1)+COUNTIFS(OFFSET('H2 benefits'!$A$1,2,$B14-1,totalresp),1,OFFSET('H2 benefits'!$A$1,2,S$1-1,totalresp),0)+COUNTIFS(OFFSET('H2 benefits'!$A$1,2,$B14-1,totalresp),0,OFFSET('H2 benefits'!$A$1,2,S$1-1,totalresp),1)))</f>
        <v>0.8666666666666667</v>
      </c>
      <c r="T14">
        <f ca="1">1-(COUNTIFS(OFFSET('H2 benefits'!$A$1,2,$B14-1,totalresp),1,OFFSET('H2 benefits'!$A$1,2,T$1-1,totalresp),1)/(COUNTIFS(OFFSET('H2 benefits'!$A$1,2,$B14-1,totalresp),1,OFFSET('H2 benefits'!$A$1,2,T$1-1,totalresp),1)+COUNTIFS(OFFSET('H2 benefits'!$A$1,2,$B14-1,totalresp),1,OFFSET('H2 benefits'!$A$1,2,T$1-1,totalresp),0)+COUNTIFS(OFFSET('H2 benefits'!$A$1,2,$B14-1,totalresp),0,OFFSET('H2 benefits'!$A$1,2,T$1-1,totalresp),1)))</f>
        <v>0.86206896551724133</v>
      </c>
      <c r="U14">
        <f ca="1">1-(COUNTIFS(OFFSET('H2 benefits'!$A$1,2,$B14-1,totalresp),1,OFFSET('H2 benefits'!$A$1,2,U$1-1,totalresp),1)/(COUNTIFS(OFFSET('H2 benefits'!$A$1,2,$B14-1,totalresp),1,OFFSET('H2 benefits'!$A$1,2,U$1-1,totalresp),1)+COUNTIFS(OFFSET('H2 benefits'!$A$1,2,$B14-1,totalresp),1,OFFSET('H2 benefits'!$A$1,2,U$1-1,totalresp),0)+COUNTIFS(OFFSET('H2 benefits'!$A$1,2,$B14-1,totalresp),0,OFFSET('H2 benefits'!$A$1,2,U$1-1,totalresp),1)))</f>
        <v>0.88888888888888884</v>
      </c>
      <c r="V14">
        <f ca="1">1-(COUNTIFS(OFFSET('H2 benefits'!$A$1,2,$B14-1,totalresp),1,OFFSET('H2 benefits'!$A$1,2,V$1-1,totalresp),1)/(COUNTIFS(OFFSET('H2 benefits'!$A$1,2,$B14-1,totalresp),1,OFFSET('H2 benefits'!$A$1,2,V$1-1,totalresp),1)+COUNTIFS(OFFSET('H2 benefits'!$A$1,2,$B14-1,totalresp),1,OFFSET('H2 benefits'!$A$1,2,V$1-1,totalresp),0)+COUNTIFS(OFFSET('H2 benefits'!$A$1,2,$B14-1,totalresp),0,OFFSET('H2 benefits'!$A$1,2,V$1-1,totalresp),1)))</f>
        <v>0.78125</v>
      </c>
      <c r="W14">
        <f ca="1">1-(COUNTIFS(OFFSET('H2 benefits'!$A$1,2,$B14-1,totalresp),1,OFFSET('H2 benefits'!$A$1,2,W$1-1,totalresp),1)/(COUNTIFS(OFFSET('H2 benefits'!$A$1,2,$B14-1,totalresp),1,OFFSET('H2 benefits'!$A$1,2,W$1-1,totalresp),1)+COUNTIFS(OFFSET('H2 benefits'!$A$1,2,$B14-1,totalresp),1,OFFSET('H2 benefits'!$A$1,2,W$1-1,totalresp),0)+COUNTIFS(OFFSET('H2 benefits'!$A$1,2,$B14-1,totalresp),0,OFFSET('H2 benefits'!$A$1,2,W$1-1,totalresp),1)))</f>
        <v>0.90909090909090906</v>
      </c>
      <c r="X14">
        <f ca="1">1-(COUNTIFS(OFFSET('H2 benefits'!$A$1,2,$B14-1,totalresp),1,OFFSET('H2 benefits'!$A$1,2,X$1-1,totalresp),1)/(COUNTIFS(OFFSET('H2 benefits'!$A$1,2,$B14-1,totalresp),1,OFFSET('H2 benefits'!$A$1,2,X$1-1,totalresp),1)+COUNTIFS(OFFSET('H2 benefits'!$A$1,2,$B14-1,totalresp),1,OFFSET('H2 benefits'!$A$1,2,X$1-1,totalresp),0)+COUNTIFS(OFFSET('H2 benefits'!$A$1,2,$B14-1,totalresp),0,OFFSET('H2 benefits'!$A$1,2,X$1-1,totalresp),1)))</f>
        <v>0.82051282051282048</v>
      </c>
      <c r="Y14">
        <f ca="1">1-(COUNTIFS(OFFSET('H2 benefits'!$A$1,2,$B14-1,totalresp),1,OFFSET('H2 benefits'!$A$1,2,Y$1-1,totalresp),1)/(COUNTIFS(OFFSET('H2 benefits'!$A$1,2,$B14-1,totalresp),1,OFFSET('H2 benefits'!$A$1,2,Y$1-1,totalresp),1)+COUNTIFS(OFFSET('H2 benefits'!$A$1,2,$B14-1,totalresp),1,OFFSET('H2 benefits'!$A$1,2,Y$1-1,totalresp),0)+COUNTIFS(OFFSET('H2 benefits'!$A$1,2,$B14-1,totalresp),0,OFFSET('H2 benefits'!$A$1,2,Y$1-1,totalresp),1)))</f>
        <v>0.90476190476190477</v>
      </c>
      <c r="Z14">
        <f ca="1">1-(COUNTIFS(OFFSET('H2 benefits'!$A$1,2,$B14-1,totalresp),1,OFFSET('H2 benefits'!$A$1,2,Z$1-1,totalresp),1)/(COUNTIFS(OFFSET('H2 benefits'!$A$1,2,$B14-1,totalresp),1,OFFSET('H2 benefits'!$A$1,2,Z$1-1,totalresp),1)+COUNTIFS(OFFSET('H2 benefits'!$A$1,2,$B14-1,totalresp),1,OFFSET('H2 benefits'!$A$1,2,Z$1-1,totalresp),0)+COUNTIFS(OFFSET('H2 benefits'!$A$1,2,$B14-1,totalresp),0,OFFSET('H2 benefits'!$A$1,2,Z$1-1,totalresp),1)))</f>
        <v>1</v>
      </c>
      <c r="AA14">
        <f ca="1">1-(COUNTIFS(OFFSET('H2 benefits'!$A$1,2,$B14-1,totalresp),1,OFFSET('H2 benefits'!$A$1,2,AA$1-1,totalresp),1)/(COUNTIFS(OFFSET('H2 benefits'!$A$1,2,$B14-1,totalresp),1,OFFSET('H2 benefits'!$A$1,2,AA$1-1,totalresp),1)+COUNTIFS(OFFSET('H2 benefits'!$A$1,2,$B14-1,totalresp),1,OFFSET('H2 benefits'!$A$1,2,AA$1-1,totalresp),0)+COUNTIFS(OFFSET('H2 benefits'!$A$1,2,$B14-1,totalresp),0,OFFSET('H2 benefits'!$A$1,2,AA$1-1,totalresp),1)))</f>
        <v>0.94285714285714284</v>
      </c>
    </row>
    <row r="15" spans="1:27" ht="39.4" x14ac:dyDescent="0.45">
      <c r="A15" s="21" t="s">
        <v>300</v>
      </c>
      <c r="B15" s="22">
        <v>18</v>
      </c>
      <c r="C15">
        <f ca="1">1-(COUNTIFS(OFFSET('H2 benefits'!$A$1,2,$B15-1,totalresp),1,OFFSET('H2 benefits'!$A$1,2,C$1-1,totalresp),1)/(COUNTIFS(OFFSET('H2 benefits'!$A$1,2,$B15-1,totalresp),1,OFFSET('H2 benefits'!$A$1,2,C$1-1,totalresp),1)+COUNTIFS(OFFSET('H2 benefits'!$A$1,2,$B15-1,totalresp),1,OFFSET('H2 benefits'!$A$1,2,C$1-1,totalresp),0)+COUNTIFS(OFFSET('H2 benefits'!$A$1,2,$B15-1,totalresp),0,OFFSET('H2 benefits'!$A$1,2,C$1-1,totalresp),1)))</f>
        <v>0.68627450980392157</v>
      </c>
      <c r="D15">
        <f ca="1">1-(COUNTIFS(OFFSET('H2 benefits'!$A$1,2,$B15-1,totalresp),1,OFFSET('H2 benefits'!$A$1,2,D$1-1,totalresp),1)/(COUNTIFS(OFFSET('H2 benefits'!$A$1,2,$B15-1,totalresp),1,OFFSET('H2 benefits'!$A$1,2,D$1-1,totalresp),1)+COUNTIFS(OFFSET('H2 benefits'!$A$1,2,$B15-1,totalresp),1,OFFSET('H2 benefits'!$A$1,2,D$1-1,totalresp),0)+COUNTIFS(OFFSET('H2 benefits'!$A$1,2,$B15-1,totalresp),0,OFFSET('H2 benefits'!$A$1,2,D$1-1,totalresp),1)))</f>
        <v>0.6</v>
      </c>
      <c r="E15">
        <f ca="1">1-(COUNTIFS(OFFSET('H2 benefits'!$A$1,2,$B15-1,totalresp),1,OFFSET('H2 benefits'!$A$1,2,E$1-1,totalresp),1)/(COUNTIFS(OFFSET('H2 benefits'!$A$1,2,$B15-1,totalresp),1,OFFSET('H2 benefits'!$A$1,2,E$1-1,totalresp),1)+COUNTIFS(OFFSET('H2 benefits'!$A$1,2,$B15-1,totalresp),1,OFFSET('H2 benefits'!$A$1,2,E$1-1,totalresp),0)+COUNTIFS(OFFSET('H2 benefits'!$A$1,2,$B15-1,totalresp),0,OFFSET('H2 benefits'!$A$1,2,E$1-1,totalresp),1)))</f>
        <v>0.67272727272727273</v>
      </c>
      <c r="F15">
        <f ca="1">1-(COUNTIFS(OFFSET('H2 benefits'!$A$1,2,$B15-1,totalresp),1,OFFSET('H2 benefits'!$A$1,2,F$1-1,totalresp),1)/(COUNTIFS(OFFSET('H2 benefits'!$A$1,2,$B15-1,totalresp),1,OFFSET('H2 benefits'!$A$1,2,F$1-1,totalresp),1)+COUNTIFS(OFFSET('H2 benefits'!$A$1,2,$B15-1,totalresp),1,OFFSET('H2 benefits'!$A$1,2,F$1-1,totalresp),0)+COUNTIFS(OFFSET('H2 benefits'!$A$1,2,$B15-1,totalresp),0,OFFSET('H2 benefits'!$A$1,2,F$1-1,totalresp),1)))</f>
        <v>0.69230769230769229</v>
      </c>
      <c r="G15">
        <f ca="1">1-(COUNTIFS(OFFSET('H2 benefits'!$A$1,2,$B15-1,totalresp),1,OFFSET('H2 benefits'!$A$1,2,G$1-1,totalresp),1)/(COUNTIFS(OFFSET('H2 benefits'!$A$1,2,$B15-1,totalresp),1,OFFSET('H2 benefits'!$A$1,2,G$1-1,totalresp),1)+COUNTIFS(OFFSET('H2 benefits'!$A$1,2,$B15-1,totalresp),1,OFFSET('H2 benefits'!$A$1,2,G$1-1,totalresp),0)+COUNTIFS(OFFSET('H2 benefits'!$A$1,2,$B15-1,totalresp),0,OFFSET('H2 benefits'!$A$1,2,G$1-1,totalresp),1)))</f>
        <v>0.65384615384615385</v>
      </c>
      <c r="H15">
        <f ca="1">1-(COUNTIFS(OFFSET('H2 benefits'!$A$1,2,$B15-1,totalresp),1,OFFSET('H2 benefits'!$A$1,2,H$1-1,totalresp),1)/(COUNTIFS(OFFSET('H2 benefits'!$A$1,2,$B15-1,totalresp),1,OFFSET('H2 benefits'!$A$1,2,H$1-1,totalresp),1)+COUNTIFS(OFFSET('H2 benefits'!$A$1,2,$B15-1,totalresp),1,OFFSET('H2 benefits'!$A$1,2,H$1-1,totalresp),0)+COUNTIFS(OFFSET('H2 benefits'!$A$1,2,$B15-1,totalresp),0,OFFSET('H2 benefits'!$A$1,2,H$1-1,totalresp),1)))</f>
        <v>0.82608695652173914</v>
      </c>
      <c r="I15">
        <f ca="1">1-(COUNTIFS(OFFSET('H2 benefits'!$A$1,2,$B15-1,totalresp),1,OFFSET('H2 benefits'!$A$1,2,I$1-1,totalresp),1)/(COUNTIFS(OFFSET('H2 benefits'!$A$1,2,$B15-1,totalresp),1,OFFSET('H2 benefits'!$A$1,2,I$1-1,totalresp),1)+COUNTIFS(OFFSET('H2 benefits'!$A$1,2,$B15-1,totalresp),1,OFFSET('H2 benefits'!$A$1,2,I$1-1,totalresp),0)+COUNTIFS(OFFSET('H2 benefits'!$A$1,2,$B15-1,totalresp),0,OFFSET('H2 benefits'!$A$1,2,I$1-1,totalresp),1)))</f>
        <v>0.77777777777777779</v>
      </c>
      <c r="J15">
        <f ca="1">1-(COUNTIFS(OFFSET('H2 benefits'!$A$1,2,$B15-1,totalresp),1,OFFSET('H2 benefits'!$A$1,2,J$1-1,totalresp),1)/(COUNTIFS(OFFSET('H2 benefits'!$A$1,2,$B15-1,totalresp),1,OFFSET('H2 benefits'!$A$1,2,J$1-1,totalresp),1)+COUNTIFS(OFFSET('H2 benefits'!$A$1,2,$B15-1,totalresp),1,OFFSET('H2 benefits'!$A$1,2,J$1-1,totalresp),0)+COUNTIFS(OFFSET('H2 benefits'!$A$1,2,$B15-1,totalresp),0,OFFSET('H2 benefits'!$A$1,2,J$1-1,totalresp),1)))</f>
        <v>0.5714285714285714</v>
      </c>
      <c r="K15">
        <f ca="1">1-(COUNTIFS(OFFSET('H2 benefits'!$A$1,2,$B15-1,totalresp),1,OFFSET('H2 benefits'!$A$1,2,K$1-1,totalresp),1)/(COUNTIFS(OFFSET('H2 benefits'!$A$1,2,$B15-1,totalresp),1,OFFSET('H2 benefits'!$A$1,2,K$1-1,totalresp),1)+COUNTIFS(OFFSET('H2 benefits'!$A$1,2,$B15-1,totalresp),1,OFFSET('H2 benefits'!$A$1,2,K$1-1,totalresp),0)+COUNTIFS(OFFSET('H2 benefits'!$A$1,2,$B15-1,totalresp),0,OFFSET('H2 benefits'!$A$1,2,K$1-1,totalresp),1)))</f>
        <v>0.78947368421052633</v>
      </c>
      <c r="L15">
        <f ca="1">1-(COUNTIFS(OFFSET('H2 benefits'!$A$1,2,$B15-1,totalresp),1,OFFSET('H2 benefits'!$A$1,2,L$1-1,totalresp),1)/(COUNTIFS(OFFSET('H2 benefits'!$A$1,2,$B15-1,totalresp),1,OFFSET('H2 benefits'!$A$1,2,L$1-1,totalresp),1)+COUNTIFS(OFFSET('H2 benefits'!$A$1,2,$B15-1,totalresp),1,OFFSET('H2 benefits'!$A$1,2,L$1-1,totalresp),0)+COUNTIFS(OFFSET('H2 benefits'!$A$1,2,$B15-1,totalresp),0,OFFSET('H2 benefits'!$A$1,2,L$1-1,totalresp),1)))</f>
        <v>0.8529411764705882</v>
      </c>
      <c r="M15">
        <f ca="1">1-(COUNTIFS(OFFSET('H2 benefits'!$A$1,2,$B15-1,totalresp),1,OFFSET('H2 benefits'!$A$1,2,M$1-1,totalresp),1)/(COUNTIFS(OFFSET('H2 benefits'!$A$1,2,$B15-1,totalresp),1,OFFSET('H2 benefits'!$A$1,2,M$1-1,totalresp),1)+COUNTIFS(OFFSET('H2 benefits'!$A$1,2,$B15-1,totalresp),1,OFFSET('H2 benefits'!$A$1,2,M$1-1,totalresp),0)+COUNTIFS(OFFSET('H2 benefits'!$A$1,2,$B15-1,totalresp),0,OFFSET('H2 benefits'!$A$1,2,M$1-1,totalresp),1)))</f>
        <v>0.61363636363636365</v>
      </c>
      <c r="N15">
        <f ca="1">1-(COUNTIFS(OFFSET('H2 benefits'!$A$1,2,$B15-1,totalresp),1,OFFSET('H2 benefits'!$A$1,2,N$1-1,totalresp),1)/(COUNTIFS(OFFSET('H2 benefits'!$A$1,2,$B15-1,totalresp),1,OFFSET('H2 benefits'!$A$1,2,N$1-1,totalresp),1)+COUNTIFS(OFFSET('H2 benefits'!$A$1,2,$B15-1,totalresp),1,OFFSET('H2 benefits'!$A$1,2,N$1-1,totalresp),0)+COUNTIFS(OFFSET('H2 benefits'!$A$1,2,$B15-1,totalresp),0,OFFSET('H2 benefits'!$A$1,2,N$1-1,totalresp),1)))</f>
        <v>0.7567567567567568</v>
      </c>
      <c r="O15">
        <f ca="1">1-(COUNTIFS(OFFSET('H2 benefits'!$A$1,2,$B15-1,totalresp),1,OFFSET('H2 benefits'!$A$1,2,O$1-1,totalresp),1)/(COUNTIFS(OFFSET('H2 benefits'!$A$1,2,$B15-1,totalresp),1,OFFSET('H2 benefits'!$A$1,2,O$1-1,totalresp),1)+COUNTIFS(OFFSET('H2 benefits'!$A$1,2,$B15-1,totalresp),1,OFFSET('H2 benefits'!$A$1,2,O$1-1,totalresp),0)+COUNTIFS(OFFSET('H2 benefits'!$A$1,2,$B15-1,totalresp),0,OFFSET('H2 benefits'!$A$1,2,O$1-1,totalresp),1)))</f>
        <v>0</v>
      </c>
      <c r="P15">
        <f ca="1">1-(COUNTIFS(OFFSET('H2 benefits'!$A$1,2,$B15-1,totalresp),1,OFFSET('H2 benefits'!$A$1,2,P$1-1,totalresp),1)/(COUNTIFS(OFFSET('H2 benefits'!$A$1,2,$B15-1,totalresp),1,OFFSET('H2 benefits'!$A$1,2,P$1-1,totalresp),1)+COUNTIFS(OFFSET('H2 benefits'!$A$1,2,$B15-1,totalresp),1,OFFSET('H2 benefits'!$A$1,2,P$1-1,totalresp),0)+COUNTIFS(OFFSET('H2 benefits'!$A$1,2,$B15-1,totalresp),0,OFFSET('H2 benefits'!$A$1,2,P$1-1,totalresp),1)))</f>
        <v>0.75</v>
      </c>
      <c r="Q15">
        <f ca="1">1-(COUNTIFS(OFFSET('H2 benefits'!$A$1,2,$B15-1,totalresp),1,OFFSET('H2 benefits'!$A$1,2,Q$1-1,totalresp),1)/(COUNTIFS(OFFSET('H2 benefits'!$A$1,2,$B15-1,totalresp),1,OFFSET('H2 benefits'!$A$1,2,Q$1-1,totalresp),1)+COUNTIFS(OFFSET('H2 benefits'!$A$1,2,$B15-1,totalresp),1,OFFSET('H2 benefits'!$A$1,2,Q$1-1,totalresp),0)+COUNTIFS(OFFSET('H2 benefits'!$A$1,2,$B15-1,totalresp),0,OFFSET('H2 benefits'!$A$1,2,Q$1-1,totalresp),1)))</f>
        <v>0.66666666666666674</v>
      </c>
      <c r="R15">
        <f ca="1">1-(COUNTIFS(OFFSET('H2 benefits'!$A$1,2,$B15-1,totalresp),1,OFFSET('H2 benefits'!$A$1,2,R$1-1,totalresp),1)/(COUNTIFS(OFFSET('H2 benefits'!$A$1,2,$B15-1,totalresp),1,OFFSET('H2 benefits'!$A$1,2,R$1-1,totalresp),1)+COUNTIFS(OFFSET('H2 benefits'!$A$1,2,$B15-1,totalresp),1,OFFSET('H2 benefits'!$A$1,2,R$1-1,totalresp),0)+COUNTIFS(OFFSET('H2 benefits'!$A$1,2,$B15-1,totalresp),0,OFFSET('H2 benefits'!$A$1,2,R$1-1,totalresp),1)))</f>
        <v>0.8125</v>
      </c>
      <c r="S15">
        <f ca="1">1-(COUNTIFS(OFFSET('H2 benefits'!$A$1,2,$B15-1,totalresp),1,OFFSET('H2 benefits'!$A$1,2,S$1-1,totalresp),1)/(COUNTIFS(OFFSET('H2 benefits'!$A$1,2,$B15-1,totalresp),1,OFFSET('H2 benefits'!$A$1,2,S$1-1,totalresp),1)+COUNTIFS(OFFSET('H2 benefits'!$A$1,2,$B15-1,totalresp),1,OFFSET('H2 benefits'!$A$1,2,S$1-1,totalresp),0)+COUNTIFS(OFFSET('H2 benefits'!$A$1,2,$B15-1,totalresp),0,OFFSET('H2 benefits'!$A$1,2,S$1-1,totalresp),1)))</f>
        <v>0.85</v>
      </c>
      <c r="T15">
        <f ca="1">1-(COUNTIFS(OFFSET('H2 benefits'!$A$1,2,$B15-1,totalresp),1,OFFSET('H2 benefits'!$A$1,2,T$1-1,totalresp),1)/(COUNTIFS(OFFSET('H2 benefits'!$A$1,2,$B15-1,totalresp),1,OFFSET('H2 benefits'!$A$1,2,T$1-1,totalresp),1)+COUNTIFS(OFFSET('H2 benefits'!$A$1,2,$B15-1,totalresp),1,OFFSET('H2 benefits'!$A$1,2,T$1-1,totalresp),0)+COUNTIFS(OFFSET('H2 benefits'!$A$1,2,$B15-1,totalresp),0,OFFSET('H2 benefits'!$A$1,2,T$1-1,totalresp),1)))</f>
        <v>0.75</v>
      </c>
      <c r="U15">
        <f ca="1">1-(COUNTIFS(OFFSET('H2 benefits'!$A$1,2,$B15-1,totalresp),1,OFFSET('H2 benefits'!$A$1,2,U$1-1,totalresp),1)/(COUNTIFS(OFFSET('H2 benefits'!$A$1,2,$B15-1,totalresp),1,OFFSET('H2 benefits'!$A$1,2,U$1-1,totalresp),1)+COUNTIFS(OFFSET('H2 benefits'!$A$1,2,$B15-1,totalresp),1,OFFSET('H2 benefits'!$A$1,2,U$1-1,totalresp),0)+COUNTIFS(OFFSET('H2 benefits'!$A$1,2,$B15-1,totalresp),0,OFFSET('H2 benefits'!$A$1,2,U$1-1,totalresp),1)))</f>
        <v>0.83333333333333337</v>
      </c>
      <c r="V15">
        <f ca="1">1-(COUNTIFS(OFFSET('H2 benefits'!$A$1,2,$B15-1,totalresp),1,OFFSET('H2 benefits'!$A$1,2,V$1-1,totalresp),1)/(COUNTIFS(OFFSET('H2 benefits'!$A$1,2,$B15-1,totalresp),1,OFFSET('H2 benefits'!$A$1,2,V$1-1,totalresp),1)+COUNTIFS(OFFSET('H2 benefits'!$A$1,2,$B15-1,totalresp),1,OFFSET('H2 benefits'!$A$1,2,V$1-1,totalresp),0)+COUNTIFS(OFFSET('H2 benefits'!$A$1,2,$B15-1,totalresp),0,OFFSET('H2 benefits'!$A$1,2,V$1-1,totalresp),1)))</f>
        <v>0.65789473684210531</v>
      </c>
      <c r="W15">
        <f ca="1">1-(COUNTIFS(OFFSET('H2 benefits'!$A$1,2,$B15-1,totalresp),1,OFFSET('H2 benefits'!$A$1,2,W$1-1,totalresp),1)/(COUNTIFS(OFFSET('H2 benefits'!$A$1,2,$B15-1,totalresp),1,OFFSET('H2 benefits'!$A$1,2,W$1-1,totalresp),1)+COUNTIFS(OFFSET('H2 benefits'!$A$1,2,$B15-1,totalresp),1,OFFSET('H2 benefits'!$A$1,2,W$1-1,totalresp),0)+COUNTIFS(OFFSET('H2 benefits'!$A$1,2,$B15-1,totalresp),0,OFFSET('H2 benefits'!$A$1,2,W$1-1,totalresp),1)))</f>
        <v>0.90909090909090906</v>
      </c>
      <c r="X15">
        <f ca="1">1-(COUNTIFS(OFFSET('H2 benefits'!$A$1,2,$B15-1,totalresp),1,OFFSET('H2 benefits'!$A$1,2,X$1-1,totalresp),1)/(COUNTIFS(OFFSET('H2 benefits'!$A$1,2,$B15-1,totalresp),1,OFFSET('H2 benefits'!$A$1,2,X$1-1,totalresp),1)+COUNTIFS(OFFSET('H2 benefits'!$A$1,2,$B15-1,totalresp),1,OFFSET('H2 benefits'!$A$1,2,X$1-1,totalresp),0)+COUNTIFS(OFFSET('H2 benefits'!$A$1,2,$B15-1,totalresp),0,OFFSET('H2 benefits'!$A$1,2,X$1-1,totalresp),1)))</f>
        <v>0.71111111111111114</v>
      </c>
      <c r="Y15">
        <f ca="1">1-(COUNTIFS(OFFSET('H2 benefits'!$A$1,2,$B15-1,totalresp),1,OFFSET('H2 benefits'!$A$1,2,Y$1-1,totalresp),1)/(COUNTIFS(OFFSET('H2 benefits'!$A$1,2,$B15-1,totalresp),1,OFFSET('H2 benefits'!$A$1,2,Y$1-1,totalresp),1)+COUNTIFS(OFFSET('H2 benefits'!$A$1,2,$B15-1,totalresp),1,OFFSET('H2 benefits'!$A$1,2,Y$1-1,totalresp),0)+COUNTIFS(OFFSET('H2 benefits'!$A$1,2,$B15-1,totalresp),0,OFFSET('H2 benefits'!$A$1,2,Y$1-1,totalresp),1)))</f>
        <v>0.93939393939393945</v>
      </c>
      <c r="Z15">
        <f ca="1">1-(COUNTIFS(OFFSET('H2 benefits'!$A$1,2,$B15-1,totalresp),1,OFFSET('H2 benefits'!$A$1,2,Z$1-1,totalresp),1)/(COUNTIFS(OFFSET('H2 benefits'!$A$1,2,$B15-1,totalresp),1,OFFSET('H2 benefits'!$A$1,2,Z$1-1,totalresp),1)+COUNTIFS(OFFSET('H2 benefits'!$A$1,2,$B15-1,totalresp),1,OFFSET('H2 benefits'!$A$1,2,Z$1-1,totalresp),0)+COUNTIFS(OFFSET('H2 benefits'!$A$1,2,$B15-1,totalresp),0,OFFSET('H2 benefits'!$A$1,2,Z$1-1,totalresp),1)))</f>
        <v>0.91666666666666663</v>
      </c>
      <c r="AA15">
        <f ca="1">1-(COUNTIFS(OFFSET('H2 benefits'!$A$1,2,$B15-1,totalresp),1,OFFSET('H2 benefits'!$A$1,2,AA$1-1,totalresp),1)/(COUNTIFS(OFFSET('H2 benefits'!$A$1,2,$B15-1,totalresp),1,OFFSET('H2 benefits'!$A$1,2,AA$1-1,totalresp),1)+COUNTIFS(OFFSET('H2 benefits'!$A$1,2,$B15-1,totalresp),1,OFFSET('H2 benefits'!$A$1,2,AA$1-1,totalresp),0)+COUNTIFS(OFFSET('H2 benefits'!$A$1,2,$B15-1,totalresp),0,OFFSET('H2 benefits'!$A$1,2,AA$1-1,totalresp),1)))</f>
        <v>0.83333333333333337</v>
      </c>
    </row>
    <row r="16" spans="1:27" ht="26.25" x14ac:dyDescent="0.45">
      <c r="A16" s="21" t="s">
        <v>301</v>
      </c>
      <c r="B16" s="22">
        <v>19</v>
      </c>
      <c r="C16">
        <f ca="1">1-(COUNTIFS(OFFSET('H2 benefits'!$A$1,2,$B16-1,totalresp),1,OFFSET('H2 benefits'!$A$1,2,C$1-1,totalresp),1)/(COUNTIFS(OFFSET('H2 benefits'!$A$1,2,$B16-1,totalresp),1,OFFSET('H2 benefits'!$A$1,2,C$1-1,totalresp),1)+COUNTIFS(OFFSET('H2 benefits'!$A$1,2,$B16-1,totalresp),1,OFFSET('H2 benefits'!$A$1,2,C$1-1,totalresp),0)+COUNTIFS(OFFSET('H2 benefits'!$A$1,2,$B16-1,totalresp),0,OFFSET('H2 benefits'!$A$1,2,C$1-1,totalresp),1)))</f>
        <v>0.77083333333333337</v>
      </c>
      <c r="D16">
        <f ca="1">1-(COUNTIFS(OFFSET('H2 benefits'!$A$1,2,$B16-1,totalresp),1,OFFSET('H2 benefits'!$A$1,2,D$1-1,totalresp),1)/(COUNTIFS(OFFSET('H2 benefits'!$A$1,2,$B16-1,totalresp),1,OFFSET('H2 benefits'!$A$1,2,D$1-1,totalresp),1)+COUNTIFS(OFFSET('H2 benefits'!$A$1,2,$B16-1,totalresp),1,OFFSET('H2 benefits'!$A$1,2,D$1-1,totalresp),0)+COUNTIFS(OFFSET('H2 benefits'!$A$1,2,$B16-1,totalresp),0,OFFSET('H2 benefits'!$A$1,2,D$1-1,totalresp),1)))</f>
        <v>0.76119402985074625</v>
      </c>
      <c r="E16">
        <f ca="1">1-(COUNTIFS(OFFSET('H2 benefits'!$A$1,2,$B16-1,totalresp),1,OFFSET('H2 benefits'!$A$1,2,E$1-1,totalresp),1)/(COUNTIFS(OFFSET('H2 benefits'!$A$1,2,$B16-1,totalresp),1,OFFSET('H2 benefits'!$A$1,2,E$1-1,totalresp),1)+COUNTIFS(OFFSET('H2 benefits'!$A$1,2,$B16-1,totalresp),1,OFFSET('H2 benefits'!$A$1,2,E$1-1,totalresp),0)+COUNTIFS(OFFSET('H2 benefits'!$A$1,2,$B16-1,totalresp),0,OFFSET('H2 benefits'!$A$1,2,E$1-1,totalresp),1)))</f>
        <v>0.72549019607843135</v>
      </c>
      <c r="F16">
        <f ca="1">1-(COUNTIFS(OFFSET('H2 benefits'!$A$1,2,$B16-1,totalresp),1,OFFSET('H2 benefits'!$A$1,2,F$1-1,totalresp),1)/(COUNTIFS(OFFSET('H2 benefits'!$A$1,2,$B16-1,totalresp),1,OFFSET('H2 benefits'!$A$1,2,F$1-1,totalresp),1)+COUNTIFS(OFFSET('H2 benefits'!$A$1,2,$B16-1,totalresp),1,OFFSET('H2 benefits'!$A$1,2,F$1-1,totalresp),0)+COUNTIFS(OFFSET('H2 benefits'!$A$1,2,$B16-1,totalresp),0,OFFSET('H2 benefits'!$A$1,2,F$1-1,totalresp),1)))</f>
        <v>0.80555555555555558</v>
      </c>
      <c r="G16">
        <f ca="1">1-(COUNTIFS(OFFSET('H2 benefits'!$A$1,2,$B16-1,totalresp),1,OFFSET('H2 benefits'!$A$1,2,G$1-1,totalresp),1)/(COUNTIFS(OFFSET('H2 benefits'!$A$1,2,$B16-1,totalresp),1,OFFSET('H2 benefits'!$A$1,2,G$1-1,totalresp),1)+COUNTIFS(OFFSET('H2 benefits'!$A$1,2,$B16-1,totalresp),1,OFFSET('H2 benefits'!$A$1,2,G$1-1,totalresp),0)+COUNTIFS(OFFSET('H2 benefits'!$A$1,2,$B16-1,totalresp),0,OFFSET('H2 benefits'!$A$1,2,G$1-1,totalresp),1)))</f>
        <v>0.83018867924528306</v>
      </c>
      <c r="H16">
        <f ca="1">1-(COUNTIFS(OFFSET('H2 benefits'!$A$1,2,$B16-1,totalresp),1,OFFSET('H2 benefits'!$A$1,2,H$1-1,totalresp),1)/(COUNTIFS(OFFSET('H2 benefits'!$A$1,2,$B16-1,totalresp),1,OFFSET('H2 benefits'!$A$1,2,H$1-1,totalresp),1)+COUNTIFS(OFFSET('H2 benefits'!$A$1,2,$B16-1,totalresp),1,OFFSET('H2 benefits'!$A$1,2,H$1-1,totalresp),0)+COUNTIFS(OFFSET('H2 benefits'!$A$1,2,$B16-1,totalresp),0,OFFSET('H2 benefits'!$A$1,2,H$1-1,totalresp),1)))</f>
        <v>0.82051282051282048</v>
      </c>
      <c r="I16">
        <f ca="1">1-(COUNTIFS(OFFSET('H2 benefits'!$A$1,2,$B16-1,totalresp),1,OFFSET('H2 benefits'!$A$1,2,I$1-1,totalresp),1)/(COUNTIFS(OFFSET('H2 benefits'!$A$1,2,$B16-1,totalresp),1,OFFSET('H2 benefits'!$A$1,2,I$1-1,totalresp),1)+COUNTIFS(OFFSET('H2 benefits'!$A$1,2,$B16-1,totalresp),1,OFFSET('H2 benefits'!$A$1,2,I$1-1,totalresp),0)+COUNTIFS(OFFSET('H2 benefits'!$A$1,2,$B16-1,totalresp),0,OFFSET('H2 benefits'!$A$1,2,I$1-1,totalresp),1)))</f>
        <v>0.81632653061224492</v>
      </c>
      <c r="J16">
        <f ca="1">1-(COUNTIFS(OFFSET('H2 benefits'!$A$1,2,$B16-1,totalresp),1,OFFSET('H2 benefits'!$A$1,2,J$1-1,totalresp),1)/(COUNTIFS(OFFSET('H2 benefits'!$A$1,2,$B16-1,totalresp),1,OFFSET('H2 benefits'!$A$1,2,J$1-1,totalresp),1)+COUNTIFS(OFFSET('H2 benefits'!$A$1,2,$B16-1,totalresp),1,OFFSET('H2 benefits'!$A$1,2,J$1-1,totalresp),0)+COUNTIFS(OFFSET('H2 benefits'!$A$1,2,$B16-1,totalresp),0,OFFSET('H2 benefits'!$A$1,2,J$1-1,totalresp),1)))</f>
        <v>0.81818181818181812</v>
      </c>
      <c r="K16">
        <f ca="1">1-(COUNTIFS(OFFSET('H2 benefits'!$A$1,2,$B16-1,totalresp),1,OFFSET('H2 benefits'!$A$1,2,K$1-1,totalresp),1)/(COUNTIFS(OFFSET('H2 benefits'!$A$1,2,$B16-1,totalresp),1,OFFSET('H2 benefits'!$A$1,2,K$1-1,totalresp),1)+COUNTIFS(OFFSET('H2 benefits'!$A$1,2,$B16-1,totalresp),1,OFFSET('H2 benefits'!$A$1,2,K$1-1,totalresp),0)+COUNTIFS(OFFSET('H2 benefits'!$A$1,2,$B16-1,totalresp),0,OFFSET('H2 benefits'!$A$1,2,K$1-1,totalresp),1)))</f>
        <v>0.84848484848484851</v>
      </c>
      <c r="L16">
        <f ca="1">1-(COUNTIFS(OFFSET('H2 benefits'!$A$1,2,$B16-1,totalresp),1,OFFSET('H2 benefits'!$A$1,2,L$1-1,totalresp),1)/(COUNTIFS(OFFSET('H2 benefits'!$A$1,2,$B16-1,totalresp),1,OFFSET('H2 benefits'!$A$1,2,L$1-1,totalresp),1)+COUNTIFS(OFFSET('H2 benefits'!$A$1,2,$B16-1,totalresp),1,OFFSET('H2 benefits'!$A$1,2,L$1-1,totalresp),0)+COUNTIFS(OFFSET('H2 benefits'!$A$1,2,$B16-1,totalresp),0,OFFSET('H2 benefits'!$A$1,2,L$1-1,totalresp),1)))</f>
        <v>0.93103448275862066</v>
      </c>
      <c r="M16">
        <f ca="1">1-(COUNTIFS(OFFSET('H2 benefits'!$A$1,2,$B16-1,totalresp),1,OFFSET('H2 benefits'!$A$1,2,M$1-1,totalresp),1)/(COUNTIFS(OFFSET('H2 benefits'!$A$1,2,$B16-1,totalresp),1,OFFSET('H2 benefits'!$A$1,2,M$1-1,totalresp),1)+COUNTIFS(OFFSET('H2 benefits'!$A$1,2,$B16-1,totalresp),1,OFFSET('H2 benefits'!$A$1,2,M$1-1,totalresp),0)+COUNTIFS(OFFSET('H2 benefits'!$A$1,2,$B16-1,totalresp),0,OFFSET('H2 benefits'!$A$1,2,M$1-1,totalresp),1)))</f>
        <v>0.70731707317073167</v>
      </c>
      <c r="N16">
        <f ca="1">1-(COUNTIFS(OFFSET('H2 benefits'!$A$1,2,$B16-1,totalresp),1,OFFSET('H2 benefits'!$A$1,2,N$1-1,totalresp),1)/(COUNTIFS(OFFSET('H2 benefits'!$A$1,2,$B16-1,totalresp),1,OFFSET('H2 benefits'!$A$1,2,N$1-1,totalresp),1)+COUNTIFS(OFFSET('H2 benefits'!$A$1,2,$B16-1,totalresp),1,OFFSET('H2 benefits'!$A$1,2,N$1-1,totalresp),0)+COUNTIFS(OFFSET('H2 benefits'!$A$1,2,$B16-1,totalresp),0,OFFSET('H2 benefits'!$A$1,2,N$1-1,totalresp),1)))</f>
        <v>0.94444444444444442</v>
      </c>
      <c r="O16">
        <f ca="1">1-(COUNTIFS(OFFSET('H2 benefits'!$A$1,2,$B16-1,totalresp),1,OFFSET('H2 benefits'!$A$1,2,O$1-1,totalresp),1)/(COUNTIFS(OFFSET('H2 benefits'!$A$1,2,$B16-1,totalresp),1,OFFSET('H2 benefits'!$A$1,2,O$1-1,totalresp),1)+COUNTIFS(OFFSET('H2 benefits'!$A$1,2,$B16-1,totalresp),1,OFFSET('H2 benefits'!$A$1,2,O$1-1,totalresp),0)+COUNTIFS(OFFSET('H2 benefits'!$A$1,2,$B16-1,totalresp),0,OFFSET('H2 benefits'!$A$1,2,O$1-1,totalresp),1)))</f>
        <v>0.75</v>
      </c>
      <c r="P16">
        <f ca="1">1-(COUNTIFS(OFFSET('H2 benefits'!$A$1,2,$B16-1,totalresp),1,OFFSET('H2 benefits'!$A$1,2,P$1-1,totalresp),1)/(COUNTIFS(OFFSET('H2 benefits'!$A$1,2,$B16-1,totalresp),1,OFFSET('H2 benefits'!$A$1,2,P$1-1,totalresp),1)+COUNTIFS(OFFSET('H2 benefits'!$A$1,2,$B16-1,totalresp),1,OFFSET('H2 benefits'!$A$1,2,P$1-1,totalresp),0)+COUNTIFS(OFFSET('H2 benefits'!$A$1,2,$B16-1,totalresp),0,OFFSET('H2 benefits'!$A$1,2,P$1-1,totalresp),1)))</f>
        <v>0</v>
      </c>
      <c r="Q16">
        <f ca="1">1-(COUNTIFS(OFFSET('H2 benefits'!$A$1,2,$B16-1,totalresp),1,OFFSET('H2 benefits'!$A$1,2,Q$1-1,totalresp),1)/(COUNTIFS(OFFSET('H2 benefits'!$A$1,2,$B16-1,totalresp),1,OFFSET('H2 benefits'!$A$1,2,Q$1-1,totalresp),1)+COUNTIFS(OFFSET('H2 benefits'!$A$1,2,$B16-1,totalresp),1,OFFSET('H2 benefits'!$A$1,2,Q$1-1,totalresp),0)+COUNTIFS(OFFSET('H2 benefits'!$A$1,2,$B16-1,totalresp),0,OFFSET('H2 benefits'!$A$1,2,Q$1-1,totalresp),1)))</f>
        <v>0.62857142857142856</v>
      </c>
      <c r="R16">
        <f ca="1">1-(COUNTIFS(OFFSET('H2 benefits'!$A$1,2,$B16-1,totalresp),1,OFFSET('H2 benefits'!$A$1,2,R$1-1,totalresp),1)/(COUNTIFS(OFFSET('H2 benefits'!$A$1,2,$B16-1,totalresp),1,OFFSET('H2 benefits'!$A$1,2,R$1-1,totalresp),1)+COUNTIFS(OFFSET('H2 benefits'!$A$1,2,$B16-1,totalresp),1,OFFSET('H2 benefits'!$A$1,2,R$1-1,totalresp),0)+COUNTIFS(OFFSET('H2 benefits'!$A$1,2,$B16-1,totalresp),0,OFFSET('H2 benefits'!$A$1,2,R$1-1,totalresp),1)))</f>
        <v>0.84615384615384615</v>
      </c>
      <c r="S16">
        <f ca="1">1-(COUNTIFS(OFFSET('H2 benefits'!$A$1,2,$B16-1,totalresp),1,OFFSET('H2 benefits'!$A$1,2,S$1-1,totalresp),1)/(COUNTIFS(OFFSET('H2 benefits'!$A$1,2,$B16-1,totalresp),1,OFFSET('H2 benefits'!$A$1,2,S$1-1,totalresp),1)+COUNTIFS(OFFSET('H2 benefits'!$A$1,2,$B16-1,totalresp),1,OFFSET('H2 benefits'!$A$1,2,S$1-1,totalresp),0)+COUNTIFS(OFFSET('H2 benefits'!$A$1,2,$B16-1,totalresp),0,OFFSET('H2 benefits'!$A$1,2,S$1-1,totalresp),1)))</f>
        <v>0.73333333333333339</v>
      </c>
      <c r="T16">
        <f ca="1">1-(COUNTIFS(OFFSET('H2 benefits'!$A$1,2,$B16-1,totalresp),1,OFFSET('H2 benefits'!$A$1,2,T$1-1,totalresp),1)/(COUNTIFS(OFFSET('H2 benefits'!$A$1,2,$B16-1,totalresp),1,OFFSET('H2 benefits'!$A$1,2,T$1-1,totalresp),1)+COUNTIFS(OFFSET('H2 benefits'!$A$1,2,$B16-1,totalresp),1,OFFSET('H2 benefits'!$A$1,2,T$1-1,totalresp),0)+COUNTIFS(OFFSET('H2 benefits'!$A$1,2,$B16-1,totalresp),0,OFFSET('H2 benefits'!$A$1,2,T$1-1,totalresp),1)))</f>
        <v>0.62962962962962965</v>
      </c>
      <c r="U16">
        <f ca="1">1-(COUNTIFS(OFFSET('H2 benefits'!$A$1,2,$B16-1,totalresp),1,OFFSET('H2 benefits'!$A$1,2,U$1-1,totalresp),1)/(COUNTIFS(OFFSET('H2 benefits'!$A$1,2,$B16-1,totalresp),1,OFFSET('H2 benefits'!$A$1,2,U$1-1,totalresp),1)+COUNTIFS(OFFSET('H2 benefits'!$A$1,2,$B16-1,totalresp),1,OFFSET('H2 benefits'!$A$1,2,U$1-1,totalresp),0)+COUNTIFS(OFFSET('H2 benefits'!$A$1,2,$B16-1,totalresp),0,OFFSET('H2 benefits'!$A$1,2,U$1-1,totalresp),1)))</f>
        <v>0.7407407407407407</v>
      </c>
      <c r="V16">
        <f ca="1">1-(COUNTIFS(OFFSET('H2 benefits'!$A$1,2,$B16-1,totalresp),1,OFFSET('H2 benefits'!$A$1,2,V$1-1,totalresp),1)/(COUNTIFS(OFFSET('H2 benefits'!$A$1,2,$B16-1,totalresp),1,OFFSET('H2 benefits'!$A$1,2,V$1-1,totalresp),1)+COUNTIFS(OFFSET('H2 benefits'!$A$1,2,$B16-1,totalresp),1,OFFSET('H2 benefits'!$A$1,2,V$1-1,totalresp),0)+COUNTIFS(OFFSET('H2 benefits'!$A$1,2,$B16-1,totalresp),0,OFFSET('H2 benefits'!$A$1,2,V$1-1,totalresp),1)))</f>
        <v>0.83783783783783783</v>
      </c>
      <c r="W16">
        <f ca="1">1-(COUNTIFS(OFFSET('H2 benefits'!$A$1,2,$B16-1,totalresp),1,OFFSET('H2 benefits'!$A$1,2,W$1-1,totalresp),1)/(COUNTIFS(OFFSET('H2 benefits'!$A$1,2,$B16-1,totalresp),1,OFFSET('H2 benefits'!$A$1,2,W$1-1,totalresp),1)+COUNTIFS(OFFSET('H2 benefits'!$A$1,2,$B16-1,totalresp),1,OFFSET('H2 benefits'!$A$1,2,W$1-1,totalresp),0)+COUNTIFS(OFFSET('H2 benefits'!$A$1,2,$B16-1,totalresp),0,OFFSET('H2 benefits'!$A$1,2,W$1-1,totalresp),1)))</f>
        <v>0.92307692307692313</v>
      </c>
      <c r="X16">
        <f ca="1">1-(COUNTIFS(OFFSET('H2 benefits'!$A$1,2,$B16-1,totalresp),1,OFFSET('H2 benefits'!$A$1,2,X$1-1,totalresp),1)/(COUNTIFS(OFFSET('H2 benefits'!$A$1,2,$B16-1,totalresp),1,OFFSET('H2 benefits'!$A$1,2,X$1-1,totalresp),1)+COUNTIFS(OFFSET('H2 benefits'!$A$1,2,$B16-1,totalresp),1,OFFSET('H2 benefits'!$A$1,2,X$1-1,totalresp),0)+COUNTIFS(OFFSET('H2 benefits'!$A$1,2,$B16-1,totalresp),0,OFFSET('H2 benefits'!$A$1,2,X$1-1,totalresp),1)))</f>
        <v>0.80952380952380953</v>
      </c>
      <c r="Y16">
        <f ca="1">1-(COUNTIFS(OFFSET('H2 benefits'!$A$1,2,$B16-1,totalresp),1,OFFSET('H2 benefits'!$A$1,2,Y$1-1,totalresp),1)/(COUNTIFS(OFFSET('H2 benefits'!$A$1,2,$B16-1,totalresp),1,OFFSET('H2 benefits'!$A$1,2,Y$1-1,totalresp),1)+COUNTIFS(OFFSET('H2 benefits'!$A$1,2,$B16-1,totalresp),1,OFFSET('H2 benefits'!$A$1,2,Y$1-1,totalresp),0)+COUNTIFS(OFFSET('H2 benefits'!$A$1,2,$B16-1,totalresp),0,OFFSET('H2 benefits'!$A$1,2,Y$1-1,totalresp),1)))</f>
        <v>0.96153846153846156</v>
      </c>
      <c r="Z16">
        <f ca="1">1-(COUNTIFS(OFFSET('H2 benefits'!$A$1,2,$B16-1,totalresp),1,OFFSET('H2 benefits'!$A$1,2,Z$1-1,totalresp),1)/(COUNTIFS(OFFSET('H2 benefits'!$A$1,2,$B16-1,totalresp),1,OFFSET('H2 benefits'!$A$1,2,Z$1-1,totalresp),1)+COUNTIFS(OFFSET('H2 benefits'!$A$1,2,$B16-1,totalresp),1,OFFSET('H2 benefits'!$A$1,2,Z$1-1,totalresp),0)+COUNTIFS(OFFSET('H2 benefits'!$A$1,2,$B16-1,totalresp),0,OFFSET('H2 benefits'!$A$1,2,Z$1-1,totalresp),1)))</f>
        <v>0.85185185185185186</v>
      </c>
      <c r="AA16">
        <f ca="1">1-(COUNTIFS(OFFSET('H2 benefits'!$A$1,2,$B16-1,totalresp),1,OFFSET('H2 benefits'!$A$1,2,AA$1-1,totalresp),1)/(COUNTIFS(OFFSET('H2 benefits'!$A$1,2,$B16-1,totalresp),1,OFFSET('H2 benefits'!$A$1,2,AA$1-1,totalresp),1)+COUNTIFS(OFFSET('H2 benefits'!$A$1,2,$B16-1,totalresp),1,OFFSET('H2 benefits'!$A$1,2,AA$1-1,totalresp),0)+COUNTIFS(OFFSET('H2 benefits'!$A$1,2,$B16-1,totalresp),0,OFFSET('H2 benefits'!$A$1,2,AA$1-1,totalresp),1)))</f>
        <v>0.79411764705882359</v>
      </c>
    </row>
    <row r="17" spans="1:27" ht="26.25" x14ac:dyDescent="0.45">
      <c r="A17" s="21" t="s">
        <v>302</v>
      </c>
      <c r="B17" s="22">
        <v>20</v>
      </c>
      <c r="C17">
        <f ca="1">1-(COUNTIFS(OFFSET('H2 benefits'!$A$1,2,$B17-1,totalresp),1,OFFSET('H2 benefits'!$A$1,2,C$1-1,totalresp),1)/(COUNTIFS(OFFSET('H2 benefits'!$A$1,2,$B17-1,totalresp),1,OFFSET('H2 benefits'!$A$1,2,C$1-1,totalresp),1)+COUNTIFS(OFFSET('H2 benefits'!$A$1,2,$B17-1,totalresp),1,OFFSET('H2 benefits'!$A$1,2,C$1-1,totalresp),0)+COUNTIFS(OFFSET('H2 benefits'!$A$1,2,$B17-1,totalresp),0,OFFSET('H2 benefits'!$A$1,2,C$1-1,totalresp),1)))</f>
        <v>0.79629629629629628</v>
      </c>
      <c r="D17">
        <f ca="1">1-(COUNTIFS(OFFSET('H2 benefits'!$A$1,2,$B17-1,totalresp),1,OFFSET('H2 benefits'!$A$1,2,D$1-1,totalresp),1)/(COUNTIFS(OFFSET('H2 benefits'!$A$1,2,$B17-1,totalresp),1,OFFSET('H2 benefits'!$A$1,2,D$1-1,totalresp),1)+COUNTIFS(OFFSET('H2 benefits'!$A$1,2,$B17-1,totalresp),1,OFFSET('H2 benefits'!$A$1,2,D$1-1,totalresp),0)+COUNTIFS(OFFSET('H2 benefits'!$A$1,2,$B17-1,totalresp),0,OFFSET('H2 benefits'!$A$1,2,D$1-1,totalresp),1)))</f>
        <v>0.69117647058823528</v>
      </c>
      <c r="E17">
        <f ca="1">1-(COUNTIFS(OFFSET('H2 benefits'!$A$1,2,$B17-1,totalresp),1,OFFSET('H2 benefits'!$A$1,2,E$1-1,totalresp),1)/(COUNTIFS(OFFSET('H2 benefits'!$A$1,2,$B17-1,totalresp),1,OFFSET('H2 benefits'!$A$1,2,E$1-1,totalresp),1)+COUNTIFS(OFFSET('H2 benefits'!$A$1,2,$B17-1,totalresp),1,OFFSET('H2 benefits'!$A$1,2,E$1-1,totalresp),0)+COUNTIFS(OFFSET('H2 benefits'!$A$1,2,$B17-1,totalresp),0,OFFSET('H2 benefits'!$A$1,2,E$1-1,totalresp),1)))</f>
        <v>0.70909090909090911</v>
      </c>
      <c r="F17">
        <f ca="1">1-(COUNTIFS(OFFSET('H2 benefits'!$A$1,2,$B17-1,totalresp),1,OFFSET('H2 benefits'!$A$1,2,F$1-1,totalresp),1)/(COUNTIFS(OFFSET('H2 benefits'!$A$1,2,$B17-1,totalresp),1,OFFSET('H2 benefits'!$A$1,2,F$1-1,totalresp),1)+COUNTIFS(OFFSET('H2 benefits'!$A$1,2,$B17-1,totalresp),1,OFFSET('H2 benefits'!$A$1,2,F$1-1,totalresp),0)+COUNTIFS(OFFSET('H2 benefits'!$A$1,2,$B17-1,totalresp),0,OFFSET('H2 benefits'!$A$1,2,F$1-1,totalresp),1)))</f>
        <v>0.74358974358974361</v>
      </c>
      <c r="G17">
        <f ca="1">1-(COUNTIFS(OFFSET('H2 benefits'!$A$1,2,$B17-1,totalresp),1,OFFSET('H2 benefits'!$A$1,2,G$1-1,totalresp),1)/(COUNTIFS(OFFSET('H2 benefits'!$A$1,2,$B17-1,totalresp),1,OFFSET('H2 benefits'!$A$1,2,G$1-1,totalresp),1)+COUNTIFS(OFFSET('H2 benefits'!$A$1,2,$B17-1,totalresp),1,OFFSET('H2 benefits'!$A$1,2,G$1-1,totalresp),0)+COUNTIFS(OFFSET('H2 benefits'!$A$1,2,$B17-1,totalresp),0,OFFSET('H2 benefits'!$A$1,2,G$1-1,totalresp),1)))</f>
        <v>0.71698113207547176</v>
      </c>
      <c r="H17">
        <f ca="1">1-(COUNTIFS(OFFSET('H2 benefits'!$A$1,2,$B17-1,totalresp),1,OFFSET('H2 benefits'!$A$1,2,H$1-1,totalresp),1)/(COUNTIFS(OFFSET('H2 benefits'!$A$1,2,$B17-1,totalresp),1,OFFSET('H2 benefits'!$A$1,2,H$1-1,totalresp),1)+COUNTIFS(OFFSET('H2 benefits'!$A$1,2,$B17-1,totalresp),1,OFFSET('H2 benefits'!$A$1,2,H$1-1,totalresp),0)+COUNTIFS(OFFSET('H2 benefits'!$A$1,2,$B17-1,totalresp),0,OFFSET('H2 benefits'!$A$1,2,H$1-1,totalresp),1)))</f>
        <v>0.73170731707317072</v>
      </c>
      <c r="I17">
        <f ca="1">1-(COUNTIFS(OFFSET('H2 benefits'!$A$1,2,$B17-1,totalresp),1,OFFSET('H2 benefits'!$A$1,2,I$1-1,totalresp),1)/(COUNTIFS(OFFSET('H2 benefits'!$A$1,2,$B17-1,totalresp),1,OFFSET('H2 benefits'!$A$1,2,I$1-1,totalresp),1)+COUNTIFS(OFFSET('H2 benefits'!$A$1,2,$B17-1,totalresp),1,OFFSET('H2 benefits'!$A$1,2,I$1-1,totalresp),0)+COUNTIFS(OFFSET('H2 benefits'!$A$1,2,$B17-1,totalresp),0,OFFSET('H2 benefits'!$A$1,2,I$1-1,totalresp),1)))</f>
        <v>0.79245283018867929</v>
      </c>
      <c r="J17">
        <f ca="1">1-(COUNTIFS(OFFSET('H2 benefits'!$A$1,2,$B17-1,totalresp),1,OFFSET('H2 benefits'!$A$1,2,J$1-1,totalresp),1)/(COUNTIFS(OFFSET('H2 benefits'!$A$1,2,$B17-1,totalresp),1,OFFSET('H2 benefits'!$A$1,2,J$1-1,totalresp),1)+COUNTIFS(OFFSET('H2 benefits'!$A$1,2,$B17-1,totalresp),1,OFFSET('H2 benefits'!$A$1,2,J$1-1,totalresp),0)+COUNTIFS(OFFSET('H2 benefits'!$A$1,2,$B17-1,totalresp),0,OFFSET('H2 benefits'!$A$1,2,J$1-1,totalresp),1)))</f>
        <v>0.79166666666666663</v>
      </c>
      <c r="K17">
        <f ca="1">1-(COUNTIFS(OFFSET('H2 benefits'!$A$1,2,$B17-1,totalresp),1,OFFSET('H2 benefits'!$A$1,2,K$1-1,totalresp),1)/(COUNTIFS(OFFSET('H2 benefits'!$A$1,2,$B17-1,totalresp),1,OFFSET('H2 benefits'!$A$1,2,K$1-1,totalresp),1)+COUNTIFS(OFFSET('H2 benefits'!$A$1,2,$B17-1,totalresp),1,OFFSET('H2 benefits'!$A$1,2,K$1-1,totalresp),0)+COUNTIFS(OFFSET('H2 benefits'!$A$1,2,$B17-1,totalresp),0,OFFSET('H2 benefits'!$A$1,2,K$1-1,totalresp),1)))</f>
        <v>0.81081081081081074</v>
      </c>
      <c r="L17">
        <f ca="1">1-(COUNTIFS(OFFSET('H2 benefits'!$A$1,2,$B17-1,totalresp),1,OFFSET('H2 benefits'!$A$1,2,L$1-1,totalresp),1)/(COUNTIFS(OFFSET('H2 benefits'!$A$1,2,$B17-1,totalresp),1,OFFSET('H2 benefits'!$A$1,2,L$1-1,totalresp),1)+COUNTIFS(OFFSET('H2 benefits'!$A$1,2,$B17-1,totalresp),1,OFFSET('H2 benefits'!$A$1,2,L$1-1,totalresp),0)+COUNTIFS(OFFSET('H2 benefits'!$A$1,2,$B17-1,totalresp),0,OFFSET('H2 benefits'!$A$1,2,L$1-1,totalresp),1)))</f>
        <v>0.94285714285714284</v>
      </c>
      <c r="M17">
        <f ca="1">1-(COUNTIFS(OFFSET('H2 benefits'!$A$1,2,$B17-1,totalresp),1,OFFSET('H2 benefits'!$A$1,2,M$1-1,totalresp),1)/(COUNTIFS(OFFSET('H2 benefits'!$A$1,2,$B17-1,totalresp),1,OFFSET('H2 benefits'!$A$1,2,M$1-1,totalresp),1)+COUNTIFS(OFFSET('H2 benefits'!$A$1,2,$B17-1,totalresp),1,OFFSET('H2 benefits'!$A$1,2,M$1-1,totalresp),0)+COUNTIFS(OFFSET('H2 benefits'!$A$1,2,$B17-1,totalresp),0,OFFSET('H2 benefits'!$A$1,2,M$1-1,totalresp),1)))</f>
        <v>0.68888888888888888</v>
      </c>
      <c r="N17">
        <f ca="1">1-(COUNTIFS(OFFSET('H2 benefits'!$A$1,2,$B17-1,totalresp),1,OFFSET('H2 benefits'!$A$1,2,N$1-1,totalresp),1)/(COUNTIFS(OFFSET('H2 benefits'!$A$1,2,$B17-1,totalresp),1,OFFSET('H2 benefits'!$A$1,2,N$1-1,totalresp),1)+COUNTIFS(OFFSET('H2 benefits'!$A$1,2,$B17-1,totalresp),1,OFFSET('H2 benefits'!$A$1,2,N$1-1,totalresp),0)+COUNTIFS(OFFSET('H2 benefits'!$A$1,2,$B17-1,totalresp),0,OFFSET('H2 benefits'!$A$1,2,N$1-1,totalresp),1)))</f>
        <v>0.81081081081081074</v>
      </c>
      <c r="O17">
        <f ca="1">1-(COUNTIFS(OFFSET('H2 benefits'!$A$1,2,$B17-1,totalresp),1,OFFSET('H2 benefits'!$A$1,2,O$1-1,totalresp),1)/(COUNTIFS(OFFSET('H2 benefits'!$A$1,2,$B17-1,totalresp),1,OFFSET('H2 benefits'!$A$1,2,O$1-1,totalresp),1)+COUNTIFS(OFFSET('H2 benefits'!$A$1,2,$B17-1,totalresp),1,OFFSET('H2 benefits'!$A$1,2,O$1-1,totalresp),0)+COUNTIFS(OFFSET('H2 benefits'!$A$1,2,$B17-1,totalresp),0,OFFSET('H2 benefits'!$A$1,2,O$1-1,totalresp),1)))</f>
        <v>0.66666666666666674</v>
      </c>
      <c r="P17">
        <f ca="1">1-(COUNTIFS(OFFSET('H2 benefits'!$A$1,2,$B17-1,totalresp),1,OFFSET('H2 benefits'!$A$1,2,P$1-1,totalresp),1)/(COUNTIFS(OFFSET('H2 benefits'!$A$1,2,$B17-1,totalresp),1,OFFSET('H2 benefits'!$A$1,2,P$1-1,totalresp),1)+COUNTIFS(OFFSET('H2 benefits'!$A$1,2,$B17-1,totalresp),1,OFFSET('H2 benefits'!$A$1,2,P$1-1,totalresp),0)+COUNTIFS(OFFSET('H2 benefits'!$A$1,2,$B17-1,totalresp),0,OFFSET('H2 benefits'!$A$1,2,P$1-1,totalresp),1)))</f>
        <v>0.62857142857142856</v>
      </c>
      <c r="Q17">
        <f ca="1">1-(COUNTIFS(OFFSET('H2 benefits'!$A$1,2,$B17-1,totalresp),1,OFFSET('H2 benefits'!$A$1,2,Q$1-1,totalresp),1)/(COUNTIFS(OFFSET('H2 benefits'!$A$1,2,$B17-1,totalresp),1,OFFSET('H2 benefits'!$A$1,2,Q$1-1,totalresp),1)+COUNTIFS(OFFSET('H2 benefits'!$A$1,2,$B17-1,totalresp),1,OFFSET('H2 benefits'!$A$1,2,Q$1-1,totalresp),0)+COUNTIFS(OFFSET('H2 benefits'!$A$1,2,$B17-1,totalresp),0,OFFSET('H2 benefits'!$A$1,2,Q$1-1,totalresp),1)))</f>
        <v>0</v>
      </c>
      <c r="R17">
        <f ca="1">1-(COUNTIFS(OFFSET('H2 benefits'!$A$1,2,$B17-1,totalresp),1,OFFSET('H2 benefits'!$A$1,2,R$1-1,totalresp),1)/(COUNTIFS(OFFSET('H2 benefits'!$A$1,2,$B17-1,totalresp),1,OFFSET('H2 benefits'!$A$1,2,R$1-1,totalresp),1)+COUNTIFS(OFFSET('H2 benefits'!$A$1,2,$B17-1,totalresp),1,OFFSET('H2 benefits'!$A$1,2,R$1-1,totalresp),0)+COUNTIFS(OFFSET('H2 benefits'!$A$1,2,$B17-1,totalresp),0,OFFSET('H2 benefits'!$A$1,2,R$1-1,totalresp),1)))</f>
        <v>0.8</v>
      </c>
      <c r="S17">
        <f ca="1">1-(COUNTIFS(OFFSET('H2 benefits'!$A$1,2,$B17-1,totalresp),1,OFFSET('H2 benefits'!$A$1,2,S$1-1,totalresp),1)/(COUNTIFS(OFFSET('H2 benefits'!$A$1,2,$B17-1,totalresp),1,OFFSET('H2 benefits'!$A$1,2,S$1-1,totalresp),1)+COUNTIFS(OFFSET('H2 benefits'!$A$1,2,$B17-1,totalresp),1,OFFSET('H2 benefits'!$A$1,2,S$1-1,totalresp),0)+COUNTIFS(OFFSET('H2 benefits'!$A$1,2,$B17-1,totalresp),0,OFFSET('H2 benefits'!$A$1,2,S$1-1,totalresp),1)))</f>
        <v>0.84210526315789469</v>
      </c>
      <c r="T17">
        <f ca="1">1-(COUNTIFS(OFFSET('H2 benefits'!$A$1,2,$B17-1,totalresp),1,OFFSET('H2 benefits'!$A$1,2,T$1-1,totalresp),1)/(COUNTIFS(OFFSET('H2 benefits'!$A$1,2,$B17-1,totalresp),1,OFFSET('H2 benefits'!$A$1,2,T$1-1,totalresp),1)+COUNTIFS(OFFSET('H2 benefits'!$A$1,2,$B17-1,totalresp),1,OFFSET('H2 benefits'!$A$1,2,T$1-1,totalresp),0)+COUNTIFS(OFFSET('H2 benefits'!$A$1,2,$B17-1,totalresp),0,OFFSET('H2 benefits'!$A$1,2,T$1-1,totalresp),1)))</f>
        <v>0.61290322580645162</v>
      </c>
      <c r="U17">
        <f ca="1">1-(COUNTIFS(OFFSET('H2 benefits'!$A$1,2,$B17-1,totalresp),1,OFFSET('H2 benefits'!$A$1,2,U$1-1,totalresp),1)/(COUNTIFS(OFFSET('H2 benefits'!$A$1,2,$B17-1,totalresp),1,OFFSET('H2 benefits'!$A$1,2,U$1-1,totalresp),1)+COUNTIFS(OFFSET('H2 benefits'!$A$1,2,$B17-1,totalresp),1,OFFSET('H2 benefits'!$A$1,2,U$1-1,totalresp),0)+COUNTIFS(OFFSET('H2 benefits'!$A$1,2,$B17-1,totalresp),0,OFFSET('H2 benefits'!$A$1,2,U$1-1,totalresp),1)))</f>
        <v>0.75</v>
      </c>
      <c r="V17">
        <f ca="1">1-(COUNTIFS(OFFSET('H2 benefits'!$A$1,2,$B17-1,totalresp),1,OFFSET('H2 benefits'!$A$1,2,V$1-1,totalresp),1)/(COUNTIFS(OFFSET('H2 benefits'!$A$1,2,$B17-1,totalresp),1,OFFSET('H2 benefits'!$A$1,2,V$1-1,totalresp),1)+COUNTIFS(OFFSET('H2 benefits'!$A$1,2,$B17-1,totalresp),1,OFFSET('H2 benefits'!$A$1,2,V$1-1,totalresp),0)+COUNTIFS(OFFSET('H2 benefits'!$A$1,2,$B17-1,totalresp),0,OFFSET('H2 benefits'!$A$1,2,V$1-1,totalresp),1)))</f>
        <v>0.77500000000000002</v>
      </c>
      <c r="W17">
        <f ca="1">1-(COUNTIFS(OFFSET('H2 benefits'!$A$1,2,$B17-1,totalresp),1,OFFSET('H2 benefits'!$A$1,2,W$1-1,totalresp),1)/(COUNTIFS(OFFSET('H2 benefits'!$A$1,2,$B17-1,totalresp),1,OFFSET('H2 benefits'!$A$1,2,W$1-1,totalresp),1)+COUNTIFS(OFFSET('H2 benefits'!$A$1,2,$B17-1,totalresp),1,OFFSET('H2 benefits'!$A$1,2,W$1-1,totalresp),0)+COUNTIFS(OFFSET('H2 benefits'!$A$1,2,$B17-1,totalresp),0,OFFSET('H2 benefits'!$A$1,2,W$1-1,totalresp),1)))</f>
        <v>0.9375</v>
      </c>
      <c r="X17">
        <f ca="1">1-(COUNTIFS(OFFSET('H2 benefits'!$A$1,2,$B17-1,totalresp),1,OFFSET('H2 benefits'!$A$1,2,X$1-1,totalresp),1)/(COUNTIFS(OFFSET('H2 benefits'!$A$1,2,$B17-1,totalresp),1,OFFSET('H2 benefits'!$A$1,2,X$1-1,totalresp),1)+COUNTIFS(OFFSET('H2 benefits'!$A$1,2,$B17-1,totalresp),1,OFFSET('H2 benefits'!$A$1,2,X$1-1,totalresp),0)+COUNTIFS(OFFSET('H2 benefits'!$A$1,2,$B17-1,totalresp),0,OFFSET('H2 benefits'!$A$1,2,X$1-1,totalresp),1)))</f>
        <v>0.6</v>
      </c>
      <c r="Y17">
        <f ca="1">1-(COUNTIFS(OFFSET('H2 benefits'!$A$1,2,$B17-1,totalresp),1,OFFSET('H2 benefits'!$A$1,2,Y$1-1,totalresp),1)/(COUNTIFS(OFFSET('H2 benefits'!$A$1,2,$B17-1,totalresp),1,OFFSET('H2 benefits'!$A$1,2,Y$1-1,totalresp),1)+COUNTIFS(OFFSET('H2 benefits'!$A$1,2,$B17-1,totalresp),1,OFFSET('H2 benefits'!$A$1,2,Y$1-1,totalresp),0)+COUNTIFS(OFFSET('H2 benefits'!$A$1,2,$B17-1,totalresp),0,OFFSET('H2 benefits'!$A$1,2,Y$1-1,totalresp),1)))</f>
        <v>0.93548387096774199</v>
      </c>
      <c r="Z17">
        <f ca="1">1-(COUNTIFS(OFFSET('H2 benefits'!$A$1,2,$B17-1,totalresp),1,OFFSET('H2 benefits'!$A$1,2,Z$1-1,totalresp),1)/(COUNTIFS(OFFSET('H2 benefits'!$A$1,2,$B17-1,totalresp),1,OFFSET('H2 benefits'!$A$1,2,Z$1-1,totalresp),1)+COUNTIFS(OFFSET('H2 benefits'!$A$1,2,$B17-1,totalresp),1,OFFSET('H2 benefits'!$A$1,2,Z$1-1,totalresp),0)+COUNTIFS(OFFSET('H2 benefits'!$A$1,2,$B17-1,totalresp),0,OFFSET('H2 benefits'!$A$1,2,Z$1-1,totalresp),1)))</f>
        <v>0.87878787878787878</v>
      </c>
      <c r="AA17">
        <f ca="1">1-(COUNTIFS(OFFSET('H2 benefits'!$A$1,2,$B17-1,totalresp),1,OFFSET('H2 benefits'!$A$1,2,AA$1-1,totalresp),1)/(COUNTIFS(OFFSET('H2 benefits'!$A$1,2,$B17-1,totalresp),1,OFFSET('H2 benefits'!$A$1,2,AA$1-1,totalresp),1)+COUNTIFS(OFFSET('H2 benefits'!$A$1,2,$B17-1,totalresp),1,OFFSET('H2 benefits'!$A$1,2,AA$1-1,totalresp),0)+COUNTIFS(OFFSET('H2 benefits'!$A$1,2,$B17-1,totalresp),0,OFFSET('H2 benefits'!$A$1,2,AA$1-1,totalresp),1)))</f>
        <v>0.72972972972972971</v>
      </c>
    </row>
    <row r="18" spans="1:27" x14ac:dyDescent="0.45">
      <c r="A18" s="21" t="s">
        <v>303</v>
      </c>
      <c r="B18" s="22">
        <v>21</v>
      </c>
      <c r="C18">
        <f ca="1">1-(COUNTIFS(OFFSET('H2 benefits'!$A$1,2,$B18-1,totalresp),1,OFFSET('H2 benefits'!$A$1,2,C$1-1,totalresp),1)/(COUNTIFS(OFFSET('H2 benefits'!$A$1,2,$B18-1,totalresp),1,OFFSET('H2 benefits'!$A$1,2,C$1-1,totalresp),1)+COUNTIFS(OFFSET('H2 benefits'!$A$1,2,$B18-1,totalresp),1,OFFSET('H2 benefits'!$A$1,2,C$1-1,totalresp),0)+COUNTIFS(OFFSET('H2 benefits'!$A$1,2,$B18-1,totalresp),0,OFFSET('H2 benefits'!$A$1,2,C$1-1,totalresp),1)))</f>
        <v>0.85365853658536583</v>
      </c>
      <c r="D18">
        <f ca="1">1-(COUNTIFS(OFFSET('H2 benefits'!$A$1,2,$B18-1,totalresp),1,OFFSET('H2 benefits'!$A$1,2,D$1-1,totalresp),1)/(COUNTIFS(OFFSET('H2 benefits'!$A$1,2,$B18-1,totalresp),1,OFFSET('H2 benefits'!$A$1,2,D$1-1,totalresp),1)+COUNTIFS(OFFSET('H2 benefits'!$A$1,2,$B18-1,totalresp),1,OFFSET('H2 benefits'!$A$1,2,D$1-1,totalresp),0)+COUNTIFS(OFFSET('H2 benefits'!$A$1,2,$B18-1,totalresp),0,OFFSET('H2 benefits'!$A$1,2,D$1-1,totalresp),1)))</f>
        <v>0.90769230769230769</v>
      </c>
      <c r="E18">
        <f ca="1">1-(COUNTIFS(OFFSET('H2 benefits'!$A$1,2,$B18-1,totalresp),1,OFFSET('H2 benefits'!$A$1,2,E$1-1,totalresp),1)/(COUNTIFS(OFFSET('H2 benefits'!$A$1,2,$B18-1,totalresp),1,OFFSET('H2 benefits'!$A$1,2,E$1-1,totalresp),1)+COUNTIFS(OFFSET('H2 benefits'!$A$1,2,$B18-1,totalresp),1,OFFSET('H2 benefits'!$A$1,2,E$1-1,totalresp),0)+COUNTIFS(OFFSET('H2 benefits'!$A$1,2,$B18-1,totalresp),0,OFFSET('H2 benefits'!$A$1,2,E$1-1,totalresp),1)))</f>
        <v>0.87234042553191493</v>
      </c>
      <c r="F18">
        <f ca="1">1-(COUNTIFS(OFFSET('H2 benefits'!$A$1,2,$B18-1,totalresp),1,OFFSET('H2 benefits'!$A$1,2,F$1-1,totalresp),1)/(COUNTIFS(OFFSET('H2 benefits'!$A$1,2,$B18-1,totalresp),1,OFFSET('H2 benefits'!$A$1,2,F$1-1,totalresp),1)+COUNTIFS(OFFSET('H2 benefits'!$A$1,2,$B18-1,totalresp),1,OFFSET('H2 benefits'!$A$1,2,F$1-1,totalresp),0)+COUNTIFS(OFFSET('H2 benefits'!$A$1,2,$B18-1,totalresp),0,OFFSET('H2 benefits'!$A$1,2,F$1-1,totalresp),1)))</f>
        <v>0.85185185185185186</v>
      </c>
      <c r="G18">
        <f ca="1">1-(COUNTIFS(OFFSET('H2 benefits'!$A$1,2,$B18-1,totalresp),1,OFFSET('H2 benefits'!$A$1,2,G$1-1,totalresp),1)/(COUNTIFS(OFFSET('H2 benefits'!$A$1,2,$B18-1,totalresp),1,OFFSET('H2 benefits'!$A$1,2,G$1-1,totalresp),1)+COUNTIFS(OFFSET('H2 benefits'!$A$1,2,$B18-1,totalresp),1,OFFSET('H2 benefits'!$A$1,2,G$1-1,totalresp),0)+COUNTIFS(OFFSET('H2 benefits'!$A$1,2,$B18-1,totalresp),0,OFFSET('H2 benefits'!$A$1,2,G$1-1,totalresp),1)))</f>
        <v>0.93617021276595747</v>
      </c>
      <c r="H18">
        <f ca="1">1-(COUNTIFS(OFFSET('H2 benefits'!$A$1,2,$B18-1,totalresp),1,OFFSET('H2 benefits'!$A$1,2,H$1-1,totalresp),1)/(COUNTIFS(OFFSET('H2 benefits'!$A$1,2,$B18-1,totalresp),1,OFFSET('H2 benefits'!$A$1,2,H$1-1,totalresp),1)+COUNTIFS(OFFSET('H2 benefits'!$A$1,2,$B18-1,totalresp),1,OFFSET('H2 benefits'!$A$1,2,H$1-1,totalresp),0)+COUNTIFS(OFFSET('H2 benefits'!$A$1,2,$B18-1,totalresp),0,OFFSET('H2 benefits'!$A$1,2,H$1-1,totalresp),1)))</f>
        <v>0.96969696969696972</v>
      </c>
      <c r="I18">
        <f ca="1">1-(COUNTIFS(OFFSET('H2 benefits'!$A$1,2,$B18-1,totalresp),1,OFFSET('H2 benefits'!$A$1,2,I$1-1,totalresp),1)/(COUNTIFS(OFFSET('H2 benefits'!$A$1,2,$B18-1,totalresp),1,OFFSET('H2 benefits'!$A$1,2,I$1-1,totalresp),1)+COUNTIFS(OFFSET('H2 benefits'!$A$1,2,$B18-1,totalresp),1,OFFSET('H2 benefits'!$A$1,2,I$1-1,totalresp),0)+COUNTIFS(OFFSET('H2 benefits'!$A$1,2,$B18-1,totalresp),0,OFFSET('H2 benefits'!$A$1,2,I$1-1,totalresp),1)))</f>
        <v>0.93023255813953487</v>
      </c>
      <c r="J18">
        <f ca="1">1-(COUNTIFS(OFFSET('H2 benefits'!$A$1,2,$B18-1,totalresp),1,OFFSET('H2 benefits'!$A$1,2,J$1-1,totalresp),1)/(COUNTIFS(OFFSET('H2 benefits'!$A$1,2,$B18-1,totalresp),1,OFFSET('H2 benefits'!$A$1,2,J$1-1,totalresp),1)+COUNTIFS(OFFSET('H2 benefits'!$A$1,2,$B18-1,totalresp),1,OFFSET('H2 benefits'!$A$1,2,J$1-1,totalresp),0)+COUNTIFS(OFFSET('H2 benefits'!$A$1,2,$B18-1,totalresp),0,OFFSET('H2 benefits'!$A$1,2,J$1-1,totalresp),1)))</f>
        <v>0.78787878787878785</v>
      </c>
      <c r="K18">
        <f ca="1">1-(COUNTIFS(OFFSET('H2 benefits'!$A$1,2,$B18-1,totalresp),1,OFFSET('H2 benefits'!$A$1,2,K$1-1,totalresp),1)/(COUNTIFS(OFFSET('H2 benefits'!$A$1,2,$B18-1,totalresp),1,OFFSET('H2 benefits'!$A$1,2,K$1-1,totalresp),1)+COUNTIFS(OFFSET('H2 benefits'!$A$1,2,$B18-1,totalresp),1,OFFSET('H2 benefits'!$A$1,2,K$1-1,totalresp),0)+COUNTIFS(OFFSET('H2 benefits'!$A$1,2,$B18-1,totalresp),0,OFFSET('H2 benefits'!$A$1,2,K$1-1,totalresp),1)))</f>
        <v>0.91666666666666663</v>
      </c>
      <c r="L18">
        <f ca="1">1-(COUNTIFS(OFFSET('H2 benefits'!$A$1,2,$B18-1,totalresp),1,OFFSET('H2 benefits'!$A$1,2,L$1-1,totalresp),1)/(COUNTIFS(OFFSET('H2 benefits'!$A$1,2,$B18-1,totalresp),1,OFFSET('H2 benefits'!$A$1,2,L$1-1,totalresp),1)+COUNTIFS(OFFSET('H2 benefits'!$A$1,2,$B18-1,totalresp),1,OFFSET('H2 benefits'!$A$1,2,L$1-1,totalresp),0)+COUNTIFS(OFFSET('H2 benefits'!$A$1,2,$B18-1,totalresp),0,OFFSET('H2 benefits'!$A$1,2,L$1-1,totalresp),1)))</f>
        <v>0.88235294117647056</v>
      </c>
      <c r="M18">
        <f ca="1">1-(COUNTIFS(OFFSET('H2 benefits'!$A$1,2,$B18-1,totalresp),1,OFFSET('H2 benefits'!$A$1,2,M$1-1,totalresp),1)/(COUNTIFS(OFFSET('H2 benefits'!$A$1,2,$B18-1,totalresp),1,OFFSET('H2 benefits'!$A$1,2,M$1-1,totalresp),1)+COUNTIFS(OFFSET('H2 benefits'!$A$1,2,$B18-1,totalresp),1,OFFSET('H2 benefits'!$A$1,2,M$1-1,totalresp),0)+COUNTIFS(OFFSET('H2 benefits'!$A$1,2,$B18-1,totalresp),0,OFFSET('H2 benefits'!$A$1,2,M$1-1,totalresp),1)))</f>
        <v>0.86111111111111116</v>
      </c>
      <c r="N18">
        <f ca="1">1-(COUNTIFS(OFFSET('H2 benefits'!$A$1,2,$B18-1,totalresp),1,OFFSET('H2 benefits'!$A$1,2,N$1-1,totalresp),1)/(COUNTIFS(OFFSET('H2 benefits'!$A$1,2,$B18-1,totalresp),1,OFFSET('H2 benefits'!$A$1,2,N$1-1,totalresp),1)+COUNTIFS(OFFSET('H2 benefits'!$A$1,2,$B18-1,totalresp),1,OFFSET('H2 benefits'!$A$1,2,N$1-1,totalresp),0)+COUNTIFS(OFFSET('H2 benefits'!$A$1,2,$B18-1,totalresp),0,OFFSET('H2 benefits'!$A$1,2,N$1-1,totalresp),1)))</f>
        <v>0.91666666666666663</v>
      </c>
      <c r="O18">
        <f ca="1">1-(COUNTIFS(OFFSET('H2 benefits'!$A$1,2,$B18-1,totalresp),1,OFFSET('H2 benefits'!$A$1,2,O$1-1,totalresp),1)/(COUNTIFS(OFFSET('H2 benefits'!$A$1,2,$B18-1,totalresp),1,OFFSET('H2 benefits'!$A$1,2,O$1-1,totalresp),1)+COUNTIFS(OFFSET('H2 benefits'!$A$1,2,$B18-1,totalresp),1,OFFSET('H2 benefits'!$A$1,2,O$1-1,totalresp),0)+COUNTIFS(OFFSET('H2 benefits'!$A$1,2,$B18-1,totalresp),0,OFFSET('H2 benefits'!$A$1,2,O$1-1,totalresp),1)))</f>
        <v>0.8125</v>
      </c>
      <c r="P18">
        <f ca="1">1-(COUNTIFS(OFFSET('H2 benefits'!$A$1,2,$B18-1,totalresp),1,OFFSET('H2 benefits'!$A$1,2,P$1-1,totalresp),1)/(COUNTIFS(OFFSET('H2 benefits'!$A$1,2,$B18-1,totalresp),1,OFFSET('H2 benefits'!$A$1,2,P$1-1,totalresp),1)+COUNTIFS(OFFSET('H2 benefits'!$A$1,2,$B18-1,totalresp),1,OFFSET('H2 benefits'!$A$1,2,P$1-1,totalresp),0)+COUNTIFS(OFFSET('H2 benefits'!$A$1,2,$B18-1,totalresp),0,OFFSET('H2 benefits'!$A$1,2,P$1-1,totalresp),1)))</f>
        <v>0.84615384615384615</v>
      </c>
      <c r="Q18">
        <f ca="1">1-(COUNTIFS(OFFSET('H2 benefits'!$A$1,2,$B18-1,totalresp),1,OFFSET('H2 benefits'!$A$1,2,Q$1-1,totalresp),1)/(COUNTIFS(OFFSET('H2 benefits'!$A$1,2,$B18-1,totalresp),1,OFFSET('H2 benefits'!$A$1,2,Q$1-1,totalresp),1)+COUNTIFS(OFFSET('H2 benefits'!$A$1,2,$B18-1,totalresp),1,OFFSET('H2 benefits'!$A$1,2,Q$1-1,totalresp),0)+COUNTIFS(OFFSET('H2 benefits'!$A$1,2,$B18-1,totalresp),0,OFFSET('H2 benefits'!$A$1,2,Q$1-1,totalresp),1)))</f>
        <v>0.8</v>
      </c>
      <c r="R18">
        <f ca="1">1-(COUNTIFS(OFFSET('H2 benefits'!$A$1,2,$B18-1,totalresp),1,OFFSET('H2 benefits'!$A$1,2,R$1-1,totalresp),1)/(COUNTIFS(OFFSET('H2 benefits'!$A$1,2,$B18-1,totalresp),1,OFFSET('H2 benefits'!$A$1,2,R$1-1,totalresp),1)+COUNTIFS(OFFSET('H2 benefits'!$A$1,2,$B18-1,totalresp),1,OFFSET('H2 benefits'!$A$1,2,R$1-1,totalresp),0)+COUNTIFS(OFFSET('H2 benefits'!$A$1,2,$B18-1,totalresp),0,OFFSET('H2 benefits'!$A$1,2,R$1-1,totalresp),1)))</f>
        <v>0</v>
      </c>
      <c r="S18">
        <f ca="1">1-(COUNTIFS(OFFSET('H2 benefits'!$A$1,2,$B18-1,totalresp),1,OFFSET('H2 benefits'!$A$1,2,S$1-1,totalresp),1)/(COUNTIFS(OFFSET('H2 benefits'!$A$1,2,$B18-1,totalresp),1,OFFSET('H2 benefits'!$A$1,2,S$1-1,totalresp),1)+COUNTIFS(OFFSET('H2 benefits'!$A$1,2,$B18-1,totalresp),1,OFFSET('H2 benefits'!$A$1,2,S$1-1,totalresp),0)+COUNTIFS(OFFSET('H2 benefits'!$A$1,2,$B18-1,totalresp),0,OFFSET('H2 benefits'!$A$1,2,S$1-1,totalresp),1)))</f>
        <v>0.91666666666666663</v>
      </c>
      <c r="T18">
        <f ca="1">1-(COUNTIFS(OFFSET('H2 benefits'!$A$1,2,$B18-1,totalresp),1,OFFSET('H2 benefits'!$A$1,2,T$1-1,totalresp),1)/(COUNTIFS(OFFSET('H2 benefits'!$A$1,2,$B18-1,totalresp),1,OFFSET('H2 benefits'!$A$1,2,T$1-1,totalresp),1)+COUNTIFS(OFFSET('H2 benefits'!$A$1,2,$B18-1,totalresp),1,OFFSET('H2 benefits'!$A$1,2,T$1-1,totalresp),0)+COUNTIFS(OFFSET('H2 benefits'!$A$1,2,$B18-1,totalresp),0,OFFSET('H2 benefits'!$A$1,2,T$1-1,totalresp),1)))</f>
        <v>0.80952380952380953</v>
      </c>
      <c r="U18">
        <f ca="1">1-(COUNTIFS(OFFSET('H2 benefits'!$A$1,2,$B18-1,totalresp),1,OFFSET('H2 benefits'!$A$1,2,U$1-1,totalresp),1)/(COUNTIFS(OFFSET('H2 benefits'!$A$1,2,$B18-1,totalresp),1,OFFSET('H2 benefits'!$A$1,2,U$1-1,totalresp),1)+COUNTIFS(OFFSET('H2 benefits'!$A$1,2,$B18-1,totalresp),1,OFFSET('H2 benefits'!$A$1,2,U$1-1,totalresp),0)+COUNTIFS(OFFSET('H2 benefits'!$A$1,2,$B18-1,totalresp),0,OFFSET('H2 benefits'!$A$1,2,U$1-1,totalresp),1)))</f>
        <v>0.9</v>
      </c>
      <c r="V18">
        <f ca="1">1-(COUNTIFS(OFFSET('H2 benefits'!$A$1,2,$B18-1,totalresp),1,OFFSET('H2 benefits'!$A$1,2,V$1-1,totalresp),1)/(COUNTIFS(OFFSET('H2 benefits'!$A$1,2,$B18-1,totalresp),1,OFFSET('H2 benefits'!$A$1,2,V$1-1,totalresp),1)+COUNTIFS(OFFSET('H2 benefits'!$A$1,2,$B18-1,totalresp),1,OFFSET('H2 benefits'!$A$1,2,V$1-1,totalresp),0)+COUNTIFS(OFFSET('H2 benefits'!$A$1,2,$B18-1,totalresp),0,OFFSET('H2 benefits'!$A$1,2,V$1-1,totalresp),1)))</f>
        <v>0.93103448275862066</v>
      </c>
      <c r="W18">
        <f ca="1">1-(COUNTIFS(OFFSET('H2 benefits'!$A$1,2,$B18-1,totalresp),1,OFFSET('H2 benefits'!$A$1,2,W$1-1,totalresp),1)/(COUNTIFS(OFFSET('H2 benefits'!$A$1,2,$B18-1,totalresp),1,OFFSET('H2 benefits'!$A$1,2,W$1-1,totalresp),1)+COUNTIFS(OFFSET('H2 benefits'!$A$1,2,$B18-1,totalresp),1,OFFSET('H2 benefits'!$A$1,2,W$1-1,totalresp),0)+COUNTIFS(OFFSET('H2 benefits'!$A$1,2,$B18-1,totalresp),0,OFFSET('H2 benefits'!$A$1,2,W$1-1,totalresp),1)))</f>
        <v>0.93333333333333335</v>
      </c>
      <c r="X18">
        <f ca="1">1-(COUNTIFS(OFFSET('H2 benefits'!$A$1,2,$B18-1,totalresp),1,OFFSET('H2 benefits'!$A$1,2,X$1-1,totalresp),1)/(COUNTIFS(OFFSET('H2 benefits'!$A$1,2,$B18-1,totalresp),1,OFFSET('H2 benefits'!$A$1,2,X$1-1,totalresp),1)+COUNTIFS(OFFSET('H2 benefits'!$A$1,2,$B18-1,totalresp),1,OFFSET('H2 benefits'!$A$1,2,X$1-1,totalresp),0)+COUNTIFS(OFFSET('H2 benefits'!$A$1,2,$B18-1,totalresp),0,OFFSET('H2 benefits'!$A$1,2,X$1-1,totalresp),1)))</f>
        <v>0.91428571428571426</v>
      </c>
      <c r="Y18">
        <f ca="1">1-(COUNTIFS(OFFSET('H2 benefits'!$A$1,2,$B18-1,totalresp),1,OFFSET('H2 benefits'!$A$1,2,Y$1-1,totalresp),1)/(COUNTIFS(OFFSET('H2 benefits'!$A$1,2,$B18-1,totalresp),1,OFFSET('H2 benefits'!$A$1,2,Y$1-1,totalresp),1)+COUNTIFS(OFFSET('H2 benefits'!$A$1,2,$B18-1,totalresp),1,OFFSET('H2 benefits'!$A$1,2,Y$1-1,totalresp),0)+COUNTIFS(OFFSET('H2 benefits'!$A$1,2,$B18-1,totalresp),0,OFFSET('H2 benefits'!$A$1,2,Y$1-1,totalresp),1)))</f>
        <v>1</v>
      </c>
      <c r="Z18">
        <f ca="1">1-(COUNTIFS(OFFSET('H2 benefits'!$A$1,2,$B18-1,totalresp),1,OFFSET('H2 benefits'!$A$1,2,Z$1-1,totalresp),1)/(COUNTIFS(OFFSET('H2 benefits'!$A$1,2,$B18-1,totalresp),1,OFFSET('H2 benefits'!$A$1,2,Z$1-1,totalresp),1)+COUNTIFS(OFFSET('H2 benefits'!$A$1,2,$B18-1,totalresp),1,OFFSET('H2 benefits'!$A$1,2,Z$1-1,totalresp),0)+COUNTIFS(OFFSET('H2 benefits'!$A$1,2,$B18-1,totalresp),0,OFFSET('H2 benefits'!$A$1,2,Z$1-1,totalresp),1)))</f>
        <v>0.94444444444444442</v>
      </c>
      <c r="AA18">
        <f ca="1">1-(COUNTIFS(OFFSET('H2 benefits'!$A$1,2,$B18-1,totalresp),1,OFFSET('H2 benefits'!$A$1,2,AA$1-1,totalresp),1)/(COUNTIFS(OFFSET('H2 benefits'!$A$1,2,$B18-1,totalresp),1,OFFSET('H2 benefits'!$A$1,2,AA$1-1,totalresp),1)+COUNTIFS(OFFSET('H2 benefits'!$A$1,2,$B18-1,totalresp),1,OFFSET('H2 benefits'!$A$1,2,AA$1-1,totalresp),0)+COUNTIFS(OFFSET('H2 benefits'!$A$1,2,$B18-1,totalresp),0,OFFSET('H2 benefits'!$A$1,2,AA$1-1,totalresp),1)))</f>
        <v>0.88461538461538458</v>
      </c>
    </row>
    <row r="19" spans="1:27" x14ac:dyDescent="0.45">
      <c r="A19" s="21" t="s">
        <v>304</v>
      </c>
      <c r="B19" s="22">
        <v>22</v>
      </c>
      <c r="C19">
        <f ca="1">1-(COUNTIFS(OFFSET('H2 benefits'!$A$1,2,$B19-1,totalresp),1,OFFSET('H2 benefits'!$A$1,2,C$1-1,totalresp),1)/(COUNTIFS(OFFSET('H2 benefits'!$A$1,2,$B19-1,totalresp),1,OFFSET('H2 benefits'!$A$1,2,C$1-1,totalresp),1)+COUNTIFS(OFFSET('H2 benefits'!$A$1,2,$B19-1,totalresp),1,OFFSET('H2 benefits'!$A$1,2,C$1-1,totalresp),0)+COUNTIFS(OFFSET('H2 benefits'!$A$1,2,$B19-1,totalresp),0,OFFSET('H2 benefits'!$A$1,2,C$1-1,totalresp),1)))</f>
        <v>0.85416666666666663</v>
      </c>
      <c r="D19">
        <f ca="1">1-(COUNTIFS(OFFSET('H2 benefits'!$A$1,2,$B19-1,totalresp),1,OFFSET('H2 benefits'!$A$1,2,D$1-1,totalresp),1)/(COUNTIFS(OFFSET('H2 benefits'!$A$1,2,$B19-1,totalresp),1,OFFSET('H2 benefits'!$A$1,2,D$1-1,totalresp),1)+COUNTIFS(OFFSET('H2 benefits'!$A$1,2,$B19-1,totalresp),1,OFFSET('H2 benefits'!$A$1,2,D$1-1,totalresp),0)+COUNTIFS(OFFSET('H2 benefits'!$A$1,2,$B19-1,totalresp),0,OFFSET('H2 benefits'!$A$1,2,D$1-1,totalresp),1)))</f>
        <v>0.82089552238805974</v>
      </c>
      <c r="E19">
        <f ca="1">1-(COUNTIFS(OFFSET('H2 benefits'!$A$1,2,$B19-1,totalresp),1,OFFSET('H2 benefits'!$A$1,2,E$1-1,totalresp),1)/(COUNTIFS(OFFSET('H2 benefits'!$A$1,2,$B19-1,totalresp),1,OFFSET('H2 benefits'!$A$1,2,E$1-1,totalresp),1)+COUNTIFS(OFFSET('H2 benefits'!$A$1,2,$B19-1,totalresp),1,OFFSET('H2 benefits'!$A$1,2,E$1-1,totalresp),0)+COUNTIFS(OFFSET('H2 benefits'!$A$1,2,$B19-1,totalresp),0,OFFSET('H2 benefits'!$A$1,2,E$1-1,totalresp),1)))</f>
        <v>0.78</v>
      </c>
      <c r="F19">
        <f ca="1">1-(COUNTIFS(OFFSET('H2 benefits'!$A$1,2,$B19-1,totalresp),1,OFFSET('H2 benefits'!$A$1,2,F$1-1,totalresp),1)/(COUNTIFS(OFFSET('H2 benefits'!$A$1,2,$B19-1,totalresp),1,OFFSET('H2 benefits'!$A$1,2,F$1-1,totalresp),1)+COUNTIFS(OFFSET('H2 benefits'!$A$1,2,$B19-1,totalresp),1,OFFSET('H2 benefits'!$A$1,2,F$1-1,totalresp),0)+COUNTIFS(OFFSET('H2 benefits'!$A$1,2,$B19-1,totalresp),0,OFFSET('H2 benefits'!$A$1,2,F$1-1,totalresp),1)))</f>
        <v>0.81818181818181812</v>
      </c>
      <c r="G19">
        <f ca="1">1-(COUNTIFS(OFFSET('H2 benefits'!$A$1,2,$B19-1,totalresp),1,OFFSET('H2 benefits'!$A$1,2,G$1-1,totalresp),1)/(COUNTIFS(OFFSET('H2 benefits'!$A$1,2,$B19-1,totalresp),1,OFFSET('H2 benefits'!$A$1,2,G$1-1,totalresp),1)+COUNTIFS(OFFSET('H2 benefits'!$A$1,2,$B19-1,totalresp),1,OFFSET('H2 benefits'!$A$1,2,G$1-1,totalresp),0)+COUNTIFS(OFFSET('H2 benefits'!$A$1,2,$B19-1,totalresp),0,OFFSET('H2 benefits'!$A$1,2,G$1-1,totalresp),1)))</f>
        <v>0.88461538461538458</v>
      </c>
      <c r="H19">
        <f ca="1">1-(COUNTIFS(OFFSET('H2 benefits'!$A$1,2,$B19-1,totalresp),1,OFFSET('H2 benefits'!$A$1,2,H$1-1,totalresp),1)/(COUNTIFS(OFFSET('H2 benefits'!$A$1,2,$B19-1,totalresp),1,OFFSET('H2 benefits'!$A$1,2,H$1-1,totalresp),1)+COUNTIFS(OFFSET('H2 benefits'!$A$1,2,$B19-1,totalresp),1,OFFSET('H2 benefits'!$A$1,2,H$1-1,totalresp),0)+COUNTIFS(OFFSET('H2 benefits'!$A$1,2,$B19-1,totalresp),0,OFFSET('H2 benefits'!$A$1,2,H$1-1,totalresp),1)))</f>
        <v>0.86486486486486491</v>
      </c>
      <c r="I19">
        <f ca="1">1-(COUNTIFS(OFFSET('H2 benefits'!$A$1,2,$B19-1,totalresp),1,OFFSET('H2 benefits'!$A$1,2,I$1-1,totalresp),1)/(COUNTIFS(OFFSET('H2 benefits'!$A$1,2,$B19-1,totalresp),1,OFFSET('H2 benefits'!$A$1,2,I$1-1,totalresp),1)+COUNTIFS(OFFSET('H2 benefits'!$A$1,2,$B19-1,totalresp),1,OFFSET('H2 benefits'!$A$1,2,I$1-1,totalresp),0)+COUNTIFS(OFFSET('H2 benefits'!$A$1,2,$B19-1,totalresp),0,OFFSET('H2 benefits'!$A$1,2,I$1-1,totalresp),1)))</f>
        <v>0.7142857142857143</v>
      </c>
      <c r="J19">
        <f ca="1">1-(COUNTIFS(OFFSET('H2 benefits'!$A$1,2,$B19-1,totalresp),1,OFFSET('H2 benefits'!$A$1,2,J$1-1,totalresp),1)/(COUNTIFS(OFFSET('H2 benefits'!$A$1,2,$B19-1,totalresp),1,OFFSET('H2 benefits'!$A$1,2,J$1-1,totalresp),1)+COUNTIFS(OFFSET('H2 benefits'!$A$1,2,$B19-1,totalresp),1,OFFSET('H2 benefits'!$A$1,2,J$1-1,totalresp),0)+COUNTIFS(OFFSET('H2 benefits'!$A$1,2,$B19-1,totalresp),0,OFFSET('H2 benefits'!$A$1,2,J$1-1,totalresp),1)))</f>
        <v>0.8</v>
      </c>
      <c r="K19">
        <f ca="1">1-(COUNTIFS(OFFSET('H2 benefits'!$A$1,2,$B19-1,totalresp),1,OFFSET('H2 benefits'!$A$1,2,K$1-1,totalresp),1)/(COUNTIFS(OFFSET('H2 benefits'!$A$1,2,$B19-1,totalresp),1,OFFSET('H2 benefits'!$A$1,2,K$1-1,totalresp),1)+COUNTIFS(OFFSET('H2 benefits'!$A$1,2,$B19-1,totalresp),1,OFFSET('H2 benefits'!$A$1,2,K$1-1,totalresp),0)+COUNTIFS(OFFSET('H2 benefits'!$A$1,2,$B19-1,totalresp),0,OFFSET('H2 benefits'!$A$1,2,K$1-1,totalresp),1)))</f>
        <v>0.9375</v>
      </c>
      <c r="L19">
        <f ca="1">1-(COUNTIFS(OFFSET('H2 benefits'!$A$1,2,$B19-1,totalresp),1,OFFSET('H2 benefits'!$A$1,2,L$1-1,totalresp),1)/(COUNTIFS(OFFSET('H2 benefits'!$A$1,2,$B19-1,totalresp),1,OFFSET('H2 benefits'!$A$1,2,L$1-1,totalresp),1)+COUNTIFS(OFFSET('H2 benefits'!$A$1,2,$B19-1,totalresp),1,OFFSET('H2 benefits'!$A$1,2,L$1-1,totalresp),0)+COUNTIFS(OFFSET('H2 benefits'!$A$1,2,$B19-1,totalresp),0,OFFSET('H2 benefits'!$A$1,2,L$1-1,totalresp),1)))</f>
        <v>1</v>
      </c>
      <c r="M19">
        <f ca="1">1-(COUNTIFS(OFFSET('H2 benefits'!$A$1,2,$B19-1,totalresp),1,OFFSET('H2 benefits'!$A$1,2,M$1-1,totalresp),1)/(COUNTIFS(OFFSET('H2 benefits'!$A$1,2,$B19-1,totalresp),1,OFFSET('H2 benefits'!$A$1,2,M$1-1,totalresp),1)+COUNTIFS(OFFSET('H2 benefits'!$A$1,2,$B19-1,totalresp),1,OFFSET('H2 benefits'!$A$1,2,M$1-1,totalresp),0)+COUNTIFS(OFFSET('H2 benefits'!$A$1,2,$B19-1,totalresp),0,OFFSET('H2 benefits'!$A$1,2,M$1-1,totalresp),1)))</f>
        <v>0.71052631578947367</v>
      </c>
      <c r="N19">
        <f ca="1">1-(COUNTIFS(OFFSET('H2 benefits'!$A$1,2,$B19-1,totalresp),1,OFFSET('H2 benefits'!$A$1,2,N$1-1,totalresp),1)/(COUNTIFS(OFFSET('H2 benefits'!$A$1,2,$B19-1,totalresp),1,OFFSET('H2 benefits'!$A$1,2,N$1-1,totalresp),1)+COUNTIFS(OFFSET('H2 benefits'!$A$1,2,$B19-1,totalresp),1,OFFSET('H2 benefits'!$A$1,2,N$1-1,totalresp),0)+COUNTIFS(OFFSET('H2 benefits'!$A$1,2,$B19-1,totalresp),0,OFFSET('H2 benefits'!$A$1,2,N$1-1,totalresp),1)))</f>
        <v>0.8666666666666667</v>
      </c>
      <c r="O19">
        <f ca="1">1-(COUNTIFS(OFFSET('H2 benefits'!$A$1,2,$B19-1,totalresp),1,OFFSET('H2 benefits'!$A$1,2,O$1-1,totalresp),1)/(COUNTIFS(OFFSET('H2 benefits'!$A$1,2,$B19-1,totalresp),1,OFFSET('H2 benefits'!$A$1,2,O$1-1,totalresp),1)+COUNTIFS(OFFSET('H2 benefits'!$A$1,2,$B19-1,totalresp),1,OFFSET('H2 benefits'!$A$1,2,O$1-1,totalresp),0)+COUNTIFS(OFFSET('H2 benefits'!$A$1,2,$B19-1,totalresp),0,OFFSET('H2 benefits'!$A$1,2,O$1-1,totalresp),1)))</f>
        <v>0.85</v>
      </c>
      <c r="P19">
        <f ca="1">1-(COUNTIFS(OFFSET('H2 benefits'!$A$1,2,$B19-1,totalresp),1,OFFSET('H2 benefits'!$A$1,2,P$1-1,totalresp),1)/(COUNTIFS(OFFSET('H2 benefits'!$A$1,2,$B19-1,totalresp),1,OFFSET('H2 benefits'!$A$1,2,P$1-1,totalresp),1)+COUNTIFS(OFFSET('H2 benefits'!$A$1,2,$B19-1,totalresp),1,OFFSET('H2 benefits'!$A$1,2,P$1-1,totalresp),0)+COUNTIFS(OFFSET('H2 benefits'!$A$1,2,$B19-1,totalresp),0,OFFSET('H2 benefits'!$A$1,2,P$1-1,totalresp),1)))</f>
        <v>0.73333333333333339</v>
      </c>
      <c r="Q19">
        <f ca="1">1-(COUNTIFS(OFFSET('H2 benefits'!$A$1,2,$B19-1,totalresp),1,OFFSET('H2 benefits'!$A$1,2,Q$1-1,totalresp),1)/(COUNTIFS(OFFSET('H2 benefits'!$A$1,2,$B19-1,totalresp),1,OFFSET('H2 benefits'!$A$1,2,Q$1-1,totalresp),1)+COUNTIFS(OFFSET('H2 benefits'!$A$1,2,$B19-1,totalresp),1,OFFSET('H2 benefits'!$A$1,2,Q$1-1,totalresp),0)+COUNTIFS(OFFSET('H2 benefits'!$A$1,2,$B19-1,totalresp),0,OFFSET('H2 benefits'!$A$1,2,Q$1-1,totalresp),1)))</f>
        <v>0.84210526315789469</v>
      </c>
      <c r="R19">
        <f ca="1">1-(COUNTIFS(OFFSET('H2 benefits'!$A$1,2,$B19-1,totalresp),1,OFFSET('H2 benefits'!$A$1,2,R$1-1,totalresp),1)/(COUNTIFS(OFFSET('H2 benefits'!$A$1,2,$B19-1,totalresp),1,OFFSET('H2 benefits'!$A$1,2,R$1-1,totalresp),1)+COUNTIFS(OFFSET('H2 benefits'!$A$1,2,$B19-1,totalresp),1,OFFSET('H2 benefits'!$A$1,2,R$1-1,totalresp),0)+COUNTIFS(OFFSET('H2 benefits'!$A$1,2,$B19-1,totalresp),0,OFFSET('H2 benefits'!$A$1,2,R$1-1,totalresp),1)))</f>
        <v>0.91666666666666663</v>
      </c>
      <c r="S19">
        <f ca="1">1-(COUNTIFS(OFFSET('H2 benefits'!$A$1,2,$B19-1,totalresp),1,OFFSET('H2 benefits'!$A$1,2,S$1-1,totalresp),1)/(COUNTIFS(OFFSET('H2 benefits'!$A$1,2,$B19-1,totalresp),1,OFFSET('H2 benefits'!$A$1,2,S$1-1,totalresp),1)+COUNTIFS(OFFSET('H2 benefits'!$A$1,2,$B19-1,totalresp),1,OFFSET('H2 benefits'!$A$1,2,S$1-1,totalresp),0)+COUNTIFS(OFFSET('H2 benefits'!$A$1,2,$B19-1,totalresp),0,OFFSET('H2 benefits'!$A$1,2,S$1-1,totalresp),1)))</f>
        <v>0</v>
      </c>
      <c r="T19">
        <f ca="1">1-(COUNTIFS(OFFSET('H2 benefits'!$A$1,2,$B19-1,totalresp),1,OFFSET('H2 benefits'!$A$1,2,T$1-1,totalresp),1)/(COUNTIFS(OFFSET('H2 benefits'!$A$1,2,$B19-1,totalresp),1,OFFSET('H2 benefits'!$A$1,2,T$1-1,totalresp),1)+COUNTIFS(OFFSET('H2 benefits'!$A$1,2,$B19-1,totalresp),1,OFFSET('H2 benefits'!$A$1,2,T$1-1,totalresp),0)+COUNTIFS(OFFSET('H2 benefits'!$A$1,2,$B19-1,totalresp),0,OFFSET('H2 benefits'!$A$1,2,T$1-1,totalresp),1)))</f>
        <v>0.67999999999999994</v>
      </c>
      <c r="U19">
        <f ca="1">1-(COUNTIFS(OFFSET('H2 benefits'!$A$1,2,$B19-1,totalresp),1,OFFSET('H2 benefits'!$A$1,2,U$1-1,totalresp),1)/(COUNTIFS(OFFSET('H2 benefits'!$A$1,2,$B19-1,totalresp),1,OFFSET('H2 benefits'!$A$1,2,U$1-1,totalresp),1)+COUNTIFS(OFFSET('H2 benefits'!$A$1,2,$B19-1,totalresp),1,OFFSET('H2 benefits'!$A$1,2,U$1-1,totalresp),0)+COUNTIFS(OFFSET('H2 benefits'!$A$1,2,$B19-1,totalresp),0,OFFSET('H2 benefits'!$A$1,2,U$1-1,totalresp),1)))</f>
        <v>0.9285714285714286</v>
      </c>
      <c r="V19">
        <f ca="1">1-(COUNTIFS(OFFSET('H2 benefits'!$A$1,2,$B19-1,totalresp),1,OFFSET('H2 benefits'!$A$1,2,V$1-1,totalresp),1)/(COUNTIFS(OFFSET('H2 benefits'!$A$1,2,$B19-1,totalresp),1,OFFSET('H2 benefits'!$A$1,2,V$1-1,totalresp),1)+COUNTIFS(OFFSET('H2 benefits'!$A$1,2,$B19-1,totalresp),1,OFFSET('H2 benefits'!$A$1,2,V$1-1,totalresp),0)+COUNTIFS(OFFSET('H2 benefits'!$A$1,2,$B19-1,totalresp),0,OFFSET('H2 benefits'!$A$1,2,V$1-1,totalresp),1)))</f>
        <v>0.81818181818181812</v>
      </c>
      <c r="W19">
        <f ca="1">1-(COUNTIFS(OFFSET('H2 benefits'!$A$1,2,$B19-1,totalresp),1,OFFSET('H2 benefits'!$A$1,2,W$1-1,totalresp),1)/(COUNTIFS(OFFSET('H2 benefits'!$A$1,2,$B19-1,totalresp),1,OFFSET('H2 benefits'!$A$1,2,W$1-1,totalresp),1)+COUNTIFS(OFFSET('H2 benefits'!$A$1,2,$B19-1,totalresp),1,OFFSET('H2 benefits'!$A$1,2,W$1-1,totalresp),0)+COUNTIFS(OFFSET('H2 benefits'!$A$1,2,$B19-1,totalresp),0,OFFSET('H2 benefits'!$A$1,2,W$1-1,totalresp),1)))</f>
        <v>0.8</v>
      </c>
      <c r="X19">
        <f ca="1">1-(COUNTIFS(OFFSET('H2 benefits'!$A$1,2,$B19-1,totalresp),1,OFFSET('H2 benefits'!$A$1,2,X$1-1,totalresp),1)/(COUNTIFS(OFFSET('H2 benefits'!$A$1,2,$B19-1,totalresp),1,OFFSET('H2 benefits'!$A$1,2,X$1-1,totalresp),1)+COUNTIFS(OFFSET('H2 benefits'!$A$1,2,$B19-1,totalresp),1,OFFSET('H2 benefits'!$A$1,2,X$1-1,totalresp),0)+COUNTIFS(OFFSET('H2 benefits'!$A$1,2,$B19-1,totalresp),0,OFFSET('H2 benefits'!$A$1,2,X$1-1,totalresp),1)))</f>
        <v>0.87804878048780488</v>
      </c>
      <c r="Y19">
        <f ca="1">1-(COUNTIFS(OFFSET('H2 benefits'!$A$1,2,$B19-1,totalresp),1,OFFSET('H2 benefits'!$A$1,2,Y$1-1,totalresp),1)/(COUNTIFS(OFFSET('H2 benefits'!$A$1,2,$B19-1,totalresp),1,OFFSET('H2 benefits'!$A$1,2,Y$1-1,totalresp),1)+COUNTIFS(OFFSET('H2 benefits'!$A$1,2,$B19-1,totalresp),1,OFFSET('H2 benefits'!$A$1,2,Y$1-1,totalresp),0)+COUNTIFS(OFFSET('H2 benefits'!$A$1,2,$B19-1,totalresp),0,OFFSET('H2 benefits'!$A$1,2,Y$1-1,totalresp),1)))</f>
        <v>0.78947368421052633</v>
      </c>
      <c r="Z19">
        <f ca="1">1-(COUNTIFS(OFFSET('H2 benefits'!$A$1,2,$B19-1,totalresp),1,OFFSET('H2 benefits'!$A$1,2,Z$1-1,totalresp),1)/(COUNTIFS(OFFSET('H2 benefits'!$A$1,2,$B19-1,totalresp),1,OFFSET('H2 benefits'!$A$1,2,Z$1-1,totalresp),1)+COUNTIFS(OFFSET('H2 benefits'!$A$1,2,$B19-1,totalresp),1,OFFSET('H2 benefits'!$A$1,2,Z$1-1,totalresp),0)+COUNTIFS(OFFSET('H2 benefits'!$A$1,2,$B19-1,totalresp),0,OFFSET('H2 benefits'!$A$1,2,Z$1-1,totalresp),1)))</f>
        <v>0.92</v>
      </c>
      <c r="AA19">
        <f ca="1">1-(COUNTIFS(OFFSET('H2 benefits'!$A$1,2,$B19-1,totalresp),1,OFFSET('H2 benefits'!$A$1,2,AA$1-1,totalresp),1)/(COUNTIFS(OFFSET('H2 benefits'!$A$1,2,$B19-1,totalresp),1,OFFSET('H2 benefits'!$A$1,2,AA$1-1,totalresp),1)+COUNTIFS(OFFSET('H2 benefits'!$A$1,2,$B19-1,totalresp),1,OFFSET('H2 benefits'!$A$1,2,AA$1-1,totalresp),0)+COUNTIFS(OFFSET('H2 benefits'!$A$1,2,$B19-1,totalresp),0,OFFSET('H2 benefits'!$A$1,2,AA$1-1,totalresp),1)))</f>
        <v>0.76666666666666661</v>
      </c>
    </row>
    <row r="20" spans="1:27" ht="39.4" x14ac:dyDescent="0.45">
      <c r="A20" s="21" t="s">
        <v>305</v>
      </c>
      <c r="B20" s="22">
        <v>23</v>
      </c>
      <c r="C20">
        <f ca="1">1-(COUNTIFS(OFFSET('H2 benefits'!$A$1,2,$B20-1,totalresp),1,OFFSET('H2 benefits'!$A$1,2,C$1-1,totalresp),1)/(COUNTIFS(OFFSET('H2 benefits'!$A$1,2,$B20-1,totalresp),1,OFFSET('H2 benefits'!$A$1,2,C$1-1,totalresp),1)+COUNTIFS(OFFSET('H2 benefits'!$A$1,2,$B20-1,totalresp),1,OFFSET('H2 benefits'!$A$1,2,C$1-1,totalresp),0)+COUNTIFS(OFFSET('H2 benefits'!$A$1,2,$B20-1,totalresp),0,OFFSET('H2 benefits'!$A$1,2,C$1-1,totalresp),1)))</f>
        <v>0.8</v>
      </c>
      <c r="D20">
        <f ca="1">1-(COUNTIFS(OFFSET('H2 benefits'!$A$1,2,$B20-1,totalresp),1,OFFSET('H2 benefits'!$A$1,2,D$1-1,totalresp),1)/(COUNTIFS(OFFSET('H2 benefits'!$A$1,2,$B20-1,totalresp),1,OFFSET('H2 benefits'!$A$1,2,D$1-1,totalresp),1)+COUNTIFS(OFFSET('H2 benefits'!$A$1,2,$B20-1,totalresp),1,OFFSET('H2 benefits'!$A$1,2,D$1-1,totalresp),0)+COUNTIFS(OFFSET('H2 benefits'!$A$1,2,$B20-1,totalresp),0,OFFSET('H2 benefits'!$A$1,2,D$1-1,totalresp),1)))</f>
        <v>0.81818181818181812</v>
      </c>
      <c r="E20">
        <f ca="1">1-(COUNTIFS(OFFSET('H2 benefits'!$A$1,2,$B20-1,totalresp),1,OFFSET('H2 benefits'!$A$1,2,E$1-1,totalresp),1)/(COUNTIFS(OFFSET('H2 benefits'!$A$1,2,$B20-1,totalresp),1,OFFSET('H2 benefits'!$A$1,2,E$1-1,totalresp),1)+COUNTIFS(OFFSET('H2 benefits'!$A$1,2,$B20-1,totalresp),1,OFFSET('H2 benefits'!$A$1,2,E$1-1,totalresp),0)+COUNTIFS(OFFSET('H2 benefits'!$A$1,2,$B20-1,totalresp),0,OFFSET('H2 benefits'!$A$1,2,E$1-1,totalresp),1)))</f>
        <v>0.72340425531914887</v>
      </c>
      <c r="F20">
        <f ca="1">1-(COUNTIFS(OFFSET('H2 benefits'!$A$1,2,$B20-1,totalresp),1,OFFSET('H2 benefits'!$A$1,2,F$1-1,totalresp),1)/(COUNTIFS(OFFSET('H2 benefits'!$A$1,2,$B20-1,totalresp),1,OFFSET('H2 benefits'!$A$1,2,F$1-1,totalresp),1)+COUNTIFS(OFFSET('H2 benefits'!$A$1,2,$B20-1,totalresp),1,OFFSET('H2 benefits'!$A$1,2,F$1-1,totalresp),0)+COUNTIFS(OFFSET('H2 benefits'!$A$1,2,$B20-1,totalresp),0,OFFSET('H2 benefits'!$A$1,2,F$1-1,totalresp),1)))</f>
        <v>0.73333333333333339</v>
      </c>
      <c r="G20">
        <f ca="1">1-(COUNTIFS(OFFSET('H2 benefits'!$A$1,2,$B20-1,totalresp),1,OFFSET('H2 benefits'!$A$1,2,G$1-1,totalresp),1)/(COUNTIFS(OFFSET('H2 benefits'!$A$1,2,$B20-1,totalresp),1,OFFSET('H2 benefits'!$A$1,2,G$1-1,totalresp),1)+COUNTIFS(OFFSET('H2 benefits'!$A$1,2,$B20-1,totalresp),1,OFFSET('H2 benefits'!$A$1,2,G$1-1,totalresp),0)+COUNTIFS(OFFSET('H2 benefits'!$A$1,2,$B20-1,totalresp),0,OFFSET('H2 benefits'!$A$1,2,G$1-1,totalresp),1)))</f>
        <v>0.8125</v>
      </c>
      <c r="H20">
        <f ca="1">1-(COUNTIFS(OFFSET('H2 benefits'!$A$1,2,$B20-1,totalresp),1,OFFSET('H2 benefits'!$A$1,2,H$1-1,totalresp),1)/(COUNTIFS(OFFSET('H2 benefits'!$A$1,2,$B20-1,totalresp),1,OFFSET('H2 benefits'!$A$1,2,H$1-1,totalresp),1)+COUNTIFS(OFFSET('H2 benefits'!$A$1,2,$B20-1,totalresp),1,OFFSET('H2 benefits'!$A$1,2,H$1-1,totalresp),0)+COUNTIFS(OFFSET('H2 benefits'!$A$1,2,$B20-1,totalresp),0,OFFSET('H2 benefits'!$A$1,2,H$1-1,totalresp),1)))</f>
        <v>0.79411764705882359</v>
      </c>
      <c r="I20">
        <f ca="1">1-(COUNTIFS(OFFSET('H2 benefits'!$A$1,2,$B20-1,totalresp),1,OFFSET('H2 benefits'!$A$1,2,I$1-1,totalresp),1)/(COUNTIFS(OFFSET('H2 benefits'!$A$1,2,$B20-1,totalresp),1,OFFSET('H2 benefits'!$A$1,2,I$1-1,totalresp),1)+COUNTIFS(OFFSET('H2 benefits'!$A$1,2,$B20-1,totalresp),1,OFFSET('H2 benefits'!$A$1,2,I$1-1,totalresp),0)+COUNTIFS(OFFSET('H2 benefits'!$A$1,2,$B20-1,totalresp),0,OFFSET('H2 benefits'!$A$1,2,I$1-1,totalresp),1)))</f>
        <v>0.82222222222222219</v>
      </c>
      <c r="J20">
        <f ca="1">1-(COUNTIFS(OFFSET('H2 benefits'!$A$1,2,$B20-1,totalresp),1,OFFSET('H2 benefits'!$A$1,2,J$1-1,totalresp),1)/(COUNTIFS(OFFSET('H2 benefits'!$A$1,2,$B20-1,totalresp),1,OFFSET('H2 benefits'!$A$1,2,J$1-1,totalresp),1)+COUNTIFS(OFFSET('H2 benefits'!$A$1,2,$B20-1,totalresp),1,OFFSET('H2 benefits'!$A$1,2,J$1-1,totalresp),0)+COUNTIFS(OFFSET('H2 benefits'!$A$1,2,$B20-1,totalresp),0,OFFSET('H2 benefits'!$A$1,2,J$1-1,totalresp),1)))</f>
        <v>0.79487179487179493</v>
      </c>
      <c r="K20">
        <f ca="1">1-(COUNTIFS(OFFSET('H2 benefits'!$A$1,2,$B20-1,totalresp),1,OFFSET('H2 benefits'!$A$1,2,K$1-1,totalresp),1)/(COUNTIFS(OFFSET('H2 benefits'!$A$1,2,$B20-1,totalresp),1,OFFSET('H2 benefits'!$A$1,2,K$1-1,totalresp),1)+COUNTIFS(OFFSET('H2 benefits'!$A$1,2,$B20-1,totalresp),1,OFFSET('H2 benefits'!$A$1,2,K$1-1,totalresp),0)+COUNTIFS(OFFSET('H2 benefits'!$A$1,2,$B20-1,totalresp),0,OFFSET('H2 benefits'!$A$1,2,K$1-1,totalresp),1)))</f>
        <v>0.8214285714285714</v>
      </c>
      <c r="L20">
        <f ca="1">1-(COUNTIFS(OFFSET('H2 benefits'!$A$1,2,$B20-1,totalresp),1,OFFSET('H2 benefits'!$A$1,2,L$1-1,totalresp),1)/(COUNTIFS(OFFSET('H2 benefits'!$A$1,2,$B20-1,totalresp),1,OFFSET('H2 benefits'!$A$1,2,L$1-1,totalresp),1)+COUNTIFS(OFFSET('H2 benefits'!$A$1,2,$B20-1,totalresp),1,OFFSET('H2 benefits'!$A$1,2,L$1-1,totalresp),0)+COUNTIFS(OFFSET('H2 benefits'!$A$1,2,$B20-1,totalresp),0,OFFSET('H2 benefits'!$A$1,2,L$1-1,totalresp),1)))</f>
        <v>0.91666666666666663</v>
      </c>
      <c r="M20">
        <f ca="1">1-(COUNTIFS(OFFSET('H2 benefits'!$A$1,2,$B20-1,totalresp),1,OFFSET('H2 benefits'!$A$1,2,M$1-1,totalresp),1)/(COUNTIFS(OFFSET('H2 benefits'!$A$1,2,$B20-1,totalresp),1,OFFSET('H2 benefits'!$A$1,2,M$1-1,totalresp),1)+COUNTIFS(OFFSET('H2 benefits'!$A$1,2,$B20-1,totalresp),1,OFFSET('H2 benefits'!$A$1,2,M$1-1,totalresp),0)+COUNTIFS(OFFSET('H2 benefits'!$A$1,2,$B20-1,totalresp),0,OFFSET('H2 benefits'!$A$1,2,M$1-1,totalresp),1)))</f>
        <v>0.62857142857142856</v>
      </c>
      <c r="N20">
        <f ca="1">1-(COUNTIFS(OFFSET('H2 benefits'!$A$1,2,$B20-1,totalresp),1,OFFSET('H2 benefits'!$A$1,2,N$1-1,totalresp),1)/(COUNTIFS(OFFSET('H2 benefits'!$A$1,2,$B20-1,totalresp),1,OFFSET('H2 benefits'!$A$1,2,N$1-1,totalresp),1)+COUNTIFS(OFFSET('H2 benefits'!$A$1,2,$B20-1,totalresp),1,OFFSET('H2 benefits'!$A$1,2,N$1-1,totalresp),0)+COUNTIFS(OFFSET('H2 benefits'!$A$1,2,$B20-1,totalresp),0,OFFSET('H2 benefits'!$A$1,2,N$1-1,totalresp),1)))</f>
        <v>0.86206896551724133</v>
      </c>
      <c r="O20">
        <f ca="1">1-(COUNTIFS(OFFSET('H2 benefits'!$A$1,2,$B20-1,totalresp),1,OFFSET('H2 benefits'!$A$1,2,O$1-1,totalresp),1)/(COUNTIFS(OFFSET('H2 benefits'!$A$1,2,$B20-1,totalresp),1,OFFSET('H2 benefits'!$A$1,2,O$1-1,totalresp),1)+COUNTIFS(OFFSET('H2 benefits'!$A$1,2,$B20-1,totalresp),1,OFFSET('H2 benefits'!$A$1,2,O$1-1,totalresp),0)+COUNTIFS(OFFSET('H2 benefits'!$A$1,2,$B20-1,totalresp),0,OFFSET('H2 benefits'!$A$1,2,O$1-1,totalresp),1)))</f>
        <v>0.75</v>
      </c>
      <c r="P20">
        <f ca="1">1-(COUNTIFS(OFFSET('H2 benefits'!$A$1,2,$B20-1,totalresp),1,OFFSET('H2 benefits'!$A$1,2,P$1-1,totalresp),1)/(COUNTIFS(OFFSET('H2 benefits'!$A$1,2,$B20-1,totalresp),1,OFFSET('H2 benefits'!$A$1,2,P$1-1,totalresp),1)+COUNTIFS(OFFSET('H2 benefits'!$A$1,2,$B20-1,totalresp),1,OFFSET('H2 benefits'!$A$1,2,P$1-1,totalresp),0)+COUNTIFS(OFFSET('H2 benefits'!$A$1,2,$B20-1,totalresp),0,OFFSET('H2 benefits'!$A$1,2,P$1-1,totalresp),1)))</f>
        <v>0.62962962962962965</v>
      </c>
      <c r="Q20">
        <f ca="1">1-(COUNTIFS(OFFSET('H2 benefits'!$A$1,2,$B20-1,totalresp),1,OFFSET('H2 benefits'!$A$1,2,Q$1-1,totalresp),1)/(COUNTIFS(OFFSET('H2 benefits'!$A$1,2,$B20-1,totalresp),1,OFFSET('H2 benefits'!$A$1,2,Q$1-1,totalresp),1)+COUNTIFS(OFFSET('H2 benefits'!$A$1,2,$B20-1,totalresp),1,OFFSET('H2 benefits'!$A$1,2,Q$1-1,totalresp),0)+COUNTIFS(OFFSET('H2 benefits'!$A$1,2,$B20-1,totalresp),0,OFFSET('H2 benefits'!$A$1,2,Q$1-1,totalresp),1)))</f>
        <v>0.61290322580645162</v>
      </c>
      <c r="R20">
        <f ca="1">1-(COUNTIFS(OFFSET('H2 benefits'!$A$1,2,$B20-1,totalresp),1,OFFSET('H2 benefits'!$A$1,2,R$1-1,totalresp),1)/(COUNTIFS(OFFSET('H2 benefits'!$A$1,2,$B20-1,totalresp),1,OFFSET('H2 benefits'!$A$1,2,R$1-1,totalresp),1)+COUNTIFS(OFFSET('H2 benefits'!$A$1,2,$B20-1,totalresp),1,OFFSET('H2 benefits'!$A$1,2,R$1-1,totalresp),0)+COUNTIFS(OFFSET('H2 benefits'!$A$1,2,$B20-1,totalresp),0,OFFSET('H2 benefits'!$A$1,2,R$1-1,totalresp),1)))</f>
        <v>0.80952380952380953</v>
      </c>
      <c r="S20">
        <f ca="1">1-(COUNTIFS(OFFSET('H2 benefits'!$A$1,2,$B20-1,totalresp),1,OFFSET('H2 benefits'!$A$1,2,S$1-1,totalresp),1)/(COUNTIFS(OFFSET('H2 benefits'!$A$1,2,$B20-1,totalresp),1,OFFSET('H2 benefits'!$A$1,2,S$1-1,totalresp),1)+COUNTIFS(OFFSET('H2 benefits'!$A$1,2,$B20-1,totalresp),1,OFFSET('H2 benefits'!$A$1,2,S$1-1,totalresp),0)+COUNTIFS(OFFSET('H2 benefits'!$A$1,2,$B20-1,totalresp),0,OFFSET('H2 benefits'!$A$1,2,S$1-1,totalresp),1)))</f>
        <v>0.67999999999999994</v>
      </c>
      <c r="T20">
        <f ca="1">1-(COUNTIFS(OFFSET('H2 benefits'!$A$1,2,$B20-1,totalresp),1,OFFSET('H2 benefits'!$A$1,2,T$1-1,totalresp),1)/(COUNTIFS(OFFSET('H2 benefits'!$A$1,2,$B20-1,totalresp),1,OFFSET('H2 benefits'!$A$1,2,T$1-1,totalresp),1)+COUNTIFS(OFFSET('H2 benefits'!$A$1,2,$B20-1,totalresp),1,OFFSET('H2 benefits'!$A$1,2,T$1-1,totalresp),0)+COUNTIFS(OFFSET('H2 benefits'!$A$1,2,$B20-1,totalresp),0,OFFSET('H2 benefits'!$A$1,2,T$1-1,totalresp),1)))</f>
        <v>0</v>
      </c>
      <c r="U20">
        <f ca="1">1-(COUNTIFS(OFFSET('H2 benefits'!$A$1,2,$B20-1,totalresp),1,OFFSET('H2 benefits'!$A$1,2,U$1-1,totalresp),1)/(COUNTIFS(OFFSET('H2 benefits'!$A$1,2,$B20-1,totalresp),1,OFFSET('H2 benefits'!$A$1,2,U$1-1,totalresp),1)+COUNTIFS(OFFSET('H2 benefits'!$A$1,2,$B20-1,totalresp),1,OFFSET('H2 benefits'!$A$1,2,U$1-1,totalresp),0)+COUNTIFS(OFFSET('H2 benefits'!$A$1,2,$B20-1,totalresp),0,OFFSET('H2 benefits'!$A$1,2,U$1-1,totalresp),1)))</f>
        <v>0.84</v>
      </c>
      <c r="V20">
        <f ca="1">1-(COUNTIFS(OFFSET('H2 benefits'!$A$1,2,$B20-1,totalresp),1,OFFSET('H2 benefits'!$A$1,2,V$1-1,totalresp),1)/(COUNTIFS(OFFSET('H2 benefits'!$A$1,2,$B20-1,totalresp),1,OFFSET('H2 benefits'!$A$1,2,V$1-1,totalresp),1)+COUNTIFS(OFFSET('H2 benefits'!$A$1,2,$B20-1,totalresp),1,OFFSET('H2 benefits'!$A$1,2,V$1-1,totalresp),0)+COUNTIFS(OFFSET('H2 benefits'!$A$1,2,$B20-1,totalresp),0,OFFSET('H2 benefits'!$A$1,2,V$1-1,totalresp),1)))</f>
        <v>0.73333333333333339</v>
      </c>
      <c r="W20">
        <f ca="1">1-(COUNTIFS(OFFSET('H2 benefits'!$A$1,2,$B20-1,totalresp),1,OFFSET('H2 benefits'!$A$1,2,W$1-1,totalresp),1)/(COUNTIFS(OFFSET('H2 benefits'!$A$1,2,$B20-1,totalresp),1,OFFSET('H2 benefits'!$A$1,2,W$1-1,totalresp),1)+COUNTIFS(OFFSET('H2 benefits'!$A$1,2,$B20-1,totalresp),1,OFFSET('H2 benefits'!$A$1,2,W$1-1,totalresp),0)+COUNTIFS(OFFSET('H2 benefits'!$A$1,2,$B20-1,totalresp),0,OFFSET('H2 benefits'!$A$1,2,W$1-1,totalresp),1)))</f>
        <v>0.90476190476190477</v>
      </c>
      <c r="X20">
        <f ca="1">1-(COUNTIFS(OFFSET('H2 benefits'!$A$1,2,$B20-1,totalresp),1,OFFSET('H2 benefits'!$A$1,2,X$1-1,totalresp),1)/(COUNTIFS(OFFSET('H2 benefits'!$A$1,2,$B20-1,totalresp),1,OFFSET('H2 benefits'!$A$1,2,X$1-1,totalresp),1)+COUNTIFS(OFFSET('H2 benefits'!$A$1,2,$B20-1,totalresp),1,OFFSET('H2 benefits'!$A$1,2,X$1-1,totalresp),0)+COUNTIFS(OFFSET('H2 benefits'!$A$1,2,$B20-1,totalresp),0,OFFSET('H2 benefits'!$A$1,2,X$1-1,totalresp),1)))</f>
        <v>0.75</v>
      </c>
      <c r="Y20">
        <f ca="1">1-(COUNTIFS(OFFSET('H2 benefits'!$A$1,2,$B20-1,totalresp),1,OFFSET('H2 benefits'!$A$1,2,Y$1-1,totalresp),1)/(COUNTIFS(OFFSET('H2 benefits'!$A$1,2,$B20-1,totalresp),1,OFFSET('H2 benefits'!$A$1,2,Y$1-1,totalresp),1)+COUNTIFS(OFFSET('H2 benefits'!$A$1,2,$B20-1,totalresp),1,OFFSET('H2 benefits'!$A$1,2,Y$1-1,totalresp),0)+COUNTIFS(OFFSET('H2 benefits'!$A$1,2,$B20-1,totalresp),0,OFFSET('H2 benefits'!$A$1,2,Y$1-1,totalresp),1)))</f>
        <v>0.84210526315789469</v>
      </c>
      <c r="Z20">
        <f ca="1">1-(COUNTIFS(OFFSET('H2 benefits'!$A$1,2,$B20-1,totalresp),1,OFFSET('H2 benefits'!$A$1,2,Z$1-1,totalresp),1)/(COUNTIFS(OFFSET('H2 benefits'!$A$1,2,$B20-1,totalresp),1,OFFSET('H2 benefits'!$A$1,2,Z$1-1,totalresp),1)+COUNTIFS(OFFSET('H2 benefits'!$A$1,2,$B20-1,totalresp),1,OFFSET('H2 benefits'!$A$1,2,Z$1-1,totalresp),0)+COUNTIFS(OFFSET('H2 benefits'!$A$1,2,$B20-1,totalresp),0,OFFSET('H2 benefits'!$A$1,2,Z$1-1,totalresp),1)))</f>
        <v>0.81818181818181812</v>
      </c>
      <c r="AA20">
        <f ca="1">1-(COUNTIFS(OFFSET('H2 benefits'!$A$1,2,$B20-1,totalresp),1,OFFSET('H2 benefits'!$A$1,2,AA$1-1,totalresp),1)/(COUNTIFS(OFFSET('H2 benefits'!$A$1,2,$B20-1,totalresp),1,OFFSET('H2 benefits'!$A$1,2,AA$1-1,totalresp),1)+COUNTIFS(OFFSET('H2 benefits'!$A$1,2,$B20-1,totalresp),1,OFFSET('H2 benefits'!$A$1,2,AA$1-1,totalresp),0)+COUNTIFS(OFFSET('H2 benefits'!$A$1,2,$B20-1,totalresp),0,OFFSET('H2 benefits'!$A$1,2,AA$1-1,totalresp),1)))</f>
        <v>0.8</v>
      </c>
    </row>
    <row r="21" spans="1:27" ht="26.25" x14ac:dyDescent="0.45">
      <c r="A21" s="21" t="s">
        <v>306</v>
      </c>
      <c r="B21" s="22">
        <v>24</v>
      </c>
      <c r="C21">
        <f ca="1">1-(COUNTIFS(OFFSET('H2 benefits'!$A$1,2,$B21-1,totalresp),1,OFFSET('H2 benefits'!$A$1,2,C$1-1,totalresp),1)/(COUNTIFS(OFFSET('H2 benefits'!$A$1,2,$B21-1,totalresp),1,OFFSET('H2 benefits'!$A$1,2,C$1-1,totalresp),1)+COUNTIFS(OFFSET('H2 benefits'!$A$1,2,$B21-1,totalresp),1,OFFSET('H2 benefits'!$A$1,2,C$1-1,totalresp),0)+COUNTIFS(OFFSET('H2 benefits'!$A$1,2,$B21-1,totalresp),0,OFFSET('H2 benefits'!$A$1,2,C$1-1,totalresp),1)))</f>
        <v>0.8666666666666667</v>
      </c>
      <c r="D21">
        <f ca="1">1-(COUNTIFS(OFFSET('H2 benefits'!$A$1,2,$B21-1,totalresp),1,OFFSET('H2 benefits'!$A$1,2,D$1-1,totalresp),1)/(COUNTIFS(OFFSET('H2 benefits'!$A$1,2,$B21-1,totalresp),1,OFFSET('H2 benefits'!$A$1,2,D$1-1,totalresp),1)+COUNTIFS(OFFSET('H2 benefits'!$A$1,2,$B21-1,totalresp),1,OFFSET('H2 benefits'!$A$1,2,D$1-1,totalresp),0)+COUNTIFS(OFFSET('H2 benefits'!$A$1,2,$B21-1,totalresp),0,OFFSET('H2 benefits'!$A$1,2,D$1-1,totalresp),1)))</f>
        <v>0.828125</v>
      </c>
      <c r="E21">
        <f ca="1">1-(COUNTIFS(OFFSET('H2 benefits'!$A$1,2,$B21-1,totalresp),1,OFFSET('H2 benefits'!$A$1,2,E$1-1,totalresp),1)/(COUNTIFS(OFFSET('H2 benefits'!$A$1,2,$B21-1,totalresp),1,OFFSET('H2 benefits'!$A$1,2,E$1-1,totalresp),1)+COUNTIFS(OFFSET('H2 benefits'!$A$1,2,$B21-1,totalresp),1,OFFSET('H2 benefits'!$A$1,2,E$1-1,totalresp),0)+COUNTIFS(OFFSET('H2 benefits'!$A$1,2,$B21-1,totalresp),0,OFFSET('H2 benefits'!$A$1,2,E$1-1,totalresp),1)))</f>
        <v>0.78723404255319152</v>
      </c>
      <c r="F21">
        <f ca="1">1-(COUNTIFS(OFFSET('H2 benefits'!$A$1,2,$B21-1,totalresp),1,OFFSET('H2 benefits'!$A$1,2,F$1-1,totalresp),1)/(COUNTIFS(OFFSET('H2 benefits'!$A$1,2,$B21-1,totalresp),1,OFFSET('H2 benefits'!$A$1,2,F$1-1,totalresp),1)+COUNTIFS(OFFSET('H2 benefits'!$A$1,2,$B21-1,totalresp),1,OFFSET('H2 benefits'!$A$1,2,F$1-1,totalresp),0)+COUNTIFS(OFFSET('H2 benefits'!$A$1,2,$B21-1,totalresp),0,OFFSET('H2 benefits'!$A$1,2,F$1-1,totalresp),1)))</f>
        <v>0.93939393939393945</v>
      </c>
      <c r="G21">
        <f ca="1">1-(COUNTIFS(OFFSET('H2 benefits'!$A$1,2,$B21-1,totalresp),1,OFFSET('H2 benefits'!$A$1,2,G$1-1,totalresp),1)/(COUNTIFS(OFFSET('H2 benefits'!$A$1,2,$B21-1,totalresp),1,OFFSET('H2 benefits'!$A$1,2,G$1-1,totalresp),1)+COUNTIFS(OFFSET('H2 benefits'!$A$1,2,$B21-1,totalresp),1,OFFSET('H2 benefits'!$A$1,2,G$1-1,totalresp),0)+COUNTIFS(OFFSET('H2 benefits'!$A$1,2,$B21-1,totalresp),0,OFFSET('H2 benefits'!$A$1,2,G$1-1,totalresp),1)))</f>
        <v>0.875</v>
      </c>
      <c r="H21">
        <f ca="1">1-(COUNTIFS(OFFSET('H2 benefits'!$A$1,2,$B21-1,totalresp),1,OFFSET('H2 benefits'!$A$1,2,H$1-1,totalresp),1)/(COUNTIFS(OFFSET('H2 benefits'!$A$1,2,$B21-1,totalresp),1,OFFSET('H2 benefits'!$A$1,2,H$1-1,totalresp),1)+COUNTIFS(OFFSET('H2 benefits'!$A$1,2,$B21-1,totalresp),1,OFFSET('H2 benefits'!$A$1,2,H$1-1,totalresp),0)+COUNTIFS(OFFSET('H2 benefits'!$A$1,2,$B21-1,totalresp),0,OFFSET('H2 benefits'!$A$1,2,H$1-1,totalresp),1)))</f>
        <v>0.88235294117647056</v>
      </c>
      <c r="I21">
        <f ca="1">1-(COUNTIFS(OFFSET('H2 benefits'!$A$1,2,$B21-1,totalresp),1,OFFSET('H2 benefits'!$A$1,2,I$1-1,totalresp),1)/(COUNTIFS(OFFSET('H2 benefits'!$A$1,2,$B21-1,totalresp),1,OFFSET('H2 benefits'!$A$1,2,I$1-1,totalresp),1)+COUNTIFS(OFFSET('H2 benefits'!$A$1,2,$B21-1,totalresp),1,OFFSET('H2 benefits'!$A$1,2,I$1-1,totalresp),0)+COUNTIFS(OFFSET('H2 benefits'!$A$1,2,$B21-1,totalresp),0,OFFSET('H2 benefits'!$A$1,2,I$1-1,totalresp),1)))</f>
        <v>0.80952380952380953</v>
      </c>
      <c r="J21">
        <f ca="1">1-(COUNTIFS(OFFSET('H2 benefits'!$A$1,2,$B21-1,totalresp),1,OFFSET('H2 benefits'!$A$1,2,J$1-1,totalresp),1)/(COUNTIFS(OFFSET('H2 benefits'!$A$1,2,$B21-1,totalresp),1,OFFSET('H2 benefits'!$A$1,2,J$1-1,totalresp),1)+COUNTIFS(OFFSET('H2 benefits'!$A$1,2,$B21-1,totalresp),1,OFFSET('H2 benefits'!$A$1,2,J$1-1,totalresp),0)+COUNTIFS(OFFSET('H2 benefits'!$A$1,2,$B21-1,totalresp),0,OFFSET('H2 benefits'!$A$1,2,J$1-1,totalresp),1)))</f>
        <v>0.87179487179487181</v>
      </c>
      <c r="K21">
        <f ca="1">1-(COUNTIFS(OFFSET('H2 benefits'!$A$1,2,$B21-1,totalresp),1,OFFSET('H2 benefits'!$A$1,2,K$1-1,totalresp),1)/(COUNTIFS(OFFSET('H2 benefits'!$A$1,2,$B21-1,totalresp),1,OFFSET('H2 benefits'!$A$1,2,K$1-1,totalresp),1)+COUNTIFS(OFFSET('H2 benefits'!$A$1,2,$B21-1,totalresp),1,OFFSET('H2 benefits'!$A$1,2,K$1-1,totalresp),0)+COUNTIFS(OFFSET('H2 benefits'!$A$1,2,$B21-1,totalresp),0,OFFSET('H2 benefits'!$A$1,2,K$1-1,totalresp),1)))</f>
        <v>0.84615384615384615</v>
      </c>
      <c r="L21">
        <f ca="1">1-(COUNTIFS(OFFSET('H2 benefits'!$A$1,2,$B21-1,totalresp),1,OFFSET('H2 benefits'!$A$1,2,L$1-1,totalresp),1)/(COUNTIFS(OFFSET('H2 benefits'!$A$1,2,$B21-1,totalresp),1,OFFSET('H2 benefits'!$A$1,2,L$1-1,totalresp),1)+COUNTIFS(OFFSET('H2 benefits'!$A$1,2,$B21-1,totalresp),1,OFFSET('H2 benefits'!$A$1,2,L$1-1,totalresp),0)+COUNTIFS(OFFSET('H2 benefits'!$A$1,2,$B21-1,totalresp),0,OFFSET('H2 benefits'!$A$1,2,L$1-1,totalresp),1)))</f>
        <v>0.95454545454545459</v>
      </c>
      <c r="M21">
        <f ca="1">1-(COUNTIFS(OFFSET('H2 benefits'!$A$1,2,$B21-1,totalresp),1,OFFSET('H2 benefits'!$A$1,2,M$1-1,totalresp),1)/(COUNTIFS(OFFSET('H2 benefits'!$A$1,2,$B21-1,totalresp),1,OFFSET('H2 benefits'!$A$1,2,M$1-1,totalresp),1)+COUNTIFS(OFFSET('H2 benefits'!$A$1,2,$B21-1,totalresp),1,OFFSET('H2 benefits'!$A$1,2,M$1-1,totalresp),0)+COUNTIFS(OFFSET('H2 benefits'!$A$1,2,$B21-1,totalresp),0,OFFSET('H2 benefits'!$A$1,2,M$1-1,totalresp),1)))</f>
        <v>0.875</v>
      </c>
      <c r="N21">
        <f ca="1">1-(COUNTIFS(OFFSET('H2 benefits'!$A$1,2,$B21-1,totalresp),1,OFFSET('H2 benefits'!$A$1,2,N$1-1,totalresp),1)/(COUNTIFS(OFFSET('H2 benefits'!$A$1,2,$B21-1,totalresp),1,OFFSET('H2 benefits'!$A$1,2,N$1-1,totalresp),1)+COUNTIFS(OFFSET('H2 benefits'!$A$1,2,$B21-1,totalresp),1,OFFSET('H2 benefits'!$A$1,2,N$1-1,totalresp),0)+COUNTIFS(OFFSET('H2 benefits'!$A$1,2,$B21-1,totalresp),0,OFFSET('H2 benefits'!$A$1,2,N$1-1,totalresp),1)))</f>
        <v>0.88888888888888884</v>
      </c>
      <c r="O21">
        <f ca="1">1-(COUNTIFS(OFFSET('H2 benefits'!$A$1,2,$B21-1,totalresp),1,OFFSET('H2 benefits'!$A$1,2,O$1-1,totalresp),1)/(COUNTIFS(OFFSET('H2 benefits'!$A$1,2,$B21-1,totalresp),1,OFFSET('H2 benefits'!$A$1,2,O$1-1,totalresp),1)+COUNTIFS(OFFSET('H2 benefits'!$A$1,2,$B21-1,totalresp),1,OFFSET('H2 benefits'!$A$1,2,O$1-1,totalresp),0)+COUNTIFS(OFFSET('H2 benefits'!$A$1,2,$B21-1,totalresp),0,OFFSET('H2 benefits'!$A$1,2,O$1-1,totalresp),1)))</f>
        <v>0.83333333333333337</v>
      </c>
      <c r="P21">
        <f ca="1">1-(COUNTIFS(OFFSET('H2 benefits'!$A$1,2,$B21-1,totalresp),1,OFFSET('H2 benefits'!$A$1,2,P$1-1,totalresp),1)/(COUNTIFS(OFFSET('H2 benefits'!$A$1,2,$B21-1,totalresp),1,OFFSET('H2 benefits'!$A$1,2,P$1-1,totalresp),1)+COUNTIFS(OFFSET('H2 benefits'!$A$1,2,$B21-1,totalresp),1,OFFSET('H2 benefits'!$A$1,2,P$1-1,totalresp),0)+COUNTIFS(OFFSET('H2 benefits'!$A$1,2,$B21-1,totalresp),0,OFFSET('H2 benefits'!$A$1,2,P$1-1,totalresp),1)))</f>
        <v>0.7407407407407407</v>
      </c>
      <c r="Q21">
        <f ca="1">1-(COUNTIFS(OFFSET('H2 benefits'!$A$1,2,$B21-1,totalresp),1,OFFSET('H2 benefits'!$A$1,2,Q$1-1,totalresp),1)/(COUNTIFS(OFFSET('H2 benefits'!$A$1,2,$B21-1,totalresp),1,OFFSET('H2 benefits'!$A$1,2,Q$1-1,totalresp),1)+COUNTIFS(OFFSET('H2 benefits'!$A$1,2,$B21-1,totalresp),1,OFFSET('H2 benefits'!$A$1,2,Q$1-1,totalresp),0)+COUNTIFS(OFFSET('H2 benefits'!$A$1,2,$B21-1,totalresp),0,OFFSET('H2 benefits'!$A$1,2,Q$1-1,totalresp),1)))</f>
        <v>0.75</v>
      </c>
      <c r="R21">
        <f ca="1">1-(COUNTIFS(OFFSET('H2 benefits'!$A$1,2,$B21-1,totalresp),1,OFFSET('H2 benefits'!$A$1,2,R$1-1,totalresp),1)/(COUNTIFS(OFFSET('H2 benefits'!$A$1,2,$B21-1,totalresp),1,OFFSET('H2 benefits'!$A$1,2,R$1-1,totalresp),1)+COUNTIFS(OFFSET('H2 benefits'!$A$1,2,$B21-1,totalresp),1,OFFSET('H2 benefits'!$A$1,2,R$1-1,totalresp),0)+COUNTIFS(OFFSET('H2 benefits'!$A$1,2,$B21-1,totalresp),0,OFFSET('H2 benefits'!$A$1,2,R$1-1,totalresp),1)))</f>
        <v>0.9</v>
      </c>
      <c r="S21">
        <f ca="1">1-(COUNTIFS(OFFSET('H2 benefits'!$A$1,2,$B21-1,totalresp),1,OFFSET('H2 benefits'!$A$1,2,S$1-1,totalresp),1)/(COUNTIFS(OFFSET('H2 benefits'!$A$1,2,$B21-1,totalresp),1,OFFSET('H2 benefits'!$A$1,2,S$1-1,totalresp),1)+COUNTIFS(OFFSET('H2 benefits'!$A$1,2,$B21-1,totalresp),1,OFFSET('H2 benefits'!$A$1,2,S$1-1,totalresp),0)+COUNTIFS(OFFSET('H2 benefits'!$A$1,2,$B21-1,totalresp),0,OFFSET('H2 benefits'!$A$1,2,S$1-1,totalresp),1)))</f>
        <v>0.9285714285714286</v>
      </c>
      <c r="T21">
        <f ca="1">1-(COUNTIFS(OFFSET('H2 benefits'!$A$1,2,$B21-1,totalresp),1,OFFSET('H2 benefits'!$A$1,2,T$1-1,totalresp),1)/(COUNTIFS(OFFSET('H2 benefits'!$A$1,2,$B21-1,totalresp),1,OFFSET('H2 benefits'!$A$1,2,T$1-1,totalresp),1)+COUNTIFS(OFFSET('H2 benefits'!$A$1,2,$B21-1,totalresp),1,OFFSET('H2 benefits'!$A$1,2,T$1-1,totalresp),0)+COUNTIFS(OFFSET('H2 benefits'!$A$1,2,$B21-1,totalresp),0,OFFSET('H2 benefits'!$A$1,2,T$1-1,totalresp),1)))</f>
        <v>0.84</v>
      </c>
      <c r="U21">
        <f ca="1">1-(COUNTIFS(OFFSET('H2 benefits'!$A$1,2,$B21-1,totalresp),1,OFFSET('H2 benefits'!$A$1,2,U$1-1,totalresp),1)/(COUNTIFS(OFFSET('H2 benefits'!$A$1,2,$B21-1,totalresp),1,OFFSET('H2 benefits'!$A$1,2,U$1-1,totalresp),1)+COUNTIFS(OFFSET('H2 benefits'!$A$1,2,$B21-1,totalresp),1,OFFSET('H2 benefits'!$A$1,2,U$1-1,totalresp),0)+COUNTIFS(OFFSET('H2 benefits'!$A$1,2,$B21-1,totalresp),0,OFFSET('H2 benefits'!$A$1,2,U$1-1,totalresp),1)))</f>
        <v>0</v>
      </c>
      <c r="V21">
        <f ca="1">1-(COUNTIFS(OFFSET('H2 benefits'!$A$1,2,$B21-1,totalresp),1,OFFSET('H2 benefits'!$A$1,2,V$1-1,totalresp),1)/(COUNTIFS(OFFSET('H2 benefits'!$A$1,2,$B21-1,totalresp),1,OFFSET('H2 benefits'!$A$1,2,V$1-1,totalresp),1)+COUNTIFS(OFFSET('H2 benefits'!$A$1,2,$B21-1,totalresp),1,OFFSET('H2 benefits'!$A$1,2,V$1-1,totalresp),0)+COUNTIFS(OFFSET('H2 benefits'!$A$1,2,$B21-1,totalresp),0,OFFSET('H2 benefits'!$A$1,2,V$1-1,totalresp),1)))</f>
        <v>0.90625</v>
      </c>
      <c r="W21">
        <f ca="1">1-(COUNTIFS(OFFSET('H2 benefits'!$A$1,2,$B21-1,totalresp),1,OFFSET('H2 benefits'!$A$1,2,W$1-1,totalresp),1)/(COUNTIFS(OFFSET('H2 benefits'!$A$1,2,$B21-1,totalresp),1,OFFSET('H2 benefits'!$A$1,2,W$1-1,totalresp),1)+COUNTIFS(OFFSET('H2 benefits'!$A$1,2,$B21-1,totalresp),1,OFFSET('H2 benefits'!$A$1,2,W$1-1,totalresp),0)+COUNTIFS(OFFSET('H2 benefits'!$A$1,2,$B21-1,totalresp),0,OFFSET('H2 benefits'!$A$1,2,W$1-1,totalresp),1)))</f>
        <v>0.88888888888888884</v>
      </c>
      <c r="X21">
        <f ca="1">1-(COUNTIFS(OFFSET('H2 benefits'!$A$1,2,$B21-1,totalresp),1,OFFSET('H2 benefits'!$A$1,2,X$1-1,totalresp),1)/(COUNTIFS(OFFSET('H2 benefits'!$A$1,2,$B21-1,totalresp),1,OFFSET('H2 benefits'!$A$1,2,X$1-1,totalresp),1)+COUNTIFS(OFFSET('H2 benefits'!$A$1,2,$B21-1,totalresp),1,OFFSET('H2 benefits'!$A$1,2,X$1-1,totalresp),0)+COUNTIFS(OFFSET('H2 benefits'!$A$1,2,$B21-1,totalresp),0,OFFSET('H2 benefits'!$A$1,2,X$1-1,totalresp),1)))</f>
        <v>0.8</v>
      </c>
      <c r="Y21">
        <f ca="1">1-(COUNTIFS(OFFSET('H2 benefits'!$A$1,2,$B21-1,totalresp),1,OFFSET('H2 benefits'!$A$1,2,Y$1-1,totalresp),1)/(COUNTIFS(OFFSET('H2 benefits'!$A$1,2,$B21-1,totalresp),1,OFFSET('H2 benefits'!$A$1,2,Y$1-1,totalresp),1)+COUNTIFS(OFFSET('H2 benefits'!$A$1,2,$B21-1,totalresp),1,OFFSET('H2 benefits'!$A$1,2,Y$1-1,totalresp),0)+COUNTIFS(OFFSET('H2 benefits'!$A$1,2,$B21-1,totalresp),0,OFFSET('H2 benefits'!$A$1,2,Y$1-1,totalresp),1)))</f>
        <v>0.8125</v>
      </c>
      <c r="Z21">
        <f ca="1">1-(COUNTIFS(OFFSET('H2 benefits'!$A$1,2,$B21-1,totalresp),1,OFFSET('H2 benefits'!$A$1,2,Z$1-1,totalresp),1)/(COUNTIFS(OFFSET('H2 benefits'!$A$1,2,$B21-1,totalresp),1,OFFSET('H2 benefits'!$A$1,2,Z$1-1,totalresp),1)+COUNTIFS(OFFSET('H2 benefits'!$A$1,2,$B21-1,totalresp),1,OFFSET('H2 benefits'!$A$1,2,Z$1-1,totalresp),0)+COUNTIFS(OFFSET('H2 benefits'!$A$1,2,$B21-1,totalresp),0,OFFSET('H2 benefits'!$A$1,2,Z$1-1,totalresp),1)))</f>
        <v>0.78947368421052633</v>
      </c>
      <c r="AA21">
        <f ca="1">1-(COUNTIFS(OFFSET('H2 benefits'!$A$1,2,$B21-1,totalresp),1,OFFSET('H2 benefits'!$A$1,2,AA$1-1,totalresp),1)/(COUNTIFS(OFFSET('H2 benefits'!$A$1,2,$B21-1,totalresp),1,OFFSET('H2 benefits'!$A$1,2,AA$1-1,totalresp),1)+COUNTIFS(OFFSET('H2 benefits'!$A$1,2,$B21-1,totalresp),1,OFFSET('H2 benefits'!$A$1,2,AA$1-1,totalresp),0)+COUNTIFS(OFFSET('H2 benefits'!$A$1,2,$B21-1,totalresp),0,OFFSET('H2 benefits'!$A$1,2,AA$1-1,totalresp),1)))</f>
        <v>0.77777777777777779</v>
      </c>
    </row>
    <row r="22" spans="1:27" ht="26.25" x14ac:dyDescent="0.45">
      <c r="A22" s="21" t="s">
        <v>307</v>
      </c>
      <c r="B22" s="22">
        <v>25</v>
      </c>
      <c r="C22">
        <f ca="1">1-(COUNTIFS(OFFSET('H2 benefits'!$A$1,2,$B22-1,totalresp),1,OFFSET('H2 benefits'!$A$1,2,C$1-1,totalresp),1)/(COUNTIFS(OFFSET('H2 benefits'!$A$1,2,$B22-1,totalresp),1,OFFSET('H2 benefits'!$A$1,2,C$1-1,totalresp),1)+COUNTIFS(OFFSET('H2 benefits'!$A$1,2,$B22-1,totalresp),1,OFFSET('H2 benefits'!$A$1,2,C$1-1,totalresp),0)+COUNTIFS(OFFSET('H2 benefits'!$A$1,2,$B22-1,totalresp),0,OFFSET('H2 benefits'!$A$1,2,C$1-1,totalresp),1)))</f>
        <v>0.77551020408163263</v>
      </c>
      <c r="D22">
        <f ca="1">1-(COUNTIFS(OFFSET('H2 benefits'!$A$1,2,$B22-1,totalresp),1,OFFSET('H2 benefits'!$A$1,2,D$1-1,totalresp),1)/(COUNTIFS(OFFSET('H2 benefits'!$A$1,2,$B22-1,totalresp),1,OFFSET('H2 benefits'!$A$1,2,D$1-1,totalresp),1)+COUNTIFS(OFFSET('H2 benefits'!$A$1,2,$B22-1,totalresp),1,OFFSET('H2 benefits'!$A$1,2,D$1-1,totalresp),0)+COUNTIFS(OFFSET('H2 benefits'!$A$1,2,$B22-1,totalresp),0,OFFSET('H2 benefits'!$A$1,2,D$1-1,totalresp),1)))</f>
        <v>0.70769230769230762</v>
      </c>
      <c r="E22">
        <f ca="1">1-(COUNTIFS(OFFSET('H2 benefits'!$A$1,2,$B22-1,totalresp),1,OFFSET('H2 benefits'!$A$1,2,E$1-1,totalresp),1)/(COUNTIFS(OFFSET('H2 benefits'!$A$1,2,$B22-1,totalresp),1,OFFSET('H2 benefits'!$A$1,2,E$1-1,totalresp),1)+COUNTIFS(OFFSET('H2 benefits'!$A$1,2,$B22-1,totalresp),1,OFFSET('H2 benefits'!$A$1,2,E$1-1,totalresp),0)+COUNTIFS(OFFSET('H2 benefits'!$A$1,2,$B22-1,totalresp),0,OFFSET('H2 benefits'!$A$1,2,E$1-1,totalresp),1)))</f>
        <v>0.70588235294117641</v>
      </c>
      <c r="F22">
        <f ca="1">1-(COUNTIFS(OFFSET('H2 benefits'!$A$1,2,$B22-1,totalresp),1,OFFSET('H2 benefits'!$A$1,2,F$1-1,totalresp),1)/(COUNTIFS(OFFSET('H2 benefits'!$A$1,2,$B22-1,totalresp),1,OFFSET('H2 benefits'!$A$1,2,F$1-1,totalresp),1)+COUNTIFS(OFFSET('H2 benefits'!$A$1,2,$B22-1,totalresp),1,OFFSET('H2 benefits'!$A$1,2,F$1-1,totalresp),0)+COUNTIFS(OFFSET('H2 benefits'!$A$1,2,$B22-1,totalresp),0,OFFSET('H2 benefits'!$A$1,2,F$1-1,totalresp),1)))</f>
        <v>0.74285714285714288</v>
      </c>
      <c r="G22">
        <f ca="1">1-(COUNTIFS(OFFSET('H2 benefits'!$A$1,2,$B22-1,totalresp),1,OFFSET('H2 benefits'!$A$1,2,G$1-1,totalresp),1)/(COUNTIFS(OFFSET('H2 benefits'!$A$1,2,$B22-1,totalresp),1,OFFSET('H2 benefits'!$A$1,2,G$1-1,totalresp),1)+COUNTIFS(OFFSET('H2 benefits'!$A$1,2,$B22-1,totalresp),1,OFFSET('H2 benefits'!$A$1,2,G$1-1,totalresp),0)+COUNTIFS(OFFSET('H2 benefits'!$A$1,2,$B22-1,totalresp),0,OFFSET('H2 benefits'!$A$1,2,G$1-1,totalresp),1)))</f>
        <v>0.76470588235294112</v>
      </c>
      <c r="H22">
        <f ca="1">1-(COUNTIFS(OFFSET('H2 benefits'!$A$1,2,$B22-1,totalresp),1,OFFSET('H2 benefits'!$A$1,2,H$1-1,totalresp),1)/(COUNTIFS(OFFSET('H2 benefits'!$A$1,2,$B22-1,totalresp),1,OFFSET('H2 benefits'!$A$1,2,H$1-1,totalresp),1)+COUNTIFS(OFFSET('H2 benefits'!$A$1,2,$B22-1,totalresp),1,OFFSET('H2 benefits'!$A$1,2,H$1-1,totalresp),0)+COUNTIFS(OFFSET('H2 benefits'!$A$1,2,$B22-1,totalresp),0,OFFSET('H2 benefits'!$A$1,2,H$1-1,totalresp),1)))</f>
        <v>0.79487179487179493</v>
      </c>
      <c r="I22">
        <f ca="1">1-(COUNTIFS(OFFSET('H2 benefits'!$A$1,2,$B22-1,totalresp),1,OFFSET('H2 benefits'!$A$1,2,I$1-1,totalresp),1)/(COUNTIFS(OFFSET('H2 benefits'!$A$1,2,$B22-1,totalresp),1,OFFSET('H2 benefits'!$A$1,2,I$1-1,totalresp),1)+COUNTIFS(OFFSET('H2 benefits'!$A$1,2,$B22-1,totalresp),1,OFFSET('H2 benefits'!$A$1,2,I$1-1,totalresp),0)+COUNTIFS(OFFSET('H2 benefits'!$A$1,2,$B22-1,totalresp),0,OFFSET('H2 benefits'!$A$1,2,I$1-1,totalresp),1)))</f>
        <v>0.77083333333333337</v>
      </c>
      <c r="J22">
        <f ca="1">1-(COUNTIFS(OFFSET('H2 benefits'!$A$1,2,$B22-1,totalresp),1,OFFSET('H2 benefits'!$A$1,2,J$1-1,totalresp),1)/(COUNTIFS(OFFSET('H2 benefits'!$A$1,2,$B22-1,totalresp),1,OFFSET('H2 benefits'!$A$1,2,J$1-1,totalresp),1)+COUNTIFS(OFFSET('H2 benefits'!$A$1,2,$B22-1,totalresp),1,OFFSET('H2 benefits'!$A$1,2,J$1-1,totalresp),0)+COUNTIFS(OFFSET('H2 benefits'!$A$1,2,$B22-1,totalresp),0,OFFSET('H2 benefits'!$A$1,2,J$1-1,totalresp),1)))</f>
        <v>0.67500000000000004</v>
      </c>
      <c r="K22">
        <f ca="1">1-(COUNTIFS(OFFSET('H2 benefits'!$A$1,2,$B22-1,totalresp),1,OFFSET('H2 benefits'!$A$1,2,K$1-1,totalresp),1)/(COUNTIFS(OFFSET('H2 benefits'!$A$1,2,$B22-1,totalresp),1,OFFSET('H2 benefits'!$A$1,2,K$1-1,totalresp),1)+COUNTIFS(OFFSET('H2 benefits'!$A$1,2,$B22-1,totalresp),1,OFFSET('H2 benefits'!$A$1,2,K$1-1,totalresp),0)+COUNTIFS(OFFSET('H2 benefits'!$A$1,2,$B22-1,totalresp),0,OFFSET('H2 benefits'!$A$1,2,K$1-1,totalresp),1)))</f>
        <v>0.74193548387096775</v>
      </c>
      <c r="L22">
        <f ca="1">1-(COUNTIFS(OFFSET('H2 benefits'!$A$1,2,$B22-1,totalresp),1,OFFSET('H2 benefits'!$A$1,2,L$1-1,totalresp),1)/(COUNTIFS(OFFSET('H2 benefits'!$A$1,2,$B22-1,totalresp),1,OFFSET('H2 benefits'!$A$1,2,L$1-1,totalresp),1)+COUNTIFS(OFFSET('H2 benefits'!$A$1,2,$B22-1,totalresp),1,OFFSET('H2 benefits'!$A$1,2,L$1-1,totalresp),0)+COUNTIFS(OFFSET('H2 benefits'!$A$1,2,$B22-1,totalresp),0,OFFSET('H2 benefits'!$A$1,2,L$1-1,totalresp),1)))</f>
        <v>0.89655172413793105</v>
      </c>
      <c r="M22">
        <f ca="1">1-(COUNTIFS(OFFSET('H2 benefits'!$A$1,2,$B22-1,totalresp),1,OFFSET('H2 benefits'!$A$1,2,M$1-1,totalresp),1)/(COUNTIFS(OFFSET('H2 benefits'!$A$1,2,$B22-1,totalresp),1,OFFSET('H2 benefits'!$A$1,2,M$1-1,totalresp),1)+COUNTIFS(OFFSET('H2 benefits'!$A$1,2,$B22-1,totalresp),1,OFFSET('H2 benefits'!$A$1,2,M$1-1,totalresp),0)+COUNTIFS(OFFSET('H2 benefits'!$A$1,2,$B22-1,totalresp),0,OFFSET('H2 benefits'!$A$1,2,M$1-1,totalresp),1)))</f>
        <v>0.65</v>
      </c>
      <c r="N22">
        <f ca="1">1-(COUNTIFS(OFFSET('H2 benefits'!$A$1,2,$B22-1,totalresp),1,OFFSET('H2 benefits'!$A$1,2,N$1-1,totalresp),1)/(COUNTIFS(OFFSET('H2 benefits'!$A$1,2,$B22-1,totalresp),1,OFFSET('H2 benefits'!$A$1,2,N$1-1,totalresp),1)+COUNTIFS(OFFSET('H2 benefits'!$A$1,2,$B22-1,totalresp),1,OFFSET('H2 benefits'!$A$1,2,N$1-1,totalresp),0)+COUNTIFS(OFFSET('H2 benefits'!$A$1,2,$B22-1,totalresp),0,OFFSET('H2 benefits'!$A$1,2,N$1-1,totalresp),1)))</f>
        <v>0.78125</v>
      </c>
      <c r="O22">
        <f ca="1">1-(COUNTIFS(OFFSET('H2 benefits'!$A$1,2,$B22-1,totalresp),1,OFFSET('H2 benefits'!$A$1,2,O$1-1,totalresp),1)/(COUNTIFS(OFFSET('H2 benefits'!$A$1,2,$B22-1,totalresp),1,OFFSET('H2 benefits'!$A$1,2,O$1-1,totalresp),1)+COUNTIFS(OFFSET('H2 benefits'!$A$1,2,$B22-1,totalresp),1,OFFSET('H2 benefits'!$A$1,2,O$1-1,totalresp),0)+COUNTIFS(OFFSET('H2 benefits'!$A$1,2,$B22-1,totalresp),0,OFFSET('H2 benefits'!$A$1,2,O$1-1,totalresp),1)))</f>
        <v>0.65789473684210531</v>
      </c>
      <c r="P22">
        <f ca="1">1-(COUNTIFS(OFFSET('H2 benefits'!$A$1,2,$B22-1,totalresp),1,OFFSET('H2 benefits'!$A$1,2,P$1-1,totalresp),1)/(COUNTIFS(OFFSET('H2 benefits'!$A$1,2,$B22-1,totalresp),1,OFFSET('H2 benefits'!$A$1,2,P$1-1,totalresp),1)+COUNTIFS(OFFSET('H2 benefits'!$A$1,2,$B22-1,totalresp),1,OFFSET('H2 benefits'!$A$1,2,P$1-1,totalresp),0)+COUNTIFS(OFFSET('H2 benefits'!$A$1,2,$B22-1,totalresp),0,OFFSET('H2 benefits'!$A$1,2,P$1-1,totalresp),1)))</f>
        <v>0.83783783783783783</v>
      </c>
      <c r="Q22">
        <f ca="1">1-(COUNTIFS(OFFSET('H2 benefits'!$A$1,2,$B22-1,totalresp),1,OFFSET('H2 benefits'!$A$1,2,Q$1-1,totalresp),1)/(COUNTIFS(OFFSET('H2 benefits'!$A$1,2,$B22-1,totalresp),1,OFFSET('H2 benefits'!$A$1,2,Q$1-1,totalresp),1)+COUNTIFS(OFFSET('H2 benefits'!$A$1,2,$B22-1,totalresp),1,OFFSET('H2 benefits'!$A$1,2,Q$1-1,totalresp),0)+COUNTIFS(OFFSET('H2 benefits'!$A$1,2,$B22-1,totalresp),0,OFFSET('H2 benefits'!$A$1,2,Q$1-1,totalresp),1)))</f>
        <v>0.77500000000000002</v>
      </c>
      <c r="R22">
        <f ca="1">1-(COUNTIFS(OFFSET('H2 benefits'!$A$1,2,$B22-1,totalresp),1,OFFSET('H2 benefits'!$A$1,2,R$1-1,totalresp),1)/(COUNTIFS(OFFSET('H2 benefits'!$A$1,2,$B22-1,totalresp),1,OFFSET('H2 benefits'!$A$1,2,R$1-1,totalresp),1)+COUNTIFS(OFFSET('H2 benefits'!$A$1,2,$B22-1,totalresp),1,OFFSET('H2 benefits'!$A$1,2,R$1-1,totalresp),0)+COUNTIFS(OFFSET('H2 benefits'!$A$1,2,$B22-1,totalresp),0,OFFSET('H2 benefits'!$A$1,2,R$1-1,totalresp),1)))</f>
        <v>0.93103448275862066</v>
      </c>
      <c r="S22">
        <f ca="1">1-(COUNTIFS(OFFSET('H2 benefits'!$A$1,2,$B22-1,totalresp),1,OFFSET('H2 benefits'!$A$1,2,S$1-1,totalresp),1)/(COUNTIFS(OFFSET('H2 benefits'!$A$1,2,$B22-1,totalresp),1,OFFSET('H2 benefits'!$A$1,2,S$1-1,totalresp),1)+COUNTIFS(OFFSET('H2 benefits'!$A$1,2,$B22-1,totalresp),1,OFFSET('H2 benefits'!$A$1,2,S$1-1,totalresp),0)+COUNTIFS(OFFSET('H2 benefits'!$A$1,2,$B22-1,totalresp),0,OFFSET('H2 benefits'!$A$1,2,S$1-1,totalresp),1)))</f>
        <v>0.81818181818181812</v>
      </c>
      <c r="T22">
        <f ca="1">1-(COUNTIFS(OFFSET('H2 benefits'!$A$1,2,$B22-1,totalresp),1,OFFSET('H2 benefits'!$A$1,2,T$1-1,totalresp),1)/(COUNTIFS(OFFSET('H2 benefits'!$A$1,2,$B22-1,totalresp),1,OFFSET('H2 benefits'!$A$1,2,T$1-1,totalresp),1)+COUNTIFS(OFFSET('H2 benefits'!$A$1,2,$B22-1,totalresp),1,OFFSET('H2 benefits'!$A$1,2,T$1-1,totalresp),0)+COUNTIFS(OFFSET('H2 benefits'!$A$1,2,$B22-1,totalresp),0,OFFSET('H2 benefits'!$A$1,2,T$1-1,totalresp),1)))</f>
        <v>0.73333333333333339</v>
      </c>
      <c r="U22">
        <f ca="1">1-(COUNTIFS(OFFSET('H2 benefits'!$A$1,2,$B22-1,totalresp),1,OFFSET('H2 benefits'!$A$1,2,U$1-1,totalresp),1)/(COUNTIFS(OFFSET('H2 benefits'!$A$1,2,$B22-1,totalresp),1,OFFSET('H2 benefits'!$A$1,2,U$1-1,totalresp),1)+COUNTIFS(OFFSET('H2 benefits'!$A$1,2,$B22-1,totalresp),1,OFFSET('H2 benefits'!$A$1,2,U$1-1,totalresp),0)+COUNTIFS(OFFSET('H2 benefits'!$A$1,2,$B22-1,totalresp),0,OFFSET('H2 benefits'!$A$1,2,U$1-1,totalresp),1)))</f>
        <v>0.90625</v>
      </c>
      <c r="V22">
        <f ca="1">1-(COUNTIFS(OFFSET('H2 benefits'!$A$1,2,$B22-1,totalresp),1,OFFSET('H2 benefits'!$A$1,2,V$1-1,totalresp),1)/(COUNTIFS(OFFSET('H2 benefits'!$A$1,2,$B22-1,totalresp),1,OFFSET('H2 benefits'!$A$1,2,V$1-1,totalresp),1)+COUNTIFS(OFFSET('H2 benefits'!$A$1,2,$B22-1,totalresp),1,OFFSET('H2 benefits'!$A$1,2,V$1-1,totalresp),0)+COUNTIFS(OFFSET('H2 benefits'!$A$1,2,$B22-1,totalresp),0,OFFSET('H2 benefits'!$A$1,2,V$1-1,totalresp),1)))</f>
        <v>0</v>
      </c>
      <c r="W22">
        <f ca="1">1-(COUNTIFS(OFFSET('H2 benefits'!$A$1,2,$B22-1,totalresp),1,OFFSET('H2 benefits'!$A$1,2,W$1-1,totalresp),1)/(COUNTIFS(OFFSET('H2 benefits'!$A$1,2,$B22-1,totalresp),1,OFFSET('H2 benefits'!$A$1,2,W$1-1,totalresp),1)+COUNTIFS(OFFSET('H2 benefits'!$A$1,2,$B22-1,totalresp),1,OFFSET('H2 benefits'!$A$1,2,W$1-1,totalresp),0)+COUNTIFS(OFFSET('H2 benefits'!$A$1,2,$B22-1,totalresp),0,OFFSET('H2 benefits'!$A$1,2,W$1-1,totalresp),1)))</f>
        <v>0.79166666666666663</v>
      </c>
      <c r="X22">
        <f ca="1">1-(COUNTIFS(OFFSET('H2 benefits'!$A$1,2,$B22-1,totalresp),1,OFFSET('H2 benefits'!$A$1,2,X$1-1,totalresp),1)/(COUNTIFS(OFFSET('H2 benefits'!$A$1,2,$B22-1,totalresp),1,OFFSET('H2 benefits'!$A$1,2,X$1-1,totalresp),1)+COUNTIFS(OFFSET('H2 benefits'!$A$1,2,$B22-1,totalresp),1,OFFSET('H2 benefits'!$A$1,2,X$1-1,totalresp),0)+COUNTIFS(OFFSET('H2 benefits'!$A$1,2,$B22-1,totalresp),0,OFFSET('H2 benefits'!$A$1,2,X$1-1,totalresp),1)))</f>
        <v>0.75609756097560976</v>
      </c>
      <c r="Y22">
        <f ca="1">1-(COUNTIFS(OFFSET('H2 benefits'!$A$1,2,$B22-1,totalresp),1,OFFSET('H2 benefits'!$A$1,2,Y$1-1,totalresp),1)/(COUNTIFS(OFFSET('H2 benefits'!$A$1,2,$B22-1,totalresp),1,OFFSET('H2 benefits'!$A$1,2,Y$1-1,totalresp),1)+COUNTIFS(OFFSET('H2 benefits'!$A$1,2,$B22-1,totalresp),1,OFFSET('H2 benefits'!$A$1,2,Y$1-1,totalresp),0)+COUNTIFS(OFFSET('H2 benefits'!$A$1,2,$B22-1,totalresp),0,OFFSET('H2 benefits'!$A$1,2,Y$1-1,totalresp),1)))</f>
        <v>0.92307692307692313</v>
      </c>
      <c r="Z22">
        <f ca="1">1-(COUNTIFS(OFFSET('H2 benefits'!$A$1,2,$B22-1,totalresp),1,OFFSET('H2 benefits'!$A$1,2,Z$1-1,totalresp),1)/(COUNTIFS(OFFSET('H2 benefits'!$A$1,2,$B22-1,totalresp),1,OFFSET('H2 benefits'!$A$1,2,Z$1-1,totalresp),1)+COUNTIFS(OFFSET('H2 benefits'!$A$1,2,$B22-1,totalresp),1,OFFSET('H2 benefits'!$A$1,2,Z$1-1,totalresp),0)+COUNTIFS(OFFSET('H2 benefits'!$A$1,2,$B22-1,totalresp),0,OFFSET('H2 benefits'!$A$1,2,Z$1-1,totalresp),1)))</f>
        <v>0.89655172413793105</v>
      </c>
      <c r="AA22">
        <f ca="1">1-(COUNTIFS(OFFSET('H2 benefits'!$A$1,2,$B22-1,totalresp),1,OFFSET('H2 benefits'!$A$1,2,AA$1-1,totalresp),1)/(COUNTIFS(OFFSET('H2 benefits'!$A$1,2,$B22-1,totalresp),1,OFFSET('H2 benefits'!$A$1,2,AA$1-1,totalresp),1)+COUNTIFS(OFFSET('H2 benefits'!$A$1,2,$B22-1,totalresp),1,OFFSET('H2 benefits'!$A$1,2,AA$1-1,totalresp),0)+COUNTIFS(OFFSET('H2 benefits'!$A$1,2,$B22-1,totalresp),0,OFFSET('H2 benefits'!$A$1,2,AA$1-1,totalresp),1)))</f>
        <v>0.83333333333333337</v>
      </c>
    </row>
    <row r="23" spans="1:27" ht="26.25" x14ac:dyDescent="0.45">
      <c r="A23" s="21" t="s">
        <v>308</v>
      </c>
      <c r="B23" s="22">
        <v>26</v>
      </c>
      <c r="C23">
        <f ca="1">1-(COUNTIFS(OFFSET('H2 benefits'!$A$1,2,$B23-1,totalresp),1,OFFSET('H2 benefits'!$A$1,2,C$1-1,totalresp),1)/(COUNTIFS(OFFSET('H2 benefits'!$A$1,2,$B23-1,totalresp),1,OFFSET('H2 benefits'!$A$1,2,C$1-1,totalresp),1)+COUNTIFS(OFFSET('H2 benefits'!$A$1,2,$B23-1,totalresp),1,OFFSET('H2 benefits'!$A$1,2,C$1-1,totalresp),0)+COUNTIFS(OFFSET('H2 benefits'!$A$1,2,$B23-1,totalresp),0,OFFSET('H2 benefits'!$A$1,2,C$1-1,totalresp),1)))</f>
        <v>0.95348837209302328</v>
      </c>
      <c r="D23">
        <f ca="1">1-(COUNTIFS(OFFSET('H2 benefits'!$A$1,2,$B23-1,totalresp),1,OFFSET('H2 benefits'!$A$1,2,D$1-1,totalresp),1)/(COUNTIFS(OFFSET('H2 benefits'!$A$1,2,$B23-1,totalresp),1,OFFSET('H2 benefits'!$A$1,2,D$1-1,totalresp),1)+COUNTIFS(OFFSET('H2 benefits'!$A$1,2,$B23-1,totalresp),1,OFFSET('H2 benefits'!$A$1,2,D$1-1,totalresp),0)+COUNTIFS(OFFSET('H2 benefits'!$A$1,2,$B23-1,totalresp),0,OFFSET('H2 benefits'!$A$1,2,D$1-1,totalresp),1)))</f>
        <v>0.90476190476190477</v>
      </c>
      <c r="E23">
        <f ca="1">1-(COUNTIFS(OFFSET('H2 benefits'!$A$1,2,$B23-1,totalresp),1,OFFSET('H2 benefits'!$A$1,2,E$1-1,totalresp),1)/(COUNTIFS(OFFSET('H2 benefits'!$A$1,2,$B23-1,totalresp),1,OFFSET('H2 benefits'!$A$1,2,E$1-1,totalresp),1)+COUNTIFS(OFFSET('H2 benefits'!$A$1,2,$B23-1,totalresp),1,OFFSET('H2 benefits'!$A$1,2,E$1-1,totalresp),0)+COUNTIFS(OFFSET('H2 benefits'!$A$1,2,$B23-1,totalresp),0,OFFSET('H2 benefits'!$A$1,2,E$1-1,totalresp),1)))</f>
        <v>0.89130434782608692</v>
      </c>
      <c r="F23">
        <f ca="1">1-(COUNTIFS(OFFSET('H2 benefits'!$A$1,2,$B23-1,totalresp),1,OFFSET('H2 benefits'!$A$1,2,F$1-1,totalresp),1)/(COUNTIFS(OFFSET('H2 benefits'!$A$1,2,$B23-1,totalresp),1,OFFSET('H2 benefits'!$A$1,2,F$1-1,totalresp),1)+COUNTIFS(OFFSET('H2 benefits'!$A$1,2,$B23-1,totalresp),1,OFFSET('H2 benefits'!$A$1,2,F$1-1,totalresp),0)+COUNTIFS(OFFSET('H2 benefits'!$A$1,2,$B23-1,totalresp),0,OFFSET('H2 benefits'!$A$1,2,F$1-1,totalresp),1)))</f>
        <v>0.88461538461538458</v>
      </c>
      <c r="G23">
        <f ca="1">1-(COUNTIFS(OFFSET('H2 benefits'!$A$1,2,$B23-1,totalresp),1,OFFSET('H2 benefits'!$A$1,2,G$1-1,totalresp),1)/(COUNTIFS(OFFSET('H2 benefits'!$A$1,2,$B23-1,totalresp),1,OFFSET('H2 benefits'!$A$1,2,G$1-1,totalresp),1)+COUNTIFS(OFFSET('H2 benefits'!$A$1,2,$B23-1,totalresp),1,OFFSET('H2 benefits'!$A$1,2,G$1-1,totalresp),0)+COUNTIFS(OFFSET('H2 benefits'!$A$1,2,$B23-1,totalresp),0,OFFSET('H2 benefits'!$A$1,2,G$1-1,totalresp),1)))</f>
        <v>0.95652173913043481</v>
      </c>
      <c r="H23">
        <f ca="1">1-(COUNTIFS(OFFSET('H2 benefits'!$A$1,2,$B23-1,totalresp),1,OFFSET('H2 benefits'!$A$1,2,H$1-1,totalresp),1)/(COUNTIFS(OFFSET('H2 benefits'!$A$1,2,$B23-1,totalresp),1,OFFSET('H2 benefits'!$A$1,2,H$1-1,totalresp),1)+COUNTIFS(OFFSET('H2 benefits'!$A$1,2,$B23-1,totalresp),1,OFFSET('H2 benefits'!$A$1,2,H$1-1,totalresp),0)+COUNTIFS(OFFSET('H2 benefits'!$A$1,2,$B23-1,totalresp),0,OFFSET('H2 benefits'!$A$1,2,H$1-1,totalresp),1)))</f>
        <v>0.967741935483871</v>
      </c>
      <c r="I23">
        <f ca="1">1-(COUNTIFS(OFFSET('H2 benefits'!$A$1,2,$B23-1,totalresp),1,OFFSET('H2 benefits'!$A$1,2,I$1-1,totalresp),1)/(COUNTIFS(OFFSET('H2 benefits'!$A$1,2,$B23-1,totalresp),1,OFFSET('H2 benefits'!$A$1,2,I$1-1,totalresp),1)+COUNTIFS(OFFSET('H2 benefits'!$A$1,2,$B23-1,totalresp),1,OFFSET('H2 benefits'!$A$1,2,I$1-1,totalresp),0)+COUNTIFS(OFFSET('H2 benefits'!$A$1,2,$B23-1,totalresp),0,OFFSET('H2 benefits'!$A$1,2,I$1-1,totalresp),1)))</f>
        <v>0.92682926829268297</v>
      </c>
      <c r="J23">
        <f ca="1">1-(COUNTIFS(OFFSET('H2 benefits'!$A$1,2,$B23-1,totalresp),1,OFFSET('H2 benefits'!$A$1,2,J$1-1,totalresp),1)/(COUNTIFS(OFFSET('H2 benefits'!$A$1,2,$B23-1,totalresp),1,OFFSET('H2 benefits'!$A$1,2,J$1-1,totalresp),1)+COUNTIFS(OFFSET('H2 benefits'!$A$1,2,$B23-1,totalresp),1,OFFSET('H2 benefits'!$A$1,2,J$1-1,totalresp),0)+COUNTIFS(OFFSET('H2 benefits'!$A$1,2,$B23-1,totalresp),0,OFFSET('H2 benefits'!$A$1,2,J$1-1,totalresp),1)))</f>
        <v>0.84848484848484851</v>
      </c>
      <c r="K23">
        <f ca="1">1-(COUNTIFS(OFFSET('H2 benefits'!$A$1,2,$B23-1,totalresp),1,OFFSET('H2 benefits'!$A$1,2,K$1-1,totalresp),1)/(COUNTIFS(OFFSET('H2 benefits'!$A$1,2,$B23-1,totalresp),1,OFFSET('H2 benefits'!$A$1,2,K$1-1,totalresp),1)+COUNTIFS(OFFSET('H2 benefits'!$A$1,2,$B23-1,totalresp),1,OFFSET('H2 benefits'!$A$1,2,K$1-1,totalresp),0)+COUNTIFS(OFFSET('H2 benefits'!$A$1,2,$B23-1,totalresp),0,OFFSET('H2 benefits'!$A$1,2,K$1-1,totalresp),1)))</f>
        <v>0.95652173913043481</v>
      </c>
      <c r="L23">
        <f ca="1">1-(COUNTIFS(OFFSET('H2 benefits'!$A$1,2,$B23-1,totalresp),1,OFFSET('H2 benefits'!$A$1,2,L$1-1,totalresp),1)/(COUNTIFS(OFFSET('H2 benefits'!$A$1,2,$B23-1,totalresp),1,OFFSET('H2 benefits'!$A$1,2,L$1-1,totalresp),1)+COUNTIFS(OFFSET('H2 benefits'!$A$1,2,$B23-1,totalresp),1,OFFSET('H2 benefits'!$A$1,2,L$1-1,totalresp),0)+COUNTIFS(OFFSET('H2 benefits'!$A$1,2,$B23-1,totalresp),0,OFFSET('H2 benefits'!$A$1,2,L$1-1,totalresp),1)))</f>
        <v>0.9375</v>
      </c>
      <c r="M23">
        <f ca="1">1-(COUNTIFS(OFFSET('H2 benefits'!$A$1,2,$B23-1,totalresp),1,OFFSET('H2 benefits'!$A$1,2,M$1-1,totalresp),1)/(COUNTIFS(OFFSET('H2 benefits'!$A$1,2,$B23-1,totalresp),1,OFFSET('H2 benefits'!$A$1,2,M$1-1,totalresp),1)+COUNTIFS(OFFSET('H2 benefits'!$A$1,2,$B23-1,totalresp),1,OFFSET('H2 benefits'!$A$1,2,M$1-1,totalresp),0)+COUNTIFS(OFFSET('H2 benefits'!$A$1,2,$B23-1,totalresp),0,OFFSET('H2 benefits'!$A$1,2,M$1-1,totalresp),1)))</f>
        <v>0.8529411764705882</v>
      </c>
      <c r="N23">
        <f ca="1">1-(COUNTIFS(OFFSET('H2 benefits'!$A$1,2,$B23-1,totalresp),1,OFFSET('H2 benefits'!$A$1,2,N$1-1,totalresp),1)/(COUNTIFS(OFFSET('H2 benefits'!$A$1,2,$B23-1,totalresp),1,OFFSET('H2 benefits'!$A$1,2,N$1-1,totalresp),1)+COUNTIFS(OFFSET('H2 benefits'!$A$1,2,$B23-1,totalresp),1,OFFSET('H2 benefits'!$A$1,2,N$1-1,totalresp),0)+COUNTIFS(OFFSET('H2 benefits'!$A$1,2,$B23-1,totalresp),0,OFFSET('H2 benefits'!$A$1,2,N$1-1,totalresp),1)))</f>
        <v>0.90909090909090906</v>
      </c>
      <c r="O23">
        <f ca="1">1-(COUNTIFS(OFFSET('H2 benefits'!$A$1,2,$B23-1,totalresp),1,OFFSET('H2 benefits'!$A$1,2,O$1-1,totalresp),1)/(COUNTIFS(OFFSET('H2 benefits'!$A$1,2,$B23-1,totalresp),1,OFFSET('H2 benefits'!$A$1,2,O$1-1,totalresp),1)+COUNTIFS(OFFSET('H2 benefits'!$A$1,2,$B23-1,totalresp),1,OFFSET('H2 benefits'!$A$1,2,O$1-1,totalresp),0)+COUNTIFS(OFFSET('H2 benefits'!$A$1,2,$B23-1,totalresp),0,OFFSET('H2 benefits'!$A$1,2,O$1-1,totalresp),1)))</f>
        <v>0.90909090909090906</v>
      </c>
      <c r="P23">
        <f ca="1">1-(COUNTIFS(OFFSET('H2 benefits'!$A$1,2,$B23-1,totalresp),1,OFFSET('H2 benefits'!$A$1,2,P$1-1,totalresp),1)/(COUNTIFS(OFFSET('H2 benefits'!$A$1,2,$B23-1,totalresp),1,OFFSET('H2 benefits'!$A$1,2,P$1-1,totalresp),1)+COUNTIFS(OFFSET('H2 benefits'!$A$1,2,$B23-1,totalresp),1,OFFSET('H2 benefits'!$A$1,2,P$1-1,totalresp),0)+COUNTIFS(OFFSET('H2 benefits'!$A$1,2,$B23-1,totalresp),0,OFFSET('H2 benefits'!$A$1,2,P$1-1,totalresp),1)))</f>
        <v>0.92307692307692313</v>
      </c>
      <c r="Q23">
        <f ca="1">1-(COUNTIFS(OFFSET('H2 benefits'!$A$1,2,$B23-1,totalresp),1,OFFSET('H2 benefits'!$A$1,2,Q$1-1,totalresp),1)/(COUNTIFS(OFFSET('H2 benefits'!$A$1,2,$B23-1,totalresp),1,OFFSET('H2 benefits'!$A$1,2,Q$1-1,totalresp),1)+COUNTIFS(OFFSET('H2 benefits'!$A$1,2,$B23-1,totalresp),1,OFFSET('H2 benefits'!$A$1,2,Q$1-1,totalresp),0)+COUNTIFS(OFFSET('H2 benefits'!$A$1,2,$B23-1,totalresp),0,OFFSET('H2 benefits'!$A$1,2,Q$1-1,totalresp),1)))</f>
        <v>0.9375</v>
      </c>
      <c r="R23">
        <f ca="1">1-(COUNTIFS(OFFSET('H2 benefits'!$A$1,2,$B23-1,totalresp),1,OFFSET('H2 benefits'!$A$1,2,R$1-1,totalresp),1)/(COUNTIFS(OFFSET('H2 benefits'!$A$1,2,$B23-1,totalresp),1,OFFSET('H2 benefits'!$A$1,2,R$1-1,totalresp),1)+COUNTIFS(OFFSET('H2 benefits'!$A$1,2,$B23-1,totalresp),1,OFFSET('H2 benefits'!$A$1,2,R$1-1,totalresp),0)+COUNTIFS(OFFSET('H2 benefits'!$A$1,2,$B23-1,totalresp),0,OFFSET('H2 benefits'!$A$1,2,R$1-1,totalresp),1)))</f>
        <v>0.93333333333333335</v>
      </c>
      <c r="S23">
        <f ca="1">1-(COUNTIFS(OFFSET('H2 benefits'!$A$1,2,$B23-1,totalresp),1,OFFSET('H2 benefits'!$A$1,2,S$1-1,totalresp),1)/(COUNTIFS(OFFSET('H2 benefits'!$A$1,2,$B23-1,totalresp),1,OFFSET('H2 benefits'!$A$1,2,S$1-1,totalresp),1)+COUNTIFS(OFFSET('H2 benefits'!$A$1,2,$B23-1,totalresp),1,OFFSET('H2 benefits'!$A$1,2,S$1-1,totalresp),0)+COUNTIFS(OFFSET('H2 benefits'!$A$1,2,$B23-1,totalresp),0,OFFSET('H2 benefits'!$A$1,2,S$1-1,totalresp),1)))</f>
        <v>0.8</v>
      </c>
      <c r="T23">
        <f ca="1">1-(COUNTIFS(OFFSET('H2 benefits'!$A$1,2,$B23-1,totalresp),1,OFFSET('H2 benefits'!$A$1,2,T$1-1,totalresp),1)/(COUNTIFS(OFFSET('H2 benefits'!$A$1,2,$B23-1,totalresp),1,OFFSET('H2 benefits'!$A$1,2,T$1-1,totalresp),1)+COUNTIFS(OFFSET('H2 benefits'!$A$1,2,$B23-1,totalresp),1,OFFSET('H2 benefits'!$A$1,2,T$1-1,totalresp),0)+COUNTIFS(OFFSET('H2 benefits'!$A$1,2,$B23-1,totalresp),0,OFFSET('H2 benefits'!$A$1,2,T$1-1,totalresp),1)))</f>
        <v>0.90476190476190477</v>
      </c>
      <c r="U23">
        <f ca="1">1-(COUNTIFS(OFFSET('H2 benefits'!$A$1,2,$B23-1,totalresp),1,OFFSET('H2 benefits'!$A$1,2,U$1-1,totalresp),1)/(COUNTIFS(OFFSET('H2 benefits'!$A$1,2,$B23-1,totalresp),1,OFFSET('H2 benefits'!$A$1,2,U$1-1,totalresp),1)+COUNTIFS(OFFSET('H2 benefits'!$A$1,2,$B23-1,totalresp),1,OFFSET('H2 benefits'!$A$1,2,U$1-1,totalresp),0)+COUNTIFS(OFFSET('H2 benefits'!$A$1,2,$B23-1,totalresp),0,OFFSET('H2 benefits'!$A$1,2,U$1-1,totalresp),1)))</f>
        <v>0.88888888888888884</v>
      </c>
      <c r="V23">
        <f ca="1">1-(COUNTIFS(OFFSET('H2 benefits'!$A$1,2,$B23-1,totalresp),1,OFFSET('H2 benefits'!$A$1,2,V$1-1,totalresp),1)/(COUNTIFS(OFFSET('H2 benefits'!$A$1,2,$B23-1,totalresp),1,OFFSET('H2 benefits'!$A$1,2,V$1-1,totalresp),1)+COUNTIFS(OFFSET('H2 benefits'!$A$1,2,$B23-1,totalresp),1,OFFSET('H2 benefits'!$A$1,2,V$1-1,totalresp),0)+COUNTIFS(OFFSET('H2 benefits'!$A$1,2,$B23-1,totalresp),0,OFFSET('H2 benefits'!$A$1,2,V$1-1,totalresp),1)))</f>
        <v>0.79166666666666663</v>
      </c>
      <c r="W23">
        <f ca="1">1-(COUNTIFS(OFFSET('H2 benefits'!$A$1,2,$B23-1,totalresp),1,OFFSET('H2 benefits'!$A$1,2,W$1-1,totalresp),1)/(COUNTIFS(OFFSET('H2 benefits'!$A$1,2,$B23-1,totalresp),1,OFFSET('H2 benefits'!$A$1,2,W$1-1,totalresp),1)+COUNTIFS(OFFSET('H2 benefits'!$A$1,2,$B23-1,totalresp),1,OFFSET('H2 benefits'!$A$1,2,W$1-1,totalresp),0)+COUNTIFS(OFFSET('H2 benefits'!$A$1,2,$B23-1,totalresp),0,OFFSET('H2 benefits'!$A$1,2,W$1-1,totalresp),1)))</f>
        <v>0</v>
      </c>
      <c r="X23">
        <f ca="1">1-(COUNTIFS(OFFSET('H2 benefits'!$A$1,2,$B23-1,totalresp),1,OFFSET('H2 benefits'!$A$1,2,X$1-1,totalresp),1)/(COUNTIFS(OFFSET('H2 benefits'!$A$1,2,$B23-1,totalresp),1,OFFSET('H2 benefits'!$A$1,2,X$1-1,totalresp),1)+COUNTIFS(OFFSET('H2 benefits'!$A$1,2,$B23-1,totalresp),1,OFFSET('H2 benefits'!$A$1,2,X$1-1,totalresp),0)+COUNTIFS(OFFSET('H2 benefits'!$A$1,2,$B23-1,totalresp),0,OFFSET('H2 benefits'!$A$1,2,X$1-1,totalresp),1)))</f>
        <v>0.94117647058823528</v>
      </c>
      <c r="Y23">
        <f ca="1">1-(COUNTIFS(OFFSET('H2 benefits'!$A$1,2,$B23-1,totalresp),1,OFFSET('H2 benefits'!$A$1,2,Y$1-1,totalresp),1)/(COUNTIFS(OFFSET('H2 benefits'!$A$1,2,$B23-1,totalresp),1,OFFSET('H2 benefits'!$A$1,2,Y$1-1,totalresp),1)+COUNTIFS(OFFSET('H2 benefits'!$A$1,2,$B23-1,totalresp),1,OFFSET('H2 benefits'!$A$1,2,Y$1-1,totalresp),0)+COUNTIFS(OFFSET('H2 benefits'!$A$1,2,$B23-1,totalresp),0,OFFSET('H2 benefits'!$A$1,2,Y$1-1,totalresp),1)))</f>
        <v>0.81818181818181812</v>
      </c>
      <c r="Z23">
        <f ca="1">1-(COUNTIFS(OFFSET('H2 benefits'!$A$1,2,$B23-1,totalresp),1,OFFSET('H2 benefits'!$A$1,2,Z$1-1,totalresp),1)/(COUNTIFS(OFFSET('H2 benefits'!$A$1,2,$B23-1,totalresp),1,OFFSET('H2 benefits'!$A$1,2,Z$1-1,totalresp),1)+COUNTIFS(OFFSET('H2 benefits'!$A$1,2,$B23-1,totalresp),1,OFFSET('H2 benefits'!$A$1,2,Z$1-1,totalresp),0)+COUNTIFS(OFFSET('H2 benefits'!$A$1,2,$B23-1,totalresp),0,OFFSET('H2 benefits'!$A$1,2,Z$1-1,totalresp),1)))</f>
        <v>0.8666666666666667</v>
      </c>
      <c r="AA23">
        <f ca="1">1-(COUNTIFS(OFFSET('H2 benefits'!$A$1,2,$B23-1,totalresp),1,OFFSET('H2 benefits'!$A$1,2,AA$1-1,totalresp),1)/(COUNTIFS(OFFSET('H2 benefits'!$A$1,2,$B23-1,totalresp),1,OFFSET('H2 benefits'!$A$1,2,AA$1-1,totalresp),1)+COUNTIFS(OFFSET('H2 benefits'!$A$1,2,$B23-1,totalresp),1,OFFSET('H2 benefits'!$A$1,2,AA$1-1,totalresp),0)+COUNTIFS(OFFSET('H2 benefits'!$A$1,2,$B23-1,totalresp),0,OFFSET('H2 benefits'!$A$1,2,AA$1-1,totalresp),1)))</f>
        <v>0.82608695652173914</v>
      </c>
    </row>
    <row r="24" spans="1:27" ht="26.25" x14ac:dyDescent="0.45">
      <c r="A24" s="21" t="s">
        <v>309</v>
      </c>
      <c r="B24" s="22">
        <v>27</v>
      </c>
      <c r="C24">
        <f ca="1">1-(COUNTIFS(OFFSET('H2 benefits'!$A$1,2,$B24-1,totalresp),1,OFFSET('H2 benefits'!$A$1,2,C$1-1,totalresp),1)/(COUNTIFS(OFFSET('H2 benefits'!$A$1,2,$B24-1,totalresp),1,OFFSET('H2 benefits'!$A$1,2,C$1-1,totalresp),1)+COUNTIFS(OFFSET('H2 benefits'!$A$1,2,$B24-1,totalresp),1,OFFSET('H2 benefits'!$A$1,2,C$1-1,totalresp),0)+COUNTIFS(OFFSET('H2 benefits'!$A$1,2,$B24-1,totalresp),0,OFFSET('H2 benefits'!$A$1,2,C$1-1,totalresp),1)))</f>
        <v>0.73584905660377364</v>
      </c>
      <c r="D24">
        <f ca="1">1-(COUNTIFS(OFFSET('H2 benefits'!$A$1,2,$B24-1,totalresp),1,OFFSET('H2 benefits'!$A$1,2,D$1-1,totalresp),1)/(COUNTIFS(OFFSET('H2 benefits'!$A$1,2,$B24-1,totalresp),1,OFFSET('H2 benefits'!$A$1,2,D$1-1,totalresp),1)+COUNTIFS(OFFSET('H2 benefits'!$A$1,2,$B24-1,totalresp),1,OFFSET('H2 benefits'!$A$1,2,D$1-1,totalresp),0)+COUNTIFS(OFFSET('H2 benefits'!$A$1,2,$B24-1,totalresp),0,OFFSET('H2 benefits'!$A$1,2,D$1-1,totalresp),1)))</f>
        <v>0.64179104477611948</v>
      </c>
      <c r="E24">
        <f ca="1">1-(COUNTIFS(OFFSET('H2 benefits'!$A$1,2,$B24-1,totalresp),1,OFFSET('H2 benefits'!$A$1,2,E$1-1,totalresp),1)/(COUNTIFS(OFFSET('H2 benefits'!$A$1,2,$B24-1,totalresp),1,OFFSET('H2 benefits'!$A$1,2,E$1-1,totalresp),1)+COUNTIFS(OFFSET('H2 benefits'!$A$1,2,$B24-1,totalresp),1,OFFSET('H2 benefits'!$A$1,2,E$1-1,totalresp),0)+COUNTIFS(OFFSET('H2 benefits'!$A$1,2,$B24-1,totalresp),0,OFFSET('H2 benefits'!$A$1,2,E$1-1,totalresp),1)))</f>
        <v>0.6964285714285714</v>
      </c>
      <c r="F24">
        <f ca="1">1-(COUNTIFS(OFFSET('H2 benefits'!$A$1,2,$B24-1,totalresp),1,OFFSET('H2 benefits'!$A$1,2,F$1-1,totalresp),1)/(COUNTIFS(OFFSET('H2 benefits'!$A$1,2,$B24-1,totalresp),1,OFFSET('H2 benefits'!$A$1,2,F$1-1,totalresp),1)+COUNTIFS(OFFSET('H2 benefits'!$A$1,2,$B24-1,totalresp),1,OFFSET('H2 benefits'!$A$1,2,F$1-1,totalresp),0)+COUNTIFS(OFFSET('H2 benefits'!$A$1,2,$B24-1,totalresp),0,OFFSET('H2 benefits'!$A$1,2,F$1-1,totalresp),1)))</f>
        <v>0.81395348837209303</v>
      </c>
      <c r="G24">
        <f ca="1">1-(COUNTIFS(OFFSET('H2 benefits'!$A$1,2,$B24-1,totalresp),1,OFFSET('H2 benefits'!$A$1,2,G$1-1,totalresp),1)/(COUNTIFS(OFFSET('H2 benefits'!$A$1,2,$B24-1,totalresp),1,OFFSET('H2 benefits'!$A$1,2,G$1-1,totalresp),1)+COUNTIFS(OFFSET('H2 benefits'!$A$1,2,$B24-1,totalresp),1,OFFSET('H2 benefits'!$A$1,2,G$1-1,totalresp),0)+COUNTIFS(OFFSET('H2 benefits'!$A$1,2,$B24-1,totalresp),0,OFFSET('H2 benefits'!$A$1,2,G$1-1,totalresp),1)))</f>
        <v>0.62745098039215685</v>
      </c>
      <c r="H24">
        <f ca="1">1-(COUNTIFS(OFFSET('H2 benefits'!$A$1,2,$B24-1,totalresp),1,OFFSET('H2 benefits'!$A$1,2,H$1-1,totalresp),1)/(COUNTIFS(OFFSET('H2 benefits'!$A$1,2,$B24-1,totalresp),1,OFFSET('H2 benefits'!$A$1,2,H$1-1,totalresp),1)+COUNTIFS(OFFSET('H2 benefits'!$A$1,2,$B24-1,totalresp),1,OFFSET('H2 benefits'!$A$1,2,H$1-1,totalresp),0)+COUNTIFS(OFFSET('H2 benefits'!$A$1,2,$B24-1,totalresp),0,OFFSET('H2 benefits'!$A$1,2,H$1-1,totalresp),1)))</f>
        <v>0.7142857142857143</v>
      </c>
      <c r="I24">
        <f ca="1">1-(COUNTIFS(OFFSET('H2 benefits'!$A$1,2,$B24-1,totalresp),1,OFFSET('H2 benefits'!$A$1,2,I$1-1,totalresp),1)/(COUNTIFS(OFFSET('H2 benefits'!$A$1,2,$B24-1,totalresp),1,OFFSET('H2 benefits'!$A$1,2,I$1-1,totalresp),1)+COUNTIFS(OFFSET('H2 benefits'!$A$1,2,$B24-1,totalresp),1,OFFSET('H2 benefits'!$A$1,2,I$1-1,totalresp),0)+COUNTIFS(OFFSET('H2 benefits'!$A$1,2,$B24-1,totalresp),0,OFFSET('H2 benefits'!$A$1,2,I$1-1,totalresp),1)))</f>
        <v>0.73076923076923084</v>
      </c>
      <c r="J24">
        <f ca="1">1-(COUNTIFS(OFFSET('H2 benefits'!$A$1,2,$B24-1,totalresp),1,OFFSET('H2 benefits'!$A$1,2,J$1-1,totalresp),1)/(COUNTIFS(OFFSET('H2 benefits'!$A$1,2,$B24-1,totalresp),1,OFFSET('H2 benefits'!$A$1,2,J$1-1,totalresp),1)+COUNTIFS(OFFSET('H2 benefits'!$A$1,2,$B24-1,totalresp),1,OFFSET('H2 benefits'!$A$1,2,J$1-1,totalresp),0)+COUNTIFS(OFFSET('H2 benefits'!$A$1,2,$B24-1,totalresp),0,OFFSET('H2 benefits'!$A$1,2,J$1-1,totalresp),1)))</f>
        <v>0.82352941176470584</v>
      </c>
      <c r="K24">
        <f ca="1">1-(COUNTIFS(OFFSET('H2 benefits'!$A$1,2,$B24-1,totalresp),1,OFFSET('H2 benefits'!$A$1,2,K$1-1,totalresp),1)/(COUNTIFS(OFFSET('H2 benefits'!$A$1,2,$B24-1,totalresp),1,OFFSET('H2 benefits'!$A$1,2,K$1-1,totalresp),1)+COUNTIFS(OFFSET('H2 benefits'!$A$1,2,$B24-1,totalresp),1,OFFSET('H2 benefits'!$A$1,2,K$1-1,totalresp),0)+COUNTIFS(OFFSET('H2 benefits'!$A$1,2,$B24-1,totalresp),0,OFFSET('H2 benefits'!$A$1,2,K$1-1,totalresp),1)))</f>
        <v>0.82051282051282048</v>
      </c>
      <c r="L24">
        <f ca="1">1-(COUNTIFS(OFFSET('H2 benefits'!$A$1,2,$B24-1,totalresp),1,OFFSET('H2 benefits'!$A$1,2,L$1-1,totalresp),1)/(COUNTIFS(OFFSET('H2 benefits'!$A$1,2,$B24-1,totalresp),1,OFFSET('H2 benefits'!$A$1,2,L$1-1,totalresp),1)+COUNTIFS(OFFSET('H2 benefits'!$A$1,2,$B24-1,totalresp),1,OFFSET('H2 benefits'!$A$1,2,L$1-1,totalresp),0)+COUNTIFS(OFFSET('H2 benefits'!$A$1,2,$B24-1,totalresp),0,OFFSET('H2 benefits'!$A$1,2,L$1-1,totalresp),1)))</f>
        <v>0.91666666666666663</v>
      </c>
      <c r="M24">
        <f ca="1">1-(COUNTIFS(OFFSET('H2 benefits'!$A$1,2,$B24-1,totalresp),1,OFFSET('H2 benefits'!$A$1,2,M$1-1,totalresp),1)/(COUNTIFS(OFFSET('H2 benefits'!$A$1,2,$B24-1,totalresp),1,OFFSET('H2 benefits'!$A$1,2,M$1-1,totalresp),1)+COUNTIFS(OFFSET('H2 benefits'!$A$1,2,$B24-1,totalresp),1,OFFSET('H2 benefits'!$A$1,2,M$1-1,totalresp),0)+COUNTIFS(OFFSET('H2 benefits'!$A$1,2,$B24-1,totalresp),0,OFFSET('H2 benefits'!$A$1,2,M$1-1,totalresp),1)))</f>
        <v>0.75510204081632648</v>
      </c>
      <c r="N24">
        <f ca="1">1-(COUNTIFS(OFFSET('H2 benefits'!$A$1,2,$B24-1,totalresp),1,OFFSET('H2 benefits'!$A$1,2,N$1-1,totalresp),1)/(COUNTIFS(OFFSET('H2 benefits'!$A$1,2,$B24-1,totalresp),1,OFFSET('H2 benefits'!$A$1,2,N$1-1,totalresp),1)+COUNTIFS(OFFSET('H2 benefits'!$A$1,2,$B24-1,totalresp),1,OFFSET('H2 benefits'!$A$1,2,N$1-1,totalresp),0)+COUNTIFS(OFFSET('H2 benefits'!$A$1,2,$B24-1,totalresp),0,OFFSET('H2 benefits'!$A$1,2,N$1-1,totalresp),1)))</f>
        <v>0.82051282051282048</v>
      </c>
      <c r="O24">
        <f ca="1">1-(COUNTIFS(OFFSET('H2 benefits'!$A$1,2,$B24-1,totalresp),1,OFFSET('H2 benefits'!$A$1,2,O$1-1,totalresp),1)/(COUNTIFS(OFFSET('H2 benefits'!$A$1,2,$B24-1,totalresp),1,OFFSET('H2 benefits'!$A$1,2,O$1-1,totalresp),1)+COUNTIFS(OFFSET('H2 benefits'!$A$1,2,$B24-1,totalresp),1,OFFSET('H2 benefits'!$A$1,2,O$1-1,totalresp),0)+COUNTIFS(OFFSET('H2 benefits'!$A$1,2,$B24-1,totalresp),0,OFFSET('H2 benefits'!$A$1,2,O$1-1,totalresp),1)))</f>
        <v>0.71111111111111114</v>
      </c>
      <c r="P24">
        <f ca="1">1-(COUNTIFS(OFFSET('H2 benefits'!$A$1,2,$B24-1,totalresp),1,OFFSET('H2 benefits'!$A$1,2,P$1-1,totalresp),1)/(COUNTIFS(OFFSET('H2 benefits'!$A$1,2,$B24-1,totalresp),1,OFFSET('H2 benefits'!$A$1,2,P$1-1,totalresp),1)+COUNTIFS(OFFSET('H2 benefits'!$A$1,2,$B24-1,totalresp),1,OFFSET('H2 benefits'!$A$1,2,P$1-1,totalresp),0)+COUNTIFS(OFFSET('H2 benefits'!$A$1,2,$B24-1,totalresp),0,OFFSET('H2 benefits'!$A$1,2,P$1-1,totalresp),1)))</f>
        <v>0.80952380952380953</v>
      </c>
      <c r="Q24">
        <f ca="1">1-(COUNTIFS(OFFSET('H2 benefits'!$A$1,2,$B24-1,totalresp),1,OFFSET('H2 benefits'!$A$1,2,Q$1-1,totalresp),1)/(COUNTIFS(OFFSET('H2 benefits'!$A$1,2,$B24-1,totalresp),1,OFFSET('H2 benefits'!$A$1,2,Q$1-1,totalresp),1)+COUNTIFS(OFFSET('H2 benefits'!$A$1,2,$B24-1,totalresp),1,OFFSET('H2 benefits'!$A$1,2,Q$1-1,totalresp),0)+COUNTIFS(OFFSET('H2 benefits'!$A$1,2,$B24-1,totalresp),0,OFFSET('H2 benefits'!$A$1,2,Q$1-1,totalresp),1)))</f>
        <v>0.6</v>
      </c>
      <c r="R24">
        <f ca="1">1-(COUNTIFS(OFFSET('H2 benefits'!$A$1,2,$B24-1,totalresp),1,OFFSET('H2 benefits'!$A$1,2,R$1-1,totalresp),1)/(COUNTIFS(OFFSET('H2 benefits'!$A$1,2,$B24-1,totalresp),1,OFFSET('H2 benefits'!$A$1,2,R$1-1,totalresp),1)+COUNTIFS(OFFSET('H2 benefits'!$A$1,2,$B24-1,totalresp),1,OFFSET('H2 benefits'!$A$1,2,R$1-1,totalresp),0)+COUNTIFS(OFFSET('H2 benefits'!$A$1,2,$B24-1,totalresp),0,OFFSET('H2 benefits'!$A$1,2,R$1-1,totalresp),1)))</f>
        <v>0.91428571428571426</v>
      </c>
      <c r="S24">
        <f ca="1">1-(COUNTIFS(OFFSET('H2 benefits'!$A$1,2,$B24-1,totalresp),1,OFFSET('H2 benefits'!$A$1,2,S$1-1,totalresp),1)/(COUNTIFS(OFFSET('H2 benefits'!$A$1,2,$B24-1,totalresp),1,OFFSET('H2 benefits'!$A$1,2,S$1-1,totalresp),1)+COUNTIFS(OFFSET('H2 benefits'!$A$1,2,$B24-1,totalresp),1,OFFSET('H2 benefits'!$A$1,2,S$1-1,totalresp),0)+COUNTIFS(OFFSET('H2 benefits'!$A$1,2,$B24-1,totalresp),0,OFFSET('H2 benefits'!$A$1,2,S$1-1,totalresp),1)))</f>
        <v>0.87804878048780488</v>
      </c>
      <c r="T24">
        <f ca="1">1-(COUNTIFS(OFFSET('H2 benefits'!$A$1,2,$B24-1,totalresp),1,OFFSET('H2 benefits'!$A$1,2,T$1-1,totalresp),1)/(COUNTIFS(OFFSET('H2 benefits'!$A$1,2,$B24-1,totalresp),1,OFFSET('H2 benefits'!$A$1,2,T$1-1,totalresp),1)+COUNTIFS(OFFSET('H2 benefits'!$A$1,2,$B24-1,totalresp),1,OFFSET('H2 benefits'!$A$1,2,T$1-1,totalresp),0)+COUNTIFS(OFFSET('H2 benefits'!$A$1,2,$B24-1,totalresp),0,OFFSET('H2 benefits'!$A$1,2,T$1-1,totalresp),1)))</f>
        <v>0.75</v>
      </c>
      <c r="U24">
        <f ca="1">1-(COUNTIFS(OFFSET('H2 benefits'!$A$1,2,$B24-1,totalresp),1,OFFSET('H2 benefits'!$A$1,2,U$1-1,totalresp),1)/(COUNTIFS(OFFSET('H2 benefits'!$A$1,2,$B24-1,totalresp),1,OFFSET('H2 benefits'!$A$1,2,U$1-1,totalresp),1)+COUNTIFS(OFFSET('H2 benefits'!$A$1,2,$B24-1,totalresp),1,OFFSET('H2 benefits'!$A$1,2,U$1-1,totalresp),0)+COUNTIFS(OFFSET('H2 benefits'!$A$1,2,$B24-1,totalresp),0,OFFSET('H2 benefits'!$A$1,2,U$1-1,totalresp),1)))</f>
        <v>0.8</v>
      </c>
      <c r="V24">
        <f ca="1">1-(COUNTIFS(OFFSET('H2 benefits'!$A$1,2,$B24-1,totalresp),1,OFFSET('H2 benefits'!$A$1,2,V$1-1,totalresp),1)/(COUNTIFS(OFFSET('H2 benefits'!$A$1,2,$B24-1,totalresp),1,OFFSET('H2 benefits'!$A$1,2,V$1-1,totalresp),1)+COUNTIFS(OFFSET('H2 benefits'!$A$1,2,$B24-1,totalresp),1,OFFSET('H2 benefits'!$A$1,2,V$1-1,totalresp),0)+COUNTIFS(OFFSET('H2 benefits'!$A$1,2,$B24-1,totalresp),0,OFFSET('H2 benefits'!$A$1,2,V$1-1,totalresp),1)))</f>
        <v>0.75609756097560976</v>
      </c>
      <c r="W24">
        <f ca="1">1-(COUNTIFS(OFFSET('H2 benefits'!$A$1,2,$B24-1,totalresp),1,OFFSET('H2 benefits'!$A$1,2,W$1-1,totalresp),1)/(COUNTIFS(OFFSET('H2 benefits'!$A$1,2,$B24-1,totalresp),1,OFFSET('H2 benefits'!$A$1,2,W$1-1,totalresp),1)+COUNTIFS(OFFSET('H2 benefits'!$A$1,2,$B24-1,totalresp),1,OFFSET('H2 benefits'!$A$1,2,W$1-1,totalresp),0)+COUNTIFS(OFFSET('H2 benefits'!$A$1,2,$B24-1,totalresp),0,OFFSET('H2 benefits'!$A$1,2,W$1-1,totalresp),1)))</f>
        <v>0.94117647058823528</v>
      </c>
      <c r="X24">
        <f ca="1">1-(COUNTIFS(OFFSET('H2 benefits'!$A$1,2,$B24-1,totalresp),1,OFFSET('H2 benefits'!$A$1,2,X$1-1,totalresp),1)/(COUNTIFS(OFFSET('H2 benefits'!$A$1,2,$B24-1,totalresp),1,OFFSET('H2 benefits'!$A$1,2,X$1-1,totalresp),1)+COUNTIFS(OFFSET('H2 benefits'!$A$1,2,$B24-1,totalresp),1,OFFSET('H2 benefits'!$A$1,2,X$1-1,totalresp),0)+COUNTIFS(OFFSET('H2 benefits'!$A$1,2,$B24-1,totalresp),0,OFFSET('H2 benefits'!$A$1,2,X$1-1,totalresp),1)))</f>
        <v>0</v>
      </c>
      <c r="Y24">
        <f ca="1">1-(COUNTIFS(OFFSET('H2 benefits'!$A$1,2,$B24-1,totalresp),1,OFFSET('H2 benefits'!$A$1,2,Y$1-1,totalresp),1)/(COUNTIFS(OFFSET('H2 benefits'!$A$1,2,$B24-1,totalresp),1,OFFSET('H2 benefits'!$A$1,2,Y$1-1,totalresp),1)+COUNTIFS(OFFSET('H2 benefits'!$A$1,2,$B24-1,totalresp),1,OFFSET('H2 benefits'!$A$1,2,Y$1-1,totalresp),0)+COUNTIFS(OFFSET('H2 benefits'!$A$1,2,$B24-1,totalresp),0,OFFSET('H2 benefits'!$A$1,2,Y$1-1,totalresp),1)))</f>
        <v>0.90625</v>
      </c>
      <c r="Z24">
        <f ca="1">1-(COUNTIFS(OFFSET('H2 benefits'!$A$1,2,$B24-1,totalresp),1,OFFSET('H2 benefits'!$A$1,2,Z$1-1,totalresp),1)/(COUNTIFS(OFFSET('H2 benefits'!$A$1,2,$B24-1,totalresp),1,OFFSET('H2 benefits'!$A$1,2,Z$1-1,totalresp),1)+COUNTIFS(OFFSET('H2 benefits'!$A$1,2,$B24-1,totalresp),1,OFFSET('H2 benefits'!$A$1,2,Z$1-1,totalresp),0)+COUNTIFS(OFFSET('H2 benefits'!$A$1,2,$B24-1,totalresp),0,OFFSET('H2 benefits'!$A$1,2,Z$1-1,totalresp),1)))</f>
        <v>0.8529411764705882</v>
      </c>
      <c r="AA24">
        <f ca="1">1-(COUNTIFS(OFFSET('H2 benefits'!$A$1,2,$B24-1,totalresp),1,OFFSET('H2 benefits'!$A$1,2,AA$1-1,totalresp),1)/(COUNTIFS(OFFSET('H2 benefits'!$A$1,2,$B24-1,totalresp),1,OFFSET('H2 benefits'!$A$1,2,AA$1-1,totalresp),1)+COUNTIFS(OFFSET('H2 benefits'!$A$1,2,$B24-1,totalresp),1,OFFSET('H2 benefits'!$A$1,2,AA$1-1,totalresp),0)+COUNTIFS(OFFSET('H2 benefits'!$A$1,2,$B24-1,totalresp),0,OFFSET('H2 benefits'!$A$1,2,AA$1-1,totalresp),1)))</f>
        <v>0.77500000000000002</v>
      </c>
    </row>
    <row r="25" spans="1:27" ht="26.25" x14ac:dyDescent="0.45">
      <c r="A25" s="21" t="s">
        <v>310</v>
      </c>
      <c r="B25" s="22">
        <v>28</v>
      </c>
      <c r="C25">
        <f ca="1">1-(COUNTIFS(OFFSET('H2 benefits'!$A$1,2,$B25-1,totalresp),1,OFFSET('H2 benefits'!$A$1,2,C$1-1,totalresp),1)/(COUNTIFS(OFFSET('H2 benefits'!$A$1,2,$B25-1,totalresp),1,OFFSET('H2 benefits'!$A$1,2,C$1-1,totalresp),1)+COUNTIFS(OFFSET('H2 benefits'!$A$1,2,$B25-1,totalresp),1,OFFSET('H2 benefits'!$A$1,2,C$1-1,totalresp),0)+COUNTIFS(OFFSET('H2 benefits'!$A$1,2,$B25-1,totalresp),0,OFFSET('H2 benefits'!$A$1,2,C$1-1,totalresp),1)))</f>
        <v>0.92682926829268297</v>
      </c>
      <c r="D25">
        <f ca="1">1-(COUNTIFS(OFFSET('H2 benefits'!$A$1,2,$B25-1,totalresp),1,OFFSET('H2 benefits'!$A$1,2,D$1-1,totalresp),1)/(COUNTIFS(OFFSET('H2 benefits'!$A$1,2,$B25-1,totalresp),1,OFFSET('H2 benefits'!$A$1,2,D$1-1,totalresp),1)+COUNTIFS(OFFSET('H2 benefits'!$A$1,2,$B25-1,totalresp),1,OFFSET('H2 benefits'!$A$1,2,D$1-1,totalresp),0)+COUNTIFS(OFFSET('H2 benefits'!$A$1,2,$B25-1,totalresp),0,OFFSET('H2 benefits'!$A$1,2,D$1-1,totalresp),1)))</f>
        <v>0.92063492063492069</v>
      </c>
      <c r="E25">
        <f ca="1">1-(COUNTIFS(OFFSET('H2 benefits'!$A$1,2,$B25-1,totalresp),1,OFFSET('H2 benefits'!$A$1,2,E$1-1,totalresp),1)/(COUNTIFS(OFFSET('H2 benefits'!$A$1,2,$B25-1,totalresp),1,OFFSET('H2 benefits'!$A$1,2,E$1-1,totalresp),1)+COUNTIFS(OFFSET('H2 benefits'!$A$1,2,$B25-1,totalresp),1,OFFSET('H2 benefits'!$A$1,2,E$1-1,totalresp),0)+COUNTIFS(OFFSET('H2 benefits'!$A$1,2,$B25-1,totalresp),0,OFFSET('H2 benefits'!$A$1,2,E$1-1,totalresp),1)))</f>
        <v>0.86363636363636365</v>
      </c>
      <c r="F25">
        <f ca="1">1-(COUNTIFS(OFFSET('H2 benefits'!$A$1,2,$B25-1,totalresp),1,OFFSET('H2 benefits'!$A$1,2,F$1-1,totalresp),1)/(COUNTIFS(OFFSET('H2 benefits'!$A$1,2,$B25-1,totalresp),1,OFFSET('H2 benefits'!$A$1,2,F$1-1,totalresp),1)+COUNTIFS(OFFSET('H2 benefits'!$A$1,2,$B25-1,totalresp),1,OFFSET('H2 benefits'!$A$1,2,F$1-1,totalresp),0)+COUNTIFS(OFFSET('H2 benefits'!$A$1,2,$B25-1,totalresp),0,OFFSET('H2 benefits'!$A$1,2,F$1-1,totalresp),1)))</f>
        <v>0.88</v>
      </c>
      <c r="G25">
        <f ca="1">1-(COUNTIFS(OFFSET('H2 benefits'!$A$1,2,$B25-1,totalresp),1,OFFSET('H2 benefits'!$A$1,2,G$1-1,totalresp),1)/(COUNTIFS(OFFSET('H2 benefits'!$A$1,2,$B25-1,totalresp),1,OFFSET('H2 benefits'!$A$1,2,G$1-1,totalresp),1)+COUNTIFS(OFFSET('H2 benefits'!$A$1,2,$B25-1,totalresp),1,OFFSET('H2 benefits'!$A$1,2,G$1-1,totalresp),0)+COUNTIFS(OFFSET('H2 benefits'!$A$1,2,$B25-1,totalresp),0,OFFSET('H2 benefits'!$A$1,2,G$1-1,totalresp),1)))</f>
        <v>0.9555555555555556</v>
      </c>
      <c r="H25">
        <f ca="1">1-(COUNTIFS(OFFSET('H2 benefits'!$A$1,2,$B25-1,totalresp),1,OFFSET('H2 benefits'!$A$1,2,H$1-1,totalresp),1)/(COUNTIFS(OFFSET('H2 benefits'!$A$1,2,$B25-1,totalresp),1,OFFSET('H2 benefits'!$A$1,2,H$1-1,totalresp),1)+COUNTIFS(OFFSET('H2 benefits'!$A$1,2,$B25-1,totalresp),1,OFFSET('H2 benefits'!$A$1,2,H$1-1,totalresp),0)+COUNTIFS(OFFSET('H2 benefits'!$A$1,2,$B25-1,totalresp),0,OFFSET('H2 benefits'!$A$1,2,H$1-1,totalresp),1)))</f>
        <v>0.96666666666666667</v>
      </c>
      <c r="I25">
        <f ca="1">1-(COUNTIFS(OFFSET('H2 benefits'!$A$1,2,$B25-1,totalresp),1,OFFSET('H2 benefits'!$A$1,2,I$1-1,totalresp),1)/(COUNTIFS(OFFSET('H2 benefits'!$A$1,2,$B25-1,totalresp),1,OFFSET('H2 benefits'!$A$1,2,I$1-1,totalresp),1)+COUNTIFS(OFFSET('H2 benefits'!$A$1,2,$B25-1,totalresp),1,OFFSET('H2 benefits'!$A$1,2,I$1-1,totalresp),0)+COUNTIFS(OFFSET('H2 benefits'!$A$1,2,$B25-1,totalresp),0,OFFSET('H2 benefits'!$A$1,2,I$1-1,totalresp),1)))</f>
        <v>0.89743589743589747</v>
      </c>
      <c r="J25">
        <f ca="1">1-(COUNTIFS(OFFSET('H2 benefits'!$A$1,2,$B25-1,totalresp),1,OFFSET('H2 benefits'!$A$1,2,J$1-1,totalresp),1)/(COUNTIFS(OFFSET('H2 benefits'!$A$1,2,$B25-1,totalresp),1,OFFSET('H2 benefits'!$A$1,2,J$1-1,totalresp),1)+COUNTIFS(OFFSET('H2 benefits'!$A$1,2,$B25-1,totalresp),1,OFFSET('H2 benefits'!$A$1,2,J$1-1,totalresp),0)+COUNTIFS(OFFSET('H2 benefits'!$A$1,2,$B25-1,totalresp),0,OFFSET('H2 benefits'!$A$1,2,J$1-1,totalresp),1)))</f>
        <v>0.91176470588235292</v>
      </c>
      <c r="K25">
        <f ca="1">1-(COUNTIFS(OFFSET('H2 benefits'!$A$1,2,$B25-1,totalresp),1,OFFSET('H2 benefits'!$A$1,2,K$1-1,totalresp),1)/(COUNTIFS(OFFSET('H2 benefits'!$A$1,2,$B25-1,totalresp),1,OFFSET('H2 benefits'!$A$1,2,K$1-1,totalresp),1)+COUNTIFS(OFFSET('H2 benefits'!$A$1,2,$B25-1,totalresp),1,OFFSET('H2 benefits'!$A$1,2,K$1-1,totalresp),0)+COUNTIFS(OFFSET('H2 benefits'!$A$1,2,$B25-1,totalresp),0,OFFSET('H2 benefits'!$A$1,2,K$1-1,totalresp),1)))</f>
        <v>0.90476190476190477</v>
      </c>
      <c r="L25">
        <f ca="1">1-(COUNTIFS(OFFSET('H2 benefits'!$A$1,2,$B25-1,totalresp),1,OFFSET('H2 benefits'!$A$1,2,L$1-1,totalresp),1)/(COUNTIFS(OFFSET('H2 benefits'!$A$1,2,$B25-1,totalresp),1,OFFSET('H2 benefits'!$A$1,2,L$1-1,totalresp),1)+COUNTIFS(OFFSET('H2 benefits'!$A$1,2,$B25-1,totalresp),1,OFFSET('H2 benefits'!$A$1,2,L$1-1,totalresp),0)+COUNTIFS(OFFSET('H2 benefits'!$A$1,2,$B25-1,totalresp),0,OFFSET('H2 benefits'!$A$1,2,L$1-1,totalresp),1)))</f>
        <v>0.93333333333333335</v>
      </c>
      <c r="M25">
        <f ca="1">1-(COUNTIFS(OFFSET('H2 benefits'!$A$1,2,$B25-1,totalresp),1,OFFSET('H2 benefits'!$A$1,2,M$1-1,totalresp),1)/(COUNTIFS(OFFSET('H2 benefits'!$A$1,2,$B25-1,totalresp),1,OFFSET('H2 benefits'!$A$1,2,M$1-1,totalresp),1)+COUNTIFS(OFFSET('H2 benefits'!$A$1,2,$B25-1,totalresp),1,OFFSET('H2 benefits'!$A$1,2,M$1-1,totalresp),0)+COUNTIFS(OFFSET('H2 benefits'!$A$1,2,$B25-1,totalresp),0,OFFSET('H2 benefits'!$A$1,2,M$1-1,totalresp),1)))</f>
        <v>0.88235294117647056</v>
      </c>
      <c r="N25">
        <f ca="1">1-(COUNTIFS(OFFSET('H2 benefits'!$A$1,2,$B25-1,totalresp),1,OFFSET('H2 benefits'!$A$1,2,N$1-1,totalresp),1)/(COUNTIFS(OFFSET('H2 benefits'!$A$1,2,$B25-1,totalresp),1,OFFSET('H2 benefits'!$A$1,2,N$1-1,totalresp),1)+COUNTIFS(OFFSET('H2 benefits'!$A$1,2,$B25-1,totalresp),1,OFFSET('H2 benefits'!$A$1,2,N$1-1,totalresp),0)+COUNTIFS(OFFSET('H2 benefits'!$A$1,2,$B25-1,totalresp),0,OFFSET('H2 benefits'!$A$1,2,N$1-1,totalresp),1)))</f>
        <v>0.90476190476190477</v>
      </c>
      <c r="O25">
        <f ca="1">1-(COUNTIFS(OFFSET('H2 benefits'!$A$1,2,$B25-1,totalresp),1,OFFSET('H2 benefits'!$A$1,2,O$1-1,totalresp),1)/(COUNTIFS(OFFSET('H2 benefits'!$A$1,2,$B25-1,totalresp),1,OFFSET('H2 benefits'!$A$1,2,O$1-1,totalresp),1)+COUNTIFS(OFFSET('H2 benefits'!$A$1,2,$B25-1,totalresp),1,OFFSET('H2 benefits'!$A$1,2,O$1-1,totalresp),0)+COUNTIFS(OFFSET('H2 benefits'!$A$1,2,$B25-1,totalresp),0,OFFSET('H2 benefits'!$A$1,2,O$1-1,totalresp),1)))</f>
        <v>0.93939393939393945</v>
      </c>
      <c r="P25">
        <f ca="1">1-(COUNTIFS(OFFSET('H2 benefits'!$A$1,2,$B25-1,totalresp),1,OFFSET('H2 benefits'!$A$1,2,P$1-1,totalresp),1)/(COUNTIFS(OFFSET('H2 benefits'!$A$1,2,$B25-1,totalresp),1,OFFSET('H2 benefits'!$A$1,2,P$1-1,totalresp),1)+COUNTIFS(OFFSET('H2 benefits'!$A$1,2,$B25-1,totalresp),1,OFFSET('H2 benefits'!$A$1,2,P$1-1,totalresp),0)+COUNTIFS(OFFSET('H2 benefits'!$A$1,2,$B25-1,totalresp),0,OFFSET('H2 benefits'!$A$1,2,P$1-1,totalresp),1)))</f>
        <v>0.96153846153846156</v>
      </c>
      <c r="Q25">
        <f ca="1">1-(COUNTIFS(OFFSET('H2 benefits'!$A$1,2,$B25-1,totalresp),1,OFFSET('H2 benefits'!$A$1,2,Q$1-1,totalresp),1)/(COUNTIFS(OFFSET('H2 benefits'!$A$1,2,$B25-1,totalresp),1,OFFSET('H2 benefits'!$A$1,2,Q$1-1,totalresp),1)+COUNTIFS(OFFSET('H2 benefits'!$A$1,2,$B25-1,totalresp),1,OFFSET('H2 benefits'!$A$1,2,Q$1-1,totalresp),0)+COUNTIFS(OFFSET('H2 benefits'!$A$1,2,$B25-1,totalresp),0,OFFSET('H2 benefits'!$A$1,2,Q$1-1,totalresp),1)))</f>
        <v>0.93548387096774199</v>
      </c>
      <c r="R25">
        <f ca="1">1-(COUNTIFS(OFFSET('H2 benefits'!$A$1,2,$B25-1,totalresp),1,OFFSET('H2 benefits'!$A$1,2,R$1-1,totalresp),1)/(COUNTIFS(OFFSET('H2 benefits'!$A$1,2,$B25-1,totalresp),1,OFFSET('H2 benefits'!$A$1,2,R$1-1,totalresp),1)+COUNTIFS(OFFSET('H2 benefits'!$A$1,2,$B25-1,totalresp),1,OFFSET('H2 benefits'!$A$1,2,R$1-1,totalresp),0)+COUNTIFS(OFFSET('H2 benefits'!$A$1,2,$B25-1,totalresp),0,OFFSET('H2 benefits'!$A$1,2,R$1-1,totalresp),1)))</f>
        <v>1</v>
      </c>
      <c r="S25">
        <f ca="1">1-(COUNTIFS(OFFSET('H2 benefits'!$A$1,2,$B25-1,totalresp),1,OFFSET('H2 benefits'!$A$1,2,S$1-1,totalresp),1)/(COUNTIFS(OFFSET('H2 benefits'!$A$1,2,$B25-1,totalresp),1,OFFSET('H2 benefits'!$A$1,2,S$1-1,totalresp),1)+COUNTIFS(OFFSET('H2 benefits'!$A$1,2,$B25-1,totalresp),1,OFFSET('H2 benefits'!$A$1,2,S$1-1,totalresp),0)+COUNTIFS(OFFSET('H2 benefits'!$A$1,2,$B25-1,totalresp),0,OFFSET('H2 benefits'!$A$1,2,S$1-1,totalresp),1)))</f>
        <v>0.78947368421052633</v>
      </c>
      <c r="T25">
        <f ca="1">1-(COUNTIFS(OFFSET('H2 benefits'!$A$1,2,$B25-1,totalresp),1,OFFSET('H2 benefits'!$A$1,2,T$1-1,totalresp),1)/(COUNTIFS(OFFSET('H2 benefits'!$A$1,2,$B25-1,totalresp),1,OFFSET('H2 benefits'!$A$1,2,T$1-1,totalresp),1)+COUNTIFS(OFFSET('H2 benefits'!$A$1,2,$B25-1,totalresp),1,OFFSET('H2 benefits'!$A$1,2,T$1-1,totalresp),0)+COUNTIFS(OFFSET('H2 benefits'!$A$1,2,$B25-1,totalresp),0,OFFSET('H2 benefits'!$A$1,2,T$1-1,totalresp),1)))</f>
        <v>0.84210526315789469</v>
      </c>
      <c r="U25">
        <f ca="1">1-(COUNTIFS(OFFSET('H2 benefits'!$A$1,2,$B25-1,totalresp),1,OFFSET('H2 benefits'!$A$1,2,U$1-1,totalresp),1)/(COUNTIFS(OFFSET('H2 benefits'!$A$1,2,$B25-1,totalresp),1,OFFSET('H2 benefits'!$A$1,2,U$1-1,totalresp),1)+COUNTIFS(OFFSET('H2 benefits'!$A$1,2,$B25-1,totalresp),1,OFFSET('H2 benefits'!$A$1,2,U$1-1,totalresp),0)+COUNTIFS(OFFSET('H2 benefits'!$A$1,2,$B25-1,totalresp),0,OFFSET('H2 benefits'!$A$1,2,U$1-1,totalresp),1)))</f>
        <v>0.8125</v>
      </c>
      <c r="V25">
        <f ca="1">1-(COUNTIFS(OFFSET('H2 benefits'!$A$1,2,$B25-1,totalresp),1,OFFSET('H2 benefits'!$A$1,2,V$1-1,totalresp),1)/(COUNTIFS(OFFSET('H2 benefits'!$A$1,2,$B25-1,totalresp),1,OFFSET('H2 benefits'!$A$1,2,V$1-1,totalresp),1)+COUNTIFS(OFFSET('H2 benefits'!$A$1,2,$B25-1,totalresp),1,OFFSET('H2 benefits'!$A$1,2,V$1-1,totalresp),0)+COUNTIFS(OFFSET('H2 benefits'!$A$1,2,$B25-1,totalresp),0,OFFSET('H2 benefits'!$A$1,2,V$1-1,totalresp),1)))</f>
        <v>0.92307692307692313</v>
      </c>
      <c r="W25">
        <f ca="1">1-(COUNTIFS(OFFSET('H2 benefits'!$A$1,2,$B25-1,totalresp),1,OFFSET('H2 benefits'!$A$1,2,W$1-1,totalresp),1)/(COUNTIFS(OFFSET('H2 benefits'!$A$1,2,$B25-1,totalresp),1,OFFSET('H2 benefits'!$A$1,2,W$1-1,totalresp),1)+COUNTIFS(OFFSET('H2 benefits'!$A$1,2,$B25-1,totalresp),1,OFFSET('H2 benefits'!$A$1,2,W$1-1,totalresp),0)+COUNTIFS(OFFSET('H2 benefits'!$A$1,2,$B25-1,totalresp),0,OFFSET('H2 benefits'!$A$1,2,W$1-1,totalresp),1)))</f>
        <v>0.81818181818181812</v>
      </c>
      <c r="X25">
        <f ca="1">1-(COUNTIFS(OFFSET('H2 benefits'!$A$1,2,$B25-1,totalresp),1,OFFSET('H2 benefits'!$A$1,2,X$1-1,totalresp),1)/(COUNTIFS(OFFSET('H2 benefits'!$A$1,2,$B25-1,totalresp),1,OFFSET('H2 benefits'!$A$1,2,X$1-1,totalresp),1)+COUNTIFS(OFFSET('H2 benefits'!$A$1,2,$B25-1,totalresp),1,OFFSET('H2 benefits'!$A$1,2,X$1-1,totalresp),0)+COUNTIFS(OFFSET('H2 benefits'!$A$1,2,$B25-1,totalresp),0,OFFSET('H2 benefits'!$A$1,2,X$1-1,totalresp),1)))</f>
        <v>0.90625</v>
      </c>
      <c r="Y25">
        <f ca="1">1-(COUNTIFS(OFFSET('H2 benefits'!$A$1,2,$B25-1,totalresp),1,OFFSET('H2 benefits'!$A$1,2,Y$1-1,totalresp),1)/(COUNTIFS(OFFSET('H2 benefits'!$A$1,2,$B25-1,totalresp),1,OFFSET('H2 benefits'!$A$1,2,Y$1-1,totalresp),1)+COUNTIFS(OFFSET('H2 benefits'!$A$1,2,$B25-1,totalresp),1,OFFSET('H2 benefits'!$A$1,2,Y$1-1,totalresp),0)+COUNTIFS(OFFSET('H2 benefits'!$A$1,2,$B25-1,totalresp),0,OFFSET('H2 benefits'!$A$1,2,Y$1-1,totalresp),1)))</f>
        <v>0</v>
      </c>
      <c r="Z25">
        <f ca="1">1-(COUNTIFS(OFFSET('H2 benefits'!$A$1,2,$B25-1,totalresp),1,OFFSET('H2 benefits'!$A$1,2,Z$1-1,totalresp),1)/(COUNTIFS(OFFSET('H2 benefits'!$A$1,2,$B25-1,totalresp),1,OFFSET('H2 benefits'!$A$1,2,Z$1-1,totalresp),1)+COUNTIFS(OFFSET('H2 benefits'!$A$1,2,$B25-1,totalresp),1,OFFSET('H2 benefits'!$A$1,2,Z$1-1,totalresp),0)+COUNTIFS(OFFSET('H2 benefits'!$A$1,2,$B25-1,totalresp),0,OFFSET('H2 benefits'!$A$1,2,Z$1-1,totalresp),1)))</f>
        <v>0.76923076923076916</v>
      </c>
      <c r="AA25">
        <f ca="1">1-(COUNTIFS(OFFSET('H2 benefits'!$A$1,2,$B25-1,totalresp),1,OFFSET('H2 benefits'!$A$1,2,AA$1-1,totalresp),1)/(COUNTIFS(OFFSET('H2 benefits'!$A$1,2,$B25-1,totalresp),1,OFFSET('H2 benefits'!$A$1,2,AA$1-1,totalresp),1)+COUNTIFS(OFFSET('H2 benefits'!$A$1,2,$B25-1,totalresp),1,OFFSET('H2 benefits'!$A$1,2,AA$1-1,totalresp),0)+COUNTIFS(OFFSET('H2 benefits'!$A$1,2,$B25-1,totalresp),0,OFFSET('H2 benefits'!$A$1,2,AA$1-1,totalresp),1)))</f>
        <v>0.81818181818181812</v>
      </c>
    </row>
    <row r="26" spans="1:27" ht="39.4" x14ac:dyDescent="0.45">
      <c r="A26" s="21" t="s">
        <v>311</v>
      </c>
      <c r="B26" s="22">
        <v>29</v>
      </c>
      <c r="C26">
        <f ca="1">1-(COUNTIFS(OFFSET('H2 benefits'!$A$1,2,$B26-1,totalresp),1,OFFSET('H2 benefits'!$A$1,2,C$1-1,totalresp),1)/(COUNTIFS(OFFSET('H2 benefits'!$A$1,2,$B26-1,totalresp),1,OFFSET('H2 benefits'!$A$1,2,C$1-1,totalresp),1)+COUNTIFS(OFFSET('H2 benefits'!$A$1,2,$B26-1,totalresp),1,OFFSET('H2 benefits'!$A$1,2,C$1-1,totalresp),0)+COUNTIFS(OFFSET('H2 benefits'!$A$1,2,$B26-1,totalresp),0,OFFSET('H2 benefits'!$A$1,2,C$1-1,totalresp),1)))</f>
        <v>0.82926829268292679</v>
      </c>
      <c r="D26">
        <f ca="1">1-(COUNTIFS(OFFSET('H2 benefits'!$A$1,2,$B26-1,totalresp),1,OFFSET('H2 benefits'!$A$1,2,D$1-1,totalresp),1)/(COUNTIFS(OFFSET('H2 benefits'!$A$1,2,$B26-1,totalresp),1,OFFSET('H2 benefits'!$A$1,2,D$1-1,totalresp),1)+COUNTIFS(OFFSET('H2 benefits'!$A$1,2,$B26-1,totalresp),1,OFFSET('H2 benefits'!$A$1,2,D$1-1,totalresp),0)+COUNTIFS(OFFSET('H2 benefits'!$A$1,2,$B26-1,totalresp),0,OFFSET('H2 benefits'!$A$1,2,D$1-1,totalresp),1)))</f>
        <v>0.85714285714285721</v>
      </c>
      <c r="E26">
        <f ca="1">1-(COUNTIFS(OFFSET('H2 benefits'!$A$1,2,$B26-1,totalresp),1,OFFSET('H2 benefits'!$A$1,2,E$1-1,totalresp),1)/(COUNTIFS(OFFSET('H2 benefits'!$A$1,2,$B26-1,totalresp),1,OFFSET('H2 benefits'!$A$1,2,E$1-1,totalresp),1)+COUNTIFS(OFFSET('H2 benefits'!$A$1,2,$B26-1,totalresp),1,OFFSET('H2 benefits'!$A$1,2,E$1-1,totalresp),0)+COUNTIFS(OFFSET('H2 benefits'!$A$1,2,$B26-1,totalresp),0,OFFSET('H2 benefits'!$A$1,2,E$1-1,totalresp),1)))</f>
        <v>0.82608695652173914</v>
      </c>
      <c r="F26">
        <f ca="1">1-(COUNTIFS(OFFSET('H2 benefits'!$A$1,2,$B26-1,totalresp),1,OFFSET('H2 benefits'!$A$1,2,F$1-1,totalresp),1)/(COUNTIFS(OFFSET('H2 benefits'!$A$1,2,$B26-1,totalresp),1,OFFSET('H2 benefits'!$A$1,2,F$1-1,totalresp),1)+COUNTIFS(OFFSET('H2 benefits'!$A$1,2,$B26-1,totalresp),1,OFFSET('H2 benefits'!$A$1,2,F$1-1,totalresp),0)+COUNTIFS(OFFSET('H2 benefits'!$A$1,2,$B26-1,totalresp),0,OFFSET('H2 benefits'!$A$1,2,F$1-1,totalresp),1)))</f>
        <v>0.85714285714285721</v>
      </c>
      <c r="G26">
        <f ca="1">1-(COUNTIFS(OFFSET('H2 benefits'!$A$1,2,$B26-1,totalresp),1,OFFSET('H2 benefits'!$A$1,2,G$1-1,totalresp),1)/(COUNTIFS(OFFSET('H2 benefits'!$A$1,2,$B26-1,totalresp),1,OFFSET('H2 benefits'!$A$1,2,G$1-1,totalresp),1)+COUNTIFS(OFFSET('H2 benefits'!$A$1,2,$B26-1,totalresp),1,OFFSET('H2 benefits'!$A$1,2,G$1-1,totalresp),0)+COUNTIFS(OFFSET('H2 benefits'!$A$1,2,$B26-1,totalresp),0,OFFSET('H2 benefits'!$A$1,2,G$1-1,totalresp),1)))</f>
        <v>0.9375</v>
      </c>
      <c r="H26">
        <f ca="1">1-(COUNTIFS(OFFSET('H2 benefits'!$A$1,2,$B26-1,totalresp),1,OFFSET('H2 benefits'!$A$1,2,H$1-1,totalresp),1)/(COUNTIFS(OFFSET('H2 benefits'!$A$1,2,$B26-1,totalresp),1,OFFSET('H2 benefits'!$A$1,2,H$1-1,totalresp),1)+COUNTIFS(OFFSET('H2 benefits'!$A$1,2,$B26-1,totalresp),1,OFFSET('H2 benefits'!$A$1,2,H$1-1,totalresp),0)+COUNTIFS(OFFSET('H2 benefits'!$A$1,2,$B26-1,totalresp),0,OFFSET('H2 benefits'!$A$1,2,H$1-1,totalresp),1)))</f>
        <v>0.83333333333333337</v>
      </c>
      <c r="I26">
        <f ca="1">1-(COUNTIFS(OFFSET('H2 benefits'!$A$1,2,$B26-1,totalresp),1,OFFSET('H2 benefits'!$A$1,2,I$1-1,totalresp),1)/(COUNTIFS(OFFSET('H2 benefits'!$A$1,2,$B26-1,totalresp),1,OFFSET('H2 benefits'!$A$1,2,I$1-1,totalresp),1)+COUNTIFS(OFFSET('H2 benefits'!$A$1,2,$B26-1,totalresp),1,OFFSET('H2 benefits'!$A$1,2,I$1-1,totalresp),0)+COUNTIFS(OFFSET('H2 benefits'!$A$1,2,$B26-1,totalresp),0,OFFSET('H2 benefits'!$A$1,2,I$1-1,totalresp),1)))</f>
        <v>0.88095238095238093</v>
      </c>
      <c r="J26">
        <f ca="1">1-(COUNTIFS(OFFSET('H2 benefits'!$A$1,2,$B26-1,totalresp),1,OFFSET('H2 benefits'!$A$1,2,J$1-1,totalresp),1)/(COUNTIFS(OFFSET('H2 benefits'!$A$1,2,$B26-1,totalresp),1,OFFSET('H2 benefits'!$A$1,2,J$1-1,totalresp),1)+COUNTIFS(OFFSET('H2 benefits'!$A$1,2,$B26-1,totalresp),1,OFFSET('H2 benefits'!$A$1,2,J$1-1,totalresp),0)+COUNTIFS(OFFSET('H2 benefits'!$A$1,2,$B26-1,totalresp),0,OFFSET('H2 benefits'!$A$1,2,J$1-1,totalresp),1)))</f>
        <v>0.82857142857142851</v>
      </c>
      <c r="K26">
        <f ca="1">1-(COUNTIFS(OFFSET('H2 benefits'!$A$1,2,$B26-1,totalresp),1,OFFSET('H2 benefits'!$A$1,2,K$1-1,totalresp),1)/(COUNTIFS(OFFSET('H2 benefits'!$A$1,2,$B26-1,totalresp),1,OFFSET('H2 benefits'!$A$1,2,K$1-1,totalresp),1)+COUNTIFS(OFFSET('H2 benefits'!$A$1,2,$B26-1,totalresp),1,OFFSET('H2 benefits'!$A$1,2,K$1-1,totalresp),0)+COUNTIFS(OFFSET('H2 benefits'!$A$1,2,$B26-1,totalresp),0,OFFSET('H2 benefits'!$A$1,2,K$1-1,totalresp),1)))</f>
        <v>0.82608695652173914</v>
      </c>
      <c r="L26">
        <f ca="1">1-(COUNTIFS(OFFSET('H2 benefits'!$A$1,2,$B26-1,totalresp),1,OFFSET('H2 benefits'!$A$1,2,L$1-1,totalresp),1)/(COUNTIFS(OFFSET('H2 benefits'!$A$1,2,$B26-1,totalresp),1,OFFSET('H2 benefits'!$A$1,2,L$1-1,totalresp),1)+COUNTIFS(OFFSET('H2 benefits'!$A$1,2,$B26-1,totalresp),1,OFFSET('H2 benefits'!$A$1,2,L$1-1,totalresp),0)+COUNTIFS(OFFSET('H2 benefits'!$A$1,2,$B26-1,totalresp),0,OFFSET('H2 benefits'!$A$1,2,L$1-1,totalresp),1)))</f>
        <v>1</v>
      </c>
      <c r="M26">
        <f ca="1">1-(COUNTIFS(OFFSET('H2 benefits'!$A$1,2,$B26-1,totalresp),1,OFFSET('H2 benefits'!$A$1,2,M$1-1,totalresp),1)/(COUNTIFS(OFFSET('H2 benefits'!$A$1,2,$B26-1,totalresp),1,OFFSET('H2 benefits'!$A$1,2,M$1-1,totalresp),1)+COUNTIFS(OFFSET('H2 benefits'!$A$1,2,$B26-1,totalresp),1,OFFSET('H2 benefits'!$A$1,2,M$1-1,totalresp),0)+COUNTIFS(OFFSET('H2 benefits'!$A$1,2,$B26-1,totalresp),0,OFFSET('H2 benefits'!$A$1,2,M$1-1,totalresp),1)))</f>
        <v>0.95</v>
      </c>
      <c r="N26">
        <f ca="1">1-(COUNTIFS(OFFSET('H2 benefits'!$A$1,2,$B26-1,totalresp),1,OFFSET('H2 benefits'!$A$1,2,N$1-1,totalresp),1)/(COUNTIFS(OFFSET('H2 benefits'!$A$1,2,$B26-1,totalresp),1,OFFSET('H2 benefits'!$A$1,2,N$1-1,totalresp),1)+COUNTIFS(OFFSET('H2 benefits'!$A$1,2,$B26-1,totalresp),1,OFFSET('H2 benefits'!$A$1,2,N$1-1,totalresp),0)+COUNTIFS(OFFSET('H2 benefits'!$A$1,2,$B26-1,totalresp),0,OFFSET('H2 benefits'!$A$1,2,N$1-1,totalresp),1)))</f>
        <v>1</v>
      </c>
      <c r="O26">
        <f ca="1">1-(COUNTIFS(OFFSET('H2 benefits'!$A$1,2,$B26-1,totalresp),1,OFFSET('H2 benefits'!$A$1,2,O$1-1,totalresp),1)/(COUNTIFS(OFFSET('H2 benefits'!$A$1,2,$B26-1,totalresp),1,OFFSET('H2 benefits'!$A$1,2,O$1-1,totalresp),1)+COUNTIFS(OFFSET('H2 benefits'!$A$1,2,$B26-1,totalresp),1,OFFSET('H2 benefits'!$A$1,2,O$1-1,totalresp),0)+COUNTIFS(OFFSET('H2 benefits'!$A$1,2,$B26-1,totalresp),0,OFFSET('H2 benefits'!$A$1,2,O$1-1,totalresp),1)))</f>
        <v>0.91666666666666663</v>
      </c>
      <c r="P26">
        <f ca="1">1-(COUNTIFS(OFFSET('H2 benefits'!$A$1,2,$B26-1,totalresp),1,OFFSET('H2 benefits'!$A$1,2,P$1-1,totalresp),1)/(COUNTIFS(OFFSET('H2 benefits'!$A$1,2,$B26-1,totalresp),1,OFFSET('H2 benefits'!$A$1,2,P$1-1,totalresp),1)+COUNTIFS(OFFSET('H2 benefits'!$A$1,2,$B26-1,totalresp),1,OFFSET('H2 benefits'!$A$1,2,P$1-1,totalresp),0)+COUNTIFS(OFFSET('H2 benefits'!$A$1,2,$B26-1,totalresp),0,OFFSET('H2 benefits'!$A$1,2,P$1-1,totalresp),1)))</f>
        <v>0.85185185185185186</v>
      </c>
      <c r="Q26">
        <f ca="1">1-(COUNTIFS(OFFSET('H2 benefits'!$A$1,2,$B26-1,totalresp),1,OFFSET('H2 benefits'!$A$1,2,Q$1-1,totalresp),1)/(COUNTIFS(OFFSET('H2 benefits'!$A$1,2,$B26-1,totalresp),1,OFFSET('H2 benefits'!$A$1,2,Q$1-1,totalresp),1)+COUNTIFS(OFFSET('H2 benefits'!$A$1,2,$B26-1,totalresp),1,OFFSET('H2 benefits'!$A$1,2,Q$1-1,totalresp),0)+COUNTIFS(OFFSET('H2 benefits'!$A$1,2,$B26-1,totalresp),0,OFFSET('H2 benefits'!$A$1,2,Q$1-1,totalresp),1)))</f>
        <v>0.87878787878787878</v>
      </c>
      <c r="R26">
        <f ca="1">1-(COUNTIFS(OFFSET('H2 benefits'!$A$1,2,$B26-1,totalresp),1,OFFSET('H2 benefits'!$A$1,2,R$1-1,totalresp),1)/(COUNTIFS(OFFSET('H2 benefits'!$A$1,2,$B26-1,totalresp),1,OFFSET('H2 benefits'!$A$1,2,R$1-1,totalresp),1)+COUNTIFS(OFFSET('H2 benefits'!$A$1,2,$B26-1,totalresp),1,OFFSET('H2 benefits'!$A$1,2,R$1-1,totalresp),0)+COUNTIFS(OFFSET('H2 benefits'!$A$1,2,$B26-1,totalresp),0,OFFSET('H2 benefits'!$A$1,2,R$1-1,totalresp),1)))</f>
        <v>0.94444444444444442</v>
      </c>
      <c r="S26">
        <f ca="1">1-(COUNTIFS(OFFSET('H2 benefits'!$A$1,2,$B26-1,totalresp),1,OFFSET('H2 benefits'!$A$1,2,S$1-1,totalresp),1)/(COUNTIFS(OFFSET('H2 benefits'!$A$1,2,$B26-1,totalresp),1,OFFSET('H2 benefits'!$A$1,2,S$1-1,totalresp),1)+COUNTIFS(OFFSET('H2 benefits'!$A$1,2,$B26-1,totalresp),1,OFFSET('H2 benefits'!$A$1,2,S$1-1,totalresp),0)+COUNTIFS(OFFSET('H2 benefits'!$A$1,2,$B26-1,totalresp),0,OFFSET('H2 benefits'!$A$1,2,S$1-1,totalresp),1)))</f>
        <v>0.92</v>
      </c>
      <c r="T26">
        <f ca="1">1-(COUNTIFS(OFFSET('H2 benefits'!$A$1,2,$B26-1,totalresp),1,OFFSET('H2 benefits'!$A$1,2,T$1-1,totalresp),1)/(COUNTIFS(OFFSET('H2 benefits'!$A$1,2,$B26-1,totalresp),1,OFFSET('H2 benefits'!$A$1,2,T$1-1,totalresp),1)+COUNTIFS(OFFSET('H2 benefits'!$A$1,2,$B26-1,totalresp),1,OFFSET('H2 benefits'!$A$1,2,T$1-1,totalresp),0)+COUNTIFS(OFFSET('H2 benefits'!$A$1,2,$B26-1,totalresp),0,OFFSET('H2 benefits'!$A$1,2,T$1-1,totalresp),1)))</f>
        <v>0.81818181818181812</v>
      </c>
      <c r="U26">
        <f ca="1">1-(COUNTIFS(OFFSET('H2 benefits'!$A$1,2,$B26-1,totalresp),1,OFFSET('H2 benefits'!$A$1,2,U$1-1,totalresp),1)/(COUNTIFS(OFFSET('H2 benefits'!$A$1,2,$B26-1,totalresp),1,OFFSET('H2 benefits'!$A$1,2,U$1-1,totalresp),1)+COUNTIFS(OFFSET('H2 benefits'!$A$1,2,$B26-1,totalresp),1,OFFSET('H2 benefits'!$A$1,2,U$1-1,totalresp),0)+COUNTIFS(OFFSET('H2 benefits'!$A$1,2,$B26-1,totalresp),0,OFFSET('H2 benefits'!$A$1,2,U$1-1,totalresp),1)))</f>
        <v>0.78947368421052633</v>
      </c>
      <c r="V26">
        <f ca="1">1-(COUNTIFS(OFFSET('H2 benefits'!$A$1,2,$B26-1,totalresp),1,OFFSET('H2 benefits'!$A$1,2,V$1-1,totalresp),1)/(COUNTIFS(OFFSET('H2 benefits'!$A$1,2,$B26-1,totalresp),1,OFFSET('H2 benefits'!$A$1,2,V$1-1,totalresp),1)+COUNTIFS(OFFSET('H2 benefits'!$A$1,2,$B26-1,totalresp),1,OFFSET('H2 benefits'!$A$1,2,V$1-1,totalresp),0)+COUNTIFS(OFFSET('H2 benefits'!$A$1,2,$B26-1,totalresp),0,OFFSET('H2 benefits'!$A$1,2,V$1-1,totalresp),1)))</f>
        <v>0.89655172413793105</v>
      </c>
      <c r="W26">
        <f ca="1">1-(COUNTIFS(OFFSET('H2 benefits'!$A$1,2,$B26-1,totalresp),1,OFFSET('H2 benefits'!$A$1,2,W$1-1,totalresp),1)/(COUNTIFS(OFFSET('H2 benefits'!$A$1,2,$B26-1,totalresp),1,OFFSET('H2 benefits'!$A$1,2,W$1-1,totalresp),1)+COUNTIFS(OFFSET('H2 benefits'!$A$1,2,$B26-1,totalresp),1,OFFSET('H2 benefits'!$A$1,2,W$1-1,totalresp),0)+COUNTIFS(OFFSET('H2 benefits'!$A$1,2,$B26-1,totalresp),0,OFFSET('H2 benefits'!$A$1,2,W$1-1,totalresp),1)))</f>
        <v>0.8666666666666667</v>
      </c>
      <c r="X26">
        <f ca="1">1-(COUNTIFS(OFFSET('H2 benefits'!$A$1,2,$B26-1,totalresp),1,OFFSET('H2 benefits'!$A$1,2,X$1-1,totalresp),1)/(COUNTIFS(OFFSET('H2 benefits'!$A$1,2,$B26-1,totalresp),1,OFFSET('H2 benefits'!$A$1,2,X$1-1,totalresp),1)+COUNTIFS(OFFSET('H2 benefits'!$A$1,2,$B26-1,totalresp),1,OFFSET('H2 benefits'!$A$1,2,X$1-1,totalresp),0)+COUNTIFS(OFFSET('H2 benefits'!$A$1,2,$B26-1,totalresp),0,OFFSET('H2 benefits'!$A$1,2,X$1-1,totalresp),1)))</f>
        <v>0.8529411764705882</v>
      </c>
      <c r="Y26">
        <f ca="1">1-(COUNTIFS(OFFSET('H2 benefits'!$A$1,2,$B26-1,totalresp),1,OFFSET('H2 benefits'!$A$1,2,Y$1-1,totalresp),1)/(COUNTIFS(OFFSET('H2 benefits'!$A$1,2,$B26-1,totalresp),1,OFFSET('H2 benefits'!$A$1,2,Y$1-1,totalresp),1)+COUNTIFS(OFFSET('H2 benefits'!$A$1,2,$B26-1,totalresp),1,OFFSET('H2 benefits'!$A$1,2,Y$1-1,totalresp),0)+COUNTIFS(OFFSET('H2 benefits'!$A$1,2,$B26-1,totalresp),0,OFFSET('H2 benefits'!$A$1,2,Y$1-1,totalresp),1)))</f>
        <v>0.76923076923076916</v>
      </c>
      <c r="Z26">
        <f ca="1">1-(COUNTIFS(OFFSET('H2 benefits'!$A$1,2,$B26-1,totalresp),1,OFFSET('H2 benefits'!$A$1,2,Z$1-1,totalresp),1)/(COUNTIFS(OFFSET('H2 benefits'!$A$1,2,$B26-1,totalresp),1,OFFSET('H2 benefits'!$A$1,2,Z$1-1,totalresp),1)+COUNTIFS(OFFSET('H2 benefits'!$A$1,2,$B26-1,totalresp),1,OFFSET('H2 benefits'!$A$1,2,Z$1-1,totalresp),0)+COUNTIFS(OFFSET('H2 benefits'!$A$1,2,$B26-1,totalresp),0,OFFSET('H2 benefits'!$A$1,2,Z$1-1,totalresp),1)))</f>
        <v>0</v>
      </c>
      <c r="AA26">
        <f ca="1">1-(COUNTIFS(OFFSET('H2 benefits'!$A$1,2,$B26-1,totalresp),1,OFFSET('H2 benefits'!$A$1,2,AA$1-1,totalresp),1)/(COUNTIFS(OFFSET('H2 benefits'!$A$1,2,$B26-1,totalresp),1,OFFSET('H2 benefits'!$A$1,2,AA$1-1,totalresp),1)+COUNTIFS(OFFSET('H2 benefits'!$A$1,2,$B26-1,totalresp),1,OFFSET('H2 benefits'!$A$1,2,AA$1-1,totalresp),0)+COUNTIFS(OFFSET('H2 benefits'!$A$1,2,$B26-1,totalresp),0,OFFSET('H2 benefits'!$A$1,2,AA$1-1,totalresp),1)))</f>
        <v>0.84615384615384615</v>
      </c>
    </row>
    <row r="27" spans="1:27" ht="26.25" x14ac:dyDescent="0.45">
      <c r="A27" s="21" t="s">
        <v>312</v>
      </c>
      <c r="B27" s="22">
        <v>30</v>
      </c>
      <c r="C27">
        <f ca="1">1-(COUNTIFS(OFFSET('H2 benefits'!$A$1,2,$B27-1,totalresp),1,OFFSET('H2 benefits'!$A$1,2,C$1-1,totalresp),1)/(COUNTIFS(OFFSET('H2 benefits'!$A$1,2,$B27-1,totalresp),1,OFFSET('H2 benefits'!$A$1,2,C$1-1,totalresp),1)+COUNTIFS(OFFSET('H2 benefits'!$A$1,2,$B27-1,totalresp),1,OFFSET('H2 benefits'!$A$1,2,C$1-1,totalresp),0)+COUNTIFS(OFFSET('H2 benefits'!$A$1,2,$B27-1,totalresp),0,OFFSET('H2 benefits'!$A$1,2,C$1-1,totalresp),1)))</f>
        <v>0.79166666666666663</v>
      </c>
      <c r="D27">
        <f ca="1">1-(COUNTIFS(OFFSET('H2 benefits'!$A$1,2,$B27-1,totalresp),1,OFFSET('H2 benefits'!$A$1,2,D$1-1,totalresp),1)/(COUNTIFS(OFFSET('H2 benefits'!$A$1,2,$B27-1,totalresp),1,OFFSET('H2 benefits'!$A$1,2,D$1-1,totalresp),1)+COUNTIFS(OFFSET('H2 benefits'!$A$1,2,$B27-1,totalresp),1,OFFSET('H2 benefits'!$A$1,2,D$1-1,totalresp),0)+COUNTIFS(OFFSET('H2 benefits'!$A$1,2,$B27-1,totalresp),0,OFFSET('H2 benefits'!$A$1,2,D$1-1,totalresp),1)))</f>
        <v>0.75757575757575757</v>
      </c>
      <c r="E27">
        <f ca="1">1-(COUNTIFS(OFFSET('H2 benefits'!$A$1,2,$B27-1,totalresp),1,OFFSET('H2 benefits'!$A$1,2,E$1-1,totalresp),1)/(COUNTIFS(OFFSET('H2 benefits'!$A$1,2,$B27-1,totalresp),1,OFFSET('H2 benefits'!$A$1,2,E$1-1,totalresp),1)+COUNTIFS(OFFSET('H2 benefits'!$A$1,2,$B27-1,totalresp),1,OFFSET('H2 benefits'!$A$1,2,E$1-1,totalresp),0)+COUNTIFS(OFFSET('H2 benefits'!$A$1,2,$B27-1,totalresp),0,OFFSET('H2 benefits'!$A$1,2,E$1-1,totalresp),1)))</f>
        <v>0.69387755102040816</v>
      </c>
      <c r="F27">
        <f ca="1">1-(COUNTIFS(OFFSET('H2 benefits'!$A$1,2,$B27-1,totalresp),1,OFFSET('H2 benefits'!$A$1,2,F$1-1,totalresp),1)/(COUNTIFS(OFFSET('H2 benefits'!$A$1,2,$B27-1,totalresp),1,OFFSET('H2 benefits'!$A$1,2,F$1-1,totalresp),1)+COUNTIFS(OFFSET('H2 benefits'!$A$1,2,$B27-1,totalresp),1,OFFSET('H2 benefits'!$A$1,2,F$1-1,totalresp),0)+COUNTIFS(OFFSET('H2 benefits'!$A$1,2,$B27-1,totalresp),0,OFFSET('H2 benefits'!$A$1,2,F$1-1,totalresp),1)))</f>
        <v>0.8</v>
      </c>
      <c r="G27">
        <f ca="1">1-(COUNTIFS(OFFSET('H2 benefits'!$A$1,2,$B27-1,totalresp),1,OFFSET('H2 benefits'!$A$1,2,G$1-1,totalresp),1)/(COUNTIFS(OFFSET('H2 benefits'!$A$1,2,$B27-1,totalresp),1,OFFSET('H2 benefits'!$A$1,2,G$1-1,totalresp),1)+COUNTIFS(OFFSET('H2 benefits'!$A$1,2,$B27-1,totalresp),1,OFFSET('H2 benefits'!$A$1,2,G$1-1,totalresp),0)+COUNTIFS(OFFSET('H2 benefits'!$A$1,2,$B27-1,totalresp),0,OFFSET('H2 benefits'!$A$1,2,G$1-1,totalresp),1)))</f>
        <v>0.82692307692307687</v>
      </c>
      <c r="H27">
        <f ca="1">1-(COUNTIFS(OFFSET('H2 benefits'!$A$1,2,$B27-1,totalresp),1,OFFSET('H2 benefits'!$A$1,2,H$1-1,totalresp),1)/(COUNTIFS(OFFSET('H2 benefits'!$A$1,2,$B27-1,totalresp),1,OFFSET('H2 benefits'!$A$1,2,H$1-1,totalresp),1)+COUNTIFS(OFFSET('H2 benefits'!$A$1,2,$B27-1,totalresp),1,OFFSET('H2 benefits'!$A$1,2,H$1-1,totalresp),0)+COUNTIFS(OFFSET('H2 benefits'!$A$1,2,$B27-1,totalresp),0,OFFSET('H2 benefits'!$A$1,2,H$1-1,totalresp),1)))</f>
        <v>0.81578947368421051</v>
      </c>
      <c r="I27">
        <f ca="1">1-(COUNTIFS(OFFSET('H2 benefits'!$A$1,2,$B27-1,totalresp),1,OFFSET('H2 benefits'!$A$1,2,I$1-1,totalresp),1)/(COUNTIFS(OFFSET('H2 benefits'!$A$1,2,$B27-1,totalresp),1,OFFSET('H2 benefits'!$A$1,2,I$1-1,totalresp),1)+COUNTIFS(OFFSET('H2 benefits'!$A$1,2,$B27-1,totalresp),1,OFFSET('H2 benefits'!$A$1,2,I$1-1,totalresp),0)+COUNTIFS(OFFSET('H2 benefits'!$A$1,2,$B27-1,totalresp),0,OFFSET('H2 benefits'!$A$1,2,I$1-1,totalresp),1)))</f>
        <v>0.78723404255319152</v>
      </c>
      <c r="J27">
        <f ca="1">1-(COUNTIFS(OFFSET('H2 benefits'!$A$1,2,$B27-1,totalresp),1,OFFSET('H2 benefits'!$A$1,2,J$1-1,totalresp),1)/(COUNTIFS(OFFSET('H2 benefits'!$A$1,2,$B27-1,totalresp),1,OFFSET('H2 benefits'!$A$1,2,J$1-1,totalresp),1)+COUNTIFS(OFFSET('H2 benefits'!$A$1,2,$B27-1,totalresp),1,OFFSET('H2 benefits'!$A$1,2,J$1-1,totalresp),0)+COUNTIFS(OFFSET('H2 benefits'!$A$1,2,$B27-1,totalresp),0,OFFSET('H2 benefits'!$A$1,2,J$1-1,totalresp),1)))</f>
        <v>0.81395348837209303</v>
      </c>
      <c r="K27">
        <f ca="1">1-(COUNTIFS(OFFSET('H2 benefits'!$A$1,2,$B27-1,totalresp),1,OFFSET('H2 benefits'!$A$1,2,K$1-1,totalresp),1)/(COUNTIFS(OFFSET('H2 benefits'!$A$1,2,$B27-1,totalresp),1,OFFSET('H2 benefits'!$A$1,2,K$1-1,totalresp),1)+COUNTIFS(OFFSET('H2 benefits'!$A$1,2,$B27-1,totalresp),1,OFFSET('H2 benefits'!$A$1,2,K$1-1,totalresp),0)+COUNTIFS(OFFSET('H2 benefits'!$A$1,2,$B27-1,totalresp),0,OFFSET('H2 benefits'!$A$1,2,K$1-1,totalresp),1)))</f>
        <v>0.87878787878787878</v>
      </c>
      <c r="L27">
        <f ca="1">1-(COUNTIFS(OFFSET('H2 benefits'!$A$1,2,$B27-1,totalresp),1,OFFSET('H2 benefits'!$A$1,2,L$1-1,totalresp),1)/(COUNTIFS(OFFSET('H2 benefits'!$A$1,2,$B27-1,totalresp),1,OFFSET('H2 benefits'!$A$1,2,L$1-1,totalresp),1)+COUNTIFS(OFFSET('H2 benefits'!$A$1,2,$B27-1,totalresp),1,OFFSET('H2 benefits'!$A$1,2,L$1-1,totalresp),0)+COUNTIFS(OFFSET('H2 benefits'!$A$1,2,$B27-1,totalresp),0,OFFSET('H2 benefits'!$A$1,2,L$1-1,totalresp),1)))</f>
        <v>0.96551724137931039</v>
      </c>
      <c r="M27">
        <f ca="1">1-(COUNTIFS(OFFSET('H2 benefits'!$A$1,2,$B27-1,totalresp),1,OFFSET('H2 benefits'!$A$1,2,M$1-1,totalresp),1)/(COUNTIFS(OFFSET('H2 benefits'!$A$1,2,$B27-1,totalresp),1,OFFSET('H2 benefits'!$A$1,2,M$1-1,totalresp),1)+COUNTIFS(OFFSET('H2 benefits'!$A$1,2,$B27-1,totalresp),1,OFFSET('H2 benefits'!$A$1,2,M$1-1,totalresp),0)+COUNTIFS(OFFSET('H2 benefits'!$A$1,2,$B27-1,totalresp),0,OFFSET('H2 benefits'!$A$1,2,M$1-1,totalresp),1)))</f>
        <v>0.86956521739130432</v>
      </c>
      <c r="N27">
        <f ca="1">1-(COUNTIFS(OFFSET('H2 benefits'!$A$1,2,$B27-1,totalresp),1,OFFSET('H2 benefits'!$A$1,2,N$1-1,totalresp),1)/(COUNTIFS(OFFSET('H2 benefits'!$A$1,2,$B27-1,totalresp),1,OFFSET('H2 benefits'!$A$1,2,N$1-1,totalresp),1)+COUNTIFS(OFFSET('H2 benefits'!$A$1,2,$B27-1,totalresp),1,OFFSET('H2 benefits'!$A$1,2,N$1-1,totalresp),0)+COUNTIFS(OFFSET('H2 benefits'!$A$1,2,$B27-1,totalresp),0,OFFSET('H2 benefits'!$A$1,2,N$1-1,totalresp),1)))</f>
        <v>0.94285714285714284</v>
      </c>
      <c r="O27">
        <f ca="1">1-(COUNTIFS(OFFSET('H2 benefits'!$A$1,2,$B27-1,totalresp),1,OFFSET('H2 benefits'!$A$1,2,O$1-1,totalresp),1)/(COUNTIFS(OFFSET('H2 benefits'!$A$1,2,$B27-1,totalresp),1,OFFSET('H2 benefits'!$A$1,2,O$1-1,totalresp),1)+COUNTIFS(OFFSET('H2 benefits'!$A$1,2,$B27-1,totalresp),1,OFFSET('H2 benefits'!$A$1,2,O$1-1,totalresp),0)+COUNTIFS(OFFSET('H2 benefits'!$A$1,2,$B27-1,totalresp),0,OFFSET('H2 benefits'!$A$1,2,O$1-1,totalresp),1)))</f>
        <v>0.83333333333333337</v>
      </c>
      <c r="P27">
        <f ca="1">1-(COUNTIFS(OFFSET('H2 benefits'!$A$1,2,$B27-1,totalresp),1,OFFSET('H2 benefits'!$A$1,2,P$1-1,totalresp),1)/(COUNTIFS(OFFSET('H2 benefits'!$A$1,2,$B27-1,totalresp),1,OFFSET('H2 benefits'!$A$1,2,P$1-1,totalresp),1)+COUNTIFS(OFFSET('H2 benefits'!$A$1,2,$B27-1,totalresp),1,OFFSET('H2 benefits'!$A$1,2,P$1-1,totalresp),0)+COUNTIFS(OFFSET('H2 benefits'!$A$1,2,$B27-1,totalresp),0,OFFSET('H2 benefits'!$A$1,2,P$1-1,totalresp),1)))</f>
        <v>0.79411764705882359</v>
      </c>
      <c r="Q27">
        <f ca="1">1-(COUNTIFS(OFFSET('H2 benefits'!$A$1,2,$B27-1,totalresp),1,OFFSET('H2 benefits'!$A$1,2,Q$1-1,totalresp),1)/(COUNTIFS(OFFSET('H2 benefits'!$A$1,2,$B27-1,totalresp),1,OFFSET('H2 benefits'!$A$1,2,Q$1-1,totalresp),1)+COUNTIFS(OFFSET('H2 benefits'!$A$1,2,$B27-1,totalresp),1,OFFSET('H2 benefits'!$A$1,2,Q$1-1,totalresp),0)+COUNTIFS(OFFSET('H2 benefits'!$A$1,2,$B27-1,totalresp),0,OFFSET('H2 benefits'!$A$1,2,Q$1-1,totalresp),1)))</f>
        <v>0.72972972972972971</v>
      </c>
      <c r="R27">
        <f ca="1">1-(COUNTIFS(OFFSET('H2 benefits'!$A$1,2,$B27-1,totalresp),1,OFFSET('H2 benefits'!$A$1,2,R$1-1,totalresp),1)/(COUNTIFS(OFFSET('H2 benefits'!$A$1,2,$B27-1,totalresp),1,OFFSET('H2 benefits'!$A$1,2,R$1-1,totalresp),1)+COUNTIFS(OFFSET('H2 benefits'!$A$1,2,$B27-1,totalresp),1,OFFSET('H2 benefits'!$A$1,2,R$1-1,totalresp),0)+COUNTIFS(OFFSET('H2 benefits'!$A$1,2,$B27-1,totalresp),0,OFFSET('H2 benefits'!$A$1,2,R$1-1,totalresp),1)))</f>
        <v>0.88461538461538458</v>
      </c>
      <c r="S27">
        <f ca="1">1-(COUNTIFS(OFFSET('H2 benefits'!$A$1,2,$B27-1,totalresp),1,OFFSET('H2 benefits'!$A$1,2,S$1-1,totalresp),1)/(COUNTIFS(OFFSET('H2 benefits'!$A$1,2,$B27-1,totalresp),1,OFFSET('H2 benefits'!$A$1,2,S$1-1,totalresp),1)+COUNTIFS(OFFSET('H2 benefits'!$A$1,2,$B27-1,totalresp),1,OFFSET('H2 benefits'!$A$1,2,S$1-1,totalresp),0)+COUNTIFS(OFFSET('H2 benefits'!$A$1,2,$B27-1,totalresp),0,OFFSET('H2 benefits'!$A$1,2,S$1-1,totalresp),1)))</f>
        <v>0.76666666666666661</v>
      </c>
      <c r="T27">
        <f ca="1">1-(COUNTIFS(OFFSET('H2 benefits'!$A$1,2,$B27-1,totalresp),1,OFFSET('H2 benefits'!$A$1,2,T$1-1,totalresp),1)/(COUNTIFS(OFFSET('H2 benefits'!$A$1,2,$B27-1,totalresp),1,OFFSET('H2 benefits'!$A$1,2,T$1-1,totalresp),1)+COUNTIFS(OFFSET('H2 benefits'!$A$1,2,$B27-1,totalresp),1,OFFSET('H2 benefits'!$A$1,2,T$1-1,totalresp),0)+COUNTIFS(OFFSET('H2 benefits'!$A$1,2,$B27-1,totalresp),0,OFFSET('H2 benefits'!$A$1,2,T$1-1,totalresp),1)))</f>
        <v>0.8</v>
      </c>
      <c r="U27">
        <f ca="1">1-(COUNTIFS(OFFSET('H2 benefits'!$A$1,2,$B27-1,totalresp),1,OFFSET('H2 benefits'!$A$1,2,U$1-1,totalresp),1)/(COUNTIFS(OFFSET('H2 benefits'!$A$1,2,$B27-1,totalresp),1,OFFSET('H2 benefits'!$A$1,2,U$1-1,totalresp),1)+COUNTIFS(OFFSET('H2 benefits'!$A$1,2,$B27-1,totalresp),1,OFFSET('H2 benefits'!$A$1,2,U$1-1,totalresp),0)+COUNTIFS(OFFSET('H2 benefits'!$A$1,2,$B27-1,totalresp),0,OFFSET('H2 benefits'!$A$1,2,U$1-1,totalresp),1)))</f>
        <v>0.77777777777777779</v>
      </c>
      <c r="V27">
        <f ca="1">1-(COUNTIFS(OFFSET('H2 benefits'!$A$1,2,$B27-1,totalresp),1,OFFSET('H2 benefits'!$A$1,2,V$1-1,totalresp),1)/(COUNTIFS(OFFSET('H2 benefits'!$A$1,2,$B27-1,totalresp),1,OFFSET('H2 benefits'!$A$1,2,V$1-1,totalresp),1)+COUNTIFS(OFFSET('H2 benefits'!$A$1,2,$B27-1,totalresp),1,OFFSET('H2 benefits'!$A$1,2,V$1-1,totalresp),0)+COUNTIFS(OFFSET('H2 benefits'!$A$1,2,$B27-1,totalresp),0,OFFSET('H2 benefits'!$A$1,2,V$1-1,totalresp),1)))</f>
        <v>0.83333333333333337</v>
      </c>
      <c r="W27">
        <f ca="1">1-(COUNTIFS(OFFSET('H2 benefits'!$A$1,2,$B27-1,totalresp),1,OFFSET('H2 benefits'!$A$1,2,W$1-1,totalresp),1)/(COUNTIFS(OFFSET('H2 benefits'!$A$1,2,$B27-1,totalresp),1,OFFSET('H2 benefits'!$A$1,2,W$1-1,totalresp),1)+COUNTIFS(OFFSET('H2 benefits'!$A$1,2,$B27-1,totalresp),1,OFFSET('H2 benefits'!$A$1,2,W$1-1,totalresp),0)+COUNTIFS(OFFSET('H2 benefits'!$A$1,2,$B27-1,totalresp),0,OFFSET('H2 benefits'!$A$1,2,W$1-1,totalresp),1)))</f>
        <v>0.82608695652173914</v>
      </c>
      <c r="X27">
        <f ca="1">1-(COUNTIFS(OFFSET('H2 benefits'!$A$1,2,$B27-1,totalresp),1,OFFSET('H2 benefits'!$A$1,2,X$1-1,totalresp),1)/(COUNTIFS(OFFSET('H2 benefits'!$A$1,2,$B27-1,totalresp),1,OFFSET('H2 benefits'!$A$1,2,X$1-1,totalresp),1)+COUNTIFS(OFFSET('H2 benefits'!$A$1,2,$B27-1,totalresp),1,OFFSET('H2 benefits'!$A$1,2,X$1-1,totalresp),0)+COUNTIFS(OFFSET('H2 benefits'!$A$1,2,$B27-1,totalresp),0,OFFSET('H2 benefits'!$A$1,2,X$1-1,totalresp),1)))</f>
        <v>0.77500000000000002</v>
      </c>
      <c r="Y27">
        <f ca="1">1-(COUNTIFS(OFFSET('H2 benefits'!$A$1,2,$B27-1,totalresp),1,OFFSET('H2 benefits'!$A$1,2,Y$1-1,totalresp),1)/(COUNTIFS(OFFSET('H2 benefits'!$A$1,2,$B27-1,totalresp),1,OFFSET('H2 benefits'!$A$1,2,Y$1-1,totalresp),1)+COUNTIFS(OFFSET('H2 benefits'!$A$1,2,$B27-1,totalresp),1,OFFSET('H2 benefits'!$A$1,2,Y$1-1,totalresp),0)+COUNTIFS(OFFSET('H2 benefits'!$A$1,2,$B27-1,totalresp),0,OFFSET('H2 benefits'!$A$1,2,Y$1-1,totalresp),1)))</f>
        <v>0.81818181818181812</v>
      </c>
      <c r="Z27">
        <f ca="1">1-(COUNTIFS(OFFSET('H2 benefits'!$A$1,2,$B27-1,totalresp),1,OFFSET('H2 benefits'!$A$1,2,Z$1-1,totalresp),1)/(COUNTIFS(OFFSET('H2 benefits'!$A$1,2,$B27-1,totalresp),1,OFFSET('H2 benefits'!$A$1,2,Z$1-1,totalresp),1)+COUNTIFS(OFFSET('H2 benefits'!$A$1,2,$B27-1,totalresp),1,OFFSET('H2 benefits'!$A$1,2,Z$1-1,totalresp),0)+COUNTIFS(OFFSET('H2 benefits'!$A$1,2,$B27-1,totalresp),0,OFFSET('H2 benefits'!$A$1,2,Z$1-1,totalresp),1)))</f>
        <v>0.84615384615384615</v>
      </c>
      <c r="AA27">
        <f ca="1">1-(COUNTIFS(OFFSET('H2 benefits'!$A$1,2,$B27-1,totalresp),1,OFFSET('H2 benefits'!$A$1,2,AA$1-1,totalresp),1)/(COUNTIFS(OFFSET('H2 benefits'!$A$1,2,$B27-1,totalresp),1,OFFSET('H2 benefits'!$A$1,2,AA$1-1,totalresp),1)+COUNTIFS(OFFSET('H2 benefits'!$A$1,2,$B27-1,totalresp),1,OFFSET('H2 benefits'!$A$1,2,AA$1-1,totalresp),0)+COUNTIFS(OFFSET('H2 benefits'!$A$1,2,$B27-1,totalresp),0,OFFSET('H2 benefits'!$A$1,2,AA$1-1,totalresp),1)))</f>
        <v>0</v>
      </c>
    </row>
  </sheetData>
  <conditionalFormatting sqref="C3:AA3">
    <cfRule type="colorScale" priority="3">
      <colorScale>
        <cfvo type="min"/>
        <cfvo type="max"/>
        <color rgb="FF63BE7B"/>
        <color rgb="FFFCFCFF"/>
      </colorScale>
    </cfRule>
  </conditionalFormatting>
  <conditionalFormatting sqref="C4:AA27">
    <cfRule type="colorScale" priority="5">
      <colorScale>
        <cfvo type="min"/>
        <cfvo type="max"/>
        <color rgb="FF63BE7B"/>
        <color rgb="FFFCFCFF"/>
      </colorScale>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53B18-9398-42D6-A7F5-9A6E9F1E5637}">
  <dimension ref="A1:AE116"/>
  <sheetViews>
    <sheetView workbookViewId="0">
      <pane xSplit="5" ySplit="4" topLeftCell="F5" activePane="bottomRight" state="frozen"/>
      <selection pane="topRight" activeCell="F1" sqref="F1"/>
      <selection pane="bottomLeft" activeCell="A4" sqref="A4"/>
      <selection pane="bottomRight"/>
    </sheetView>
  </sheetViews>
  <sheetFormatPr defaultRowHeight="14.25" x14ac:dyDescent="0.45"/>
  <cols>
    <col min="1" max="1" width="2.1328125" bestFit="1" customWidth="1"/>
    <col min="2" max="2" width="4" bestFit="1" customWidth="1"/>
    <col min="3" max="3" width="3" bestFit="1" customWidth="1"/>
    <col min="4" max="4" width="9.59765625" bestFit="1" customWidth="1"/>
    <col min="5" max="5" width="2" bestFit="1" customWidth="1"/>
    <col min="6" max="31" width="10.73046875" customWidth="1"/>
  </cols>
  <sheetData>
    <row r="1" spans="1:31" x14ac:dyDescent="0.45">
      <c r="D1" s="5">
        <f>COUNTA(D6:D116)</f>
        <v>111</v>
      </c>
      <c r="F1" s="4">
        <f>COLUMN()</f>
        <v>6</v>
      </c>
      <c r="G1" s="4">
        <f>COLUMN()</f>
        <v>7</v>
      </c>
      <c r="H1" s="4">
        <f>COLUMN()</f>
        <v>8</v>
      </c>
      <c r="I1" s="4">
        <f>COLUMN()</f>
        <v>9</v>
      </c>
      <c r="J1" s="4">
        <f>COLUMN()</f>
        <v>10</v>
      </c>
      <c r="K1" s="4">
        <f>COLUMN()</f>
        <v>11</v>
      </c>
      <c r="L1" s="4">
        <f>COLUMN()</f>
        <v>12</v>
      </c>
      <c r="M1" s="4">
        <f>COLUMN()</f>
        <v>13</v>
      </c>
      <c r="N1" s="4">
        <f>COLUMN()</f>
        <v>14</v>
      </c>
      <c r="O1" s="4">
        <f>COLUMN()</f>
        <v>15</v>
      </c>
      <c r="P1" s="4">
        <f>COLUMN()</f>
        <v>16</v>
      </c>
      <c r="Q1" s="4">
        <f>COLUMN()</f>
        <v>17</v>
      </c>
      <c r="R1" s="4">
        <f>COLUMN()</f>
        <v>18</v>
      </c>
      <c r="S1" s="4">
        <f>COLUMN()</f>
        <v>19</v>
      </c>
      <c r="T1" s="4">
        <f>COLUMN()</f>
        <v>20</v>
      </c>
      <c r="U1" s="4">
        <f>COLUMN()</f>
        <v>21</v>
      </c>
      <c r="V1" s="4">
        <f>COLUMN()</f>
        <v>22</v>
      </c>
      <c r="W1" s="4">
        <f>COLUMN()</f>
        <v>23</v>
      </c>
      <c r="X1" s="4">
        <f>COLUMN()</f>
        <v>24</v>
      </c>
      <c r="Y1" s="4">
        <f>COLUMN()</f>
        <v>25</v>
      </c>
      <c r="Z1" s="4">
        <f>COLUMN()</f>
        <v>26</v>
      </c>
      <c r="AA1" s="4">
        <f>COLUMN()</f>
        <v>27</v>
      </c>
      <c r="AB1" s="4"/>
      <c r="AC1" s="4"/>
      <c r="AD1" s="4"/>
      <c r="AE1" s="4"/>
    </row>
    <row r="2" spans="1:31" x14ac:dyDescent="0.45">
      <c r="D2" s="5" t="s">
        <v>313</v>
      </c>
      <c r="F2" s="4">
        <f>COUNTIF(F6:F116,1)</f>
        <v>52</v>
      </c>
      <c r="G2" s="4">
        <f t="shared" ref="G2:X2" si="0">COUNTIF(G6:G116,1)</f>
        <v>63</v>
      </c>
      <c r="H2" s="4">
        <f t="shared" si="0"/>
        <v>26</v>
      </c>
      <c r="I2" s="4">
        <f t="shared" si="0"/>
        <v>26</v>
      </c>
      <c r="J2" s="4">
        <f t="shared" si="0"/>
        <v>41</v>
      </c>
      <c r="K2" s="4">
        <f t="shared" si="0"/>
        <v>44</v>
      </c>
      <c r="L2" s="4">
        <f t="shared" si="0"/>
        <v>16</v>
      </c>
      <c r="M2" s="4">
        <f t="shared" si="0"/>
        <v>26</v>
      </c>
      <c r="N2" s="4">
        <f t="shared" si="0"/>
        <v>15</v>
      </c>
      <c r="O2" s="4">
        <f t="shared" si="0"/>
        <v>16</v>
      </c>
      <c r="P2" s="4">
        <f t="shared" si="0"/>
        <v>37</v>
      </c>
      <c r="Q2" s="4">
        <f t="shared" si="0"/>
        <v>27</v>
      </c>
      <c r="R2" s="4">
        <f t="shared" si="0"/>
        <v>13</v>
      </c>
      <c r="S2" s="4">
        <f t="shared" si="0"/>
        <v>11</v>
      </c>
      <c r="T2" s="4">
        <f t="shared" si="0"/>
        <v>23</v>
      </c>
      <c r="U2" s="4">
        <f t="shared" si="0"/>
        <v>9</v>
      </c>
      <c r="V2" s="4">
        <f t="shared" si="0"/>
        <v>12</v>
      </c>
      <c r="W2" s="4">
        <f t="shared" si="0"/>
        <v>14</v>
      </c>
      <c r="X2" s="4">
        <f t="shared" si="0"/>
        <v>27</v>
      </c>
      <c r="Y2" s="4">
        <f>COUNTIF(Y6:Y116,1)</f>
        <v>11</v>
      </c>
      <c r="Z2" s="4">
        <f>COUNTIF(Z6:Z116,1)</f>
        <v>8</v>
      </c>
      <c r="AA2" s="4">
        <f>COUNTIF(AA6:AA116,1)</f>
        <v>22</v>
      </c>
      <c r="AB2" s="4"/>
      <c r="AC2" s="4"/>
      <c r="AD2" s="4"/>
      <c r="AE2" s="4"/>
    </row>
    <row r="3" spans="1:31" x14ac:dyDescent="0.45">
      <c r="D3" s="5" t="s">
        <v>314</v>
      </c>
      <c r="F3" s="4">
        <f t="shared" ref="F3:Z3" si="1">_xlfn.RANK.EQ(F2,$F$2:$AA$2)</f>
        <v>2</v>
      </c>
      <c r="G3" s="4">
        <f t="shared" si="1"/>
        <v>1</v>
      </c>
      <c r="H3" s="4">
        <f t="shared" si="1"/>
        <v>8</v>
      </c>
      <c r="I3" s="4">
        <f t="shared" si="1"/>
        <v>8</v>
      </c>
      <c r="J3" s="4">
        <f t="shared" si="1"/>
        <v>4</v>
      </c>
      <c r="K3" s="4">
        <f t="shared" si="1"/>
        <v>3</v>
      </c>
      <c r="L3" s="4">
        <f t="shared" si="1"/>
        <v>13</v>
      </c>
      <c r="M3" s="4">
        <f t="shared" si="1"/>
        <v>8</v>
      </c>
      <c r="N3" s="4">
        <f t="shared" si="1"/>
        <v>15</v>
      </c>
      <c r="O3" s="4">
        <f t="shared" si="1"/>
        <v>13</v>
      </c>
      <c r="P3" s="4">
        <f t="shared" si="1"/>
        <v>5</v>
      </c>
      <c r="Q3" s="4">
        <f t="shared" si="1"/>
        <v>6</v>
      </c>
      <c r="R3" s="4">
        <f t="shared" si="1"/>
        <v>17</v>
      </c>
      <c r="S3" s="4">
        <f t="shared" si="1"/>
        <v>19</v>
      </c>
      <c r="T3" s="4">
        <f t="shared" si="1"/>
        <v>11</v>
      </c>
      <c r="U3" s="4">
        <f t="shared" si="1"/>
        <v>21</v>
      </c>
      <c r="V3" s="4">
        <f t="shared" si="1"/>
        <v>18</v>
      </c>
      <c r="W3" s="4">
        <f t="shared" si="1"/>
        <v>16</v>
      </c>
      <c r="X3" s="4">
        <f t="shared" si="1"/>
        <v>6</v>
      </c>
      <c r="Y3" s="4">
        <f t="shared" si="1"/>
        <v>19</v>
      </c>
      <c r="Z3" s="4">
        <f t="shared" si="1"/>
        <v>22</v>
      </c>
      <c r="AA3" s="4">
        <f>_xlfn.RANK.EQ(AA2,$F$2:$AA$2)</f>
        <v>12</v>
      </c>
      <c r="AB3" s="4"/>
      <c r="AC3" s="4"/>
      <c r="AD3" s="4"/>
      <c r="AE3" s="4"/>
    </row>
    <row r="4" spans="1:31" ht="135" customHeight="1" x14ac:dyDescent="0.45">
      <c r="A4" s="1"/>
      <c r="B4" s="1"/>
      <c r="C4" s="1"/>
      <c r="D4" s="1" t="s">
        <v>2</v>
      </c>
      <c r="E4" s="1" t="s">
        <v>1</v>
      </c>
      <c r="F4" s="2" t="s">
        <v>315</v>
      </c>
      <c r="G4" s="2" t="s">
        <v>316</v>
      </c>
      <c r="H4" s="2" t="s">
        <v>317</v>
      </c>
      <c r="I4" s="2" t="s">
        <v>318</v>
      </c>
      <c r="J4" s="2" t="s">
        <v>319</v>
      </c>
      <c r="K4" s="2" t="s">
        <v>320</v>
      </c>
      <c r="L4" s="2" t="s">
        <v>321</v>
      </c>
      <c r="M4" s="2" t="s">
        <v>322</v>
      </c>
      <c r="N4" s="2" t="s">
        <v>323</v>
      </c>
      <c r="O4" s="2" t="s">
        <v>324</v>
      </c>
      <c r="P4" s="2" t="s">
        <v>325</v>
      </c>
      <c r="Q4" s="2" t="s">
        <v>326</v>
      </c>
      <c r="R4" s="2" t="s">
        <v>327</v>
      </c>
      <c r="S4" s="2" t="s">
        <v>328</v>
      </c>
      <c r="T4" s="2" t="s">
        <v>329</v>
      </c>
      <c r="U4" s="2" t="s">
        <v>330</v>
      </c>
      <c r="V4" s="2" t="s">
        <v>331</v>
      </c>
      <c r="W4" s="2" t="s">
        <v>332</v>
      </c>
      <c r="X4" s="2" t="s">
        <v>333</v>
      </c>
      <c r="Y4" s="2" t="s">
        <v>334</v>
      </c>
      <c r="Z4" s="2" t="s">
        <v>335</v>
      </c>
      <c r="AA4" s="2" t="s">
        <v>336</v>
      </c>
      <c r="AB4" s="2"/>
      <c r="AC4" s="2"/>
      <c r="AD4" s="2"/>
      <c r="AE4" s="2"/>
    </row>
    <row r="5" spans="1:31" x14ac:dyDescent="0.45">
      <c r="F5" s="4" t="s">
        <v>48</v>
      </c>
      <c r="G5" s="4" t="s">
        <v>49</v>
      </c>
      <c r="H5" s="4" t="s">
        <v>50</v>
      </c>
      <c r="I5" s="4" t="s">
        <v>51</v>
      </c>
      <c r="J5" s="4" t="s">
        <v>52</v>
      </c>
      <c r="K5" s="4" t="s">
        <v>53</v>
      </c>
      <c r="L5" s="4" t="s">
        <v>54</v>
      </c>
      <c r="M5" s="4" t="s">
        <v>55</v>
      </c>
      <c r="N5" s="4" t="s">
        <v>56</v>
      </c>
      <c r="O5" s="4" t="s">
        <v>57</v>
      </c>
      <c r="P5" s="4" t="s">
        <v>58</v>
      </c>
      <c r="Q5" s="4" t="s">
        <v>59</v>
      </c>
      <c r="R5" s="4" t="s">
        <v>60</v>
      </c>
      <c r="S5" s="4" t="s">
        <v>61</v>
      </c>
      <c r="T5" s="4" t="s">
        <v>62</v>
      </c>
      <c r="U5" s="4" t="s">
        <v>63</v>
      </c>
      <c r="V5" s="4" t="s">
        <v>64</v>
      </c>
      <c r="W5" s="4" t="s">
        <v>65</v>
      </c>
      <c r="X5" s="4" t="s">
        <v>66</v>
      </c>
      <c r="Y5" s="4" t="s">
        <v>161</v>
      </c>
      <c r="Z5" s="4" t="s">
        <v>162</v>
      </c>
      <c r="AA5" s="4" t="s">
        <v>163</v>
      </c>
      <c r="AB5" s="8"/>
      <c r="AC5" s="8"/>
      <c r="AD5" s="8"/>
      <c r="AE5" s="8"/>
    </row>
    <row r="6" spans="1:31" x14ac:dyDescent="0.45">
      <c r="A6" t="s">
        <v>0</v>
      </c>
      <c r="B6">
        <v>1</v>
      </c>
      <c r="D6" t="str">
        <f t="shared" ref="D6:D69" si="2">A6&amp;B6</f>
        <v>R1</v>
      </c>
      <c r="F6" s="20">
        <v>1</v>
      </c>
      <c r="G6" s="20">
        <v>1</v>
      </c>
      <c r="H6" s="20">
        <v>1</v>
      </c>
      <c r="I6" s="20">
        <v>0</v>
      </c>
      <c r="J6" s="20">
        <v>0</v>
      </c>
      <c r="K6" s="20">
        <v>0</v>
      </c>
      <c r="L6" s="20">
        <v>0</v>
      </c>
      <c r="M6" s="20">
        <v>0</v>
      </c>
      <c r="N6" s="20">
        <v>1</v>
      </c>
      <c r="O6" s="20">
        <v>1</v>
      </c>
      <c r="P6" s="20">
        <v>0</v>
      </c>
      <c r="Q6" s="20">
        <v>1</v>
      </c>
      <c r="R6" s="20">
        <v>0</v>
      </c>
      <c r="S6" s="20">
        <v>0</v>
      </c>
      <c r="T6" s="20">
        <v>0</v>
      </c>
      <c r="U6" s="20">
        <v>0</v>
      </c>
      <c r="V6" s="20">
        <v>0</v>
      </c>
      <c r="W6" s="20">
        <v>0</v>
      </c>
      <c r="X6" s="20">
        <v>0</v>
      </c>
      <c r="Y6" s="20">
        <v>0</v>
      </c>
      <c r="Z6" s="20">
        <v>0</v>
      </c>
      <c r="AA6" s="20">
        <v>0</v>
      </c>
    </row>
    <row r="7" spans="1:31" x14ac:dyDescent="0.45">
      <c r="A7" t="s">
        <v>0</v>
      </c>
      <c r="B7">
        <v>2</v>
      </c>
      <c r="D7" t="str">
        <f t="shared" si="2"/>
        <v>R2</v>
      </c>
      <c r="F7" s="20">
        <v>1</v>
      </c>
      <c r="G7" s="20">
        <v>1</v>
      </c>
      <c r="H7" s="20">
        <v>0</v>
      </c>
      <c r="I7" s="20">
        <v>1</v>
      </c>
      <c r="J7" s="20">
        <v>1</v>
      </c>
      <c r="K7" s="20">
        <v>1</v>
      </c>
      <c r="L7" s="20">
        <v>1</v>
      </c>
      <c r="M7" s="20">
        <v>0</v>
      </c>
      <c r="N7" s="20">
        <v>0</v>
      </c>
      <c r="O7" s="20">
        <v>0</v>
      </c>
      <c r="P7" s="20">
        <v>0</v>
      </c>
      <c r="Q7" s="20">
        <v>0</v>
      </c>
      <c r="R7" s="20">
        <v>0</v>
      </c>
      <c r="S7" s="20">
        <v>0</v>
      </c>
      <c r="T7" s="20">
        <v>0</v>
      </c>
      <c r="U7" s="20">
        <v>0</v>
      </c>
      <c r="V7" s="20">
        <v>0</v>
      </c>
      <c r="W7" s="20">
        <v>0</v>
      </c>
      <c r="X7" s="20">
        <v>0</v>
      </c>
      <c r="Y7" s="20">
        <v>0</v>
      </c>
      <c r="Z7" s="20">
        <v>0</v>
      </c>
      <c r="AA7" s="20">
        <v>0</v>
      </c>
    </row>
    <row r="8" spans="1:31" x14ac:dyDescent="0.45">
      <c r="A8" t="s">
        <v>0</v>
      </c>
      <c r="B8">
        <v>3</v>
      </c>
      <c r="D8" t="str">
        <f t="shared" si="2"/>
        <v>R3</v>
      </c>
      <c r="F8" s="20">
        <v>1</v>
      </c>
      <c r="G8" s="20">
        <v>0</v>
      </c>
      <c r="H8" s="20">
        <v>1</v>
      </c>
      <c r="I8" s="20">
        <v>0</v>
      </c>
      <c r="J8" s="20">
        <v>0</v>
      </c>
      <c r="K8" s="20">
        <v>0</v>
      </c>
      <c r="L8" s="20">
        <v>0</v>
      </c>
      <c r="M8" s="20">
        <v>0</v>
      </c>
      <c r="N8" s="20">
        <v>0</v>
      </c>
      <c r="O8" s="20">
        <v>0</v>
      </c>
      <c r="P8" s="20">
        <v>1</v>
      </c>
      <c r="Q8" s="20">
        <v>0</v>
      </c>
      <c r="R8" s="20">
        <v>0</v>
      </c>
      <c r="S8" s="20">
        <v>0</v>
      </c>
      <c r="T8" s="20">
        <v>0</v>
      </c>
      <c r="U8" s="20">
        <v>0</v>
      </c>
      <c r="V8" s="20">
        <v>0</v>
      </c>
      <c r="W8" s="20">
        <v>0</v>
      </c>
      <c r="X8" s="20">
        <v>0</v>
      </c>
      <c r="Y8" s="20">
        <v>0</v>
      </c>
      <c r="Z8" s="20">
        <v>0</v>
      </c>
      <c r="AA8" s="20">
        <v>0</v>
      </c>
    </row>
    <row r="9" spans="1:31" x14ac:dyDescent="0.45">
      <c r="A9" t="s">
        <v>0</v>
      </c>
      <c r="B9">
        <v>4</v>
      </c>
      <c r="D9" t="str">
        <f t="shared" si="2"/>
        <v>R4</v>
      </c>
      <c r="F9" s="20">
        <v>1</v>
      </c>
      <c r="G9" s="20">
        <v>1</v>
      </c>
      <c r="H9" s="20">
        <v>1</v>
      </c>
      <c r="I9" s="20">
        <v>0</v>
      </c>
      <c r="J9" s="20">
        <v>1</v>
      </c>
      <c r="K9" s="20">
        <v>1</v>
      </c>
      <c r="L9" s="20">
        <v>1</v>
      </c>
      <c r="M9" s="20">
        <v>1</v>
      </c>
      <c r="N9" s="20">
        <v>1</v>
      </c>
      <c r="O9" s="20">
        <v>0</v>
      </c>
      <c r="P9" s="20">
        <v>0</v>
      </c>
      <c r="Q9" s="20">
        <v>1</v>
      </c>
      <c r="R9" s="20">
        <v>0</v>
      </c>
      <c r="S9" s="20">
        <v>0</v>
      </c>
      <c r="T9" s="20">
        <v>0</v>
      </c>
      <c r="U9" s="20">
        <v>1</v>
      </c>
      <c r="V9" s="20">
        <v>0</v>
      </c>
      <c r="W9" s="20">
        <v>1</v>
      </c>
      <c r="X9" s="20">
        <v>0</v>
      </c>
      <c r="Y9" s="20">
        <v>0</v>
      </c>
      <c r="Z9" s="20">
        <v>0</v>
      </c>
      <c r="AA9" s="20">
        <v>0</v>
      </c>
    </row>
    <row r="10" spans="1:31" x14ac:dyDescent="0.45">
      <c r="A10" t="s">
        <v>0</v>
      </c>
      <c r="B10">
        <v>5</v>
      </c>
      <c r="D10" t="str">
        <f t="shared" si="2"/>
        <v>R5</v>
      </c>
      <c r="F10" s="20">
        <v>1</v>
      </c>
      <c r="G10" s="20">
        <v>0</v>
      </c>
      <c r="H10" s="20">
        <v>0</v>
      </c>
      <c r="I10" s="20">
        <v>1</v>
      </c>
      <c r="J10" s="20">
        <v>1</v>
      </c>
      <c r="K10" s="20">
        <v>1</v>
      </c>
      <c r="L10" s="20">
        <v>0</v>
      </c>
      <c r="M10" s="20">
        <v>0</v>
      </c>
      <c r="N10" s="20">
        <v>0</v>
      </c>
      <c r="O10" s="20">
        <v>0</v>
      </c>
      <c r="P10" s="20">
        <v>1</v>
      </c>
      <c r="Q10" s="20">
        <v>0</v>
      </c>
      <c r="R10" s="20">
        <v>0</v>
      </c>
      <c r="S10" s="20">
        <v>0</v>
      </c>
      <c r="T10" s="20">
        <v>0</v>
      </c>
      <c r="U10" s="20">
        <v>0</v>
      </c>
      <c r="V10" s="20">
        <v>0</v>
      </c>
      <c r="W10" s="20">
        <v>0</v>
      </c>
      <c r="X10" s="20">
        <v>0</v>
      </c>
      <c r="Y10" s="20">
        <v>0</v>
      </c>
      <c r="Z10" s="20">
        <v>0</v>
      </c>
      <c r="AA10" s="20">
        <v>1</v>
      </c>
    </row>
    <row r="11" spans="1:31" x14ac:dyDescent="0.45">
      <c r="A11" t="s">
        <v>0</v>
      </c>
      <c r="B11">
        <v>6</v>
      </c>
      <c r="D11" t="str">
        <f t="shared" si="2"/>
        <v>R6</v>
      </c>
      <c r="F11" s="20">
        <v>1</v>
      </c>
      <c r="G11" s="20">
        <v>0</v>
      </c>
      <c r="H11" s="20">
        <v>0</v>
      </c>
      <c r="I11" s="20">
        <v>0</v>
      </c>
      <c r="J11" s="20">
        <v>0</v>
      </c>
      <c r="K11" s="20">
        <v>0</v>
      </c>
      <c r="L11" s="20">
        <v>0</v>
      </c>
      <c r="M11" s="20">
        <v>1</v>
      </c>
      <c r="N11" s="20">
        <v>0</v>
      </c>
      <c r="O11" s="20">
        <v>0</v>
      </c>
      <c r="P11" s="20">
        <v>0</v>
      </c>
      <c r="Q11" s="20">
        <v>1</v>
      </c>
      <c r="R11" s="20">
        <v>1</v>
      </c>
      <c r="S11" s="20">
        <v>0</v>
      </c>
      <c r="T11" s="20">
        <v>0</v>
      </c>
      <c r="U11" s="20">
        <v>0</v>
      </c>
      <c r="V11" s="20">
        <v>0</v>
      </c>
      <c r="W11" s="20">
        <v>0</v>
      </c>
      <c r="X11" s="20">
        <v>0</v>
      </c>
      <c r="Y11" s="20">
        <v>0</v>
      </c>
      <c r="Z11" s="20">
        <v>0</v>
      </c>
      <c r="AA11" s="20">
        <v>0</v>
      </c>
    </row>
    <row r="12" spans="1:31" x14ac:dyDescent="0.45">
      <c r="A12" t="s">
        <v>0</v>
      </c>
      <c r="B12">
        <v>7</v>
      </c>
      <c r="D12" t="str">
        <f t="shared" si="2"/>
        <v>R7</v>
      </c>
      <c r="F12" s="20">
        <v>1</v>
      </c>
      <c r="G12" s="20">
        <v>1</v>
      </c>
      <c r="H12" s="20">
        <v>1</v>
      </c>
      <c r="I12" s="20">
        <v>0</v>
      </c>
      <c r="J12" s="20">
        <v>1</v>
      </c>
      <c r="K12" s="20">
        <v>1</v>
      </c>
      <c r="L12" s="20">
        <v>0</v>
      </c>
      <c r="M12" s="20">
        <v>0</v>
      </c>
      <c r="N12" s="20">
        <v>0</v>
      </c>
      <c r="O12" s="20">
        <v>1</v>
      </c>
      <c r="P12" s="20">
        <v>0</v>
      </c>
      <c r="Q12" s="20">
        <v>0</v>
      </c>
      <c r="R12" s="20">
        <v>0</v>
      </c>
      <c r="S12" s="20">
        <v>0</v>
      </c>
      <c r="T12" s="20">
        <v>0</v>
      </c>
      <c r="U12" s="20">
        <v>0</v>
      </c>
      <c r="V12" s="20">
        <v>0</v>
      </c>
      <c r="W12" s="20">
        <v>0</v>
      </c>
      <c r="X12" s="20">
        <v>0</v>
      </c>
      <c r="Y12" s="20">
        <v>0</v>
      </c>
      <c r="Z12" s="20">
        <v>0</v>
      </c>
      <c r="AA12" s="20">
        <v>0</v>
      </c>
    </row>
    <row r="13" spans="1:31" x14ac:dyDescent="0.45">
      <c r="A13" t="s">
        <v>0</v>
      </c>
      <c r="B13">
        <v>8</v>
      </c>
      <c r="D13" s="17" t="str">
        <f t="shared" si="2"/>
        <v>R8</v>
      </c>
      <c r="F13" s="20">
        <v>0</v>
      </c>
      <c r="G13" s="20">
        <v>0</v>
      </c>
      <c r="H13" s="20">
        <v>0</v>
      </c>
      <c r="I13" s="20">
        <v>0</v>
      </c>
      <c r="J13" s="20">
        <v>0</v>
      </c>
      <c r="K13" s="20">
        <v>0</v>
      </c>
      <c r="L13" s="20">
        <v>0</v>
      </c>
      <c r="M13" s="20">
        <v>0</v>
      </c>
      <c r="N13" s="20">
        <v>0</v>
      </c>
      <c r="O13" s="20">
        <v>0</v>
      </c>
      <c r="P13" s="20">
        <v>0</v>
      </c>
      <c r="Q13" s="20">
        <v>0</v>
      </c>
      <c r="R13" s="20">
        <v>0</v>
      </c>
      <c r="S13" s="20">
        <v>0</v>
      </c>
      <c r="T13" s="20">
        <v>0</v>
      </c>
      <c r="U13" s="20">
        <v>0</v>
      </c>
      <c r="V13" s="20">
        <v>0</v>
      </c>
      <c r="W13" s="20">
        <v>0</v>
      </c>
      <c r="X13" s="20">
        <v>0</v>
      </c>
      <c r="Y13" s="20">
        <v>0</v>
      </c>
      <c r="Z13" s="20">
        <v>0</v>
      </c>
      <c r="AA13" s="20">
        <v>0</v>
      </c>
    </row>
    <row r="14" spans="1:31" x14ac:dyDescent="0.45">
      <c r="A14" t="s">
        <v>0</v>
      </c>
      <c r="B14">
        <v>9</v>
      </c>
      <c r="D14" t="str">
        <f t="shared" si="2"/>
        <v>R9</v>
      </c>
      <c r="F14" s="20">
        <v>1</v>
      </c>
      <c r="G14" s="20">
        <v>1</v>
      </c>
      <c r="H14" s="20">
        <v>0</v>
      </c>
      <c r="I14" s="20">
        <v>1</v>
      </c>
      <c r="J14" s="20">
        <v>1</v>
      </c>
      <c r="K14" s="20">
        <v>0</v>
      </c>
      <c r="L14" s="20">
        <v>0</v>
      </c>
      <c r="M14" s="20">
        <v>1</v>
      </c>
      <c r="N14" s="20">
        <v>0</v>
      </c>
      <c r="O14" s="20">
        <v>0</v>
      </c>
      <c r="P14" s="20">
        <v>1</v>
      </c>
      <c r="Q14" s="20">
        <v>0</v>
      </c>
      <c r="R14" s="20">
        <v>0</v>
      </c>
      <c r="S14" s="20">
        <v>0</v>
      </c>
      <c r="T14" s="20">
        <v>0</v>
      </c>
      <c r="U14" s="20">
        <v>0</v>
      </c>
      <c r="V14" s="20">
        <v>0</v>
      </c>
      <c r="W14" s="20">
        <v>0</v>
      </c>
      <c r="X14" s="20">
        <v>0</v>
      </c>
      <c r="Y14" s="20">
        <v>0</v>
      </c>
      <c r="Z14" s="20">
        <v>0</v>
      </c>
      <c r="AA14" s="20">
        <v>0</v>
      </c>
    </row>
    <row r="15" spans="1:31" x14ac:dyDescent="0.45">
      <c r="A15" t="s">
        <v>0</v>
      </c>
      <c r="B15">
        <v>10</v>
      </c>
      <c r="D15" s="17" t="str">
        <f t="shared" si="2"/>
        <v>R10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row>
    <row r="16" spans="1:31" x14ac:dyDescent="0.45">
      <c r="A16" t="s">
        <v>0</v>
      </c>
      <c r="B16">
        <v>11</v>
      </c>
      <c r="D16" t="str">
        <f t="shared" si="2"/>
        <v>R11</v>
      </c>
      <c r="F16" s="20">
        <v>1</v>
      </c>
      <c r="G16" s="20">
        <v>0</v>
      </c>
      <c r="H16" s="20">
        <v>0</v>
      </c>
      <c r="I16" s="20">
        <v>0</v>
      </c>
      <c r="J16" s="20">
        <v>1</v>
      </c>
      <c r="K16" s="20">
        <v>1</v>
      </c>
      <c r="L16" s="20">
        <v>1</v>
      </c>
      <c r="M16" s="20">
        <v>1</v>
      </c>
      <c r="N16" s="20">
        <v>0</v>
      </c>
      <c r="O16" s="20">
        <v>0</v>
      </c>
      <c r="P16" s="20">
        <v>1</v>
      </c>
      <c r="Q16" s="20">
        <v>1</v>
      </c>
      <c r="R16" s="20">
        <v>1</v>
      </c>
      <c r="S16" s="20">
        <v>1</v>
      </c>
      <c r="T16" s="20">
        <v>1</v>
      </c>
      <c r="U16" s="20">
        <v>0</v>
      </c>
      <c r="V16" s="20">
        <v>0</v>
      </c>
      <c r="W16" s="20">
        <v>1</v>
      </c>
      <c r="X16" s="20">
        <v>0</v>
      </c>
      <c r="Y16" s="20">
        <v>0</v>
      </c>
      <c r="Z16" s="20">
        <v>0</v>
      </c>
      <c r="AA16" s="20">
        <v>0</v>
      </c>
    </row>
    <row r="17" spans="1:27" x14ac:dyDescent="0.45">
      <c r="A17" t="s">
        <v>0</v>
      </c>
      <c r="B17">
        <v>12</v>
      </c>
      <c r="D17" t="str">
        <f t="shared" si="2"/>
        <v>R12</v>
      </c>
      <c r="F17" s="20">
        <v>1</v>
      </c>
      <c r="G17" s="20">
        <v>0</v>
      </c>
      <c r="H17" s="20">
        <v>0</v>
      </c>
      <c r="I17" s="20">
        <v>0</v>
      </c>
      <c r="J17" s="20">
        <v>1</v>
      </c>
      <c r="K17" s="20">
        <v>1</v>
      </c>
      <c r="L17" s="20">
        <v>1</v>
      </c>
      <c r="M17" s="20">
        <v>1</v>
      </c>
      <c r="N17" s="20">
        <v>0</v>
      </c>
      <c r="O17" s="20">
        <v>0</v>
      </c>
      <c r="P17" s="20">
        <v>1</v>
      </c>
      <c r="Q17" s="20">
        <v>1</v>
      </c>
      <c r="R17" s="20">
        <v>1</v>
      </c>
      <c r="S17" s="20">
        <v>1</v>
      </c>
      <c r="T17" s="20">
        <v>1</v>
      </c>
      <c r="U17" s="20">
        <v>0</v>
      </c>
      <c r="V17" s="20">
        <v>0</v>
      </c>
      <c r="W17" s="20">
        <v>0</v>
      </c>
      <c r="X17" s="20">
        <v>0</v>
      </c>
      <c r="Y17" s="20">
        <v>0</v>
      </c>
      <c r="Z17" s="20">
        <v>0</v>
      </c>
      <c r="AA17" s="20">
        <v>0</v>
      </c>
    </row>
    <row r="18" spans="1:27" x14ac:dyDescent="0.45">
      <c r="A18" t="s">
        <v>0</v>
      </c>
      <c r="B18">
        <v>13</v>
      </c>
      <c r="D18" t="str">
        <f t="shared" si="2"/>
        <v>R13</v>
      </c>
      <c r="F18" s="20">
        <v>1</v>
      </c>
      <c r="G18" s="20">
        <v>1</v>
      </c>
      <c r="H18" s="20">
        <v>1</v>
      </c>
      <c r="I18" s="20">
        <v>0</v>
      </c>
      <c r="J18" s="20">
        <v>1</v>
      </c>
      <c r="K18" s="20">
        <v>1</v>
      </c>
      <c r="L18" s="20">
        <v>1</v>
      </c>
      <c r="M18" s="20">
        <v>0</v>
      </c>
      <c r="N18" s="20">
        <v>1</v>
      </c>
      <c r="O18" s="20">
        <v>0</v>
      </c>
      <c r="P18" s="20">
        <v>0</v>
      </c>
      <c r="Q18" s="20">
        <v>0</v>
      </c>
      <c r="R18" s="20">
        <v>0</v>
      </c>
      <c r="S18" s="20">
        <v>1</v>
      </c>
      <c r="T18" s="20">
        <v>1</v>
      </c>
      <c r="U18" s="20">
        <v>1</v>
      </c>
      <c r="V18" s="20">
        <v>0</v>
      </c>
      <c r="W18" s="20">
        <v>0</v>
      </c>
      <c r="X18" s="20">
        <v>1</v>
      </c>
      <c r="Y18" s="20">
        <v>0</v>
      </c>
      <c r="Z18" s="20">
        <v>1</v>
      </c>
      <c r="AA18" s="20">
        <v>0</v>
      </c>
    </row>
    <row r="19" spans="1:27" x14ac:dyDescent="0.45">
      <c r="A19" t="s">
        <v>0</v>
      </c>
      <c r="B19">
        <v>14</v>
      </c>
      <c r="D19" t="str">
        <f t="shared" si="2"/>
        <v>R14</v>
      </c>
      <c r="F19" s="20">
        <v>0</v>
      </c>
      <c r="G19" s="20">
        <v>0</v>
      </c>
      <c r="H19" s="20">
        <v>0</v>
      </c>
      <c r="I19" s="20">
        <v>0</v>
      </c>
      <c r="J19" s="20">
        <v>0</v>
      </c>
      <c r="K19" s="20">
        <v>0</v>
      </c>
      <c r="L19" s="20">
        <v>0</v>
      </c>
      <c r="M19" s="20">
        <v>0</v>
      </c>
      <c r="N19" s="20">
        <v>0</v>
      </c>
      <c r="O19" s="20">
        <v>0</v>
      </c>
      <c r="P19" s="20">
        <v>0</v>
      </c>
      <c r="Q19" s="20">
        <v>0</v>
      </c>
      <c r="R19" s="20">
        <v>0</v>
      </c>
      <c r="S19" s="20">
        <v>0</v>
      </c>
      <c r="T19" s="20">
        <v>0</v>
      </c>
      <c r="U19" s="20">
        <v>0</v>
      </c>
      <c r="V19" s="20">
        <v>0</v>
      </c>
      <c r="W19" s="20">
        <v>0</v>
      </c>
      <c r="X19" s="20">
        <v>0</v>
      </c>
      <c r="Y19" s="20">
        <v>0</v>
      </c>
      <c r="Z19" s="20">
        <v>0</v>
      </c>
      <c r="AA19" s="20">
        <v>1</v>
      </c>
    </row>
    <row r="20" spans="1:27" x14ac:dyDescent="0.45">
      <c r="A20" t="s">
        <v>0</v>
      </c>
      <c r="B20">
        <v>15</v>
      </c>
      <c r="D20" t="str">
        <f t="shared" si="2"/>
        <v>R15</v>
      </c>
      <c r="F20" s="20">
        <v>0</v>
      </c>
      <c r="G20" s="20">
        <v>0</v>
      </c>
      <c r="H20" s="20">
        <v>0</v>
      </c>
      <c r="I20" s="20">
        <v>0</v>
      </c>
      <c r="J20" s="20">
        <v>0</v>
      </c>
      <c r="K20" s="20">
        <v>0</v>
      </c>
      <c r="L20" s="20">
        <v>0</v>
      </c>
      <c r="M20" s="20">
        <v>0</v>
      </c>
      <c r="N20" s="20">
        <v>0</v>
      </c>
      <c r="O20" s="20">
        <v>0</v>
      </c>
      <c r="P20" s="20">
        <v>0</v>
      </c>
      <c r="Q20" s="20">
        <v>1</v>
      </c>
      <c r="R20" s="20">
        <v>0</v>
      </c>
      <c r="S20" s="20">
        <v>0</v>
      </c>
      <c r="T20" s="20">
        <v>0</v>
      </c>
      <c r="U20" s="20">
        <v>0</v>
      </c>
      <c r="V20" s="20">
        <v>0</v>
      </c>
      <c r="W20" s="20">
        <v>0</v>
      </c>
      <c r="X20" s="20">
        <v>0</v>
      </c>
      <c r="Y20" s="20">
        <v>0</v>
      </c>
      <c r="Z20" s="20">
        <v>0</v>
      </c>
      <c r="AA20" s="20">
        <v>0</v>
      </c>
    </row>
    <row r="21" spans="1:27" x14ac:dyDescent="0.45">
      <c r="A21" t="s">
        <v>0</v>
      </c>
      <c r="B21">
        <v>16</v>
      </c>
      <c r="D21" t="str">
        <f t="shared" si="2"/>
        <v>R16</v>
      </c>
      <c r="F21" s="20">
        <v>0</v>
      </c>
      <c r="G21" s="20">
        <v>0</v>
      </c>
      <c r="H21" s="20">
        <v>0</v>
      </c>
      <c r="I21" s="20">
        <v>0</v>
      </c>
      <c r="J21" s="20">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row>
    <row r="22" spans="1:27" x14ac:dyDescent="0.45">
      <c r="A22" t="s">
        <v>0</v>
      </c>
      <c r="B22">
        <v>17</v>
      </c>
      <c r="D22" t="str">
        <f t="shared" si="2"/>
        <v>R17</v>
      </c>
      <c r="F22" s="20">
        <v>0</v>
      </c>
      <c r="G22" s="20">
        <v>0</v>
      </c>
      <c r="H22" s="20">
        <v>1</v>
      </c>
      <c r="I22" s="20">
        <v>0</v>
      </c>
      <c r="J22" s="20">
        <v>0</v>
      </c>
      <c r="K22" s="20">
        <v>0</v>
      </c>
      <c r="L22" s="20">
        <v>0</v>
      </c>
      <c r="M22" s="20">
        <v>1</v>
      </c>
      <c r="N22" s="20">
        <v>0</v>
      </c>
      <c r="O22" s="20">
        <v>0</v>
      </c>
      <c r="P22" s="20">
        <v>0</v>
      </c>
      <c r="Q22" s="20">
        <v>0</v>
      </c>
      <c r="R22" s="20">
        <v>0</v>
      </c>
      <c r="S22" s="20">
        <v>0</v>
      </c>
      <c r="T22" s="20">
        <v>0</v>
      </c>
      <c r="U22" s="20">
        <v>0</v>
      </c>
      <c r="V22" s="20">
        <v>0</v>
      </c>
      <c r="W22" s="20">
        <v>0</v>
      </c>
      <c r="X22" s="20">
        <v>0</v>
      </c>
      <c r="Y22" s="20">
        <v>0</v>
      </c>
      <c r="Z22" s="20">
        <v>0</v>
      </c>
      <c r="AA22" s="20">
        <v>0</v>
      </c>
    </row>
    <row r="23" spans="1:27" x14ac:dyDescent="0.45">
      <c r="A23" t="s">
        <v>0</v>
      </c>
      <c r="B23">
        <v>18</v>
      </c>
      <c r="D23" t="str">
        <f t="shared" si="2"/>
        <v>R18</v>
      </c>
      <c r="F23" s="20">
        <v>0</v>
      </c>
      <c r="G23" s="20">
        <v>0</v>
      </c>
      <c r="H23" s="20">
        <v>0</v>
      </c>
      <c r="I23" s="20">
        <v>1</v>
      </c>
      <c r="J23" s="20">
        <v>1</v>
      </c>
      <c r="K23" s="20">
        <v>1</v>
      </c>
      <c r="L23" s="20">
        <v>0</v>
      </c>
      <c r="M23" s="20">
        <v>0</v>
      </c>
      <c r="N23" s="20">
        <v>0</v>
      </c>
      <c r="O23" s="20">
        <v>0</v>
      </c>
      <c r="P23" s="20">
        <v>0</v>
      </c>
      <c r="Q23" s="20">
        <v>0</v>
      </c>
      <c r="R23" s="20">
        <v>0</v>
      </c>
      <c r="S23" s="20">
        <v>0</v>
      </c>
      <c r="T23" s="20">
        <v>0</v>
      </c>
      <c r="U23" s="20">
        <v>0</v>
      </c>
      <c r="V23" s="20">
        <v>0</v>
      </c>
      <c r="W23" s="20">
        <v>0</v>
      </c>
      <c r="X23" s="20">
        <v>0</v>
      </c>
      <c r="Y23" s="20">
        <v>0</v>
      </c>
      <c r="Z23" s="20">
        <v>0</v>
      </c>
      <c r="AA23" s="20">
        <v>0</v>
      </c>
    </row>
    <row r="24" spans="1:27" x14ac:dyDescent="0.45">
      <c r="A24" t="s">
        <v>0</v>
      </c>
      <c r="B24">
        <v>19</v>
      </c>
      <c r="D24" t="str">
        <f t="shared" si="2"/>
        <v>R19</v>
      </c>
      <c r="F24" s="20">
        <v>1</v>
      </c>
      <c r="G24" s="20">
        <v>1</v>
      </c>
      <c r="H24" s="20">
        <v>0</v>
      </c>
      <c r="I24" s="20">
        <v>0</v>
      </c>
      <c r="J24" s="20">
        <v>1</v>
      </c>
      <c r="K24" s="20">
        <v>0</v>
      </c>
      <c r="L24" s="20">
        <v>0</v>
      </c>
      <c r="M24" s="20">
        <v>1</v>
      </c>
      <c r="N24" s="20">
        <v>0</v>
      </c>
      <c r="O24" s="20">
        <v>0</v>
      </c>
      <c r="P24" s="20">
        <v>1</v>
      </c>
      <c r="Q24" s="20">
        <v>1</v>
      </c>
      <c r="R24" s="20">
        <v>0</v>
      </c>
      <c r="S24" s="20">
        <v>0</v>
      </c>
      <c r="T24" s="20">
        <v>0</v>
      </c>
      <c r="U24" s="20">
        <v>0</v>
      </c>
      <c r="V24" s="20">
        <v>0</v>
      </c>
      <c r="W24" s="20">
        <v>0</v>
      </c>
      <c r="X24" s="20">
        <v>0</v>
      </c>
      <c r="Y24" s="20">
        <v>0</v>
      </c>
      <c r="Z24" s="20">
        <v>0</v>
      </c>
      <c r="AA24" s="20">
        <v>0</v>
      </c>
    </row>
    <row r="25" spans="1:27" x14ac:dyDescent="0.45">
      <c r="A25" t="s">
        <v>0</v>
      </c>
      <c r="B25">
        <v>20</v>
      </c>
      <c r="D25" t="str">
        <f t="shared" si="2"/>
        <v>R20</v>
      </c>
      <c r="F25" s="20">
        <v>1</v>
      </c>
      <c r="G25" s="20">
        <v>1</v>
      </c>
      <c r="H25" s="20">
        <v>0</v>
      </c>
      <c r="I25" s="20">
        <v>0</v>
      </c>
      <c r="J25" s="20">
        <v>0</v>
      </c>
      <c r="K25" s="20">
        <v>0</v>
      </c>
      <c r="L25" s="20">
        <v>0</v>
      </c>
      <c r="M25" s="20">
        <v>0</v>
      </c>
      <c r="N25" s="20">
        <v>1</v>
      </c>
      <c r="O25" s="20">
        <v>0</v>
      </c>
      <c r="P25" s="20">
        <v>0</v>
      </c>
      <c r="Q25" s="20">
        <v>0</v>
      </c>
      <c r="R25" s="20">
        <v>0</v>
      </c>
      <c r="S25" s="20">
        <v>0</v>
      </c>
      <c r="T25" s="20">
        <v>0</v>
      </c>
      <c r="U25" s="20">
        <v>0</v>
      </c>
      <c r="V25" s="20">
        <v>0</v>
      </c>
      <c r="W25" s="20">
        <v>0</v>
      </c>
      <c r="X25" s="20">
        <v>0</v>
      </c>
      <c r="Y25" s="20">
        <v>0</v>
      </c>
      <c r="Z25" s="20">
        <v>0</v>
      </c>
      <c r="AA25" s="20">
        <v>0</v>
      </c>
    </row>
    <row r="26" spans="1:27" x14ac:dyDescent="0.45">
      <c r="A26" t="s">
        <v>0</v>
      </c>
      <c r="B26">
        <v>21</v>
      </c>
      <c r="D26" t="str">
        <f t="shared" si="2"/>
        <v>R21</v>
      </c>
      <c r="F26" s="20">
        <v>0</v>
      </c>
      <c r="G26" s="20">
        <v>0</v>
      </c>
      <c r="H26" s="20">
        <v>0</v>
      </c>
      <c r="I26" s="20">
        <v>0</v>
      </c>
      <c r="J26" s="20">
        <v>0</v>
      </c>
      <c r="K26" s="20">
        <v>0</v>
      </c>
      <c r="L26" s="20">
        <v>0</v>
      </c>
      <c r="M26" s="20">
        <v>1</v>
      </c>
      <c r="N26" s="20">
        <v>0</v>
      </c>
      <c r="O26" s="20">
        <v>0</v>
      </c>
      <c r="P26" s="20">
        <v>1</v>
      </c>
      <c r="Q26" s="20">
        <v>1</v>
      </c>
      <c r="R26" s="20">
        <v>0</v>
      </c>
      <c r="S26" s="20">
        <v>0</v>
      </c>
      <c r="T26" s="20">
        <v>0</v>
      </c>
      <c r="U26" s="20">
        <v>0</v>
      </c>
      <c r="V26" s="20">
        <v>0</v>
      </c>
      <c r="W26" s="20">
        <v>0</v>
      </c>
      <c r="X26" s="20">
        <v>0</v>
      </c>
      <c r="Y26" s="20">
        <v>0</v>
      </c>
      <c r="Z26" s="20">
        <v>0</v>
      </c>
      <c r="AA26" s="20">
        <v>0</v>
      </c>
    </row>
    <row r="27" spans="1:27" x14ac:dyDescent="0.45">
      <c r="A27" t="s">
        <v>0</v>
      </c>
      <c r="B27">
        <v>22</v>
      </c>
      <c r="D27" t="str">
        <f t="shared" si="2"/>
        <v>R22</v>
      </c>
      <c r="F27" s="20">
        <v>0</v>
      </c>
      <c r="G27" s="20">
        <v>0</v>
      </c>
      <c r="H27" s="20">
        <v>0</v>
      </c>
      <c r="I27" s="20">
        <v>0</v>
      </c>
      <c r="J27" s="20">
        <v>0</v>
      </c>
      <c r="K27" s="20">
        <v>0</v>
      </c>
      <c r="L27" s="20">
        <v>0</v>
      </c>
      <c r="M27" s="20">
        <v>0</v>
      </c>
      <c r="N27" s="20">
        <v>0</v>
      </c>
      <c r="O27" s="20">
        <v>0</v>
      </c>
      <c r="P27" s="20">
        <v>0</v>
      </c>
      <c r="Q27" s="20">
        <v>0</v>
      </c>
      <c r="R27" s="20">
        <v>0</v>
      </c>
      <c r="S27" s="20">
        <v>0</v>
      </c>
      <c r="T27" s="20">
        <v>1</v>
      </c>
      <c r="U27" s="20">
        <v>0</v>
      </c>
      <c r="V27" s="20">
        <v>0</v>
      </c>
      <c r="W27" s="20">
        <v>0</v>
      </c>
      <c r="X27" s="20">
        <v>0</v>
      </c>
      <c r="Y27" s="20">
        <v>0</v>
      </c>
      <c r="Z27" s="20">
        <v>0</v>
      </c>
      <c r="AA27" s="20">
        <v>0</v>
      </c>
    </row>
    <row r="28" spans="1:27" x14ac:dyDescent="0.45">
      <c r="A28" t="s">
        <v>0</v>
      </c>
      <c r="B28">
        <v>23</v>
      </c>
      <c r="D28" t="str">
        <f t="shared" si="2"/>
        <v>R23</v>
      </c>
      <c r="F28" s="20">
        <v>0</v>
      </c>
      <c r="G28" s="20">
        <v>0</v>
      </c>
      <c r="H28" s="20">
        <v>0</v>
      </c>
      <c r="I28" s="20">
        <v>0</v>
      </c>
      <c r="J28" s="20">
        <v>0</v>
      </c>
      <c r="K28" s="20">
        <v>1</v>
      </c>
      <c r="L28" s="20">
        <v>0</v>
      </c>
      <c r="M28" s="20">
        <v>0</v>
      </c>
      <c r="N28" s="20">
        <v>0</v>
      </c>
      <c r="O28" s="20">
        <v>0</v>
      </c>
      <c r="P28" s="20">
        <v>0</v>
      </c>
      <c r="Q28" s="20">
        <v>0</v>
      </c>
      <c r="R28" s="20">
        <v>0</v>
      </c>
      <c r="S28" s="20">
        <v>0</v>
      </c>
      <c r="T28" s="20">
        <v>0</v>
      </c>
      <c r="U28" s="20">
        <v>0</v>
      </c>
      <c r="V28" s="20">
        <v>0</v>
      </c>
      <c r="W28" s="20">
        <v>0</v>
      </c>
      <c r="X28" s="20">
        <v>0</v>
      </c>
      <c r="Y28" s="20">
        <v>0</v>
      </c>
      <c r="Z28" s="20">
        <v>0</v>
      </c>
      <c r="AA28" s="20">
        <v>0</v>
      </c>
    </row>
    <row r="29" spans="1:27" x14ac:dyDescent="0.45">
      <c r="A29" t="s">
        <v>0</v>
      </c>
      <c r="B29">
        <v>24</v>
      </c>
      <c r="D29" t="str">
        <f t="shared" si="2"/>
        <v>R24</v>
      </c>
      <c r="F29" s="20">
        <v>0</v>
      </c>
      <c r="G29" s="20">
        <v>1</v>
      </c>
      <c r="H29" s="20">
        <v>0</v>
      </c>
      <c r="I29" s="20">
        <v>0</v>
      </c>
      <c r="J29" s="20">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row>
    <row r="30" spans="1:27" x14ac:dyDescent="0.45">
      <c r="A30" t="s">
        <v>0</v>
      </c>
      <c r="B30">
        <v>25</v>
      </c>
      <c r="D30" t="str">
        <f t="shared" si="2"/>
        <v>R25</v>
      </c>
      <c r="F30" s="20">
        <v>1</v>
      </c>
      <c r="G30" s="20">
        <v>1</v>
      </c>
      <c r="H30" s="20">
        <v>0</v>
      </c>
      <c r="I30" s="20">
        <v>1</v>
      </c>
      <c r="J30" s="20">
        <v>1</v>
      </c>
      <c r="K30" s="20">
        <v>0</v>
      </c>
      <c r="L30" s="20">
        <v>1</v>
      </c>
      <c r="M30" s="20">
        <v>0</v>
      </c>
      <c r="N30" s="20">
        <v>0</v>
      </c>
      <c r="O30" s="20">
        <v>0</v>
      </c>
      <c r="P30" s="20">
        <v>0</v>
      </c>
      <c r="Q30" s="20">
        <v>1</v>
      </c>
      <c r="R30" s="20">
        <v>0</v>
      </c>
      <c r="S30" s="20">
        <v>0</v>
      </c>
      <c r="T30" s="20">
        <v>1</v>
      </c>
      <c r="U30" s="20">
        <v>0</v>
      </c>
      <c r="V30" s="20">
        <v>1</v>
      </c>
      <c r="W30" s="20">
        <v>1</v>
      </c>
      <c r="X30" s="20">
        <v>1</v>
      </c>
      <c r="Y30" s="20">
        <v>0</v>
      </c>
      <c r="Z30" s="20">
        <v>1</v>
      </c>
      <c r="AA30" s="20">
        <v>1</v>
      </c>
    </row>
    <row r="31" spans="1:27" x14ac:dyDescent="0.45">
      <c r="A31" t="s">
        <v>0</v>
      </c>
      <c r="B31">
        <v>26</v>
      </c>
      <c r="D31" t="str">
        <f t="shared" si="2"/>
        <v>R26</v>
      </c>
      <c r="F31" s="20">
        <v>0</v>
      </c>
      <c r="G31" s="20">
        <v>0</v>
      </c>
      <c r="H31" s="20">
        <v>0</v>
      </c>
      <c r="I31" s="20">
        <v>0</v>
      </c>
      <c r="J31" s="20">
        <v>0</v>
      </c>
      <c r="K31" s="20">
        <v>0</v>
      </c>
      <c r="L31" s="20">
        <v>0</v>
      </c>
      <c r="M31" s="20">
        <v>1</v>
      </c>
      <c r="N31" s="20">
        <v>0</v>
      </c>
      <c r="O31" s="20">
        <v>0</v>
      </c>
      <c r="P31" s="20">
        <v>1</v>
      </c>
      <c r="Q31" s="20">
        <v>1</v>
      </c>
      <c r="R31" s="20">
        <v>0</v>
      </c>
      <c r="S31" s="20">
        <v>0</v>
      </c>
      <c r="T31" s="20">
        <v>0</v>
      </c>
      <c r="U31" s="20">
        <v>0</v>
      </c>
      <c r="V31" s="20">
        <v>0</v>
      </c>
      <c r="W31" s="20">
        <v>0</v>
      </c>
      <c r="X31" s="20">
        <v>0</v>
      </c>
      <c r="Y31" s="20">
        <v>0</v>
      </c>
      <c r="Z31" s="20">
        <v>0</v>
      </c>
      <c r="AA31" s="20">
        <v>0</v>
      </c>
    </row>
    <row r="32" spans="1:27" x14ac:dyDescent="0.45">
      <c r="A32" t="s">
        <v>0</v>
      </c>
      <c r="B32">
        <v>27</v>
      </c>
      <c r="D32" t="str">
        <f t="shared" si="2"/>
        <v>R27</v>
      </c>
      <c r="F32" s="20">
        <v>0</v>
      </c>
      <c r="G32" s="20">
        <v>1</v>
      </c>
      <c r="H32" s="20">
        <v>0</v>
      </c>
      <c r="I32" s="20">
        <v>0</v>
      </c>
      <c r="J32" s="20">
        <v>0</v>
      </c>
      <c r="K32" s="20">
        <v>1</v>
      </c>
      <c r="L32" s="20">
        <v>0</v>
      </c>
      <c r="M32" s="20">
        <v>0</v>
      </c>
      <c r="N32" s="20">
        <v>0</v>
      </c>
      <c r="O32" s="20">
        <v>0</v>
      </c>
      <c r="P32" s="20">
        <v>1</v>
      </c>
      <c r="Q32" s="20">
        <v>0</v>
      </c>
      <c r="R32" s="20">
        <v>0</v>
      </c>
      <c r="S32" s="20">
        <v>0</v>
      </c>
      <c r="T32" s="20">
        <v>0</v>
      </c>
      <c r="U32" s="20">
        <v>0</v>
      </c>
      <c r="V32" s="20">
        <v>0</v>
      </c>
      <c r="W32" s="20">
        <v>0</v>
      </c>
      <c r="X32" s="20">
        <v>0</v>
      </c>
      <c r="Y32" s="20">
        <v>0</v>
      </c>
      <c r="Z32" s="20">
        <v>0</v>
      </c>
      <c r="AA32" s="20">
        <v>0</v>
      </c>
    </row>
    <row r="33" spans="1:27" x14ac:dyDescent="0.45">
      <c r="A33" t="s">
        <v>0</v>
      </c>
      <c r="B33">
        <v>28</v>
      </c>
      <c r="D33" t="str">
        <f t="shared" si="2"/>
        <v>R28</v>
      </c>
      <c r="F33" s="20">
        <v>1</v>
      </c>
      <c r="G33" s="20">
        <v>1</v>
      </c>
      <c r="H33" s="20">
        <v>0</v>
      </c>
      <c r="I33" s="20">
        <v>0</v>
      </c>
      <c r="J33" s="20">
        <v>0</v>
      </c>
      <c r="K33" s="20">
        <v>0</v>
      </c>
      <c r="L33" s="20">
        <v>0</v>
      </c>
      <c r="M33" s="20">
        <v>0</v>
      </c>
      <c r="N33" s="20">
        <v>0</v>
      </c>
      <c r="O33" s="20">
        <v>0</v>
      </c>
      <c r="P33" s="20">
        <v>1</v>
      </c>
      <c r="Q33" s="20">
        <v>0</v>
      </c>
      <c r="R33" s="20">
        <v>0</v>
      </c>
      <c r="S33" s="20">
        <v>0</v>
      </c>
      <c r="T33" s="20">
        <v>1</v>
      </c>
      <c r="U33" s="20">
        <v>0</v>
      </c>
      <c r="V33" s="20">
        <v>0</v>
      </c>
      <c r="W33" s="20">
        <v>0</v>
      </c>
      <c r="X33" s="20">
        <v>0</v>
      </c>
      <c r="Y33" s="20">
        <v>0</v>
      </c>
      <c r="Z33" s="20">
        <v>0</v>
      </c>
      <c r="AA33" s="20">
        <v>0</v>
      </c>
    </row>
    <row r="34" spans="1:27" x14ac:dyDescent="0.45">
      <c r="A34" t="s">
        <v>0</v>
      </c>
      <c r="B34">
        <v>29</v>
      </c>
      <c r="D34" t="str">
        <f t="shared" si="2"/>
        <v>R29</v>
      </c>
      <c r="F34" s="20">
        <v>1</v>
      </c>
      <c r="G34" s="20">
        <v>1</v>
      </c>
      <c r="H34" s="20">
        <v>1</v>
      </c>
      <c r="I34" s="20">
        <v>0</v>
      </c>
      <c r="J34" s="20">
        <v>0</v>
      </c>
      <c r="K34" s="20">
        <v>0</v>
      </c>
      <c r="L34" s="20">
        <v>0</v>
      </c>
      <c r="M34" s="20">
        <v>0</v>
      </c>
      <c r="N34" s="20">
        <v>0</v>
      </c>
      <c r="O34" s="20">
        <v>0</v>
      </c>
      <c r="P34" s="20">
        <v>1</v>
      </c>
      <c r="Q34" s="20">
        <v>1</v>
      </c>
      <c r="R34" s="20">
        <v>0</v>
      </c>
      <c r="S34" s="20">
        <v>0</v>
      </c>
      <c r="T34" s="20">
        <v>1</v>
      </c>
      <c r="U34" s="20">
        <v>0</v>
      </c>
      <c r="V34" s="20">
        <v>1</v>
      </c>
      <c r="W34" s="20">
        <v>0</v>
      </c>
      <c r="X34" s="20">
        <v>0</v>
      </c>
      <c r="Y34" s="20">
        <v>0</v>
      </c>
      <c r="Z34" s="20">
        <v>0</v>
      </c>
      <c r="AA34" s="20">
        <v>0</v>
      </c>
    </row>
    <row r="35" spans="1:27" x14ac:dyDescent="0.45">
      <c r="A35" t="s">
        <v>0</v>
      </c>
      <c r="B35">
        <v>30</v>
      </c>
      <c r="D35" t="str">
        <f t="shared" si="2"/>
        <v>R30</v>
      </c>
      <c r="F35" s="20">
        <v>1</v>
      </c>
      <c r="G35" s="20">
        <v>1</v>
      </c>
      <c r="H35" s="20">
        <v>0</v>
      </c>
      <c r="I35" s="20">
        <v>0</v>
      </c>
      <c r="J35" s="20">
        <v>1</v>
      </c>
      <c r="K35" s="20">
        <v>1</v>
      </c>
      <c r="L35" s="20">
        <v>0</v>
      </c>
      <c r="M35" s="20">
        <v>0</v>
      </c>
      <c r="N35" s="20">
        <v>0</v>
      </c>
      <c r="O35" s="20">
        <v>0</v>
      </c>
      <c r="P35" s="20">
        <v>1</v>
      </c>
      <c r="Q35" s="20">
        <v>0</v>
      </c>
      <c r="R35" s="20">
        <v>1</v>
      </c>
      <c r="S35" s="20">
        <v>0</v>
      </c>
      <c r="T35" s="20">
        <v>0</v>
      </c>
      <c r="U35" s="20">
        <v>0</v>
      </c>
      <c r="V35" s="20">
        <v>0</v>
      </c>
      <c r="W35" s="20">
        <v>0</v>
      </c>
      <c r="X35" s="20">
        <v>0</v>
      </c>
      <c r="Y35" s="20">
        <v>0</v>
      </c>
      <c r="Z35" s="20">
        <v>0</v>
      </c>
      <c r="AA35" s="20">
        <v>0</v>
      </c>
    </row>
    <row r="36" spans="1:27" x14ac:dyDescent="0.45">
      <c r="A36" t="s">
        <v>0</v>
      </c>
      <c r="B36">
        <v>31</v>
      </c>
      <c r="D36" t="str">
        <f t="shared" si="2"/>
        <v>R31</v>
      </c>
      <c r="F36" s="20">
        <v>0</v>
      </c>
      <c r="G36" s="20">
        <v>0</v>
      </c>
      <c r="H36" s="20">
        <v>0</v>
      </c>
      <c r="I36" s="20">
        <v>0</v>
      </c>
      <c r="J36" s="20">
        <v>0</v>
      </c>
      <c r="K36" s="20">
        <v>1</v>
      </c>
      <c r="L36" s="20">
        <v>0</v>
      </c>
      <c r="M36" s="20">
        <v>0</v>
      </c>
      <c r="N36" s="20">
        <v>0</v>
      </c>
      <c r="O36" s="20">
        <v>0</v>
      </c>
      <c r="P36" s="20">
        <v>0</v>
      </c>
      <c r="Q36" s="20">
        <v>0</v>
      </c>
      <c r="R36" s="20">
        <v>0</v>
      </c>
      <c r="S36" s="20">
        <v>0</v>
      </c>
      <c r="T36" s="20">
        <v>0</v>
      </c>
      <c r="U36" s="20">
        <v>0</v>
      </c>
      <c r="V36" s="20">
        <v>0</v>
      </c>
      <c r="W36" s="20">
        <v>0</v>
      </c>
      <c r="X36" s="20">
        <v>0</v>
      </c>
      <c r="Y36" s="20">
        <v>0</v>
      </c>
      <c r="Z36" s="20">
        <v>0</v>
      </c>
      <c r="AA36" s="20">
        <v>0</v>
      </c>
    </row>
    <row r="37" spans="1:27" x14ac:dyDescent="0.45">
      <c r="A37" t="s">
        <v>0</v>
      </c>
      <c r="B37">
        <v>32</v>
      </c>
      <c r="D37" t="str">
        <f t="shared" si="2"/>
        <v>R32</v>
      </c>
      <c r="F37" s="20">
        <v>1</v>
      </c>
      <c r="G37" s="20">
        <v>1</v>
      </c>
      <c r="H37" s="20">
        <v>0</v>
      </c>
      <c r="I37" s="20">
        <v>1</v>
      </c>
      <c r="J37" s="20">
        <v>1</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row>
    <row r="38" spans="1:27" x14ac:dyDescent="0.45">
      <c r="A38" t="s">
        <v>0</v>
      </c>
      <c r="B38">
        <v>33</v>
      </c>
      <c r="D38" t="str">
        <f t="shared" si="2"/>
        <v>R33</v>
      </c>
      <c r="F38" s="20">
        <v>1</v>
      </c>
      <c r="G38" s="20">
        <v>1</v>
      </c>
      <c r="H38" s="20">
        <v>0</v>
      </c>
      <c r="I38" s="20">
        <v>0</v>
      </c>
      <c r="J38" s="20">
        <v>1</v>
      </c>
      <c r="K38" s="20">
        <v>0</v>
      </c>
      <c r="L38" s="20">
        <v>0</v>
      </c>
      <c r="M38" s="20">
        <v>0</v>
      </c>
      <c r="N38" s="20">
        <v>0</v>
      </c>
      <c r="O38" s="20">
        <v>0</v>
      </c>
      <c r="P38" s="20">
        <v>0</v>
      </c>
      <c r="Q38" s="20">
        <v>0</v>
      </c>
      <c r="R38" s="20">
        <v>0</v>
      </c>
      <c r="S38" s="20">
        <v>0</v>
      </c>
      <c r="T38" s="20">
        <v>1</v>
      </c>
      <c r="U38" s="20">
        <v>1</v>
      </c>
      <c r="V38" s="20">
        <v>0</v>
      </c>
      <c r="W38" s="20">
        <v>1</v>
      </c>
      <c r="X38" s="20">
        <v>0</v>
      </c>
      <c r="Y38" s="20">
        <v>0</v>
      </c>
      <c r="Z38" s="20">
        <v>0</v>
      </c>
      <c r="AA38" s="20">
        <v>0</v>
      </c>
    </row>
    <row r="39" spans="1:27" x14ac:dyDescent="0.45">
      <c r="A39" t="s">
        <v>0</v>
      </c>
      <c r="B39">
        <v>34</v>
      </c>
      <c r="D39" t="str">
        <f t="shared" si="2"/>
        <v>R34</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row>
    <row r="40" spans="1:27" x14ac:dyDescent="0.45">
      <c r="A40" t="s">
        <v>0</v>
      </c>
      <c r="B40">
        <v>35</v>
      </c>
      <c r="D40" t="str">
        <f t="shared" si="2"/>
        <v>R35</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row>
    <row r="41" spans="1:27" x14ac:dyDescent="0.45">
      <c r="A41" t="s">
        <v>0</v>
      </c>
      <c r="B41">
        <v>36</v>
      </c>
      <c r="D41" t="str">
        <f t="shared" si="2"/>
        <v>R36</v>
      </c>
      <c r="F41" s="20">
        <v>0</v>
      </c>
      <c r="G41" s="20">
        <v>0</v>
      </c>
      <c r="H41" s="20">
        <v>0</v>
      </c>
      <c r="I41" s="20">
        <v>0</v>
      </c>
      <c r="J41" s="20">
        <v>0</v>
      </c>
      <c r="K41" s="20">
        <v>0</v>
      </c>
      <c r="L41" s="20">
        <v>0</v>
      </c>
      <c r="M41" s="20">
        <v>0</v>
      </c>
      <c r="N41" s="20">
        <v>0</v>
      </c>
      <c r="O41" s="20">
        <v>0</v>
      </c>
      <c r="P41" s="20">
        <v>1</v>
      </c>
      <c r="Q41" s="20">
        <v>0</v>
      </c>
      <c r="R41" s="20">
        <v>0</v>
      </c>
      <c r="S41" s="20">
        <v>0</v>
      </c>
      <c r="T41" s="20">
        <v>0</v>
      </c>
      <c r="U41" s="20">
        <v>0</v>
      </c>
      <c r="V41" s="20">
        <v>0</v>
      </c>
      <c r="W41" s="20">
        <v>0</v>
      </c>
      <c r="X41" s="20">
        <v>0</v>
      </c>
      <c r="Y41" s="20">
        <v>0</v>
      </c>
      <c r="Z41" s="20">
        <v>0</v>
      </c>
      <c r="AA41" s="20">
        <v>0</v>
      </c>
    </row>
    <row r="42" spans="1:27" x14ac:dyDescent="0.45">
      <c r="A42" t="s">
        <v>0</v>
      </c>
      <c r="B42">
        <v>37</v>
      </c>
      <c r="D42" t="str">
        <f t="shared" si="2"/>
        <v>R37</v>
      </c>
      <c r="F42" s="20">
        <v>1</v>
      </c>
      <c r="G42" s="20">
        <v>1</v>
      </c>
      <c r="H42" s="20">
        <v>0</v>
      </c>
      <c r="I42" s="20">
        <v>0</v>
      </c>
      <c r="J42" s="20">
        <v>0</v>
      </c>
      <c r="K42" s="20">
        <v>0</v>
      </c>
      <c r="L42" s="20">
        <v>1</v>
      </c>
      <c r="M42" s="20">
        <v>0</v>
      </c>
      <c r="N42" s="20">
        <v>0</v>
      </c>
      <c r="O42" s="20">
        <v>0</v>
      </c>
      <c r="P42" s="20">
        <v>0</v>
      </c>
      <c r="Q42" s="20">
        <v>0</v>
      </c>
      <c r="R42" s="20">
        <v>1</v>
      </c>
      <c r="S42" s="20">
        <v>0</v>
      </c>
      <c r="T42" s="20">
        <v>0</v>
      </c>
      <c r="U42" s="20">
        <v>0</v>
      </c>
      <c r="V42" s="20">
        <v>0</v>
      </c>
      <c r="W42" s="20">
        <v>0</v>
      </c>
      <c r="X42" s="20">
        <v>0</v>
      </c>
      <c r="Y42" s="20">
        <v>0</v>
      </c>
      <c r="Z42" s="20">
        <v>0</v>
      </c>
      <c r="AA42" s="20">
        <v>0</v>
      </c>
    </row>
    <row r="43" spans="1:27" x14ac:dyDescent="0.45">
      <c r="A43" t="s">
        <v>0</v>
      </c>
      <c r="B43">
        <v>38</v>
      </c>
      <c r="D43" t="str">
        <f t="shared" si="2"/>
        <v>R38</v>
      </c>
      <c r="F43" s="20">
        <v>1</v>
      </c>
      <c r="G43" s="20">
        <v>1</v>
      </c>
      <c r="H43" s="20">
        <v>0</v>
      </c>
      <c r="I43" s="20">
        <v>1</v>
      </c>
      <c r="J43" s="20">
        <v>1</v>
      </c>
      <c r="K43" s="20">
        <v>1</v>
      </c>
      <c r="L43" s="20">
        <v>0</v>
      </c>
      <c r="M43" s="20">
        <v>0</v>
      </c>
      <c r="N43" s="20">
        <v>0</v>
      </c>
      <c r="O43" s="20">
        <v>0</v>
      </c>
      <c r="P43" s="20">
        <v>0</v>
      </c>
      <c r="Q43" s="20">
        <v>1</v>
      </c>
      <c r="R43" s="20">
        <v>0</v>
      </c>
      <c r="S43" s="20">
        <v>0</v>
      </c>
      <c r="T43" s="20">
        <v>0</v>
      </c>
      <c r="U43" s="20">
        <v>0</v>
      </c>
      <c r="V43" s="20">
        <v>0</v>
      </c>
      <c r="W43" s="20">
        <v>0</v>
      </c>
      <c r="X43" s="20">
        <v>0</v>
      </c>
      <c r="Y43" s="20">
        <v>0</v>
      </c>
      <c r="Z43" s="20">
        <v>0</v>
      </c>
      <c r="AA43" s="20">
        <v>0</v>
      </c>
    </row>
    <row r="44" spans="1:27" x14ac:dyDescent="0.45">
      <c r="A44" t="s">
        <v>0</v>
      </c>
      <c r="B44">
        <v>39</v>
      </c>
      <c r="D44" t="str">
        <f t="shared" si="2"/>
        <v>R39</v>
      </c>
      <c r="F44" s="20">
        <v>1</v>
      </c>
      <c r="G44" s="20">
        <v>1</v>
      </c>
      <c r="H44" s="20">
        <v>0</v>
      </c>
      <c r="I44" s="20">
        <v>0</v>
      </c>
      <c r="J44" s="20">
        <v>1</v>
      </c>
      <c r="K44" s="20">
        <v>0</v>
      </c>
      <c r="L44" s="20">
        <v>0</v>
      </c>
      <c r="M44" s="20">
        <v>0</v>
      </c>
      <c r="N44" s="20">
        <v>0</v>
      </c>
      <c r="O44" s="20">
        <v>0</v>
      </c>
      <c r="P44" s="20">
        <v>0</v>
      </c>
      <c r="Q44" s="20">
        <v>0</v>
      </c>
      <c r="R44" s="20">
        <v>0</v>
      </c>
      <c r="S44" s="20">
        <v>1</v>
      </c>
      <c r="T44" s="20">
        <v>0</v>
      </c>
      <c r="U44" s="20">
        <v>0</v>
      </c>
      <c r="V44" s="20">
        <v>0</v>
      </c>
      <c r="W44" s="20">
        <v>0</v>
      </c>
      <c r="X44" s="20">
        <v>0</v>
      </c>
      <c r="Y44" s="20">
        <v>1</v>
      </c>
      <c r="Z44" s="20">
        <v>0</v>
      </c>
      <c r="AA44" s="20">
        <v>1</v>
      </c>
    </row>
    <row r="45" spans="1:27" x14ac:dyDescent="0.45">
      <c r="A45" t="s">
        <v>0</v>
      </c>
      <c r="B45">
        <v>40</v>
      </c>
      <c r="D45" t="str">
        <f t="shared" si="2"/>
        <v>R40</v>
      </c>
      <c r="F45" s="20">
        <v>1</v>
      </c>
      <c r="G45" s="20">
        <v>1</v>
      </c>
      <c r="H45" s="20">
        <v>1</v>
      </c>
      <c r="I45" s="20">
        <v>0</v>
      </c>
      <c r="J45" s="20">
        <v>1</v>
      </c>
      <c r="K45" s="20">
        <v>0</v>
      </c>
      <c r="L45" s="20">
        <v>0</v>
      </c>
      <c r="M45" s="20">
        <v>1</v>
      </c>
      <c r="N45" s="20">
        <v>0</v>
      </c>
      <c r="O45" s="20">
        <v>1</v>
      </c>
      <c r="P45" s="20">
        <v>0</v>
      </c>
      <c r="Q45" s="20">
        <v>1</v>
      </c>
      <c r="R45" s="20">
        <v>0</v>
      </c>
      <c r="S45" s="20">
        <v>1</v>
      </c>
      <c r="T45" s="20">
        <v>0</v>
      </c>
      <c r="U45" s="20">
        <v>0</v>
      </c>
      <c r="V45" s="20">
        <v>0</v>
      </c>
      <c r="W45" s="20">
        <v>1</v>
      </c>
      <c r="X45" s="20">
        <v>0</v>
      </c>
      <c r="Y45" s="20">
        <v>0</v>
      </c>
      <c r="Z45" s="20">
        <v>0</v>
      </c>
      <c r="AA45" s="20">
        <v>0</v>
      </c>
    </row>
    <row r="46" spans="1:27" x14ac:dyDescent="0.45">
      <c r="A46" t="s">
        <v>0</v>
      </c>
      <c r="B46">
        <v>41</v>
      </c>
      <c r="D46" t="str">
        <f t="shared" si="2"/>
        <v>R41</v>
      </c>
      <c r="F46" s="20">
        <v>1</v>
      </c>
      <c r="G46" s="20">
        <v>1</v>
      </c>
      <c r="H46" s="20">
        <v>1</v>
      </c>
      <c r="I46" s="20">
        <v>1</v>
      </c>
      <c r="J46" s="20">
        <v>1</v>
      </c>
      <c r="K46" s="20">
        <v>0</v>
      </c>
      <c r="L46" s="20">
        <v>0</v>
      </c>
      <c r="M46" s="20">
        <v>1</v>
      </c>
      <c r="N46" s="20">
        <v>0</v>
      </c>
      <c r="O46" s="20">
        <v>1</v>
      </c>
      <c r="P46" s="20">
        <v>0</v>
      </c>
      <c r="Q46" s="20">
        <v>1</v>
      </c>
      <c r="R46" s="20">
        <v>0</v>
      </c>
      <c r="S46" s="20">
        <v>1</v>
      </c>
      <c r="T46" s="20">
        <v>1</v>
      </c>
      <c r="U46" s="20">
        <v>0</v>
      </c>
      <c r="V46" s="20">
        <v>0</v>
      </c>
      <c r="W46" s="20">
        <v>1</v>
      </c>
      <c r="X46" s="20">
        <v>1</v>
      </c>
      <c r="Y46" s="20">
        <v>0</v>
      </c>
      <c r="Z46" s="20">
        <v>0</v>
      </c>
      <c r="AA46" s="20">
        <v>0</v>
      </c>
    </row>
    <row r="47" spans="1:27" x14ac:dyDescent="0.45">
      <c r="A47" t="s">
        <v>0</v>
      </c>
      <c r="B47">
        <v>42</v>
      </c>
      <c r="D47" t="str">
        <f t="shared" si="2"/>
        <v>R42</v>
      </c>
      <c r="F47" s="20">
        <v>0</v>
      </c>
      <c r="G47" s="20">
        <v>0</v>
      </c>
      <c r="H47" s="20">
        <v>0</v>
      </c>
      <c r="I47" s="20">
        <v>0</v>
      </c>
      <c r="J47" s="20">
        <v>0</v>
      </c>
      <c r="K47" s="20">
        <v>0</v>
      </c>
      <c r="L47" s="20">
        <v>0</v>
      </c>
      <c r="M47" s="20">
        <v>0</v>
      </c>
      <c r="N47" s="20">
        <v>0</v>
      </c>
      <c r="O47" s="20">
        <v>0</v>
      </c>
      <c r="P47" s="20">
        <v>0</v>
      </c>
      <c r="Q47" s="20">
        <v>0</v>
      </c>
      <c r="R47" s="20">
        <v>0</v>
      </c>
      <c r="S47" s="20">
        <v>0</v>
      </c>
      <c r="T47" s="20">
        <v>0</v>
      </c>
      <c r="U47" s="20">
        <v>0</v>
      </c>
      <c r="V47" s="20">
        <v>0</v>
      </c>
      <c r="W47" s="20">
        <v>0</v>
      </c>
      <c r="X47" s="20">
        <v>0</v>
      </c>
      <c r="Y47" s="20">
        <v>0</v>
      </c>
      <c r="Z47" s="20">
        <v>0</v>
      </c>
      <c r="AA47" s="20">
        <v>0</v>
      </c>
    </row>
    <row r="48" spans="1:27" x14ac:dyDescent="0.45">
      <c r="A48" t="s">
        <v>0</v>
      </c>
      <c r="B48">
        <v>43</v>
      </c>
      <c r="D48" t="str">
        <f t="shared" si="2"/>
        <v>R43</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row>
    <row r="49" spans="1:27" x14ac:dyDescent="0.45">
      <c r="A49" t="s">
        <v>0</v>
      </c>
      <c r="B49">
        <v>44</v>
      </c>
      <c r="D49" t="str">
        <f t="shared" si="2"/>
        <v>R44</v>
      </c>
      <c r="F49" s="20">
        <v>0</v>
      </c>
      <c r="G49" s="20">
        <v>0</v>
      </c>
      <c r="H49" s="20">
        <v>0</v>
      </c>
      <c r="I49" s="20">
        <v>0</v>
      </c>
      <c r="J49" s="20">
        <v>0</v>
      </c>
      <c r="K49" s="20">
        <v>0</v>
      </c>
      <c r="L49" s="20">
        <v>0</v>
      </c>
      <c r="M49" s="20">
        <v>0</v>
      </c>
      <c r="N49" s="20">
        <v>0</v>
      </c>
      <c r="O49" s="20">
        <v>0</v>
      </c>
      <c r="P49" s="20">
        <v>0</v>
      </c>
      <c r="Q49" s="20">
        <v>0</v>
      </c>
      <c r="R49" s="20">
        <v>0</v>
      </c>
      <c r="S49" s="20">
        <v>0</v>
      </c>
      <c r="T49" s="20">
        <v>0</v>
      </c>
      <c r="U49" s="20">
        <v>0</v>
      </c>
      <c r="V49" s="20">
        <v>0</v>
      </c>
      <c r="W49" s="20">
        <v>0</v>
      </c>
      <c r="X49" s="20">
        <v>0</v>
      </c>
      <c r="Y49" s="20">
        <v>0</v>
      </c>
      <c r="Z49" s="20">
        <v>0</v>
      </c>
      <c r="AA49" s="20">
        <v>0</v>
      </c>
    </row>
    <row r="50" spans="1:27" x14ac:dyDescent="0.45">
      <c r="A50" t="s">
        <v>0</v>
      </c>
      <c r="B50">
        <v>45</v>
      </c>
      <c r="D50" t="str">
        <f t="shared" si="2"/>
        <v>R45</v>
      </c>
      <c r="F50" s="20">
        <v>1</v>
      </c>
      <c r="G50" s="20">
        <v>1</v>
      </c>
      <c r="H50" s="20">
        <v>0</v>
      </c>
      <c r="I50" s="20">
        <v>0</v>
      </c>
      <c r="J50" s="20">
        <v>0</v>
      </c>
      <c r="K50" s="20">
        <v>0</v>
      </c>
      <c r="L50" s="20">
        <v>0</v>
      </c>
      <c r="M50" s="20">
        <v>0</v>
      </c>
      <c r="N50" s="20">
        <v>0</v>
      </c>
      <c r="O50" s="20">
        <v>0</v>
      </c>
      <c r="P50" s="20">
        <v>1</v>
      </c>
      <c r="Q50" s="20">
        <v>0</v>
      </c>
      <c r="R50" s="20">
        <v>0</v>
      </c>
      <c r="S50" s="20">
        <v>0</v>
      </c>
      <c r="T50" s="20">
        <v>0</v>
      </c>
      <c r="U50" s="20">
        <v>0</v>
      </c>
      <c r="V50" s="20">
        <v>0</v>
      </c>
      <c r="W50" s="20">
        <v>0</v>
      </c>
      <c r="X50" s="20">
        <v>0</v>
      </c>
      <c r="Y50" s="20">
        <v>0</v>
      </c>
      <c r="Z50" s="20">
        <v>0</v>
      </c>
      <c r="AA50" s="20">
        <v>0</v>
      </c>
    </row>
    <row r="51" spans="1:27" x14ac:dyDescent="0.45">
      <c r="A51" t="s">
        <v>0</v>
      </c>
      <c r="B51">
        <v>46</v>
      </c>
      <c r="D51" t="str">
        <f t="shared" si="2"/>
        <v>R46</v>
      </c>
      <c r="F51" s="20">
        <v>1</v>
      </c>
      <c r="G51" s="20">
        <v>1</v>
      </c>
      <c r="H51" s="20">
        <v>1</v>
      </c>
      <c r="I51" s="20">
        <v>1</v>
      </c>
      <c r="J51" s="20">
        <v>1</v>
      </c>
      <c r="K51" s="20">
        <v>1</v>
      </c>
      <c r="L51" s="20">
        <v>1</v>
      </c>
      <c r="M51" s="20">
        <v>0</v>
      </c>
      <c r="N51" s="20">
        <v>0</v>
      </c>
      <c r="O51" s="20">
        <v>0</v>
      </c>
      <c r="P51" s="20">
        <v>0</v>
      </c>
      <c r="Q51" s="20">
        <v>0</v>
      </c>
      <c r="R51" s="20">
        <v>0</v>
      </c>
      <c r="S51" s="20">
        <v>0</v>
      </c>
      <c r="T51" s="20">
        <v>1</v>
      </c>
      <c r="U51" s="20">
        <v>0</v>
      </c>
      <c r="V51" s="20">
        <v>0</v>
      </c>
      <c r="W51" s="20">
        <v>1</v>
      </c>
      <c r="X51" s="20">
        <v>0</v>
      </c>
      <c r="Y51" s="20">
        <v>0</v>
      </c>
      <c r="Z51" s="20">
        <v>0</v>
      </c>
      <c r="AA51" s="20">
        <v>0</v>
      </c>
    </row>
    <row r="52" spans="1:27" x14ac:dyDescent="0.45">
      <c r="A52" t="s">
        <v>0</v>
      </c>
      <c r="B52">
        <v>47</v>
      </c>
      <c r="D52" t="str">
        <f t="shared" si="2"/>
        <v>R47</v>
      </c>
      <c r="F52" s="20">
        <v>0</v>
      </c>
      <c r="G52" s="20">
        <v>1</v>
      </c>
      <c r="H52" s="20">
        <v>0</v>
      </c>
      <c r="I52" s="20">
        <v>0</v>
      </c>
      <c r="J52" s="20">
        <v>1</v>
      </c>
      <c r="K52" s="20">
        <v>1</v>
      </c>
      <c r="L52" s="20">
        <v>0</v>
      </c>
      <c r="M52" s="20">
        <v>1</v>
      </c>
      <c r="N52" s="20">
        <v>0</v>
      </c>
      <c r="O52" s="20">
        <v>1</v>
      </c>
      <c r="P52" s="20">
        <v>1</v>
      </c>
      <c r="Q52" s="20">
        <v>1</v>
      </c>
      <c r="R52" s="20">
        <v>1</v>
      </c>
      <c r="S52" s="20">
        <v>0</v>
      </c>
      <c r="T52" s="20">
        <v>0</v>
      </c>
      <c r="U52" s="20">
        <v>0</v>
      </c>
      <c r="V52" s="20">
        <v>0</v>
      </c>
      <c r="W52" s="20">
        <v>0</v>
      </c>
      <c r="X52" s="20">
        <v>1</v>
      </c>
      <c r="Y52" s="20">
        <v>0</v>
      </c>
      <c r="Z52" s="20">
        <v>0</v>
      </c>
      <c r="AA52" s="20">
        <v>0</v>
      </c>
    </row>
    <row r="53" spans="1:27" x14ac:dyDescent="0.45">
      <c r="A53" t="s">
        <v>0</v>
      </c>
      <c r="B53">
        <v>48</v>
      </c>
      <c r="D53" t="str">
        <f t="shared" si="2"/>
        <v>R48</v>
      </c>
      <c r="F53" s="20">
        <v>1</v>
      </c>
      <c r="G53" s="20">
        <v>1</v>
      </c>
      <c r="H53" s="20">
        <v>0</v>
      </c>
      <c r="I53" s="20">
        <v>0</v>
      </c>
      <c r="J53" s="20">
        <v>1</v>
      </c>
      <c r="K53" s="20">
        <v>1</v>
      </c>
      <c r="L53" s="20">
        <v>0</v>
      </c>
      <c r="M53" s="20">
        <v>1</v>
      </c>
      <c r="N53" s="20">
        <v>0</v>
      </c>
      <c r="O53" s="20">
        <v>0</v>
      </c>
      <c r="P53" s="20">
        <v>0</v>
      </c>
      <c r="Q53" s="20">
        <v>1</v>
      </c>
      <c r="R53" s="20">
        <v>0</v>
      </c>
      <c r="S53" s="20">
        <v>0</v>
      </c>
      <c r="T53" s="20">
        <v>0</v>
      </c>
      <c r="U53" s="20">
        <v>0</v>
      </c>
      <c r="V53" s="20">
        <v>0</v>
      </c>
      <c r="W53" s="20">
        <v>0</v>
      </c>
      <c r="X53" s="20">
        <v>0</v>
      </c>
      <c r="Y53" s="20">
        <v>0</v>
      </c>
      <c r="Z53" s="20">
        <v>0</v>
      </c>
      <c r="AA53" s="20">
        <v>0</v>
      </c>
    </row>
    <row r="54" spans="1:27" x14ac:dyDescent="0.45">
      <c r="A54" t="s">
        <v>0</v>
      </c>
      <c r="B54">
        <v>49</v>
      </c>
      <c r="D54" t="str">
        <f t="shared" si="2"/>
        <v>R49</v>
      </c>
      <c r="F54" s="20">
        <v>1</v>
      </c>
      <c r="G54" s="20">
        <v>1</v>
      </c>
      <c r="H54" s="20">
        <v>0</v>
      </c>
      <c r="I54" s="20">
        <v>1</v>
      </c>
      <c r="J54" s="20">
        <v>1</v>
      </c>
      <c r="K54" s="20">
        <v>1</v>
      </c>
      <c r="L54" s="20">
        <v>0</v>
      </c>
      <c r="M54" s="20">
        <v>1</v>
      </c>
      <c r="N54" s="20">
        <v>0</v>
      </c>
      <c r="O54" s="20">
        <v>0</v>
      </c>
      <c r="P54" s="20">
        <v>0</v>
      </c>
      <c r="Q54" s="20">
        <v>1</v>
      </c>
      <c r="R54" s="20">
        <v>0</v>
      </c>
      <c r="S54" s="20">
        <v>0</v>
      </c>
      <c r="T54" s="20">
        <v>0</v>
      </c>
      <c r="U54" s="20">
        <v>0</v>
      </c>
      <c r="V54" s="20">
        <v>0</v>
      </c>
      <c r="W54" s="20">
        <v>0</v>
      </c>
      <c r="X54" s="20">
        <v>0</v>
      </c>
      <c r="Y54" s="20">
        <v>1</v>
      </c>
      <c r="Z54" s="20">
        <v>0</v>
      </c>
      <c r="AA54" s="20">
        <v>0</v>
      </c>
    </row>
    <row r="55" spans="1:27" x14ac:dyDescent="0.45">
      <c r="A55" t="s">
        <v>0</v>
      </c>
      <c r="B55">
        <v>50</v>
      </c>
      <c r="D55" t="str">
        <f t="shared" si="2"/>
        <v>R50</v>
      </c>
      <c r="F55" s="20">
        <v>1</v>
      </c>
      <c r="G55" s="20">
        <v>1</v>
      </c>
      <c r="H55" s="20">
        <v>1</v>
      </c>
      <c r="I55" s="20">
        <v>0</v>
      </c>
      <c r="J55" s="20">
        <v>0</v>
      </c>
      <c r="K55" s="20">
        <v>1</v>
      </c>
      <c r="L55" s="20">
        <v>1</v>
      </c>
      <c r="M55" s="20">
        <v>1</v>
      </c>
      <c r="N55" s="20">
        <v>0</v>
      </c>
      <c r="O55" s="20">
        <v>1</v>
      </c>
      <c r="P55" s="20">
        <v>1</v>
      </c>
      <c r="Q55" s="20">
        <v>0</v>
      </c>
      <c r="R55" s="20">
        <v>0</v>
      </c>
      <c r="S55" s="20">
        <v>0</v>
      </c>
      <c r="T55" s="20">
        <v>0</v>
      </c>
      <c r="U55" s="20">
        <v>0</v>
      </c>
      <c r="V55" s="20">
        <v>1</v>
      </c>
      <c r="W55" s="20">
        <v>1</v>
      </c>
      <c r="X55" s="20">
        <v>0</v>
      </c>
      <c r="Y55" s="20">
        <v>0</v>
      </c>
      <c r="Z55" s="20">
        <v>0</v>
      </c>
      <c r="AA55" s="20">
        <v>0</v>
      </c>
    </row>
    <row r="56" spans="1:27" x14ac:dyDescent="0.45">
      <c r="A56" t="s">
        <v>0</v>
      </c>
      <c r="B56">
        <v>51</v>
      </c>
      <c r="D56" t="str">
        <f t="shared" si="2"/>
        <v>R51</v>
      </c>
      <c r="F56" s="20">
        <v>0</v>
      </c>
      <c r="G56" s="20">
        <v>1</v>
      </c>
      <c r="H56" s="20">
        <v>1</v>
      </c>
      <c r="I56" s="20">
        <v>0</v>
      </c>
      <c r="J56" s="20">
        <v>0</v>
      </c>
      <c r="K56" s="20">
        <v>0</v>
      </c>
      <c r="L56" s="20">
        <v>0</v>
      </c>
      <c r="M56" s="20">
        <v>0</v>
      </c>
      <c r="N56" s="20">
        <v>0</v>
      </c>
      <c r="O56" s="20">
        <v>0</v>
      </c>
      <c r="P56" s="20">
        <v>0</v>
      </c>
      <c r="Q56" s="20">
        <v>0</v>
      </c>
      <c r="R56" s="20">
        <v>0</v>
      </c>
      <c r="S56" s="20">
        <v>0</v>
      </c>
      <c r="T56" s="20">
        <v>1</v>
      </c>
      <c r="U56" s="20">
        <v>0</v>
      </c>
      <c r="V56" s="20">
        <v>1</v>
      </c>
      <c r="W56" s="20">
        <v>0</v>
      </c>
      <c r="X56" s="20">
        <v>1</v>
      </c>
      <c r="Y56" s="20">
        <v>0</v>
      </c>
      <c r="Z56" s="20">
        <v>0</v>
      </c>
      <c r="AA56" s="20">
        <v>0</v>
      </c>
    </row>
    <row r="57" spans="1:27" x14ac:dyDescent="0.45">
      <c r="A57" t="s">
        <v>0</v>
      </c>
      <c r="B57">
        <v>52</v>
      </c>
      <c r="D57" t="str">
        <f t="shared" si="2"/>
        <v>R52</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row>
    <row r="58" spans="1:27" x14ac:dyDescent="0.45">
      <c r="A58" t="s">
        <v>0</v>
      </c>
      <c r="B58">
        <v>53</v>
      </c>
      <c r="D58" t="str">
        <f t="shared" si="2"/>
        <v>R53</v>
      </c>
      <c r="F58" s="20">
        <v>1</v>
      </c>
      <c r="G58" s="20">
        <v>1</v>
      </c>
      <c r="H58" s="20">
        <v>0</v>
      </c>
      <c r="I58" s="20">
        <v>0</v>
      </c>
      <c r="J58" s="20">
        <v>1</v>
      </c>
      <c r="K58" s="20">
        <v>1</v>
      </c>
      <c r="L58" s="20">
        <v>1</v>
      </c>
      <c r="M58" s="20">
        <v>1</v>
      </c>
      <c r="N58" s="20">
        <v>0</v>
      </c>
      <c r="O58" s="20">
        <v>1</v>
      </c>
      <c r="P58" s="20">
        <v>0</v>
      </c>
      <c r="Q58" s="20">
        <v>0</v>
      </c>
      <c r="R58" s="20">
        <v>0</v>
      </c>
      <c r="S58" s="20">
        <v>0</v>
      </c>
      <c r="T58" s="20">
        <v>0</v>
      </c>
      <c r="U58" s="20">
        <v>0</v>
      </c>
      <c r="V58" s="20">
        <v>0</v>
      </c>
      <c r="W58" s="20">
        <v>0</v>
      </c>
      <c r="X58" s="20">
        <v>1</v>
      </c>
      <c r="Y58" s="20">
        <v>1</v>
      </c>
      <c r="Z58" s="20">
        <v>0</v>
      </c>
      <c r="AA58" s="20">
        <v>0</v>
      </c>
    </row>
    <row r="59" spans="1:27" x14ac:dyDescent="0.45">
      <c r="A59" t="s">
        <v>0</v>
      </c>
      <c r="B59">
        <v>54</v>
      </c>
      <c r="D59" t="str">
        <f t="shared" si="2"/>
        <v>R54</v>
      </c>
      <c r="F59" s="20">
        <v>1</v>
      </c>
      <c r="G59" s="20">
        <v>1</v>
      </c>
      <c r="H59" s="20">
        <v>0</v>
      </c>
      <c r="I59" s="20">
        <v>1</v>
      </c>
      <c r="J59" s="20">
        <v>1</v>
      </c>
      <c r="K59" s="20">
        <v>1</v>
      </c>
      <c r="L59" s="20">
        <v>0</v>
      </c>
      <c r="M59" s="20">
        <v>0</v>
      </c>
      <c r="N59" s="20">
        <v>0</v>
      </c>
      <c r="O59" s="20">
        <v>1</v>
      </c>
      <c r="P59" s="20">
        <v>1</v>
      </c>
      <c r="Q59" s="20">
        <v>0</v>
      </c>
      <c r="R59" s="20">
        <v>0</v>
      </c>
      <c r="S59" s="20">
        <v>1</v>
      </c>
      <c r="T59" s="20">
        <v>0</v>
      </c>
      <c r="U59" s="20">
        <v>0</v>
      </c>
      <c r="V59" s="20">
        <v>0</v>
      </c>
      <c r="W59" s="20">
        <v>0</v>
      </c>
      <c r="X59" s="20">
        <v>1</v>
      </c>
      <c r="Y59" s="20">
        <v>0</v>
      </c>
      <c r="Z59" s="20">
        <v>1</v>
      </c>
      <c r="AA59" s="20">
        <v>0</v>
      </c>
    </row>
    <row r="60" spans="1:27" x14ac:dyDescent="0.45">
      <c r="A60" t="s">
        <v>0</v>
      </c>
      <c r="B60">
        <v>55</v>
      </c>
      <c r="D60" t="str">
        <f t="shared" si="2"/>
        <v>R55</v>
      </c>
      <c r="F60" s="20">
        <v>0</v>
      </c>
      <c r="G60" s="20">
        <v>0</v>
      </c>
      <c r="H60" s="20">
        <v>0</v>
      </c>
      <c r="I60" s="20">
        <v>0</v>
      </c>
      <c r="J60" s="20">
        <v>0</v>
      </c>
      <c r="K60" s="20">
        <v>0</v>
      </c>
      <c r="L60" s="20">
        <v>0</v>
      </c>
      <c r="M60" s="20">
        <v>0</v>
      </c>
      <c r="N60" s="20">
        <v>0</v>
      </c>
      <c r="O60" s="20">
        <v>0</v>
      </c>
      <c r="P60" s="20">
        <v>0</v>
      </c>
      <c r="Q60" s="20">
        <v>0</v>
      </c>
      <c r="R60" s="20">
        <v>0</v>
      </c>
      <c r="S60" s="20">
        <v>0</v>
      </c>
      <c r="T60" s="20">
        <v>0</v>
      </c>
      <c r="U60" s="20">
        <v>0</v>
      </c>
      <c r="V60" s="20">
        <v>0</v>
      </c>
      <c r="W60" s="20">
        <v>1</v>
      </c>
      <c r="X60" s="20">
        <v>0</v>
      </c>
      <c r="Y60" s="20">
        <v>1</v>
      </c>
      <c r="Z60" s="20">
        <v>0</v>
      </c>
      <c r="AA60" s="20">
        <v>0</v>
      </c>
    </row>
    <row r="61" spans="1:27" x14ac:dyDescent="0.45">
      <c r="A61" t="s">
        <v>0</v>
      </c>
      <c r="B61">
        <v>56</v>
      </c>
      <c r="D61" t="str">
        <f t="shared" si="2"/>
        <v>R56</v>
      </c>
      <c r="F61" s="20">
        <v>1</v>
      </c>
      <c r="G61" s="20">
        <v>1</v>
      </c>
      <c r="H61" s="20">
        <v>1</v>
      </c>
      <c r="I61" s="20">
        <v>0</v>
      </c>
      <c r="J61" s="20">
        <v>0</v>
      </c>
      <c r="K61" s="20">
        <v>1</v>
      </c>
      <c r="L61" s="20">
        <v>0</v>
      </c>
      <c r="M61" s="20">
        <v>0</v>
      </c>
      <c r="N61" s="20">
        <v>1</v>
      </c>
      <c r="O61" s="20">
        <v>0</v>
      </c>
      <c r="P61" s="20">
        <v>1</v>
      </c>
      <c r="Q61" s="20">
        <v>1</v>
      </c>
      <c r="R61" s="20">
        <v>0</v>
      </c>
      <c r="S61" s="20">
        <v>0</v>
      </c>
      <c r="T61" s="20">
        <v>0</v>
      </c>
      <c r="U61" s="20">
        <v>0</v>
      </c>
      <c r="V61" s="20">
        <v>0</v>
      </c>
      <c r="W61" s="20">
        <v>1</v>
      </c>
      <c r="X61" s="20">
        <v>1</v>
      </c>
      <c r="Y61" s="20">
        <v>0</v>
      </c>
      <c r="Z61" s="20">
        <v>0</v>
      </c>
      <c r="AA61" s="20">
        <v>0</v>
      </c>
    </row>
    <row r="62" spans="1:27" x14ac:dyDescent="0.45">
      <c r="A62" t="s">
        <v>0</v>
      </c>
      <c r="B62">
        <v>57</v>
      </c>
      <c r="D62" t="str">
        <f t="shared" si="2"/>
        <v>R57</v>
      </c>
      <c r="F62" s="20">
        <v>0</v>
      </c>
      <c r="G62" s="20">
        <v>0</v>
      </c>
      <c r="H62" s="20">
        <v>0</v>
      </c>
      <c r="I62" s="20">
        <v>0</v>
      </c>
      <c r="J62" s="20">
        <v>0</v>
      </c>
      <c r="K62" s="20">
        <v>0</v>
      </c>
      <c r="L62" s="20">
        <v>0</v>
      </c>
      <c r="M62" s="20">
        <v>0</v>
      </c>
      <c r="N62" s="20">
        <v>0</v>
      </c>
      <c r="O62" s="20">
        <v>0</v>
      </c>
      <c r="P62" s="20">
        <v>0</v>
      </c>
      <c r="Q62" s="20">
        <v>0</v>
      </c>
      <c r="R62" s="20">
        <v>0</v>
      </c>
      <c r="S62" s="20">
        <v>0</v>
      </c>
      <c r="T62" s="20">
        <v>0</v>
      </c>
      <c r="U62" s="20">
        <v>0</v>
      </c>
      <c r="V62" s="20">
        <v>0</v>
      </c>
      <c r="W62" s="20">
        <v>0</v>
      </c>
      <c r="X62" s="20">
        <v>0</v>
      </c>
      <c r="Y62" s="20">
        <v>0</v>
      </c>
      <c r="Z62" s="20">
        <v>0</v>
      </c>
      <c r="AA62" s="20">
        <v>0</v>
      </c>
    </row>
    <row r="63" spans="1:27" x14ac:dyDescent="0.45">
      <c r="A63" t="s">
        <v>0</v>
      </c>
      <c r="B63">
        <v>58</v>
      </c>
      <c r="D63" t="str">
        <f t="shared" si="2"/>
        <v>R58</v>
      </c>
      <c r="F63" s="20">
        <v>1</v>
      </c>
      <c r="G63" s="20">
        <v>1</v>
      </c>
      <c r="H63" s="20">
        <v>1</v>
      </c>
      <c r="I63" s="20">
        <v>0</v>
      </c>
      <c r="J63" s="20">
        <v>1</v>
      </c>
      <c r="K63" s="20">
        <v>1</v>
      </c>
      <c r="L63" s="20">
        <v>0</v>
      </c>
      <c r="M63" s="20">
        <v>0</v>
      </c>
      <c r="N63" s="20">
        <v>1</v>
      </c>
      <c r="O63" s="20">
        <v>0</v>
      </c>
      <c r="P63" s="20">
        <v>1</v>
      </c>
      <c r="Q63" s="20">
        <v>1</v>
      </c>
      <c r="R63" s="20">
        <v>0</v>
      </c>
      <c r="S63" s="20">
        <v>0</v>
      </c>
      <c r="T63" s="20">
        <v>1</v>
      </c>
      <c r="U63" s="20">
        <v>0</v>
      </c>
      <c r="V63" s="20">
        <v>1</v>
      </c>
      <c r="W63" s="20">
        <v>0</v>
      </c>
      <c r="X63" s="20">
        <v>1</v>
      </c>
      <c r="Y63" s="20">
        <v>1</v>
      </c>
      <c r="Z63" s="20">
        <v>1</v>
      </c>
      <c r="AA63" s="20">
        <v>0</v>
      </c>
    </row>
    <row r="64" spans="1:27" x14ac:dyDescent="0.45">
      <c r="A64" t="s">
        <v>0</v>
      </c>
      <c r="B64">
        <v>59</v>
      </c>
      <c r="D64" t="str">
        <f t="shared" si="2"/>
        <v>R59</v>
      </c>
      <c r="F64" s="20">
        <v>0</v>
      </c>
      <c r="G64" s="20">
        <v>1</v>
      </c>
      <c r="H64" s="20">
        <v>1</v>
      </c>
      <c r="I64" s="20">
        <v>0</v>
      </c>
      <c r="J64" s="20">
        <v>0</v>
      </c>
      <c r="K64" s="20">
        <v>0</v>
      </c>
      <c r="L64" s="20">
        <v>1</v>
      </c>
      <c r="M64" s="20">
        <v>0</v>
      </c>
      <c r="N64" s="20">
        <v>0</v>
      </c>
      <c r="O64" s="20">
        <v>0</v>
      </c>
      <c r="P64" s="20">
        <v>0</v>
      </c>
      <c r="Q64" s="20">
        <v>0</v>
      </c>
      <c r="R64" s="20">
        <v>0</v>
      </c>
      <c r="S64" s="20">
        <v>0</v>
      </c>
      <c r="T64" s="20">
        <v>0</v>
      </c>
      <c r="U64" s="20">
        <v>0</v>
      </c>
      <c r="V64" s="20">
        <v>0</v>
      </c>
      <c r="W64" s="20">
        <v>0</v>
      </c>
      <c r="X64" s="20">
        <v>1</v>
      </c>
      <c r="Y64" s="20">
        <v>0</v>
      </c>
      <c r="Z64" s="20">
        <v>1</v>
      </c>
      <c r="AA64" s="20">
        <v>0</v>
      </c>
    </row>
    <row r="65" spans="1:27" x14ac:dyDescent="0.45">
      <c r="A65" t="s">
        <v>0</v>
      </c>
      <c r="B65">
        <v>60</v>
      </c>
      <c r="D65" t="str">
        <f t="shared" si="2"/>
        <v>R60</v>
      </c>
      <c r="F65" s="20">
        <v>0</v>
      </c>
      <c r="G65" s="20">
        <v>0</v>
      </c>
      <c r="H65" s="20">
        <v>0</v>
      </c>
      <c r="I65" s="20">
        <v>0</v>
      </c>
      <c r="J65" s="20">
        <v>1</v>
      </c>
      <c r="K65" s="20">
        <v>1</v>
      </c>
      <c r="L65" s="20">
        <v>0</v>
      </c>
      <c r="M65" s="20">
        <v>1</v>
      </c>
      <c r="N65" s="20">
        <v>0</v>
      </c>
      <c r="O65" s="20">
        <v>1</v>
      </c>
      <c r="P65" s="20">
        <v>0</v>
      </c>
      <c r="Q65" s="20">
        <v>0</v>
      </c>
      <c r="R65" s="20">
        <v>0</v>
      </c>
      <c r="S65" s="20">
        <v>0</v>
      </c>
      <c r="T65" s="20">
        <v>0</v>
      </c>
      <c r="U65" s="20">
        <v>0</v>
      </c>
      <c r="V65" s="20">
        <v>1</v>
      </c>
      <c r="W65" s="20">
        <v>1</v>
      </c>
      <c r="X65" s="20">
        <v>1</v>
      </c>
      <c r="Y65" s="20">
        <v>1</v>
      </c>
      <c r="Z65" s="20">
        <v>0</v>
      </c>
      <c r="AA65" s="20">
        <v>0</v>
      </c>
    </row>
    <row r="66" spans="1:27" x14ac:dyDescent="0.45">
      <c r="A66" t="s">
        <v>0</v>
      </c>
      <c r="B66">
        <v>61</v>
      </c>
      <c r="D66" t="str">
        <f t="shared" si="2"/>
        <v>R61</v>
      </c>
      <c r="F66" s="20">
        <v>0</v>
      </c>
      <c r="G66" s="20">
        <v>0</v>
      </c>
      <c r="H66" s="20">
        <v>0</v>
      </c>
      <c r="I66" s="20">
        <v>0</v>
      </c>
      <c r="J66" s="20">
        <v>0</v>
      </c>
      <c r="K66" s="20">
        <v>0</v>
      </c>
      <c r="L66" s="20">
        <v>0</v>
      </c>
      <c r="M66" s="20">
        <v>0</v>
      </c>
      <c r="N66" s="20">
        <v>0</v>
      </c>
      <c r="O66" s="20">
        <v>0</v>
      </c>
      <c r="P66" s="20">
        <v>0</v>
      </c>
      <c r="Q66" s="20">
        <v>0</v>
      </c>
      <c r="R66" s="20">
        <v>0</v>
      </c>
      <c r="S66" s="20">
        <v>0</v>
      </c>
      <c r="T66" s="20">
        <v>0</v>
      </c>
      <c r="U66" s="20">
        <v>0</v>
      </c>
      <c r="V66" s="20">
        <v>0</v>
      </c>
      <c r="W66" s="20">
        <v>0</v>
      </c>
      <c r="X66" s="20">
        <v>0</v>
      </c>
      <c r="Y66" s="20">
        <v>0</v>
      </c>
      <c r="Z66" s="20">
        <v>0</v>
      </c>
      <c r="AA66" s="20">
        <v>0</v>
      </c>
    </row>
    <row r="67" spans="1:27" x14ac:dyDescent="0.45">
      <c r="A67" t="s">
        <v>0</v>
      </c>
      <c r="B67">
        <v>62</v>
      </c>
      <c r="D67" t="str">
        <f t="shared" si="2"/>
        <v>R62</v>
      </c>
      <c r="F67" s="20">
        <v>0</v>
      </c>
      <c r="G67" s="20">
        <v>1</v>
      </c>
      <c r="H67" s="20">
        <v>0</v>
      </c>
      <c r="I67" s="20">
        <v>0</v>
      </c>
      <c r="J67" s="20">
        <v>0</v>
      </c>
      <c r="K67" s="20">
        <v>0</v>
      </c>
      <c r="L67" s="20">
        <v>0</v>
      </c>
      <c r="M67" s="20">
        <v>0</v>
      </c>
      <c r="N67" s="20">
        <v>0</v>
      </c>
      <c r="O67" s="20">
        <v>1</v>
      </c>
      <c r="P67" s="20">
        <v>0</v>
      </c>
      <c r="Q67" s="20">
        <v>0</v>
      </c>
      <c r="R67" s="20">
        <v>0</v>
      </c>
      <c r="S67" s="20">
        <v>0</v>
      </c>
      <c r="T67" s="20">
        <v>0</v>
      </c>
      <c r="U67" s="20">
        <v>0</v>
      </c>
      <c r="V67" s="20">
        <v>0</v>
      </c>
      <c r="W67" s="20">
        <v>0</v>
      </c>
      <c r="X67" s="20">
        <v>0</v>
      </c>
      <c r="Y67" s="20">
        <v>0</v>
      </c>
      <c r="Z67" s="20">
        <v>0</v>
      </c>
      <c r="AA67" s="20">
        <v>0</v>
      </c>
    </row>
    <row r="68" spans="1:27" x14ac:dyDescent="0.45">
      <c r="A68" t="s">
        <v>0</v>
      </c>
      <c r="B68">
        <v>63</v>
      </c>
      <c r="D68" t="str">
        <f t="shared" si="2"/>
        <v>R63</v>
      </c>
      <c r="F68" s="20">
        <v>0</v>
      </c>
      <c r="G68" s="20">
        <v>1</v>
      </c>
      <c r="H68" s="20">
        <v>0</v>
      </c>
      <c r="I68" s="20">
        <v>0</v>
      </c>
      <c r="J68" s="20">
        <v>0</v>
      </c>
      <c r="K68" s="20">
        <v>1</v>
      </c>
      <c r="L68" s="20">
        <v>0</v>
      </c>
      <c r="M68" s="20">
        <v>1</v>
      </c>
      <c r="N68" s="20">
        <v>0</v>
      </c>
      <c r="O68" s="20">
        <v>0</v>
      </c>
      <c r="P68" s="20">
        <v>1</v>
      </c>
      <c r="Q68" s="20">
        <v>0</v>
      </c>
      <c r="R68" s="20">
        <v>0</v>
      </c>
      <c r="S68" s="20">
        <v>0</v>
      </c>
      <c r="T68" s="20">
        <v>1</v>
      </c>
      <c r="U68" s="20">
        <v>0</v>
      </c>
      <c r="V68" s="20">
        <v>1</v>
      </c>
      <c r="W68" s="20">
        <v>0</v>
      </c>
      <c r="X68" s="20">
        <v>0</v>
      </c>
      <c r="Y68" s="20">
        <v>0</v>
      </c>
      <c r="Z68" s="20">
        <v>0</v>
      </c>
      <c r="AA68" s="20">
        <v>1</v>
      </c>
    </row>
    <row r="69" spans="1:27" x14ac:dyDescent="0.45">
      <c r="A69" t="s">
        <v>0</v>
      </c>
      <c r="B69">
        <v>64</v>
      </c>
      <c r="D69" t="str">
        <f t="shared" si="2"/>
        <v>R64</v>
      </c>
      <c r="F69" s="20">
        <v>0</v>
      </c>
      <c r="G69" s="20">
        <v>1</v>
      </c>
      <c r="H69" s="20">
        <v>1</v>
      </c>
      <c r="I69" s="20">
        <v>0</v>
      </c>
      <c r="J69" s="20">
        <v>0</v>
      </c>
      <c r="K69" s="20">
        <v>0</v>
      </c>
      <c r="L69" s="20">
        <v>0</v>
      </c>
      <c r="M69" s="20">
        <v>0</v>
      </c>
      <c r="N69" s="20">
        <v>0</v>
      </c>
      <c r="O69" s="20">
        <v>0</v>
      </c>
      <c r="P69" s="20">
        <v>1</v>
      </c>
      <c r="Q69" s="20">
        <v>0</v>
      </c>
      <c r="R69" s="20">
        <v>0</v>
      </c>
      <c r="S69" s="20">
        <v>0</v>
      </c>
      <c r="T69" s="20">
        <v>0</v>
      </c>
      <c r="U69" s="20">
        <v>0</v>
      </c>
      <c r="V69" s="20">
        <v>0</v>
      </c>
      <c r="W69" s="20">
        <v>0</v>
      </c>
      <c r="X69" s="20">
        <v>1</v>
      </c>
      <c r="Y69" s="20">
        <v>0</v>
      </c>
      <c r="Z69" s="20">
        <v>0</v>
      </c>
      <c r="AA69" s="20">
        <v>0</v>
      </c>
    </row>
    <row r="70" spans="1:27" x14ac:dyDescent="0.45">
      <c r="A70" t="s">
        <v>0</v>
      </c>
      <c r="B70">
        <v>65</v>
      </c>
      <c r="D70" t="str">
        <f t="shared" ref="D70:D116" si="3">A70&amp;B70</f>
        <v>R65</v>
      </c>
      <c r="F70" s="20">
        <v>1</v>
      </c>
      <c r="G70" s="20">
        <v>1</v>
      </c>
      <c r="H70" s="20">
        <v>0</v>
      </c>
      <c r="I70" s="20">
        <v>0</v>
      </c>
      <c r="J70" s="20">
        <v>0</v>
      </c>
      <c r="K70" s="20">
        <v>1</v>
      </c>
      <c r="L70" s="20">
        <v>0</v>
      </c>
      <c r="M70" s="20">
        <v>0</v>
      </c>
      <c r="N70" s="20">
        <v>1</v>
      </c>
      <c r="O70" s="20">
        <v>0</v>
      </c>
      <c r="P70" s="20">
        <v>1</v>
      </c>
      <c r="Q70" s="20">
        <v>1</v>
      </c>
      <c r="R70" s="20">
        <v>0</v>
      </c>
      <c r="S70" s="20">
        <v>0</v>
      </c>
      <c r="T70" s="20">
        <v>0</v>
      </c>
      <c r="U70" s="20">
        <v>0</v>
      </c>
      <c r="V70" s="20">
        <v>0</v>
      </c>
      <c r="W70" s="20">
        <v>0</v>
      </c>
      <c r="X70" s="20">
        <v>0</v>
      </c>
      <c r="Y70" s="20">
        <v>0</v>
      </c>
      <c r="Z70" s="20">
        <v>1</v>
      </c>
      <c r="AA70" s="20">
        <v>0</v>
      </c>
    </row>
    <row r="71" spans="1:27" x14ac:dyDescent="0.45">
      <c r="A71" t="s">
        <v>0</v>
      </c>
      <c r="B71">
        <v>66</v>
      </c>
      <c r="D71" t="str">
        <f t="shared" si="3"/>
        <v>R66</v>
      </c>
      <c r="F71" s="20">
        <v>0</v>
      </c>
      <c r="G71" s="20">
        <v>0</v>
      </c>
      <c r="H71" s="20">
        <v>0</v>
      </c>
      <c r="I71" s="20">
        <v>0</v>
      </c>
      <c r="J71" s="20">
        <v>0</v>
      </c>
      <c r="K71" s="20">
        <v>0</v>
      </c>
      <c r="L71" s="20">
        <v>0</v>
      </c>
      <c r="M71" s="20">
        <v>0</v>
      </c>
      <c r="N71" s="20">
        <v>0</v>
      </c>
      <c r="O71" s="20">
        <v>0</v>
      </c>
      <c r="P71" s="20">
        <v>0</v>
      </c>
      <c r="Q71" s="20">
        <v>0</v>
      </c>
      <c r="R71" s="20">
        <v>0</v>
      </c>
      <c r="S71" s="20">
        <v>0</v>
      </c>
      <c r="T71" s="20">
        <v>0</v>
      </c>
      <c r="U71" s="20">
        <v>0</v>
      </c>
      <c r="V71" s="20">
        <v>0</v>
      </c>
      <c r="W71" s="20">
        <v>0</v>
      </c>
      <c r="X71" s="20">
        <v>0</v>
      </c>
      <c r="Y71" s="20">
        <v>0</v>
      </c>
      <c r="Z71" s="20">
        <v>0</v>
      </c>
      <c r="AA71" s="20">
        <v>0</v>
      </c>
    </row>
    <row r="72" spans="1:27" x14ac:dyDescent="0.45">
      <c r="A72" t="s">
        <v>0</v>
      </c>
      <c r="B72">
        <v>67</v>
      </c>
      <c r="D72" t="str">
        <f t="shared" si="3"/>
        <v>R67</v>
      </c>
      <c r="F72" s="20">
        <v>1</v>
      </c>
      <c r="G72" s="20">
        <v>1</v>
      </c>
      <c r="H72" s="20">
        <v>0</v>
      </c>
      <c r="I72" s="20">
        <v>0</v>
      </c>
      <c r="J72" s="20">
        <v>0</v>
      </c>
      <c r="K72" s="20">
        <v>0</v>
      </c>
      <c r="L72" s="20">
        <v>0</v>
      </c>
      <c r="M72" s="20">
        <v>0</v>
      </c>
      <c r="N72" s="20">
        <v>0</v>
      </c>
      <c r="O72" s="20">
        <v>0</v>
      </c>
      <c r="P72" s="20">
        <v>0</v>
      </c>
      <c r="Q72" s="20">
        <v>1</v>
      </c>
      <c r="R72" s="20">
        <v>0</v>
      </c>
      <c r="S72" s="20">
        <v>0</v>
      </c>
      <c r="T72" s="20">
        <v>1</v>
      </c>
      <c r="U72" s="20">
        <v>0</v>
      </c>
      <c r="V72" s="20">
        <v>0</v>
      </c>
      <c r="W72" s="20">
        <v>0</v>
      </c>
      <c r="X72" s="20">
        <v>1</v>
      </c>
      <c r="Y72" s="20">
        <v>0</v>
      </c>
      <c r="Z72" s="20">
        <v>1</v>
      </c>
      <c r="AA72" s="20">
        <v>1</v>
      </c>
    </row>
    <row r="73" spans="1:27" x14ac:dyDescent="0.45">
      <c r="A73" t="s">
        <v>0</v>
      </c>
      <c r="B73">
        <v>68</v>
      </c>
      <c r="D73" t="str">
        <f t="shared" si="3"/>
        <v>R68</v>
      </c>
      <c r="F73" s="20">
        <v>1</v>
      </c>
      <c r="G73" s="20">
        <v>1</v>
      </c>
      <c r="H73" s="20">
        <v>1</v>
      </c>
      <c r="I73" s="20">
        <v>0</v>
      </c>
      <c r="J73" s="20">
        <v>0</v>
      </c>
      <c r="K73" s="20">
        <v>0</v>
      </c>
      <c r="L73" s="20">
        <v>0</v>
      </c>
      <c r="M73" s="20">
        <v>0</v>
      </c>
      <c r="N73" s="20">
        <v>1</v>
      </c>
      <c r="O73" s="20">
        <v>1</v>
      </c>
      <c r="P73" s="20">
        <v>1</v>
      </c>
      <c r="Q73" s="20">
        <v>0</v>
      </c>
      <c r="R73" s="20">
        <v>0</v>
      </c>
      <c r="S73" s="20">
        <v>0</v>
      </c>
      <c r="T73" s="20">
        <v>1</v>
      </c>
      <c r="U73" s="20">
        <v>0</v>
      </c>
      <c r="V73" s="20">
        <v>0</v>
      </c>
      <c r="W73" s="20">
        <v>0</v>
      </c>
      <c r="X73" s="20">
        <v>0</v>
      </c>
      <c r="Y73" s="20">
        <v>1</v>
      </c>
      <c r="Z73" s="20">
        <v>0</v>
      </c>
      <c r="AA73" s="20">
        <v>1</v>
      </c>
    </row>
    <row r="74" spans="1:27" x14ac:dyDescent="0.45">
      <c r="A74" t="s">
        <v>0</v>
      </c>
      <c r="B74">
        <v>69</v>
      </c>
      <c r="D74" t="str">
        <f t="shared" si="3"/>
        <v>R69</v>
      </c>
      <c r="F74" s="20">
        <v>1</v>
      </c>
      <c r="G74" s="20">
        <v>1</v>
      </c>
      <c r="H74" s="20">
        <v>0</v>
      </c>
      <c r="I74" s="20">
        <v>1</v>
      </c>
      <c r="J74" s="20">
        <v>1</v>
      </c>
      <c r="K74" s="20">
        <v>0</v>
      </c>
      <c r="L74" s="20">
        <v>0</v>
      </c>
      <c r="M74" s="20">
        <v>0</v>
      </c>
      <c r="N74" s="20">
        <v>0</v>
      </c>
      <c r="O74" s="20">
        <v>0</v>
      </c>
      <c r="P74" s="20">
        <v>0</v>
      </c>
      <c r="Q74" s="20">
        <v>0</v>
      </c>
      <c r="R74" s="20">
        <v>0</v>
      </c>
      <c r="S74" s="20">
        <v>0</v>
      </c>
      <c r="T74" s="20">
        <v>1</v>
      </c>
      <c r="U74" s="20">
        <v>0</v>
      </c>
      <c r="V74" s="20">
        <v>0</v>
      </c>
      <c r="W74" s="20">
        <v>0</v>
      </c>
      <c r="X74" s="20">
        <v>1</v>
      </c>
      <c r="Y74" s="20">
        <v>0</v>
      </c>
      <c r="Z74" s="20">
        <v>0</v>
      </c>
      <c r="AA74" s="20">
        <v>1</v>
      </c>
    </row>
    <row r="75" spans="1:27" x14ac:dyDescent="0.45">
      <c r="A75" t="s">
        <v>0</v>
      </c>
      <c r="B75">
        <v>70</v>
      </c>
      <c r="D75" t="str">
        <f t="shared" si="3"/>
        <v>R70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row>
    <row r="76" spans="1:27" x14ac:dyDescent="0.45">
      <c r="A76" t="s">
        <v>0</v>
      </c>
      <c r="B76">
        <v>71</v>
      </c>
      <c r="D76" t="str">
        <f t="shared" si="3"/>
        <v>R71</v>
      </c>
      <c r="F76" s="20">
        <v>0</v>
      </c>
      <c r="G76" s="20">
        <v>1</v>
      </c>
      <c r="H76" s="20">
        <v>0</v>
      </c>
      <c r="I76" s="20">
        <v>0</v>
      </c>
      <c r="J76" s="20">
        <v>0</v>
      </c>
      <c r="K76" s="20">
        <v>1</v>
      </c>
      <c r="L76" s="20">
        <v>0</v>
      </c>
      <c r="M76" s="20">
        <v>0</v>
      </c>
      <c r="N76" s="20">
        <v>0</v>
      </c>
      <c r="O76" s="20">
        <v>1</v>
      </c>
      <c r="P76" s="20">
        <v>0</v>
      </c>
      <c r="Q76" s="20">
        <v>1</v>
      </c>
      <c r="R76" s="20">
        <v>1</v>
      </c>
      <c r="S76" s="20">
        <v>0</v>
      </c>
      <c r="T76" s="20">
        <v>0</v>
      </c>
      <c r="U76" s="20">
        <v>1</v>
      </c>
      <c r="V76" s="20">
        <v>1</v>
      </c>
      <c r="W76" s="20">
        <v>0</v>
      </c>
      <c r="X76" s="20">
        <v>0</v>
      </c>
      <c r="Y76" s="20">
        <v>0</v>
      </c>
      <c r="Z76" s="20">
        <v>0</v>
      </c>
      <c r="AA76" s="20">
        <v>1</v>
      </c>
    </row>
    <row r="77" spans="1:27" x14ac:dyDescent="0.45">
      <c r="A77" t="s">
        <v>0</v>
      </c>
      <c r="B77">
        <v>72</v>
      </c>
      <c r="D77" t="str">
        <f t="shared" si="3"/>
        <v>R72</v>
      </c>
      <c r="F77" s="20">
        <v>0</v>
      </c>
      <c r="G77" s="20">
        <v>0</v>
      </c>
      <c r="H77" s="20">
        <v>0</v>
      </c>
      <c r="I77" s="20">
        <v>0</v>
      </c>
      <c r="J77" s="20">
        <v>0</v>
      </c>
      <c r="K77" s="20">
        <v>0</v>
      </c>
      <c r="L77" s="20">
        <v>0</v>
      </c>
      <c r="M77" s="20">
        <v>0</v>
      </c>
      <c r="N77" s="20">
        <v>0</v>
      </c>
      <c r="O77" s="20">
        <v>0</v>
      </c>
      <c r="P77" s="20">
        <v>0</v>
      </c>
      <c r="Q77" s="20">
        <v>0</v>
      </c>
      <c r="R77" s="20">
        <v>0</v>
      </c>
      <c r="S77" s="20">
        <v>0</v>
      </c>
      <c r="T77" s="20">
        <v>0</v>
      </c>
      <c r="U77" s="20">
        <v>0</v>
      </c>
      <c r="V77" s="20">
        <v>0</v>
      </c>
      <c r="W77" s="20">
        <v>0</v>
      </c>
      <c r="X77" s="20">
        <v>0</v>
      </c>
      <c r="Y77" s="20">
        <v>0</v>
      </c>
      <c r="Z77" s="20">
        <v>0</v>
      </c>
      <c r="AA77" s="20">
        <v>0</v>
      </c>
    </row>
    <row r="78" spans="1:27" x14ac:dyDescent="0.45">
      <c r="A78" t="s">
        <v>0</v>
      </c>
      <c r="B78">
        <v>73</v>
      </c>
      <c r="D78" t="str">
        <f t="shared" si="3"/>
        <v>R73</v>
      </c>
      <c r="F78" s="20">
        <v>0</v>
      </c>
      <c r="G78" s="20">
        <v>1</v>
      </c>
      <c r="H78" s="20">
        <v>0</v>
      </c>
      <c r="I78" s="20">
        <v>0</v>
      </c>
      <c r="J78" s="20">
        <v>1</v>
      </c>
      <c r="K78" s="20">
        <v>0</v>
      </c>
      <c r="L78" s="20">
        <v>1</v>
      </c>
      <c r="M78" s="20">
        <v>1</v>
      </c>
      <c r="N78" s="20">
        <v>0</v>
      </c>
      <c r="O78" s="20">
        <v>0</v>
      </c>
      <c r="P78" s="20">
        <v>1</v>
      </c>
      <c r="Q78" s="20">
        <v>0</v>
      </c>
      <c r="R78" s="20">
        <v>1</v>
      </c>
      <c r="S78" s="20">
        <v>0</v>
      </c>
      <c r="T78" s="20">
        <v>0</v>
      </c>
      <c r="U78" s="20">
        <v>1</v>
      </c>
      <c r="V78" s="20">
        <v>0</v>
      </c>
      <c r="W78" s="20">
        <v>0</v>
      </c>
      <c r="X78" s="20">
        <v>0</v>
      </c>
      <c r="Y78" s="20">
        <v>0</v>
      </c>
      <c r="Z78" s="20">
        <v>1</v>
      </c>
      <c r="AA78" s="20">
        <v>0</v>
      </c>
    </row>
    <row r="79" spans="1:27" x14ac:dyDescent="0.45">
      <c r="A79" t="s">
        <v>0</v>
      </c>
      <c r="B79">
        <v>74</v>
      </c>
      <c r="D79" t="str">
        <f t="shared" si="3"/>
        <v>R74</v>
      </c>
      <c r="F79" s="20">
        <v>0</v>
      </c>
      <c r="G79" s="20">
        <v>0</v>
      </c>
      <c r="H79" s="20">
        <v>1</v>
      </c>
      <c r="I79" s="20">
        <v>0</v>
      </c>
      <c r="J79" s="20">
        <v>1</v>
      </c>
      <c r="K79" s="20">
        <v>1</v>
      </c>
      <c r="L79" s="20">
        <v>0</v>
      </c>
      <c r="M79" s="20">
        <v>1</v>
      </c>
      <c r="N79" s="20">
        <v>1</v>
      </c>
      <c r="O79" s="20">
        <v>1</v>
      </c>
      <c r="P79" s="20">
        <v>0</v>
      </c>
      <c r="Q79" s="20">
        <v>0</v>
      </c>
      <c r="R79" s="20">
        <v>0</v>
      </c>
      <c r="S79" s="20">
        <v>0</v>
      </c>
      <c r="T79" s="20">
        <v>0</v>
      </c>
      <c r="U79" s="20">
        <v>0</v>
      </c>
      <c r="V79" s="20">
        <v>0</v>
      </c>
      <c r="W79" s="20">
        <v>0</v>
      </c>
      <c r="X79" s="20">
        <v>1</v>
      </c>
      <c r="Y79" s="20">
        <v>1</v>
      </c>
      <c r="Z79" s="20">
        <v>0</v>
      </c>
      <c r="AA79" s="20">
        <v>1</v>
      </c>
    </row>
    <row r="80" spans="1:27" x14ac:dyDescent="0.45">
      <c r="A80" t="s">
        <v>0</v>
      </c>
      <c r="B80">
        <v>75</v>
      </c>
      <c r="D80" t="str">
        <f t="shared" si="3"/>
        <v>R75</v>
      </c>
      <c r="F80" s="20">
        <v>0</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row>
    <row r="81" spans="1:27" x14ac:dyDescent="0.45">
      <c r="A81" t="s">
        <v>0</v>
      </c>
      <c r="B81">
        <v>76</v>
      </c>
      <c r="D81" t="str">
        <f t="shared" si="3"/>
        <v>R76</v>
      </c>
      <c r="F81" s="20">
        <v>0</v>
      </c>
      <c r="G81" s="20">
        <v>1</v>
      </c>
      <c r="H81" s="20">
        <v>0</v>
      </c>
      <c r="I81" s="20">
        <v>1</v>
      </c>
      <c r="J81" s="20">
        <v>1</v>
      </c>
      <c r="K81" s="20">
        <v>1</v>
      </c>
      <c r="L81" s="20">
        <v>0</v>
      </c>
      <c r="M81" s="20">
        <v>0</v>
      </c>
      <c r="N81" s="20">
        <v>1</v>
      </c>
      <c r="O81" s="20">
        <v>1</v>
      </c>
      <c r="P81" s="20">
        <v>1</v>
      </c>
      <c r="Q81" s="20">
        <v>0</v>
      </c>
      <c r="R81" s="20">
        <v>0</v>
      </c>
      <c r="S81" s="20">
        <v>0</v>
      </c>
      <c r="T81" s="20">
        <v>0</v>
      </c>
      <c r="U81" s="20">
        <v>1</v>
      </c>
      <c r="V81" s="20">
        <v>0</v>
      </c>
      <c r="W81" s="20">
        <v>0</v>
      </c>
      <c r="X81" s="20">
        <v>1</v>
      </c>
      <c r="Y81" s="20">
        <v>1</v>
      </c>
      <c r="Z81" s="20">
        <v>0</v>
      </c>
      <c r="AA81" s="20">
        <v>1</v>
      </c>
    </row>
    <row r="82" spans="1:27" x14ac:dyDescent="0.45">
      <c r="A82" t="s">
        <v>0</v>
      </c>
      <c r="B82">
        <v>77</v>
      </c>
      <c r="D82" t="str">
        <f t="shared" si="3"/>
        <v>R77</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row>
    <row r="83" spans="1:27" x14ac:dyDescent="0.45">
      <c r="A83" t="s">
        <v>0</v>
      </c>
      <c r="B83">
        <v>78</v>
      </c>
      <c r="D83" t="str">
        <f t="shared" si="3"/>
        <v>R78</v>
      </c>
      <c r="F83" s="20">
        <v>0</v>
      </c>
      <c r="G83" s="20">
        <v>0</v>
      </c>
      <c r="H83" s="20">
        <v>0</v>
      </c>
      <c r="I83" s="20">
        <v>0</v>
      </c>
      <c r="J83" s="20">
        <v>0</v>
      </c>
      <c r="K83" s="20">
        <v>1</v>
      </c>
      <c r="L83" s="20">
        <v>0</v>
      </c>
      <c r="M83" s="20">
        <v>0</v>
      </c>
      <c r="N83" s="20">
        <v>0</v>
      </c>
      <c r="O83" s="20">
        <v>0</v>
      </c>
      <c r="P83" s="20">
        <v>0</v>
      </c>
      <c r="Q83" s="20">
        <v>0</v>
      </c>
      <c r="R83" s="20">
        <v>0</v>
      </c>
      <c r="S83" s="20">
        <v>1</v>
      </c>
      <c r="T83" s="20">
        <v>0</v>
      </c>
      <c r="U83" s="20">
        <v>0</v>
      </c>
      <c r="V83" s="20">
        <v>0</v>
      </c>
      <c r="W83" s="20">
        <v>0</v>
      </c>
      <c r="X83" s="20">
        <v>0</v>
      </c>
      <c r="Y83" s="20">
        <v>0</v>
      </c>
      <c r="Z83" s="20">
        <v>0</v>
      </c>
      <c r="AA83" s="20">
        <v>1</v>
      </c>
    </row>
    <row r="84" spans="1:27" x14ac:dyDescent="0.45">
      <c r="A84" t="s">
        <v>0</v>
      </c>
      <c r="B84">
        <v>79</v>
      </c>
      <c r="D84" t="str">
        <f t="shared" si="3"/>
        <v>R79</v>
      </c>
      <c r="F84" s="20">
        <v>0</v>
      </c>
      <c r="G84" s="20">
        <v>1</v>
      </c>
      <c r="H84" s="20">
        <v>0</v>
      </c>
      <c r="I84" s="20">
        <v>1</v>
      </c>
      <c r="J84" s="20">
        <v>1</v>
      </c>
      <c r="K84" s="20">
        <v>0</v>
      </c>
      <c r="L84" s="20">
        <v>0</v>
      </c>
      <c r="M84" s="20">
        <v>0</v>
      </c>
      <c r="N84" s="20">
        <v>0</v>
      </c>
      <c r="O84" s="20">
        <v>0</v>
      </c>
      <c r="P84" s="20">
        <v>0</v>
      </c>
      <c r="Q84" s="20">
        <v>0</v>
      </c>
      <c r="R84" s="20">
        <v>0</v>
      </c>
      <c r="S84" s="20">
        <v>0</v>
      </c>
      <c r="T84" s="20">
        <v>1</v>
      </c>
      <c r="U84" s="20">
        <v>0</v>
      </c>
      <c r="V84" s="20">
        <v>1</v>
      </c>
      <c r="W84" s="20">
        <v>0</v>
      </c>
      <c r="X84" s="20">
        <v>1</v>
      </c>
      <c r="Y84" s="20">
        <v>0</v>
      </c>
      <c r="Z84" s="20">
        <v>0</v>
      </c>
      <c r="AA84" s="20">
        <v>0</v>
      </c>
    </row>
    <row r="85" spans="1:27" x14ac:dyDescent="0.45">
      <c r="A85" t="s">
        <v>0</v>
      </c>
      <c r="B85">
        <v>80</v>
      </c>
      <c r="D85" t="str">
        <f t="shared" si="3"/>
        <v>R80</v>
      </c>
      <c r="F85" s="20">
        <v>1</v>
      </c>
      <c r="G85" s="20">
        <v>1</v>
      </c>
      <c r="H85" s="20">
        <v>0</v>
      </c>
      <c r="I85" s="20">
        <v>0</v>
      </c>
      <c r="J85" s="20">
        <v>1</v>
      </c>
      <c r="K85" s="20">
        <v>1</v>
      </c>
      <c r="L85" s="20">
        <v>0</v>
      </c>
      <c r="M85" s="20">
        <v>0</v>
      </c>
      <c r="N85" s="20">
        <v>0</v>
      </c>
      <c r="O85" s="20">
        <v>0</v>
      </c>
      <c r="P85" s="20">
        <v>0</v>
      </c>
      <c r="Q85" s="20">
        <v>0</v>
      </c>
      <c r="R85" s="20">
        <v>0</v>
      </c>
      <c r="S85" s="20">
        <v>0</v>
      </c>
      <c r="T85" s="20">
        <v>0</v>
      </c>
      <c r="U85" s="20">
        <v>0</v>
      </c>
      <c r="V85" s="20">
        <v>0</v>
      </c>
      <c r="W85" s="20">
        <v>0</v>
      </c>
      <c r="X85" s="20">
        <v>1</v>
      </c>
      <c r="Y85" s="20">
        <v>0</v>
      </c>
      <c r="Z85" s="20">
        <v>0</v>
      </c>
      <c r="AA85" s="20">
        <v>1</v>
      </c>
    </row>
    <row r="86" spans="1:27" x14ac:dyDescent="0.45">
      <c r="A86" t="s">
        <v>0</v>
      </c>
      <c r="B86">
        <v>81</v>
      </c>
      <c r="D86" t="str">
        <f t="shared" si="3"/>
        <v>R81</v>
      </c>
      <c r="F86" s="20">
        <v>1</v>
      </c>
      <c r="G86" s="20">
        <v>1</v>
      </c>
      <c r="H86" s="20">
        <v>0</v>
      </c>
      <c r="I86" s="20">
        <v>0</v>
      </c>
      <c r="J86" s="20">
        <v>0</v>
      </c>
      <c r="K86" s="20">
        <v>1</v>
      </c>
      <c r="L86" s="20">
        <v>0</v>
      </c>
      <c r="M86" s="20">
        <v>0</v>
      </c>
      <c r="N86" s="20">
        <v>1</v>
      </c>
      <c r="O86" s="20">
        <v>1</v>
      </c>
      <c r="P86" s="20">
        <v>0</v>
      </c>
      <c r="Q86" s="20">
        <v>0</v>
      </c>
      <c r="R86" s="20">
        <v>1</v>
      </c>
      <c r="S86" s="20">
        <v>0</v>
      </c>
      <c r="T86" s="20">
        <v>0</v>
      </c>
      <c r="U86" s="20">
        <v>0</v>
      </c>
      <c r="V86" s="20">
        <v>0</v>
      </c>
      <c r="W86" s="20">
        <v>0</v>
      </c>
      <c r="X86" s="20">
        <v>0</v>
      </c>
      <c r="Y86" s="20">
        <v>0</v>
      </c>
      <c r="Z86" s="20">
        <v>0</v>
      </c>
      <c r="AA86" s="20">
        <v>0</v>
      </c>
    </row>
    <row r="87" spans="1:27" x14ac:dyDescent="0.45">
      <c r="A87" t="s">
        <v>0</v>
      </c>
      <c r="B87">
        <v>82</v>
      </c>
      <c r="D87" t="str">
        <f t="shared" si="3"/>
        <v>R82</v>
      </c>
      <c r="F87" s="20">
        <v>0</v>
      </c>
      <c r="G87" s="20">
        <v>1</v>
      </c>
      <c r="H87" s="20">
        <v>1</v>
      </c>
      <c r="I87" s="20">
        <v>1</v>
      </c>
      <c r="J87" s="20">
        <v>0</v>
      </c>
      <c r="K87" s="20">
        <v>1</v>
      </c>
      <c r="L87" s="20">
        <v>1</v>
      </c>
      <c r="M87" s="20">
        <v>1</v>
      </c>
      <c r="N87" s="20">
        <v>0</v>
      </c>
      <c r="O87" s="20">
        <v>0</v>
      </c>
      <c r="P87" s="20">
        <v>1</v>
      </c>
      <c r="Q87" s="20">
        <v>0</v>
      </c>
      <c r="R87" s="20">
        <v>0</v>
      </c>
      <c r="S87" s="20">
        <v>0</v>
      </c>
      <c r="T87" s="20">
        <v>0</v>
      </c>
      <c r="U87" s="20">
        <v>0</v>
      </c>
      <c r="V87" s="20">
        <v>0</v>
      </c>
      <c r="W87" s="20">
        <v>0</v>
      </c>
      <c r="X87" s="20">
        <v>1</v>
      </c>
      <c r="Y87" s="20">
        <v>1</v>
      </c>
      <c r="Z87" s="20">
        <v>0</v>
      </c>
      <c r="AA87" s="20">
        <v>1</v>
      </c>
    </row>
    <row r="88" spans="1:27" x14ac:dyDescent="0.45">
      <c r="A88" t="s">
        <v>0</v>
      </c>
      <c r="B88">
        <v>83</v>
      </c>
      <c r="D88" t="str">
        <f t="shared" si="3"/>
        <v>R83</v>
      </c>
      <c r="F88" s="20">
        <v>1</v>
      </c>
      <c r="G88" s="20">
        <v>1</v>
      </c>
      <c r="H88" s="20">
        <v>1</v>
      </c>
      <c r="I88" s="20">
        <v>1</v>
      </c>
      <c r="J88" s="20">
        <v>0</v>
      </c>
      <c r="K88" s="20">
        <v>1</v>
      </c>
      <c r="L88" s="20">
        <v>0</v>
      </c>
      <c r="M88" s="20">
        <v>0</v>
      </c>
      <c r="N88" s="20">
        <v>0</v>
      </c>
      <c r="O88" s="20">
        <v>0</v>
      </c>
      <c r="P88" s="20">
        <v>0</v>
      </c>
      <c r="Q88" s="20">
        <v>0</v>
      </c>
      <c r="R88" s="20">
        <v>0</v>
      </c>
      <c r="S88" s="20">
        <v>1</v>
      </c>
      <c r="T88" s="20">
        <v>0</v>
      </c>
      <c r="U88" s="20">
        <v>0</v>
      </c>
      <c r="V88" s="20">
        <v>0</v>
      </c>
      <c r="W88" s="20">
        <v>0</v>
      </c>
      <c r="X88" s="20">
        <v>1</v>
      </c>
      <c r="Y88" s="20">
        <v>1</v>
      </c>
      <c r="Z88" s="20">
        <v>0</v>
      </c>
      <c r="AA88" s="20">
        <v>1</v>
      </c>
    </row>
    <row r="89" spans="1:27" x14ac:dyDescent="0.45">
      <c r="A89" t="s">
        <v>0</v>
      </c>
      <c r="B89">
        <v>84</v>
      </c>
      <c r="D89" t="str">
        <f t="shared" si="3"/>
        <v>R84</v>
      </c>
      <c r="F89" s="20">
        <v>1</v>
      </c>
      <c r="G89" s="20">
        <v>1</v>
      </c>
      <c r="H89" s="20">
        <v>0</v>
      </c>
      <c r="I89" s="20">
        <v>1</v>
      </c>
      <c r="J89" s="20">
        <v>1</v>
      </c>
      <c r="K89" s="20">
        <v>1</v>
      </c>
      <c r="L89" s="20">
        <v>0</v>
      </c>
      <c r="M89" s="20">
        <v>0</v>
      </c>
      <c r="N89" s="20">
        <v>0</v>
      </c>
      <c r="O89" s="20">
        <v>0</v>
      </c>
      <c r="P89" s="20">
        <v>1</v>
      </c>
      <c r="Q89" s="20">
        <v>0</v>
      </c>
      <c r="R89" s="20">
        <v>0</v>
      </c>
      <c r="S89" s="20">
        <v>1</v>
      </c>
      <c r="T89" s="20">
        <v>0</v>
      </c>
      <c r="U89" s="20">
        <v>0</v>
      </c>
      <c r="V89" s="20">
        <v>1</v>
      </c>
      <c r="W89" s="20">
        <v>0</v>
      </c>
      <c r="X89" s="20">
        <v>1</v>
      </c>
      <c r="Y89" s="20">
        <v>0</v>
      </c>
      <c r="Z89" s="20">
        <v>0</v>
      </c>
      <c r="AA89" s="20">
        <v>0</v>
      </c>
    </row>
    <row r="90" spans="1:27" x14ac:dyDescent="0.45">
      <c r="A90" t="s">
        <v>0</v>
      </c>
      <c r="B90">
        <v>85</v>
      </c>
      <c r="D90" t="str">
        <f t="shared" si="3"/>
        <v>R85</v>
      </c>
      <c r="F90" s="20">
        <v>0</v>
      </c>
      <c r="G90" s="20">
        <v>0</v>
      </c>
      <c r="H90" s="20">
        <v>0</v>
      </c>
      <c r="I90" s="20">
        <v>0</v>
      </c>
      <c r="J90" s="20">
        <v>0</v>
      </c>
      <c r="K90" s="20">
        <v>0</v>
      </c>
      <c r="L90" s="20">
        <v>0</v>
      </c>
      <c r="M90" s="20">
        <v>0</v>
      </c>
      <c r="N90" s="20">
        <v>0</v>
      </c>
      <c r="O90" s="20">
        <v>0</v>
      </c>
      <c r="P90" s="20">
        <v>0</v>
      </c>
      <c r="Q90" s="20">
        <v>0</v>
      </c>
      <c r="R90" s="20">
        <v>0</v>
      </c>
      <c r="S90" s="20">
        <v>0</v>
      </c>
      <c r="T90" s="20">
        <v>0</v>
      </c>
      <c r="U90" s="20">
        <v>0</v>
      </c>
      <c r="V90" s="20">
        <v>0</v>
      </c>
      <c r="W90" s="20">
        <v>0</v>
      </c>
      <c r="X90" s="20">
        <v>0</v>
      </c>
      <c r="Y90" s="20">
        <v>0</v>
      </c>
      <c r="Z90" s="20">
        <v>0</v>
      </c>
      <c r="AA90" s="20">
        <v>0</v>
      </c>
    </row>
    <row r="91" spans="1:27" x14ac:dyDescent="0.45">
      <c r="A91" t="s">
        <v>0</v>
      </c>
      <c r="B91">
        <v>86</v>
      </c>
      <c r="D91" t="str">
        <f t="shared" si="3"/>
        <v>R86</v>
      </c>
      <c r="F91" s="20">
        <v>1</v>
      </c>
      <c r="G91" s="20">
        <v>1</v>
      </c>
      <c r="H91" s="20">
        <v>1</v>
      </c>
      <c r="I91" s="20">
        <v>1</v>
      </c>
      <c r="J91" s="20">
        <v>0</v>
      </c>
      <c r="K91" s="20">
        <v>1</v>
      </c>
      <c r="L91" s="20">
        <v>0</v>
      </c>
      <c r="M91" s="20">
        <v>1</v>
      </c>
      <c r="N91" s="20">
        <v>0</v>
      </c>
      <c r="O91" s="20">
        <v>0</v>
      </c>
      <c r="P91" s="20">
        <v>0</v>
      </c>
      <c r="Q91" s="20">
        <v>0</v>
      </c>
      <c r="R91" s="20">
        <v>0</v>
      </c>
      <c r="S91" s="20">
        <v>0</v>
      </c>
      <c r="T91" s="20">
        <v>1</v>
      </c>
      <c r="U91" s="20">
        <v>0</v>
      </c>
      <c r="V91" s="20">
        <v>0</v>
      </c>
      <c r="W91" s="20">
        <v>1</v>
      </c>
      <c r="X91" s="20">
        <v>0</v>
      </c>
      <c r="Y91" s="20">
        <v>0</v>
      </c>
      <c r="Z91" s="20">
        <v>0</v>
      </c>
      <c r="AA91" s="20">
        <v>0</v>
      </c>
    </row>
    <row r="92" spans="1:27" x14ac:dyDescent="0.45">
      <c r="A92" t="s">
        <v>0</v>
      </c>
      <c r="B92">
        <v>87</v>
      </c>
      <c r="D92" t="str">
        <f t="shared" si="3"/>
        <v>R87</v>
      </c>
      <c r="F92" s="20">
        <v>0</v>
      </c>
      <c r="G92" s="20">
        <v>1</v>
      </c>
      <c r="H92" s="20">
        <v>0</v>
      </c>
      <c r="I92" s="20">
        <v>0</v>
      </c>
      <c r="J92" s="20">
        <v>1</v>
      </c>
      <c r="K92" s="20">
        <v>1</v>
      </c>
      <c r="L92" s="20">
        <v>0</v>
      </c>
      <c r="M92" s="20">
        <v>0</v>
      </c>
      <c r="N92" s="20">
        <v>0</v>
      </c>
      <c r="O92" s="20">
        <v>0</v>
      </c>
      <c r="P92" s="20">
        <v>0</v>
      </c>
      <c r="Q92" s="20">
        <v>0</v>
      </c>
      <c r="R92" s="20">
        <v>0</v>
      </c>
      <c r="S92" s="20">
        <v>0</v>
      </c>
      <c r="T92" s="20">
        <v>0</v>
      </c>
      <c r="U92" s="20">
        <v>0</v>
      </c>
      <c r="V92" s="20">
        <v>0</v>
      </c>
      <c r="W92" s="20">
        <v>0</v>
      </c>
      <c r="X92" s="20">
        <v>1</v>
      </c>
      <c r="Y92" s="20">
        <v>0</v>
      </c>
      <c r="Z92" s="20">
        <v>0</v>
      </c>
      <c r="AA92" s="20">
        <v>0</v>
      </c>
    </row>
    <row r="93" spans="1:27" x14ac:dyDescent="0.45">
      <c r="A93" t="s">
        <v>0</v>
      </c>
      <c r="B93">
        <v>88</v>
      </c>
      <c r="D93" t="str">
        <f t="shared" si="3"/>
        <v>R88</v>
      </c>
      <c r="F93" s="20">
        <v>1</v>
      </c>
      <c r="G93" s="20">
        <v>1</v>
      </c>
      <c r="H93" s="20">
        <v>1</v>
      </c>
      <c r="I93" s="20">
        <v>0</v>
      </c>
      <c r="J93" s="20">
        <v>1</v>
      </c>
      <c r="K93" s="20">
        <v>0</v>
      </c>
      <c r="L93" s="20">
        <v>0</v>
      </c>
      <c r="M93" s="20">
        <v>1</v>
      </c>
      <c r="N93" s="20">
        <v>0</v>
      </c>
      <c r="O93" s="20">
        <v>0</v>
      </c>
      <c r="P93" s="20">
        <v>1</v>
      </c>
      <c r="Q93" s="20">
        <v>1</v>
      </c>
      <c r="R93" s="20">
        <v>0</v>
      </c>
      <c r="S93" s="20">
        <v>1</v>
      </c>
      <c r="T93" s="20">
        <v>0</v>
      </c>
      <c r="U93" s="20">
        <v>0</v>
      </c>
      <c r="V93" s="20">
        <v>1</v>
      </c>
      <c r="W93" s="20">
        <v>0</v>
      </c>
      <c r="X93" s="20">
        <v>0</v>
      </c>
      <c r="Y93" s="20">
        <v>0</v>
      </c>
      <c r="Z93" s="20">
        <v>0</v>
      </c>
      <c r="AA93" s="20">
        <v>0</v>
      </c>
    </row>
    <row r="94" spans="1:27" x14ac:dyDescent="0.45">
      <c r="A94" t="s">
        <v>0</v>
      </c>
      <c r="B94">
        <v>89</v>
      </c>
      <c r="D94" t="str">
        <f t="shared" si="3"/>
        <v>R89</v>
      </c>
      <c r="F94" s="20">
        <v>1</v>
      </c>
      <c r="G94" s="20">
        <v>1</v>
      </c>
      <c r="H94" s="20">
        <v>0</v>
      </c>
      <c r="I94" s="20">
        <v>1</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row>
    <row r="95" spans="1:27" x14ac:dyDescent="0.45">
      <c r="A95" t="s">
        <v>0</v>
      </c>
      <c r="B95">
        <v>90</v>
      </c>
      <c r="D95" t="str">
        <f t="shared" si="3"/>
        <v>R90</v>
      </c>
      <c r="F95" s="20">
        <v>1</v>
      </c>
      <c r="G95" s="20">
        <v>1</v>
      </c>
      <c r="H95" s="20">
        <v>0</v>
      </c>
      <c r="I95" s="20">
        <v>1</v>
      </c>
      <c r="J95" s="20">
        <v>1</v>
      </c>
      <c r="K95" s="20">
        <v>1</v>
      </c>
      <c r="L95" s="20">
        <v>1</v>
      </c>
      <c r="M95" s="20">
        <v>0</v>
      </c>
      <c r="N95" s="20">
        <v>0</v>
      </c>
      <c r="O95" s="20">
        <v>0</v>
      </c>
      <c r="P95" s="20">
        <v>1</v>
      </c>
      <c r="Q95" s="20">
        <v>1</v>
      </c>
      <c r="R95" s="20">
        <v>0</v>
      </c>
      <c r="S95" s="20">
        <v>0</v>
      </c>
      <c r="T95" s="20">
        <v>1</v>
      </c>
      <c r="U95" s="20">
        <v>1</v>
      </c>
      <c r="V95" s="20">
        <v>0</v>
      </c>
      <c r="W95" s="20">
        <v>0</v>
      </c>
      <c r="X95" s="20">
        <v>0</v>
      </c>
      <c r="Y95" s="20">
        <v>0</v>
      </c>
      <c r="Z95" s="20">
        <v>0</v>
      </c>
      <c r="AA95" s="20">
        <v>1</v>
      </c>
    </row>
    <row r="96" spans="1:27" x14ac:dyDescent="0.45">
      <c r="A96" t="s">
        <v>0</v>
      </c>
      <c r="B96">
        <v>91</v>
      </c>
      <c r="D96" t="str">
        <f t="shared" si="3"/>
        <v>R91</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row>
    <row r="97" spans="1:27" x14ac:dyDescent="0.45">
      <c r="A97" t="s">
        <v>0</v>
      </c>
      <c r="B97">
        <v>92</v>
      </c>
      <c r="D97" t="str">
        <f t="shared" si="3"/>
        <v>R92</v>
      </c>
      <c r="F97" s="20">
        <v>0</v>
      </c>
      <c r="G97" s="20">
        <v>0</v>
      </c>
      <c r="H97" s="20">
        <v>0</v>
      </c>
      <c r="I97" s="20">
        <v>0</v>
      </c>
      <c r="J97" s="20">
        <v>0</v>
      </c>
      <c r="K97" s="20">
        <v>0</v>
      </c>
      <c r="L97" s="20">
        <v>0</v>
      </c>
      <c r="M97" s="20">
        <v>0</v>
      </c>
      <c r="N97" s="20">
        <v>0</v>
      </c>
      <c r="O97" s="20">
        <v>0</v>
      </c>
      <c r="P97" s="20">
        <v>0</v>
      </c>
      <c r="Q97" s="20">
        <v>0</v>
      </c>
      <c r="R97" s="20">
        <v>1</v>
      </c>
      <c r="S97" s="20">
        <v>0</v>
      </c>
      <c r="T97" s="20">
        <v>0</v>
      </c>
      <c r="U97" s="20">
        <v>0</v>
      </c>
      <c r="V97" s="20">
        <v>0</v>
      </c>
      <c r="W97" s="20">
        <v>1</v>
      </c>
      <c r="X97" s="20">
        <v>1</v>
      </c>
      <c r="Y97" s="20">
        <v>0</v>
      </c>
      <c r="Z97" s="20">
        <v>0</v>
      </c>
      <c r="AA97" s="20">
        <v>1</v>
      </c>
    </row>
    <row r="98" spans="1:27" x14ac:dyDescent="0.45">
      <c r="A98" t="s">
        <v>0</v>
      </c>
      <c r="B98">
        <v>93</v>
      </c>
      <c r="D98" t="str">
        <f t="shared" si="3"/>
        <v>R93</v>
      </c>
      <c r="F98" s="20">
        <v>1</v>
      </c>
      <c r="G98" s="20">
        <v>1</v>
      </c>
      <c r="H98" s="20">
        <v>0</v>
      </c>
      <c r="I98" s="20">
        <v>1</v>
      </c>
      <c r="J98" s="20">
        <v>0</v>
      </c>
      <c r="K98" s="20">
        <v>1</v>
      </c>
      <c r="L98" s="20">
        <v>0</v>
      </c>
      <c r="M98" s="20">
        <v>1</v>
      </c>
      <c r="N98" s="20">
        <v>1</v>
      </c>
      <c r="O98" s="20">
        <v>0</v>
      </c>
      <c r="P98" s="20">
        <v>1</v>
      </c>
      <c r="Q98" s="20">
        <v>1</v>
      </c>
      <c r="R98" s="20">
        <v>1</v>
      </c>
      <c r="S98" s="20">
        <v>0</v>
      </c>
      <c r="T98" s="20">
        <v>1</v>
      </c>
      <c r="U98" s="20">
        <v>0</v>
      </c>
      <c r="V98" s="20">
        <v>0</v>
      </c>
      <c r="W98" s="20">
        <v>0</v>
      </c>
      <c r="X98" s="20">
        <v>1</v>
      </c>
      <c r="Y98" s="20">
        <v>0</v>
      </c>
      <c r="Z98" s="20">
        <v>0</v>
      </c>
      <c r="AA98" s="20">
        <v>1</v>
      </c>
    </row>
    <row r="99" spans="1:27" x14ac:dyDescent="0.45">
      <c r="A99" t="s">
        <v>0</v>
      </c>
      <c r="B99">
        <v>94</v>
      </c>
      <c r="D99" t="str">
        <f t="shared" si="3"/>
        <v>R94</v>
      </c>
      <c r="F99" s="20">
        <v>1</v>
      </c>
      <c r="G99" s="20">
        <v>1</v>
      </c>
      <c r="H99" s="20">
        <v>1</v>
      </c>
      <c r="I99" s="20">
        <v>1</v>
      </c>
      <c r="J99" s="20">
        <v>1</v>
      </c>
      <c r="K99" s="20">
        <v>1</v>
      </c>
      <c r="L99" s="20">
        <v>0</v>
      </c>
      <c r="M99" s="20">
        <v>1</v>
      </c>
      <c r="N99" s="20">
        <v>1</v>
      </c>
      <c r="O99" s="20">
        <v>1</v>
      </c>
      <c r="P99" s="20">
        <v>1</v>
      </c>
      <c r="Q99" s="20">
        <v>0</v>
      </c>
      <c r="R99" s="20">
        <v>0</v>
      </c>
      <c r="S99" s="20">
        <v>0</v>
      </c>
      <c r="T99" s="20">
        <v>0</v>
      </c>
      <c r="U99" s="20">
        <v>0</v>
      </c>
      <c r="V99" s="20">
        <v>0</v>
      </c>
      <c r="W99" s="20">
        <v>0</v>
      </c>
      <c r="X99" s="20">
        <v>0</v>
      </c>
      <c r="Y99" s="20">
        <v>0</v>
      </c>
      <c r="Z99" s="20">
        <v>0</v>
      </c>
      <c r="AA99" s="20">
        <v>1</v>
      </c>
    </row>
    <row r="100" spans="1:27" x14ac:dyDescent="0.45">
      <c r="A100" t="s">
        <v>0</v>
      </c>
      <c r="B100">
        <v>95</v>
      </c>
      <c r="D100" t="str">
        <f t="shared" si="3"/>
        <v>R95</v>
      </c>
      <c r="F100" s="20">
        <v>1</v>
      </c>
      <c r="G100" s="20">
        <v>1</v>
      </c>
      <c r="H100" s="20">
        <v>1</v>
      </c>
      <c r="I100" s="20">
        <v>1</v>
      </c>
      <c r="J100" s="20">
        <v>0</v>
      </c>
      <c r="K100" s="20">
        <v>0</v>
      </c>
      <c r="L100" s="20">
        <v>0</v>
      </c>
      <c r="M100" s="20">
        <v>0</v>
      </c>
      <c r="N100" s="20">
        <v>1</v>
      </c>
      <c r="O100" s="20">
        <v>0</v>
      </c>
      <c r="P100" s="20">
        <v>1</v>
      </c>
      <c r="Q100" s="20">
        <v>0</v>
      </c>
      <c r="R100" s="20">
        <v>0</v>
      </c>
      <c r="S100" s="20">
        <v>0</v>
      </c>
      <c r="T100" s="20">
        <v>1</v>
      </c>
      <c r="U100" s="20">
        <v>0</v>
      </c>
      <c r="V100" s="20">
        <v>0</v>
      </c>
      <c r="W100" s="20">
        <v>0</v>
      </c>
      <c r="X100" s="20">
        <v>0</v>
      </c>
      <c r="Y100" s="20">
        <v>0</v>
      </c>
      <c r="Z100" s="20">
        <v>0</v>
      </c>
      <c r="AA100" s="20">
        <v>0</v>
      </c>
    </row>
    <row r="101" spans="1:27" x14ac:dyDescent="0.45">
      <c r="A101" t="s">
        <v>0</v>
      </c>
      <c r="B101">
        <v>96</v>
      </c>
      <c r="D101" t="str">
        <f t="shared" si="3"/>
        <v>R96</v>
      </c>
      <c r="F101" s="20">
        <v>0</v>
      </c>
      <c r="G101" s="20">
        <v>0</v>
      </c>
      <c r="H101" s="20">
        <v>1</v>
      </c>
      <c r="I101" s="20">
        <v>0</v>
      </c>
      <c r="J101" s="20">
        <v>0</v>
      </c>
      <c r="K101" s="20">
        <v>1</v>
      </c>
      <c r="L101" s="20">
        <v>1</v>
      </c>
      <c r="M101" s="20">
        <v>0</v>
      </c>
      <c r="N101" s="20">
        <v>0</v>
      </c>
      <c r="O101" s="20">
        <v>0</v>
      </c>
      <c r="P101" s="20">
        <v>0</v>
      </c>
      <c r="Q101" s="20">
        <v>0</v>
      </c>
      <c r="R101" s="20">
        <v>1</v>
      </c>
      <c r="S101" s="20">
        <v>0</v>
      </c>
      <c r="T101" s="20">
        <v>0</v>
      </c>
      <c r="U101" s="20">
        <v>1</v>
      </c>
      <c r="V101" s="20">
        <v>0</v>
      </c>
      <c r="W101" s="20">
        <v>0</v>
      </c>
      <c r="X101" s="20">
        <v>1</v>
      </c>
      <c r="Y101" s="20">
        <v>0</v>
      </c>
      <c r="Z101" s="20">
        <v>0</v>
      </c>
      <c r="AA101" s="20">
        <v>0</v>
      </c>
    </row>
    <row r="102" spans="1:27" x14ac:dyDescent="0.45">
      <c r="A102" t="s">
        <v>0</v>
      </c>
      <c r="B102">
        <v>97</v>
      </c>
      <c r="D102" t="str">
        <f t="shared" si="3"/>
        <v>R97</v>
      </c>
      <c r="F102" s="20">
        <v>0</v>
      </c>
      <c r="G102" s="20">
        <v>1</v>
      </c>
      <c r="H102" s="20">
        <v>0</v>
      </c>
      <c r="I102" s="20">
        <v>0</v>
      </c>
      <c r="J102" s="20">
        <v>1</v>
      </c>
      <c r="K102" s="20">
        <v>1</v>
      </c>
      <c r="L102" s="20">
        <v>0</v>
      </c>
      <c r="M102" s="20">
        <v>0</v>
      </c>
      <c r="N102" s="20">
        <v>0</v>
      </c>
      <c r="O102" s="20">
        <v>0</v>
      </c>
      <c r="P102" s="20">
        <v>0</v>
      </c>
      <c r="Q102" s="20">
        <v>0</v>
      </c>
      <c r="R102" s="20">
        <v>0</v>
      </c>
      <c r="S102" s="20">
        <v>0</v>
      </c>
      <c r="T102" s="20">
        <v>1</v>
      </c>
      <c r="U102" s="20">
        <v>0</v>
      </c>
      <c r="V102" s="20">
        <v>1</v>
      </c>
      <c r="W102" s="20">
        <v>0</v>
      </c>
      <c r="X102" s="20">
        <v>1</v>
      </c>
      <c r="Y102" s="20">
        <v>0</v>
      </c>
      <c r="Z102" s="20">
        <v>0</v>
      </c>
      <c r="AA102" s="20">
        <v>0</v>
      </c>
    </row>
    <row r="103" spans="1:27" x14ac:dyDescent="0.45">
      <c r="A103" t="s">
        <v>0</v>
      </c>
      <c r="B103">
        <v>98</v>
      </c>
      <c r="D103" t="str">
        <f t="shared" si="3"/>
        <v>R98</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row>
    <row r="104" spans="1:27" x14ac:dyDescent="0.45">
      <c r="A104" t="s">
        <v>0</v>
      </c>
      <c r="B104">
        <v>99</v>
      </c>
      <c r="D104" t="str">
        <f t="shared" si="3"/>
        <v>R99</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1</v>
      </c>
      <c r="V104" s="20">
        <v>0</v>
      </c>
      <c r="W104" s="20">
        <v>0</v>
      </c>
      <c r="X104" s="20">
        <v>0</v>
      </c>
      <c r="Y104" s="20">
        <v>0</v>
      </c>
      <c r="Z104" s="20">
        <v>0</v>
      </c>
      <c r="AA104" s="20">
        <v>1</v>
      </c>
    </row>
    <row r="105" spans="1:27" x14ac:dyDescent="0.45">
      <c r="A105" t="s">
        <v>0</v>
      </c>
      <c r="B105">
        <v>100</v>
      </c>
      <c r="D105" t="str">
        <f t="shared" si="3"/>
        <v>R100</v>
      </c>
      <c r="F105" s="20">
        <v>1</v>
      </c>
      <c r="G105" s="20">
        <v>1</v>
      </c>
      <c r="H105" s="20">
        <v>0</v>
      </c>
      <c r="I105" s="20">
        <v>1</v>
      </c>
      <c r="J105" s="20">
        <v>1</v>
      </c>
      <c r="K105" s="20">
        <v>1</v>
      </c>
      <c r="L105" s="20">
        <v>0</v>
      </c>
      <c r="M105" s="20">
        <v>0</v>
      </c>
      <c r="N105" s="20">
        <v>0</v>
      </c>
      <c r="O105" s="20">
        <v>0</v>
      </c>
      <c r="P105" s="20">
        <v>1</v>
      </c>
      <c r="Q105" s="20">
        <v>0</v>
      </c>
      <c r="R105" s="20">
        <v>0</v>
      </c>
      <c r="S105" s="20">
        <v>0</v>
      </c>
      <c r="T105" s="20">
        <v>0</v>
      </c>
      <c r="U105" s="20">
        <v>0</v>
      </c>
      <c r="V105" s="20">
        <v>0</v>
      </c>
      <c r="W105" s="20">
        <v>0</v>
      </c>
      <c r="X105" s="20">
        <v>0</v>
      </c>
      <c r="Y105" s="20">
        <v>0</v>
      </c>
      <c r="Z105" s="20">
        <v>0</v>
      </c>
      <c r="AA105" s="20">
        <v>1</v>
      </c>
    </row>
    <row r="106" spans="1:27" x14ac:dyDescent="0.45">
      <c r="A106" t="s">
        <v>0</v>
      </c>
      <c r="B106">
        <v>101</v>
      </c>
      <c r="D106" t="str">
        <f t="shared" si="3"/>
        <v>R101</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row>
    <row r="107" spans="1:27" x14ac:dyDescent="0.45">
      <c r="A107" t="s">
        <v>0</v>
      </c>
      <c r="B107">
        <v>102</v>
      </c>
      <c r="D107" t="str">
        <f t="shared" si="3"/>
        <v>R102</v>
      </c>
      <c r="F107" s="20">
        <v>0</v>
      </c>
      <c r="G107" s="20">
        <v>0</v>
      </c>
      <c r="H107" s="20">
        <v>0</v>
      </c>
      <c r="I107" s="20">
        <v>0</v>
      </c>
      <c r="J107" s="20">
        <v>0</v>
      </c>
      <c r="K107" s="20">
        <v>0</v>
      </c>
      <c r="L107" s="20">
        <v>0</v>
      </c>
      <c r="M107" s="20">
        <v>0</v>
      </c>
      <c r="N107" s="20">
        <v>0</v>
      </c>
      <c r="O107" s="20">
        <v>0</v>
      </c>
      <c r="P107" s="20">
        <v>0</v>
      </c>
      <c r="Q107" s="20">
        <v>0</v>
      </c>
      <c r="R107" s="20">
        <v>0</v>
      </c>
      <c r="S107" s="20">
        <v>0</v>
      </c>
      <c r="T107" s="20">
        <v>0</v>
      </c>
      <c r="U107" s="20">
        <v>0</v>
      </c>
      <c r="V107" s="20">
        <v>0</v>
      </c>
      <c r="W107" s="20">
        <v>0</v>
      </c>
      <c r="X107" s="20">
        <v>0</v>
      </c>
      <c r="Y107" s="20">
        <v>0</v>
      </c>
      <c r="Z107" s="20">
        <v>0</v>
      </c>
      <c r="AA107" s="20">
        <v>0</v>
      </c>
    </row>
    <row r="108" spans="1:27" x14ac:dyDescent="0.45">
      <c r="A108" t="s">
        <v>0</v>
      </c>
      <c r="B108">
        <v>103</v>
      </c>
      <c r="D108" t="str">
        <f t="shared" si="3"/>
        <v>R103</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row>
    <row r="109" spans="1:27" x14ac:dyDescent="0.45">
      <c r="A109" t="s">
        <v>0</v>
      </c>
      <c r="B109">
        <v>104</v>
      </c>
      <c r="D109" t="str">
        <f t="shared" si="3"/>
        <v>R104</v>
      </c>
      <c r="F109" s="20">
        <v>1</v>
      </c>
      <c r="G109" s="20">
        <v>1</v>
      </c>
      <c r="H109" s="20">
        <v>0</v>
      </c>
      <c r="I109" s="20">
        <v>1</v>
      </c>
      <c r="J109" s="20">
        <v>1</v>
      </c>
      <c r="K109" s="20">
        <v>0</v>
      </c>
      <c r="L109" s="20">
        <v>0</v>
      </c>
      <c r="M109" s="20">
        <v>1</v>
      </c>
      <c r="N109" s="20">
        <v>1</v>
      </c>
      <c r="O109" s="20">
        <v>0</v>
      </c>
      <c r="P109" s="20">
        <v>1</v>
      </c>
      <c r="Q109" s="20">
        <v>0</v>
      </c>
      <c r="R109" s="20">
        <v>1</v>
      </c>
      <c r="S109" s="20">
        <v>0</v>
      </c>
      <c r="T109" s="20">
        <v>1</v>
      </c>
      <c r="U109" s="20">
        <v>0</v>
      </c>
      <c r="V109" s="20">
        <v>0</v>
      </c>
      <c r="W109" s="20">
        <v>1</v>
      </c>
      <c r="X109" s="20">
        <v>0</v>
      </c>
      <c r="Y109" s="20">
        <v>0</v>
      </c>
      <c r="Z109" s="20">
        <v>0</v>
      </c>
      <c r="AA109" s="20">
        <v>0</v>
      </c>
    </row>
    <row r="110" spans="1:27" x14ac:dyDescent="0.45">
      <c r="A110" t="s">
        <v>0</v>
      </c>
      <c r="B110">
        <v>105</v>
      </c>
      <c r="D110" t="str">
        <f t="shared" si="3"/>
        <v>R105</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row>
    <row r="111" spans="1:27" x14ac:dyDescent="0.45">
      <c r="A111" t="s">
        <v>0</v>
      </c>
      <c r="B111">
        <v>106</v>
      </c>
      <c r="D111" t="str">
        <f t="shared" si="3"/>
        <v>R106</v>
      </c>
      <c r="F111" s="20">
        <v>0</v>
      </c>
      <c r="G111" s="20">
        <v>1</v>
      </c>
      <c r="H111" s="20">
        <v>0</v>
      </c>
      <c r="I111" s="20">
        <v>0</v>
      </c>
      <c r="J111" s="20">
        <v>0</v>
      </c>
      <c r="K111" s="20">
        <v>0</v>
      </c>
      <c r="L111" s="20">
        <v>0</v>
      </c>
      <c r="M111" s="20">
        <v>0</v>
      </c>
      <c r="N111" s="20">
        <v>0</v>
      </c>
      <c r="O111" s="20">
        <v>0</v>
      </c>
      <c r="P111" s="20">
        <v>1</v>
      </c>
      <c r="Q111" s="20">
        <v>0</v>
      </c>
      <c r="R111" s="20">
        <v>0</v>
      </c>
      <c r="S111" s="20">
        <v>0</v>
      </c>
      <c r="T111" s="20">
        <v>0</v>
      </c>
      <c r="U111" s="20">
        <v>0</v>
      </c>
      <c r="V111" s="20">
        <v>0</v>
      </c>
      <c r="W111" s="20">
        <v>0</v>
      </c>
      <c r="X111" s="20">
        <v>0</v>
      </c>
      <c r="Y111" s="20">
        <v>0</v>
      </c>
      <c r="Z111" s="20">
        <v>0</v>
      </c>
      <c r="AA111" s="20">
        <v>0</v>
      </c>
    </row>
    <row r="112" spans="1:27" x14ac:dyDescent="0.45">
      <c r="A112" t="s">
        <v>0</v>
      </c>
      <c r="B112">
        <v>107</v>
      </c>
      <c r="D112" t="str">
        <f t="shared" si="3"/>
        <v>R107</v>
      </c>
      <c r="F112" s="20">
        <v>1</v>
      </c>
      <c r="G112" s="20">
        <v>1</v>
      </c>
      <c r="H112" s="20">
        <v>1</v>
      </c>
      <c r="I112" s="20">
        <v>1</v>
      </c>
      <c r="J112" s="20">
        <v>1</v>
      </c>
      <c r="K112" s="20">
        <v>1</v>
      </c>
      <c r="L112" s="20">
        <v>1</v>
      </c>
      <c r="M112" s="20">
        <v>0</v>
      </c>
      <c r="N112" s="20">
        <v>0</v>
      </c>
      <c r="O112" s="20">
        <v>0</v>
      </c>
      <c r="P112" s="20">
        <v>1</v>
      </c>
      <c r="Q112" s="20">
        <v>1</v>
      </c>
      <c r="R112" s="20">
        <v>0</v>
      </c>
      <c r="S112" s="20">
        <v>0</v>
      </c>
      <c r="T112" s="20">
        <v>0</v>
      </c>
      <c r="U112" s="20">
        <v>0</v>
      </c>
      <c r="V112" s="20">
        <v>0</v>
      </c>
      <c r="W112" s="20">
        <v>0</v>
      </c>
      <c r="X112" s="20">
        <v>1</v>
      </c>
      <c r="Y112" s="20">
        <v>0</v>
      </c>
      <c r="Z112" s="20">
        <v>0</v>
      </c>
      <c r="AA112" s="20">
        <v>0</v>
      </c>
    </row>
    <row r="113" spans="1:27" x14ac:dyDescent="0.45">
      <c r="A113" t="s">
        <v>0</v>
      </c>
      <c r="B113">
        <v>108</v>
      </c>
      <c r="D113" t="str">
        <f t="shared" si="3"/>
        <v>R108</v>
      </c>
      <c r="F113" s="20">
        <v>1</v>
      </c>
      <c r="G113" s="20">
        <v>1</v>
      </c>
      <c r="H113" s="20">
        <v>0</v>
      </c>
      <c r="I113" s="20">
        <v>0</v>
      </c>
      <c r="J113" s="20">
        <v>0</v>
      </c>
      <c r="K113" s="20">
        <v>1</v>
      </c>
      <c r="L113" s="20">
        <v>0</v>
      </c>
      <c r="M113" s="20">
        <v>0</v>
      </c>
      <c r="N113" s="20">
        <v>0</v>
      </c>
      <c r="O113" s="20">
        <v>0</v>
      </c>
      <c r="P113" s="20">
        <v>1</v>
      </c>
      <c r="Q113" s="20">
        <v>1</v>
      </c>
      <c r="R113" s="20">
        <v>0</v>
      </c>
      <c r="S113" s="20">
        <v>0</v>
      </c>
      <c r="T113" s="20">
        <v>0</v>
      </c>
      <c r="U113" s="20">
        <v>0</v>
      </c>
      <c r="V113" s="20">
        <v>0</v>
      </c>
      <c r="W113" s="20">
        <v>0</v>
      </c>
      <c r="X113" s="20">
        <v>0</v>
      </c>
      <c r="Y113" s="20">
        <v>0</v>
      </c>
      <c r="Z113" s="20">
        <v>0</v>
      </c>
      <c r="AA113" s="20">
        <v>1</v>
      </c>
    </row>
    <row r="114" spans="1:27" x14ac:dyDescent="0.45">
      <c r="A114" t="s">
        <v>0</v>
      </c>
      <c r="B114">
        <v>109</v>
      </c>
      <c r="D114" t="str">
        <f t="shared" si="3"/>
        <v>R109</v>
      </c>
      <c r="F114" s="20">
        <v>0</v>
      </c>
      <c r="G114" s="20">
        <v>0</v>
      </c>
      <c r="H114" s="20">
        <v>0</v>
      </c>
      <c r="I114" s="20">
        <v>0</v>
      </c>
      <c r="J114" s="20">
        <v>0</v>
      </c>
      <c r="K114" s="20">
        <v>0</v>
      </c>
      <c r="L114" s="20">
        <v>0</v>
      </c>
      <c r="M114" s="20">
        <v>0</v>
      </c>
      <c r="N114" s="20">
        <v>0</v>
      </c>
      <c r="O114" s="20">
        <v>0</v>
      </c>
      <c r="P114" s="20">
        <v>0</v>
      </c>
      <c r="Q114" s="20">
        <v>0</v>
      </c>
      <c r="R114" s="20">
        <v>0</v>
      </c>
      <c r="S114" s="20">
        <v>0</v>
      </c>
      <c r="T114" s="20">
        <v>0</v>
      </c>
      <c r="U114" s="20">
        <v>0</v>
      </c>
      <c r="V114" s="20">
        <v>0</v>
      </c>
      <c r="W114" s="20">
        <v>0</v>
      </c>
      <c r="X114" s="20">
        <v>0</v>
      </c>
      <c r="Y114" s="20">
        <v>0</v>
      </c>
      <c r="Z114" s="20">
        <v>0</v>
      </c>
      <c r="AA114" s="20">
        <v>0</v>
      </c>
    </row>
    <row r="115" spans="1:27" x14ac:dyDescent="0.45">
      <c r="A115" t="s">
        <v>0</v>
      </c>
      <c r="B115">
        <v>110</v>
      </c>
      <c r="D115" s="17" t="str">
        <f t="shared" si="3"/>
        <v>R110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row>
    <row r="116" spans="1:27" x14ac:dyDescent="0.45">
      <c r="A116" t="s">
        <v>0</v>
      </c>
      <c r="B116">
        <v>111</v>
      </c>
      <c r="D116" s="17" t="str">
        <f t="shared" si="3"/>
        <v>R111</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row>
  </sheetData>
  <phoneticPr fontId="3" type="noConversion"/>
  <conditionalFormatting sqref="F6:AA116">
    <cfRule type="cellIs" dxfId="8" priority="1" operator="equal">
      <formula>1</formula>
    </cfRule>
    <cfRule type="cellIs" dxfId="7" priority="2" operator="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D53C2-DF3F-41F6-AFA0-186A80C481FE}">
  <dimension ref="A1:AB28"/>
  <sheetViews>
    <sheetView workbookViewId="0"/>
  </sheetViews>
  <sheetFormatPr defaultColWidth="9.1328125" defaultRowHeight="14.25" x14ac:dyDescent="0.45"/>
  <cols>
    <col min="1" max="1" width="25.73046875" customWidth="1"/>
    <col min="2" max="2" width="6.265625" customWidth="1"/>
  </cols>
  <sheetData>
    <row r="1" spans="1:28" x14ac:dyDescent="0.45">
      <c r="C1" s="4">
        <f>'CCUS benefits'!F1</f>
        <v>6</v>
      </c>
      <c r="D1" s="4">
        <f>'CCUS benefits'!G1</f>
        <v>7</v>
      </c>
      <c r="E1" s="4">
        <f>'CCUS benefits'!H1</f>
        <v>8</v>
      </c>
      <c r="F1" s="4">
        <f>'CCUS benefits'!I1</f>
        <v>9</v>
      </c>
      <c r="G1" s="4">
        <f>'CCUS benefits'!J1</f>
        <v>10</v>
      </c>
      <c r="H1" s="4">
        <f>'CCUS benefits'!K1</f>
        <v>11</v>
      </c>
      <c r="I1" s="4">
        <f>'CCUS benefits'!L1</f>
        <v>12</v>
      </c>
      <c r="J1" s="4">
        <f>'CCUS benefits'!M1</f>
        <v>13</v>
      </c>
      <c r="K1" s="4">
        <f>'CCUS benefits'!N1</f>
        <v>14</v>
      </c>
      <c r="L1" s="4">
        <f>'CCUS benefits'!O1</f>
        <v>15</v>
      </c>
      <c r="M1" s="4">
        <f>'CCUS benefits'!P1</f>
        <v>16</v>
      </c>
      <c r="N1" s="4">
        <f>'CCUS benefits'!Q1</f>
        <v>17</v>
      </c>
      <c r="O1" s="4">
        <f>'CCUS benefits'!R1</f>
        <v>18</v>
      </c>
      <c r="P1" s="4">
        <f>'CCUS benefits'!S1</f>
        <v>19</v>
      </c>
      <c r="Q1" s="4">
        <f>'CCUS benefits'!T1</f>
        <v>20</v>
      </c>
      <c r="R1" s="4">
        <f>'CCUS benefits'!U1</f>
        <v>21</v>
      </c>
      <c r="S1" s="4">
        <f>'CCUS benefits'!V1</f>
        <v>22</v>
      </c>
      <c r="T1" s="4">
        <f>'CCUS benefits'!W1</f>
        <v>23</v>
      </c>
      <c r="U1" s="4">
        <f>'CCUS benefits'!X1</f>
        <v>24</v>
      </c>
      <c r="V1" s="4">
        <f>'CCUS benefits'!Y1</f>
        <v>25</v>
      </c>
      <c r="W1" s="4">
        <f>'CCUS benefits'!Z1</f>
        <v>26</v>
      </c>
      <c r="X1" s="4">
        <f>'CCUS benefits'!AA1</f>
        <v>27</v>
      </c>
      <c r="Y1" s="4"/>
      <c r="Z1" s="4"/>
      <c r="AA1" s="4"/>
      <c r="AB1" s="4"/>
    </row>
    <row r="2" spans="1:28" ht="181.9" x14ac:dyDescent="0.45">
      <c r="C2" s="2" t="s">
        <v>315</v>
      </c>
      <c r="D2" s="2" t="s">
        <v>316</v>
      </c>
      <c r="E2" s="2" t="s">
        <v>317</v>
      </c>
      <c r="F2" s="2" t="s">
        <v>318</v>
      </c>
      <c r="G2" s="2" t="s">
        <v>319</v>
      </c>
      <c r="H2" s="2" t="s">
        <v>320</v>
      </c>
      <c r="I2" s="2" t="s">
        <v>321</v>
      </c>
      <c r="J2" s="2" t="s">
        <v>322</v>
      </c>
      <c r="K2" s="2" t="s">
        <v>323</v>
      </c>
      <c r="L2" s="2" t="s">
        <v>324</v>
      </c>
      <c r="M2" s="2" t="s">
        <v>325</v>
      </c>
      <c r="N2" s="2" t="s">
        <v>326</v>
      </c>
      <c r="O2" s="2" t="s">
        <v>327</v>
      </c>
      <c r="P2" s="2" t="s">
        <v>328</v>
      </c>
      <c r="Q2" s="2" t="s">
        <v>329</v>
      </c>
      <c r="R2" s="2" t="s">
        <v>330</v>
      </c>
      <c r="S2" s="2" t="s">
        <v>331</v>
      </c>
      <c r="T2" s="2" t="s">
        <v>332</v>
      </c>
      <c r="U2" s="2" t="s">
        <v>333</v>
      </c>
      <c r="V2" s="2" t="s">
        <v>334</v>
      </c>
      <c r="W2" s="2" t="s">
        <v>335</v>
      </c>
      <c r="X2" s="2" t="s">
        <v>336</v>
      </c>
      <c r="Y2" s="2"/>
      <c r="Z2" s="2"/>
      <c r="AA2" s="2"/>
      <c r="AB2" s="2"/>
    </row>
    <row r="3" spans="1:28" ht="26.65" x14ac:dyDescent="0.45">
      <c r="A3" s="3" t="s">
        <v>315</v>
      </c>
      <c r="B3" s="6">
        <v>6</v>
      </c>
      <c r="C3">
        <f ca="1">1-(COUNTIFS(OFFSET('CCUS benefits'!$A$1,2,$B3-1,totalresp),1,OFFSET('CCUS benefits'!$A$1,2,C$1-1,totalresp),1)/(COUNTIFS(OFFSET('CCUS benefits'!$A$1,2,$B3-1,totalresp),1,OFFSET('CCUS benefits'!$A$1,2,C$1-1,totalresp),1)+COUNTIFS(OFFSET('CCUS benefits'!$A$1,2,$B3-1,totalresp),1,OFFSET('CCUS benefits'!$A$1,2,C$1-1,totalresp),0)+COUNTIFS(OFFSET('CCUS benefits'!$A$1,2,$B3-1,totalresp),0,OFFSET('CCUS benefits'!$A$1,2,C$1-1,totalresp),1)))</f>
        <v>0</v>
      </c>
      <c r="D3">
        <f ca="1">1-(COUNTIFS(OFFSET('CCUS benefits'!$A$1,2,$B3-1,totalresp),1,OFFSET('CCUS benefits'!$A$1,2,D$1-1,totalresp),1)/(COUNTIFS(OFFSET('CCUS benefits'!$A$1,2,$B3-1,totalresp),1,OFFSET('CCUS benefits'!$A$1,2,D$1-1,totalresp),1)+COUNTIFS(OFFSET('CCUS benefits'!$A$1,2,$B3-1,totalresp),1,OFFSET('CCUS benefits'!$A$1,2,D$1-1,totalresp),0)+COUNTIFS(OFFSET('CCUS benefits'!$A$1,2,$B3-1,totalresp),0,OFFSET('CCUS benefits'!$A$1,2,D$1-1,totalresp),1)))</f>
        <v>0.30882352941176472</v>
      </c>
      <c r="E3">
        <f ca="1">1-(COUNTIFS(OFFSET('CCUS benefits'!$A$1,2,$B3-1,totalresp),1,OFFSET('CCUS benefits'!$A$1,2,E$1-1,totalresp),1)/(COUNTIFS(OFFSET('CCUS benefits'!$A$1,2,$B3-1,totalresp),1,OFFSET('CCUS benefits'!$A$1,2,E$1-1,totalresp),1)+COUNTIFS(OFFSET('CCUS benefits'!$A$1,2,$B3-1,totalresp),1,OFFSET('CCUS benefits'!$A$1,2,E$1-1,totalresp),0)+COUNTIFS(OFFSET('CCUS benefits'!$A$1,2,$B3-1,totalresp),0,OFFSET('CCUS benefits'!$A$1,2,E$1-1,totalresp),1)))</f>
        <v>0.67796610169491522</v>
      </c>
      <c r="F3">
        <f ca="1">1-(COUNTIFS(OFFSET('CCUS benefits'!$A$1,2,$B3-1,totalresp),1,OFFSET('CCUS benefits'!$A$1,2,F$1-1,totalresp),1)/(COUNTIFS(OFFSET('CCUS benefits'!$A$1,2,$B3-1,totalresp),1,OFFSET('CCUS benefits'!$A$1,2,F$1-1,totalresp),1)+COUNTIFS(OFFSET('CCUS benefits'!$A$1,2,$B3-1,totalresp),1,OFFSET('CCUS benefits'!$A$1,2,F$1-1,totalresp),0)+COUNTIFS(OFFSET('CCUS benefits'!$A$1,2,$B3-1,totalresp),0,OFFSET('CCUS benefits'!$A$1,2,F$1-1,totalresp),1)))</f>
        <v>0.60714285714285721</v>
      </c>
      <c r="G3">
        <f ca="1">1-(COUNTIFS(OFFSET('CCUS benefits'!$A$1,2,$B3-1,totalresp),1,OFFSET('CCUS benefits'!$A$1,2,G$1-1,totalresp),1)/(COUNTIFS(OFFSET('CCUS benefits'!$A$1,2,$B3-1,totalresp),1,OFFSET('CCUS benefits'!$A$1,2,G$1-1,totalresp),1)+COUNTIFS(OFFSET('CCUS benefits'!$A$1,2,$B3-1,totalresp),1,OFFSET('CCUS benefits'!$A$1,2,G$1-1,totalresp),0)+COUNTIFS(OFFSET('CCUS benefits'!$A$1,2,$B3-1,totalresp),0,OFFSET('CCUS benefits'!$A$1,2,G$1-1,totalresp),1)))</f>
        <v>0.47540983606557374</v>
      </c>
      <c r="H3">
        <f ca="1">1-(COUNTIFS(OFFSET('CCUS benefits'!$A$1,2,$B3-1,totalresp),1,OFFSET('CCUS benefits'!$A$1,2,H$1-1,totalresp),1)/(COUNTIFS(OFFSET('CCUS benefits'!$A$1,2,$B3-1,totalresp),1,OFFSET('CCUS benefits'!$A$1,2,H$1-1,totalresp),1)+COUNTIFS(OFFSET('CCUS benefits'!$A$1,2,$B3-1,totalresp),1,OFFSET('CCUS benefits'!$A$1,2,H$1-1,totalresp),0)+COUNTIFS(OFFSET('CCUS benefits'!$A$1,2,$B3-1,totalresp),0,OFFSET('CCUS benefits'!$A$1,2,H$1-1,totalresp),1)))</f>
        <v>0.56716417910447769</v>
      </c>
      <c r="I3">
        <f ca="1">1-(COUNTIFS(OFFSET('CCUS benefits'!$A$1,2,$B3-1,totalresp),1,OFFSET('CCUS benefits'!$A$1,2,I$1-1,totalresp),1)/(COUNTIFS(OFFSET('CCUS benefits'!$A$1,2,$B3-1,totalresp),1,OFFSET('CCUS benefits'!$A$1,2,I$1-1,totalresp),1)+COUNTIFS(OFFSET('CCUS benefits'!$A$1,2,$B3-1,totalresp),1,OFFSET('CCUS benefits'!$A$1,2,I$1-1,totalresp),0)+COUNTIFS(OFFSET('CCUS benefits'!$A$1,2,$B3-1,totalresp),0,OFFSET('CCUS benefits'!$A$1,2,I$1-1,totalresp),1)))</f>
        <v>0.7857142857142857</v>
      </c>
      <c r="J3">
        <f ca="1">1-(COUNTIFS(OFFSET('CCUS benefits'!$A$1,2,$B3-1,totalresp),1,OFFSET('CCUS benefits'!$A$1,2,J$1-1,totalresp),1)/(COUNTIFS(OFFSET('CCUS benefits'!$A$1,2,$B3-1,totalresp),1,OFFSET('CCUS benefits'!$A$1,2,J$1-1,totalresp),1)+COUNTIFS(OFFSET('CCUS benefits'!$A$1,2,$B3-1,totalresp),1,OFFSET('CCUS benefits'!$A$1,2,J$1-1,totalresp),0)+COUNTIFS(OFFSET('CCUS benefits'!$A$1,2,$B3-1,totalresp),0,OFFSET('CCUS benefits'!$A$1,2,J$1-1,totalresp),1)))</f>
        <v>0.72131147540983609</v>
      </c>
      <c r="K3">
        <f ca="1">1-(COUNTIFS(OFFSET('CCUS benefits'!$A$1,2,$B3-1,totalresp),1,OFFSET('CCUS benefits'!$A$1,2,K$1-1,totalresp),1)/(COUNTIFS(OFFSET('CCUS benefits'!$A$1,2,$B3-1,totalresp),1,OFFSET('CCUS benefits'!$A$1,2,K$1-1,totalresp),1)+COUNTIFS(OFFSET('CCUS benefits'!$A$1,2,$B3-1,totalresp),1,OFFSET('CCUS benefits'!$A$1,2,K$1-1,totalresp),0)+COUNTIFS(OFFSET('CCUS benefits'!$A$1,2,$B3-1,totalresp),0,OFFSET('CCUS benefits'!$A$1,2,K$1-1,totalresp),1)))</f>
        <v>0.7592592592592593</v>
      </c>
      <c r="L3">
        <f ca="1">1-(COUNTIFS(OFFSET('CCUS benefits'!$A$1,2,$B3-1,totalresp),1,OFFSET('CCUS benefits'!$A$1,2,L$1-1,totalresp),1)/(COUNTIFS(OFFSET('CCUS benefits'!$A$1,2,$B3-1,totalresp),1,OFFSET('CCUS benefits'!$A$1,2,L$1-1,totalresp),1)+COUNTIFS(OFFSET('CCUS benefits'!$A$1,2,$B3-1,totalresp),1,OFFSET('CCUS benefits'!$A$1,2,L$1-1,totalresp),0)+COUNTIFS(OFFSET('CCUS benefits'!$A$1,2,$B3-1,totalresp),0,OFFSET('CCUS benefits'!$A$1,2,L$1-1,totalresp),1)))</f>
        <v>0.82758620689655171</v>
      </c>
      <c r="M3">
        <f ca="1">1-(COUNTIFS(OFFSET('CCUS benefits'!$A$1,2,$B3-1,totalresp),1,OFFSET('CCUS benefits'!$A$1,2,M$1-1,totalresp),1)/(COUNTIFS(OFFSET('CCUS benefits'!$A$1,2,$B3-1,totalresp),1,OFFSET('CCUS benefits'!$A$1,2,M$1-1,totalresp),1)+COUNTIFS(OFFSET('CCUS benefits'!$A$1,2,$B3-1,totalresp),1,OFFSET('CCUS benefits'!$A$1,2,M$1-1,totalresp),0)+COUNTIFS(OFFSET('CCUS benefits'!$A$1,2,$B3-1,totalresp),0,OFFSET('CCUS benefits'!$A$1,2,M$1-1,totalresp),1)))</f>
        <v>0.58730158730158732</v>
      </c>
      <c r="N3">
        <f ca="1">1-(COUNTIFS(OFFSET('CCUS benefits'!$A$1,2,$B3-1,totalresp),1,OFFSET('CCUS benefits'!$A$1,2,N$1-1,totalresp),1)/(COUNTIFS(OFFSET('CCUS benefits'!$A$1,2,$B3-1,totalresp),1,OFFSET('CCUS benefits'!$A$1,2,N$1-1,totalresp),1)+COUNTIFS(OFFSET('CCUS benefits'!$A$1,2,$B3-1,totalresp),1,OFFSET('CCUS benefits'!$A$1,2,N$1-1,totalresp),0)+COUNTIFS(OFFSET('CCUS benefits'!$A$1,2,$B3-1,totalresp),0,OFFSET('CCUS benefits'!$A$1,2,N$1-1,totalresp),1)))</f>
        <v>0.61403508771929827</v>
      </c>
      <c r="O3">
        <f ca="1">1-(COUNTIFS(OFFSET('CCUS benefits'!$A$1,2,$B3-1,totalresp),1,OFFSET('CCUS benefits'!$A$1,2,O$1-1,totalresp),1)/(COUNTIFS(OFFSET('CCUS benefits'!$A$1,2,$B3-1,totalresp),1,OFFSET('CCUS benefits'!$A$1,2,O$1-1,totalresp),1)+COUNTIFS(OFFSET('CCUS benefits'!$A$1,2,$B3-1,totalresp),1,OFFSET('CCUS benefits'!$A$1,2,O$1-1,totalresp),0)+COUNTIFS(OFFSET('CCUS benefits'!$A$1,2,$B3-1,totalresp),0,OFFSET('CCUS benefits'!$A$1,2,O$1-1,totalresp),1)))</f>
        <v>0.85964912280701755</v>
      </c>
      <c r="P3">
        <f ca="1">1-(COUNTIFS(OFFSET('CCUS benefits'!$A$1,2,$B3-1,totalresp),1,OFFSET('CCUS benefits'!$A$1,2,P$1-1,totalresp),1)/(COUNTIFS(OFFSET('CCUS benefits'!$A$1,2,$B3-1,totalresp),1,OFFSET('CCUS benefits'!$A$1,2,P$1-1,totalresp),1)+COUNTIFS(OFFSET('CCUS benefits'!$A$1,2,$B3-1,totalresp),1,OFFSET('CCUS benefits'!$A$1,2,P$1-1,totalresp),0)+COUNTIFS(OFFSET('CCUS benefits'!$A$1,2,$B3-1,totalresp),0,OFFSET('CCUS benefits'!$A$1,2,P$1-1,totalresp),1)))</f>
        <v>0.81132075471698117</v>
      </c>
      <c r="Q3">
        <f ca="1">1-(COUNTIFS(OFFSET('CCUS benefits'!$A$1,2,$B3-1,totalresp),1,OFFSET('CCUS benefits'!$A$1,2,Q$1-1,totalresp),1)/(COUNTIFS(OFFSET('CCUS benefits'!$A$1,2,$B3-1,totalresp),1,OFFSET('CCUS benefits'!$A$1,2,Q$1-1,totalresp),1)+COUNTIFS(OFFSET('CCUS benefits'!$A$1,2,$B3-1,totalresp),1,OFFSET('CCUS benefits'!$A$1,2,Q$1-1,totalresp),0)+COUNTIFS(OFFSET('CCUS benefits'!$A$1,2,$B3-1,totalresp),0,OFFSET('CCUS benefits'!$A$1,2,Q$1-1,totalresp),1)))</f>
        <v>0.68421052631578949</v>
      </c>
      <c r="R3">
        <f ca="1">1-(COUNTIFS(OFFSET('CCUS benefits'!$A$1,2,$B3-1,totalresp),1,OFFSET('CCUS benefits'!$A$1,2,R$1-1,totalresp),1)/(COUNTIFS(OFFSET('CCUS benefits'!$A$1,2,$B3-1,totalresp),1,OFFSET('CCUS benefits'!$A$1,2,R$1-1,totalresp),1)+COUNTIFS(OFFSET('CCUS benefits'!$A$1,2,$B3-1,totalresp),1,OFFSET('CCUS benefits'!$A$1,2,R$1-1,totalresp),0)+COUNTIFS(OFFSET('CCUS benefits'!$A$1,2,$B3-1,totalresp),0,OFFSET('CCUS benefits'!$A$1,2,R$1-1,totalresp),1)))</f>
        <v>0.92982456140350878</v>
      </c>
      <c r="S3">
        <f ca="1">1-(COUNTIFS(OFFSET('CCUS benefits'!$A$1,2,$B3-1,totalresp),1,OFFSET('CCUS benefits'!$A$1,2,S$1-1,totalresp),1)/(COUNTIFS(OFFSET('CCUS benefits'!$A$1,2,$B3-1,totalresp),1,OFFSET('CCUS benefits'!$A$1,2,S$1-1,totalresp),1)+COUNTIFS(OFFSET('CCUS benefits'!$A$1,2,$B3-1,totalresp),1,OFFSET('CCUS benefits'!$A$1,2,S$1-1,totalresp),0)+COUNTIFS(OFFSET('CCUS benefits'!$A$1,2,$B3-1,totalresp),0,OFFSET('CCUS benefits'!$A$1,2,S$1-1,totalresp),1)))</f>
        <v>0.89655172413793105</v>
      </c>
      <c r="T3">
        <f ca="1">1-(COUNTIFS(OFFSET('CCUS benefits'!$A$1,2,$B3-1,totalresp),1,OFFSET('CCUS benefits'!$A$1,2,T$1-1,totalresp),1)/(COUNTIFS(OFFSET('CCUS benefits'!$A$1,2,$B3-1,totalresp),1,OFFSET('CCUS benefits'!$A$1,2,T$1-1,totalresp),1)+COUNTIFS(OFFSET('CCUS benefits'!$A$1,2,$B3-1,totalresp),1,OFFSET('CCUS benefits'!$A$1,2,T$1-1,totalresp),0)+COUNTIFS(OFFSET('CCUS benefits'!$A$1,2,$B3-1,totalresp),0,OFFSET('CCUS benefits'!$A$1,2,T$1-1,totalresp),1)))</f>
        <v>0.8</v>
      </c>
      <c r="U3">
        <f ca="1">1-(COUNTIFS(OFFSET('CCUS benefits'!$A$1,2,$B3-1,totalresp),1,OFFSET('CCUS benefits'!$A$1,2,U$1-1,totalresp),1)/(COUNTIFS(OFFSET('CCUS benefits'!$A$1,2,$B3-1,totalresp),1,OFFSET('CCUS benefits'!$A$1,2,U$1-1,totalresp),1)+COUNTIFS(OFFSET('CCUS benefits'!$A$1,2,$B3-1,totalresp),1,OFFSET('CCUS benefits'!$A$1,2,U$1-1,totalresp),0)+COUNTIFS(OFFSET('CCUS benefits'!$A$1,2,$B3-1,totalresp),0,OFFSET('CCUS benefits'!$A$1,2,U$1-1,totalresp),1)))</f>
        <v>0.7846153846153846</v>
      </c>
      <c r="V3">
        <f ca="1">1-(COUNTIFS(OFFSET('CCUS benefits'!$A$1,2,$B3-1,totalresp),1,OFFSET('CCUS benefits'!$A$1,2,V$1-1,totalresp),1)/(COUNTIFS(OFFSET('CCUS benefits'!$A$1,2,$B3-1,totalresp),1,OFFSET('CCUS benefits'!$A$1,2,V$1-1,totalresp),1)+COUNTIFS(OFFSET('CCUS benefits'!$A$1,2,$B3-1,totalresp),1,OFFSET('CCUS benefits'!$A$1,2,V$1-1,totalresp),0)+COUNTIFS(OFFSET('CCUS benefits'!$A$1,2,$B3-1,totalresp),0,OFFSET('CCUS benefits'!$A$1,2,V$1-1,totalresp),1)))</f>
        <v>0.89473684210526316</v>
      </c>
      <c r="W3">
        <f ca="1">1-(COUNTIFS(OFFSET('CCUS benefits'!$A$1,2,$B3-1,totalresp),1,OFFSET('CCUS benefits'!$A$1,2,W$1-1,totalresp),1)/(COUNTIFS(OFFSET('CCUS benefits'!$A$1,2,$B3-1,totalresp),1,OFFSET('CCUS benefits'!$A$1,2,W$1-1,totalresp),1)+COUNTIFS(OFFSET('CCUS benefits'!$A$1,2,$B3-1,totalresp),1,OFFSET('CCUS benefits'!$A$1,2,W$1-1,totalresp),0)+COUNTIFS(OFFSET('CCUS benefits'!$A$1,2,$B3-1,totalresp),0,OFFSET('CCUS benefits'!$A$1,2,W$1-1,totalresp),1)))</f>
        <v>0.88888888888888884</v>
      </c>
      <c r="X3">
        <f ca="1">1-(COUNTIFS(OFFSET('CCUS benefits'!$A$1,2,$B3-1,totalresp),1,OFFSET('CCUS benefits'!$A$1,2,X$1-1,totalresp),1)/(COUNTIFS(OFFSET('CCUS benefits'!$A$1,2,$B3-1,totalresp),1,OFFSET('CCUS benefits'!$A$1,2,X$1-1,totalresp),1)+COUNTIFS(OFFSET('CCUS benefits'!$A$1,2,$B3-1,totalresp),1,OFFSET('CCUS benefits'!$A$1,2,X$1-1,totalresp),0)+COUNTIFS(OFFSET('CCUS benefits'!$A$1,2,$B3-1,totalresp),0,OFFSET('CCUS benefits'!$A$1,2,X$1-1,totalresp),1)))</f>
        <v>0.78688524590163933</v>
      </c>
    </row>
    <row r="4" spans="1:28" ht="26.65" x14ac:dyDescent="0.45">
      <c r="A4" s="3" t="s">
        <v>316</v>
      </c>
      <c r="B4" s="6">
        <v>7</v>
      </c>
      <c r="C4">
        <f ca="1">1-(COUNTIFS(OFFSET('CCUS benefits'!$A$1,2,$B4-1,totalresp),1,OFFSET('CCUS benefits'!$A$1,2,C$1-1,totalresp),1)/(COUNTIFS(OFFSET('CCUS benefits'!$A$1,2,$B4-1,totalresp),1,OFFSET('CCUS benefits'!$A$1,2,C$1-1,totalresp),1)+COUNTIFS(OFFSET('CCUS benefits'!$A$1,2,$B4-1,totalresp),1,OFFSET('CCUS benefits'!$A$1,2,C$1-1,totalresp),0)+COUNTIFS(OFFSET('CCUS benefits'!$A$1,2,$B4-1,totalresp),0,OFFSET('CCUS benefits'!$A$1,2,C$1-1,totalresp),1)))</f>
        <v>0.30882352941176472</v>
      </c>
      <c r="D4">
        <f ca="1">1-(COUNTIFS(OFFSET('CCUS benefits'!$A$1,2,$B4-1,totalresp),1,OFFSET('CCUS benefits'!$A$1,2,D$1-1,totalresp),1)/(COUNTIFS(OFFSET('CCUS benefits'!$A$1,2,$B4-1,totalresp),1,OFFSET('CCUS benefits'!$A$1,2,D$1-1,totalresp),1)+COUNTIFS(OFFSET('CCUS benefits'!$A$1,2,$B4-1,totalresp),1,OFFSET('CCUS benefits'!$A$1,2,D$1-1,totalresp),0)+COUNTIFS(OFFSET('CCUS benefits'!$A$1,2,$B4-1,totalresp),0,OFFSET('CCUS benefits'!$A$1,2,D$1-1,totalresp),1)))</f>
        <v>0</v>
      </c>
      <c r="E4">
        <f ca="1">1-(COUNTIFS(OFFSET('CCUS benefits'!$A$1,2,$B4-1,totalresp),1,OFFSET('CCUS benefits'!$A$1,2,E$1-1,totalresp),1)/(COUNTIFS(OFFSET('CCUS benefits'!$A$1,2,$B4-1,totalresp),1,OFFSET('CCUS benefits'!$A$1,2,E$1-1,totalresp),1)+COUNTIFS(OFFSET('CCUS benefits'!$A$1,2,$B4-1,totalresp),1,OFFSET('CCUS benefits'!$A$1,2,E$1-1,totalresp),0)+COUNTIFS(OFFSET('CCUS benefits'!$A$1,2,$B4-1,totalresp),0,OFFSET('CCUS benefits'!$A$1,2,E$1-1,totalresp),1)))</f>
        <v>0.67164179104477606</v>
      </c>
      <c r="F4">
        <f ca="1">1-(COUNTIFS(OFFSET('CCUS benefits'!$A$1,2,$B4-1,totalresp),1,OFFSET('CCUS benefits'!$A$1,2,F$1-1,totalresp),1)/(COUNTIFS(OFFSET('CCUS benefits'!$A$1,2,$B4-1,totalresp),1,OFFSET('CCUS benefits'!$A$1,2,F$1-1,totalresp),1)+COUNTIFS(OFFSET('CCUS benefits'!$A$1,2,$B4-1,totalresp),1,OFFSET('CCUS benefits'!$A$1,2,F$1-1,totalresp),0)+COUNTIFS(OFFSET('CCUS benefits'!$A$1,2,$B4-1,totalresp),0,OFFSET('CCUS benefits'!$A$1,2,F$1-1,totalresp),1)))</f>
        <v>0.63076923076923075</v>
      </c>
      <c r="G4">
        <f ca="1">1-(COUNTIFS(OFFSET('CCUS benefits'!$A$1,2,$B4-1,totalresp),1,OFFSET('CCUS benefits'!$A$1,2,G$1-1,totalresp),1)/(COUNTIFS(OFFSET('CCUS benefits'!$A$1,2,$B4-1,totalresp),1,OFFSET('CCUS benefits'!$A$1,2,G$1-1,totalresp),1)+COUNTIFS(OFFSET('CCUS benefits'!$A$1,2,$B4-1,totalresp),1,OFFSET('CCUS benefits'!$A$1,2,G$1-1,totalresp),0)+COUNTIFS(OFFSET('CCUS benefits'!$A$1,2,$B4-1,totalresp),0,OFFSET('CCUS benefits'!$A$1,2,G$1-1,totalresp),1)))</f>
        <v>0.49275362318840576</v>
      </c>
      <c r="H4">
        <f ca="1">1-(COUNTIFS(OFFSET('CCUS benefits'!$A$1,2,$B4-1,totalresp),1,OFFSET('CCUS benefits'!$A$1,2,H$1-1,totalresp),1)/(COUNTIFS(OFFSET('CCUS benefits'!$A$1,2,$B4-1,totalresp),1,OFFSET('CCUS benefits'!$A$1,2,H$1-1,totalresp),1)+COUNTIFS(OFFSET('CCUS benefits'!$A$1,2,$B4-1,totalresp),1,OFFSET('CCUS benefits'!$A$1,2,H$1-1,totalresp),0)+COUNTIFS(OFFSET('CCUS benefits'!$A$1,2,$B4-1,totalresp),0,OFFSET('CCUS benefits'!$A$1,2,H$1-1,totalresp),1)))</f>
        <v>0.53424657534246578</v>
      </c>
      <c r="I4">
        <f ca="1">1-(COUNTIFS(OFFSET('CCUS benefits'!$A$1,2,$B4-1,totalresp),1,OFFSET('CCUS benefits'!$A$1,2,I$1-1,totalresp),1)/(COUNTIFS(OFFSET('CCUS benefits'!$A$1,2,$B4-1,totalresp),1,OFFSET('CCUS benefits'!$A$1,2,I$1-1,totalresp),1)+COUNTIFS(OFFSET('CCUS benefits'!$A$1,2,$B4-1,totalresp),1,OFFSET('CCUS benefits'!$A$1,2,I$1-1,totalresp),0)+COUNTIFS(OFFSET('CCUS benefits'!$A$1,2,$B4-1,totalresp),0,OFFSET('CCUS benefits'!$A$1,2,I$1-1,totalresp),1)))</f>
        <v>0.80303030303030298</v>
      </c>
      <c r="J4">
        <f ca="1">1-(COUNTIFS(OFFSET('CCUS benefits'!$A$1,2,$B4-1,totalresp),1,OFFSET('CCUS benefits'!$A$1,2,J$1-1,totalresp),1)/(COUNTIFS(OFFSET('CCUS benefits'!$A$1,2,$B4-1,totalresp),1,OFFSET('CCUS benefits'!$A$1,2,J$1-1,totalresp),1)+COUNTIFS(OFFSET('CCUS benefits'!$A$1,2,$B4-1,totalresp),1,OFFSET('CCUS benefits'!$A$1,2,J$1-1,totalresp),0)+COUNTIFS(OFFSET('CCUS benefits'!$A$1,2,$B4-1,totalresp),0,OFFSET('CCUS benefits'!$A$1,2,J$1-1,totalresp),1)))</f>
        <v>0.74647887323943662</v>
      </c>
      <c r="K4">
        <f ca="1">1-(COUNTIFS(OFFSET('CCUS benefits'!$A$1,2,$B4-1,totalresp),1,OFFSET('CCUS benefits'!$A$1,2,K$1-1,totalresp),1)/(COUNTIFS(OFFSET('CCUS benefits'!$A$1,2,$B4-1,totalresp),1,OFFSET('CCUS benefits'!$A$1,2,K$1-1,totalresp),1)+COUNTIFS(OFFSET('CCUS benefits'!$A$1,2,$B4-1,totalresp),1,OFFSET('CCUS benefits'!$A$1,2,K$1-1,totalresp),0)+COUNTIFS(OFFSET('CCUS benefits'!$A$1,2,$B4-1,totalresp),0,OFFSET('CCUS benefits'!$A$1,2,K$1-1,totalresp),1)))</f>
        <v>0.78125</v>
      </c>
      <c r="L4">
        <f ca="1">1-(COUNTIFS(OFFSET('CCUS benefits'!$A$1,2,$B4-1,totalresp),1,OFFSET('CCUS benefits'!$A$1,2,L$1-1,totalresp),1)/(COUNTIFS(OFFSET('CCUS benefits'!$A$1,2,$B4-1,totalresp),1,OFFSET('CCUS benefits'!$A$1,2,L$1-1,totalresp),1)+COUNTIFS(OFFSET('CCUS benefits'!$A$1,2,$B4-1,totalresp),1,OFFSET('CCUS benefits'!$A$1,2,L$1-1,totalresp),0)+COUNTIFS(OFFSET('CCUS benefits'!$A$1,2,$B4-1,totalresp),0,OFFSET('CCUS benefits'!$A$1,2,L$1-1,totalresp),1)))</f>
        <v>0.7846153846153846</v>
      </c>
      <c r="M4">
        <f ca="1">1-(COUNTIFS(OFFSET('CCUS benefits'!$A$1,2,$B4-1,totalresp),1,OFFSET('CCUS benefits'!$A$1,2,M$1-1,totalresp),1)/(COUNTIFS(OFFSET('CCUS benefits'!$A$1,2,$B4-1,totalresp),1,OFFSET('CCUS benefits'!$A$1,2,M$1-1,totalresp),1)+COUNTIFS(OFFSET('CCUS benefits'!$A$1,2,$B4-1,totalresp),1,OFFSET('CCUS benefits'!$A$1,2,M$1-1,totalresp),0)+COUNTIFS(OFFSET('CCUS benefits'!$A$1,2,$B4-1,totalresp),0,OFFSET('CCUS benefits'!$A$1,2,M$1-1,totalresp),1)))</f>
        <v>0.5714285714285714</v>
      </c>
      <c r="N4">
        <f ca="1">1-(COUNTIFS(OFFSET('CCUS benefits'!$A$1,2,$B4-1,totalresp),1,OFFSET('CCUS benefits'!$A$1,2,N$1-1,totalresp),1)/(COUNTIFS(OFFSET('CCUS benefits'!$A$1,2,$B4-1,totalresp),1,OFFSET('CCUS benefits'!$A$1,2,N$1-1,totalresp),1)+COUNTIFS(OFFSET('CCUS benefits'!$A$1,2,$B4-1,totalresp),1,OFFSET('CCUS benefits'!$A$1,2,N$1-1,totalresp),0)+COUNTIFS(OFFSET('CCUS benefits'!$A$1,2,$B4-1,totalresp),0,OFFSET('CCUS benefits'!$A$1,2,N$1-1,totalresp),1)))</f>
        <v>0.69565217391304346</v>
      </c>
      <c r="O4">
        <f ca="1">1-(COUNTIFS(OFFSET('CCUS benefits'!$A$1,2,$B4-1,totalresp),1,OFFSET('CCUS benefits'!$A$1,2,O$1-1,totalresp),1)/(COUNTIFS(OFFSET('CCUS benefits'!$A$1,2,$B4-1,totalresp),1,OFFSET('CCUS benefits'!$A$1,2,O$1-1,totalresp),1)+COUNTIFS(OFFSET('CCUS benefits'!$A$1,2,$B4-1,totalresp),1,OFFSET('CCUS benefits'!$A$1,2,O$1-1,totalresp),0)+COUNTIFS(OFFSET('CCUS benefits'!$A$1,2,$B4-1,totalresp),0,OFFSET('CCUS benefits'!$A$1,2,O$1-1,totalresp),1)))</f>
        <v>0.88235294117647056</v>
      </c>
      <c r="P4">
        <f ca="1">1-(COUNTIFS(OFFSET('CCUS benefits'!$A$1,2,$B4-1,totalresp),1,OFFSET('CCUS benefits'!$A$1,2,P$1-1,totalresp),1)/(COUNTIFS(OFFSET('CCUS benefits'!$A$1,2,$B4-1,totalresp),1,OFFSET('CCUS benefits'!$A$1,2,P$1-1,totalresp),1)+COUNTIFS(OFFSET('CCUS benefits'!$A$1,2,$B4-1,totalresp),1,OFFSET('CCUS benefits'!$A$1,2,P$1-1,totalresp),0)+COUNTIFS(OFFSET('CCUS benefits'!$A$1,2,$B4-1,totalresp),0,OFFSET('CCUS benefits'!$A$1,2,P$1-1,totalresp),1)))</f>
        <v>0.87878787878787878</v>
      </c>
      <c r="Q4">
        <f ca="1">1-(COUNTIFS(OFFSET('CCUS benefits'!$A$1,2,$B4-1,totalresp),1,OFFSET('CCUS benefits'!$A$1,2,Q$1-1,totalresp),1)/(COUNTIFS(OFFSET('CCUS benefits'!$A$1,2,$B4-1,totalresp),1,OFFSET('CCUS benefits'!$A$1,2,Q$1-1,totalresp),1)+COUNTIFS(OFFSET('CCUS benefits'!$A$1,2,$B4-1,totalresp),1,OFFSET('CCUS benefits'!$A$1,2,Q$1-1,totalresp),0)+COUNTIFS(OFFSET('CCUS benefits'!$A$1,2,$B4-1,totalresp),0,OFFSET('CCUS benefits'!$A$1,2,Q$1-1,totalresp),1)))</f>
        <v>0.69696969696969702</v>
      </c>
      <c r="R4">
        <f ca="1">1-(COUNTIFS(OFFSET('CCUS benefits'!$A$1,2,$B4-1,totalresp),1,OFFSET('CCUS benefits'!$A$1,2,R$1-1,totalresp),1)/(COUNTIFS(OFFSET('CCUS benefits'!$A$1,2,$B4-1,totalresp),1,OFFSET('CCUS benefits'!$A$1,2,R$1-1,totalresp),1)+COUNTIFS(OFFSET('CCUS benefits'!$A$1,2,$B4-1,totalresp),1,OFFSET('CCUS benefits'!$A$1,2,R$1-1,totalresp),0)+COUNTIFS(OFFSET('CCUS benefits'!$A$1,2,$B4-1,totalresp),0,OFFSET('CCUS benefits'!$A$1,2,R$1-1,totalresp),1)))</f>
        <v>0.89230769230769225</v>
      </c>
      <c r="S4">
        <f ca="1">1-(COUNTIFS(OFFSET('CCUS benefits'!$A$1,2,$B4-1,totalresp),1,OFFSET('CCUS benefits'!$A$1,2,S$1-1,totalresp),1)/(COUNTIFS(OFFSET('CCUS benefits'!$A$1,2,$B4-1,totalresp),1,OFFSET('CCUS benefits'!$A$1,2,S$1-1,totalresp),1)+COUNTIFS(OFFSET('CCUS benefits'!$A$1,2,$B4-1,totalresp),1,OFFSET('CCUS benefits'!$A$1,2,S$1-1,totalresp),0)+COUNTIFS(OFFSET('CCUS benefits'!$A$1,2,$B4-1,totalresp),0,OFFSET('CCUS benefits'!$A$1,2,S$1-1,totalresp),1)))</f>
        <v>0.828125</v>
      </c>
      <c r="T4">
        <f ca="1">1-(COUNTIFS(OFFSET('CCUS benefits'!$A$1,2,$B4-1,totalresp),1,OFFSET('CCUS benefits'!$A$1,2,T$1-1,totalresp),1)/(COUNTIFS(OFFSET('CCUS benefits'!$A$1,2,$B4-1,totalresp),1,OFFSET('CCUS benefits'!$A$1,2,T$1-1,totalresp),1)+COUNTIFS(OFFSET('CCUS benefits'!$A$1,2,$B4-1,totalresp),1,OFFSET('CCUS benefits'!$A$1,2,T$1-1,totalresp),0)+COUNTIFS(OFFSET('CCUS benefits'!$A$1,2,$B4-1,totalresp),0,OFFSET('CCUS benefits'!$A$1,2,T$1-1,totalresp),1)))</f>
        <v>0.85074626865671643</v>
      </c>
      <c r="U4">
        <f ca="1">1-(COUNTIFS(OFFSET('CCUS benefits'!$A$1,2,$B4-1,totalresp),1,OFFSET('CCUS benefits'!$A$1,2,U$1-1,totalresp),1)/(COUNTIFS(OFFSET('CCUS benefits'!$A$1,2,$B4-1,totalresp),1,OFFSET('CCUS benefits'!$A$1,2,U$1-1,totalresp),1)+COUNTIFS(OFFSET('CCUS benefits'!$A$1,2,$B4-1,totalresp),1,OFFSET('CCUS benefits'!$A$1,2,U$1-1,totalresp),0)+COUNTIFS(OFFSET('CCUS benefits'!$A$1,2,$B4-1,totalresp),0,OFFSET('CCUS benefits'!$A$1,2,U$1-1,totalresp),1)))</f>
        <v>0.65671641791044777</v>
      </c>
      <c r="V4">
        <f ca="1">1-(COUNTIFS(OFFSET('CCUS benefits'!$A$1,2,$B4-1,totalresp),1,OFFSET('CCUS benefits'!$A$1,2,V$1-1,totalresp),1)/(COUNTIFS(OFFSET('CCUS benefits'!$A$1,2,$B4-1,totalresp),1,OFFSET('CCUS benefits'!$A$1,2,V$1-1,totalresp),1)+COUNTIFS(OFFSET('CCUS benefits'!$A$1,2,$B4-1,totalresp),1,OFFSET('CCUS benefits'!$A$1,2,V$1-1,totalresp),0)+COUNTIFS(OFFSET('CCUS benefits'!$A$1,2,$B4-1,totalresp),0,OFFSET('CCUS benefits'!$A$1,2,V$1-1,totalresp),1)))</f>
        <v>0.87878787878787878</v>
      </c>
      <c r="W4">
        <f ca="1">1-(COUNTIFS(OFFSET('CCUS benefits'!$A$1,2,$B4-1,totalresp),1,OFFSET('CCUS benefits'!$A$1,2,W$1-1,totalresp),1)/(COUNTIFS(OFFSET('CCUS benefits'!$A$1,2,$B4-1,totalresp),1,OFFSET('CCUS benefits'!$A$1,2,W$1-1,totalresp),1)+COUNTIFS(OFFSET('CCUS benefits'!$A$1,2,$B4-1,totalresp),1,OFFSET('CCUS benefits'!$A$1,2,W$1-1,totalresp),0)+COUNTIFS(OFFSET('CCUS benefits'!$A$1,2,$B4-1,totalresp),0,OFFSET('CCUS benefits'!$A$1,2,W$1-1,totalresp),1)))</f>
        <v>0.87301587301587302</v>
      </c>
      <c r="X4">
        <f ca="1">1-(COUNTIFS(OFFSET('CCUS benefits'!$A$1,2,$B4-1,totalresp),1,OFFSET('CCUS benefits'!$A$1,2,X$1-1,totalresp),1)/(COUNTIFS(OFFSET('CCUS benefits'!$A$1,2,$B4-1,totalresp),1,OFFSET('CCUS benefits'!$A$1,2,X$1-1,totalresp),1)+COUNTIFS(OFFSET('CCUS benefits'!$A$1,2,$B4-1,totalresp),1,OFFSET('CCUS benefits'!$A$1,2,X$1-1,totalresp),0)+COUNTIFS(OFFSET('CCUS benefits'!$A$1,2,$B4-1,totalresp),0,OFFSET('CCUS benefits'!$A$1,2,X$1-1,totalresp),1)))</f>
        <v>0.76811594202898548</v>
      </c>
    </row>
    <row r="5" spans="1:28" x14ac:dyDescent="0.45">
      <c r="A5" s="3" t="s">
        <v>317</v>
      </c>
      <c r="B5" s="6">
        <v>8</v>
      </c>
      <c r="C5">
        <f ca="1">1-(COUNTIFS(OFFSET('CCUS benefits'!$A$1,2,$B5-1,totalresp),1,OFFSET('CCUS benefits'!$A$1,2,C$1-1,totalresp),1)/(COUNTIFS(OFFSET('CCUS benefits'!$A$1,2,$B5-1,totalresp),1,OFFSET('CCUS benefits'!$A$1,2,C$1-1,totalresp),1)+COUNTIFS(OFFSET('CCUS benefits'!$A$1,2,$B5-1,totalresp),1,OFFSET('CCUS benefits'!$A$1,2,C$1-1,totalresp),0)+COUNTIFS(OFFSET('CCUS benefits'!$A$1,2,$B5-1,totalresp),0,OFFSET('CCUS benefits'!$A$1,2,C$1-1,totalresp),1)))</f>
        <v>0.67796610169491522</v>
      </c>
      <c r="D5">
        <f ca="1">1-(COUNTIFS(OFFSET('CCUS benefits'!$A$1,2,$B5-1,totalresp),1,OFFSET('CCUS benefits'!$A$1,2,D$1-1,totalresp),1)/(COUNTIFS(OFFSET('CCUS benefits'!$A$1,2,$B5-1,totalresp),1,OFFSET('CCUS benefits'!$A$1,2,D$1-1,totalresp),1)+COUNTIFS(OFFSET('CCUS benefits'!$A$1,2,$B5-1,totalresp),1,OFFSET('CCUS benefits'!$A$1,2,D$1-1,totalresp),0)+COUNTIFS(OFFSET('CCUS benefits'!$A$1,2,$B5-1,totalresp),0,OFFSET('CCUS benefits'!$A$1,2,D$1-1,totalresp),1)))</f>
        <v>0.67164179104477606</v>
      </c>
      <c r="E5">
        <f ca="1">1-(COUNTIFS(OFFSET('CCUS benefits'!$A$1,2,$B5-1,totalresp),1,OFFSET('CCUS benefits'!$A$1,2,E$1-1,totalresp),1)/(COUNTIFS(OFFSET('CCUS benefits'!$A$1,2,$B5-1,totalresp),1,OFFSET('CCUS benefits'!$A$1,2,E$1-1,totalresp),1)+COUNTIFS(OFFSET('CCUS benefits'!$A$1,2,$B5-1,totalresp),1,OFFSET('CCUS benefits'!$A$1,2,E$1-1,totalresp),0)+COUNTIFS(OFFSET('CCUS benefits'!$A$1,2,$B5-1,totalresp),0,OFFSET('CCUS benefits'!$A$1,2,E$1-1,totalresp),1)))</f>
        <v>0</v>
      </c>
      <c r="F5">
        <f ca="1">1-(COUNTIFS(OFFSET('CCUS benefits'!$A$1,2,$B5-1,totalresp),1,OFFSET('CCUS benefits'!$A$1,2,F$1-1,totalresp),1)/(COUNTIFS(OFFSET('CCUS benefits'!$A$1,2,$B5-1,totalresp),1,OFFSET('CCUS benefits'!$A$1,2,F$1-1,totalresp),1)+COUNTIFS(OFFSET('CCUS benefits'!$A$1,2,$B5-1,totalresp),1,OFFSET('CCUS benefits'!$A$1,2,F$1-1,totalresp),0)+COUNTIFS(OFFSET('CCUS benefits'!$A$1,2,$B5-1,totalresp),0,OFFSET('CCUS benefits'!$A$1,2,F$1-1,totalresp),1)))</f>
        <v>0.81818181818181812</v>
      </c>
      <c r="G5">
        <f ca="1">1-(COUNTIFS(OFFSET('CCUS benefits'!$A$1,2,$B5-1,totalresp),1,OFFSET('CCUS benefits'!$A$1,2,G$1-1,totalresp),1)/(COUNTIFS(OFFSET('CCUS benefits'!$A$1,2,$B5-1,totalresp),1,OFFSET('CCUS benefits'!$A$1,2,G$1-1,totalresp),1)+COUNTIFS(OFFSET('CCUS benefits'!$A$1,2,$B5-1,totalresp),1,OFFSET('CCUS benefits'!$A$1,2,G$1-1,totalresp),0)+COUNTIFS(OFFSET('CCUS benefits'!$A$1,2,$B5-1,totalresp),0,OFFSET('CCUS benefits'!$A$1,2,G$1-1,totalresp),1)))</f>
        <v>0.8035714285714286</v>
      </c>
      <c r="H5">
        <f ca="1">1-(COUNTIFS(OFFSET('CCUS benefits'!$A$1,2,$B5-1,totalresp),1,OFFSET('CCUS benefits'!$A$1,2,H$1-1,totalresp),1)/(COUNTIFS(OFFSET('CCUS benefits'!$A$1,2,$B5-1,totalresp),1,OFFSET('CCUS benefits'!$A$1,2,H$1-1,totalresp),1)+COUNTIFS(OFFSET('CCUS benefits'!$A$1,2,$B5-1,totalresp),1,OFFSET('CCUS benefits'!$A$1,2,H$1-1,totalresp),0)+COUNTIFS(OFFSET('CCUS benefits'!$A$1,2,$B5-1,totalresp),0,OFFSET('CCUS benefits'!$A$1,2,H$1-1,totalresp),1)))</f>
        <v>0.75</v>
      </c>
      <c r="I5">
        <f ca="1">1-(COUNTIFS(OFFSET('CCUS benefits'!$A$1,2,$B5-1,totalresp),1,OFFSET('CCUS benefits'!$A$1,2,I$1-1,totalresp),1)/(COUNTIFS(OFFSET('CCUS benefits'!$A$1,2,$B5-1,totalresp),1,OFFSET('CCUS benefits'!$A$1,2,I$1-1,totalresp),1)+COUNTIFS(OFFSET('CCUS benefits'!$A$1,2,$B5-1,totalresp),1,OFFSET('CCUS benefits'!$A$1,2,I$1-1,totalresp),0)+COUNTIFS(OFFSET('CCUS benefits'!$A$1,2,$B5-1,totalresp),0,OFFSET('CCUS benefits'!$A$1,2,I$1-1,totalresp),1)))</f>
        <v>0.76470588235294112</v>
      </c>
      <c r="J5">
        <f ca="1">1-(COUNTIFS(OFFSET('CCUS benefits'!$A$1,2,$B5-1,totalresp),1,OFFSET('CCUS benefits'!$A$1,2,J$1-1,totalresp),1)/(COUNTIFS(OFFSET('CCUS benefits'!$A$1,2,$B5-1,totalresp),1,OFFSET('CCUS benefits'!$A$1,2,J$1-1,totalresp),1)+COUNTIFS(OFFSET('CCUS benefits'!$A$1,2,$B5-1,totalresp),1,OFFSET('CCUS benefits'!$A$1,2,J$1-1,totalresp),0)+COUNTIFS(OFFSET('CCUS benefits'!$A$1,2,$B5-1,totalresp),0,OFFSET('CCUS benefits'!$A$1,2,J$1-1,totalresp),1)))</f>
        <v>0.76190476190476186</v>
      </c>
      <c r="K5">
        <f ca="1">1-(COUNTIFS(OFFSET('CCUS benefits'!$A$1,2,$B5-1,totalresp),1,OFFSET('CCUS benefits'!$A$1,2,K$1-1,totalresp),1)/(COUNTIFS(OFFSET('CCUS benefits'!$A$1,2,$B5-1,totalresp),1,OFFSET('CCUS benefits'!$A$1,2,K$1-1,totalresp),1)+COUNTIFS(OFFSET('CCUS benefits'!$A$1,2,$B5-1,totalresp),1,OFFSET('CCUS benefits'!$A$1,2,K$1-1,totalresp),0)+COUNTIFS(OFFSET('CCUS benefits'!$A$1,2,$B5-1,totalresp),0,OFFSET('CCUS benefits'!$A$1,2,K$1-1,totalresp),1)))</f>
        <v>0.71875</v>
      </c>
      <c r="L5">
        <f ca="1">1-(COUNTIFS(OFFSET('CCUS benefits'!$A$1,2,$B5-1,totalresp),1,OFFSET('CCUS benefits'!$A$1,2,L$1-1,totalresp),1)/(COUNTIFS(OFFSET('CCUS benefits'!$A$1,2,$B5-1,totalresp),1,OFFSET('CCUS benefits'!$A$1,2,L$1-1,totalresp),1)+COUNTIFS(OFFSET('CCUS benefits'!$A$1,2,$B5-1,totalresp),1,OFFSET('CCUS benefits'!$A$1,2,L$1-1,totalresp),0)+COUNTIFS(OFFSET('CCUS benefits'!$A$1,2,$B5-1,totalresp),0,OFFSET('CCUS benefits'!$A$1,2,L$1-1,totalresp),1)))</f>
        <v>0.76470588235294112</v>
      </c>
      <c r="M5">
        <f ca="1">1-(COUNTIFS(OFFSET('CCUS benefits'!$A$1,2,$B5-1,totalresp),1,OFFSET('CCUS benefits'!$A$1,2,M$1-1,totalresp),1)/(COUNTIFS(OFFSET('CCUS benefits'!$A$1,2,$B5-1,totalresp),1,OFFSET('CCUS benefits'!$A$1,2,M$1-1,totalresp),1)+COUNTIFS(OFFSET('CCUS benefits'!$A$1,2,$B5-1,totalresp),1,OFFSET('CCUS benefits'!$A$1,2,M$1-1,totalresp),0)+COUNTIFS(OFFSET('CCUS benefits'!$A$1,2,$B5-1,totalresp),0,OFFSET('CCUS benefits'!$A$1,2,M$1-1,totalresp),1)))</f>
        <v>0.76470588235294112</v>
      </c>
      <c r="N5">
        <f ca="1">1-(COUNTIFS(OFFSET('CCUS benefits'!$A$1,2,$B5-1,totalresp),1,OFFSET('CCUS benefits'!$A$1,2,N$1-1,totalresp),1)/(COUNTIFS(OFFSET('CCUS benefits'!$A$1,2,$B5-1,totalresp),1,OFFSET('CCUS benefits'!$A$1,2,N$1-1,totalresp),1)+COUNTIFS(OFFSET('CCUS benefits'!$A$1,2,$B5-1,totalresp),1,OFFSET('CCUS benefits'!$A$1,2,N$1-1,totalresp),0)+COUNTIFS(OFFSET('CCUS benefits'!$A$1,2,$B5-1,totalresp),0,OFFSET('CCUS benefits'!$A$1,2,N$1-1,totalresp),1)))</f>
        <v>0.79545454545454541</v>
      </c>
      <c r="O5">
        <f ca="1">1-(COUNTIFS(OFFSET('CCUS benefits'!$A$1,2,$B5-1,totalresp),1,OFFSET('CCUS benefits'!$A$1,2,O$1-1,totalresp),1)/(COUNTIFS(OFFSET('CCUS benefits'!$A$1,2,$B5-1,totalresp),1,OFFSET('CCUS benefits'!$A$1,2,O$1-1,totalresp),1)+COUNTIFS(OFFSET('CCUS benefits'!$A$1,2,$B5-1,totalresp),1,OFFSET('CCUS benefits'!$A$1,2,O$1-1,totalresp),0)+COUNTIFS(OFFSET('CCUS benefits'!$A$1,2,$B5-1,totalresp),0,OFFSET('CCUS benefits'!$A$1,2,O$1-1,totalresp),1)))</f>
        <v>0.97368421052631582</v>
      </c>
      <c r="P5">
        <f ca="1">1-(COUNTIFS(OFFSET('CCUS benefits'!$A$1,2,$B5-1,totalresp),1,OFFSET('CCUS benefits'!$A$1,2,P$1-1,totalresp),1)/(COUNTIFS(OFFSET('CCUS benefits'!$A$1,2,$B5-1,totalresp),1,OFFSET('CCUS benefits'!$A$1,2,P$1-1,totalresp),1)+COUNTIFS(OFFSET('CCUS benefits'!$A$1,2,$B5-1,totalresp),1,OFFSET('CCUS benefits'!$A$1,2,P$1-1,totalresp),0)+COUNTIFS(OFFSET('CCUS benefits'!$A$1,2,$B5-1,totalresp),0,OFFSET('CCUS benefits'!$A$1,2,P$1-1,totalresp),1)))</f>
        <v>0.84375</v>
      </c>
      <c r="Q5">
        <f ca="1">1-(COUNTIFS(OFFSET('CCUS benefits'!$A$1,2,$B5-1,totalresp),1,OFFSET('CCUS benefits'!$A$1,2,Q$1-1,totalresp),1)/(COUNTIFS(OFFSET('CCUS benefits'!$A$1,2,$B5-1,totalresp),1,OFFSET('CCUS benefits'!$A$1,2,Q$1-1,totalresp),1)+COUNTIFS(OFFSET('CCUS benefits'!$A$1,2,$B5-1,totalresp),1,OFFSET('CCUS benefits'!$A$1,2,Q$1-1,totalresp),0)+COUNTIFS(OFFSET('CCUS benefits'!$A$1,2,$B5-1,totalresp),0,OFFSET('CCUS benefits'!$A$1,2,Q$1-1,totalresp),1)))</f>
        <v>0.77500000000000002</v>
      </c>
      <c r="R5">
        <f ca="1">1-(COUNTIFS(OFFSET('CCUS benefits'!$A$1,2,$B5-1,totalresp),1,OFFSET('CCUS benefits'!$A$1,2,R$1-1,totalresp),1)/(COUNTIFS(OFFSET('CCUS benefits'!$A$1,2,$B5-1,totalresp),1,OFFSET('CCUS benefits'!$A$1,2,R$1-1,totalresp),1)+COUNTIFS(OFFSET('CCUS benefits'!$A$1,2,$B5-1,totalresp),1,OFFSET('CCUS benefits'!$A$1,2,R$1-1,totalresp),0)+COUNTIFS(OFFSET('CCUS benefits'!$A$1,2,$B5-1,totalresp),0,OFFSET('CCUS benefits'!$A$1,2,R$1-1,totalresp),1)))</f>
        <v>0.90625</v>
      </c>
      <c r="S5">
        <f ca="1">1-(COUNTIFS(OFFSET('CCUS benefits'!$A$1,2,$B5-1,totalresp),1,OFFSET('CCUS benefits'!$A$1,2,S$1-1,totalresp),1)/(COUNTIFS(OFFSET('CCUS benefits'!$A$1,2,$B5-1,totalresp),1,OFFSET('CCUS benefits'!$A$1,2,S$1-1,totalresp),1)+COUNTIFS(OFFSET('CCUS benefits'!$A$1,2,$B5-1,totalresp),1,OFFSET('CCUS benefits'!$A$1,2,S$1-1,totalresp),0)+COUNTIFS(OFFSET('CCUS benefits'!$A$1,2,$B5-1,totalresp),0,OFFSET('CCUS benefits'!$A$1,2,S$1-1,totalresp),1)))</f>
        <v>0.84848484848484851</v>
      </c>
      <c r="T5">
        <f ca="1">1-(COUNTIFS(OFFSET('CCUS benefits'!$A$1,2,$B5-1,totalresp),1,OFFSET('CCUS benefits'!$A$1,2,T$1-1,totalresp),1)/(COUNTIFS(OFFSET('CCUS benefits'!$A$1,2,$B5-1,totalresp),1,OFFSET('CCUS benefits'!$A$1,2,T$1-1,totalresp),1)+COUNTIFS(OFFSET('CCUS benefits'!$A$1,2,$B5-1,totalresp),1,OFFSET('CCUS benefits'!$A$1,2,T$1-1,totalresp),0)+COUNTIFS(OFFSET('CCUS benefits'!$A$1,2,$B5-1,totalresp),0,OFFSET('CCUS benefits'!$A$1,2,T$1-1,totalresp),1)))</f>
        <v>0.78787878787878785</v>
      </c>
      <c r="U5">
        <f ca="1">1-(COUNTIFS(OFFSET('CCUS benefits'!$A$1,2,$B5-1,totalresp),1,OFFSET('CCUS benefits'!$A$1,2,U$1-1,totalresp),1)/(COUNTIFS(OFFSET('CCUS benefits'!$A$1,2,$B5-1,totalresp),1,OFFSET('CCUS benefits'!$A$1,2,U$1-1,totalresp),1)+COUNTIFS(OFFSET('CCUS benefits'!$A$1,2,$B5-1,totalresp),1,OFFSET('CCUS benefits'!$A$1,2,U$1-1,totalresp),0)+COUNTIFS(OFFSET('CCUS benefits'!$A$1,2,$B5-1,totalresp),0,OFFSET('CCUS benefits'!$A$1,2,U$1-1,totalresp),1)))</f>
        <v>0.70731707317073167</v>
      </c>
      <c r="V5">
        <f ca="1">1-(COUNTIFS(OFFSET('CCUS benefits'!$A$1,2,$B5-1,totalresp),1,OFFSET('CCUS benefits'!$A$1,2,V$1-1,totalresp),1)/(COUNTIFS(OFFSET('CCUS benefits'!$A$1,2,$B5-1,totalresp),1,OFFSET('CCUS benefits'!$A$1,2,V$1-1,totalresp),1)+COUNTIFS(OFFSET('CCUS benefits'!$A$1,2,$B5-1,totalresp),1,OFFSET('CCUS benefits'!$A$1,2,V$1-1,totalresp),0)+COUNTIFS(OFFSET('CCUS benefits'!$A$1,2,$B5-1,totalresp),0,OFFSET('CCUS benefits'!$A$1,2,V$1-1,totalresp),1)))</f>
        <v>0.84375</v>
      </c>
      <c r="W5">
        <f ca="1">1-(COUNTIFS(OFFSET('CCUS benefits'!$A$1,2,$B5-1,totalresp),1,OFFSET('CCUS benefits'!$A$1,2,W$1-1,totalresp),1)/(COUNTIFS(OFFSET('CCUS benefits'!$A$1,2,$B5-1,totalresp),1,OFFSET('CCUS benefits'!$A$1,2,W$1-1,totalresp),1)+COUNTIFS(OFFSET('CCUS benefits'!$A$1,2,$B5-1,totalresp),1,OFFSET('CCUS benefits'!$A$1,2,W$1-1,totalresp),0)+COUNTIFS(OFFSET('CCUS benefits'!$A$1,2,$B5-1,totalresp),0,OFFSET('CCUS benefits'!$A$1,2,W$1-1,totalresp),1)))</f>
        <v>0.90322580645161288</v>
      </c>
      <c r="X5">
        <f ca="1">1-(COUNTIFS(OFFSET('CCUS benefits'!$A$1,2,$B5-1,totalresp),1,OFFSET('CCUS benefits'!$A$1,2,X$1-1,totalresp),1)/(COUNTIFS(OFFSET('CCUS benefits'!$A$1,2,$B5-1,totalresp),1,OFFSET('CCUS benefits'!$A$1,2,X$1-1,totalresp),1)+COUNTIFS(OFFSET('CCUS benefits'!$A$1,2,$B5-1,totalresp),1,OFFSET('CCUS benefits'!$A$1,2,X$1-1,totalresp),0)+COUNTIFS(OFFSET('CCUS benefits'!$A$1,2,$B5-1,totalresp),0,OFFSET('CCUS benefits'!$A$1,2,X$1-1,totalresp),1)))</f>
        <v>0.88372093023255816</v>
      </c>
    </row>
    <row r="6" spans="1:28" ht="26.65" x14ac:dyDescent="0.45">
      <c r="A6" s="3" t="s">
        <v>318</v>
      </c>
      <c r="B6" s="6">
        <v>9</v>
      </c>
      <c r="C6">
        <f ca="1">1-(COUNTIFS(OFFSET('CCUS benefits'!$A$1,2,$B6-1,totalresp),1,OFFSET('CCUS benefits'!$A$1,2,C$1-1,totalresp),1)/(COUNTIFS(OFFSET('CCUS benefits'!$A$1,2,$B6-1,totalresp),1,OFFSET('CCUS benefits'!$A$1,2,C$1-1,totalresp),1)+COUNTIFS(OFFSET('CCUS benefits'!$A$1,2,$B6-1,totalresp),1,OFFSET('CCUS benefits'!$A$1,2,C$1-1,totalresp),0)+COUNTIFS(OFFSET('CCUS benefits'!$A$1,2,$B6-1,totalresp),0,OFFSET('CCUS benefits'!$A$1,2,C$1-1,totalresp),1)))</f>
        <v>0.60714285714285721</v>
      </c>
      <c r="D6">
        <f ca="1">1-(COUNTIFS(OFFSET('CCUS benefits'!$A$1,2,$B6-1,totalresp),1,OFFSET('CCUS benefits'!$A$1,2,D$1-1,totalresp),1)/(COUNTIFS(OFFSET('CCUS benefits'!$A$1,2,$B6-1,totalresp),1,OFFSET('CCUS benefits'!$A$1,2,D$1-1,totalresp),1)+COUNTIFS(OFFSET('CCUS benefits'!$A$1,2,$B6-1,totalresp),1,OFFSET('CCUS benefits'!$A$1,2,D$1-1,totalresp),0)+COUNTIFS(OFFSET('CCUS benefits'!$A$1,2,$B6-1,totalresp),0,OFFSET('CCUS benefits'!$A$1,2,D$1-1,totalresp),1)))</f>
        <v>0.63076923076923075</v>
      </c>
      <c r="E6">
        <f ca="1">1-(COUNTIFS(OFFSET('CCUS benefits'!$A$1,2,$B6-1,totalresp),1,OFFSET('CCUS benefits'!$A$1,2,E$1-1,totalresp),1)/(COUNTIFS(OFFSET('CCUS benefits'!$A$1,2,$B6-1,totalresp),1,OFFSET('CCUS benefits'!$A$1,2,E$1-1,totalresp),1)+COUNTIFS(OFFSET('CCUS benefits'!$A$1,2,$B6-1,totalresp),1,OFFSET('CCUS benefits'!$A$1,2,E$1-1,totalresp),0)+COUNTIFS(OFFSET('CCUS benefits'!$A$1,2,$B6-1,totalresp),0,OFFSET('CCUS benefits'!$A$1,2,E$1-1,totalresp),1)))</f>
        <v>0.81818181818181812</v>
      </c>
      <c r="F6">
        <f ca="1">1-(COUNTIFS(OFFSET('CCUS benefits'!$A$1,2,$B6-1,totalresp),1,OFFSET('CCUS benefits'!$A$1,2,F$1-1,totalresp),1)/(COUNTIFS(OFFSET('CCUS benefits'!$A$1,2,$B6-1,totalresp),1,OFFSET('CCUS benefits'!$A$1,2,F$1-1,totalresp),1)+COUNTIFS(OFFSET('CCUS benefits'!$A$1,2,$B6-1,totalresp),1,OFFSET('CCUS benefits'!$A$1,2,F$1-1,totalresp),0)+COUNTIFS(OFFSET('CCUS benefits'!$A$1,2,$B6-1,totalresp),0,OFFSET('CCUS benefits'!$A$1,2,F$1-1,totalresp),1)))</f>
        <v>0</v>
      </c>
      <c r="G6">
        <f ca="1">1-(COUNTIFS(OFFSET('CCUS benefits'!$A$1,2,$B6-1,totalresp),1,OFFSET('CCUS benefits'!$A$1,2,G$1-1,totalresp),1)/(COUNTIFS(OFFSET('CCUS benefits'!$A$1,2,$B6-1,totalresp),1,OFFSET('CCUS benefits'!$A$1,2,G$1-1,totalresp),1)+COUNTIFS(OFFSET('CCUS benefits'!$A$1,2,$B6-1,totalresp),1,OFFSET('CCUS benefits'!$A$1,2,G$1-1,totalresp),0)+COUNTIFS(OFFSET('CCUS benefits'!$A$1,2,$B6-1,totalresp),0,OFFSET('CCUS benefits'!$A$1,2,G$1-1,totalresp),1)))</f>
        <v>0.57446808510638303</v>
      </c>
      <c r="H6">
        <f ca="1">1-(COUNTIFS(OFFSET('CCUS benefits'!$A$1,2,$B6-1,totalresp),1,OFFSET('CCUS benefits'!$A$1,2,H$1-1,totalresp),1)/(COUNTIFS(OFFSET('CCUS benefits'!$A$1,2,$B6-1,totalresp),1,OFFSET('CCUS benefits'!$A$1,2,H$1-1,totalresp),1)+COUNTIFS(OFFSET('CCUS benefits'!$A$1,2,$B6-1,totalresp),1,OFFSET('CCUS benefits'!$A$1,2,H$1-1,totalresp),0)+COUNTIFS(OFFSET('CCUS benefits'!$A$1,2,$B6-1,totalresp),0,OFFSET('CCUS benefits'!$A$1,2,H$1-1,totalresp),1)))</f>
        <v>0.679245283018868</v>
      </c>
      <c r="I6">
        <f ca="1">1-(COUNTIFS(OFFSET('CCUS benefits'!$A$1,2,$B6-1,totalresp),1,OFFSET('CCUS benefits'!$A$1,2,I$1-1,totalresp),1)/(COUNTIFS(OFFSET('CCUS benefits'!$A$1,2,$B6-1,totalresp),1,OFFSET('CCUS benefits'!$A$1,2,I$1-1,totalresp),1)+COUNTIFS(OFFSET('CCUS benefits'!$A$1,2,$B6-1,totalresp),1,OFFSET('CCUS benefits'!$A$1,2,I$1-1,totalresp),0)+COUNTIFS(OFFSET('CCUS benefits'!$A$1,2,$B6-1,totalresp),0,OFFSET('CCUS benefits'!$A$1,2,I$1-1,totalresp),1)))</f>
        <v>0.83333333333333337</v>
      </c>
      <c r="J6">
        <f ca="1">1-(COUNTIFS(OFFSET('CCUS benefits'!$A$1,2,$B6-1,totalresp),1,OFFSET('CCUS benefits'!$A$1,2,J$1-1,totalresp),1)/(COUNTIFS(OFFSET('CCUS benefits'!$A$1,2,$B6-1,totalresp),1,OFFSET('CCUS benefits'!$A$1,2,J$1-1,totalresp),1)+COUNTIFS(OFFSET('CCUS benefits'!$A$1,2,$B6-1,totalresp),1,OFFSET('CCUS benefits'!$A$1,2,J$1-1,totalresp),0)+COUNTIFS(OFFSET('CCUS benefits'!$A$1,2,$B6-1,totalresp),0,OFFSET('CCUS benefits'!$A$1,2,J$1-1,totalresp),1)))</f>
        <v>0.81818181818181812</v>
      </c>
      <c r="K6">
        <f ca="1">1-(COUNTIFS(OFFSET('CCUS benefits'!$A$1,2,$B6-1,totalresp),1,OFFSET('CCUS benefits'!$A$1,2,K$1-1,totalresp),1)/(COUNTIFS(OFFSET('CCUS benefits'!$A$1,2,$B6-1,totalresp),1,OFFSET('CCUS benefits'!$A$1,2,K$1-1,totalresp),1)+COUNTIFS(OFFSET('CCUS benefits'!$A$1,2,$B6-1,totalresp),1,OFFSET('CCUS benefits'!$A$1,2,K$1-1,totalresp),0)+COUNTIFS(OFFSET('CCUS benefits'!$A$1,2,$B6-1,totalresp),0,OFFSET('CCUS benefits'!$A$1,2,K$1-1,totalresp),1)))</f>
        <v>0.86111111111111116</v>
      </c>
      <c r="L6">
        <f ca="1">1-(COUNTIFS(OFFSET('CCUS benefits'!$A$1,2,$B6-1,totalresp),1,OFFSET('CCUS benefits'!$A$1,2,L$1-1,totalresp),1)/(COUNTIFS(OFFSET('CCUS benefits'!$A$1,2,$B6-1,totalresp),1,OFFSET('CCUS benefits'!$A$1,2,L$1-1,totalresp),1)+COUNTIFS(OFFSET('CCUS benefits'!$A$1,2,$B6-1,totalresp),1,OFFSET('CCUS benefits'!$A$1,2,L$1-1,totalresp),0)+COUNTIFS(OFFSET('CCUS benefits'!$A$1,2,$B6-1,totalresp),0,OFFSET('CCUS benefits'!$A$1,2,L$1-1,totalresp),1)))</f>
        <v>0.89473684210526316</v>
      </c>
      <c r="M6">
        <f ca="1">1-(COUNTIFS(OFFSET('CCUS benefits'!$A$1,2,$B6-1,totalresp),1,OFFSET('CCUS benefits'!$A$1,2,M$1-1,totalresp),1)/(COUNTIFS(OFFSET('CCUS benefits'!$A$1,2,$B6-1,totalresp),1,OFFSET('CCUS benefits'!$A$1,2,M$1-1,totalresp),1)+COUNTIFS(OFFSET('CCUS benefits'!$A$1,2,$B6-1,totalresp),1,OFFSET('CCUS benefits'!$A$1,2,M$1-1,totalresp),0)+COUNTIFS(OFFSET('CCUS benefits'!$A$1,2,$B6-1,totalresp),0,OFFSET('CCUS benefits'!$A$1,2,M$1-1,totalresp),1)))</f>
        <v>0.74</v>
      </c>
      <c r="N6">
        <f ca="1">1-(COUNTIFS(OFFSET('CCUS benefits'!$A$1,2,$B6-1,totalresp),1,OFFSET('CCUS benefits'!$A$1,2,N$1-1,totalresp),1)/(COUNTIFS(OFFSET('CCUS benefits'!$A$1,2,$B6-1,totalresp),1,OFFSET('CCUS benefits'!$A$1,2,N$1-1,totalresp),1)+COUNTIFS(OFFSET('CCUS benefits'!$A$1,2,$B6-1,totalresp),1,OFFSET('CCUS benefits'!$A$1,2,N$1-1,totalresp),0)+COUNTIFS(OFFSET('CCUS benefits'!$A$1,2,$B6-1,totalresp),0,OFFSET('CCUS benefits'!$A$1,2,N$1-1,totalresp),1)))</f>
        <v>0.84782608695652173</v>
      </c>
      <c r="O6">
        <f ca="1">1-(COUNTIFS(OFFSET('CCUS benefits'!$A$1,2,$B6-1,totalresp),1,OFFSET('CCUS benefits'!$A$1,2,O$1-1,totalresp),1)/(COUNTIFS(OFFSET('CCUS benefits'!$A$1,2,$B6-1,totalresp),1,OFFSET('CCUS benefits'!$A$1,2,O$1-1,totalresp),1)+COUNTIFS(OFFSET('CCUS benefits'!$A$1,2,$B6-1,totalresp),1,OFFSET('CCUS benefits'!$A$1,2,O$1-1,totalresp),0)+COUNTIFS(OFFSET('CCUS benefits'!$A$1,2,$B6-1,totalresp),0,OFFSET('CCUS benefits'!$A$1,2,O$1-1,totalresp),1)))</f>
        <v>0.94594594594594594</v>
      </c>
      <c r="P6">
        <f ca="1">1-(COUNTIFS(OFFSET('CCUS benefits'!$A$1,2,$B6-1,totalresp),1,OFFSET('CCUS benefits'!$A$1,2,P$1-1,totalresp),1)/(COUNTIFS(OFFSET('CCUS benefits'!$A$1,2,$B6-1,totalresp),1,OFFSET('CCUS benefits'!$A$1,2,P$1-1,totalresp),1)+COUNTIFS(OFFSET('CCUS benefits'!$A$1,2,$B6-1,totalresp),1,OFFSET('CCUS benefits'!$A$1,2,P$1-1,totalresp),0)+COUNTIFS(OFFSET('CCUS benefits'!$A$1,2,$B6-1,totalresp),0,OFFSET('CCUS benefits'!$A$1,2,P$1-1,totalresp),1)))</f>
        <v>0.87878787878787878</v>
      </c>
      <c r="Q6">
        <f ca="1">1-(COUNTIFS(OFFSET('CCUS benefits'!$A$1,2,$B6-1,totalresp),1,OFFSET('CCUS benefits'!$A$1,2,Q$1-1,totalresp),1)/(COUNTIFS(OFFSET('CCUS benefits'!$A$1,2,$B6-1,totalresp),1,OFFSET('CCUS benefits'!$A$1,2,Q$1-1,totalresp),1)+COUNTIFS(OFFSET('CCUS benefits'!$A$1,2,$B6-1,totalresp),1,OFFSET('CCUS benefits'!$A$1,2,Q$1-1,totalresp),0)+COUNTIFS(OFFSET('CCUS benefits'!$A$1,2,$B6-1,totalresp),0,OFFSET('CCUS benefits'!$A$1,2,Q$1-1,totalresp),1)))</f>
        <v>0.74358974358974361</v>
      </c>
      <c r="R6">
        <f ca="1">1-(COUNTIFS(OFFSET('CCUS benefits'!$A$1,2,$B6-1,totalresp),1,OFFSET('CCUS benefits'!$A$1,2,R$1-1,totalresp),1)/(COUNTIFS(OFFSET('CCUS benefits'!$A$1,2,$B6-1,totalresp),1,OFFSET('CCUS benefits'!$A$1,2,R$1-1,totalresp),1)+COUNTIFS(OFFSET('CCUS benefits'!$A$1,2,$B6-1,totalresp),1,OFFSET('CCUS benefits'!$A$1,2,R$1-1,totalresp),0)+COUNTIFS(OFFSET('CCUS benefits'!$A$1,2,$B6-1,totalresp),0,OFFSET('CCUS benefits'!$A$1,2,R$1-1,totalresp),1)))</f>
        <v>0.93939393939393945</v>
      </c>
      <c r="S6">
        <f ca="1">1-(COUNTIFS(OFFSET('CCUS benefits'!$A$1,2,$B6-1,totalresp),1,OFFSET('CCUS benefits'!$A$1,2,S$1-1,totalresp),1)/(COUNTIFS(OFFSET('CCUS benefits'!$A$1,2,$B6-1,totalresp),1,OFFSET('CCUS benefits'!$A$1,2,S$1-1,totalresp),1)+COUNTIFS(OFFSET('CCUS benefits'!$A$1,2,$B6-1,totalresp),1,OFFSET('CCUS benefits'!$A$1,2,S$1-1,totalresp),0)+COUNTIFS(OFFSET('CCUS benefits'!$A$1,2,$B6-1,totalresp),0,OFFSET('CCUS benefits'!$A$1,2,S$1-1,totalresp),1)))</f>
        <v>0.91428571428571426</v>
      </c>
      <c r="T6">
        <f ca="1">1-(COUNTIFS(OFFSET('CCUS benefits'!$A$1,2,$B6-1,totalresp),1,OFFSET('CCUS benefits'!$A$1,2,T$1-1,totalresp),1)/(COUNTIFS(OFFSET('CCUS benefits'!$A$1,2,$B6-1,totalresp),1,OFFSET('CCUS benefits'!$A$1,2,T$1-1,totalresp),1)+COUNTIFS(OFFSET('CCUS benefits'!$A$1,2,$B6-1,totalresp),1,OFFSET('CCUS benefits'!$A$1,2,T$1-1,totalresp),0)+COUNTIFS(OFFSET('CCUS benefits'!$A$1,2,$B6-1,totalresp),0,OFFSET('CCUS benefits'!$A$1,2,T$1-1,totalresp),1)))</f>
        <v>0.85714285714285721</v>
      </c>
      <c r="U6">
        <f ca="1">1-(COUNTIFS(OFFSET('CCUS benefits'!$A$1,2,$B6-1,totalresp),1,OFFSET('CCUS benefits'!$A$1,2,U$1-1,totalresp),1)/(COUNTIFS(OFFSET('CCUS benefits'!$A$1,2,$B6-1,totalresp),1,OFFSET('CCUS benefits'!$A$1,2,U$1-1,totalresp),1)+COUNTIFS(OFFSET('CCUS benefits'!$A$1,2,$B6-1,totalresp),1,OFFSET('CCUS benefits'!$A$1,2,U$1-1,totalresp),0)+COUNTIFS(OFFSET('CCUS benefits'!$A$1,2,$B6-1,totalresp),0,OFFSET('CCUS benefits'!$A$1,2,U$1-1,totalresp),1)))</f>
        <v>0.73809523809523814</v>
      </c>
      <c r="V6">
        <f ca="1">1-(COUNTIFS(OFFSET('CCUS benefits'!$A$1,2,$B6-1,totalresp),1,OFFSET('CCUS benefits'!$A$1,2,V$1-1,totalresp),1)/(COUNTIFS(OFFSET('CCUS benefits'!$A$1,2,$B6-1,totalresp),1,OFFSET('CCUS benefits'!$A$1,2,V$1-1,totalresp),1)+COUNTIFS(OFFSET('CCUS benefits'!$A$1,2,$B6-1,totalresp),1,OFFSET('CCUS benefits'!$A$1,2,V$1-1,totalresp),0)+COUNTIFS(OFFSET('CCUS benefits'!$A$1,2,$B6-1,totalresp),0,OFFSET('CCUS benefits'!$A$1,2,V$1-1,totalresp),1)))</f>
        <v>0.87878787878787878</v>
      </c>
      <c r="W6">
        <f ca="1">1-(COUNTIFS(OFFSET('CCUS benefits'!$A$1,2,$B6-1,totalresp),1,OFFSET('CCUS benefits'!$A$1,2,W$1-1,totalresp),1)/(COUNTIFS(OFFSET('CCUS benefits'!$A$1,2,$B6-1,totalresp),1,OFFSET('CCUS benefits'!$A$1,2,W$1-1,totalresp),1)+COUNTIFS(OFFSET('CCUS benefits'!$A$1,2,$B6-1,totalresp),1,OFFSET('CCUS benefits'!$A$1,2,W$1-1,totalresp),0)+COUNTIFS(OFFSET('CCUS benefits'!$A$1,2,$B6-1,totalresp),0,OFFSET('CCUS benefits'!$A$1,2,W$1-1,totalresp),1)))</f>
        <v>0.9375</v>
      </c>
      <c r="X6">
        <f ca="1">1-(COUNTIFS(OFFSET('CCUS benefits'!$A$1,2,$B6-1,totalresp),1,OFFSET('CCUS benefits'!$A$1,2,X$1-1,totalresp),1)/(COUNTIFS(OFFSET('CCUS benefits'!$A$1,2,$B6-1,totalresp),1,OFFSET('CCUS benefits'!$A$1,2,X$1-1,totalresp),1)+COUNTIFS(OFFSET('CCUS benefits'!$A$1,2,$B6-1,totalresp),1,OFFSET('CCUS benefits'!$A$1,2,X$1-1,totalresp),0)+COUNTIFS(OFFSET('CCUS benefits'!$A$1,2,$B6-1,totalresp),0,OFFSET('CCUS benefits'!$A$1,2,X$1-1,totalresp),1)))</f>
        <v>0.73684210526315796</v>
      </c>
    </row>
    <row r="7" spans="1:28" ht="52.9" x14ac:dyDescent="0.45">
      <c r="A7" s="3" t="s">
        <v>319</v>
      </c>
      <c r="B7" s="6">
        <v>10</v>
      </c>
      <c r="C7">
        <f ca="1">1-(COUNTIFS(OFFSET('CCUS benefits'!$A$1,2,$B7-1,totalresp),1,OFFSET('CCUS benefits'!$A$1,2,C$1-1,totalresp),1)/(COUNTIFS(OFFSET('CCUS benefits'!$A$1,2,$B7-1,totalresp),1,OFFSET('CCUS benefits'!$A$1,2,C$1-1,totalresp),1)+COUNTIFS(OFFSET('CCUS benefits'!$A$1,2,$B7-1,totalresp),1,OFFSET('CCUS benefits'!$A$1,2,C$1-1,totalresp),0)+COUNTIFS(OFFSET('CCUS benefits'!$A$1,2,$B7-1,totalresp),0,OFFSET('CCUS benefits'!$A$1,2,C$1-1,totalresp),1)))</f>
        <v>0.47540983606557374</v>
      </c>
      <c r="D7">
        <f ca="1">1-(COUNTIFS(OFFSET('CCUS benefits'!$A$1,2,$B7-1,totalresp),1,OFFSET('CCUS benefits'!$A$1,2,D$1-1,totalresp),1)/(COUNTIFS(OFFSET('CCUS benefits'!$A$1,2,$B7-1,totalresp),1,OFFSET('CCUS benefits'!$A$1,2,D$1-1,totalresp),1)+COUNTIFS(OFFSET('CCUS benefits'!$A$1,2,$B7-1,totalresp),1,OFFSET('CCUS benefits'!$A$1,2,D$1-1,totalresp),0)+COUNTIFS(OFFSET('CCUS benefits'!$A$1,2,$B7-1,totalresp),0,OFFSET('CCUS benefits'!$A$1,2,D$1-1,totalresp),1)))</f>
        <v>0.49275362318840576</v>
      </c>
      <c r="E7">
        <f ca="1">1-(COUNTIFS(OFFSET('CCUS benefits'!$A$1,2,$B7-1,totalresp),1,OFFSET('CCUS benefits'!$A$1,2,E$1-1,totalresp),1)/(COUNTIFS(OFFSET('CCUS benefits'!$A$1,2,$B7-1,totalresp),1,OFFSET('CCUS benefits'!$A$1,2,E$1-1,totalresp),1)+COUNTIFS(OFFSET('CCUS benefits'!$A$1,2,$B7-1,totalresp),1,OFFSET('CCUS benefits'!$A$1,2,E$1-1,totalresp),0)+COUNTIFS(OFFSET('CCUS benefits'!$A$1,2,$B7-1,totalresp),0,OFFSET('CCUS benefits'!$A$1,2,E$1-1,totalresp),1)))</f>
        <v>0.8035714285714286</v>
      </c>
      <c r="F7">
        <f ca="1">1-(COUNTIFS(OFFSET('CCUS benefits'!$A$1,2,$B7-1,totalresp),1,OFFSET('CCUS benefits'!$A$1,2,F$1-1,totalresp),1)/(COUNTIFS(OFFSET('CCUS benefits'!$A$1,2,$B7-1,totalresp),1,OFFSET('CCUS benefits'!$A$1,2,F$1-1,totalresp),1)+COUNTIFS(OFFSET('CCUS benefits'!$A$1,2,$B7-1,totalresp),1,OFFSET('CCUS benefits'!$A$1,2,F$1-1,totalresp),0)+COUNTIFS(OFFSET('CCUS benefits'!$A$1,2,$B7-1,totalresp),0,OFFSET('CCUS benefits'!$A$1,2,F$1-1,totalresp),1)))</f>
        <v>0.57446808510638303</v>
      </c>
      <c r="G7">
        <f ca="1">1-(COUNTIFS(OFFSET('CCUS benefits'!$A$1,2,$B7-1,totalresp),1,OFFSET('CCUS benefits'!$A$1,2,G$1-1,totalresp),1)/(COUNTIFS(OFFSET('CCUS benefits'!$A$1,2,$B7-1,totalresp),1,OFFSET('CCUS benefits'!$A$1,2,G$1-1,totalresp),1)+COUNTIFS(OFFSET('CCUS benefits'!$A$1,2,$B7-1,totalresp),1,OFFSET('CCUS benefits'!$A$1,2,G$1-1,totalresp),0)+COUNTIFS(OFFSET('CCUS benefits'!$A$1,2,$B7-1,totalresp),0,OFFSET('CCUS benefits'!$A$1,2,G$1-1,totalresp),1)))</f>
        <v>0</v>
      </c>
      <c r="H7">
        <f ca="1">1-(COUNTIFS(OFFSET('CCUS benefits'!$A$1,2,$B7-1,totalresp),1,OFFSET('CCUS benefits'!$A$1,2,H$1-1,totalresp),1)/(COUNTIFS(OFFSET('CCUS benefits'!$A$1,2,$B7-1,totalresp),1,OFFSET('CCUS benefits'!$A$1,2,H$1-1,totalresp),1)+COUNTIFS(OFFSET('CCUS benefits'!$A$1,2,$B7-1,totalresp),1,OFFSET('CCUS benefits'!$A$1,2,H$1-1,totalresp),0)+COUNTIFS(OFFSET('CCUS benefits'!$A$1,2,$B7-1,totalresp),0,OFFSET('CCUS benefits'!$A$1,2,H$1-1,totalresp),1)))</f>
        <v>0.50877192982456143</v>
      </c>
      <c r="I7">
        <f ca="1">1-(COUNTIFS(OFFSET('CCUS benefits'!$A$1,2,$B7-1,totalresp),1,OFFSET('CCUS benefits'!$A$1,2,I$1-1,totalresp),1)/(COUNTIFS(OFFSET('CCUS benefits'!$A$1,2,$B7-1,totalresp),1,OFFSET('CCUS benefits'!$A$1,2,I$1-1,totalresp),1)+COUNTIFS(OFFSET('CCUS benefits'!$A$1,2,$B7-1,totalresp),1,OFFSET('CCUS benefits'!$A$1,2,I$1-1,totalresp),0)+COUNTIFS(OFFSET('CCUS benefits'!$A$1,2,$B7-1,totalresp),0,OFFSET('CCUS benefits'!$A$1,2,I$1-1,totalresp),1)))</f>
        <v>0.76086956521739135</v>
      </c>
      <c r="J7">
        <f ca="1">1-(COUNTIFS(OFFSET('CCUS benefits'!$A$1,2,$B7-1,totalresp),1,OFFSET('CCUS benefits'!$A$1,2,J$1-1,totalresp),1)/(COUNTIFS(OFFSET('CCUS benefits'!$A$1,2,$B7-1,totalresp),1,OFFSET('CCUS benefits'!$A$1,2,J$1-1,totalresp),1)+COUNTIFS(OFFSET('CCUS benefits'!$A$1,2,$B7-1,totalresp),1,OFFSET('CCUS benefits'!$A$1,2,J$1-1,totalresp),0)+COUNTIFS(OFFSET('CCUS benefits'!$A$1,2,$B7-1,totalresp),0,OFFSET('CCUS benefits'!$A$1,2,J$1-1,totalresp),1)))</f>
        <v>0.65999999999999992</v>
      </c>
      <c r="K7">
        <f ca="1">1-(COUNTIFS(OFFSET('CCUS benefits'!$A$1,2,$B7-1,totalresp),1,OFFSET('CCUS benefits'!$A$1,2,K$1-1,totalresp),1)/(COUNTIFS(OFFSET('CCUS benefits'!$A$1,2,$B7-1,totalresp),1,OFFSET('CCUS benefits'!$A$1,2,K$1-1,totalresp),1)+COUNTIFS(OFFSET('CCUS benefits'!$A$1,2,$B7-1,totalresp),1,OFFSET('CCUS benefits'!$A$1,2,K$1-1,totalresp),0)+COUNTIFS(OFFSET('CCUS benefits'!$A$1,2,$B7-1,totalresp),0,OFFSET('CCUS benefits'!$A$1,2,K$1-1,totalresp),1)))</f>
        <v>0.85714285714285721</v>
      </c>
      <c r="L7">
        <f ca="1">1-(COUNTIFS(OFFSET('CCUS benefits'!$A$1,2,$B7-1,totalresp),1,OFFSET('CCUS benefits'!$A$1,2,L$1-1,totalresp),1)/(COUNTIFS(OFFSET('CCUS benefits'!$A$1,2,$B7-1,totalresp),1,OFFSET('CCUS benefits'!$A$1,2,L$1-1,totalresp),1)+COUNTIFS(OFFSET('CCUS benefits'!$A$1,2,$B7-1,totalresp),1,OFFSET('CCUS benefits'!$A$1,2,L$1-1,totalresp),0)+COUNTIFS(OFFSET('CCUS benefits'!$A$1,2,$B7-1,totalresp),0,OFFSET('CCUS benefits'!$A$1,2,L$1-1,totalresp),1)))</f>
        <v>0.78723404255319152</v>
      </c>
      <c r="M7">
        <f ca="1">1-(COUNTIFS(OFFSET('CCUS benefits'!$A$1,2,$B7-1,totalresp),1,OFFSET('CCUS benefits'!$A$1,2,M$1-1,totalresp),1)/(COUNTIFS(OFFSET('CCUS benefits'!$A$1,2,$B7-1,totalresp),1,OFFSET('CCUS benefits'!$A$1,2,M$1-1,totalresp),1)+COUNTIFS(OFFSET('CCUS benefits'!$A$1,2,$B7-1,totalresp),1,OFFSET('CCUS benefits'!$A$1,2,M$1-1,totalresp),0)+COUNTIFS(OFFSET('CCUS benefits'!$A$1,2,$B7-1,totalresp),0,OFFSET('CCUS benefits'!$A$1,2,M$1-1,totalresp),1)))</f>
        <v>0.7</v>
      </c>
      <c r="N7">
        <f ca="1">1-(COUNTIFS(OFFSET('CCUS benefits'!$A$1,2,$B7-1,totalresp),1,OFFSET('CCUS benefits'!$A$1,2,N$1-1,totalresp),1)/(COUNTIFS(OFFSET('CCUS benefits'!$A$1,2,$B7-1,totalresp),1,OFFSET('CCUS benefits'!$A$1,2,N$1-1,totalresp),1)+COUNTIFS(OFFSET('CCUS benefits'!$A$1,2,$B7-1,totalresp),1,OFFSET('CCUS benefits'!$A$1,2,N$1-1,totalresp),0)+COUNTIFS(OFFSET('CCUS benefits'!$A$1,2,$B7-1,totalresp),0,OFFSET('CCUS benefits'!$A$1,2,N$1-1,totalresp),1)))</f>
        <v>0.71698113207547176</v>
      </c>
      <c r="O7">
        <f ca="1">1-(COUNTIFS(OFFSET('CCUS benefits'!$A$1,2,$B7-1,totalresp),1,OFFSET('CCUS benefits'!$A$1,2,O$1-1,totalresp),1)/(COUNTIFS(OFFSET('CCUS benefits'!$A$1,2,$B7-1,totalresp),1,OFFSET('CCUS benefits'!$A$1,2,O$1-1,totalresp),1)+COUNTIFS(OFFSET('CCUS benefits'!$A$1,2,$B7-1,totalresp),1,OFFSET('CCUS benefits'!$A$1,2,O$1-1,totalresp),0)+COUNTIFS(OFFSET('CCUS benefits'!$A$1,2,$B7-1,totalresp),0,OFFSET('CCUS benefits'!$A$1,2,O$1-1,totalresp),1)))</f>
        <v>0.875</v>
      </c>
      <c r="P7">
        <f ca="1">1-(COUNTIFS(OFFSET('CCUS benefits'!$A$1,2,$B7-1,totalresp),1,OFFSET('CCUS benefits'!$A$1,2,P$1-1,totalresp),1)/(COUNTIFS(OFFSET('CCUS benefits'!$A$1,2,$B7-1,totalresp),1,OFFSET('CCUS benefits'!$A$1,2,P$1-1,totalresp),1)+COUNTIFS(OFFSET('CCUS benefits'!$A$1,2,$B7-1,totalresp),1,OFFSET('CCUS benefits'!$A$1,2,P$1-1,totalresp),0)+COUNTIFS(OFFSET('CCUS benefits'!$A$1,2,$B7-1,totalresp),0,OFFSET('CCUS benefits'!$A$1,2,P$1-1,totalresp),1)))</f>
        <v>0.79069767441860461</v>
      </c>
      <c r="Q7">
        <f ca="1">1-(COUNTIFS(OFFSET('CCUS benefits'!$A$1,2,$B7-1,totalresp),1,OFFSET('CCUS benefits'!$A$1,2,Q$1-1,totalresp),1)/(COUNTIFS(OFFSET('CCUS benefits'!$A$1,2,$B7-1,totalresp),1,OFFSET('CCUS benefits'!$A$1,2,Q$1-1,totalresp),1)+COUNTIFS(OFFSET('CCUS benefits'!$A$1,2,$B7-1,totalresp),1,OFFSET('CCUS benefits'!$A$1,2,Q$1-1,totalresp),0)+COUNTIFS(OFFSET('CCUS benefits'!$A$1,2,$B7-1,totalresp),0,OFFSET('CCUS benefits'!$A$1,2,Q$1-1,totalresp),1)))</f>
        <v>0.74509803921568629</v>
      </c>
      <c r="R7">
        <f ca="1">1-(COUNTIFS(OFFSET('CCUS benefits'!$A$1,2,$B7-1,totalresp),1,OFFSET('CCUS benefits'!$A$1,2,R$1-1,totalresp),1)/(COUNTIFS(OFFSET('CCUS benefits'!$A$1,2,$B7-1,totalresp),1,OFFSET('CCUS benefits'!$A$1,2,R$1-1,totalresp),1)+COUNTIFS(OFFSET('CCUS benefits'!$A$1,2,$B7-1,totalresp),1,OFFSET('CCUS benefits'!$A$1,2,R$1-1,totalresp),0)+COUNTIFS(OFFSET('CCUS benefits'!$A$1,2,$B7-1,totalresp),0,OFFSET('CCUS benefits'!$A$1,2,R$1-1,totalresp),1)))</f>
        <v>0.86363636363636365</v>
      </c>
      <c r="S7">
        <f ca="1">1-(COUNTIFS(OFFSET('CCUS benefits'!$A$1,2,$B7-1,totalresp),1,OFFSET('CCUS benefits'!$A$1,2,S$1-1,totalresp),1)/(COUNTIFS(OFFSET('CCUS benefits'!$A$1,2,$B7-1,totalresp),1,OFFSET('CCUS benefits'!$A$1,2,S$1-1,totalresp),1)+COUNTIFS(OFFSET('CCUS benefits'!$A$1,2,$B7-1,totalresp),1,OFFSET('CCUS benefits'!$A$1,2,S$1-1,totalresp),0)+COUNTIFS(OFFSET('CCUS benefits'!$A$1,2,$B7-1,totalresp),0,OFFSET('CCUS benefits'!$A$1,2,S$1-1,totalresp),1)))</f>
        <v>0.84782608695652173</v>
      </c>
      <c r="T7">
        <f ca="1">1-(COUNTIFS(OFFSET('CCUS benefits'!$A$1,2,$B7-1,totalresp),1,OFFSET('CCUS benefits'!$A$1,2,T$1-1,totalresp),1)/(COUNTIFS(OFFSET('CCUS benefits'!$A$1,2,$B7-1,totalresp),1,OFFSET('CCUS benefits'!$A$1,2,T$1-1,totalresp),1)+COUNTIFS(OFFSET('CCUS benefits'!$A$1,2,$B7-1,totalresp),1,OFFSET('CCUS benefits'!$A$1,2,T$1-1,totalresp),0)+COUNTIFS(OFFSET('CCUS benefits'!$A$1,2,$B7-1,totalresp),0,OFFSET('CCUS benefits'!$A$1,2,T$1-1,totalresp),1)))</f>
        <v>0.80434782608695654</v>
      </c>
      <c r="U7">
        <f ca="1">1-(COUNTIFS(OFFSET('CCUS benefits'!$A$1,2,$B7-1,totalresp),1,OFFSET('CCUS benefits'!$A$1,2,U$1-1,totalresp),1)/(COUNTIFS(OFFSET('CCUS benefits'!$A$1,2,$B7-1,totalresp),1,OFFSET('CCUS benefits'!$A$1,2,U$1-1,totalresp),1)+COUNTIFS(OFFSET('CCUS benefits'!$A$1,2,$B7-1,totalresp),1,OFFSET('CCUS benefits'!$A$1,2,U$1-1,totalresp),0)+COUNTIFS(OFFSET('CCUS benefits'!$A$1,2,$B7-1,totalresp),0,OFFSET('CCUS benefits'!$A$1,2,U$1-1,totalresp),1)))</f>
        <v>0.66666666666666674</v>
      </c>
      <c r="V7">
        <f ca="1">1-(COUNTIFS(OFFSET('CCUS benefits'!$A$1,2,$B7-1,totalresp),1,OFFSET('CCUS benefits'!$A$1,2,V$1-1,totalresp),1)/(COUNTIFS(OFFSET('CCUS benefits'!$A$1,2,$B7-1,totalresp),1,OFFSET('CCUS benefits'!$A$1,2,V$1-1,totalresp),1)+COUNTIFS(OFFSET('CCUS benefits'!$A$1,2,$B7-1,totalresp),1,OFFSET('CCUS benefits'!$A$1,2,V$1-1,totalresp),0)+COUNTIFS(OFFSET('CCUS benefits'!$A$1,2,$B7-1,totalresp),0,OFFSET('CCUS benefits'!$A$1,2,V$1-1,totalresp),1)))</f>
        <v>0.84444444444444444</v>
      </c>
      <c r="W7">
        <f ca="1">1-(COUNTIFS(OFFSET('CCUS benefits'!$A$1,2,$B7-1,totalresp),1,OFFSET('CCUS benefits'!$A$1,2,W$1-1,totalresp),1)/(COUNTIFS(OFFSET('CCUS benefits'!$A$1,2,$B7-1,totalresp),1,OFFSET('CCUS benefits'!$A$1,2,W$1-1,totalresp),1)+COUNTIFS(OFFSET('CCUS benefits'!$A$1,2,$B7-1,totalresp),1,OFFSET('CCUS benefits'!$A$1,2,W$1-1,totalresp),0)+COUNTIFS(OFFSET('CCUS benefits'!$A$1,2,$B7-1,totalresp),0,OFFSET('CCUS benefits'!$A$1,2,W$1-1,totalresp),1)))</f>
        <v>0.88636363636363635</v>
      </c>
      <c r="X7">
        <f ca="1">1-(COUNTIFS(OFFSET('CCUS benefits'!$A$1,2,$B7-1,totalresp),1,OFFSET('CCUS benefits'!$A$1,2,X$1-1,totalresp),1)/(COUNTIFS(OFFSET('CCUS benefits'!$A$1,2,$B7-1,totalresp),1,OFFSET('CCUS benefits'!$A$1,2,X$1-1,totalresp),1)+COUNTIFS(OFFSET('CCUS benefits'!$A$1,2,$B7-1,totalresp),1,OFFSET('CCUS benefits'!$A$1,2,X$1-1,totalresp),0)+COUNTIFS(OFFSET('CCUS benefits'!$A$1,2,$B7-1,totalresp),0,OFFSET('CCUS benefits'!$A$1,2,X$1-1,totalresp),1)))</f>
        <v>0.81132075471698117</v>
      </c>
    </row>
    <row r="8" spans="1:28" ht="52.9" x14ac:dyDescent="0.45">
      <c r="A8" s="3" t="s">
        <v>320</v>
      </c>
      <c r="B8" s="6">
        <v>11</v>
      </c>
      <c r="C8">
        <f ca="1">1-(COUNTIFS(OFFSET('CCUS benefits'!$A$1,2,$B8-1,totalresp),1,OFFSET('CCUS benefits'!$A$1,2,C$1-1,totalresp),1)/(COUNTIFS(OFFSET('CCUS benefits'!$A$1,2,$B8-1,totalresp),1,OFFSET('CCUS benefits'!$A$1,2,C$1-1,totalresp),1)+COUNTIFS(OFFSET('CCUS benefits'!$A$1,2,$B8-1,totalresp),1,OFFSET('CCUS benefits'!$A$1,2,C$1-1,totalresp),0)+COUNTIFS(OFFSET('CCUS benefits'!$A$1,2,$B8-1,totalresp),0,OFFSET('CCUS benefits'!$A$1,2,C$1-1,totalresp),1)))</f>
        <v>0.56716417910447769</v>
      </c>
      <c r="D8">
        <f ca="1">1-(COUNTIFS(OFFSET('CCUS benefits'!$A$1,2,$B8-1,totalresp),1,OFFSET('CCUS benefits'!$A$1,2,D$1-1,totalresp),1)/(COUNTIFS(OFFSET('CCUS benefits'!$A$1,2,$B8-1,totalresp),1,OFFSET('CCUS benefits'!$A$1,2,D$1-1,totalresp),1)+COUNTIFS(OFFSET('CCUS benefits'!$A$1,2,$B8-1,totalresp),1,OFFSET('CCUS benefits'!$A$1,2,D$1-1,totalresp),0)+COUNTIFS(OFFSET('CCUS benefits'!$A$1,2,$B8-1,totalresp),0,OFFSET('CCUS benefits'!$A$1,2,D$1-1,totalresp),1)))</f>
        <v>0.53424657534246578</v>
      </c>
      <c r="E8">
        <f ca="1">1-(COUNTIFS(OFFSET('CCUS benefits'!$A$1,2,$B8-1,totalresp),1,OFFSET('CCUS benefits'!$A$1,2,E$1-1,totalresp),1)/(COUNTIFS(OFFSET('CCUS benefits'!$A$1,2,$B8-1,totalresp),1,OFFSET('CCUS benefits'!$A$1,2,E$1-1,totalresp),1)+COUNTIFS(OFFSET('CCUS benefits'!$A$1,2,$B8-1,totalresp),1,OFFSET('CCUS benefits'!$A$1,2,E$1-1,totalresp),0)+COUNTIFS(OFFSET('CCUS benefits'!$A$1,2,$B8-1,totalresp),0,OFFSET('CCUS benefits'!$A$1,2,E$1-1,totalresp),1)))</f>
        <v>0.75</v>
      </c>
      <c r="F8">
        <f ca="1">1-(COUNTIFS(OFFSET('CCUS benefits'!$A$1,2,$B8-1,totalresp),1,OFFSET('CCUS benefits'!$A$1,2,F$1-1,totalresp),1)/(COUNTIFS(OFFSET('CCUS benefits'!$A$1,2,$B8-1,totalresp),1,OFFSET('CCUS benefits'!$A$1,2,F$1-1,totalresp),1)+COUNTIFS(OFFSET('CCUS benefits'!$A$1,2,$B8-1,totalresp),1,OFFSET('CCUS benefits'!$A$1,2,F$1-1,totalresp),0)+COUNTIFS(OFFSET('CCUS benefits'!$A$1,2,$B8-1,totalresp),0,OFFSET('CCUS benefits'!$A$1,2,F$1-1,totalresp),1)))</f>
        <v>0.679245283018868</v>
      </c>
      <c r="G8">
        <f ca="1">1-(COUNTIFS(OFFSET('CCUS benefits'!$A$1,2,$B8-1,totalresp),1,OFFSET('CCUS benefits'!$A$1,2,G$1-1,totalresp),1)/(COUNTIFS(OFFSET('CCUS benefits'!$A$1,2,$B8-1,totalresp),1,OFFSET('CCUS benefits'!$A$1,2,G$1-1,totalresp),1)+COUNTIFS(OFFSET('CCUS benefits'!$A$1,2,$B8-1,totalresp),1,OFFSET('CCUS benefits'!$A$1,2,G$1-1,totalresp),0)+COUNTIFS(OFFSET('CCUS benefits'!$A$1,2,$B8-1,totalresp),0,OFFSET('CCUS benefits'!$A$1,2,G$1-1,totalresp),1)))</f>
        <v>0.50877192982456143</v>
      </c>
      <c r="H8">
        <f ca="1">1-(COUNTIFS(OFFSET('CCUS benefits'!$A$1,2,$B8-1,totalresp),1,OFFSET('CCUS benefits'!$A$1,2,H$1-1,totalresp),1)/(COUNTIFS(OFFSET('CCUS benefits'!$A$1,2,$B8-1,totalresp),1,OFFSET('CCUS benefits'!$A$1,2,H$1-1,totalresp),1)+COUNTIFS(OFFSET('CCUS benefits'!$A$1,2,$B8-1,totalresp),1,OFFSET('CCUS benefits'!$A$1,2,H$1-1,totalresp),0)+COUNTIFS(OFFSET('CCUS benefits'!$A$1,2,$B8-1,totalresp),0,OFFSET('CCUS benefits'!$A$1,2,H$1-1,totalresp),1)))</f>
        <v>0</v>
      </c>
      <c r="I8">
        <f ca="1">1-(COUNTIFS(OFFSET('CCUS benefits'!$A$1,2,$B8-1,totalresp),1,OFFSET('CCUS benefits'!$A$1,2,I$1-1,totalresp),1)/(COUNTIFS(OFFSET('CCUS benefits'!$A$1,2,$B8-1,totalresp),1,OFFSET('CCUS benefits'!$A$1,2,I$1-1,totalresp),1)+COUNTIFS(OFFSET('CCUS benefits'!$A$1,2,$B8-1,totalresp),1,OFFSET('CCUS benefits'!$A$1,2,I$1-1,totalresp),0)+COUNTIFS(OFFSET('CCUS benefits'!$A$1,2,$B8-1,totalresp),0,OFFSET('CCUS benefits'!$A$1,2,I$1-1,totalresp),1)))</f>
        <v>0.75</v>
      </c>
      <c r="J8">
        <f ca="1">1-(COUNTIFS(OFFSET('CCUS benefits'!$A$1,2,$B8-1,totalresp),1,OFFSET('CCUS benefits'!$A$1,2,J$1-1,totalresp),1)/(COUNTIFS(OFFSET('CCUS benefits'!$A$1,2,$B8-1,totalresp),1,OFFSET('CCUS benefits'!$A$1,2,J$1-1,totalresp),1)+COUNTIFS(OFFSET('CCUS benefits'!$A$1,2,$B8-1,totalresp),1,OFFSET('CCUS benefits'!$A$1,2,J$1-1,totalresp),0)+COUNTIFS(OFFSET('CCUS benefits'!$A$1,2,$B8-1,totalresp),0,OFFSET('CCUS benefits'!$A$1,2,J$1-1,totalresp),1)))</f>
        <v>0.72727272727272729</v>
      </c>
      <c r="K8">
        <f ca="1">1-(COUNTIFS(OFFSET('CCUS benefits'!$A$1,2,$B8-1,totalresp),1,OFFSET('CCUS benefits'!$A$1,2,K$1-1,totalresp),1)/(COUNTIFS(OFFSET('CCUS benefits'!$A$1,2,$B8-1,totalresp),1,OFFSET('CCUS benefits'!$A$1,2,K$1-1,totalresp),1)+COUNTIFS(OFFSET('CCUS benefits'!$A$1,2,$B8-1,totalresp),1,OFFSET('CCUS benefits'!$A$1,2,K$1-1,totalresp),0)+COUNTIFS(OFFSET('CCUS benefits'!$A$1,2,$B8-1,totalresp),0,OFFSET('CCUS benefits'!$A$1,2,K$1-1,totalresp),1)))</f>
        <v>0.79591836734693877</v>
      </c>
      <c r="L8">
        <f ca="1">1-(COUNTIFS(OFFSET('CCUS benefits'!$A$1,2,$B8-1,totalresp),1,OFFSET('CCUS benefits'!$A$1,2,L$1-1,totalresp),1)/(COUNTIFS(OFFSET('CCUS benefits'!$A$1,2,$B8-1,totalresp),1,OFFSET('CCUS benefits'!$A$1,2,L$1-1,totalresp),1)+COUNTIFS(OFFSET('CCUS benefits'!$A$1,2,$B8-1,totalresp),1,OFFSET('CCUS benefits'!$A$1,2,L$1-1,totalresp),0)+COUNTIFS(OFFSET('CCUS benefits'!$A$1,2,$B8-1,totalresp),0,OFFSET('CCUS benefits'!$A$1,2,L$1-1,totalresp),1)))</f>
        <v>0.77551020408163263</v>
      </c>
      <c r="M8">
        <f ca="1">1-(COUNTIFS(OFFSET('CCUS benefits'!$A$1,2,$B8-1,totalresp),1,OFFSET('CCUS benefits'!$A$1,2,M$1-1,totalresp),1)/(COUNTIFS(OFFSET('CCUS benefits'!$A$1,2,$B8-1,totalresp),1,OFFSET('CCUS benefits'!$A$1,2,M$1-1,totalresp),1)+COUNTIFS(OFFSET('CCUS benefits'!$A$1,2,$B8-1,totalresp),1,OFFSET('CCUS benefits'!$A$1,2,M$1-1,totalresp),0)+COUNTIFS(OFFSET('CCUS benefits'!$A$1,2,$B8-1,totalresp),0,OFFSET('CCUS benefits'!$A$1,2,M$1-1,totalresp),1)))</f>
        <v>0.65</v>
      </c>
      <c r="N8">
        <f ca="1">1-(COUNTIFS(OFFSET('CCUS benefits'!$A$1,2,$B8-1,totalresp),1,OFFSET('CCUS benefits'!$A$1,2,N$1-1,totalresp),1)/(COUNTIFS(OFFSET('CCUS benefits'!$A$1,2,$B8-1,totalresp),1,OFFSET('CCUS benefits'!$A$1,2,N$1-1,totalresp),1)+COUNTIFS(OFFSET('CCUS benefits'!$A$1,2,$B8-1,totalresp),1,OFFSET('CCUS benefits'!$A$1,2,N$1-1,totalresp),0)+COUNTIFS(OFFSET('CCUS benefits'!$A$1,2,$B8-1,totalresp),0,OFFSET('CCUS benefits'!$A$1,2,N$1-1,totalresp),1)))</f>
        <v>0.73214285714285721</v>
      </c>
      <c r="O8">
        <f ca="1">1-(COUNTIFS(OFFSET('CCUS benefits'!$A$1,2,$B8-1,totalresp),1,OFFSET('CCUS benefits'!$A$1,2,O$1-1,totalresp),1)/(COUNTIFS(OFFSET('CCUS benefits'!$A$1,2,$B8-1,totalresp),1,OFFSET('CCUS benefits'!$A$1,2,O$1-1,totalresp),1)+COUNTIFS(OFFSET('CCUS benefits'!$A$1,2,$B8-1,totalresp),1,OFFSET('CCUS benefits'!$A$1,2,O$1-1,totalresp),0)+COUNTIFS(OFFSET('CCUS benefits'!$A$1,2,$B8-1,totalresp),0,OFFSET('CCUS benefits'!$A$1,2,O$1-1,totalresp),1)))</f>
        <v>0.83673469387755106</v>
      </c>
      <c r="P8">
        <f ca="1">1-(COUNTIFS(OFFSET('CCUS benefits'!$A$1,2,$B8-1,totalresp),1,OFFSET('CCUS benefits'!$A$1,2,P$1-1,totalresp),1)/(COUNTIFS(OFFSET('CCUS benefits'!$A$1,2,$B8-1,totalresp),1,OFFSET('CCUS benefits'!$A$1,2,P$1-1,totalresp),1)+COUNTIFS(OFFSET('CCUS benefits'!$A$1,2,$B8-1,totalresp),1,OFFSET('CCUS benefits'!$A$1,2,P$1-1,totalresp),0)+COUNTIFS(OFFSET('CCUS benefits'!$A$1,2,$B8-1,totalresp),0,OFFSET('CCUS benefits'!$A$1,2,P$1-1,totalresp),1)))</f>
        <v>0.85416666666666663</v>
      </c>
      <c r="Q8">
        <f ca="1">1-(COUNTIFS(OFFSET('CCUS benefits'!$A$1,2,$B8-1,totalresp),1,OFFSET('CCUS benefits'!$A$1,2,Q$1-1,totalresp),1)/(COUNTIFS(OFFSET('CCUS benefits'!$A$1,2,$B8-1,totalresp),1,OFFSET('CCUS benefits'!$A$1,2,Q$1-1,totalresp),1)+COUNTIFS(OFFSET('CCUS benefits'!$A$1,2,$B8-1,totalresp),1,OFFSET('CCUS benefits'!$A$1,2,Q$1-1,totalresp),0)+COUNTIFS(OFFSET('CCUS benefits'!$A$1,2,$B8-1,totalresp),0,OFFSET('CCUS benefits'!$A$1,2,Q$1-1,totalresp),1)))</f>
        <v>0.82456140350877194</v>
      </c>
      <c r="R8">
        <f ca="1">1-(COUNTIFS(OFFSET('CCUS benefits'!$A$1,2,$B8-1,totalresp),1,OFFSET('CCUS benefits'!$A$1,2,R$1-1,totalresp),1)/(COUNTIFS(OFFSET('CCUS benefits'!$A$1,2,$B8-1,totalresp),1,OFFSET('CCUS benefits'!$A$1,2,R$1-1,totalresp),1)+COUNTIFS(OFFSET('CCUS benefits'!$A$1,2,$B8-1,totalresp),1,OFFSET('CCUS benefits'!$A$1,2,R$1-1,totalresp),0)+COUNTIFS(OFFSET('CCUS benefits'!$A$1,2,$B8-1,totalresp),0,OFFSET('CCUS benefits'!$A$1,2,R$1-1,totalresp),1)))</f>
        <v>0.87234042553191493</v>
      </c>
      <c r="S8">
        <f ca="1">1-(COUNTIFS(OFFSET('CCUS benefits'!$A$1,2,$B8-1,totalresp),1,OFFSET('CCUS benefits'!$A$1,2,S$1-1,totalresp),1)/(COUNTIFS(OFFSET('CCUS benefits'!$A$1,2,$B8-1,totalresp),1,OFFSET('CCUS benefits'!$A$1,2,S$1-1,totalresp),1)+COUNTIFS(OFFSET('CCUS benefits'!$A$1,2,$B8-1,totalresp),1,OFFSET('CCUS benefits'!$A$1,2,S$1-1,totalresp),0)+COUNTIFS(OFFSET('CCUS benefits'!$A$1,2,$B8-1,totalresp),0,OFFSET('CCUS benefits'!$A$1,2,S$1-1,totalresp),1)))</f>
        <v>0.85714285714285721</v>
      </c>
      <c r="T8">
        <f ca="1">1-(COUNTIFS(OFFSET('CCUS benefits'!$A$1,2,$B8-1,totalresp),1,OFFSET('CCUS benefits'!$A$1,2,T$1-1,totalresp),1)/(COUNTIFS(OFFSET('CCUS benefits'!$A$1,2,$B8-1,totalresp),1,OFFSET('CCUS benefits'!$A$1,2,T$1-1,totalresp),1)+COUNTIFS(OFFSET('CCUS benefits'!$A$1,2,$B8-1,totalresp),1,OFFSET('CCUS benefits'!$A$1,2,T$1-1,totalresp),0)+COUNTIFS(OFFSET('CCUS benefits'!$A$1,2,$B8-1,totalresp),0,OFFSET('CCUS benefits'!$A$1,2,T$1-1,totalresp),1)))</f>
        <v>0.86274509803921573</v>
      </c>
      <c r="U8">
        <f ca="1">1-(COUNTIFS(OFFSET('CCUS benefits'!$A$1,2,$B8-1,totalresp),1,OFFSET('CCUS benefits'!$A$1,2,U$1-1,totalresp),1)/(COUNTIFS(OFFSET('CCUS benefits'!$A$1,2,$B8-1,totalresp),1,OFFSET('CCUS benefits'!$A$1,2,U$1-1,totalresp),1)+COUNTIFS(OFFSET('CCUS benefits'!$A$1,2,$B8-1,totalresp),1,OFFSET('CCUS benefits'!$A$1,2,U$1-1,totalresp),0)+COUNTIFS(OFFSET('CCUS benefits'!$A$1,2,$B8-1,totalresp),0,OFFSET('CCUS benefits'!$A$1,2,U$1-1,totalresp),1)))</f>
        <v>0.66037735849056611</v>
      </c>
      <c r="V8">
        <f ca="1">1-(COUNTIFS(OFFSET('CCUS benefits'!$A$1,2,$B8-1,totalresp),1,OFFSET('CCUS benefits'!$A$1,2,V$1-1,totalresp),1)/(COUNTIFS(OFFSET('CCUS benefits'!$A$1,2,$B8-1,totalresp),1,OFFSET('CCUS benefits'!$A$1,2,V$1-1,totalresp),1)+COUNTIFS(OFFSET('CCUS benefits'!$A$1,2,$B8-1,totalresp),1,OFFSET('CCUS benefits'!$A$1,2,V$1-1,totalresp),0)+COUNTIFS(OFFSET('CCUS benefits'!$A$1,2,$B8-1,totalresp),0,OFFSET('CCUS benefits'!$A$1,2,V$1-1,totalresp),1)))</f>
        <v>0.82978723404255317</v>
      </c>
      <c r="W8">
        <f ca="1">1-(COUNTIFS(OFFSET('CCUS benefits'!$A$1,2,$B8-1,totalresp),1,OFFSET('CCUS benefits'!$A$1,2,W$1-1,totalresp),1)/(COUNTIFS(OFFSET('CCUS benefits'!$A$1,2,$B8-1,totalresp),1,OFFSET('CCUS benefits'!$A$1,2,W$1-1,totalresp),1)+COUNTIFS(OFFSET('CCUS benefits'!$A$1,2,$B8-1,totalresp),1,OFFSET('CCUS benefits'!$A$1,2,W$1-1,totalresp),0)+COUNTIFS(OFFSET('CCUS benefits'!$A$1,2,$B8-1,totalresp),0,OFFSET('CCUS benefits'!$A$1,2,W$1-1,totalresp),1)))</f>
        <v>0.91666666666666663</v>
      </c>
      <c r="X8">
        <f ca="1">1-(COUNTIFS(OFFSET('CCUS benefits'!$A$1,2,$B8-1,totalresp),1,OFFSET('CCUS benefits'!$A$1,2,X$1-1,totalresp),1)/(COUNTIFS(OFFSET('CCUS benefits'!$A$1,2,$B8-1,totalresp),1,OFFSET('CCUS benefits'!$A$1,2,X$1-1,totalresp),1)+COUNTIFS(OFFSET('CCUS benefits'!$A$1,2,$B8-1,totalresp),1,OFFSET('CCUS benefits'!$A$1,2,X$1-1,totalresp),0)+COUNTIFS(OFFSET('CCUS benefits'!$A$1,2,$B8-1,totalresp),0,OFFSET('CCUS benefits'!$A$1,2,X$1-1,totalresp),1)))</f>
        <v>0.73076923076923084</v>
      </c>
    </row>
    <row r="9" spans="1:28" ht="39.75" x14ac:dyDescent="0.45">
      <c r="A9" s="3" t="s">
        <v>321</v>
      </c>
      <c r="B9" s="6">
        <v>12</v>
      </c>
      <c r="C9">
        <f ca="1">1-(COUNTIFS(OFFSET('CCUS benefits'!$A$1,2,$B9-1,totalresp),1,OFFSET('CCUS benefits'!$A$1,2,C$1-1,totalresp),1)/(COUNTIFS(OFFSET('CCUS benefits'!$A$1,2,$B9-1,totalresp),1,OFFSET('CCUS benefits'!$A$1,2,C$1-1,totalresp),1)+COUNTIFS(OFFSET('CCUS benefits'!$A$1,2,$B9-1,totalresp),1,OFFSET('CCUS benefits'!$A$1,2,C$1-1,totalresp),0)+COUNTIFS(OFFSET('CCUS benefits'!$A$1,2,$B9-1,totalresp),0,OFFSET('CCUS benefits'!$A$1,2,C$1-1,totalresp),1)))</f>
        <v>0.7857142857142857</v>
      </c>
      <c r="D9">
        <f ca="1">1-(COUNTIFS(OFFSET('CCUS benefits'!$A$1,2,$B9-1,totalresp),1,OFFSET('CCUS benefits'!$A$1,2,D$1-1,totalresp),1)/(COUNTIFS(OFFSET('CCUS benefits'!$A$1,2,$B9-1,totalresp),1,OFFSET('CCUS benefits'!$A$1,2,D$1-1,totalresp),1)+COUNTIFS(OFFSET('CCUS benefits'!$A$1,2,$B9-1,totalresp),1,OFFSET('CCUS benefits'!$A$1,2,D$1-1,totalresp),0)+COUNTIFS(OFFSET('CCUS benefits'!$A$1,2,$B9-1,totalresp),0,OFFSET('CCUS benefits'!$A$1,2,D$1-1,totalresp),1)))</f>
        <v>0.80303030303030298</v>
      </c>
      <c r="E9">
        <f ca="1">1-(COUNTIFS(OFFSET('CCUS benefits'!$A$1,2,$B9-1,totalresp),1,OFFSET('CCUS benefits'!$A$1,2,E$1-1,totalresp),1)/(COUNTIFS(OFFSET('CCUS benefits'!$A$1,2,$B9-1,totalresp),1,OFFSET('CCUS benefits'!$A$1,2,E$1-1,totalresp),1)+COUNTIFS(OFFSET('CCUS benefits'!$A$1,2,$B9-1,totalresp),1,OFFSET('CCUS benefits'!$A$1,2,E$1-1,totalresp),0)+COUNTIFS(OFFSET('CCUS benefits'!$A$1,2,$B9-1,totalresp),0,OFFSET('CCUS benefits'!$A$1,2,E$1-1,totalresp),1)))</f>
        <v>0.76470588235294112</v>
      </c>
      <c r="F9">
        <f ca="1">1-(COUNTIFS(OFFSET('CCUS benefits'!$A$1,2,$B9-1,totalresp),1,OFFSET('CCUS benefits'!$A$1,2,F$1-1,totalresp),1)/(COUNTIFS(OFFSET('CCUS benefits'!$A$1,2,$B9-1,totalresp),1,OFFSET('CCUS benefits'!$A$1,2,F$1-1,totalresp),1)+COUNTIFS(OFFSET('CCUS benefits'!$A$1,2,$B9-1,totalresp),1,OFFSET('CCUS benefits'!$A$1,2,F$1-1,totalresp),0)+COUNTIFS(OFFSET('CCUS benefits'!$A$1,2,$B9-1,totalresp),0,OFFSET('CCUS benefits'!$A$1,2,F$1-1,totalresp),1)))</f>
        <v>0.83333333333333337</v>
      </c>
      <c r="G9">
        <f ca="1">1-(COUNTIFS(OFFSET('CCUS benefits'!$A$1,2,$B9-1,totalresp),1,OFFSET('CCUS benefits'!$A$1,2,G$1-1,totalresp),1)/(COUNTIFS(OFFSET('CCUS benefits'!$A$1,2,$B9-1,totalresp),1,OFFSET('CCUS benefits'!$A$1,2,G$1-1,totalresp),1)+COUNTIFS(OFFSET('CCUS benefits'!$A$1,2,$B9-1,totalresp),1,OFFSET('CCUS benefits'!$A$1,2,G$1-1,totalresp),0)+COUNTIFS(OFFSET('CCUS benefits'!$A$1,2,$B9-1,totalresp),0,OFFSET('CCUS benefits'!$A$1,2,G$1-1,totalresp),1)))</f>
        <v>0.76086956521739135</v>
      </c>
      <c r="H9">
        <f ca="1">1-(COUNTIFS(OFFSET('CCUS benefits'!$A$1,2,$B9-1,totalresp),1,OFFSET('CCUS benefits'!$A$1,2,H$1-1,totalresp),1)/(COUNTIFS(OFFSET('CCUS benefits'!$A$1,2,$B9-1,totalresp),1,OFFSET('CCUS benefits'!$A$1,2,H$1-1,totalresp),1)+COUNTIFS(OFFSET('CCUS benefits'!$A$1,2,$B9-1,totalresp),1,OFFSET('CCUS benefits'!$A$1,2,H$1-1,totalresp),0)+COUNTIFS(OFFSET('CCUS benefits'!$A$1,2,$B9-1,totalresp),0,OFFSET('CCUS benefits'!$A$1,2,H$1-1,totalresp),1)))</f>
        <v>0.75</v>
      </c>
      <c r="I9">
        <f ca="1">1-(COUNTIFS(OFFSET('CCUS benefits'!$A$1,2,$B9-1,totalresp),1,OFFSET('CCUS benefits'!$A$1,2,I$1-1,totalresp),1)/(COUNTIFS(OFFSET('CCUS benefits'!$A$1,2,$B9-1,totalresp),1,OFFSET('CCUS benefits'!$A$1,2,I$1-1,totalresp),1)+COUNTIFS(OFFSET('CCUS benefits'!$A$1,2,$B9-1,totalresp),1,OFFSET('CCUS benefits'!$A$1,2,I$1-1,totalresp),0)+COUNTIFS(OFFSET('CCUS benefits'!$A$1,2,$B9-1,totalresp),0,OFFSET('CCUS benefits'!$A$1,2,I$1-1,totalresp),1)))</f>
        <v>0</v>
      </c>
      <c r="J9">
        <f ca="1">1-(COUNTIFS(OFFSET('CCUS benefits'!$A$1,2,$B9-1,totalresp),1,OFFSET('CCUS benefits'!$A$1,2,J$1-1,totalresp),1)/(COUNTIFS(OFFSET('CCUS benefits'!$A$1,2,$B9-1,totalresp),1,OFFSET('CCUS benefits'!$A$1,2,J$1-1,totalresp),1)+COUNTIFS(OFFSET('CCUS benefits'!$A$1,2,$B9-1,totalresp),1,OFFSET('CCUS benefits'!$A$1,2,J$1-1,totalresp),0)+COUNTIFS(OFFSET('CCUS benefits'!$A$1,2,$B9-1,totalresp),0,OFFSET('CCUS benefits'!$A$1,2,J$1-1,totalresp),1)))</f>
        <v>0.8</v>
      </c>
      <c r="K9">
        <f ca="1">1-(COUNTIFS(OFFSET('CCUS benefits'!$A$1,2,$B9-1,totalresp),1,OFFSET('CCUS benefits'!$A$1,2,K$1-1,totalresp),1)/(COUNTIFS(OFFSET('CCUS benefits'!$A$1,2,$B9-1,totalresp),1,OFFSET('CCUS benefits'!$A$1,2,K$1-1,totalresp),1)+COUNTIFS(OFFSET('CCUS benefits'!$A$1,2,$B9-1,totalresp),1,OFFSET('CCUS benefits'!$A$1,2,K$1-1,totalresp),0)+COUNTIFS(OFFSET('CCUS benefits'!$A$1,2,$B9-1,totalresp),0,OFFSET('CCUS benefits'!$A$1,2,K$1-1,totalresp),1)))</f>
        <v>0.93103448275862066</v>
      </c>
      <c r="L9">
        <f ca="1">1-(COUNTIFS(OFFSET('CCUS benefits'!$A$1,2,$B9-1,totalresp),1,OFFSET('CCUS benefits'!$A$1,2,L$1-1,totalresp),1)/(COUNTIFS(OFFSET('CCUS benefits'!$A$1,2,$B9-1,totalresp),1,OFFSET('CCUS benefits'!$A$1,2,L$1-1,totalresp),1)+COUNTIFS(OFFSET('CCUS benefits'!$A$1,2,$B9-1,totalresp),1,OFFSET('CCUS benefits'!$A$1,2,L$1-1,totalresp),0)+COUNTIFS(OFFSET('CCUS benefits'!$A$1,2,$B9-1,totalresp),0,OFFSET('CCUS benefits'!$A$1,2,L$1-1,totalresp),1)))</f>
        <v>0.93333333333333335</v>
      </c>
      <c r="M9">
        <f ca="1">1-(COUNTIFS(OFFSET('CCUS benefits'!$A$1,2,$B9-1,totalresp),1,OFFSET('CCUS benefits'!$A$1,2,M$1-1,totalresp),1)/(COUNTIFS(OFFSET('CCUS benefits'!$A$1,2,$B9-1,totalresp),1,OFFSET('CCUS benefits'!$A$1,2,M$1-1,totalresp),1)+COUNTIFS(OFFSET('CCUS benefits'!$A$1,2,$B9-1,totalresp),1,OFFSET('CCUS benefits'!$A$1,2,M$1-1,totalresp),0)+COUNTIFS(OFFSET('CCUS benefits'!$A$1,2,$B9-1,totalresp),0,OFFSET('CCUS benefits'!$A$1,2,M$1-1,totalresp),1)))</f>
        <v>0.84782608695652173</v>
      </c>
      <c r="N9">
        <f ca="1">1-(COUNTIFS(OFFSET('CCUS benefits'!$A$1,2,$B9-1,totalresp),1,OFFSET('CCUS benefits'!$A$1,2,N$1-1,totalresp),1)/(COUNTIFS(OFFSET('CCUS benefits'!$A$1,2,$B9-1,totalresp),1,OFFSET('CCUS benefits'!$A$1,2,N$1-1,totalresp),1)+COUNTIFS(OFFSET('CCUS benefits'!$A$1,2,$B9-1,totalresp),1,OFFSET('CCUS benefits'!$A$1,2,N$1-1,totalresp),0)+COUNTIFS(OFFSET('CCUS benefits'!$A$1,2,$B9-1,totalresp),0,OFFSET('CCUS benefits'!$A$1,2,N$1-1,totalresp),1)))</f>
        <v>0.83783783783783783</v>
      </c>
      <c r="O9">
        <f ca="1">1-(COUNTIFS(OFFSET('CCUS benefits'!$A$1,2,$B9-1,totalresp),1,OFFSET('CCUS benefits'!$A$1,2,O$1-1,totalresp),1)/(COUNTIFS(OFFSET('CCUS benefits'!$A$1,2,$B9-1,totalresp),1,OFFSET('CCUS benefits'!$A$1,2,O$1-1,totalresp),1)+COUNTIFS(OFFSET('CCUS benefits'!$A$1,2,$B9-1,totalresp),1,OFFSET('CCUS benefits'!$A$1,2,O$1-1,totalresp),0)+COUNTIFS(OFFSET('CCUS benefits'!$A$1,2,$B9-1,totalresp),0,OFFSET('CCUS benefits'!$A$1,2,O$1-1,totalresp),1)))</f>
        <v>0.79166666666666663</v>
      </c>
      <c r="P9">
        <f ca="1">1-(COUNTIFS(OFFSET('CCUS benefits'!$A$1,2,$B9-1,totalresp),1,OFFSET('CCUS benefits'!$A$1,2,P$1-1,totalresp),1)/(COUNTIFS(OFFSET('CCUS benefits'!$A$1,2,$B9-1,totalresp),1,OFFSET('CCUS benefits'!$A$1,2,P$1-1,totalresp),1)+COUNTIFS(OFFSET('CCUS benefits'!$A$1,2,$B9-1,totalresp),1,OFFSET('CCUS benefits'!$A$1,2,P$1-1,totalresp),0)+COUNTIFS(OFFSET('CCUS benefits'!$A$1,2,$B9-1,totalresp),0,OFFSET('CCUS benefits'!$A$1,2,P$1-1,totalresp),1)))</f>
        <v>0.875</v>
      </c>
      <c r="Q9">
        <f ca="1">1-(COUNTIFS(OFFSET('CCUS benefits'!$A$1,2,$B9-1,totalresp),1,OFFSET('CCUS benefits'!$A$1,2,Q$1-1,totalresp),1)/(COUNTIFS(OFFSET('CCUS benefits'!$A$1,2,$B9-1,totalresp),1,OFFSET('CCUS benefits'!$A$1,2,Q$1-1,totalresp),1)+COUNTIFS(OFFSET('CCUS benefits'!$A$1,2,$B9-1,totalresp),1,OFFSET('CCUS benefits'!$A$1,2,Q$1-1,totalresp),0)+COUNTIFS(OFFSET('CCUS benefits'!$A$1,2,$B9-1,totalresp),0,OFFSET('CCUS benefits'!$A$1,2,Q$1-1,totalresp),1)))</f>
        <v>0.81818181818181812</v>
      </c>
      <c r="R9">
        <f ca="1">1-(COUNTIFS(OFFSET('CCUS benefits'!$A$1,2,$B9-1,totalresp),1,OFFSET('CCUS benefits'!$A$1,2,R$1-1,totalresp),1)/(COUNTIFS(OFFSET('CCUS benefits'!$A$1,2,$B9-1,totalresp),1,OFFSET('CCUS benefits'!$A$1,2,R$1-1,totalresp),1)+COUNTIFS(OFFSET('CCUS benefits'!$A$1,2,$B9-1,totalresp),1,OFFSET('CCUS benefits'!$A$1,2,R$1-1,totalresp),0)+COUNTIFS(OFFSET('CCUS benefits'!$A$1,2,$B9-1,totalresp),0,OFFSET('CCUS benefits'!$A$1,2,R$1-1,totalresp),1)))</f>
        <v>0.75</v>
      </c>
      <c r="S9">
        <f ca="1">1-(COUNTIFS(OFFSET('CCUS benefits'!$A$1,2,$B9-1,totalresp),1,OFFSET('CCUS benefits'!$A$1,2,S$1-1,totalresp),1)/(COUNTIFS(OFFSET('CCUS benefits'!$A$1,2,$B9-1,totalresp),1,OFFSET('CCUS benefits'!$A$1,2,S$1-1,totalresp),1)+COUNTIFS(OFFSET('CCUS benefits'!$A$1,2,$B9-1,totalresp),1,OFFSET('CCUS benefits'!$A$1,2,S$1-1,totalresp),0)+COUNTIFS(OFFSET('CCUS benefits'!$A$1,2,$B9-1,totalresp),0,OFFSET('CCUS benefits'!$A$1,2,S$1-1,totalresp),1)))</f>
        <v>0.92307692307692313</v>
      </c>
      <c r="T9">
        <f ca="1">1-(COUNTIFS(OFFSET('CCUS benefits'!$A$1,2,$B9-1,totalresp),1,OFFSET('CCUS benefits'!$A$1,2,T$1-1,totalresp),1)/(COUNTIFS(OFFSET('CCUS benefits'!$A$1,2,$B9-1,totalresp),1,OFFSET('CCUS benefits'!$A$1,2,T$1-1,totalresp),1)+COUNTIFS(OFFSET('CCUS benefits'!$A$1,2,$B9-1,totalresp),1,OFFSET('CCUS benefits'!$A$1,2,T$1-1,totalresp),0)+COUNTIFS(OFFSET('CCUS benefits'!$A$1,2,$B9-1,totalresp),0,OFFSET('CCUS benefits'!$A$1,2,T$1-1,totalresp),1)))</f>
        <v>0.8</v>
      </c>
      <c r="U9">
        <f ca="1">1-(COUNTIFS(OFFSET('CCUS benefits'!$A$1,2,$B9-1,totalresp),1,OFFSET('CCUS benefits'!$A$1,2,U$1-1,totalresp),1)/(COUNTIFS(OFFSET('CCUS benefits'!$A$1,2,$B9-1,totalresp),1,OFFSET('CCUS benefits'!$A$1,2,U$1-1,totalresp),1)+COUNTIFS(OFFSET('CCUS benefits'!$A$1,2,$B9-1,totalresp),1,OFFSET('CCUS benefits'!$A$1,2,U$1-1,totalresp),0)+COUNTIFS(OFFSET('CCUS benefits'!$A$1,2,$B9-1,totalresp),0,OFFSET('CCUS benefits'!$A$1,2,U$1-1,totalresp),1)))</f>
        <v>0.80555555555555558</v>
      </c>
      <c r="V9">
        <f ca="1">1-(COUNTIFS(OFFSET('CCUS benefits'!$A$1,2,$B9-1,totalresp),1,OFFSET('CCUS benefits'!$A$1,2,V$1-1,totalresp),1)/(COUNTIFS(OFFSET('CCUS benefits'!$A$1,2,$B9-1,totalresp),1,OFFSET('CCUS benefits'!$A$1,2,V$1-1,totalresp),1)+COUNTIFS(OFFSET('CCUS benefits'!$A$1,2,$B9-1,totalresp),1,OFFSET('CCUS benefits'!$A$1,2,V$1-1,totalresp),0)+COUNTIFS(OFFSET('CCUS benefits'!$A$1,2,$B9-1,totalresp),0,OFFSET('CCUS benefits'!$A$1,2,V$1-1,totalresp),1)))</f>
        <v>0.92</v>
      </c>
      <c r="W9">
        <f ca="1">1-(COUNTIFS(OFFSET('CCUS benefits'!$A$1,2,$B9-1,totalresp),1,OFFSET('CCUS benefits'!$A$1,2,W$1-1,totalresp),1)/(COUNTIFS(OFFSET('CCUS benefits'!$A$1,2,$B9-1,totalresp),1,OFFSET('CCUS benefits'!$A$1,2,W$1-1,totalresp),1)+COUNTIFS(OFFSET('CCUS benefits'!$A$1,2,$B9-1,totalresp),1,OFFSET('CCUS benefits'!$A$1,2,W$1-1,totalresp),0)+COUNTIFS(OFFSET('CCUS benefits'!$A$1,2,$B9-1,totalresp),0,OFFSET('CCUS benefits'!$A$1,2,W$1-1,totalresp),1)))</f>
        <v>0.8</v>
      </c>
      <c r="X9">
        <f ca="1">1-(COUNTIFS(OFFSET('CCUS benefits'!$A$1,2,$B9-1,totalresp),1,OFFSET('CCUS benefits'!$A$1,2,X$1-1,totalresp),1)/(COUNTIFS(OFFSET('CCUS benefits'!$A$1,2,$B9-1,totalresp),1,OFFSET('CCUS benefits'!$A$1,2,X$1-1,totalresp),1)+COUNTIFS(OFFSET('CCUS benefits'!$A$1,2,$B9-1,totalresp),1,OFFSET('CCUS benefits'!$A$1,2,X$1-1,totalresp),0)+COUNTIFS(OFFSET('CCUS benefits'!$A$1,2,$B9-1,totalresp),0,OFFSET('CCUS benefits'!$A$1,2,X$1-1,totalresp),1)))</f>
        <v>0.91428571428571426</v>
      </c>
    </row>
    <row r="10" spans="1:28" ht="26.65" x14ac:dyDescent="0.45">
      <c r="A10" s="3" t="s">
        <v>322</v>
      </c>
      <c r="B10" s="6">
        <v>13</v>
      </c>
      <c r="C10">
        <f ca="1">1-(COUNTIFS(OFFSET('CCUS benefits'!$A$1,2,$B10-1,totalresp),1,OFFSET('CCUS benefits'!$A$1,2,C$1-1,totalresp),1)/(COUNTIFS(OFFSET('CCUS benefits'!$A$1,2,$B10-1,totalresp),1,OFFSET('CCUS benefits'!$A$1,2,C$1-1,totalresp),1)+COUNTIFS(OFFSET('CCUS benefits'!$A$1,2,$B10-1,totalresp),1,OFFSET('CCUS benefits'!$A$1,2,C$1-1,totalresp),0)+COUNTIFS(OFFSET('CCUS benefits'!$A$1,2,$B10-1,totalresp),0,OFFSET('CCUS benefits'!$A$1,2,C$1-1,totalresp),1)))</f>
        <v>0.72131147540983609</v>
      </c>
      <c r="D10">
        <f ca="1">1-(COUNTIFS(OFFSET('CCUS benefits'!$A$1,2,$B10-1,totalresp),1,OFFSET('CCUS benefits'!$A$1,2,D$1-1,totalresp),1)/(COUNTIFS(OFFSET('CCUS benefits'!$A$1,2,$B10-1,totalresp),1,OFFSET('CCUS benefits'!$A$1,2,D$1-1,totalresp),1)+COUNTIFS(OFFSET('CCUS benefits'!$A$1,2,$B10-1,totalresp),1,OFFSET('CCUS benefits'!$A$1,2,D$1-1,totalresp),0)+COUNTIFS(OFFSET('CCUS benefits'!$A$1,2,$B10-1,totalresp),0,OFFSET('CCUS benefits'!$A$1,2,D$1-1,totalresp),1)))</f>
        <v>0.74647887323943662</v>
      </c>
      <c r="E10">
        <f ca="1">1-(COUNTIFS(OFFSET('CCUS benefits'!$A$1,2,$B10-1,totalresp),1,OFFSET('CCUS benefits'!$A$1,2,E$1-1,totalresp),1)/(COUNTIFS(OFFSET('CCUS benefits'!$A$1,2,$B10-1,totalresp),1,OFFSET('CCUS benefits'!$A$1,2,E$1-1,totalresp),1)+COUNTIFS(OFFSET('CCUS benefits'!$A$1,2,$B10-1,totalresp),1,OFFSET('CCUS benefits'!$A$1,2,E$1-1,totalresp),0)+COUNTIFS(OFFSET('CCUS benefits'!$A$1,2,$B10-1,totalresp),0,OFFSET('CCUS benefits'!$A$1,2,E$1-1,totalresp),1)))</f>
        <v>0.76190476190476186</v>
      </c>
      <c r="F10">
        <f ca="1">1-(COUNTIFS(OFFSET('CCUS benefits'!$A$1,2,$B10-1,totalresp),1,OFFSET('CCUS benefits'!$A$1,2,F$1-1,totalresp),1)/(COUNTIFS(OFFSET('CCUS benefits'!$A$1,2,$B10-1,totalresp),1,OFFSET('CCUS benefits'!$A$1,2,F$1-1,totalresp),1)+COUNTIFS(OFFSET('CCUS benefits'!$A$1,2,$B10-1,totalresp),1,OFFSET('CCUS benefits'!$A$1,2,F$1-1,totalresp),0)+COUNTIFS(OFFSET('CCUS benefits'!$A$1,2,$B10-1,totalresp),0,OFFSET('CCUS benefits'!$A$1,2,F$1-1,totalresp),1)))</f>
        <v>0.81818181818181812</v>
      </c>
      <c r="G10">
        <f ca="1">1-(COUNTIFS(OFFSET('CCUS benefits'!$A$1,2,$B10-1,totalresp),1,OFFSET('CCUS benefits'!$A$1,2,G$1-1,totalresp),1)/(COUNTIFS(OFFSET('CCUS benefits'!$A$1,2,$B10-1,totalresp),1,OFFSET('CCUS benefits'!$A$1,2,G$1-1,totalresp),1)+COUNTIFS(OFFSET('CCUS benefits'!$A$1,2,$B10-1,totalresp),1,OFFSET('CCUS benefits'!$A$1,2,G$1-1,totalresp),0)+COUNTIFS(OFFSET('CCUS benefits'!$A$1,2,$B10-1,totalresp),0,OFFSET('CCUS benefits'!$A$1,2,G$1-1,totalresp),1)))</f>
        <v>0.65999999999999992</v>
      </c>
      <c r="H10">
        <f ca="1">1-(COUNTIFS(OFFSET('CCUS benefits'!$A$1,2,$B10-1,totalresp),1,OFFSET('CCUS benefits'!$A$1,2,H$1-1,totalresp),1)/(COUNTIFS(OFFSET('CCUS benefits'!$A$1,2,$B10-1,totalresp),1,OFFSET('CCUS benefits'!$A$1,2,H$1-1,totalresp),1)+COUNTIFS(OFFSET('CCUS benefits'!$A$1,2,$B10-1,totalresp),1,OFFSET('CCUS benefits'!$A$1,2,H$1-1,totalresp),0)+COUNTIFS(OFFSET('CCUS benefits'!$A$1,2,$B10-1,totalresp),0,OFFSET('CCUS benefits'!$A$1,2,H$1-1,totalresp),1)))</f>
        <v>0.72727272727272729</v>
      </c>
      <c r="I10">
        <f ca="1">1-(COUNTIFS(OFFSET('CCUS benefits'!$A$1,2,$B10-1,totalresp),1,OFFSET('CCUS benefits'!$A$1,2,I$1-1,totalresp),1)/(COUNTIFS(OFFSET('CCUS benefits'!$A$1,2,$B10-1,totalresp),1,OFFSET('CCUS benefits'!$A$1,2,I$1-1,totalresp),1)+COUNTIFS(OFFSET('CCUS benefits'!$A$1,2,$B10-1,totalresp),1,OFFSET('CCUS benefits'!$A$1,2,I$1-1,totalresp),0)+COUNTIFS(OFFSET('CCUS benefits'!$A$1,2,$B10-1,totalresp),0,OFFSET('CCUS benefits'!$A$1,2,I$1-1,totalresp),1)))</f>
        <v>0.8</v>
      </c>
      <c r="J10">
        <f ca="1">1-(COUNTIFS(OFFSET('CCUS benefits'!$A$1,2,$B10-1,totalresp),1,OFFSET('CCUS benefits'!$A$1,2,J$1-1,totalresp),1)/(COUNTIFS(OFFSET('CCUS benefits'!$A$1,2,$B10-1,totalresp),1,OFFSET('CCUS benefits'!$A$1,2,J$1-1,totalresp),1)+COUNTIFS(OFFSET('CCUS benefits'!$A$1,2,$B10-1,totalresp),1,OFFSET('CCUS benefits'!$A$1,2,J$1-1,totalresp),0)+COUNTIFS(OFFSET('CCUS benefits'!$A$1,2,$B10-1,totalresp),0,OFFSET('CCUS benefits'!$A$1,2,J$1-1,totalresp),1)))</f>
        <v>0</v>
      </c>
      <c r="K10">
        <f ca="1">1-(COUNTIFS(OFFSET('CCUS benefits'!$A$1,2,$B10-1,totalresp),1,OFFSET('CCUS benefits'!$A$1,2,K$1-1,totalresp),1)/(COUNTIFS(OFFSET('CCUS benefits'!$A$1,2,$B10-1,totalresp),1,OFFSET('CCUS benefits'!$A$1,2,K$1-1,totalresp),1)+COUNTIFS(OFFSET('CCUS benefits'!$A$1,2,$B10-1,totalresp),1,OFFSET('CCUS benefits'!$A$1,2,K$1-1,totalresp),0)+COUNTIFS(OFFSET('CCUS benefits'!$A$1,2,$B10-1,totalresp),0,OFFSET('CCUS benefits'!$A$1,2,K$1-1,totalresp),1)))</f>
        <v>0.86111111111111116</v>
      </c>
      <c r="L10">
        <f ca="1">1-(COUNTIFS(OFFSET('CCUS benefits'!$A$1,2,$B10-1,totalresp),1,OFFSET('CCUS benefits'!$A$1,2,L$1-1,totalresp),1)/(COUNTIFS(OFFSET('CCUS benefits'!$A$1,2,$B10-1,totalresp),1,OFFSET('CCUS benefits'!$A$1,2,L$1-1,totalresp),1)+COUNTIFS(OFFSET('CCUS benefits'!$A$1,2,$B10-1,totalresp),1,OFFSET('CCUS benefits'!$A$1,2,L$1-1,totalresp),0)+COUNTIFS(OFFSET('CCUS benefits'!$A$1,2,$B10-1,totalresp),0,OFFSET('CCUS benefits'!$A$1,2,L$1-1,totalresp),1)))</f>
        <v>0.76470588235294112</v>
      </c>
      <c r="M10">
        <f ca="1">1-(COUNTIFS(OFFSET('CCUS benefits'!$A$1,2,$B10-1,totalresp),1,OFFSET('CCUS benefits'!$A$1,2,M$1-1,totalresp),1)/(COUNTIFS(OFFSET('CCUS benefits'!$A$1,2,$B10-1,totalresp),1,OFFSET('CCUS benefits'!$A$1,2,M$1-1,totalresp),1)+COUNTIFS(OFFSET('CCUS benefits'!$A$1,2,$B10-1,totalresp),1,OFFSET('CCUS benefits'!$A$1,2,M$1-1,totalresp),0)+COUNTIFS(OFFSET('CCUS benefits'!$A$1,2,$B10-1,totalresp),0,OFFSET('CCUS benefits'!$A$1,2,M$1-1,totalresp),1)))</f>
        <v>0.6875</v>
      </c>
      <c r="N10">
        <f ca="1">1-(COUNTIFS(OFFSET('CCUS benefits'!$A$1,2,$B10-1,totalresp),1,OFFSET('CCUS benefits'!$A$1,2,N$1-1,totalresp),1)/(COUNTIFS(OFFSET('CCUS benefits'!$A$1,2,$B10-1,totalresp),1,OFFSET('CCUS benefits'!$A$1,2,N$1-1,totalresp),1)+COUNTIFS(OFFSET('CCUS benefits'!$A$1,2,$B10-1,totalresp),1,OFFSET('CCUS benefits'!$A$1,2,N$1-1,totalresp),0)+COUNTIFS(OFFSET('CCUS benefits'!$A$1,2,$B10-1,totalresp),0,OFFSET('CCUS benefits'!$A$1,2,N$1-1,totalresp),1)))</f>
        <v>0.64102564102564097</v>
      </c>
      <c r="O10">
        <f ca="1">1-(COUNTIFS(OFFSET('CCUS benefits'!$A$1,2,$B10-1,totalresp),1,OFFSET('CCUS benefits'!$A$1,2,O$1-1,totalresp),1)/(COUNTIFS(OFFSET('CCUS benefits'!$A$1,2,$B10-1,totalresp),1,OFFSET('CCUS benefits'!$A$1,2,O$1-1,totalresp),1)+COUNTIFS(OFFSET('CCUS benefits'!$A$1,2,$B10-1,totalresp),1,OFFSET('CCUS benefits'!$A$1,2,O$1-1,totalresp),0)+COUNTIFS(OFFSET('CCUS benefits'!$A$1,2,$B10-1,totalresp),0,OFFSET('CCUS benefits'!$A$1,2,O$1-1,totalresp),1)))</f>
        <v>0.78125</v>
      </c>
      <c r="P10">
        <f ca="1">1-(COUNTIFS(OFFSET('CCUS benefits'!$A$1,2,$B10-1,totalresp),1,OFFSET('CCUS benefits'!$A$1,2,P$1-1,totalresp),1)/(COUNTIFS(OFFSET('CCUS benefits'!$A$1,2,$B10-1,totalresp),1,OFFSET('CCUS benefits'!$A$1,2,P$1-1,totalresp),1)+COUNTIFS(OFFSET('CCUS benefits'!$A$1,2,$B10-1,totalresp),1,OFFSET('CCUS benefits'!$A$1,2,P$1-1,totalresp),0)+COUNTIFS(OFFSET('CCUS benefits'!$A$1,2,$B10-1,totalresp),0,OFFSET('CCUS benefits'!$A$1,2,P$1-1,totalresp),1)))</f>
        <v>0.84375</v>
      </c>
      <c r="Q10">
        <f ca="1">1-(COUNTIFS(OFFSET('CCUS benefits'!$A$1,2,$B10-1,totalresp),1,OFFSET('CCUS benefits'!$A$1,2,Q$1-1,totalresp),1)/(COUNTIFS(OFFSET('CCUS benefits'!$A$1,2,$B10-1,totalresp),1,OFFSET('CCUS benefits'!$A$1,2,Q$1-1,totalresp),1)+COUNTIFS(OFFSET('CCUS benefits'!$A$1,2,$B10-1,totalresp),1,OFFSET('CCUS benefits'!$A$1,2,Q$1-1,totalresp),0)+COUNTIFS(OFFSET('CCUS benefits'!$A$1,2,$B10-1,totalresp),0,OFFSET('CCUS benefits'!$A$1,2,Q$1-1,totalresp),1)))</f>
        <v>0.83333333333333337</v>
      </c>
      <c r="R10">
        <f ca="1">1-(COUNTIFS(OFFSET('CCUS benefits'!$A$1,2,$B10-1,totalresp),1,OFFSET('CCUS benefits'!$A$1,2,R$1-1,totalresp),1)/(COUNTIFS(OFFSET('CCUS benefits'!$A$1,2,$B10-1,totalresp),1,OFFSET('CCUS benefits'!$A$1,2,R$1-1,totalresp),1)+COUNTIFS(OFFSET('CCUS benefits'!$A$1,2,$B10-1,totalresp),1,OFFSET('CCUS benefits'!$A$1,2,R$1-1,totalresp),0)+COUNTIFS(OFFSET('CCUS benefits'!$A$1,2,$B10-1,totalresp),0,OFFSET('CCUS benefits'!$A$1,2,R$1-1,totalresp),1)))</f>
        <v>0.93939393939393945</v>
      </c>
      <c r="S10">
        <f ca="1">1-(COUNTIFS(OFFSET('CCUS benefits'!$A$1,2,$B10-1,totalresp),1,OFFSET('CCUS benefits'!$A$1,2,S$1-1,totalresp),1)/(COUNTIFS(OFFSET('CCUS benefits'!$A$1,2,$B10-1,totalresp),1,OFFSET('CCUS benefits'!$A$1,2,S$1-1,totalresp),1)+COUNTIFS(OFFSET('CCUS benefits'!$A$1,2,$B10-1,totalresp),1,OFFSET('CCUS benefits'!$A$1,2,S$1-1,totalresp),0)+COUNTIFS(OFFSET('CCUS benefits'!$A$1,2,$B10-1,totalresp),0,OFFSET('CCUS benefits'!$A$1,2,S$1-1,totalresp),1)))</f>
        <v>0.88235294117647056</v>
      </c>
      <c r="T10">
        <f ca="1">1-(COUNTIFS(OFFSET('CCUS benefits'!$A$1,2,$B10-1,totalresp),1,OFFSET('CCUS benefits'!$A$1,2,T$1-1,totalresp),1)/(COUNTIFS(OFFSET('CCUS benefits'!$A$1,2,$B10-1,totalresp),1,OFFSET('CCUS benefits'!$A$1,2,T$1-1,totalresp),1)+COUNTIFS(OFFSET('CCUS benefits'!$A$1,2,$B10-1,totalresp),1,OFFSET('CCUS benefits'!$A$1,2,T$1-1,totalresp),0)+COUNTIFS(OFFSET('CCUS benefits'!$A$1,2,$B10-1,totalresp),0,OFFSET('CCUS benefits'!$A$1,2,T$1-1,totalresp),1)))</f>
        <v>0.75</v>
      </c>
      <c r="U10">
        <f ca="1">1-(COUNTIFS(OFFSET('CCUS benefits'!$A$1,2,$B10-1,totalresp),1,OFFSET('CCUS benefits'!$A$1,2,U$1-1,totalresp),1)/(COUNTIFS(OFFSET('CCUS benefits'!$A$1,2,$B10-1,totalresp),1,OFFSET('CCUS benefits'!$A$1,2,U$1-1,totalresp),1)+COUNTIFS(OFFSET('CCUS benefits'!$A$1,2,$B10-1,totalresp),1,OFFSET('CCUS benefits'!$A$1,2,U$1-1,totalresp),0)+COUNTIFS(OFFSET('CCUS benefits'!$A$1,2,$B10-1,totalresp),0,OFFSET('CCUS benefits'!$A$1,2,U$1-1,totalresp),1)))</f>
        <v>0.84782608695652173</v>
      </c>
      <c r="V10">
        <f ca="1">1-(COUNTIFS(OFFSET('CCUS benefits'!$A$1,2,$B10-1,totalresp),1,OFFSET('CCUS benefits'!$A$1,2,V$1-1,totalresp),1)/(COUNTIFS(OFFSET('CCUS benefits'!$A$1,2,$B10-1,totalresp),1,OFFSET('CCUS benefits'!$A$1,2,V$1-1,totalresp),1)+COUNTIFS(OFFSET('CCUS benefits'!$A$1,2,$B10-1,totalresp),1,OFFSET('CCUS benefits'!$A$1,2,V$1-1,totalresp),0)+COUNTIFS(OFFSET('CCUS benefits'!$A$1,2,$B10-1,totalresp),0,OFFSET('CCUS benefits'!$A$1,2,V$1-1,totalresp),1)))</f>
        <v>0.84375</v>
      </c>
      <c r="W10">
        <f ca="1">1-(COUNTIFS(OFFSET('CCUS benefits'!$A$1,2,$B10-1,totalresp),1,OFFSET('CCUS benefits'!$A$1,2,W$1-1,totalresp),1)/(COUNTIFS(OFFSET('CCUS benefits'!$A$1,2,$B10-1,totalresp),1,OFFSET('CCUS benefits'!$A$1,2,W$1-1,totalresp),1)+COUNTIFS(OFFSET('CCUS benefits'!$A$1,2,$B10-1,totalresp),1,OFFSET('CCUS benefits'!$A$1,2,W$1-1,totalresp),0)+COUNTIFS(OFFSET('CCUS benefits'!$A$1,2,$B10-1,totalresp),0,OFFSET('CCUS benefits'!$A$1,2,W$1-1,totalresp),1)))</f>
        <v>0.96969696969696972</v>
      </c>
      <c r="X10">
        <f ca="1">1-(COUNTIFS(OFFSET('CCUS benefits'!$A$1,2,$B10-1,totalresp),1,OFFSET('CCUS benefits'!$A$1,2,X$1-1,totalresp),1)/(COUNTIFS(OFFSET('CCUS benefits'!$A$1,2,$B10-1,totalresp),1,OFFSET('CCUS benefits'!$A$1,2,X$1-1,totalresp),1)+COUNTIFS(OFFSET('CCUS benefits'!$A$1,2,$B10-1,totalresp),1,OFFSET('CCUS benefits'!$A$1,2,X$1-1,totalresp),0)+COUNTIFS(OFFSET('CCUS benefits'!$A$1,2,$B10-1,totalresp),0,OFFSET('CCUS benefits'!$A$1,2,X$1-1,totalresp),1)))</f>
        <v>0.88372093023255816</v>
      </c>
    </row>
    <row r="11" spans="1:28" ht="39.75" x14ac:dyDescent="0.45">
      <c r="A11" s="3" t="s">
        <v>323</v>
      </c>
      <c r="B11" s="6">
        <v>14</v>
      </c>
      <c r="C11">
        <f ca="1">1-(COUNTIFS(OFFSET('CCUS benefits'!$A$1,2,$B11-1,totalresp),1,OFFSET('CCUS benefits'!$A$1,2,C$1-1,totalresp),1)/(COUNTIFS(OFFSET('CCUS benefits'!$A$1,2,$B11-1,totalresp),1,OFFSET('CCUS benefits'!$A$1,2,C$1-1,totalresp),1)+COUNTIFS(OFFSET('CCUS benefits'!$A$1,2,$B11-1,totalresp),1,OFFSET('CCUS benefits'!$A$1,2,C$1-1,totalresp),0)+COUNTIFS(OFFSET('CCUS benefits'!$A$1,2,$B11-1,totalresp),0,OFFSET('CCUS benefits'!$A$1,2,C$1-1,totalresp),1)))</f>
        <v>0.7592592592592593</v>
      </c>
      <c r="D11">
        <f ca="1">1-(COUNTIFS(OFFSET('CCUS benefits'!$A$1,2,$B11-1,totalresp),1,OFFSET('CCUS benefits'!$A$1,2,D$1-1,totalresp),1)/(COUNTIFS(OFFSET('CCUS benefits'!$A$1,2,$B11-1,totalresp),1,OFFSET('CCUS benefits'!$A$1,2,D$1-1,totalresp),1)+COUNTIFS(OFFSET('CCUS benefits'!$A$1,2,$B11-1,totalresp),1,OFFSET('CCUS benefits'!$A$1,2,D$1-1,totalresp),0)+COUNTIFS(OFFSET('CCUS benefits'!$A$1,2,$B11-1,totalresp),0,OFFSET('CCUS benefits'!$A$1,2,D$1-1,totalresp),1)))</f>
        <v>0.78125</v>
      </c>
      <c r="E11">
        <f ca="1">1-(COUNTIFS(OFFSET('CCUS benefits'!$A$1,2,$B11-1,totalresp),1,OFFSET('CCUS benefits'!$A$1,2,E$1-1,totalresp),1)/(COUNTIFS(OFFSET('CCUS benefits'!$A$1,2,$B11-1,totalresp),1,OFFSET('CCUS benefits'!$A$1,2,E$1-1,totalresp),1)+COUNTIFS(OFFSET('CCUS benefits'!$A$1,2,$B11-1,totalresp),1,OFFSET('CCUS benefits'!$A$1,2,E$1-1,totalresp),0)+COUNTIFS(OFFSET('CCUS benefits'!$A$1,2,$B11-1,totalresp),0,OFFSET('CCUS benefits'!$A$1,2,E$1-1,totalresp),1)))</f>
        <v>0.71875</v>
      </c>
      <c r="F11">
        <f ca="1">1-(COUNTIFS(OFFSET('CCUS benefits'!$A$1,2,$B11-1,totalresp),1,OFFSET('CCUS benefits'!$A$1,2,F$1-1,totalresp),1)/(COUNTIFS(OFFSET('CCUS benefits'!$A$1,2,$B11-1,totalresp),1,OFFSET('CCUS benefits'!$A$1,2,F$1-1,totalresp),1)+COUNTIFS(OFFSET('CCUS benefits'!$A$1,2,$B11-1,totalresp),1,OFFSET('CCUS benefits'!$A$1,2,F$1-1,totalresp),0)+COUNTIFS(OFFSET('CCUS benefits'!$A$1,2,$B11-1,totalresp),0,OFFSET('CCUS benefits'!$A$1,2,F$1-1,totalresp),1)))</f>
        <v>0.86111111111111116</v>
      </c>
      <c r="G11">
        <f ca="1">1-(COUNTIFS(OFFSET('CCUS benefits'!$A$1,2,$B11-1,totalresp),1,OFFSET('CCUS benefits'!$A$1,2,G$1-1,totalresp),1)/(COUNTIFS(OFFSET('CCUS benefits'!$A$1,2,$B11-1,totalresp),1,OFFSET('CCUS benefits'!$A$1,2,G$1-1,totalresp),1)+COUNTIFS(OFFSET('CCUS benefits'!$A$1,2,$B11-1,totalresp),1,OFFSET('CCUS benefits'!$A$1,2,G$1-1,totalresp),0)+COUNTIFS(OFFSET('CCUS benefits'!$A$1,2,$B11-1,totalresp),0,OFFSET('CCUS benefits'!$A$1,2,G$1-1,totalresp),1)))</f>
        <v>0.85714285714285721</v>
      </c>
      <c r="H11">
        <f ca="1">1-(COUNTIFS(OFFSET('CCUS benefits'!$A$1,2,$B11-1,totalresp),1,OFFSET('CCUS benefits'!$A$1,2,H$1-1,totalresp),1)/(COUNTIFS(OFFSET('CCUS benefits'!$A$1,2,$B11-1,totalresp),1,OFFSET('CCUS benefits'!$A$1,2,H$1-1,totalresp),1)+COUNTIFS(OFFSET('CCUS benefits'!$A$1,2,$B11-1,totalresp),1,OFFSET('CCUS benefits'!$A$1,2,H$1-1,totalresp),0)+COUNTIFS(OFFSET('CCUS benefits'!$A$1,2,$B11-1,totalresp),0,OFFSET('CCUS benefits'!$A$1,2,H$1-1,totalresp),1)))</f>
        <v>0.79591836734693877</v>
      </c>
      <c r="I11">
        <f ca="1">1-(COUNTIFS(OFFSET('CCUS benefits'!$A$1,2,$B11-1,totalresp),1,OFFSET('CCUS benefits'!$A$1,2,I$1-1,totalresp),1)/(COUNTIFS(OFFSET('CCUS benefits'!$A$1,2,$B11-1,totalresp),1,OFFSET('CCUS benefits'!$A$1,2,I$1-1,totalresp),1)+COUNTIFS(OFFSET('CCUS benefits'!$A$1,2,$B11-1,totalresp),1,OFFSET('CCUS benefits'!$A$1,2,I$1-1,totalresp),0)+COUNTIFS(OFFSET('CCUS benefits'!$A$1,2,$B11-1,totalresp),0,OFFSET('CCUS benefits'!$A$1,2,I$1-1,totalresp),1)))</f>
        <v>0.93103448275862066</v>
      </c>
      <c r="J11">
        <f ca="1">1-(COUNTIFS(OFFSET('CCUS benefits'!$A$1,2,$B11-1,totalresp),1,OFFSET('CCUS benefits'!$A$1,2,J$1-1,totalresp),1)/(COUNTIFS(OFFSET('CCUS benefits'!$A$1,2,$B11-1,totalresp),1,OFFSET('CCUS benefits'!$A$1,2,J$1-1,totalresp),1)+COUNTIFS(OFFSET('CCUS benefits'!$A$1,2,$B11-1,totalresp),1,OFFSET('CCUS benefits'!$A$1,2,J$1-1,totalresp),0)+COUNTIFS(OFFSET('CCUS benefits'!$A$1,2,$B11-1,totalresp),0,OFFSET('CCUS benefits'!$A$1,2,J$1-1,totalresp),1)))</f>
        <v>0.86111111111111116</v>
      </c>
      <c r="K11">
        <f ca="1">1-(COUNTIFS(OFFSET('CCUS benefits'!$A$1,2,$B11-1,totalresp),1,OFFSET('CCUS benefits'!$A$1,2,K$1-1,totalresp),1)/(COUNTIFS(OFFSET('CCUS benefits'!$A$1,2,$B11-1,totalresp),1,OFFSET('CCUS benefits'!$A$1,2,K$1-1,totalresp),1)+COUNTIFS(OFFSET('CCUS benefits'!$A$1,2,$B11-1,totalresp),1,OFFSET('CCUS benefits'!$A$1,2,K$1-1,totalresp),0)+COUNTIFS(OFFSET('CCUS benefits'!$A$1,2,$B11-1,totalresp),0,OFFSET('CCUS benefits'!$A$1,2,K$1-1,totalresp),1)))</f>
        <v>0</v>
      </c>
      <c r="L11">
        <f ca="1">1-(COUNTIFS(OFFSET('CCUS benefits'!$A$1,2,$B11-1,totalresp),1,OFFSET('CCUS benefits'!$A$1,2,L$1-1,totalresp),1)/(COUNTIFS(OFFSET('CCUS benefits'!$A$1,2,$B11-1,totalresp),1,OFFSET('CCUS benefits'!$A$1,2,L$1-1,totalresp),1)+COUNTIFS(OFFSET('CCUS benefits'!$A$1,2,$B11-1,totalresp),1,OFFSET('CCUS benefits'!$A$1,2,L$1-1,totalresp),0)+COUNTIFS(OFFSET('CCUS benefits'!$A$1,2,$B11-1,totalresp),0,OFFSET('CCUS benefits'!$A$1,2,L$1-1,totalresp),1)))</f>
        <v>0.76</v>
      </c>
      <c r="M11">
        <f ca="1">1-(COUNTIFS(OFFSET('CCUS benefits'!$A$1,2,$B11-1,totalresp),1,OFFSET('CCUS benefits'!$A$1,2,M$1-1,totalresp),1)/(COUNTIFS(OFFSET('CCUS benefits'!$A$1,2,$B11-1,totalresp),1,OFFSET('CCUS benefits'!$A$1,2,M$1-1,totalresp),1)+COUNTIFS(OFFSET('CCUS benefits'!$A$1,2,$B11-1,totalresp),1,OFFSET('CCUS benefits'!$A$1,2,M$1-1,totalresp),0)+COUNTIFS(OFFSET('CCUS benefits'!$A$1,2,$B11-1,totalresp),0,OFFSET('CCUS benefits'!$A$1,2,M$1-1,totalresp),1)))</f>
        <v>0.79069767441860461</v>
      </c>
      <c r="N11">
        <f ca="1">1-(COUNTIFS(OFFSET('CCUS benefits'!$A$1,2,$B11-1,totalresp),1,OFFSET('CCUS benefits'!$A$1,2,N$1-1,totalresp),1)/(COUNTIFS(OFFSET('CCUS benefits'!$A$1,2,$B11-1,totalresp),1,OFFSET('CCUS benefits'!$A$1,2,N$1-1,totalresp),1)+COUNTIFS(OFFSET('CCUS benefits'!$A$1,2,$B11-1,totalresp),1,OFFSET('CCUS benefits'!$A$1,2,N$1-1,totalresp),0)+COUNTIFS(OFFSET('CCUS benefits'!$A$1,2,$B11-1,totalresp),0,OFFSET('CCUS benefits'!$A$1,2,N$1-1,totalresp),1)))</f>
        <v>0.83333333333333337</v>
      </c>
      <c r="O11">
        <f ca="1">1-(COUNTIFS(OFFSET('CCUS benefits'!$A$1,2,$B11-1,totalresp),1,OFFSET('CCUS benefits'!$A$1,2,O$1-1,totalresp),1)/(COUNTIFS(OFFSET('CCUS benefits'!$A$1,2,$B11-1,totalresp),1,OFFSET('CCUS benefits'!$A$1,2,O$1-1,totalresp),1)+COUNTIFS(OFFSET('CCUS benefits'!$A$1,2,$B11-1,totalresp),1,OFFSET('CCUS benefits'!$A$1,2,O$1-1,totalresp),0)+COUNTIFS(OFFSET('CCUS benefits'!$A$1,2,$B11-1,totalresp),0,OFFSET('CCUS benefits'!$A$1,2,O$1-1,totalresp),1)))</f>
        <v>0.88</v>
      </c>
      <c r="P11">
        <f ca="1">1-(COUNTIFS(OFFSET('CCUS benefits'!$A$1,2,$B11-1,totalresp),1,OFFSET('CCUS benefits'!$A$1,2,P$1-1,totalresp),1)/(COUNTIFS(OFFSET('CCUS benefits'!$A$1,2,$B11-1,totalresp),1,OFFSET('CCUS benefits'!$A$1,2,P$1-1,totalresp),1)+COUNTIFS(OFFSET('CCUS benefits'!$A$1,2,$B11-1,totalresp),1,OFFSET('CCUS benefits'!$A$1,2,P$1-1,totalresp),0)+COUNTIFS(OFFSET('CCUS benefits'!$A$1,2,$B11-1,totalresp),0,OFFSET('CCUS benefits'!$A$1,2,P$1-1,totalresp),1)))</f>
        <v>0.96</v>
      </c>
      <c r="Q11">
        <f ca="1">1-(COUNTIFS(OFFSET('CCUS benefits'!$A$1,2,$B11-1,totalresp),1,OFFSET('CCUS benefits'!$A$1,2,Q$1-1,totalresp),1)/(COUNTIFS(OFFSET('CCUS benefits'!$A$1,2,$B11-1,totalresp),1,OFFSET('CCUS benefits'!$A$1,2,Q$1-1,totalresp),1)+COUNTIFS(OFFSET('CCUS benefits'!$A$1,2,$B11-1,totalresp),1,OFFSET('CCUS benefits'!$A$1,2,Q$1-1,totalresp),0)+COUNTIFS(OFFSET('CCUS benefits'!$A$1,2,$B11-1,totalresp),0,OFFSET('CCUS benefits'!$A$1,2,Q$1-1,totalresp),1)))</f>
        <v>0.8125</v>
      </c>
      <c r="R11">
        <f ca="1">1-(COUNTIFS(OFFSET('CCUS benefits'!$A$1,2,$B11-1,totalresp),1,OFFSET('CCUS benefits'!$A$1,2,R$1-1,totalresp),1)/(COUNTIFS(OFFSET('CCUS benefits'!$A$1,2,$B11-1,totalresp),1,OFFSET('CCUS benefits'!$A$1,2,R$1-1,totalresp),1)+COUNTIFS(OFFSET('CCUS benefits'!$A$1,2,$B11-1,totalresp),1,OFFSET('CCUS benefits'!$A$1,2,R$1-1,totalresp),0)+COUNTIFS(OFFSET('CCUS benefits'!$A$1,2,$B11-1,totalresp),0,OFFSET('CCUS benefits'!$A$1,2,R$1-1,totalresp),1)))</f>
        <v>0.85714285714285721</v>
      </c>
      <c r="S11">
        <f ca="1">1-(COUNTIFS(OFFSET('CCUS benefits'!$A$1,2,$B11-1,totalresp),1,OFFSET('CCUS benefits'!$A$1,2,S$1-1,totalresp),1)/(COUNTIFS(OFFSET('CCUS benefits'!$A$1,2,$B11-1,totalresp),1,OFFSET('CCUS benefits'!$A$1,2,S$1-1,totalresp),1)+COUNTIFS(OFFSET('CCUS benefits'!$A$1,2,$B11-1,totalresp),1,OFFSET('CCUS benefits'!$A$1,2,S$1-1,totalresp),0)+COUNTIFS(OFFSET('CCUS benefits'!$A$1,2,$B11-1,totalresp),0,OFFSET('CCUS benefits'!$A$1,2,S$1-1,totalresp),1)))</f>
        <v>0.96153846153846156</v>
      </c>
      <c r="T11">
        <f ca="1">1-(COUNTIFS(OFFSET('CCUS benefits'!$A$1,2,$B11-1,totalresp),1,OFFSET('CCUS benefits'!$A$1,2,T$1-1,totalresp),1)/(COUNTIFS(OFFSET('CCUS benefits'!$A$1,2,$B11-1,totalresp),1,OFFSET('CCUS benefits'!$A$1,2,T$1-1,totalresp),1)+COUNTIFS(OFFSET('CCUS benefits'!$A$1,2,$B11-1,totalresp),1,OFFSET('CCUS benefits'!$A$1,2,T$1-1,totalresp),0)+COUNTIFS(OFFSET('CCUS benefits'!$A$1,2,$B11-1,totalresp),0,OFFSET('CCUS benefits'!$A$1,2,T$1-1,totalresp),1)))</f>
        <v>0.88461538461538458</v>
      </c>
      <c r="U11">
        <f ca="1">1-(COUNTIFS(OFFSET('CCUS benefits'!$A$1,2,$B11-1,totalresp),1,OFFSET('CCUS benefits'!$A$1,2,U$1-1,totalresp),1)/(COUNTIFS(OFFSET('CCUS benefits'!$A$1,2,$B11-1,totalresp),1,OFFSET('CCUS benefits'!$A$1,2,U$1-1,totalresp),1)+COUNTIFS(OFFSET('CCUS benefits'!$A$1,2,$B11-1,totalresp),1,OFFSET('CCUS benefits'!$A$1,2,U$1-1,totalresp),0)+COUNTIFS(OFFSET('CCUS benefits'!$A$1,2,$B11-1,totalresp),0,OFFSET('CCUS benefits'!$A$1,2,U$1-1,totalresp),1)))</f>
        <v>0.83333333333333337</v>
      </c>
      <c r="V11">
        <f ca="1">1-(COUNTIFS(OFFSET('CCUS benefits'!$A$1,2,$B11-1,totalresp),1,OFFSET('CCUS benefits'!$A$1,2,V$1-1,totalresp),1)/(COUNTIFS(OFFSET('CCUS benefits'!$A$1,2,$B11-1,totalresp),1,OFFSET('CCUS benefits'!$A$1,2,V$1-1,totalresp),1)+COUNTIFS(OFFSET('CCUS benefits'!$A$1,2,$B11-1,totalresp),1,OFFSET('CCUS benefits'!$A$1,2,V$1-1,totalresp),0)+COUNTIFS(OFFSET('CCUS benefits'!$A$1,2,$B11-1,totalresp),0,OFFSET('CCUS benefits'!$A$1,2,V$1-1,totalresp),1)))</f>
        <v>0.81818181818181812</v>
      </c>
      <c r="W11">
        <f ca="1">1-(COUNTIFS(OFFSET('CCUS benefits'!$A$1,2,$B11-1,totalresp),1,OFFSET('CCUS benefits'!$A$1,2,W$1-1,totalresp),1)/(COUNTIFS(OFFSET('CCUS benefits'!$A$1,2,$B11-1,totalresp),1,OFFSET('CCUS benefits'!$A$1,2,W$1-1,totalresp),1)+COUNTIFS(OFFSET('CCUS benefits'!$A$1,2,$B11-1,totalresp),1,OFFSET('CCUS benefits'!$A$1,2,W$1-1,totalresp),0)+COUNTIFS(OFFSET('CCUS benefits'!$A$1,2,$B11-1,totalresp),0,OFFSET('CCUS benefits'!$A$1,2,W$1-1,totalresp),1)))</f>
        <v>0.85</v>
      </c>
      <c r="X11">
        <f ca="1">1-(COUNTIFS(OFFSET('CCUS benefits'!$A$1,2,$B11-1,totalresp),1,OFFSET('CCUS benefits'!$A$1,2,X$1-1,totalresp),1)/(COUNTIFS(OFFSET('CCUS benefits'!$A$1,2,$B11-1,totalresp),1,OFFSET('CCUS benefits'!$A$1,2,X$1-1,totalresp),1)+COUNTIFS(OFFSET('CCUS benefits'!$A$1,2,$B11-1,totalresp),1,OFFSET('CCUS benefits'!$A$1,2,X$1-1,totalresp),0)+COUNTIFS(OFFSET('CCUS benefits'!$A$1,2,$B11-1,totalresp),0,OFFSET('CCUS benefits'!$A$1,2,X$1-1,totalresp),1)))</f>
        <v>0.84375</v>
      </c>
    </row>
    <row r="12" spans="1:28" ht="39.75" x14ac:dyDescent="0.45">
      <c r="A12" s="3" t="s">
        <v>324</v>
      </c>
      <c r="B12" s="6">
        <v>15</v>
      </c>
      <c r="C12">
        <f ca="1">1-(COUNTIFS(OFFSET('CCUS benefits'!$A$1,2,$B12-1,totalresp),1,OFFSET('CCUS benefits'!$A$1,2,C$1-1,totalresp),1)/(COUNTIFS(OFFSET('CCUS benefits'!$A$1,2,$B12-1,totalresp),1,OFFSET('CCUS benefits'!$A$1,2,C$1-1,totalresp),1)+COUNTIFS(OFFSET('CCUS benefits'!$A$1,2,$B12-1,totalresp),1,OFFSET('CCUS benefits'!$A$1,2,C$1-1,totalresp),0)+COUNTIFS(OFFSET('CCUS benefits'!$A$1,2,$B12-1,totalresp),0,OFFSET('CCUS benefits'!$A$1,2,C$1-1,totalresp),1)))</f>
        <v>0.82758620689655171</v>
      </c>
      <c r="D12">
        <f ca="1">1-(COUNTIFS(OFFSET('CCUS benefits'!$A$1,2,$B12-1,totalresp),1,OFFSET('CCUS benefits'!$A$1,2,D$1-1,totalresp),1)/(COUNTIFS(OFFSET('CCUS benefits'!$A$1,2,$B12-1,totalresp),1,OFFSET('CCUS benefits'!$A$1,2,D$1-1,totalresp),1)+COUNTIFS(OFFSET('CCUS benefits'!$A$1,2,$B12-1,totalresp),1,OFFSET('CCUS benefits'!$A$1,2,D$1-1,totalresp),0)+COUNTIFS(OFFSET('CCUS benefits'!$A$1,2,$B12-1,totalresp),0,OFFSET('CCUS benefits'!$A$1,2,D$1-1,totalresp),1)))</f>
        <v>0.7846153846153846</v>
      </c>
      <c r="E12">
        <f ca="1">1-(COUNTIFS(OFFSET('CCUS benefits'!$A$1,2,$B12-1,totalresp),1,OFFSET('CCUS benefits'!$A$1,2,E$1-1,totalresp),1)/(COUNTIFS(OFFSET('CCUS benefits'!$A$1,2,$B12-1,totalresp),1,OFFSET('CCUS benefits'!$A$1,2,E$1-1,totalresp),1)+COUNTIFS(OFFSET('CCUS benefits'!$A$1,2,$B12-1,totalresp),1,OFFSET('CCUS benefits'!$A$1,2,E$1-1,totalresp),0)+COUNTIFS(OFFSET('CCUS benefits'!$A$1,2,$B12-1,totalresp),0,OFFSET('CCUS benefits'!$A$1,2,E$1-1,totalresp),1)))</f>
        <v>0.76470588235294112</v>
      </c>
      <c r="F12">
        <f ca="1">1-(COUNTIFS(OFFSET('CCUS benefits'!$A$1,2,$B12-1,totalresp),1,OFFSET('CCUS benefits'!$A$1,2,F$1-1,totalresp),1)/(COUNTIFS(OFFSET('CCUS benefits'!$A$1,2,$B12-1,totalresp),1,OFFSET('CCUS benefits'!$A$1,2,F$1-1,totalresp),1)+COUNTIFS(OFFSET('CCUS benefits'!$A$1,2,$B12-1,totalresp),1,OFFSET('CCUS benefits'!$A$1,2,F$1-1,totalresp),0)+COUNTIFS(OFFSET('CCUS benefits'!$A$1,2,$B12-1,totalresp),0,OFFSET('CCUS benefits'!$A$1,2,F$1-1,totalresp),1)))</f>
        <v>0.89473684210526316</v>
      </c>
      <c r="G12">
        <f ca="1">1-(COUNTIFS(OFFSET('CCUS benefits'!$A$1,2,$B12-1,totalresp),1,OFFSET('CCUS benefits'!$A$1,2,G$1-1,totalresp),1)/(COUNTIFS(OFFSET('CCUS benefits'!$A$1,2,$B12-1,totalresp),1,OFFSET('CCUS benefits'!$A$1,2,G$1-1,totalresp),1)+COUNTIFS(OFFSET('CCUS benefits'!$A$1,2,$B12-1,totalresp),1,OFFSET('CCUS benefits'!$A$1,2,G$1-1,totalresp),0)+COUNTIFS(OFFSET('CCUS benefits'!$A$1,2,$B12-1,totalresp),0,OFFSET('CCUS benefits'!$A$1,2,G$1-1,totalresp),1)))</f>
        <v>0.78723404255319152</v>
      </c>
      <c r="H12">
        <f ca="1">1-(COUNTIFS(OFFSET('CCUS benefits'!$A$1,2,$B12-1,totalresp),1,OFFSET('CCUS benefits'!$A$1,2,H$1-1,totalresp),1)/(COUNTIFS(OFFSET('CCUS benefits'!$A$1,2,$B12-1,totalresp),1,OFFSET('CCUS benefits'!$A$1,2,H$1-1,totalresp),1)+COUNTIFS(OFFSET('CCUS benefits'!$A$1,2,$B12-1,totalresp),1,OFFSET('CCUS benefits'!$A$1,2,H$1-1,totalresp),0)+COUNTIFS(OFFSET('CCUS benefits'!$A$1,2,$B12-1,totalresp),0,OFFSET('CCUS benefits'!$A$1,2,H$1-1,totalresp),1)))</f>
        <v>0.77551020408163263</v>
      </c>
      <c r="I12">
        <f ca="1">1-(COUNTIFS(OFFSET('CCUS benefits'!$A$1,2,$B12-1,totalresp),1,OFFSET('CCUS benefits'!$A$1,2,I$1-1,totalresp),1)/(COUNTIFS(OFFSET('CCUS benefits'!$A$1,2,$B12-1,totalresp),1,OFFSET('CCUS benefits'!$A$1,2,I$1-1,totalresp),1)+COUNTIFS(OFFSET('CCUS benefits'!$A$1,2,$B12-1,totalresp),1,OFFSET('CCUS benefits'!$A$1,2,I$1-1,totalresp),0)+COUNTIFS(OFFSET('CCUS benefits'!$A$1,2,$B12-1,totalresp),0,OFFSET('CCUS benefits'!$A$1,2,I$1-1,totalresp),1)))</f>
        <v>0.93333333333333335</v>
      </c>
      <c r="J12">
        <f ca="1">1-(COUNTIFS(OFFSET('CCUS benefits'!$A$1,2,$B12-1,totalresp),1,OFFSET('CCUS benefits'!$A$1,2,J$1-1,totalresp),1)/(COUNTIFS(OFFSET('CCUS benefits'!$A$1,2,$B12-1,totalresp),1,OFFSET('CCUS benefits'!$A$1,2,J$1-1,totalresp),1)+COUNTIFS(OFFSET('CCUS benefits'!$A$1,2,$B12-1,totalresp),1,OFFSET('CCUS benefits'!$A$1,2,J$1-1,totalresp),0)+COUNTIFS(OFFSET('CCUS benefits'!$A$1,2,$B12-1,totalresp),0,OFFSET('CCUS benefits'!$A$1,2,J$1-1,totalresp),1)))</f>
        <v>0.76470588235294112</v>
      </c>
      <c r="K12">
        <f ca="1">1-(COUNTIFS(OFFSET('CCUS benefits'!$A$1,2,$B12-1,totalresp),1,OFFSET('CCUS benefits'!$A$1,2,K$1-1,totalresp),1)/(COUNTIFS(OFFSET('CCUS benefits'!$A$1,2,$B12-1,totalresp),1,OFFSET('CCUS benefits'!$A$1,2,K$1-1,totalresp),1)+COUNTIFS(OFFSET('CCUS benefits'!$A$1,2,$B12-1,totalresp),1,OFFSET('CCUS benefits'!$A$1,2,K$1-1,totalresp),0)+COUNTIFS(OFFSET('CCUS benefits'!$A$1,2,$B12-1,totalresp),0,OFFSET('CCUS benefits'!$A$1,2,K$1-1,totalresp),1)))</f>
        <v>0.76</v>
      </c>
      <c r="L12">
        <f ca="1">1-(COUNTIFS(OFFSET('CCUS benefits'!$A$1,2,$B12-1,totalresp),1,OFFSET('CCUS benefits'!$A$1,2,L$1-1,totalresp),1)/(COUNTIFS(OFFSET('CCUS benefits'!$A$1,2,$B12-1,totalresp),1,OFFSET('CCUS benefits'!$A$1,2,L$1-1,totalresp),1)+COUNTIFS(OFFSET('CCUS benefits'!$A$1,2,$B12-1,totalresp),1,OFFSET('CCUS benefits'!$A$1,2,L$1-1,totalresp),0)+COUNTIFS(OFFSET('CCUS benefits'!$A$1,2,$B12-1,totalresp),0,OFFSET('CCUS benefits'!$A$1,2,L$1-1,totalresp),1)))</f>
        <v>0</v>
      </c>
      <c r="M12">
        <f ca="1">1-(COUNTIFS(OFFSET('CCUS benefits'!$A$1,2,$B12-1,totalresp),1,OFFSET('CCUS benefits'!$A$1,2,M$1-1,totalresp),1)/(COUNTIFS(OFFSET('CCUS benefits'!$A$1,2,$B12-1,totalresp),1,OFFSET('CCUS benefits'!$A$1,2,M$1-1,totalresp),1)+COUNTIFS(OFFSET('CCUS benefits'!$A$1,2,$B12-1,totalresp),1,OFFSET('CCUS benefits'!$A$1,2,M$1-1,totalresp),0)+COUNTIFS(OFFSET('CCUS benefits'!$A$1,2,$B12-1,totalresp),0,OFFSET('CCUS benefits'!$A$1,2,M$1-1,totalresp),1)))</f>
        <v>0.87234042553191493</v>
      </c>
      <c r="N12">
        <f ca="1">1-(COUNTIFS(OFFSET('CCUS benefits'!$A$1,2,$B12-1,totalresp),1,OFFSET('CCUS benefits'!$A$1,2,N$1-1,totalresp),1)/(COUNTIFS(OFFSET('CCUS benefits'!$A$1,2,$B12-1,totalresp),1,OFFSET('CCUS benefits'!$A$1,2,N$1-1,totalresp),1)+COUNTIFS(OFFSET('CCUS benefits'!$A$1,2,$B12-1,totalresp),1,OFFSET('CCUS benefits'!$A$1,2,N$1-1,totalresp),0)+COUNTIFS(OFFSET('CCUS benefits'!$A$1,2,$B12-1,totalresp),0,OFFSET('CCUS benefits'!$A$1,2,N$1-1,totalresp),1)))</f>
        <v>0.86842105263157898</v>
      </c>
      <c r="O12">
        <f ca="1">1-(COUNTIFS(OFFSET('CCUS benefits'!$A$1,2,$B12-1,totalresp),1,OFFSET('CCUS benefits'!$A$1,2,O$1-1,totalresp),1)/(COUNTIFS(OFFSET('CCUS benefits'!$A$1,2,$B12-1,totalresp),1,OFFSET('CCUS benefits'!$A$1,2,O$1-1,totalresp),1)+COUNTIFS(OFFSET('CCUS benefits'!$A$1,2,$B12-1,totalresp),1,OFFSET('CCUS benefits'!$A$1,2,O$1-1,totalresp),0)+COUNTIFS(OFFSET('CCUS benefits'!$A$1,2,$B12-1,totalresp),0,OFFSET('CCUS benefits'!$A$1,2,O$1-1,totalresp),1)))</f>
        <v>0.88461538461538458</v>
      </c>
      <c r="P12">
        <f ca="1">1-(COUNTIFS(OFFSET('CCUS benefits'!$A$1,2,$B12-1,totalresp),1,OFFSET('CCUS benefits'!$A$1,2,P$1-1,totalresp),1)/(COUNTIFS(OFFSET('CCUS benefits'!$A$1,2,$B12-1,totalresp),1,OFFSET('CCUS benefits'!$A$1,2,P$1-1,totalresp),1)+COUNTIFS(OFFSET('CCUS benefits'!$A$1,2,$B12-1,totalresp),1,OFFSET('CCUS benefits'!$A$1,2,P$1-1,totalresp),0)+COUNTIFS(OFFSET('CCUS benefits'!$A$1,2,$B12-1,totalresp),0,OFFSET('CCUS benefits'!$A$1,2,P$1-1,totalresp),1)))</f>
        <v>0.875</v>
      </c>
      <c r="Q12">
        <f ca="1">1-(COUNTIFS(OFFSET('CCUS benefits'!$A$1,2,$B12-1,totalresp),1,OFFSET('CCUS benefits'!$A$1,2,Q$1-1,totalresp),1)/(COUNTIFS(OFFSET('CCUS benefits'!$A$1,2,$B12-1,totalresp),1,OFFSET('CCUS benefits'!$A$1,2,Q$1-1,totalresp),1)+COUNTIFS(OFFSET('CCUS benefits'!$A$1,2,$B12-1,totalresp),1,OFFSET('CCUS benefits'!$A$1,2,Q$1-1,totalresp),0)+COUNTIFS(OFFSET('CCUS benefits'!$A$1,2,$B12-1,totalresp),0,OFFSET('CCUS benefits'!$A$1,2,Q$1-1,totalresp),1)))</f>
        <v>0.94594594594594594</v>
      </c>
      <c r="R12">
        <f ca="1">1-(COUNTIFS(OFFSET('CCUS benefits'!$A$1,2,$B12-1,totalresp),1,OFFSET('CCUS benefits'!$A$1,2,R$1-1,totalresp),1)/(COUNTIFS(OFFSET('CCUS benefits'!$A$1,2,$B12-1,totalresp),1,OFFSET('CCUS benefits'!$A$1,2,R$1-1,totalresp),1)+COUNTIFS(OFFSET('CCUS benefits'!$A$1,2,$B12-1,totalresp),1,OFFSET('CCUS benefits'!$A$1,2,R$1-1,totalresp),0)+COUNTIFS(OFFSET('CCUS benefits'!$A$1,2,$B12-1,totalresp),0,OFFSET('CCUS benefits'!$A$1,2,R$1-1,totalresp),1)))</f>
        <v>0.91304347826086962</v>
      </c>
      <c r="S12">
        <f ca="1">1-(COUNTIFS(OFFSET('CCUS benefits'!$A$1,2,$B12-1,totalresp),1,OFFSET('CCUS benefits'!$A$1,2,S$1-1,totalresp),1)/(COUNTIFS(OFFSET('CCUS benefits'!$A$1,2,$B12-1,totalresp),1,OFFSET('CCUS benefits'!$A$1,2,S$1-1,totalresp),1)+COUNTIFS(OFFSET('CCUS benefits'!$A$1,2,$B12-1,totalresp),1,OFFSET('CCUS benefits'!$A$1,2,S$1-1,totalresp),0)+COUNTIFS(OFFSET('CCUS benefits'!$A$1,2,$B12-1,totalresp),0,OFFSET('CCUS benefits'!$A$1,2,S$1-1,totalresp),1)))</f>
        <v>0.88</v>
      </c>
      <c r="T12">
        <f ca="1">1-(COUNTIFS(OFFSET('CCUS benefits'!$A$1,2,$B12-1,totalresp),1,OFFSET('CCUS benefits'!$A$1,2,T$1-1,totalresp),1)/(COUNTIFS(OFFSET('CCUS benefits'!$A$1,2,$B12-1,totalresp),1,OFFSET('CCUS benefits'!$A$1,2,T$1-1,totalresp),1)+COUNTIFS(OFFSET('CCUS benefits'!$A$1,2,$B12-1,totalresp),1,OFFSET('CCUS benefits'!$A$1,2,T$1-1,totalresp),0)+COUNTIFS(OFFSET('CCUS benefits'!$A$1,2,$B12-1,totalresp),0,OFFSET('CCUS benefits'!$A$1,2,T$1-1,totalresp),1)))</f>
        <v>0.84615384615384615</v>
      </c>
      <c r="U12">
        <f ca="1">1-(COUNTIFS(OFFSET('CCUS benefits'!$A$1,2,$B12-1,totalresp),1,OFFSET('CCUS benefits'!$A$1,2,U$1-1,totalresp),1)/(COUNTIFS(OFFSET('CCUS benefits'!$A$1,2,$B12-1,totalresp),1,OFFSET('CCUS benefits'!$A$1,2,U$1-1,totalresp),1)+COUNTIFS(OFFSET('CCUS benefits'!$A$1,2,$B12-1,totalresp),1,OFFSET('CCUS benefits'!$A$1,2,U$1-1,totalresp),0)+COUNTIFS(OFFSET('CCUS benefits'!$A$1,2,$B12-1,totalresp),0,OFFSET('CCUS benefits'!$A$1,2,U$1-1,totalresp),1)))</f>
        <v>0.80555555555555558</v>
      </c>
      <c r="V12">
        <f ca="1">1-(COUNTIFS(OFFSET('CCUS benefits'!$A$1,2,$B12-1,totalresp),1,OFFSET('CCUS benefits'!$A$1,2,V$1-1,totalresp),1)/(COUNTIFS(OFFSET('CCUS benefits'!$A$1,2,$B12-1,totalresp),1,OFFSET('CCUS benefits'!$A$1,2,V$1-1,totalresp),1)+COUNTIFS(OFFSET('CCUS benefits'!$A$1,2,$B12-1,totalresp),1,OFFSET('CCUS benefits'!$A$1,2,V$1-1,totalresp),0)+COUNTIFS(OFFSET('CCUS benefits'!$A$1,2,$B12-1,totalresp),0,OFFSET('CCUS benefits'!$A$1,2,V$1-1,totalresp),1)))</f>
        <v>0.77272727272727271</v>
      </c>
      <c r="W12">
        <f ca="1">1-(COUNTIFS(OFFSET('CCUS benefits'!$A$1,2,$B12-1,totalresp),1,OFFSET('CCUS benefits'!$A$1,2,W$1-1,totalresp),1)/(COUNTIFS(OFFSET('CCUS benefits'!$A$1,2,$B12-1,totalresp),1,OFFSET('CCUS benefits'!$A$1,2,W$1-1,totalresp),1)+COUNTIFS(OFFSET('CCUS benefits'!$A$1,2,$B12-1,totalresp),1,OFFSET('CCUS benefits'!$A$1,2,W$1-1,totalresp),0)+COUNTIFS(OFFSET('CCUS benefits'!$A$1,2,$B12-1,totalresp),0,OFFSET('CCUS benefits'!$A$1,2,W$1-1,totalresp),1)))</f>
        <v>0.95652173913043481</v>
      </c>
      <c r="X12">
        <f ca="1">1-(COUNTIFS(OFFSET('CCUS benefits'!$A$1,2,$B12-1,totalresp),1,OFFSET('CCUS benefits'!$A$1,2,X$1-1,totalresp),1)/(COUNTIFS(OFFSET('CCUS benefits'!$A$1,2,$B12-1,totalresp),1,OFFSET('CCUS benefits'!$A$1,2,X$1-1,totalresp),1)+COUNTIFS(OFFSET('CCUS benefits'!$A$1,2,$B12-1,totalresp),1,OFFSET('CCUS benefits'!$A$1,2,X$1-1,totalresp),0)+COUNTIFS(OFFSET('CCUS benefits'!$A$1,2,$B12-1,totalresp),0,OFFSET('CCUS benefits'!$A$1,2,X$1-1,totalresp),1)))</f>
        <v>0.84848484848484851</v>
      </c>
    </row>
    <row r="13" spans="1:28" ht="52.9" x14ac:dyDescent="0.45">
      <c r="A13" s="3" t="s">
        <v>325</v>
      </c>
      <c r="B13" s="6">
        <v>16</v>
      </c>
      <c r="C13">
        <f ca="1">1-(COUNTIFS(OFFSET('CCUS benefits'!$A$1,2,$B13-1,totalresp),1,OFFSET('CCUS benefits'!$A$1,2,C$1-1,totalresp),1)/(COUNTIFS(OFFSET('CCUS benefits'!$A$1,2,$B13-1,totalresp),1,OFFSET('CCUS benefits'!$A$1,2,C$1-1,totalresp),1)+COUNTIFS(OFFSET('CCUS benefits'!$A$1,2,$B13-1,totalresp),1,OFFSET('CCUS benefits'!$A$1,2,C$1-1,totalresp),0)+COUNTIFS(OFFSET('CCUS benefits'!$A$1,2,$B13-1,totalresp),0,OFFSET('CCUS benefits'!$A$1,2,C$1-1,totalresp),1)))</f>
        <v>0.58730158730158732</v>
      </c>
      <c r="D13">
        <f ca="1">1-(COUNTIFS(OFFSET('CCUS benefits'!$A$1,2,$B13-1,totalresp),1,OFFSET('CCUS benefits'!$A$1,2,D$1-1,totalresp),1)/(COUNTIFS(OFFSET('CCUS benefits'!$A$1,2,$B13-1,totalresp),1,OFFSET('CCUS benefits'!$A$1,2,D$1-1,totalresp),1)+COUNTIFS(OFFSET('CCUS benefits'!$A$1,2,$B13-1,totalresp),1,OFFSET('CCUS benefits'!$A$1,2,D$1-1,totalresp),0)+COUNTIFS(OFFSET('CCUS benefits'!$A$1,2,$B13-1,totalresp),0,OFFSET('CCUS benefits'!$A$1,2,D$1-1,totalresp),1)))</f>
        <v>0.5714285714285714</v>
      </c>
      <c r="E13">
        <f ca="1">1-(COUNTIFS(OFFSET('CCUS benefits'!$A$1,2,$B13-1,totalresp),1,OFFSET('CCUS benefits'!$A$1,2,E$1-1,totalresp),1)/(COUNTIFS(OFFSET('CCUS benefits'!$A$1,2,$B13-1,totalresp),1,OFFSET('CCUS benefits'!$A$1,2,E$1-1,totalresp),1)+COUNTIFS(OFFSET('CCUS benefits'!$A$1,2,$B13-1,totalresp),1,OFFSET('CCUS benefits'!$A$1,2,E$1-1,totalresp),0)+COUNTIFS(OFFSET('CCUS benefits'!$A$1,2,$B13-1,totalresp),0,OFFSET('CCUS benefits'!$A$1,2,E$1-1,totalresp),1)))</f>
        <v>0.76470588235294112</v>
      </c>
      <c r="F13">
        <f ca="1">1-(COUNTIFS(OFFSET('CCUS benefits'!$A$1,2,$B13-1,totalresp),1,OFFSET('CCUS benefits'!$A$1,2,F$1-1,totalresp),1)/(COUNTIFS(OFFSET('CCUS benefits'!$A$1,2,$B13-1,totalresp),1,OFFSET('CCUS benefits'!$A$1,2,F$1-1,totalresp),1)+COUNTIFS(OFFSET('CCUS benefits'!$A$1,2,$B13-1,totalresp),1,OFFSET('CCUS benefits'!$A$1,2,F$1-1,totalresp),0)+COUNTIFS(OFFSET('CCUS benefits'!$A$1,2,$B13-1,totalresp),0,OFFSET('CCUS benefits'!$A$1,2,F$1-1,totalresp),1)))</f>
        <v>0.74</v>
      </c>
      <c r="G13">
        <f ca="1">1-(COUNTIFS(OFFSET('CCUS benefits'!$A$1,2,$B13-1,totalresp),1,OFFSET('CCUS benefits'!$A$1,2,G$1-1,totalresp),1)/(COUNTIFS(OFFSET('CCUS benefits'!$A$1,2,$B13-1,totalresp),1,OFFSET('CCUS benefits'!$A$1,2,G$1-1,totalresp),1)+COUNTIFS(OFFSET('CCUS benefits'!$A$1,2,$B13-1,totalresp),1,OFFSET('CCUS benefits'!$A$1,2,G$1-1,totalresp),0)+COUNTIFS(OFFSET('CCUS benefits'!$A$1,2,$B13-1,totalresp),0,OFFSET('CCUS benefits'!$A$1,2,G$1-1,totalresp),1)))</f>
        <v>0.7</v>
      </c>
      <c r="H13">
        <f ca="1">1-(COUNTIFS(OFFSET('CCUS benefits'!$A$1,2,$B13-1,totalresp),1,OFFSET('CCUS benefits'!$A$1,2,H$1-1,totalresp),1)/(COUNTIFS(OFFSET('CCUS benefits'!$A$1,2,$B13-1,totalresp),1,OFFSET('CCUS benefits'!$A$1,2,H$1-1,totalresp),1)+COUNTIFS(OFFSET('CCUS benefits'!$A$1,2,$B13-1,totalresp),1,OFFSET('CCUS benefits'!$A$1,2,H$1-1,totalresp),0)+COUNTIFS(OFFSET('CCUS benefits'!$A$1,2,$B13-1,totalresp),0,OFFSET('CCUS benefits'!$A$1,2,H$1-1,totalresp),1)))</f>
        <v>0.65</v>
      </c>
      <c r="I13">
        <f ca="1">1-(COUNTIFS(OFFSET('CCUS benefits'!$A$1,2,$B13-1,totalresp),1,OFFSET('CCUS benefits'!$A$1,2,I$1-1,totalresp),1)/(COUNTIFS(OFFSET('CCUS benefits'!$A$1,2,$B13-1,totalresp),1,OFFSET('CCUS benefits'!$A$1,2,I$1-1,totalresp),1)+COUNTIFS(OFFSET('CCUS benefits'!$A$1,2,$B13-1,totalresp),1,OFFSET('CCUS benefits'!$A$1,2,I$1-1,totalresp),0)+COUNTIFS(OFFSET('CCUS benefits'!$A$1,2,$B13-1,totalresp),0,OFFSET('CCUS benefits'!$A$1,2,I$1-1,totalresp),1)))</f>
        <v>0.84782608695652173</v>
      </c>
      <c r="J13">
        <f ca="1">1-(COUNTIFS(OFFSET('CCUS benefits'!$A$1,2,$B13-1,totalresp),1,OFFSET('CCUS benefits'!$A$1,2,J$1-1,totalresp),1)/(COUNTIFS(OFFSET('CCUS benefits'!$A$1,2,$B13-1,totalresp),1,OFFSET('CCUS benefits'!$A$1,2,J$1-1,totalresp),1)+COUNTIFS(OFFSET('CCUS benefits'!$A$1,2,$B13-1,totalresp),1,OFFSET('CCUS benefits'!$A$1,2,J$1-1,totalresp),0)+COUNTIFS(OFFSET('CCUS benefits'!$A$1,2,$B13-1,totalresp),0,OFFSET('CCUS benefits'!$A$1,2,J$1-1,totalresp),1)))</f>
        <v>0.6875</v>
      </c>
      <c r="K13">
        <f ca="1">1-(COUNTIFS(OFFSET('CCUS benefits'!$A$1,2,$B13-1,totalresp),1,OFFSET('CCUS benefits'!$A$1,2,K$1-1,totalresp),1)/(COUNTIFS(OFFSET('CCUS benefits'!$A$1,2,$B13-1,totalresp),1,OFFSET('CCUS benefits'!$A$1,2,K$1-1,totalresp),1)+COUNTIFS(OFFSET('CCUS benefits'!$A$1,2,$B13-1,totalresp),1,OFFSET('CCUS benefits'!$A$1,2,K$1-1,totalresp),0)+COUNTIFS(OFFSET('CCUS benefits'!$A$1,2,$B13-1,totalresp),0,OFFSET('CCUS benefits'!$A$1,2,K$1-1,totalresp),1)))</f>
        <v>0.79069767441860461</v>
      </c>
      <c r="L13">
        <f ca="1">1-(COUNTIFS(OFFSET('CCUS benefits'!$A$1,2,$B13-1,totalresp),1,OFFSET('CCUS benefits'!$A$1,2,L$1-1,totalresp),1)/(COUNTIFS(OFFSET('CCUS benefits'!$A$1,2,$B13-1,totalresp),1,OFFSET('CCUS benefits'!$A$1,2,L$1-1,totalresp),1)+COUNTIFS(OFFSET('CCUS benefits'!$A$1,2,$B13-1,totalresp),1,OFFSET('CCUS benefits'!$A$1,2,L$1-1,totalresp),0)+COUNTIFS(OFFSET('CCUS benefits'!$A$1,2,$B13-1,totalresp),0,OFFSET('CCUS benefits'!$A$1,2,L$1-1,totalresp),1)))</f>
        <v>0.87234042553191493</v>
      </c>
      <c r="M13">
        <f ca="1">1-(COUNTIFS(OFFSET('CCUS benefits'!$A$1,2,$B13-1,totalresp),1,OFFSET('CCUS benefits'!$A$1,2,M$1-1,totalresp),1)/(COUNTIFS(OFFSET('CCUS benefits'!$A$1,2,$B13-1,totalresp),1,OFFSET('CCUS benefits'!$A$1,2,M$1-1,totalresp),1)+COUNTIFS(OFFSET('CCUS benefits'!$A$1,2,$B13-1,totalresp),1,OFFSET('CCUS benefits'!$A$1,2,M$1-1,totalresp),0)+COUNTIFS(OFFSET('CCUS benefits'!$A$1,2,$B13-1,totalresp),0,OFFSET('CCUS benefits'!$A$1,2,M$1-1,totalresp),1)))</f>
        <v>0</v>
      </c>
      <c r="N13">
        <f ca="1">1-(COUNTIFS(OFFSET('CCUS benefits'!$A$1,2,$B13-1,totalresp),1,OFFSET('CCUS benefits'!$A$1,2,N$1-1,totalresp),1)/(COUNTIFS(OFFSET('CCUS benefits'!$A$1,2,$B13-1,totalresp),1,OFFSET('CCUS benefits'!$A$1,2,N$1-1,totalresp),1)+COUNTIFS(OFFSET('CCUS benefits'!$A$1,2,$B13-1,totalresp),1,OFFSET('CCUS benefits'!$A$1,2,N$1-1,totalresp),0)+COUNTIFS(OFFSET('CCUS benefits'!$A$1,2,$B13-1,totalresp),0,OFFSET('CCUS benefits'!$A$1,2,N$1-1,totalresp),1)))</f>
        <v>0.69387755102040816</v>
      </c>
      <c r="O13">
        <f ca="1">1-(COUNTIFS(OFFSET('CCUS benefits'!$A$1,2,$B13-1,totalresp),1,OFFSET('CCUS benefits'!$A$1,2,O$1-1,totalresp),1)/(COUNTIFS(OFFSET('CCUS benefits'!$A$1,2,$B13-1,totalresp),1,OFFSET('CCUS benefits'!$A$1,2,O$1-1,totalresp),1)+COUNTIFS(OFFSET('CCUS benefits'!$A$1,2,$B13-1,totalresp),1,OFFSET('CCUS benefits'!$A$1,2,O$1-1,totalresp),0)+COUNTIFS(OFFSET('CCUS benefits'!$A$1,2,$B13-1,totalresp),0,OFFSET('CCUS benefits'!$A$1,2,O$1-1,totalresp),1)))</f>
        <v>0.83720930232558133</v>
      </c>
      <c r="P13">
        <f ca="1">1-(COUNTIFS(OFFSET('CCUS benefits'!$A$1,2,$B13-1,totalresp),1,OFFSET('CCUS benefits'!$A$1,2,P$1-1,totalresp),1)/(COUNTIFS(OFFSET('CCUS benefits'!$A$1,2,$B13-1,totalresp),1,OFFSET('CCUS benefits'!$A$1,2,P$1-1,totalresp),1)+COUNTIFS(OFFSET('CCUS benefits'!$A$1,2,$B13-1,totalresp),1,OFFSET('CCUS benefits'!$A$1,2,P$1-1,totalresp),0)+COUNTIFS(OFFSET('CCUS benefits'!$A$1,2,$B13-1,totalresp),0,OFFSET('CCUS benefits'!$A$1,2,P$1-1,totalresp),1)))</f>
        <v>0.88372093023255816</v>
      </c>
      <c r="Q13">
        <f ca="1">1-(COUNTIFS(OFFSET('CCUS benefits'!$A$1,2,$B13-1,totalresp),1,OFFSET('CCUS benefits'!$A$1,2,Q$1-1,totalresp),1)/(COUNTIFS(OFFSET('CCUS benefits'!$A$1,2,$B13-1,totalresp),1,OFFSET('CCUS benefits'!$A$1,2,Q$1-1,totalresp),1)+COUNTIFS(OFFSET('CCUS benefits'!$A$1,2,$B13-1,totalresp),1,OFFSET('CCUS benefits'!$A$1,2,Q$1-1,totalresp),0)+COUNTIFS(OFFSET('CCUS benefits'!$A$1,2,$B13-1,totalresp),0,OFFSET('CCUS benefits'!$A$1,2,Q$1-1,totalresp),1)))</f>
        <v>0.77551020408163263</v>
      </c>
      <c r="R13">
        <f ca="1">1-(COUNTIFS(OFFSET('CCUS benefits'!$A$1,2,$B13-1,totalresp),1,OFFSET('CCUS benefits'!$A$1,2,R$1-1,totalresp),1)/(COUNTIFS(OFFSET('CCUS benefits'!$A$1,2,$B13-1,totalresp),1,OFFSET('CCUS benefits'!$A$1,2,R$1-1,totalresp),1)+COUNTIFS(OFFSET('CCUS benefits'!$A$1,2,$B13-1,totalresp),1,OFFSET('CCUS benefits'!$A$1,2,R$1-1,totalresp),0)+COUNTIFS(OFFSET('CCUS benefits'!$A$1,2,$B13-1,totalresp),0,OFFSET('CCUS benefits'!$A$1,2,R$1-1,totalresp),1)))</f>
        <v>0.93023255813953487</v>
      </c>
      <c r="S13">
        <f ca="1">1-(COUNTIFS(OFFSET('CCUS benefits'!$A$1,2,$B13-1,totalresp),1,OFFSET('CCUS benefits'!$A$1,2,S$1-1,totalresp),1)/(COUNTIFS(OFFSET('CCUS benefits'!$A$1,2,$B13-1,totalresp),1,OFFSET('CCUS benefits'!$A$1,2,S$1-1,totalresp),1)+COUNTIFS(OFFSET('CCUS benefits'!$A$1,2,$B13-1,totalresp),1,OFFSET('CCUS benefits'!$A$1,2,S$1-1,totalresp),0)+COUNTIFS(OFFSET('CCUS benefits'!$A$1,2,$B13-1,totalresp),0,OFFSET('CCUS benefits'!$A$1,2,S$1-1,totalresp),1)))</f>
        <v>0.86046511627906974</v>
      </c>
      <c r="T13">
        <f ca="1">1-(COUNTIFS(OFFSET('CCUS benefits'!$A$1,2,$B13-1,totalresp),1,OFFSET('CCUS benefits'!$A$1,2,T$1-1,totalresp),1)/(COUNTIFS(OFFSET('CCUS benefits'!$A$1,2,$B13-1,totalresp),1,OFFSET('CCUS benefits'!$A$1,2,T$1-1,totalresp),1)+COUNTIFS(OFFSET('CCUS benefits'!$A$1,2,$B13-1,totalresp),1,OFFSET('CCUS benefits'!$A$1,2,T$1-1,totalresp),0)+COUNTIFS(OFFSET('CCUS benefits'!$A$1,2,$B13-1,totalresp),0,OFFSET('CCUS benefits'!$A$1,2,T$1-1,totalresp),1)))</f>
        <v>0.91489361702127658</v>
      </c>
      <c r="U13">
        <f ca="1">1-(COUNTIFS(OFFSET('CCUS benefits'!$A$1,2,$B13-1,totalresp),1,OFFSET('CCUS benefits'!$A$1,2,U$1-1,totalresp),1)/(COUNTIFS(OFFSET('CCUS benefits'!$A$1,2,$B13-1,totalresp),1,OFFSET('CCUS benefits'!$A$1,2,U$1-1,totalresp),1)+COUNTIFS(OFFSET('CCUS benefits'!$A$1,2,$B13-1,totalresp),1,OFFSET('CCUS benefits'!$A$1,2,U$1-1,totalresp),0)+COUNTIFS(OFFSET('CCUS benefits'!$A$1,2,$B13-1,totalresp),0,OFFSET('CCUS benefits'!$A$1,2,U$1-1,totalresp),1)))</f>
        <v>0.81481481481481488</v>
      </c>
      <c r="V13">
        <f ca="1">1-(COUNTIFS(OFFSET('CCUS benefits'!$A$1,2,$B13-1,totalresp),1,OFFSET('CCUS benefits'!$A$1,2,V$1-1,totalresp),1)/(COUNTIFS(OFFSET('CCUS benefits'!$A$1,2,$B13-1,totalresp),1,OFFSET('CCUS benefits'!$A$1,2,V$1-1,totalresp),1)+COUNTIFS(OFFSET('CCUS benefits'!$A$1,2,$B13-1,totalresp),1,OFFSET('CCUS benefits'!$A$1,2,V$1-1,totalresp),0)+COUNTIFS(OFFSET('CCUS benefits'!$A$1,2,$B13-1,totalresp),0,OFFSET('CCUS benefits'!$A$1,2,V$1-1,totalresp),1)))</f>
        <v>0.90909090909090906</v>
      </c>
      <c r="W13">
        <f ca="1">1-(COUNTIFS(OFFSET('CCUS benefits'!$A$1,2,$B13-1,totalresp),1,OFFSET('CCUS benefits'!$A$1,2,W$1-1,totalresp),1)/(COUNTIFS(OFFSET('CCUS benefits'!$A$1,2,$B13-1,totalresp),1,OFFSET('CCUS benefits'!$A$1,2,W$1-1,totalresp),1)+COUNTIFS(OFFSET('CCUS benefits'!$A$1,2,$B13-1,totalresp),1,OFFSET('CCUS benefits'!$A$1,2,W$1-1,totalresp),0)+COUNTIFS(OFFSET('CCUS benefits'!$A$1,2,$B13-1,totalresp),0,OFFSET('CCUS benefits'!$A$1,2,W$1-1,totalresp),1)))</f>
        <v>0.90243902439024393</v>
      </c>
      <c r="X13">
        <f ca="1">1-(COUNTIFS(OFFSET('CCUS benefits'!$A$1,2,$B13-1,totalresp),1,OFFSET('CCUS benefits'!$A$1,2,X$1-1,totalresp),1)/(COUNTIFS(OFFSET('CCUS benefits'!$A$1,2,$B13-1,totalresp),1,OFFSET('CCUS benefits'!$A$1,2,X$1-1,totalresp),1)+COUNTIFS(OFFSET('CCUS benefits'!$A$1,2,$B13-1,totalresp),1,OFFSET('CCUS benefits'!$A$1,2,X$1-1,totalresp),0)+COUNTIFS(OFFSET('CCUS benefits'!$A$1,2,$B13-1,totalresp),0,OFFSET('CCUS benefits'!$A$1,2,X$1-1,totalresp),1)))</f>
        <v>0.79591836734693877</v>
      </c>
    </row>
    <row r="14" spans="1:28" ht="26.65" x14ac:dyDescent="0.45">
      <c r="A14" s="3" t="s">
        <v>326</v>
      </c>
      <c r="B14" s="6">
        <v>17</v>
      </c>
      <c r="C14">
        <f ca="1">1-(COUNTIFS(OFFSET('CCUS benefits'!$A$1,2,$B14-1,totalresp),1,OFFSET('CCUS benefits'!$A$1,2,C$1-1,totalresp),1)/(COUNTIFS(OFFSET('CCUS benefits'!$A$1,2,$B14-1,totalresp),1,OFFSET('CCUS benefits'!$A$1,2,C$1-1,totalresp),1)+COUNTIFS(OFFSET('CCUS benefits'!$A$1,2,$B14-1,totalresp),1,OFFSET('CCUS benefits'!$A$1,2,C$1-1,totalresp),0)+COUNTIFS(OFFSET('CCUS benefits'!$A$1,2,$B14-1,totalresp),0,OFFSET('CCUS benefits'!$A$1,2,C$1-1,totalresp),1)))</f>
        <v>0.61403508771929827</v>
      </c>
      <c r="D14">
        <f ca="1">1-(COUNTIFS(OFFSET('CCUS benefits'!$A$1,2,$B14-1,totalresp),1,OFFSET('CCUS benefits'!$A$1,2,D$1-1,totalresp),1)/(COUNTIFS(OFFSET('CCUS benefits'!$A$1,2,$B14-1,totalresp),1,OFFSET('CCUS benefits'!$A$1,2,D$1-1,totalresp),1)+COUNTIFS(OFFSET('CCUS benefits'!$A$1,2,$B14-1,totalresp),1,OFFSET('CCUS benefits'!$A$1,2,D$1-1,totalresp),0)+COUNTIFS(OFFSET('CCUS benefits'!$A$1,2,$B14-1,totalresp),0,OFFSET('CCUS benefits'!$A$1,2,D$1-1,totalresp),1)))</f>
        <v>0.69565217391304346</v>
      </c>
      <c r="E14">
        <f ca="1">1-(COUNTIFS(OFFSET('CCUS benefits'!$A$1,2,$B14-1,totalresp),1,OFFSET('CCUS benefits'!$A$1,2,E$1-1,totalresp),1)/(COUNTIFS(OFFSET('CCUS benefits'!$A$1,2,$B14-1,totalresp),1,OFFSET('CCUS benefits'!$A$1,2,E$1-1,totalresp),1)+COUNTIFS(OFFSET('CCUS benefits'!$A$1,2,$B14-1,totalresp),1,OFFSET('CCUS benefits'!$A$1,2,E$1-1,totalresp),0)+COUNTIFS(OFFSET('CCUS benefits'!$A$1,2,$B14-1,totalresp),0,OFFSET('CCUS benefits'!$A$1,2,E$1-1,totalresp),1)))</f>
        <v>0.79545454545454541</v>
      </c>
      <c r="F14">
        <f ca="1">1-(COUNTIFS(OFFSET('CCUS benefits'!$A$1,2,$B14-1,totalresp),1,OFFSET('CCUS benefits'!$A$1,2,F$1-1,totalresp),1)/(COUNTIFS(OFFSET('CCUS benefits'!$A$1,2,$B14-1,totalresp),1,OFFSET('CCUS benefits'!$A$1,2,F$1-1,totalresp),1)+COUNTIFS(OFFSET('CCUS benefits'!$A$1,2,$B14-1,totalresp),1,OFFSET('CCUS benefits'!$A$1,2,F$1-1,totalresp),0)+COUNTIFS(OFFSET('CCUS benefits'!$A$1,2,$B14-1,totalresp),0,OFFSET('CCUS benefits'!$A$1,2,F$1-1,totalresp),1)))</f>
        <v>0.84782608695652173</v>
      </c>
      <c r="G14">
        <f ca="1">1-(COUNTIFS(OFFSET('CCUS benefits'!$A$1,2,$B14-1,totalresp),1,OFFSET('CCUS benefits'!$A$1,2,G$1-1,totalresp),1)/(COUNTIFS(OFFSET('CCUS benefits'!$A$1,2,$B14-1,totalresp),1,OFFSET('CCUS benefits'!$A$1,2,G$1-1,totalresp),1)+COUNTIFS(OFFSET('CCUS benefits'!$A$1,2,$B14-1,totalresp),1,OFFSET('CCUS benefits'!$A$1,2,G$1-1,totalresp),0)+COUNTIFS(OFFSET('CCUS benefits'!$A$1,2,$B14-1,totalresp),0,OFFSET('CCUS benefits'!$A$1,2,G$1-1,totalresp),1)))</f>
        <v>0.71698113207547176</v>
      </c>
      <c r="H14">
        <f ca="1">1-(COUNTIFS(OFFSET('CCUS benefits'!$A$1,2,$B14-1,totalresp),1,OFFSET('CCUS benefits'!$A$1,2,H$1-1,totalresp),1)/(COUNTIFS(OFFSET('CCUS benefits'!$A$1,2,$B14-1,totalresp),1,OFFSET('CCUS benefits'!$A$1,2,H$1-1,totalresp),1)+COUNTIFS(OFFSET('CCUS benefits'!$A$1,2,$B14-1,totalresp),1,OFFSET('CCUS benefits'!$A$1,2,H$1-1,totalresp),0)+COUNTIFS(OFFSET('CCUS benefits'!$A$1,2,$B14-1,totalresp),0,OFFSET('CCUS benefits'!$A$1,2,H$1-1,totalresp),1)))</f>
        <v>0.73214285714285721</v>
      </c>
      <c r="I14">
        <f ca="1">1-(COUNTIFS(OFFSET('CCUS benefits'!$A$1,2,$B14-1,totalresp),1,OFFSET('CCUS benefits'!$A$1,2,I$1-1,totalresp),1)/(COUNTIFS(OFFSET('CCUS benefits'!$A$1,2,$B14-1,totalresp),1,OFFSET('CCUS benefits'!$A$1,2,I$1-1,totalresp),1)+COUNTIFS(OFFSET('CCUS benefits'!$A$1,2,$B14-1,totalresp),1,OFFSET('CCUS benefits'!$A$1,2,I$1-1,totalresp),0)+COUNTIFS(OFFSET('CCUS benefits'!$A$1,2,$B14-1,totalresp),0,OFFSET('CCUS benefits'!$A$1,2,I$1-1,totalresp),1)))</f>
        <v>0.83783783783783783</v>
      </c>
      <c r="J14">
        <f ca="1">1-(COUNTIFS(OFFSET('CCUS benefits'!$A$1,2,$B14-1,totalresp),1,OFFSET('CCUS benefits'!$A$1,2,J$1-1,totalresp),1)/(COUNTIFS(OFFSET('CCUS benefits'!$A$1,2,$B14-1,totalresp),1,OFFSET('CCUS benefits'!$A$1,2,J$1-1,totalresp),1)+COUNTIFS(OFFSET('CCUS benefits'!$A$1,2,$B14-1,totalresp),1,OFFSET('CCUS benefits'!$A$1,2,J$1-1,totalresp),0)+COUNTIFS(OFFSET('CCUS benefits'!$A$1,2,$B14-1,totalresp),0,OFFSET('CCUS benefits'!$A$1,2,J$1-1,totalresp),1)))</f>
        <v>0.64102564102564097</v>
      </c>
      <c r="K14">
        <f ca="1">1-(COUNTIFS(OFFSET('CCUS benefits'!$A$1,2,$B14-1,totalresp),1,OFFSET('CCUS benefits'!$A$1,2,K$1-1,totalresp),1)/(COUNTIFS(OFFSET('CCUS benefits'!$A$1,2,$B14-1,totalresp),1,OFFSET('CCUS benefits'!$A$1,2,K$1-1,totalresp),1)+COUNTIFS(OFFSET('CCUS benefits'!$A$1,2,$B14-1,totalresp),1,OFFSET('CCUS benefits'!$A$1,2,K$1-1,totalresp),0)+COUNTIFS(OFFSET('CCUS benefits'!$A$1,2,$B14-1,totalresp),0,OFFSET('CCUS benefits'!$A$1,2,K$1-1,totalresp),1)))</f>
        <v>0.83333333333333337</v>
      </c>
      <c r="L14">
        <f ca="1">1-(COUNTIFS(OFFSET('CCUS benefits'!$A$1,2,$B14-1,totalresp),1,OFFSET('CCUS benefits'!$A$1,2,L$1-1,totalresp),1)/(COUNTIFS(OFFSET('CCUS benefits'!$A$1,2,$B14-1,totalresp),1,OFFSET('CCUS benefits'!$A$1,2,L$1-1,totalresp),1)+COUNTIFS(OFFSET('CCUS benefits'!$A$1,2,$B14-1,totalresp),1,OFFSET('CCUS benefits'!$A$1,2,L$1-1,totalresp),0)+COUNTIFS(OFFSET('CCUS benefits'!$A$1,2,$B14-1,totalresp),0,OFFSET('CCUS benefits'!$A$1,2,L$1-1,totalresp),1)))</f>
        <v>0.86842105263157898</v>
      </c>
      <c r="M14">
        <f ca="1">1-(COUNTIFS(OFFSET('CCUS benefits'!$A$1,2,$B14-1,totalresp),1,OFFSET('CCUS benefits'!$A$1,2,M$1-1,totalresp),1)/(COUNTIFS(OFFSET('CCUS benefits'!$A$1,2,$B14-1,totalresp),1,OFFSET('CCUS benefits'!$A$1,2,M$1-1,totalresp),1)+COUNTIFS(OFFSET('CCUS benefits'!$A$1,2,$B14-1,totalresp),1,OFFSET('CCUS benefits'!$A$1,2,M$1-1,totalresp),0)+COUNTIFS(OFFSET('CCUS benefits'!$A$1,2,$B14-1,totalresp),0,OFFSET('CCUS benefits'!$A$1,2,M$1-1,totalresp),1)))</f>
        <v>0.69387755102040816</v>
      </c>
      <c r="N14">
        <f ca="1">1-(COUNTIFS(OFFSET('CCUS benefits'!$A$1,2,$B14-1,totalresp),1,OFFSET('CCUS benefits'!$A$1,2,N$1-1,totalresp),1)/(COUNTIFS(OFFSET('CCUS benefits'!$A$1,2,$B14-1,totalresp),1,OFFSET('CCUS benefits'!$A$1,2,N$1-1,totalresp),1)+COUNTIFS(OFFSET('CCUS benefits'!$A$1,2,$B14-1,totalresp),1,OFFSET('CCUS benefits'!$A$1,2,N$1-1,totalresp),0)+COUNTIFS(OFFSET('CCUS benefits'!$A$1,2,$B14-1,totalresp),0,OFFSET('CCUS benefits'!$A$1,2,N$1-1,totalresp),1)))</f>
        <v>0</v>
      </c>
      <c r="O14">
        <f ca="1">1-(COUNTIFS(OFFSET('CCUS benefits'!$A$1,2,$B14-1,totalresp),1,OFFSET('CCUS benefits'!$A$1,2,O$1-1,totalresp),1)/(COUNTIFS(OFFSET('CCUS benefits'!$A$1,2,$B14-1,totalresp),1,OFFSET('CCUS benefits'!$A$1,2,O$1-1,totalresp),1)+COUNTIFS(OFFSET('CCUS benefits'!$A$1,2,$B14-1,totalresp),1,OFFSET('CCUS benefits'!$A$1,2,O$1-1,totalresp),0)+COUNTIFS(OFFSET('CCUS benefits'!$A$1,2,$B14-1,totalresp),0,OFFSET('CCUS benefits'!$A$1,2,O$1-1,totalresp),1)))</f>
        <v>0.82352941176470584</v>
      </c>
      <c r="P14">
        <f ca="1">1-(COUNTIFS(OFFSET('CCUS benefits'!$A$1,2,$B14-1,totalresp),1,OFFSET('CCUS benefits'!$A$1,2,P$1-1,totalresp),1)/(COUNTIFS(OFFSET('CCUS benefits'!$A$1,2,$B14-1,totalresp),1,OFFSET('CCUS benefits'!$A$1,2,P$1-1,totalresp),1)+COUNTIFS(OFFSET('CCUS benefits'!$A$1,2,$B14-1,totalresp),1,OFFSET('CCUS benefits'!$A$1,2,P$1-1,totalresp),0)+COUNTIFS(OFFSET('CCUS benefits'!$A$1,2,$B14-1,totalresp),0,OFFSET('CCUS benefits'!$A$1,2,P$1-1,totalresp),1)))</f>
        <v>0.84848484848484851</v>
      </c>
      <c r="Q14">
        <f ca="1">1-(COUNTIFS(OFFSET('CCUS benefits'!$A$1,2,$B14-1,totalresp),1,OFFSET('CCUS benefits'!$A$1,2,Q$1-1,totalresp),1)/(COUNTIFS(OFFSET('CCUS benefits'!$A$1,2,$B14-1,totalresp),1,OFFSET('CCUS benefits'!$A$1,2,Q$1-1,totalresp),1)+COUNTIFS(OFFSET('CCUS benefits'!$A$1,2,$B14-1,totalresp),1,OFFSET('CCUS benefits'!$A$1,2,Q$1-1,totalresp),0)+COUNTIFS(OFFSET('CCUS benefits'!$A$1,2,$B14-1,totalresp),0,OFFSET('CCUS benefits'!$A$1,2,Q$1-1,totalresp),1)))</f>
        <v>0.78048780487804881</v>
      </c>
      <c r="R14">
        <f ca="1">1-(COUNTIFS(OFFSET('CCUS benefits'!$A$1,2,$B14-1,totalresp),1,OFFSET('CCUS benefits'!$A$1,2,R$1-1,totalresp),1)/(COUNTIFS(OFFSET('CCUS benefits'!$A$1,2,$B14-1,totalresp),1,OFFSET('CCUS benefits'!$A$1,2,R$1-1,totalresp),1)+COUNTIFS(OFFSET('CCUS benefits'!$A$1,2,$B14-1,totalresp),1,OFFSET('CCUS benefits'!$A$1,2,R$1-1,totalresp),0)+COUNTIFS(OFFSET('CCUS benefits'!$A$1,2,$B14-1,totalresp),0,OFFSET('CCUS benefits'!$A$1,2,R$1-1,totalresp),1)))</f>
        <v>0.90909090909090906</v>
      </c>
      <c r="S14">
        <f ca="1">1-(COUNTIFS(OFFSET('CCUS benefits'!$A$1,2,$B14-1,totalresp),1,OFFSET('CCUS benefits'!$A$1,2,S$1-1,totalresp),1)/(COUNTIFS(OFFSET('CCUS benefits'!$A$1,2,$B14-1,totalresp),1,OFFSET('CCUS benefits'!$A$1,2,S$1-1,totalresp),1)+COUNTIFS(OFFSET('CCUS benefits'!$A$1,2,$B14-1,totalresp),1,OFFSET('CCUS benefits'!$A$1,2,S$1-1,totalresp),0)+COUNTIFS(OFFSET('CCUS benefits'!$A$1,2,$B14-1,totalresp),0,OFFSET('CCUS benefits'!$A$1,2,S$1-1,totalresp),1)))</f>
        <v>0.8529411764705882</v>
      </c>
      <c r="T14">
        <f ca="1">1-(COUNTIFS(OFFSET('CCUS benefits'!$A$1,2,$B14-1,totalresp),1,OFFSET('CCUS benefits'!$A$1,2,T$1-1,totalresp),1)/(COUNTIFS(OFFSET('CCUS benefits'!$A$1,2,$B14-1,totalresp),1,OFFSET('CCUS benefits'!$A$1,2,T$1-1,totalresp),1)+COUNTIFS(OFFSET('CCUS benefits'!$A$1,2,$B14-1,totalresp),1,OFFSET('CCUS benefits'!$A$1,2,T$1-1,totalresp),0)+COUNTIFS(OFFSET('CCUS benefits'!$A$1,2,$B14-1,totalresp),0,OFFSET('CCUS benefits'!$A$1,2,T$1-1,totalresp),1)))</f>
        <v>0.82857142857142851</v>
      </c>
      <c r="U14">
        <f ca="1">1-(COUNTIFS(OFFSET('CCUS benefits'!$A$1,2,$B14-1,totalresp),1,OFFSET('CCUS benefits'!$A$1,2,U$1-1,totalresp),1)/(COUNTIFS(OFFSET('CCUS benefits'!$A$1,2,$B14-1,totalresp),1,OFFSET('CCUS benefits'!$A$1,2,U$1-1,totalresp),1)+COUNTIFS(OFFSET('CCUS benefits'!$A$1,2,$B14-1,totalresp),1,OFFSET('CCUS benefits'!$A$1,2,U$1-1,totalresp),0)+COUNTIFS(OFFSET('CCUS benefits'!$A$1,2,$B14-1,totalresp),0,OFFSET('CCUS benefits'!$A$1,2,U$1-1,totalresp),1)))</f>
        <v>0.82608695652173914</v>
      </c>
      <c r="V14">
        <f ca="1">1-(COUNTIFS(OFFSET('CCUS benefits'!$A$1,2,$B14-1,totalresp),1,OFFSET('CCUS benefits'!$A$1,2,V$1-1,totalresp),1)/(COUNTIFS(OFFSET('CCUS benefits'!$A$1,2,$B14-1,totalresp),1,OFFSET('CCUS benefits'!$A$1,2,V$1-1,totalresp),1)+COUNTIFS(OFFSET('CCUS benefits'!$A$1,2,$B14-1,totalresp),1,OFFSET('CCUS benefits'!$A$1,2,V$1-1,totalresp),0)+COUNTIFS(OFFSET('CCUS benefits'!$A$1,2,$B14-1,totalresp),0,OFFSET('CCUS benefits'!$A$1,2,V$1-1,totalresp),1)))</f>
        <v>0.94444444444444442</v>
      </c>
      <c r="W14">
        <f ca="1">1-(COUNTIFS(OFFSET('CCUS benefits'!$A$1,2,$B14-1,totalresp),1,OFFSET('CCUS benefits'!$A$1,2,W$1-1,totalresp),1)/(COUNTIFS(OFFSET('CCUS benefits'!$A$1,2,$B14-1,totalresp),1,OFFSET('CCUS benefits'!$A$1,2,W$1-1,totalresp),1)+COUNTIFS(OFFSET('CCUS benefits'!$A$1,2,$B14-1,totalresp),1,OFFSET('CCUS benefits'!$A$1,2,W$1-1,totalresp),0)+COUNTIFS(OFFSET('CCUS benefits'!$A$1,2,$B14-1,totalresp),0,OFFSET('CCUS benefits'!$A$1,2,W$1-1,totalresp),1)))</f>
        <v>0.87096774193548387</v>
      </c>
      <c r="X14">
        <f ca="1">1-(COUNTIFS(OFFSET('CCUS benefits'!$A$1,2,$B14-1,totalresp),1,OFFSET('CCUS benefits'!$A$1,2,X$1-1,totalresp),1)/(COUNTIFS(OFFSET('CCUS benefits'!$A$1,2,$B14-1,totalresp),1,OFFSET('CCUS benefits'!$A$1,2,X$1-1,totalresp),1)+COUNTIFS(OFFSET('CCUS benefits'!$A$1,2,$B14-1,totalresp),1,OFFSET('CCUS benefits'!$A$1,2,X$1-1,totalresp),0)+COUNTIFS(OFFSET('CCUS benefits'!$A$1,2,$B14-1,totalresp),0,OFFSET('CCUS benefits'!$A$1,2,X$1-1,totalresp),1)))</f>
        <v>0.86046511627906974</v>
      </c>
    </row>
    <row r="15" spans="1:28" ht="39.75" x14ac:dyDescent="0.45">
      <c r="A15" s="3" t="s">
        <v>327</v>
      </c>
      <c r="B15" s="6">
        <v>18</v>
      </c>
      <c r="C15">
        <f ca="1">1-(COUNTIFS(OFFSET('CCUS benefits'!$A$1,2,$B15-1,totalresp),1,OFFSET('CCUS benefits'!$A$1,2,C$1-1,totalresp),1)/(COUNTIFS(OFFSET('CCUS benefits'!$A$1,2,$B15-1,totalresp),1,OFFSET('CCUS benefits'!$A$1,2,C$1-1,totalresp),1)+COUNTIFS(OFFSET('CCUS benefits'!$A$1,2,$B15-1,totalresp),1,OFFSET('CCUS benefits'!$A$1,2,C$1-1,totalresp),0)+COUNTIFS(OFFSET('CCUS benefits'!$A$1,2,$B15-1,totalresp),0,OFFSET('CCUS benefits'!$A$1,2,C$1-1,totalresp),1)))</f>
        <v>0.85964912280701755</v>
      </c>
      <c r="D15">
        <f ca="1">1-(COUNTIFS(OFFSET('CCUS benefits'!$A$1,2,$B15-1,totalresp),1,OFFSET('CCUS benefits'!$A$1,2,D$1-1,totalresp),1)/(COUNTIFS(OFFSET('CCUS benefits'!$A$1,2,$B15-1,totalresp),1,OFFSET('CCUS benefits'!$A$1,2,D$1-1,totalresp),1)+COUNTIFS(OFFSET('CCUS benefits'!$A$1,2,$B15-1,totalresp),1,OFFSET('CCUS benefits'!$A$1,2,D$1-1,totalresp),0)+COUNTIFS(OFFSET('CCUS benefits'!$A$1,2,$B15-1,totalresp),0,OFFSET('CCUS benefits'!$A$1,2,D$1-1,totalresp),1)))</f>
        <v>0.88235294117647056</v>
      </c>
      <c r="E15">
        <f ca="1">1-(COUNTIFS(OFFSET('CCUS benefits'!$A$1,2,$B15-1,totalresp),1,OFFSET('CCUS benefits'!$A$1,2,E$1-1,totalresp),1)/(COUNTIFS(OFFSET('CCUS benefits'!$A$1,2,$B15-1,totalresp),1,OFFSET('CCUS benefits'!$A$1,2,E$1-1,totalresp),1)+COUNTIFS(OFFSET('CCUS benefits'!$A$1,2,$B15-1,totalresp),1,OFFSET('CCUS benefits'!$A$1,2,E$1-1,totalresp),0)+COUNTIFS(OFFSET('CCUS benefits'!$A$1,2,$B15-1,totalresp),0,OFFSET('CCUS benefits'!$A$1,2,E$1-1,totalresp),1)))</f>
        <v>0.97368421052631582</v>
      </c>
      <c r="F15">
        <f ca="1">1-(COUNTIFS(OFFSET('CCUS benefits'!$A$1,2,$B15-1,totalresp),1,OFFSET('CCUS benefits'!$A$1,2,F$1-1,totalresp),1)/(COUNTIFS(OFFSET('CCUS benefits'!$A$1,2,$B15-1,totalresp),1,OFFSET('CCUS benefits'!$A$1,2,F$1-1,totalresp),1)+COUNTIFS(OFFSET('CCUS benefits'!$A$1,2,$B15-1,totalresp),1,OFFSET('CCUS benefits'!$A$1,2,F$1-1,totalresp),0)+COUNTIFS(OFFSET('CCUS benefits'!$A$1,2,$B15-1,totalresp),0,OFFSET('CCUS benefits'!$A$1,2,F$1-1,totalresp),1)))</f>
        <v>0.94594594594594594</v>
      </c>
      <c r="G15">
        <f ca="1">1-(COUNTIFS(OFFSET('CCUS benefits'!$A$1,2,$B15-1,totalresp),1,OFFSET('CCUS benefits'!$A$1,2,G$1-1,totalresp),1)/(COUNTIFS(OFFSET('CCUS benefits'!$A$1,2,$B15-1,totalresp),1,OFFSET('CCUS benefits'!$A$1,2,G$1-1,totalresp),1)+COUNTIFS(OFFSET('CCUS benefits'!$A$1,2,$B15-1,totalresp),1,OFFSET('CCUS benefits'!$A$1,2,G$1-1,totalresp),0)+COUNTIFS(OFFSET('CCUS benefits'!$A$1,2,$B15-1,totalresp),0,OFFSET('CCUS benefits'!$A$1,2,G$1-1,totalresp),1)))</f>
        <v>0.875</v>
      </c>
      <c r="H15">
        <f ca="1">1-(COUNTIFS(OFFSET('CCUS benefits'!$A$1,2,$B15-1,totalresp),1,OFFSET('CCUS benefits'!$A$1,2,H$1-1,totalresp),1)/(COUNTIFS(OFFSET('CCUS benefits'!$A$1,2,$B15-1,totalresp),1,OFFSET('CCUS benefits'!$A$1,2,H$1-1,totalresp),1)+COUNTIFS(OFFSET('CCUS benefits'!$A$1,2,$B15-1,totalresp),1,OFFSET('CCUS benefits'!$A$1,2,H$1-1,totalresp),0)+COUNTIFS(OFFSET('CCUS benefits'!$A$1,2,$B15-1,totalresp),0,OFFSET('CCUS benefits'!$A$1,2,H$1-1,totalresp),1)))</f>
        <v>0.83673469387755106</v>
      </c>
      <c r="I15">
        <f ca="1">1-(COUNTIFS(OFFSET('CCUS benefits'!$A$1,2,$B15-1,totalresp),1,OFFSET('CCUS benefits'!$A$1,2,I$1-1,totalresp),1)/(COUNTIFS(OFFSET('CCUS benefits'!$A$1,2,$B15-1,totalresp),1,OFFSET('CCUS benefits'!$A$1,2,I$1-1,totalresp),1)+COUNTIFS(OFFSET('CCUS benefits'!$A$1,2,$B15-1,totalresp),1,OFFSET('CCUS benefits'!$A$1,2,I$1-1,totalresp),0)+COUNTIFS(OFFSET('CCUS benefits'!$A$1,2,$B15-1,totalresp),0,OFFSET('CCUS benefits'!$A$1,2,I$1-1,totalresp),1)))</f>
        <v>0.79166666666666663</v>
      </c>
      <c r="J15">
        <f ca="1">1-(COUNTIFS(OFFSET('CCUS benefits'!$A$1,2,$B15-1,totalresp),1,OFFSET('CCUS benefits'!$A$1,2,J$1-1,totalresp),1)/(COUNTIFS(OFFSET('CCUS benefits'!$A$1,2,$B15-1,totalresp),1,OFFSET('CCUS benefits'!$A$1,2,J$1-1,totalresp),1)+COUNTIFS(OFFSET('CCUS benefits'!$A$1,2,$B15-1,totalresp),1,OFFSET('CCUS benefits'!$A$1,2,J$1-1,totalresp),0)+COUNTIFS(OFFSET('CCUS benefits'!$A$1,2,$B15-1,totalresp),0,OFFSET('CCUS benefits'!$A$1,2,J$1-1,totalresp),1)))</f>
        <v>0.78125</v>
      </c>
      <c r="K15">
        <f ca="1">1-(COUNTIFS(OFFSET('CCUS benefits'!$A$1,2,$B15-1,totalresp),1,OFFSET('CCUS benefits'!$A$1,2,K$1-1,totalresp),1)/(COUNTIFS(OFFSET('CCUS benefits'!$A$1,2,$B15-1,totalresp),1,OFFSET('CCUS benefits'!$A$1,2,K$1-1,totalresp),1)+COUNTIFS(OFFSET('CCUS benefits'!$A$1,2,$B15-1,totalresp),1,OFFSET('CCUS benefits'!$A$1,2,K$1-1,totalresp),0)+COUNTIFS(OFFSET('CCUS benefits'!$A$1,2,$B15-1,totalresp),0,OFFSET('CCUS benefits'!$A$1,2,K$1-1,totalresp),1)))</f>
        <v>0.88</v>
      </c>
      <c r="L15">
        <f ca="1">1-(COUNTIFS(OFFSET('CCUS benefits'!$A$1,2,$B15-1,totalresp),1,OFFSET('CCUS benefits'!$A$1,2,L$1-1,totalresp),1)/(COUNTIFS(OFFSET('CCUS benefits'!$A$1,2,$B15-1,totalresp),1,OFFSET('CCUS benefits'!$A$1,2,L$1-1,totalresp),1)+COUNTIFS(OFFSET('CCUS benefits'!$A$1,2,$B15-1,totalresp),1,OFFSET('CCUS benefits'!$A$1,2,L$1-1,totalresp),0)+COUNTIFS(OFFSET('CCUS benefits'!$A$1,2,$B15-1,totalresp),0,OFFSET('CCUS benefits'!$A$1,2,L$1-1,totalresp),1)))</f>
        <v>0.88461538461538458</v>
      </c>
      <c r="M15">
        <f ca="1">1-(COUNTIFS(OFFSET('CCUS benefits'!$A$1,2,$B15-1,totalresp),1,OFFSET('CCUS benefits'!$A$1,2,M$1-1,totalresp),1)/(COUNTIFS(OFFSET('CCUS benefits'!$A$1,2,$B15-1,totalresp),1,OFFSET('CCUS benefits'!$A$1,2,M$1-1,totalresp),1)+COUNTIFS(OFFSET('CCUS benefits'!$A$1,2,$B15-1,totalresp),1,OFFSET('CCUS benefits'!$A$1,2,M$1-1,totalresp),0)+COUNTIFS(OFFSET('CCUS benefits'!$A$1,2,$B15-1,totalresp),0,OFFSET('CCUS benefits'!$A$1,2,M$1-1,totalresp),1)))</f>
        <v>0.83720930232558133</v>
      </c>
      <c r="N15">
        <f ca="1">1-(COUNTIFS(OFFSET('CCUS benefits'!$A$1,2,$B15-1,totalresp),1,OFFSET('CCUS benefits'!$A$1,2,N$1-1,totalresp),1)/(COUNTIFS(OFFSET('CCUS benefits'!$A$1,2,$B15-1,totalresp),1,OFFSET('CCUS benefits'!$A$1,2,N$1-1,totalresp),1)+COUNTIFS(OFFSET('CCUS benefits'!$A$1,2,$B15-1,totalresp),1,OFFSET('CCUS benefits'!$A$1,2,N$1-1,totalresp),0)+COUNTIFS(OFFSET('CCUS benefits'!$A$1,2,$B15-1,totalresp),0,OFFSET('CCUS benefits'!$A$1,2,N$1-1,totalresp),1)))</f>
        <v>0.82352941176470584</v>
      </c>
      <c r="O15">
        <f ca="1">1-(COUNTIFS(OFFSET('CCUS benefits'!$A$1,2,$B15-1,totalresp),1,OFFSET('CCUS benefits'!$A$1,2,O$1-1,totalresp),1)/(COUNTIFS(OFFSET('CCUS benefits'!$A$1,2,$B15-1,totalresp),1,OFFSET('CCUS benefits'!$A$1,2,O$1-1,totalresp),1)+COUNTIFS(OFFSET('CCUS benefits'!$A$1,2,$B15-1,totalresp),1,OFFSET('CCUS benefits'!$A$1,2,O$1-1,totalresp),0)+COUNTIFS(OFFSET('CCUS benefits'!$A$1,2,$B15-1,totalresp),0,OFFSET('CCUS benefits'!$A$1,2,O$1-1,totalresp),1)))</f>
        <v>0</v>
      </c>
      <c r="P15">
        <f ca="1">1-(COUNTIFS(OFFSET('CCUS benefits'!$A$1,2,$B15-1,totalresp),1,OFFSET('CCUS benefits'!$A$1,2,P$1-1,totalresp),1)/(COUNTIFS(OFFSET('CCUS benefits'!$A$1,2,$B15-1,totalresp),1,OFFSET('CCUS benefits'!$A$1,2,P$1-1,totalresp),1)+COUNTIFS(OFFSET('CCUS benefits'!$A$1,2,$B15-1,totalresp),1,OFFSET('CCUS benefits'!$A$1,2,P$1-1,totalresp),0)+COUNTIFS(OFFSET('CCUS benefits'!$A$1,2,$B15-1,totalresp),0,OFFSET('CCUS benefits'!$A$1,2,P$1-1,totalresp),1)))</f>
        <v>0.90909090909090906</v>
      </c>
      <c r="Q15">
        <f ca="1">1-(COUNTIFS(OFFSET('CCUS benefits'!$A$1,2,$B15-1,totalresp),1,OFFSET('CCUS benefits'!$A$1,2,Q$1-1,totalresp),1)/(COUNTIFS(OFFSET('CCUS benefits'!$A$1,2,$B15-1,totalresp),1,OFFSET('CCUS benefits'!$A$1,2,Q$1-1,totalresp),1)+COUNTIFS(OFFSET('CCUS benefits'!$A$1,2,$B15-1,totalresp),1,OFFSET('CCUS benefits'!$A$1,2,Q$1-1,totalresp),0)+COUNTIFS(OFFSET('CCUS benefits'!$A$1,2,$B15-1,totalresp),0,OFFSET('CCUS benefits'!$A$1,2,Q$1-1,totalresp),1)))</f>
        <v>0.875</v>
      </c>
      <c r="R15">
        <f ca="1">1-(COUNTIFS(OFFSET('CCUS benefits'!$A$1,2,$B15-1,totalresp),1,OFFSET('CCUS benefits'!$A$1,2,R$1-1,totalresp),1)/(COUNTIFS(OFFSET('CCUS benefits'!$A$1,2,$B15-1,totalresp),1,OFFSET('CCUS benefits'!$A$1,2,R$1-1,totalresp),1)+COUNTIFS(OFFSET('CCUS benefits'!$A$1,2,$B15-1,totalresp),1,OFFSET('CCUS benefits'!$A$1,2,R$1-1,totalresp),0)+COUNTIFS(OFFSET('CCUS benefits'!$A$1,2,$B15-1,totalresp),0,OFFSET('CCUS benefits'!$A$1,2,R$1-1,totalresp),1)))</f>
        <v>0.84210526315789469</v>
      </c>
      <c r="S15">
        <f ca="1">1-(COUNTIFS(OFFSET('CCUS benefits'!$A$1,2,$B15-1,totalresp),1,OFFSET('CCUS benefits'!$A$1,2,S$1-1,totalresp),1)/(COUNTIFS(OFFSET('CCUS benefits'!$A$1,2,$B15-1,totalresp),1,OFFSET('CCUS benefits'!$A$1,2,S$1-1,totalresp),1)+COUNTIFS(OFFSET('CCUS benefits'!$A$1,2,$B15-1,totalresp),1,OFFSET('CCUS benefits'!$A$1,2,S$1-1,totalresp),0)+COUNTIFS(OFFSET('CCUS benefits'!$A$1,2,$B15-1,totalresp),0,OFFSET('CCUS benefits'!$A$1,2,S$1-1,totalresp),1)))</f>
        <v>0.95833333333333337</v>
      </c>
      <c r="T15">
        <f ca="1">1-(COUNTIFS(OFFSET('CCUS benefits'!$A$1,2,$B15-1,totalresp),1,OFFSET('CCUS benefits'!$A$1,2,T$1-1,totalresp),1)/(COUNTIFS(OFFSET('CCUS benefits'!$A$1,2,$B15-1,totalresp),1,OFFSET('CCUS benefits'!$A$1,2,T$1-1,totalresp),1)+COUNTIFS(OFFSET('CCUS benefits'!$A$1,2,$B15-1,totalresp),1,OFFSET('CCUS benefits'!$A$1,2,T$1-1,totalresp),0)+COUNTIFS(OFFSET('CCUS benefits'!$A$1,2,$B15-1,totalresp),0,OFFSET('CCUS benefits'!$A$1,2,T$1-1,totalresp),1)))</f>
        <v>0.875</v>
      </c>
      <c r="U15">
        <f ca="1">1-(COUNTIFS(OFFSET('CCUS benefits'!$A$1,2,$B15-1,totalresp),1,OFFSET('CCUS benefits'!$A$1,2,U$1-1,totalresp),1)/(COUNTIFS(OFFSET('CCUS benefits'!$A$1,2,$B15-1,totalresp),1,OFFSET('CCUS benefits'!$A$1,2,U$1-1,totalresp),1)+COUNTIFS(OFFSET('CCUS benefits'!$A$1,2,$B15-1,totalresp),1,OFFSET('CCUS benefits'!$A$1,2,U$1-1,totalresp),0)+COUNTIFS(OFFSET('CCUS benefits'!$A$1,2,$B15-1,totalresp),0,OFFSET('CCUS benefits'!$A$1,2,U$1-1,totalresp),1)))</f>
        <v>0.88888888888888884</v>
      </c>
      <c r="V15">
        <f ca="1">1-(COUNTIFS(OFFSET('CCUS benefits'!$A$1,2,$B15-1,totalresp),1,OFFSET('CCUS benefits'!$A$1,2,V$1-1,totalresp),1)/(COUNTIFS(OFFSET('CCUS benefits'!$A$1,2,$B15-1,totalresp),1,OFFSET('CCUS benefits'!$A$1,2,V$1-1,totalresp),1)+COUNTIFS(OFFSET('CCUS benefits'!$A$1,2,$B15-1,totalresp),1,OFFSET('CCUS benefits'!$A$1,2,V$1-1,totalresp),0)+COUNTIFS(OFFSET('CCUS benefits'!$A$1,2,$B15-1,totalresp),0,OFFSET('CCUS benefits'!$A$1,2,V$1-1,totalresp),1)))</f>
        <v>1</v>
      </c>
      <c r="W15">
        <f ca="1">1-(COUNTIFS(OFFSET('CCUS benefits'!$A$1,2,$B15-1,totalresp),1,OFFSET('CCUS benefits'!$A$1,2,W$1-1,totalresp),1)/(COUNTIFS(OFFSET('CCUS benefits'!$A$1,2,$B15-1,totalresp),1,OFFSET('CCUS benefits'!$A$1,2,W$1-1,totalresp),1)+COUNTIFS(OFFSET('CCUS benefits'!$A$1,2,$B15-1,totalresp),1,OFFSET('CCUS benefits'!$A$1,2,W$1-1,totalresp),0)+COUNTIFS(OFFSET('CCUS benefits'!$A$1,2,$B15-1,totalresp),0,OFFSET('CCUS benefits'!$A$1,2,W$1-1,totalresp),1)))</f>
        <v>0.95</v>
      </c>
      <c r="X15">
        <f ca="1">1-(COUNTIFS(OFFSET('CCUS benefits'!$A$1,2,$B15-1,totalresp),1,OFFSET('CCUS benefits'!$A$1,2,X$1-1,totalresp),1)/(COUNTIFS(OFFSET('CCUS benefits'!$A$1,2,$B15-1,totalresp),1,OFFSET('CCUS benefits'!$A$1,2,X$1-1,totalresp),1)+COUNTIFS(OFFSET('CCUS benefits'!$A$1,2,$B15-1,totalresp),1,OFFSET('CCUS benefits'!$A$1,2,X$1-1,totalresp),0)+COUNTIFS(OFFSET('CCUS benefits'!$A$1,2,$B15-1,totalresp),0,OFFSET('CCUS benefits'!$A$1,2,X$1-1,totalresp),1)))</f>
        <v>0.90625</v>
      </c>
    </row>
    <row r="16" spans="1:28" ht="52.9" x14ac:dyDescent="0.45">
      <c r="A16" s="3" t="s">
        <v>328</v>
      </c>
      <c r="B16" s="6">
        <v>19</v>
      </c>
      <c r="C16">
        <f ca="1">1-(COUNTIFS(OFFSET('CCUS benefits'!$A$1,2,$B16-1,totalresp),1,OFFSET('CCUS benefits'!$A$1,2,C$1-1,totalresp),1)/(COUNTIFS(OFFSET('CCUS benefits'!$A$1,2,$B16-1,totalresp),1,OFFSET('CCUS benefits'!$A$1,2,C$1-1,totalresp),1)+COUNTIFS(OFFSET('CCUS benefits'!$A$1,2,$B16-1,totalresp),1,OFFSET('CCUS benefits'!$A$1,2,C$1-1,totalresp),0)+COUNTIFS(OFFSET('CCUS benefits'!$A$1,2,$B16-1,totalresp),0,OFFSET('CCUS benefits'!$A$1,2,C$1-1,totalresp),1)))</f>
        <v>0.81132075471698117</v>
      </c>
      <c r="D16">
        <f ca="1">1-(COUNTIFS(OFFSET('CCUS benefits'!$A$1,2,$B16-1,totalresp),1,OFFSET('CCUS benefits'!$A$1,2,D$1-1,totalresp),1)/(COUNTIFS(OFFSET('CCUS benefits'!$A$1,2,$B16-1,totalresp),1,OFFSET('CCUS benefits'!$A$1,2,D$1-1,totalresp),1)+COUNTIFS(OFFSET('CCUS benefits'!$A$1,2,$B16-1,totalresp),1,OFFSET('CCUS benefits'!$A$1,2,D$1-1,totalresp),0)+COUNTIFS(OFFSET('CCUS benefits'!$A$1,2,$B16-1,totalresp),0,OFFSET('CCUS benefits'!$A$1,2,D$1-1,totalresp),1)))</f>
        <v>0.87878787878787878</v>
      </c>
      <c r="E16">
        <f ca="1">1-(COUNTIFS(OFFSET('CCUS benefits'!$A$1,2,$B16-1,totalresp),1,OFFSET('CCUS benefits'!$A$1,2,E$1-1,totalresp),1)/(COUNTIFS(OFFSET('CCUS benefits'!$A$1,2,$B16-1,totalresp),1,OFFSET('CCUS benefits'!$A$1,2,E$1-1,totalresp),1)+COUNTIFS(OFFSET('CCUS benefits'!$A$1,2,$B16-1,totalresp),1,OFFSET('CCUS benefits'!$A$1,2,E$1-1,totalresp),0)+COUNTIFS(OFFSET('CCUS benefits'!$A$1,2,$B16-1,totalresp),0,OFFSET('CCUS benefits'!$A$1,2,E$1-1,totalresp),1)))</f>
        <v>0.84375</v>
      </c>
      <c r="F16">
        <f ca="1">1-(COUNTIFS(OFFSET('CCUS benefits'!$A$1,2,$B16-1,totalresp),1,OFFSET('CCUS benefits'!$A$1,2,F$1-1,totalresp),1)/(COUNTIFS(OFFSET('CCUS benefits'!$A$1,2,$B16-1,totalresp),1,OFFSET('CCUS benefits'!$A$1,2,F$1-1,totalresp),1)+COUNTIFS(OFFSET('CCUS benefits'!$A$1,2,$B16-1,totalresp),1,OFFSET('CCUS benefits'!$A$1,2,F$1-1,totalresp),0)+COUNTIFS(OFFSET('CCUS benefits'!$A$1,2,$B16-1,totalresp),0,OFFSET('CCUS benefits'!$A$1,2,F$1-1,totalresp),1)))</f>
        <v>0.87878787878787878</v>
      </c>
      <c r="G16">
        <f ca="1">1-(COUNTIFS(OFFSET('CCUS benefits'!$A$1,2,$B16-1,totalresp),1,OFFSET('CCUS benefits'!$A$1,2,G$1-1,totalresp),1)/(COUNTIFS(OFFSET('CCUS benefits'!$A$1,2,$B16-1,totalresp),1,OFFSET('CCUS benefits'!$A$1,2,G$1-1,totalresp),1)+COUNTIFS(OFFSET('CCUS benefits'!$A$1,2,$B16-1,totalresp),1,OFFSET('CCUS benefits'!$A$1,2,G$1-1,totalresp),0)+COUNTIFS(OFFSET('CCUS benefits'!$A$1,2,$B16-1,totalresp),0,OFFSET('CCUS benefits'!$A$1,2,G$1-1,totalresp),1)))</f>
        <v>0.79069767441860461</v>
      </c>
      <c r="H16">
        <f ca="1">1-(COUNTIFS(OFFSET('CCUS benefits'!$A$1,2,$B16-1,totalresp),1,OFFSET('CCUS benefits'!$A$1,2,H$1-1,totalresp),1)/(COUNTIFS(OFFSET('CCUS benefits'!$A$1,2,$B16-1,totalresp),1,OFFSET('CCUS benefits'!$A$1,2,H$1-1,totalresp),1)+COUNTIFS(OFFSET('CCUS benefits'!$A$1,2,$B16-1,totalresp),1,OFFSET('CCUS benefits'!$A$1,2,H$1-1,totalresp),0)+COUNTIFS(OFFSET('CCUS benefits'!$A$1,2,$B16-1,totalresp),0,OFFSET('CCUS benefits'!$A$1,2,H$1-1,totalresp),1)))</f>
        <v>0.85416666666666663</v>
      </c>
      <c r="I16">
        <f ca="1">1-(COUNTIFS(OFFSET('CCUS benefits'!$A$1,2,$B16-1,totalresp),1,OFFSET('CCUS benefits'!$A$1,2,I$1-1,totalresp),1)/(COUNTIFS(OFFSET('CCUS benefits'!$A$1,2,$B16-1,totalresp),1,OFFSET('CCUS benefits'!$A$1,2,I$1-1,totalresp),1)+COUNTIFS(OFFSET('CCUS benefits'!$A$1,2,$B16-1,totalresp),1,OFFSET('CCUS benefits'!$A$1,2,I$1-1,totalresp),0)+COUNTIFS(OFFSET('CCUS benefits'!$A$1,2,$B16-1,totalresp),0,OFFSET('CCUS benefits'!$A$1,2,I$1-1,totalresp),1)))</f>
        <v>0.875</v>
      </c>
      <c r="J16">
        <f ca="1">1-(COUNTIFS(OFFSET('CCUS benefits'!$A$1,2,$B16-1,totalresp),1,OFFSET('CCUS benefits'!$A$1,2,J$1-1,totalresp),1)/(COUNTIFS(OFFSET('CCUS benefits'!$A$1,2,$B16-1,totalresp),1,OFFSET('CCUS benefits'!$A$1,2,J$1-1,totalresp),1)+COUNTIFS(OFFSET('CCUS benefits'!$A$1,2,$B16-1,totalresp),1,OFFSET('CCUS benefits'!$A$1,2,J$1-1,totalresp),0)+COUNTIFS(OFFSET('CCUS benefits'!$A$1,2,$B16-1,totalresp),0,OFFSET('CCUS benefits'!$A$1,2,J$1-1,totalresp),1)))</f>
        <v>0.84375</v>
      </c>
      <c r="K16">
        <f ca="1">1-(COUNTIFS(OFFSET('CCUS benefits'!$A$1,2,$B16-1,totalresp),1,OFFSET('CCUS benefits'!$A$1,2,K$1-1,totalresp),1)/(COUNTIFS(OFFSET('CCUS benefits'!$A$1,2,$B16-1,totalresp),1,OFFSET('CCUS benefits'!$A$1,2,K$1-1,totalresp),1)+COUNTIFS(OFFSET('CCUS benefits'!$A$1,2,$B16-1,totalresp),1,OFFSET('CCUS benefits'!$A$1,2,K$1-1,totalresp),0)+COUNTIFS(OFFSET('CCUS benefits'!$A$1,2,$B16-1,totalresp),0,OFFSET('CCUS benefits'!$A$1,2,K$1-1,totalresp),1)))</f>
        <v>0.96</v>
      </c>
      <c r="L16">
        <f ca="1">1-(COUNTIFS(OFFSET('CCUS benefits'!$A$1,2,$B16-1,totalresp),1,OFFSET('CCUS benefits'!$A$1,2,L$1-1,totalresp),1)/(COUNTIFS(OFFSET('CCUS benefits'!$A$1,2,$B16-1,totalresp),1,OFFSET('CCUS benefits'!$A$1,2,L$1-1,totalresp),1)+COUNTIFS(OFFSET('CCUS benefits'!$A$1,2,$B16-1,totalresp),1,OFFSET('CCUS benefits'!$A$1,2,L$1-1,totalresp),0)+COUNTIFS(OFFSET('CCUS benefits'!$A$1,2,$B16-1,totalresp),0,OFFSET('CCUS benefits'!$A$1,2,L$1-1,totalresp),1)))</f>
        <v>0.875</v>
      </c>
      <c r="M16">
        <f ca="1">1-(COUNTIFS(OFFSET('CCUS benefits'!$A$1,2,$B16-1,totalresp),1,OFFSET('CCUS benefits'!$A$1,2,M$1-1,totalresp),1)/(COUNTIFS(OFFSET('CCUS benefits'!$A$1,2,$B16-1,totalresp),1,OFFSET('CCUS benefits'!$A$1,2,M$1-1,totalresp),1)+COUNTIFS(OFFSET('CCUS benefits'!$A$1,2,$B16-1,totalresp),1,OFFSET('CCUS benefits'!$A$1,2,M$1-1,totalresp),0)+COUNTIFS(OFFSET('CCUS benefits'!$A$1,2,$B16-1,totalresp),0,OFFSET('CCUS benefits'!$A$1,2,M$1-1,totalresp),1)))</f>
        <v>0.88372093023255816</v>
      </c>
      <c r="N16">
        <f ca="1">1-(COUNTIFS(OFFSET('CCUS benefits'!$A$1,2,$B16-1,totalresp),1,OFFSET('CCUS benefits'!$A$1,2,N$1-1,totalresp),1)/(COUNTIFS(OFFSET('CCUS benefits'!$A$1,2,$B16-1,totalresp),1,OFFSET('CCUS benefits'!$A$1,2,N$1-1,totalresp),1)+COUNTIFS(OFFSET('CCUS benefits'!$A$1,2,$B16-1,totalresp),1,OFFSET('CCUS benefits'!$A$1,2,N$1-1,totalresp),0)+COUNTIFS(OFFSET('CCUS benefits'!$A$1,2,$B16-1,totalresp),0,OFFSET('CCUS benefits'!$A$1,2,N$1-1,totalresp),1)))</f>
        <v>0.84848484848484851</v>
      </c>
      <c r="O16">
        <f ca="1">1-(COUNTIFS(OFFSET('CCUS benefits'!$A$1,2,$B16-1,totalresp),1,OFFSET('CCUS benefits'!$A$1,2,O$1-1,totalresp),1)/(COUNTIFS(OFFSET('CCUS benefits'!$A$1,2,$B16-1,totalresp),1,OFFSET('CCUS benefits'!$A$1,2,O$1-1,totalresp),1)+COUNTIFS(OFFSET('CCUS benefits'!$A$1,2,$B16-1,totalresp),1,OFFSET('CCUS benefits'!$A$1,2,O$1-1,totalresp),0)+COUNTIFS(OFFSET('CCUS benefits'!$A$1,2,$B16-1,totalresp),0,OFFSET('CCUS benefits'!$A$1,2,O$1-1,totalresp),1)))</f>
        <v>0.90909090909090906</v>
      </c>
      <c r="P16">
        <f ca="1">1-(COUNTIFS(OFFSET('CCUS benefits'!$A$1,2,$B16-1,totalresp),1,OFFSET('CCUS benefits'!$A$1,2,P$1-1,totalresp),1)/(COUNTIFS(OFFSET('CCUS benefits'!$A$1,2,$B16-1,totalresp),1,OFFSET('CCUS benefits'!$A$1,2,P$1-1,totalresp),1)+COUNTIFS(OFFSET('CCUS benefits'!$A$1,2,$B16-1,totalresp),1,OFFSET('CCUS benefits'!$A$1,2,P$1-1,totalresp),0)+COUNTIFS(OFFSET('CCUS benefits'!$A$1,2,$B16-1,totalresp),0,OFFSET('CCUS benefits'!$A$1,2,P$1-1,totalresp),1)))</f>
        <v>0</v>
      </c>
      <c r="Q16">
        <f ca="1">1-(COUNTIFS(OFFSET('CCUS benefits'!$A$1,2,$B16-1,totalresp),1,OFFSET('CCUS benefits'!$A$1,2,Q$1-1,totalresp),1)/(COUNTIFS(OFFSET('CCUS benefits'!$A$1,2,$B16-1,totalresp),1,OFFSET('CCUS benefits'!$A$1,2,Q$1-1,totalresp),1)+COUNTIFS(OFFSET('CCUS benefits'!$A$1,2,$B16-1,totalresp),1,OFFSET('CCUS benefits'!$A$1,2,Q$1-1,totalresp),0)+COUNTIFS(OFFSET('CCUS benefits'!$A$1,2,$B16-1,totalresp),0,OFFSET('CCUS benefits'!$A$1,2,Q$1-1,totalresp),1)))</f>
        <v>0.8666666666666667</v>
      </c>
      <c r="R16">
        <f ca="1">1-(COUNTIFS(OFFSET('CCUS benefits'!$A$1,2,$B16-1,totalresp),1,OFFSET('CCUS benefits'!$A$1,2,R$1-1,totalresp),1)/(COUNTIFS(OFFSET('CCUS benefits'!$A$1,2,$B16-1,totalresp),1,OFFSET('CCUS benefits'!$A$1,2,R$1-1,totalresp),1)+COUNTIFS(OFFSET('CCUS benefits'!$A$1,2,$B16-1,totalresp),1,OFFSET('CCUS benefits'!$A$1,2,R$1-1,totalresp),0)+COUNTIFS(OFFSET('CCUS benefits'!$A$1,2,$B16-1,totalresp),0,OFFSET('CCUS benefits'!$A$1,2,R$1-1,totalresp),1)))</f>
        <v>0.94736842105263164</v>
      </c>
      <c r="S16">
        <f ca="1">1-(COUNTIFS(OFFSET('CCUS benefits'!$A$1,2,$B16-1,totalresp),1,OFFSET('CCUS benefits'!$A$1,2,S$1-1,totalresp),1)/(COUNTIFS(OFFSET('CCUS benefits'!$A$1,2,$B16-1,totalresp),1,OFFSET('CCUS benefits'!$A$1,2,S$1-1,totalresp),1)+COUNTIFS(OFFSET('CCUS benefits'!$A$1,2,$B16-1,totalresp),1,OFFSET('CCUS benefits'!$A$1,2,S$1-1,totalresp),0)+COUNTIFS(OFFSET('CCUS benefits'!$A$1,2,$B16-1,totalresp),0,OFFSET('CCUS benefits'!$A$1,2,S$1-1,totalresp),1)))</f>
        <v>0.90476190476190477</v>
      </c>
      <c r="T16">
        <f ca="1">1-(COUNTIFS(OFFSET('CCUS benefits'!$A$1,2,$B16-1,totalresp),1,OFFSET('CCUS benefits'!$A$1,2,T$1-1,totalresp),1)/(COUNTIFS(OFFSET('CCUS benefits'!$A$1,2,$B16-1,totalresp),1,OFFSET('CCUS benefits'!$A$1,2,T$1-1,totalresp),1)+COUNTIFS(OFFSET('CCUS benefits'!$A$1,2,$B16-1,totalresp),1,OFFSET('CCUS benefits'!$A$1,2,T$1-1,totalresp),0)+COUNTIFS(OFFSET('CCUS benefits'!$A$1,2,$B16-1,totalresp),0,OFFSET('CCUS benefits'!$A$1,2,T$1-1,totalresp),1)))</f>
        <v>0.86363636363636365</v>
      </c>
      <c r="U16">
        <f ca="1">1-(COUNTIFS(OFFSET('CCUS benefits'!$A$1,2,$B16-1,totalresp),1,OFFSET('CCUS benefits'!$A$1,2,U$1-1,totalresp),1)/(COUNTIFS(OFFSET('CCUS benefits'!$A$1,2,$B16-1,totalresp),1,OFFSET('CCUS benefits'!$A$1,2,U$1-1,totalresp),1)+COUNTIFS(OFFSET('CCUS benefits'!$A$1,2,$B16-1,totalresp),1,OFFSET('CCUS benefits'!$A$1,2,U$1-1,totalresp),0)+COUNTIFS(OFFSET('CCUS benefits'!$A$1,2,$B16-1,totalresp),0,OFFSET('CCUS benefits'!$A$1,2,U$1-1,totalresp),1)))</f>
        <v>0.84848484848484851</v>
      </c>
      <c r="V16">
        <f ca="1">1-(COUNTIFS(OFFSET('CCUS benefits'!$A$1,2,$B16-1,totalresp),1,OFFSET('CCUS benefits'!$A$1,2,V$1-1,totalresp),1)/(COUNTIFS(OFFSET('CCUS benefits'!$A$1,2,$B16-1,totalresp),1,OFFSET('CCUS benefits'!$A$1,2,V$1-1,totalresp),1)+COUNTIFS(OFFSET('CCUS benefits'!$A$1,2,$B16-1,totalresp),1,OFFSET('CCUS benefits'!$A$1,2,V$1-1,totalresp),0)+COUNTIFS(OFFSET('CCUS benefits'!$A$1,2,$B16-1,totalresp),0,OFFSET('CCUS benefits'!$A$1,2,V$1-1,totalresp),1)))</f>
        <v>0.9</v>
      </c>
      <c r="W16">
        <f ca="1">1-(COUNTIFS(OFFSET('CCUS benefits'!$A$1,2,$B16-1,totalresp),1,OFFSET('CCUS benefits'!$A$1,2,W$1-1,totalresp),1)/(COUNTIFS(OFFSET('CCUS benefits'!$A$1,2,$B16-1,totalresp),1,OFFSET('CCUS benefits'!$A$1,2,W$1-1,totalresp),1)+COUNTIFS(OFFSET('CCUS benefits'!$A$1,2,$B16-1,totalresp),1,OFFSET('CCUS benefits'!$A$1,2,W$1-1,totalresp),0)+COUNTIFS(OFFSET('CCUS benefits'!$A$1,2,$B16-1,totalresp),0,OFFSET('CCUS benefits'!$A$1,2,W$1-1,totalresp),1)))</f>
        <v>0.88235294117647056</v>
      </c>
      <c r="X16">
        <f ca="1">1-(COUNTIFS(OFFSET('CCUS benefits'!$A$1,2,$B16-1,totalresp),1,OFFSET('CCUS benefits'!$A$1,2,X$1-1,totalresp),1)/(COUNTIFS(OFFSET('CCUS benefits'!$A$1,2,$B16-1,totalresp),1,OFFSET('CCUS benefits'!$A$1,2,X$1-1,totalresp),1)+COUNTIFS(OFFSET('CCUS benefits'!$A$1,2,$B16-1,totalresp),1,OFFSET('CCUS benefits'!$A$1,2,X$1-1,totalresp),0)+COUNTIFS(OFFSET('CCUS benefits'!$A$1,2,$B16-1,totalresp),0,OFFSET('CCUS benefits'!$A$1,2,X$1-1,totalresp),1)))</f>
        <v>0.9</v>
      </c>
    </row>
    <row r="17" spans="1:24" ht="26.65" x14ac:dyDescent="0.45">
      <c r="A17" s="3" t="s">
        <v>329</v>
      </c>
      <c r="B17" s="6">
        <v>20</v>
      </c>
      <c r="C17">
        <f ca="1">1-(COUNTIFS(OFFSET('CCUS benefits'!$A$1,2,$B17-1,totalresp),1,OFFSET('CCUS benefits'!$A$1,2,C$1-1,totalresp),1)/(COUNTIFS(OFFSET('CCUS benefits'!$A$1,2,$B17-1,totalresp),1,OFFSET('CCUS benefits'!$A$1,2,C$1-1,totalresp),1)+COUNTIFS(OFFSET('CCUS benefits'!$A$1,2,$B17-1,totalresp),1,OFFSET('CCUS benefits'!$A$1,2,C$1-1,totalresp),0)+COUNTIFS(OFFSET('CCUS benefits'!$A$1,2,$B17-1,totalresp),0,OFFSET('CCUS benefits'!$A$1,2,C$1-1,totalresp),1)))</f>
        <v>0.68421052631578949</v>
      </c>
      <c r="D17">
        <f ca="1">1-(COUNTIFS(OFFSET('CCUS benefits'!$A$1,2,$B17-1,totalresp),1,OFFSET('CCUS benefits'!$A$1,2,D$1-1,totalresp),1)/(COUNTIFS(OFFSET('CCUS benefits'!$A$1,2,$B17-1,totalresp),1,OFFSET('CCUS benefits'!$A$1,2,D$1-1,totalresp),1)+COUNTIFS(OFFSET('CCUS benefits'!$A$1,2,$B17-1,totalresp),1,OFFSET('CCUS benefits'!$A$1,2,D$1-1,totalresp),0)+COUNTIFS(OFFSET('CCUS benefits'!$A$1,2,$B17-1,totalresp),0,OFFSET('CCUS benefits'!$A$1,2,D$1-1,totalresp),1)))</f>
        <v>0.69696969696969702</v>
      </c>
      <c r="E17">
        <f ca="1">1-(COUNTIFS(OFFSET('CCUS benefits'!$A$1,2,$B17-1,totalresp),1,OFFSET('CCUS benefits'!$A$1,2,E$1-1,totalresp),1)/(COUNTIFS(OFFSET('CCUS benefits'!$A$1,2,$B17-1,totalresp),1,OFFSET('CCUS benefits'!$A$1,2,E$1-1,totalresp),1)+COUNTIFS(OFFSET('CCUS benefits'!$A$1,2,$B17-1,totalresp),1,OFFSET('CCUS benefits'!$A$1,2,E$1-1,totalresp),0)+COUNTIFS(OFFSET('CCUS benefits'!$A$1,2,$B17-1,totalresp),0,OFFSET('CCUS benefits'!$A$1,2,E$1-1,totalresp),1)))</f>
        <v>0.77500000000000002</v>
      </c>
      <c r="F17">
        <f ca="1">1-(COUNTIFS(OFFSET('CCUS benefits'!$A$1,2,$B17-1,totalresp),1,OFFSET('CCUS benefits'!$A$1,2,F$1-1,totalresp),1)/(COUNTIFS(OFFSET('CCUS benefits'!$A$1,2,$B17-1,totalresp),1,OFFSET('CCUS benefits'!$A$1,2,F$1-1,totalresp),1)+COUNTIFS(OFFSET('CCUS benefits'!$A$1,2,$B17-1,totalresp),1,OFFSET('CCUS benefits'!$A$1,2,F$1-1,totalresp),0)+COUNTIFS(OFFSET('CCUS benefits'!$A$1,2,$B17-1,totalresp),0,OFFSET('CCUS benefits'!$A$1,2,F$1-1,totalresp),1)))</f>
        <v>0.74358974358974361</v>
      </c>
      <c r="G17">
        <f ca="1">1-(COUNTIFS(OFFSET('CCUS benefits'!$A$1,2,$B17-1,totalresp),1,OFFSET('CCUS benefits'!$A$1,2,G$1-1,totalresp),1)/(COUNTIFS(OFFSET('CCUS benefits'!$A$1,2,$B17-1,totalresp),1,OFFSET('CCUS benefits'!$A$1,2,G$1-1,totalresp),1)+COUNTIFS(OFFSET('CCUS benefits'!$A$1,2,$B17-1,totalresp),1,OFFSET('CCUS benefits'!$A$1,2,G$1-1,totalresp),0)+COUNTIFS(OFFSET('CCUS benefits'!$A$1,2,$B17-1,totalresp),0,OFFSET('CCUS benefits'!$A$1,2,G$1-1,totalresp),1)))</f>
        <v>0.74509803921568629</v>
      </c>
      <c r="H17">
        <f ca="1">1-(COUNTIFS(OFFSET('CCUS benefits'!$A$1,2,$B17-1,totalresp),1,OFFSET('CCUS benefits'!$A$1,2,H$1-1,totalresp),1)/(COUNTIFS(OFFSET('CCUS benefits'!$A$1,2,$B17-1,totalresp),1,OFFSET('CCUS benefits'!$A$1,2,H$1-1,totalresp),1)+COUNTIFS(OFFSET('CCUS benefits'!$A$1,2,$B17-1,totalresp),1,OFFSET('CCUS benefits'!$A$1,2,H$1-1,totalresp),0)+COUNTIFS(OFFSET('CCUS benefits'!$A$1,2,$B17-1,totalresp),0,OFFSET('CCUS benefits'!$A$1,2,H$1-1,totalresp),1)))</f>
        <v>0.82456140350877194</v>
      </c>
      <c r="I17">
        <f ca="1">1-(COUNTIFS(OFFSET('CCUS benefits'!$A$1,2,$B17-1,totalresp),1,OFFSET('CCUS benefits'!$A$1,2,I$1-1,totalresp),1)/(COUNTIFS(OFFSET('CCUS benefits'!$A$1,2,$B17-1,totalresp),1,OFFSET('CCUS benefits'!$A$1,2,I$1-1,totalresp),1)+COUNTIFS(OFFSET('CCUS benefits'!$A$1,2,$B17-1,totalresp),1,OFFSET('CCUS benefits'!$A$1,2,I$1-1,totalresp),0)+COUNTIFS(OFFSET('CCUS benefits'!$A$1,2,$B17-1,totalresp),0,OFFSET('CCUS benefits'!$A$1,2,I$1-1,totalresp),1)))</f>
        <v>0.81818181818181812</v>
      </c>
      <c r="J17">
        <f ca="1">1-(COUNTIFS(OFFSET('CCUS benefits'!$A$1,2,$B17-1,totalresp),1,OFFSET('CCUS benefits'!$A$1,2,J$1-1,totalresp),1)/(COUNTIFS(OFFSET('CCUS benefits'!$A$1,2,$B17-1,totalresp),1,OFFSET('CCUS benefits'!$A$1,2,J$1-1,totalresp),1)+COUNTIFS(OFFSET('CCUS benefits'!$A$1,2,$B17-1,totalresp),1,OFFSET('CCUS benefits'!$A$1,2,J$1-1,totalresp),0)+COUNTIFS(OFFSET('CCUS benefits'!$A$1,2,$B17-1,totalresp),0,OFFSET('CCUS benefits'!$A$1,2,J$1-1,totalresp),1)))</f>
        <v>0.83333333333333337</v>
      </c>
      <c r="K17">
        <f ca="1">1-(COUNTIFS(OFFSET('CCUS benefits'!$A$1,2,$B17-1,totalresp),1,OFFSET('CCUS benefits'!$A$1,2,K$1-1,totalresp),1)/(COUNTIFS(OFFSET('CCUS benefits'!$A$1,2,$B17-1,totalresp),1,OFFSET('CCUS benefits'!$A$1,2,K$1-1,totalresp),1)+COUNTIFS(OFFSET('CCUS benefits'!$A$1,2,$B17-1,totalresp),1,OFFSET('CCUS benefits'!$A$1,2,K$1-1,totalresp),0)+COUNTIFS(OFFSET('CCUS benefits'!$A$1,2,$B17-1,totalresp),0,OFFSET('CCUS benefits'!$A$1,2,K$1-1,totalresp),1)))</f>
        <v>0.8125</v>
      </c>
      <c r="L17">
        <f ca="1">1-(COUNTIFS(OFFSET('CCUS benefits'!$A$1,2,$B17-1,totalresp),1,OFFSET('CCUS benefits'!$A$1,2,L$1-1,totalresp),1)/(COUNTIFS(OFFSET('CCUS benefits'!$A$1,2,$B17-1,totalresp),1,OFFSET('CCUS benefits'!$A$1,2,L$1-1,totalresp),1)+COUNTIFS(OFFSET('CCUS benefits'!$A$1,2,$B17-1,totalresp),1,OFFSET('CCUS benefits'!$A$1,2,L$1-1,totalresp),0)+COUNTIFS(OFFSET('CCUS benefits'!$A$1,2,$B17-1,totalresp),0,OFFSET('CCUS benefits'!$A$1,2,L$1-1,totalresp),1)))</f>
        <v>0.94594594594594594</v>
      </c>
      <c r="M17">
        <f ca="1">1-(COUNTIFS(OFFSET('CCUS benefits'!$A$1,2,$B17-1,totalresp),1,OFFSET('CCUS benefits'!$A$1,2,M$1-1,totalresp),1)/(COUNTIFS(OFFSET('CCUS benefits'!$A$1,2,$B17-1,totalresp),1,OFFSET('CCUS benefits'!$A$1,2,M$1-1,totalresp),1)+COUNTIFS(OFFSET('CCUS benefits'!$A$1,2,$B17-1,totalresp),1,OFFSET('CCUS benefits'!$A$1,2,M$1-1,totalresp),0)+COUNTIFS(OFFSET('CCUS benefits'!$A$1,2,$B17-1,totalresp),0,OFFSET('CCUS benefits'!$A$1,2,M$1-1,totalresp),1)))</f>
        <v>0.77551020408163263</v>
      </c>
      <c r="N17">
        <f ca="1">1-(COUNTIFS(OFFSET('CCUS benefits'!$A$1,2,$B17-1,totalresp),1,OFFSET('CCUS benefits'!$A$1,2,N$1-1,totalresp),1)/(COUNTIFS(OFFSET('CCUS benefits'!$A$1,2,$B17-1,totalresp),1,OFFSET('CCUS benefits'!$A$1,2,N$1-1,totalresp),1)+COUNTIFS(OFFSET('CCUS benefits'!$A$1,2,$B17-1,totalresp),1,OFFSET('CCUS benefits'!$A$1,2,N$1-1,totalresp),0)+COUNTIFS(OFFSET('CCUS benefits'!$A$1,2,$B17-1,totalresp),0,OFFSET('CCUS benefits'!$A$1,2,N$1-1,totalresp),1)))</f>
        <v>0.78048780487804881</v>
      </c>
      <c r="O17">
        <f ca="1">1-(COUNTIFS(OFFSET('CCUS benefits'!$A$1,2,$B17-1,totalresp),1,OFFSET('CCUS benefits'!$A$1,2,O$1-1,totalresp),1)/(COUNTIFS(OFFSET('CCUS benefits'!$A$1,2,$B17-1,totalresp),1,OFFSET('CCUS benefits'!$A$1,2,O$1-1,totalresp),1)+COUNTIFS(OFFSET('CCUS benefits'!$A$1,2,$B17-1,totalresp),1,OFFSET('CCUS benefits'!$A$1,2,O$1-1,totalresp),0)+COUNTIFS(OFFSET('CCUS benefits'!$A$1,2,$B17-1,totalresp),0,OFFSET('CCUS benefits'!$A$1,2,O$1-1,totalresp),1)))</f>
        <v>0.875</v>
      </c>
      <c r="P17">
        <f ca="1">1-(COUNTIFS(OFFSET('CCUS benefits'!$A$1,2,$B17-1,totalresp),1,OFFSET('CCUS benefits'!$A$1,2,P$1-1,totalresp),1)/(COUNTIFS(OFFSET('CCUS benefits'!$A$1,2,$B17-1,totalresp),1,OFFSET('CCUS benefits'!$A$1,2,P$1-1,totalresp),1)+COUNTIFS(OFFSET('CCUS benefits'!$A$1,2,$B17-1,totalresp),1,OFFSET('CCUS benefits'!$A$1,2,P$1-1,totalresp),0)+COUNTIFS(OFFSET('CCUS benefits'!$A$1,2,$B17-1,totalresp),0,OFFSET('CCUS benefits'!$A$1,2,P$1-1,totalresp),1)))</f>
        <v>0.8666666666666667</v>
      </c>
      <c r="Q17">
        <f ca="1">1-(COUNTIFS(OFFSET('CCUS benefits'!$A$1,2,$B17-1,totalresp),1,OFFSET('CCUS benefits'!$A$1,2,Q$1-1,totalresp),1)/(COUNTIFS(OFFSET('CCUS benefits'!$A$1,2,$B17-1,totalresp),1,OFFSET('CCUS benefits'!$A$1,2,Q$1-1,totalresp),1)+COUNTIFS(OFFSET('CCUS benefits'!$A$1,2,$B17-1,totalresp),1,OFFSET('CCUS benefits'!$A$1,2,Q$1-1,totalresp),0)+COUNTIFS(OFFSET('CCUS benefits'!$A$1,2,$B17-1,totalresp),0,OFFSET('CCUS benefits'!$A$1,2,Q$1-1,totalresp),1)))</f>
        <v>0</v>
      </c>
      <c r="R17">
        <f ca="1">1-(COUNTIFS(OFFSET('CCUS benefits'!$A$1,2,$B17-1,totalresp),1,OFFSET('CCUS benefits'!$A$1,2,R$1-1,totalresp),1)/(COUNTIFS(OFFSET('CCUS benefits'!$A$1,2,$B17-1,totalresp),1,OFFSET('CCUS benefits'!$A$1,2,R$1-1,totalresp),1)+COUNTIFS(OFFSET('CCUS benefits'!$A$1,2,$B17-1,totalresp),1,OFFSET('CCUS benefits'!$A$1,2,R$1-1,totalresp),0)+COUNTIFS(OFFSET('CCUS benefits'!$A$1,2,$B17-1,totalresp),0,OFFSET('CCUS benefits'!$A$1,2,R$1-1,totalresp),1)))</f>
        <v>0.89655172413793105</v>
      </c>
      <c r="S17">
        <f ca="1">1-(COUNTIFS(OFFSET('CCUS benefits'!$A$1,2,$B17-1,totalresp),1,OFFSET('CCUS benefits'!$A$1,2,S$1-1,totalresp),1)/(COUNTIFS(OFFSET('CCUS benefits'!$A$1,2,$B17-1,totalresp),1,OFFSET('CCUS benefits'!$A$1,2,S$1-1,totalresp),1)+COUNTIFS(OFFSET('CCUS benefits'!$A$1,2,$B17-1,totalresp),1,OFFSET('CCUS benefits'!$A$1,2,S$1-1,totalresp),0)+COUNTIFS(OFFSET('CCUS benefits'!$A$1,2,$B17-1,totalresp),0,OFFSET('CCUS benefits'!$A$1,2,S$1-1,totalresp),1)))</f>
        <v>0.75</v>
      </c>
      <c r="T17">
        <f ca="1">1-(COUNTIFS(OFFSET('CCUS benefits'!$A$1,2,$B17-1,totalresp),1,OFFSET('CCUS benefits'!$A$1,2,T$1-1,totalresp),1)/(COUNTIFS(OFFSET('CCUS benefits'!$A$1,2,$B17-1,totalresp),1,OFFSET('CCUS benefits'!$A$1,2,T$1-1,totalresp),1)+COUNTIFS(OFFSET('CCUS benefits'!$A$1,2,$B17-1,totalresp),1,OFFSET('CCUS benefits'!$A$1,2,T$1-1,totalresp),0)+COUNTIFS(OFFSET('CCUS benefits'!$A$1,2,$B17-1,totalresp),0,OFFSET('CCUS benefits'!$A$1,2,T$1-1,totalresp),1)))</f>
        <v>0.76666666666666661</v>
      </c>
      <c r="U17">
        <f ca="1">1-(COUNTIFS(OFFSET('CCUS benefits'!$A$1,2,$B17-1,totalresp),1,OFFSET('CCUS benefits'!$A$1,2,U$1-1,totalresp),1)/(COUNTIFS(OFFSET('CCUS benefits'!$A$1,2,$B17-1,totalresp),1,OFFSET('CCUS benefits'!$A$1,2,U$1-1,totalresp),1)+COUNTIFS(OFFSET('CCUS benefits'!$A$1,2,$B17-1,totalresp),1,OFFSET('CCUS benefits'!$A$1,2,U$1-1,totalresp),0)+COUNTIFS(OFFSET('CCUS benefits'!$A$1,2,$B17-1,totalresp),0,OFFSET('CCUS benefits'!$A$1,2,U$1-1,totalresp),1)))</f>
        <v>0.75</v>
      </c>
      <c r="V17">
        <f ca="1">1-(COUNTIFS(OFFSET('CCUS benefits'!$A$1,2,$B17-1,totalresp),1,OFFSET('CCUS benefits'!$A$1,2,V$1-1,totalresp),1)/(COUNTIFS(OFFSET('CCUS benefits'!$A$1,2,$B17-1,totalresp),1,OFFSET('CCUS benefits'!$A$1,2,V$1-1,totalresp),1)+COUNTIFS(OFFSET('CCUS benefits'!$A$1,2,$B17-1,totalresp),1,OFFSET('CCUS benefits'!$A$1,2,V$1-1,totalresp),0)+COUNTIFS(OFFSET('CCUS benefits'!$A$1,2,$B17-1,totalresp),0,OFFSET('CCUS benefits'!$A$1,2,V$1-1,totalresp),1)))</f>
        <v>0.9375</v>
      </c>
      <c r="W17">
        <f ca="1">1-(COUNTIFS(OFFSET('CCUS benefits'!$A$1,2,$B17-1,totalresp),1,OFFSET('CCUS benefits'!$A$1,2,W$1-1,totalresp),1)/(COUNTIFS(OFFSET('CCUS benefits'!$A$1,2,$B17-1,totalresp),1,OFFSET('CCUS benefits'!$A$1,2,W$1-1,totalresp),1)+COUNTIFS(OFFSET('CCUS benefits'!$A$1,2,$B17-1,totalresp),1,OFFSET('CCUS benefits'!$A$1,2,W$1-1,totalresp),0)+COUNTIFS(OFFSET('CCUS benefits'!$A$1,2,$B17-1,totalresp),0,OFFSET('CCUS benefits'!$A$1,2,W$1-1,totalresp),1)))</f>
        <v>0.85185185185185186</v>
      </c>
      <c r="X17">
        <f ca="1">1-(COUNTIFS(OFFSET('CCUS benefits'!$A$1,2,$B17-1,totalresp),1,OFFSET('CCUS benefits'!$A$1,2,X$1-1,totalresp),1)/(COUNTIFS(OFFSET('CCUS benefits'!$A$1,2,$B17-1,totalresp),1,OFFSET('CCUS benefits'!$A$1,2,X$1-1,totalresp),1)+COUNTIFS(OFFSET('CCUS benefits'!$A$1,2,$B17-1,totalresp),1,OFFSET('CCUS benefits'!$A$1,2,X$1-1,totalresp),0)+COUNTIFS(OFFSET('CCUS benefits'!$A$1,2,$B17-1,totalresp),0,OFFSET('CCUS benefits'!$A$1,2,X$1-1,totalresp),1)))</f>
        <v>0.81578947368421051</v>
      </c>
    </row>
    <row r="18" spans="1:24" ht="52.9" x14ac:dyDescent="0.45">
      <c r="A18" s="3" t="s">
        <v>330</v>
      </c>
      <c r="B18" s="6">
        <v>21</v>
      </c>
      <c r="C18">
        <f ca="1">1-(COUNTIFS(OFFSET('CCUS benefits'!$A$1,2,$B18-1,totalresp),1,OFFSET('CCUS benefits'!$A$1,2,C$1-1,totalresp),1)/(COUNTIFS(OFFSET('CCUS benefits'!$A$1,2,$B18-1,totalresp),1,OFFSET('CCUS benefits'!$A$1,2,C$1-1,totalresp),1)+COUNTIFS(OFFSET('CCUS benefits'!$A$1,2,$B18-1,totalresp),1,OFFSET('CCUS benefits'!$A$1,2,C$1-1,totalresp),0)+COUNTIFS(OFFSET('CCUS benefits'!$A$1,2,$B18-1,totalresp),0,OFFSET('CCUS benefits'!$A$1,2,C$1-1,totalresp),1)))</f>
        <v>0.92982456140350878</v>
      </c>
      <c r="D18">
        <f ca="1">1-(COUNTIFS(OFFSET('CCUS benefits'!$A$1,2,$B18-1,totalresp),1,OFFSET('CCUS benefits'!$A$1,2,D$1-1,totalresp),1)/(COUNTIFS(OFFSET('CCUS benefits'!$A$1,2,$B18-1,totalresp),1,OFFSET('CCUS benefits'!$A$1,2,D$1-1,totalresp),1)+COUNTIFS(OFFSET('CCUS benefits'!$A$1,2,$B18-1,totalresp),1,OFFSET('CCUS benefits'!$A$1,2,D$1-1,totalresp),0)+COUNTIFS(OFFSET('CCUS benefits'!$A$1,2,$B18-1,totalresp),0,OFFSET('CCUS benefits'!$A$1,2,D$1-1,totalresp),1)))</f>
        <v>0.89230769230769225</v>
      </c>
      <c r="E18">
        <f ca="1">1-(COUNTIFS(OFFSET('CCUS benefits'!$A$1,2,$B18-1,totalresp),1,OFFSET('CCUS benefits'!$A$1,2,E$1-1,totalresp),1)/(COUNTIFS(OFFSET('CCUS benefits'!$A$1,2,$B18-1,totalresp),1,OFFSET('CCUS benefits'!$A$1,2,E$1-1,totalresp),1)+COUNTIFS(OFFSET('CCUS benefits'!$A$1,2,$B18-1,totalresp),1,OFFSET('CCUS benefits'!$A$1,2,E$1-1,totalresp),0)+COUNTIFS(OFFSET('CCUS benefits'!$A$1,2,$B18-1,totalresp),0,OFFSET('CCUS benefits'!$A$1,2,E$1-1,totalresp),1)))</f>
        <v>0.90625</v>
      </c>
      <c r="F18">
        <f ca="1">1-(COUNTIFS(OFFSET('CCUS benefits'!$A$1,2,$B18-1,totalresp),1,OFFSET('CCUS benefits'!$A$1,2,F$1-1,totalresp),1)/(COUNTIFS(OFFSET('CCUS benefits'!$A$1,2,$B18-1,totalresp),1,OFFSET('CCUS benefits'!$A$1,2,F$1-1,totalresp),1)+COUNTIFS(OFFSET('CCUS benefits'!$A$1,2,$B18-1,totalresp),1,OFFSET('CCUS benefits'!$A$1,2,F$1-1,totalresp),0)+COUNTIFS(OFFSET('CCUS benefits'!$A$1,2,$B18-1,totalresp),0,OFFSET('CCUS benefits'!$A$1,2,F$1-1,totalresp),1)))</f>
        <v>0.93939393939393945</v>
      </c>
      <c r="G18">
        <f ca="1">1-(COUNTIFS(OFFSET('CCUS benefits'!$A$1,2,$B18-1,totalresp),1,OFFSET('CCUS benefits'!$A$1,2,G$1-1,totalresp),1)/(COUNTIFS(OFFSET('CCUS benefits'!$A$1,2,$B18-1,totalresp),1,OFFSET('CCUS benefits'!$A$1,2,G$1-1,totalresp),1)+COUNTIFS(OFFSET('CCUS benefits'!$A$1,2,$B18-1,totalresp),1,OFFSET('CCUS benefits'!$A$1,2,G$1-1,totalresp),0)+COUNTIFS(OFFSET('CCUS benefits'!$A$1,2,$B18-1,totalresp),0,OFFSET('CCUS benefits'!$A$1,2,G$1-1,totalresp),1)))</f>
        <v>0.86363636363636365</v>
      </c>
      <c r="H18">
        <f ca="1">1-(COUNTIFS(OFFSET('CCUS benefits'!$A$1,2,$B18-1,totalresp),1,OFFSET('CCUS benefits'!$A$1,2,H$1-1,totalresp),1)/(COUNTIFS(OFFSET('CCUS benefits'!$A$1,2,$B18-1,totalresp),1,OFFSET('CCUS benefits'!$A$1,2,H$1-1,totalresp),1)+COUNTIFS(OFFSET('CCUS benefits'!$A$1,2,$B18-1,totalresp),1,OFFSET('CCUS benefits'!$A$1,2,H$1-1,totalresp),0)+COUNTIFS(OFFSET('CCUS benefits'!$A$1,2,$B18-1,totalresp),0,OFFSET('CCUS benefits'!$A$1,2,H$1-1,totalresp),1)))</f>
        <v>0.87234042553191493</v>
      </c>
      <c r="I18">
        <f ca="1">1-(COUNTIFS(OFFSET('CCUS benefits'!$A$1,2,$B18-1,totalresp),1,OFFSET('CCUS benefits'!$A$1,2,I$1-1,totalresp),1)/(COUNTIFS(OFFSET('CCUS benefits'!$A$1,2,$B18-1,totalresp),1,OFFSET('CCUS benefits'!$A$1,2,I$1-1,totalresp),1)+COUNTIFS(OFFSET('CCUS benefits'!$A$1,2,$B18-1,totalresp),1,OFFSET('CCUS benefits'!$A$1,2,I$1-1,totalresp),0)+COUNTIFS(OFFSET('CCUS benefits'!$A$1,2,$B18-1,totalresp),0,OFFSET('CCUS benefits'!$A$1,2,I$1-1,totalresp),1)))</f>
        <v>0.75</v>
      </c>
      <c r="J18">
        <f ca="1">1-(COUNTIFS(OFFSET('CCUS benefits'!$A$1,2,$B18-1,totalresp),1,OFFSET('CCUS benefits'!$A$1,2,J$1-1,totalresp),1)/(COUNTIFS(OFFSET('CCUS benefits'!$A$1,2,$B18-1,totalresp),1,OFFSET('CCUS benefits'!$A$1,2,J$1-1,totalresp),1)+COUNTIFS(OFFSET('CCUS benefits'!$A$1,2,$B18-1,totalresp),1,OFFSET('CCUS benefits'!$A$1,2,J$1-1,totalresp),0)+COUNTIFS(OFFSET('CCUS benefits'!$A$1,2,$B18-1,totalresp),0,OFFSET('CCUS benefits'!$A$1,2,J$1-1,totalresp),1)))</f>
        <v>0.93939393939393945</v>
      </c>
      <c r="K18">
        <f ca="1">1-(COUNTIFS(OFFSET('CCUS benefits'!$A$1,2,$B18-1,totalresp),1,OFFSET('CCUS benefits'!$A$1,2,K$1-1,totalresp),1)/(COUNTIFS(OFFSET('CCUS benefits'!$A$1,2,$B18-1,totalresp),1,OFFSET('CCUS benefits'!$A$1,2,K$1-1,totalresp),1)+COUNTIFS(OFFSET('CCUS benefits'!$A$1,2,$B18-1,totalresp),1,OFFSET('CCUS benefits'!$A$1,2,K$1-1,totalresp),0)+COUNTIFS(OFFSET('CCUS benefits'!$A$1,2,$B18-1,totalresp),0,OFFSET('CCUS benefits'!$A$1,2,K$1-1,totalresp),1)))</f>
        <v>0.85714285714285721</v>
      </c>
      <c r="L18">
        <f ca="1">1-(COUNTIFS(OFFSET('CCUS benefits'!$A$1,2,$B18-1,totalresp),1,OFFSET('CCUS benefits'!$A$1,2,L$1-1,totalresp),1)/(COUNTIFS(OFFSET('CCUS benefits'!$A$1,2,$B18-1,totalresp),1,OFFSET('CCUS benefits'!$A$1,2,L$1-1,totalresp),1)+COUNTIFS(OFFSET('CCUS benefits'!$A$1,2,$B18-1,totalresp),1,OFFSET('CCUS benefits'!$A$1,2,L$1-1,totalresp),0)+COUNTIFS(OFFSET('CCUS benefits'!$A$1,2,$B18-1,totalresp),0,OFFSET('CCUS benefits'!$A$1,2,L$1-1,totalresp),1)))</f>
        <v>0.91304347826086962</v>
      </c>
      <c r="M18">
        <f ca="1">1-(COUNTIFS(OFFSET('CCUS benefits'!$A$1,2,$B18-1,totalresp),1,OFFSET('CCUS benefits'!$A$1,2,M$1-1,totalresp),1)/(COUNTIFS(OFFSET('CCUS benefits'!$A$1,2,$B18-1,totalresp),1,OFFSET('CCUS benefits'!$A$1,2,M$1-1,totalresp),1)+COUNTIFS(OFFSET('CCUS benefits'!$A$1,2,$B18-1,totalresp),1,OFFSET('CCUS benefits'!$A$1,2,M$1-1,totalresp),0)+COUNTIFS(OFFSET('CCUS benefits'!$A$1,2,$B18-1,totalresp),0,OFFSET('CCUS benefits'!$A$1,2,M$1-1,totalresp),1)))</f>
        <v>0.93023255813953487</v>
      </c>
      <c r="N18">
        <f ca="1">1-(COUNTIFS(OFFSET('CCUS benefits'!$A$1,2,$B18-1,totalresp),1,OFFSET('CCUS benefits'!$A$1,2,N$1-1,totalresp),1)/(COUNTIFS(OFFSET('CCUS benefits'!$A$1,2,$B18-1,totalresp),1,OFFSET('CCUS benefits'!$A$1,2,N$1-1,totalresp),1)+COUNTIFS(OFFSET('CCUS benefits'!$A$1,2,$B18-1,totalresp),1,OFFSET('CCUS benefits'!$A$1,2,N$1-1,totalresp),0)+COUNTIFS(OFFSET('CCUS benefits'!$A$1,2,$B18-1,totalresp),0,OFFSET('CCUS benefits'!$A$1,2,N$1-1,totalresp),1)))</f>
        <v>0.90909090909090906</v>
      </c>
      <c r="O18">
        <f ca="1">1-(COUNTIFS(OFFSET('CCUS benefits'!$A$1,2,$B18-1,totalresp),1,OFFSET('CCUS benefits'!$A$1,2,O$1-1,totalresp),1)/(COUNTIFS(OFFSET('CCUS benefits'!$A$1,2,$B18-1,totalresp),1,OFFSET('CCUS benefits'!$A$1,2,O$1-1,totalresp),1)+COUNTIFS(OFFSET('CCUS benefits'!$A$1,2,$B18-1,totalresp),1,OFFSET('CCUS benefits'!$A$1,2,O$1-1,totalresp),0)+COUNTIFS(OFFSET('CCUS benefits'!$A$1,2,$B18-1,totalresp),0,OFFSET('CCUS benefits'!$A$1,2,O$1-1,totalresp),1)))</f>
        <v>0.84210526315789469</v>
      </c>
      <c r="P18">
        <f ca="1">1-(COUNTIFS(OFFSET('CCUS benefits'!$A$1,2,$B18-1,totalresp),1,OFFSET('CCUS benefits'!$A$1,2,P$1-1,totalresp),1)/(COUNTIFS(OFFSET('CCUS benefits'!$A$1,2,$B18-1,totalresp),1,OFFSET('CCUS benefits'!$A$1,2,P$1-1,totalresp),1)+COUNTIFS(OFFSET('CCUS benefits'!$A$1,2,$B18-1,totalresp),1,OFFSET('CCUS benefits'!$A$1,2,P$1-1,totalresp),0)+COUNTIFS(OFFSET('CCUS benefits'!$A$1,2,$B18-1,totalresp),0,OFFSET('CCUS benefits'!$A$1,2,P$1-1,totalresp),1)))</f>
        <v>0.94736842105263164</v>
      </c>
      <c r="Q18">
        <f ca="1">1-(COUNTIFS(OFFSET('CCUS benefits'!$A$1,2,$B18-1,totalresp),1,OFFSET('CCUS benefits'!$A$1,2,Q$1-1,totalresp),1)/(COUNTIFS(OFFSET('CCUS benefits'!$A$1,2,$B18-1,totalresp),1,OFFSET('CCUS benefits'!$A$1,2,Q$1-1,totalresp),1)+COUNTIFS(OFFSET('CCUS benefits'!$A$1,2,$B18-1,totalresp),1,OFFSET('CCUS benefits'!$A$1,2,Q$1-1,totalresp),0)+COUNTIFS(OFFSET('CCUS benefits'!$A$1,2,$B18-1,totalresp),0,OFFSET('CCUS benefits'!$A$1,2,Q$1-1,totalresp),1)))</f>
        <v>0.89655172413793105</v>
      </c>
      <c r="R18">
        <f ca="1">1-(COUNTIFS(OFFSET('CCUS benefits'!$A$1,2,$B18-1,totalresp),1,OFFSET('CCUS benefits'!$A$1,2,R$1-1,totalresp),1)/(COUNTIFS(OFFSET('CCUS benefits'!$A$1,2,$B18-1,totalresp),1,OFFSET('CCUS benefits'!$A$1,2,R$1-1,totalresp),1)+COUNTIFS(OFFSET('CCUS benefits'!$A$1,2,$B18-1,totalresp),1,OFFSET('CCUS benefits'!$A$1,2,R$1-1,totalresp),0)+COUNTIFS(OFFSET('CCUS benefits'!$A$1,2,$B18-1,totalresp),0,OFFSET('CCUS benefits'!$A$1,2,R$1-1,totalresp),1)))</f>
        <v>0</v>
      </c>
      <c r="S18">
        <f ca="1">1-(COUNTIFS(OFFSET('CCUS benefits'!$A$1,2,$B18-1,totalresp),1,OFFSET('CCUS benefits'!$A$1,2,S$1-1,totalresp),1)/(COUNTIFS(OFFSET('CCUS benefits'!$A$1,2,$B18-1,totalresp),1,OFFSET('CCUS benefits'!$A$1,2,S$1-1,totalresp),1)+COUNTIFS(OFFSET('CCUS benefits'!$A$1,2,$B18-1,totalresp),1,OFFSET('CCUS benefits'!$A$1,2,S$1-1,totalresp),0)+COUNTIFS(OFFSET('CCUS benefits'!$A$1,2,$B18-1,totalresp),0,OFFSET('CCUS benefits'!$A$1,2,S$1-1,totalresp),1)))</f>
        <v>0.95</v>
      </c>
      <c r="T18">
        <f ca="1">1-(COUNTIFS(OFFSET('CCUS benefits'!$A$1,2,$B18-1,totalresp),1,OFFSET('CCUS benefits'!$A$1,2,T$1-1,totalresp),1)/(COUNTIFS(OFFSET('CCUS benefits'!$A$1,2,$B18-1,totalresp),1,OFFSET('CCUS benefits'!$A$1,2,T$1-1,totalresp),1)+COUNTIFS(OFFSET('CCUS benefits'!$A$1,2,$B18-1,totalresp),1,OFFSET('CCUS benefits'!$A$1,2,T$1-1,totalresp),0)+COUNTIFS(OFFSET('CCUS benefits'!$A$1,2,$B18-1,totalresp),0,OFFSET('CCUS benefits'!$A$1,2,T$1-1,totalresp),1)))</f>
        <v>0.90476190476190477</v>
      </c>
      <c r="U18">
        <f ca="1">1-(COUNTIFS(OFFSET('CCUS benefits'!$A$1,2,$B18-1,totalresp),1,OFFSET('CCUS benefits'!$A$1,2,U$1-1,totalresp),1)/(COUNTIFS(OFFSET('CCUS benefits'!$A$1,2,$B18-1,totalresp),1,OFFSET('CCUS benefits'!$A$1,2,U$1-1,totalresp),1)+COUNTIFS(OFFSET('CCUS benefits'!$A$1,2,$B18-1,totalresp),1,OFFSET('CCUS benefits'!$A$1,2,U$1-1,totalresp),0)+COUNTIFS(OFFSET('CCUS benefits'!$A$1,2,$B18-1,totalresp),0,OFFSET('CCUS benefits'!$A$1,2,U$1-1,totalresp),1)))</f>
        <v>0.90909090909090906</v>
      </c>
      <c r="V18">
        <f ca="1">1-(COUNTIFS(OFFSET('CCUS benefits'!$A$1,2,$B18-1,totalresp),1,OFFSET('CCUS benefits'!$A$1,2,V$1-1,totalresp),1)/(COUNTIFS(OFFSET('CCUS benefits'!$A$1,2,$B18-1,totalresp),1,OFFSET('CCUS benefits'!$A$1,2,V$1-1,totalresp),1)+COUNTIFS(OFFSET('CCUS benefits'!$A$1,2,$B18-1,totalresp),1,OFFSET('CCUS benefits'!$A$1,2,V$1-1,totalresp),0)+COUNTIFS(OFFSET('CCUS benefits'!$A$1,2,$B18-1,totalresp),0,OFFSET('CCUS benefits'!$A$1,2,V$1-1,totalresp),1)))</f>
        <v>0.94736842105263164</v>
      </c>
      <c r="W18">
        <f ca="1">1-(COUNTIFS(OFFSET('CCUS benefits'!$A$1,2,$B18-1,totalresp),1,OFFSET('CCUS benefits'!$A$1,2,W$1-1,totalresp),1)/(COUNTIFS(OFFSET('CCUS benefits'!$A$1,2,$B18-1,totalresp),1,OFFSET('CCUS benefits'!$A$1,2,W$1-1,totalresp),1)+COUNTIFS(OFFSET('CCUS benefits'!$A$1,2,$B18-1,totalresp),1,OFFSET('CCUS benefits'!$A$1,2,W$1-1,totalresp),0)+COUNTIFS(OFFSET('CCUS benefits'!$A$1,2,$B18-1,totalresp),0,OFFSET('CCUS benefits'!$A$1,2,W$1-1,totalresp),1)))</f>
        <v>0.8666666666666667</v>
      </c>
      <c r="X18">
        <f ca="1">1-(COUNTIFS(OFFSET('CCUS benefits'!$A$1,2,$B18-1,totalresp),1,OFFSET('CCUS benefits'!$A$1,2,X$1-1,totalresp),1)/(COUNTIFS(OFFSET('CCUS benefits'!$A$1,2,$B18-1,totalresp),1,OFFSET('CCUS benefits'!$A$1,2,X$1-1,totalresp),1)+COUNTIFS(OFFSET('CCUS benefits'!$A$1,2,$B18-1,totalresp),1,OFFSET('CCUS benefits'!$A$1,2,X$1-1,totalresp),0)+COUNTIFS(OFFSET('CCUS benefits'!$A$1,2,$B18-1,totalresp),0,OFFSET('CCUS benefits'!$A$1,2,X$1-1,totalresp),1)))</f>
        <v>0.85185185185185186</v>
      </c>
    </row>
    <row r="19" spans="1:24" ht="26.65" x14ac:dyDescent="0.45">
      <c r="A19" s="3" t="s">
        <v>331</v>
      </c>
      <c r="B19" s="6">
        <v>22</v>
      </c>
      <c r="C19">
        <f ca="1">1-(COUNTIFS(OFFSET('CCUS benefits'!$A$1,2,$B19-1,totalresp),1,OFFSET('CCUS benefits'!$A$1,2,C$1-1,totalresp),1)/(COUNTIFS(OFFSET('CCUS benefits'!$A$1,2,$B19-1,totalresp),1,OFFSET('CCUS benefits'!$A$1,2,C$1-1,totalresp),1)+COUNTIFS(OFFSET('CCUS benefits'!$A$1,2,$B19-1,totalresp),1,OFFSET('CCUS benefits'!$A$1,2,C$1-1,totalresp),0)+COUNTIFS(OFFSET('CCUS benefits'!$A$1,2,$B19-1,totalresp),0,OFFSET('CCUS benefits'!$A$1,2,C$1-1,totalresp),1)))</f>
        <v>0.89655172413793105</v>
      </c>
      <c r="D19">
        <f ca="1">1-(COUNTIFS(OFFSET('CCUS benefits'!$A$1,2,$B19-1,totalresp),1,OFFSET('CCUS benefits'!$A$1,2,D$1-1,totalresp),1)/(COUNTIFS(OFFSET('CCUS benefits'!$A$1,2,$B19-1,totalresp),1,OFFSET('CCUS benefits'!$A$1,2,D$1-1,totalresp),1)+COUNTIFS(OFFSET('CCUS benefits'!$A$1,2,$B19-1,totalresp),1,OFFSET('CCUS benefits'!$A$1,2,D$1-1,totalresp),0)+COUNTIFS(OFFSET('CCUS benefits'!$A$1,2,$B19-1,totalresp),0,OFFSET('CCUS benefits'!$A$1,2,D$1-1,totalresp),1)))</f>
        <v>0.828125</v>
      </c>
      <c r="E19">
        <f ca="1">1-(COUNTIFS(OFFSET('CCUS benefits'!$A$1,2,$B19-1,totalresp),1,OFFSET('CCUS benefits'!$A$1,2,E$1-1,totalresp),1)/(COUNTIFS(OFFSET('CCUS benefits'!$A$1,2,$B19-1,totalresp),1,OFFSET('CCUS benefits'!$A$1,2,E$1-1,totalresp),1)+COUNTIFS(OFFSET('CCUS benefits'!$A$1,2,$B19-1,totalresp),1,OFFSET('CCUS benefits'!$A$1,2,E$1-1,totalresp),0)+COUNTIFS(OFFSET('CCUS benefits'!$A$1,2,$B19-1,totalresp),0,OFFSET('CCUS benefits'!$A$1,2,E$1-1,totalresp),1)))</f>
        <v>0.84848484848484851</v>
      </c>
      <c r="F19">
        <f ca="1">1-(COUNTIFS(OFFSET('CCUS benefits'!$A$1,2,$B19-1,totalresp),1,OFFSET('CCUS benefits'!$A$1,2,F$1-1,totalresp),1)/(COUNTIFS(OFFSET('CCUS benefits'!$A$1,2,$B19-1,totalresp),1,OFFSET('CCUS benefits'!$A$1,2,F$1-1,totalresp),1)+COUNTIFS(OFFSET('CCUS benefits'!$A$1,2,$B19-1,totalresp),1,OFFSET('CCUS benefits'!$A$1,2,F$1-1,totalresp),0)+COUNTIFS(OFFSET('CCUS benefits'!$A$1,2,$B19-1,totalresp),0,OFFSET('CCUS benefits'!$A$1,2,F$1-1,totalresp),1)))</f>
        <v>0.91428571428571426</v>
      </c>
      <c r="G19">
        <f ca="1">1-(COUNTIFS(OFFSET('CCUS benefits'!$A$1,2,$B19-1,totalresp),1,OFFSET('CCUS benefits'!$A$1,2,G$1-1,totalresp),1)/(COUNTIFS(OFFSET('CCUS benefits'!$A$1,2,$B19-1,totalresp),1,OFFSET('CCUS benefits'!$A$1,2,G$1-1,totalresp),1)+COUNTIFS(OFFSET('CCUS benefits'!$A$1,2,$B19-1,totalresp),1,OFFSET('CCUS benefits'!$A$1,2,G$1-1,totalresp),0)+COUNTIFS(OFFSET('CCUS benefits'!$A$1,2,$B19-1,totalresp),0,OFFSET('CCUS benefits'!$A$1,2,G$1-1,totalresp),1)))</f>
        <v>0.84782608695652173</v>
      </c>
      <c r="H19">
        <f ca="1">1-(COUNTIFS(OFFSET('CCUS benefits'!$A$1,2,$B19-1,totalresp),1,OFFSET('CCUS benefits'!$A$1,2,H$1-1,totalresp),1)/(COUNTIFS(OFFSET('CCUS benefits'!$A$1,2,$B19-1,totalresp),1,OFFSET('CCUS benefits'!$A$1,2,H$1-1,totalresp),1)+COUNTIFS(OFFSET('CCUS benefits'!$A$1,2,$B19-1,totalresp),1,OFFSET('CCUS benefits'!$A$1,2,H$1-1,totalresp),0)+COUNTIFS(OFFSET('CCUS benefits'!$A$1,2,$B19-1,totalresp),0,OFFSET('CCUS benefits'!$A$1,2,H$1-1,totalresp),1)))</f>
        <v>0.85714285714285721</v>
      </c>
      <c r="I19">
        <f ca="1">1-(COUNTIFS(OFFSET('CCUS benefits'!$A$1,2,$B19-1,totalresp),1,OFFSET('CCUS benefits'!$A$1,2,I$1-1,totalresp),1)/(COUNTIFS(OFFSET('CCUS benefits'!$A$1,2,$B19-1,totalresp),1,OFFSET('CCUS benefits'!$A$1,2,I$1-1,totalresp),1)+COUNTIFS(OFFSET('CCUS benefits'!$A$1,2,$B19-1,totalresp),1,OFFSET('CCUS benefits'!$A$1,2,I$1-1,totalresp),0)+COUNTIFS(OFFSET('CCUS benefits'!$A$1,2,$B19-1,totalresp),0,OFFSET('CCUS benefits'!$A$1,2,I$1-1,totalresp),1)))</f>
        <v>0.92307692307692313</v>
      </c>
      <c r="J19">
        <f ca="1">1-(COUNTIFS(OFFSET('CCUS benefits'!$A$1,2,$B19-1,totalresp),1,OFFSET('CCUS benefits'!$A$1,2,J$1-1,totalresp),1)/(COUNTIFS(OFFSET('CCUS benefits'!$A$1,2,$B19-1,totalresp),1,OFFSET('CCUS benefits'!$A$1,2,J$1-1,totalresp),1)+COUNTIFS(OFFSET('CCUS benefits'!$A$1,2,$B19-1,totalresp),1,OFFSET('CCUS benefits'!$A$1,2,J$1-1,totalresp),0)+COUNTIFS(OFFSET('CCUS benefits'!$A$1,2,$B19-1,totalresp),0,OFFSET('CCUS benefits'!$A$1,2,J$1-1,totalresp),1)))</f>
        <v>0.88235294117647056</v>
      </c>
      <c r="K19">
        <f ca="1">1-(COUNTIFS(OFFSET('CCUS benefits'!$A$1,2,$B19-1,totalresp),1,OFFSET('CCUS benefits'!$A$1,2,K$1-1,totalresp),1)/(COUNTIFS(OFFSET('CCUS benefits'!$A$1,2,$B19-1,totalresp),1,OFFSET('CCUS benefits'!$A$1,2,K$1-1,totalresp),1)+COUNTIFS(OFFSET('CCUS benefits'!$A$1,2,$B19-1,totalresp),1,OFFSET('CCUS benefits'!$A$1,2,K$1-1,totalresp),0)+COUNTIFS(OFFSET('CCUS benefits'!$A$1,2,$B19-1,totalresp),0,OFFSET('CCUS benefits'!$A$1,2,K$1-1,totalresp),1)))</f>
        <v>0.96153846153846156</v>
      </c>
      <c r="L19">
        <f ca="1">1-(COUNTIFS(OFFSET('CCUS benefits'!$A$1,2,$B19-1,totalresp),1,OFFSET('CCUS benefits'!$A$1,2,L$1-1,totalresp),1)/(COUNTIFS(OFFSET('CCUS benefits'!$A$1,2,$B19-1,totalresp),1,OFFSET('CCUS benefits'!$A$1,2,L$1-1,totalresp),1)+COUNTIFS(OFFSET('CCUS benefits'!$A$1,2,$B19-1,totalresp),1,OFFSET('CCUS benefits'!$A$1,2,L$1-1,totalresp),0)+COUNTIFS(OFFSET('CCUS benefits'!$A$1,2,$B19-1,totalresp),0,OFFSET('CCUS benefits'!$A$1,2,L$1-1,totalresp),1)))</f>
        <v>0.88</v>
      </c>
      <c r="M19">
        <f ca="1">1-(COUNTIFS(OFFSET('CCUS benefits'!$A$1,2,$B19-1,totalresp),1,OFFSET('CCUS benefits'!$A$1,2,M$1-1,totalresp),1)/(COUNTIFS(OFFSET('CCUS benefits'!$A$1,2,$B19-1,totalresp),1,OFFSET('CCUS benefits'!$A$1,2,M$1-1,totalresp),1)+COUNTIFS(OFFSET('CCUS benefits'!$A$1,2,$B19-1,totalresp),1,OFFSET('CCUS benefits'!$A$1,2,M$1-1,totalresp),0)+COUNTIFS(OFFSET('CCUS benefits'!$A$1,2,$B19-1,totalresp),0,OFFSET('CCUS benefits'!$A$1,2,M$1-1,totalresp),1)))</f>
        <v>0.86046511627906974</v>
      </c>
      <c r="N19">
        <f ca="1">1-(COUNTIFS(OFFSET('CCUS benefits'!$A$1,2,$B19-1,totalresp),1,OFFSET('CCUS benefits'!$A$1,2,N$1-1,totalresp),1)/(COUNTIFS(OFFSET('CCUS benefits'!$A$1,2,$B19-1,totalresp),1,OFFSET('CCUS benefits'!$A$1,2,N$1-1,totalresp),1)+COUNTIFS(OFFSET('CCUS benefits'!$A$1,2,$B19-1,totalresp),1,OFFSET('CCUS benefits'!$A$1,2,N$1-1,totalresp),0)+COUNTIFS(OFFSET('CCUS benefits'!$A$1,2,$B19-1,totalresp),0,OFFSET('CCUS benefits'!$A$1,2,N$1-1,totalresp),1)))</f>
        <v>0.8529411764705882</v>
      </c>
      <c r="O19">
        <f ca="1">1-(COUNTIFS(OFFSET('CCUS benefits'!$A$1,2,$B19-1,totalresp),1,OFFSET('CCUS benefits'!$A$1,2,O$1-1,totalresp),1)/(COUNTIFS(OFFSET('CCUS benefits'!$A$1,2,$B19-1,totalresp),1,OFFSET('CCUS benefits'!$A$1,2,O$1-1,totalresp),1)+COUNTIFS(OFFSET('CCUS benefits'!$A$1,2,$B19-1,totalresp),1,OFFSET('CCUS benefits'!$A$1,2,O$1-1,totalresp),0)+COUNTIFS(OFFSET('CCUS benefits'!$A$1,2,$B19-1,totalresp),0,OFFSET('CCUS benefits'!$A$1,2,O$1-1,totalresp),1)))</f>
        <v>0.95833333333333337</v>
      </c>
      <c r="P19">
        <f ca="1">1-(COUNTIFS(OFFSET('CCUS benefits'!$A$1,2,$B19-1,totalresp),1,OFFSET('CCUS benefits'!$A$1,2,P$1-1,totalresp),1)/(COUNTIFS(OFFSET('CCUS benefits'!$A$1,2,$B19-1,totalresp),1,OFFSET('CCUS benefits'!$A$1,2,P$1-1,totalresp),1)+COUNTIFS(OFFSET('CCUS benefits'!$A$1,2,$B19-1,totalresp),1,OFFSET('CCUS benefits'!$A$1,2,P$1-1,totalresp),0)+COUNTIFS(OFFSET('CCUS benefits'!$A$1,2,$B19-1,totalresp),0,OFFSET('CCUS benefits'!$A$1,2,P$1-1,totalresp),1)))</f>
        <v>0.90476190476190477</v>
      </c>
      <c r="Q19">
        <f ca="1">1-(COUNTIFS(OFFSET('CCUS benefits'!$A$1,2,$B19-1,totalresp),1,OFFSET('CCUS benefits'!$A$1,2,Q$1-1,totalresp),1)/(COUNTIFS(OFFSET('CCUS benefits'!$A$1,2,$B19-1,totalresp),1,OFFSET('CCUS benefits'!$A$1,2,Q$1-1,totalresp),1)+COUNTIFS(OFFSET('CCUS benefits'!$A$1,2,$B19-1,totalresp),1,OFFSET('CCUS benefits'!$A$1,2,Q$1-1,totalresp),0)+COUNTIFS(OFFSET('CCUS benefits'!$A$1,2,$B19-1,totalresp),0,OFFSET('CCUS benefits'!$A$1,2,Q$1-1,totalresp),1)))</f>
        <v>0.75</v>
      </c>
      <c r="R19">
        <f ca="1">1-(COUNTIFS(OFFSET('CCUS benefits'!$A$1,2,$B19-1,totalresp),1,OFFSET('CCUS benefits'!$A$1,2,R$1-1,totalresp),1)/(COUNTIFS(OFFSET('CCUS benefits'!$A$1,2,$B19-1,totalresp),1,OFFSET('CCUS benefits'!$A$1,2,R$1-1,totalresp),1)+COUNTIFS(OFFSET('CCUS benefits'!$A$1,2,$B19-1,totalresp),1,OFFSET('CCUS benefits'!$A$1,2,R$1-1,totalresp),0)+COUNTIFS(OFFSET('CCUS benefits'!$A$1,2,$B19-1,totalresp),0,OFFSET('CCUS benefits'!$A$1,2,R$1-1,totalresp),1)))</f>
        <v>0.95</v>
      </c>
      <c r="S19">
        <f ca="1">1-(COUNTIFS(OFFSET('CCUS benefits'!$A$1,2,$B19-1,totalresp),1,OFFSET('CCUS benefits'!$A$1,2,S$1-1,totalresp),1)/(COUNTIFS(OFFSET('CCUS benefits'!$A$1,2,$B19-1,totalresp),1,OFFSET('CCUS benefits'!$A$1,2,S$1-1,totalresp),1)+COUNTIFS(OFFSET('CCUS benefits'!$A$1,2,$B19-1,totalresp),1,OFFSET('CCUS benefits'!$A$1,2,S$1-1,totalresp),0)+COUNTIFS(OFFSET('CCUS benefits'!$A$1,2,$B19-1,totalresp),0,OFFSET('CCUS benefits'!$A$1,2,S$1-1,totalresp),1)))</f>
        <v>0</v>
      </c>
      <c r="T19">
        <f ca="1">1-(COUNTIFS(OFFSET('CCUS benefits'!$A$1,2,$B19-1,totalresp),1,OFFSET('CCUS benefits'!$A$1,2,T$1-1,totalresp),1)/(COUNTIFS(OFFSET('CCUS benefits'!$A$1,2,$B19-1,totalresp),1,OFFSET('CCUS benefits'!$A$1,2,T$1-1,totalresp),1)+COUNTIFS(OFFSET('CCUS benefits'!$A$1,2,$B19-1,totalresp),1,OFFSET('CCUS benefits'!$A$1,2,T$1-1,totalresp),0)+COUNTIFS(OFFSET('CCUS benefits'!$A$1,2,$B19-1,totalresp),0,OFFSET('CCUS benefits'!$A$1,2,T$1-1,totalresp),1)))</f>
        <v>0.86956521739130432</v>
      </c>
      <c r="U19">
        <f ca="1">1-(COUNTIFS(OFFSET('CCUS benefits'!$A$1,2,$B19-1,totalresp),1,OFFSET('CCUS benefits'!$A$1,2,U$1-1,totalresp),1)/(COUNTIFS(OFFSET('CCUS benefits'!$A$1,2,$B19-1,totalresp),1,OFFSET('CCUS benefits'!$A$1,2,U$1-1,totalresp),1)+COUNTIFS(OFFSET('CCUS benefits'!$A$1,2,$B19-1,totalresp),1,OFFSET('CCUS benefits'!$A$1,2,U$1-1,totalresp),0)+COUNTIFS(OFFSET('CCUS benefits'!$A$1,2,$B19-1,totalresp),0,OFFSET('CCUS benefits'!$A$1,2,U$1-1,totalresp),1)))</f>
        <v>0.78125</v>
      </c>
      <c r="V19">
        <f ca="1">1-(COUNTIFS(OFFSET('CCUS benefits'!$A$1,2,$B19-1,totalresp),1,OFFSET('CCUS benefits'!$A$1,2,V$1-1,totalresp),1)/(COUNTIFS(OFFSET('CCUS benefits'!$A$1,2,$B19-1,totalresp),1,OFFSET('CCUS benefits'!$A$1,2,V$1-1,totalresp),1)+COUNTIFS(OFFSET('CCUS benefits'!$A$1,2,$B19-1,totalresp),1,OFFSET('CCUS benefits'!$A$1,2,V$1-1,totalresp),0)+COUNTIFS(OFFSET('CCUS benefits'!$A$1,2,$B19-1,totalresp),0,OFFSET('CCUS benefits'!$A$1,2,V$1-1,totalresp),1)))</f>
        <v>0.90476190476190477</v>
      </c>
      <c r="W19">
        <f ca="1">1-(COUNTIFS(OFFSET('CCUS benefits'!$A$1,2,$B19-1,totalresp),1,OFFSET('CCUS benefits'!$A$1,2,W$1-1,totalresp),1)/(COUNTIFS(OFFSET('CCUS benefits'!$A$1,2,$B19-1,totalresp),1,OFFSET('CCUS benefits'!$A$1,2,W$1-1,totalresp),1)+COUNTIFS(OFFSET('CCUS benefits'!$A$1,2,$B19-1,totalresp),1,OFFSET('CCUS benefits'!$A$1,2,W$1-1,totalresp),0)+COUNTIFS(OFFSET('CCUS benefits'!$A$1,2,$B19-1,totalresp),0,OFFSET('CCUS benefits'!$A$1,2,W$1-1,totalresp),1)))</f>
        <v>0.88888888888888884</v>
      </c>
      <c r="X19">
        <f ca="1">1-(COUNTIFS(OFFSET('CCUS benefits'!$A$1,2,$B19-1,totalresp),1,OFFSET('CCUS benefits'!$A$1,2,X$1-1,totalresp),1)/(COUNTIFS(OFFSET('CCUS benefits'!$A$1,2,$B19-1,totalresp),1,OFFSET('CCUS benefits'!$A$1,2,X$1-1,totalresp),1)+COUNTIFS(OFFSET('CCUS benefits'!$A$1,2,$B19-1,totalresp),1,OFFSET('CCUS benefits'!$A$1,2,X$1-1,totalresp),0)+COUNTIFS(OFFSET('CCUS benefits'!$A$1,2,$B19-1,totalresp),0,OFFSET('CCUS benefits'!$A$1,2,X$1-1,totalresp),1)))</f>
        <v>0.90322580645161288</v>
      </c>
    </row>
    <row r="20" spans="1:24" ht="26.65" x14ac:dyDescent="0.45">
      <c r="A20" s="3" t="s">
        <v>332</v>
      </c>
      <c r="B20" s="6">
        <v>23</v>
      </c>
      <c r="C20">
        <f ca="1">1-(COUNTIFS(OFFSET('CCUS benefits'!$A$1,2,$B20-1,totalresp),1,OFFSET('CCUS benefits'!$A$1,2,C$1-1,totalresp),1)/(COUNTIFS(OFFSET('CCUS benefits'!$A$1,2,$B20-1,totalresp),1,OFFSET('CCUS benefits'!$A$1,2,C$1-1,totalresp),1)+COUNTIFS(OFFSET('CCUS benefits'!$A$1,2,$B20-1,totalresp),1,OFFSET('CCUS benefits'!$A$1,2,C$1-1,totalresp),0)+COUNTIFS(OFFSET('CCUS benefits'!$A$1,2,$B20-1,totalresp),0,OFFSET('CCUS benefits'!$A$1,2,C$1-1,totalresp),1)))</f>
        <v>0.8</v>
      </c>
      <c r="D20">
        <f ca="1">1-(COUNTIFS(OFFSET('CCUS benefits'!$A$1,2,$B20-1,totalresp),1,OFFSET('CCUS benefits'!$A$1,2,D$1-1,totalresp),1)/(COUNTIFS(OFFSET('CCUS benefits'!$A$1,2,$B20-1,totalresp),1,OFFSET('CCUS benefits'!$A$1,2,D$1-1,totalresp),1)+COUNTIFS(OFFSET('CCUS benefits'!$A$1,2,$B20-1,totalresp),1,OFFSET('CCUS benefits'!$A$1,2,D$1-1,totalresp),0)+COUNTIFS(OFFSET('CCUS benefits'!$A$1,2,$B20-1,totalresp),0,OFFSET('CCUS benefits'!$A$1,2,D$1-1,totalresp),1)))</f>
        <v>0.85074626865671643</v>
      </c>
      <c r="E20">
        <f ca="1">1-(COUNTIFS(OFFSET('CCUS benefits'!$A$1,2,$B20-1,totalresp),1,OFFSET('CCUS benefits'!$A$1,2,E$1-1,totalresp),1)/(COUNTIFS(OFFSET('CCUS benefits'!$A$1,2,$B20-1,totalresp),1,OFFSET('CCUS benefits'!$A$1,2,E$1-1,totalresp),1)+COUNTIFS(OFFSET('CCUS benefits'!$A$1,2,$B20-1,totalresp),1,OFFSET('CCUS benefits'!$A$1,2,E$1-1,totalresp),0)+COUNTIFS(OFFSET('CCUS benefits'!$A$1,2,$B20-1,totalresp),0,OFFSET('CCUS benefits'!$A$1,2,E$1-1,totalresp),1)))</f>
        <v>0.78787878787878785</v>
      </c>
      <c r="F20">
        <f ca="1">1-(COUNTIFS(OFFSET('CCUS benefits'!$A$1,2,$B20-1,totalresp),1,OFFSET('CCUS benefits'!$A$1,2,F$1-1,totalresp),1)/(COUNTIFS(OFFSET('CCUS benefits'!$A$1,2,$B20-1,totalresp),1,OFFSET('CCUS benefits'!$A$1,2,F$1-1,totalresp),1)+COUNTIFS(OFFSET('CCUS benefits'!$A$1,2,$B20-1,totalresp),1,OFFSET('CCUS benefits'!$A$1,2,F$1-1,totalresp),0)+COUNTIFS(OFFSET('CCUS benefits'!$A$1,2,$B20-1,totalresp),0,OFFSET('CCUS benefits'!$A$1,2,F$1-1,totalresp),1)))</f>
        <v>0.85714285714285721</v>
      </c>
      <c r="G20">
        <f ca="1">1-(COUNTIFS(OFFSET('CCUS benefits'!$A$1,2,$B20-1,totalresp),1,OFFSET('CCUS benefits'!$A$1,2,G$1-1,totalresp),1)/(COUNTIFS(OFFSET('CCUS benefits'!$A$1,2,$B20-1,totalresp),1,OFFSET('CCUS benefits'!$A$1,2,G$1-1,totalresp),1)+COUNTIFS(OFFSET('CCUS benefits'!$A$1,2,$B20-1,totalresp),1,OFFSET('CCUS benefits'!$A$1,2,G$1-1,totalresp),0)+COUNTIFS(OFFSET('CCUS benefits'!$A$1,2,$B20-1,totalresp),0,OFFSET('CCUS benefits'!$A$1,2,G$1-1,totalresp),1)))</f>
        <v>0.80434782608695654</v>
      </c>
      <c r="H20">
        <f ca="1">1-(COUNTIFS(OFFSET('CCUS benefits'!$A$1,2,$B20-1,totalresp),1,OFFSET('CCUS benefits'!$A$1,2,H$1-1,totalresp),1)/(COUNTIFS(OFFSET('CCUS benefits'!$A$1,2,$B20-1,totalresp),1,OFFSET('CCUS benefits'!$A$1,2,H$1-1,totalresp),1)+COUNTIFS(OFFSET('CCUS benefits'!$A$1,2,$B20-1,totalresp),1,OFFSET('CCUS benefits'!$A$1,2,H$1-1,totalresp),0)+COUNTIFS(OFFSET('CCUS benefits'!$A$1,2,$B20-1,totalresp),0,OFFSET('CCUS benefits'!$A$1,2,H$1-1,totalresp),1)))</f>
        <v>0.86274509803921573</v>
      </c>
      <c r="I20">
        <f ca="1">1-(COUNTIFS(OFFSET('CCUS benefits'!$A$1,2,$B20-1,totalresp),1,OFFSET('CCUS benefits'!$A$1,2,I$1-1,totalresp),1)/(COUNTIFS(OFFSET('CCUS benefits'!$A$1,2,$B20-1,totalresp),1,OFFSET('CCUS benefits'!$A$1,2,I$1-1,totalresp),1)+COUNTIFS(OFFSET('CCUS benefits'!$A$1,2,$B20-1,totalresp),1,OFFSET('CCUS benefits'!$A$1,2,I$1-1,totalresp),0)+COUNTIFS(OFFSET('CCUS benefits'!$A$1,2,$B20-1,totalresp),0,OFFSET('CCUS benefits'!$A$1,2,I$1-1,totalresp),1)))</f>
        <v>0.8</v>
      </c>
      <c r="J20">
        <f ca="1">1-(COUNTIFS(OFFSET('CCUS benefits'!$A$1,2,$B20-1,totalresp),1,OFFSET('CCUS benefits'!$A$1,2,J$1-1,totalresp),1)/(COUNTIFS(OFFSET('CCUS benefits'!$A$1,2,$B20-1,totalresp),1,OFFSET('CCUS benefits'!$A$1,2,J$1-1,totalresp),1)+COUNTIFS(OFFSET('CCUS benefits'!$A$1,2,$B20-1,totalresp),1,OFFSET('CCUS benefits'!$A$1,2,J$1-1,totalresp),0)+COUNTIFS(OFFSET('CCUS benefits'!$A$1,2,$B20-1,totalresp),0,OFFSET('CCUS benefits'!$A$1,2,J$1-1,totalresp),1)))</f>
        <v>0.75</v>
      </c>
      <c r="K20">
        <f ca="1">1-(COUNTIFS(OFFSET('CCUS benefits'!$A$1,2,$B20-1,totalresp),1,OFFSET('CCUS benefits'!$A$1,2,K$1-1,totalresp),1)/(COUNTIFS(OFFSET('CCUS benefits'!$A$1,2,$B20-1,totalresp),1,OFFSET('CCUS benefits'!$A$1,2,K$1-1,totalresp),1)+COUNTIFS(OFFSET('CCUS benefits'!$A$1,2,$B20-1,totalresp),1,OFFSET('CCUS benefits'!$A$1,2,K$1-1,totalresp),0)+COUNTIFS(OFFSET('CCUS benefits'!$A$1,2,$B20-1,totalresp),0,OFFSET('CCUS benefits'!$A$1,2,K$1-1,totalresp),1)))</f>
        <v>0.88461538461538458</v>
      </c>
      <c r="L20">
        <f ca="1">1-(COUNTIFS(OFFSET('CCUS benefits'!$A$1,2,$B20-1,totalresp),1,OFFSET('CCUS benefits'!$A$1,2,L$1-1,totalresp),1)/(COUNTIFS(OFFSET('CCUS benefits'!$A$1,2,$B20-1,totalresp),1,OFFSET('CCUS benefits'!$A$1,2,L$1-1,totalresp),1)+COUNTIFS(OFFSET('CCUS benefits'!$A$1,2,$B20-1,totalresp),1,OFFSET('CCUS benefits'!$A$1,2,L$1-1,totalresp),0)+COUNTIFS(OFFSET('CCUS benefits'!$A$1,2,$B20-1,totalresp),0,OFFSET('CCUS benefits'!$A$1,2,L$1-1,totalresp),1)))</f>
        <v>0.84615384615384615</v>
      </c>
      <c r="M20">
        <f ca="1">1-(COUNTIFS(OFFSET('CCUS benefits'!$A$1,2,$B20-1,totalresp),1,OFFSET('CCUS benefits'!$A$1,2,M$1-1,totalresp),1)/(COUNTIFS(OFFSET('CCUS benefits'!$A$1,2,$B20-1,totalresp),1,OFFSET('CCUS benefits'!$A$1,2,M$1-1,totalresp),1)+COUNTIFS(OFFSET('CCUS benefits'!$A$1,2,$B20-1,totalresp),1,OFFSET('CCUS benefits'!$A$1,2,M$1-1,totalresp),0)+COUNTIFS(OFFSET('CCUS benefits'!$A$1,2,$B20-1,totalresp),0,OFFSET('CCUS benefits'!$A$1,2,M$1-1,totalresp),1)))</f>
        <v>0.91489361702127658</v>
      </c>
      <c r="N20">
        <f ca="1">1-(COUNTIFS(OFFSET('CCUS benefits'!$A$1,2,$B20-1,totalresp),1,OFFSET('CCUS benefits'!$A$1,2,N$1-1,totalresp),1)/(COUNTIFS(OFFSET('CCUS benefits'!$A$1,2,$B20-1,totalresp),1,OFFSET('CCUS benefits'!$A$1,2,N$1-1,totalresp),1)+COUNTIFS(OFFSET('CCUS benefits'!$A$1,2,$B20-1,totalresp),1,OFFSET('CCUS benefits'!$A$1,2,N$1-1,totalresp),0)+COUNTIFS(OFFSET('CCUS benefits'!$A$1,2,$B20-1,totalresp),0,OFFSET('CCUS benefits'!$A$1,2,N$1-1,totalresp),1)))</f>
        <v>0.82857142857142851</v>
      </c>
      <c r="O20">
        <f ca="1">1-(COUNTIFS(OFFSET('CCUS benefits'!$A$1,2,$B20-1,totalresp),1,OFFSET('CCUS benefits'!$A$1,2,O$1-1,totalresp),1)/(COUNTIFS(OFFSET('CCUS benefits'!$A$1,2,$B20-1,totalresp),1,OFFSET('CCUS benefits'!$A$1,2,O$1-1,totalresp),1)+COUNTIFS(OFFSET('CCUS benefits'!$A$1,2,$B20-1,totalresp),1,OFFSET('CCUS benefits'!$A$1,2,O$1-1,totalresp),0)+COUNTIFS(OFFSET('CCUS benefits'!$A$1,2,$B20-1,totalresp),0,OFFSET('CCUS benefits'!$A$1,2,O$1-1,totalresp),1)))</f>
        <v>0.875</v>
      </c>
      <c r="P20">
        <f ca="1">1-(COUNTIFS(OFFSET('CCUS benefits'!$A$1,2,$B20-1,totalresp),1,OFFSET('CCUS benefits'!$A$1,2,P$1-1,totalresp),1)/(COUNTIFS(OFFSET('CCUS benefits'!$A$1,2,$B20-1,totalresp),1,OFFSET('CCUS benefits'!$A$1,2,P$1-1,totalresp),1)+COUNTIFS(OFFSET('CCUS benefits'!$A$1,2,$B20-1,totalresp),1,OFFSET('CCUS benefits'!$A$1,2,P$1-1,totalresp),0)+COUNTIFS(OFFSET('CCUS benefits'!$A$1,2,$B20-1,totalresp),0,OFFSET('CCUS benefits'!$A$1,2,P$1-1,totalresp),1)))</f>
        <v>0.86363636363636365</v>
      </c>
      <c r="Q20">
        <f ca="1">1-(COUNTIFS(OFFSET('CCUS benefits'!$A$1,2,$B20-1,totalresp),1,OFFSET('CCUS benefits'!$A$1,2,Q$1-1,totalresp),1)/(COUNTIFS(OFFSET('CCUS benefits'!$A$1,2,$B20-1,totalresp),1,OFFSET('CCUS benefits'!$A$1,2,Q$1-1,totalresp),1)+COUNTIFS(OFFSET('CCUS benefits'!$A$1,2,$B20-1,totalresp),1,OFFSET('CCUS benefits'!$A$1,2,Q$1-1,totalresp),0)+COUNTIFS(OFFSET('CCUS benefits'!$A$1,2,$B20-1,totalresp),0,OFFSET('CCUS benefits'!$A$1,2,Q$1-1,totalresp),1)))</f>
        <v>0.76666666666666661</v>
      </c>
      <c r="R20">
        <f ca="1">1-(COUNTIFS(OFFSET('CCUS benefits'!$A$1,2,$B20-1,totalresp),1,OFFSET('CCUS benefits'!$A$1,2,R$1-1,totalresp),1)/(COUNTIFS(OFFSET('CCUS benefits'!$A$1,2,$B20-1,totalresp),1,OFFSET('CCUS benefits'!$A$1,2,R$1-1,totalresp),1)+COUNTIFS(OFFSET('CCUS benefits'!$A$1,2,$B20-1,totalresp),1,OFFSET('CCUS benefits'!$A$1,2,R$1-1,totalresp),0)+COUNTIFS(OFFSET('CCUS benefits'!$A$1,2,$B20-1,totalresp),0,OFFSET('CCUS benefits'!$A$1,2,R$1-1,totalresp),1)))</f>
        <v>0.90476190476190477</v>
      </c>
      <c r="S20">
        <f ca="1">1-(COUNTIFS(OFFSET('CCUS benefits'!$A$1,2,$B20-1,totalresp),1,OFFSET('CCUS benefits'!$A$1,2,S$1-1,totalresp),1)/(COUNTIFS(OFFSET('CCUS benefits'!$A$1,2,$B20-1,totalresp),1,OFFSET('CCUS benefits'!$A$1,2,S$1-1,totalresp),1)+COUNTIFS(OFFSET('CCUS benefits'!$A$1,2,$B20-1,totalresp),1,OFFSET('CCUS benefits'!$A$1,2,S$1-1,totalresp),0)+COUNTIFS(OFFSET('CCUS benefits'!$A$1,2,$B20-1,totalresp),0,OFFSET('CCUS benefits'!$A$1,2,S$1-1,totalresp),1)))</f>
        <v>0.86956521739130432</v>
      </c>
      <c r="T20">
        <f ca="1">1-(COUNTIFS(OFFSET('CCUS benefits'!$A$1,2,$B20-1,totalresp),1,OFFSET('CCUS benefits'!$A$1,2,T$1-1,totalresp),1)/(COUNTIFS(OFFSET('CCUS benefits'!$A$1,2,$B20-1,totalresp),1,OFFSET('CCUS benefits'!$A$1,2,T$1-1,totalresp),1)+COUNTIFS(OFFSET('CCUS benefits'!$A$1,2,$B20-1,totalresp),1,OFFSET('CCUS benefits'!$A$1,2,T$1-1,totalresp),0)+COUNTIFS(OFFSET('CCUS benefits'!$A$1,2,$B20-1,totalresp),0,OFFSET('CCUS benefits'!$A$1,2,T$1-1,totalresp),1)))</f>
        <v>0</v>
      </c>
      <c r="U20">
        <f ca="1">1-(COUNTIFS(OFFSET('CCUS benefits'!$A$1,2,$B20-1,totalresp),1,OFFSET('CCUS benefits'!$A$1,2,U$1-1,totalresp),1)/(COUNTIFS(OFFSET('CCUS benefits'!$A$1,2,$B20-1,totalresp),1,OFFSET('CCUS benefits'!$A$1,2,U$1-1,totalresp),1)+COUNTIFS(OFFSET('CCUS benefits'!$A$1,2,$B20-1,totalresp),1,OFFSET('CCUS benefits'!$A$1,2,U$1-1,totalresp),0)+COUNTIFS(OFFSET('CCUS benefits'!$A$1,2,$B20-1,totalresp),0,OFFSET('CCUS benefits'!$A$1,2,U$1-1,totalresp),1)))</f>
        <v>0.86111111111111116</v>
      </c>
      <c r="V20">
        <f ca="1">1-(COUNTIFS(OFFSET('CCUS benefits'!$A$1,2,$B20-1,totalresp),1,OFFSET('CCUS benefits'!$A$1,2,V$1-1,totalresp),1)/(COUNTIFS(OFFSET('CCUS benefits'!$A$1,2,$B20-1,totalresp),1,OFFSET('CCUS benefits'!$A$1,2,V$1-1,totalresp),1)+COUNTIFS(OFFSET('CCUS benefits'!$A$1,2,$B20-1,totalresp),1,OFFSET('CCUS benefits'!$A$1,2,V$1-1,totalresp),0)+COUNTIFS(OFFSET('CCUS benefits'!$A$1,2,$B20-1,totalresp),0,OFFSET('CCUS benefits'!$A$1,2,V$1-1,totalresp),1)))</f>
        <v>0.91304347826086962</v>
      </c>
      <c r="W20">
        <f ca="1">1-(COUNTIFS(OFFSET('CCUS benefits'!$A$1,2,$B20-1,totalresp),1,OFFSET('CCUS benefits'!$A$1,2,W$1-1,totalresp),1)/(COUNTIFS(OFFSET('CCUS benefits'!$A$1,2,$B20-1,totalresp),1,OFFSET('CCUS benefits'!$A$1,2,W$1-1,totalresp),1)+COUNTIFS(OFFSET('CCUS benefits'!$A$1,2,$B20-1,totalresp),1,OFFSET('CCUS benefits'!$A$1,2,W$1-1,totalresp),0)+COUNTIFS(OFFSET('CCUS benefits'!$A$1,2,$B20-1,totalresp),0,OFFSET('CCUS benefits'!$A$1,2,W$1-1,totalresp),1)))</f>
        <v>0.95238095238095233</v>
      </c>
      <c r="X20">
        <f ca="1">1-(COUNTIFS(OFFSET('CCUS benefits'!$A$1,2,$B20-1,totalresp),1,OFFSET('CCUS benefits'!$A$1,2,X$1-1,totalresp),1)/(COUNTIFS(OFFSET('CCUS benefits'!$A$1,2,$B20-1,totalresp),1,OFFSET('CCUS benefits'!$A$1,2,X$1-1,totalresp),1)+COUNTIFS(OFFSET('CCUS benefits'!$A$1,2,$B20-1,totalresp),1,OFFSET('CCUS benefits'!$A$1,2,X$1-1,totalresp),0)+COUNTIFS(OFFSET('CCUS benefits'!$A$1,2,$B20-1,totalresp),0,OFFSET('CCUS benefits'!$A$1,2,X$1-1,totalresp),1)))</f>
        <v>0.94117647058823528</v>
      </c>
    </row>
    <row r="21" spans="1:24" ht="39.75" x14ac:dyDescent="0.45">
      <c r="A21" s="3" t="s">
        <v>333</v>
      </c>
      <c r="B21" s="6">
        <v>24</v>
      </c>
      <c r="C21">
        <f ca="1">1-(COUNTIFS(OFFSET('CCUS benefits'!$A$1,2,$B21-1,totalresp),1,OFFSET('CCUS benefits'!$A$1,2,C$1-1,totalresp),1)/(COUNTIFS(OFFSET('CCUS benefits'!$A$1,2,$B21-1,totalresp),1,OFFSET('CCUS benefits'!$A$1,2,C$1-1,totalresp),1)+COUNTIFS(OFFSET('CCUS benefits'!$A$1,2,$B21-1,totalresp),1,OFFSET('CCUS benefits'!$A$1,2,C$1-1,totalresp),0)+COUNTIFS(OFFSET('CCUS benefits'!$A$1,2,$B21-1,totalresp),0,OFFSET('CCUS benefits'!$A$1,2,C$1-1,totalresp),1)))</f>
        <v>0.7846153846153846</v>
      </c>
      <c r="D21">
        <f ca="1">1-(COUNTIFS(OFFSET('CCUS benefits'!$A$1,2,$B21-1,totalresp),1,OFFSET('CCUS benefits'!$A$1,2,D$1-1,totalresp),1)/(COUNTIFS(OFFSET('CCUS benefits'!$A$1,2,$B21-1,totalresp),1,OFFSET('CCUS benefits'!$A$1,2,D$1-1,totalresp),1)+COUNTIFS(OFFSET('CCUS benefits'!$A$1,2,$B21-1,totalresp),1,OFFSET('CCUS benefits'!$A$1,2,D$1-1,totalresp),0)+COUNTIFS(OFFSET('CCUS benefits'!$A$1,2,$B21-1,totalresp),0,OFFSET('CCUS benefits'!$A$1,2,D$1-1,totalresp),1)))</f>
        <v>0.65671641791044777</v>
      </c>
      <c r="E21">
        <f ca="1">1-(COUNTIFS(OFFSET('CCUS benefits'!$A$1,2,$B21-1,totalresp),1,OFFSET('CCUS benefits'!$A$1,2,E$1-1,totalresp),1)/(COUNTIFS(OFFSET('CCUS benefits'!$A$1,2,$B21-1,totalresp),1,OFFSET('CCUS benefits'!$A$1,2,E$1-1,totalresp),1)+COUNTIFS(OFFSET('CCUS benefits'!$A$1,2,$B21-1,totalresp),1,OFFSET('CCUS benefits'!$A$1,2,E$1-1,totalresp),0)+COUNTIFS(OFFSET('CCUS benefits'!$A$1,2,$B21-1,totalresp),0,OFFSET('CCUS benefits'!$A$1,2,E$1-1,totalresp),1)))</f>
        <v>0.70731707317073167</v>
      </c>
      <c r="F21">
        <f ca="1">1-(COUNTIFS(OFFSET('CCUS benefits'!$A$1,2,$B21-1,totalresp),1,OFFSET('CCUS benefits'!$A$1,2,F$1-1,totalresp),1)/(COUNTIFS(OFFSET('CCUS benefits'!$A$1,2,$B21-1,totalresp),1,OFFSET('CCUS benefits'!$A$1,2,F$1-1,totalresp),1)+COUNTIFS(OFFSET('CCUS benefits'!$A$1,2,$B21-1,totalresp),1,OFFSET('CCUS benefits'!$A$1,2,F$1-1,totalresp),0)+COUNTIFS(OFFSET('CCUS benefits'!$A$1,2,$B21-1,totalresp),0,OFFSET('CCUS benefits'!$A$1,2,F$1-1,totalresp),1)))</f>
        <v>0.73809523809523814</v>
      </c>
      <c r="G21">
        <f ca="1">1-(COUNTIFS(OFFSET('CCUS benefits'!$A$1,2,$B21-1,totalresp),1,OFFSET('CCUS benefits'!$A$1,2,G$1-1,totalresp),1)/(COUNTIFS(OFFSET('CCUS benefits'!$A$1,2,$B21-1,totalresp),1,OFFSET('CCUS benefits'!$A$1,2,G$1-1,totalresp),1)+COUNTIFS(OFFSET('CCUS benefits'!$A$1,2,$B21-1,totalresp),1,OFFSET('CCUS benefits'!$A$1,2,G$1-1,totalresp),0)+COUNTIFS(OFFSET('CCUS benefits'!$A$1,2,$B21-1,totalresp),0,OFFSET('CCUS benefits'!$A$1,2,G$1-1,totalresp),1)))</f>
        <v>0.66666666666666674</v>
      </c>
      <c r="H21">
        <f ca="1">1-(COUNTIFS(OFFSET('CCUS benefits'!$A$1,2,$B21-1,totalresp),1,OFFSET('CCUS benefits'!$A$1,2,H$1-1,totalresp),1)/(COUNTIFS(OFFSET('CCUS benefits'!$A$1,2,$B21-1,totalresp),1,OFFSET('CCUS benefits'!$A$1,2,H$1-1,totalresp),1)+COUNTIFS(OFFSET('CCUS benefits'!$A$1,2,$B21-1,totalresp),1,OFFSET('CCUS benefits'!$A$1,2,H$1-1,totalresp),0)+COUNTIFS(OFFSET('CCUS benefits'!$A$1,2,$B21-1,totalresp),0,OFFSET('CCUS benefits'!$A$1,2,H$1-1,totalresp),1)))</f>
        <v>0.66037735849056611</v>
      </c>
      <c r="I21">
        <f ca="1">1-(COUNTIFS(OFFSET('CCUS benefits'!$A$1,2,$B21-1,totalresp),1,OFFSET('CCUS benefits'!$A$1,2,I$1-1,totalresp),1)/(COUNTIFS(OFFSET('CCUS benefits'!$A$1,2,$B21-1,totalresp),1,OFFSET('CCUS benefits'!$A$1,2,I$1-1,totalresp),1)+COUNTIFS(OFFSET('CCUS benefits'!$A$1,2,$B21-1,totalresp),1,OFFSET('CCUS benefits'!$A$1,2,I$1-1,totalresp),0)+COUNTIFS(OFFSET('CCUS benefits'!$A$1,2,$B21-1,totalresp),0,OFFSET('CCUS benefits'!$A$1,2,I$1-1,totalresp),1)))</f>
        <v>0.80555555555555558</v>
      </c>
      <c r="J21">
        <f ca="1">1-(COUNTIFS(OFFSET('CCUS benefits'!$A$1,2,$B21-1,totalresp),1,OFFSET('CCUS benefits'!$A$1,2,J$1-1,totalresp),1)/(COUNTIFS(OFFSET('CCUS benefits'!$A$1,2,$B21-1,totalresp),1,OFFSET('CCUS benefits'!$A$1,2,J$1-1,totalresp),1)+COUNTIFS(OFFSET('CCUS benefits'!$A$1,2,$B21-1,totalresp),1,OFFSET('CCUS benefits'!$A$1,2,J$1-1,totalresp),0)+COUNTIFS(OFFSET('CCUS benefits'!$A$1,2,$B21-1,totalresp),0,OFFSET('CCUS benefits'!$A$1,2,J$1-1,totalresp),1)))</f>
        <v>0.84782608695652173</v>
      </c>
      <c r="K21">
        <f ca="1">1-(COUNTIFS(OFFSET('CCUS benefits'!$A$1,2,$B21-1,totalresp),1,OFFSET('CCUS benefits'!$A$1,2,K$1-1,totalresp),1)/(COUNTIFS(OFFSET('CCUS benefits'!$A$1,2,$B21-1,totalresp),1,OFFSET('CCUS benefits'!$A$1,2,K$1-1,totalresp),1)+COUNTIFS(OFFSET('CCUS benefits'!$A$1,2,$B21-1,totalresp),1,OFFSET('CCUS benefits'!$A$1,2,K$1-1,totalresp),0)+COUNTIFS(OFFSET('CCUS benefits'!$A$1,2,$B21-1,totalresp),0,OFFSET('CCUS benefits'!$A$1,2,K$1-1,totalresp),1)))</f>
        <v>0.83333333333333337</v>
      </c>
      <c r="L21">
        <f ca="1">1-(COUNTIFS(OFFSET('CCUS benefits'!$A$1,2,$B21-1,totalresp),1,OFFSET('CCUS benefits'!$A$1,2,L$1-1,totalresp),1)/(COUNTIFS(OFFSET('CCUS benefits'!$A$1,2,$B21-1,totalresp),1,OFFSET('CCUS benefits'!$A$1,2,L$1-1,totalresp),1)+COUNTIFS(OFFSET('CCUS benefits'!$A$1,2,$B21-1,totalresp),1,OFFSET('CCUS benefits'!$A$1,2,L$1-1,totalresp),0)+COUNTIFS(OFFSET('CCUS benefits'!$A$1,2,$B21-1,totalresp),0,OFFSET('CCUS benefits'!$A$1,2,L$1-1,totalresp),1)))</f>
        <v>0.80555555555555558</v>
      </c>
      <c r="M21">
        <f ca="1">1-(COUNTIFS(OFFSET('CCUS benefits'!$A$1,2,$B21-1,totalresp),1,OFFSET('CCUS benefits'!$A$1,2,M$1-1,totalresp),1)/(COUNTIFS(OFFSET('CCUS benefits'!$A$1,2,$B21-1,totalresp),1,OFFSET('CCUS benefits'!$A$1,2,M$1-1,totalresp),1)+COUNTIFS(OFFSET('CCUS benefits'!$A$1,2,$B21-1,totalresp),1,OFFSET('CCUS benefits'!$A$1,2,M$1-1,totalresp),0)+COUNTIFS(OFFSET('CCUS benefits'!$A$1,2,$B21-1,totalresp),0,OFFSET('CCUS benefits'!$A$1,2,M$1-1,totalresp),1)))</f>
        <v>0.81481481481481488</v>
      </c>
      <c r="N21">
        <f ca="1">1-(COUNTIFS(OFFSET('CCUS benefits'!$A$1,2,$B21-1,totalresp),1,OFFSET('CCUS benefits'!$A$1,2,N$1-1,totalresp),1)/(COUNTIFS(OFFSET('CCUS benefits'!$A$1,2,$B21-1,totalresp),1,OFFSET('CCUS benefits'!$A$1,2,N$1-1,totalresp),1)+COUNTIFS(OFFSET('CCUS benefits'!$A$1,2,$B21-1,totalresp),1,OFFSET('CCUS benefits'!$A$1,2,N$1-1,totalresp),0)+COUNTIFS(OFFSET('CCUS benefits'!$A$1,2,$B21-1,totalresp),0,OFFSET('CCUS benefits'!$A$1,2,N$1-1,totalresp),1)))</f>
        <v>0.82608695652173914</v>
      </c>
      <c r="O21">
        <f ca="1">1-(COUNTIFS(OFFSET('CCUS benefits'!$A$1,2,$B21-1,totalresp),1,OFFSET('CCUS benefits'!$A$1,2,O$1-1,totalresp),1)/(COUNTIFS(OFFSET('CCUS benefits'!$A$1,2,$B21-1,totalresp),1,OFFSET('CCUS benefits'!$A$1,2,O$1-1,totalresp),1)+COUNTIFS(OFFSET('CCUS benefits'!$A$1,2,$B21-1,totalresp),1,OFFSET('CCUS benefits'!$A$1,2,O$1-1,totalresp),0)+COUNTIFS(OFFSET('CCUS benefits'!$A$1,2,$B21-1,totalresp),0,OFFSET('CCUS benefits'!$A$1,2,O$1-1,totalresp),1)))</f>
        <v>0.88888888888888884</v>
      </c>
      <c r="P21">
        <f ca="1">1-(COUNTIFS(OFFSET('CCUS benefits'!$A$1,2,$B21-1,totalresp),1,OFFSET('CCUS benefits'!$A$1,2,P$1-1,totalresp),1)/(COUNTIFS(OFFSET('CCUS benefits'!$A$1,2,$B21-1,totalresp),1,OFFSET('CCUS benefits'!$A$1,2,P$1-1,totalresp),1)+COUNTIFS(OFFSET('CCUS benefits'!$A$1,2,$B21-1,totalresp),1,OFFSET('CCUS benefits'!$A$1,2,P$1-1,totalresp),0)+COUNTIFS(OFFSET('CCUS benefits'!$A$1,2,$B21-1,totalresp),0,OFFSET('CCUS benefits'!$A$1,2,P$1-1,totalresp),1)))</f>
        <v>0.84848484848484851</v>
      </c>
      <c r="Q21">
        <f ca="1">1-(COUNTIFS(OFFSET('CCUS benefits'!$A$1,2,$B21-1,totalresp),1,OFFSET('CCUS benefits'!$A$1,2,Q$1-1,totalresp),1)/(COUNTIFS(OFFSET('CCUS benefits'!$A$1,2,$B21-1,totalresp),1,OFFSET('CCUS benefits'!$A$1,2,Q$1-1,totalresp),1)+COUNTIFS(OFFSET('CCUS benefits'!$A$1,2,$B21-1,totalresp),1,OFFSET('CCUS benefits'!$A$1,2,Q$1-1,totalresp),0)+COUNTIFS(OFFSET('CCUS benefits'!$A$1,2,$B21-1,totalresp),0,OFFSET('CCUS benefits'!$A$1,2,Q$1-1,totalresp),1)))</f>
        <v>0.75</v>
      </c>
      <c r="R21">
        <f ca="1">1-(COUNTIFS(OFFSET('CCUS benefits'!$A$1,2,$B21-1,totalresp),1,OFFSET('CCUS benefits'!$A$1,2,R$1-1,totalresp),1)/(COUNTIFS(OFFSET('CCUS benefits'!$A$1,2,$B21-1,totalresp),1,OFFSET('CCUS benefits'!$A$1,2,R$1-1,totalresp),1)+COUNTIFS(OFFSET('CCUS benefits'!$A$1,2,$B21-1,totalresp),1,OFFSET('CCUS benefits'!$A$1,2,R$1-1,totalresp),0)+COUNTIFS(OFFSET('CCUS benefits'!$A$1,2,$B21-1,totalresp),0,OFFSET('CCUS benefits'!$A$1,2,R$1-1,totalresp),1)))</f>
        <v>0.90909090909090906</v>
      </c>
      <c r="S21">
        <f ca="1">1-(COUNTIFS(OFFSET('CCUS benefits'!$A$1,2,$B21-1,totalresp),1,OFFSET('CCUS benefits'!$A$1,2,S$1-1,totalresp),1)/(COUNTIFS(OFFSET('CCUS benefits'!$A$1,2,$B21-1,totalresp),1,OFFSET('CCUS benefits'!$A$1,2,S$1-1,totalresp),1)+COUNTIFS(OFFSET('CCUS benefits'!$A$1,2,$B21-1,totalresp),1,OFFSET('CCUS benefits'!$A$1,2,S$1-1,totalresp),0)+COUNTIFS(OFFSET('CCUS benefits'!$A$1,2,$B21-1,totalresp),0,OFFSET('CCUS benefits'!$A$1,2,S$1-1,totalresp),1)))</f>
        <v>0.78125</v>
      </c>
      <c r="T21">
        <f ca="1">1-(COUNTIFS(OFFSET('CCUS benefits'!$A$1,2,$B21-1,totalresp),1,OFFSET('CCUS benefits'!$A$1,2,T$1-1,totalresp),1)/(COUNTIFS(OFFSET('CCUS benefits'!$A$1,2,$B21-1,totalresp),1,OFFSET('CCUS benefits'!$A$1,2,T$1-1,totalresp),1)+COUNTIFS(OFFSET('CCUS benefits'!$A$1,2,$B21-1,totalresp),1,OFFSET('CCUS benefits'!$A$1,2,T$1-1,totalresp),0)+COUNTIFS(OFFSET('CCUS benefits'!$A$1,2,$B21-1,totalresp),0,OFFSET('CCUS benefits'!$A$1,2,T$1-1,totalresp),1)))</f>
        <v>0.86111111111111116</v>
      </c>
      <c r="U21">
        <f ca="1">1-(COUNTIFS(OFFSET('CCUS benefits'!$A$1,2,$B21-1,totalresp),1,OFFSET('CCUS benefits'!$A$1,2,U$1-1,totalresp),1)/(COUNTIFS(OFFSET('CCUS benefits'!$A$1,2,$B21-1,totalresp),1,OFFSET('CCUS benefits'!$A$1,2,U$1-1,totalresp),1)+COUNTIFS(OFFSET('CCUS benefits'!$A$1,2,$B21-1,totalresp),1,OFFSET('CCUS benefits'!$A$1,2,U$1-1,totalresp),0)+COUNTIFS(OFFSET('CCUS benefits'!$A$1,2,$B21-1,totalresp),0,OFFSET('CCUS benefits'!$A$1,2,U$1-1,totalresp),1)))</f>
        <v>0</v>
      </c>
      <c r="V21">
        <f ca="1">1-(COUNTIFS(OFFSET('CCUS benefits'!$A$1,2,$B21-1,totalresp),1,OFFSET('CCUS benefits'!$A$1,2,V$1-1,totalresp),1)/(COUNTIFS(OFFSET('CCUS benefits'!$A$1,2,$B21-1,totalresp),1,OFFSET('CCUS benefits'!$A$1,2,V$1-1,totalresp),1)+COUNTIFS(OFFSET('CCUS benefits'!$A$1,2,$B21-1,totalresp),1,OFFSET('CCUS benefits'!$A$1,2,V$1-1,totalresp),0)+COUNTIFS(OFFSET('CCUS benefits'!$A$1,2,$B21-1,totalresp),0,OFFSET('CCUS benefits'!$A$1,2,V$1-1,totalresp),1)))</f>
        <v>0.77419354838709675</v>
      </c>
      <c r="W21">
        <f ca="1">1-(COUNTIFS(OFFSET('CCUS benefits'!$A$1,2,$B21-1,totalresp),1,OFFSET('CCUS benefits'!$A$1,2,W$1-1,totalresp),1)/(COUNTIFS(OFFSET('CCUS benefits'!$A$1,2,$B21-1,totalresp),1,OFFSET('CCUS benefits'!$A$1,2,W$1-1,totalresp),1)+COUNTIFS(OFFSET('CCUS benefits'!$A$1,2,$B21-1,totalresp),1,OFFSET('CCUS benefits'!$A$1,2,W$1-1,totalresp),0)+COUNTIFS(OFFSET('CCUS benefits'!$A$1,2,$B21-1,totalresp),0,OFFSET('CCUS benefits'!$A$1,2,W$1-1,totalresp),1)))</f>
        <v>0.7931034482758621</v>
      </c>
      <c r="X21">
        <f ca="1">1-(COUNTIFS(OFFSET('CCUS benefits'!$A$1,2,$B21-1,totalresp),1,OFFSET('CCUS benefits'!$A$1,2,X$1-1,totalresp),1)/(COUNTIFS(OFFSET('CCUS benefits'!$A$1,2,$B21-1,totalresp),1,OFFSET('CCUS benefits'!$A$1,2,X$1-1,totalresp),1)+COUNTIFS(OFFSET('CCUS benefits'!$A$1,2,$B21-1,totalresp),1,OFFSET('CCUS benefits'!$A$1,2,X$1-1,totalresp),0)+COUNTIFS(OFFSET('CCUS benefits'!$A$1,2,$B21-1,totalresp),0,OFFSET('CCUS benefits'!$A$1,2,X$1-1,totalresp),1)))</f>
        <v>0.74358974358974361</v>
      </c>
    </row>
    <row r="22" spans="1:24" ht="39.75" x14ac:dyDescent="0.45">
      <c r="A22" s="3" t="s">
        <v>334</v>
      </c>
      <c r="B22" s="6">
        <v>25</v>
      </c>
      <c r="C22">
        <f ca="1">1-(COUNTIFS(OFFSET('CCUS benefits'!$A$1,2,$B22-1,totalresp),1,OFFSET('CCUS benefits'!$A$1,2,C$1-1,totalresp),1)/(COUNTIFS(OFFSET('CCUS benefits'!$A$1,2,$B22-1,totalresp),1,OFFSET('CCUS benefits'!$A$1,2,C$1-1,totalresp),1)+COUNTIFS(OFFSET('CCUS benefits'!$A$1,2,$B22-1,totalresp),1,OFFSET('CCUS benefits'!$A$1,2,C$1-1,totalresp),0)+COUNTIFS(OFFSET('CCUS benefits'!$A$1,2,$B22-1,totalresp),0,OFFSET('CCUS benefits'!$A$1,2,C$1-1,totalresp),1)))</f>
        <v>0.89473684210526316</v>
      </c>
      <c r="D22">
        <f ca="1">1-(COUNTIFS(OFFSET('CCUS benefits'!$A$1,2,$B22-1,totalresp),1,OFFSET('CCUS benefits'!$A$1,2,D$1-1,totalresp),1)/(COUNTIFS(OFFSET('CCUS benefits'!$A$1,2,$B22-1,totalresp),1,OFFSET('CCUS benefits'!$A$1,2,D$1-1,totalresp),1)+COUNTIFS(OFFSET('CCUS benefits'!$A$1,2,$B22-1,totalresp),1,OFFSET('CCUS benefits'!$A$1,2,D$1-1,totalresp),0)+COUNTIFS(OFFSET('CCUS benefits'!$A$1,2,$B22-1,totalresp),0,OFFSET('CCUS benefits'!$A$1,2,D$1-1,totalresp),1)))</f>
        <v>0.87878787878787878</v>
      </c>
      <c r="E22">
        <f ca="1">1-(COUNTIFS(OFFSET('CCUS benefits'!$A$1,2,$B22-1,totalresp),1,OFFSET('CCUS benefits'!$A$1,2,E$1-1,totalresp),1)/(COUNTIFS(OFFSET('CCUS benefits'!$A$1,2,$B22-1,totalresp),1,OFFSET('CCUS benefits'!$A$1,2,E$1-1,totalresp),1)+COUNTIFS(OFFSET('CCUS benefits'!$A$1,2,$B22-1,totalresp),1,OFFSET('CCUS benefits'!$A$1,2,E$1-1,totalresp),0)+COUNTIFS(OFFSET('CCUS benefits'!$A$1,2,$B22-1,totalresp),0,OFFSET('CCUS benefits'!$A$1,2,E$1-1,totalresp),1)))</f>
        <v>0.84375</v>
      </c>
      <c r="F22">
        <f ca="1">1-(COUNTIFS(OFFSET('CCUS benefits'!$A$1,2,$B22-1,totalresp),1,OFFSET('CCUS benefits'!$A$1,2,F$1-1,totalresp),1)/(COUNTIFS(OFFSET('CCUS benefits'!$A$1,2,$B22-1,totalresp),1,OFFSET('CCUS benefits'!$A$1,2,F$1-1,totalresp),1)+COUNTIFS(OFFSET('CCUS benefits'!$A$1,2,$B22-1,totalresp),1,OFFSET('CCUS benefits'!$A$1,2,F$1-1,totalresp),0)+COUNTIFS(OFFSET('CCUS benefits'!$A$1,2,$B22-1,totalresp),0,OFFSET('CCUS benefits'!$A$1,2,F$1-1,totalresp),1)))</f>
        <v>0.87878787878787878</v>
      </c>
      <c r="G22">
        <f ca="1">1-(COUNTIFS(OFFSET('CCUS benefits'!$A$1,2,$B22-1,totalresp),1,OFFSET('CCUS benefits'!$A$1,2,G$1-1,totalresp),1)/(COUNTIFS(OFFSET('CCUS benefits'!$A$1,2,$B22-1,totalresp),1,OFFSET('CCUS benefits'!$A$1,2,G$1-1,totalresp),1)+COUNTIFS(OFFSET('CCUS benefits'!$A$1,2,$B22-1,totalresp),1,OFFSET('CCUS benefits'!$A$1,2,G$1-1,totalresp),0)+COUNTIFS(OFFSET('CCUS benefits'!$A$1,2,$B22-1,totalresp),0,OFFSET('CCUS benefits'!$A$1,2,G$1-1,totalresp),1)))</f>
        <v>0.84444444444444444</v>
      </c>
      <c r="H22">
        <f ca="1">1-(COUNTIFS(OFFSET('CCUS benefits'!$A$1,2,$B22-1,totalresp),1,OFFSET('CCUS benefits'!$A$1,2,H$1-1,totalresp),1)/(COUNTIFS(OFFSET('CCUS benefits'!$A$1,2,$B22-1,totalresp),1,OFFSET('CCUS benefits'!$A$1,2,H$1-1,totalresp),1)+COUNTIFS(OFFSET('CCUS benefits'!$A$1,2,$B22-1,totalresp),1,OFFSET('CCUS benefits'!$A$1,2,H$1-1,totalresp),0)+COUNTIFS(OFFSET('CCUS benefits'!$A$1,2,$B22-1,totalresp),0,OFFSET('CCUS benefits'!$A$1,2,H$1-1,totalresp),1)))</f>
        <v>0.82978723404255317</v>
      </c>
      <c r="I22">
        <f ca="1">1-(COUNTIFS(OFFSET('CCUS benefits'!$A$1,2,$B22-1,totalresp),1,OFFSET('CCUS benefits'!$A$1,2,I$1-1,totalresp),1)/(COUNTIFS(OFFSET('CCUS benefits'!$A$1,2,$B22-1,totalresp),1,OFFSET('CCUS benefits'!$A$1,2,I$1-1,totalresp),1)+COUNTIFS(OFFSET('CCUS benefits'!$A$1,2,$B22-1,totalresp),1,OFFSET('CCUS benefits'!$A$1,2,I$1-1,totalresp),0)+COUNTIFS(OFFSET('CCUS benefits'!$A$1,2,$B22-1,totalresp),0,OFFSET('CCUS benefits'!$A$1,2,I$1-1,totalresp),1)))</f>
        <v>0.92</v>
      </c>
      <c r="J22">
        <f ca="1">1-(COUNTIFS(OFFSET('CCUS benefits'!$A$1,2,$B22-1,totalresp),1,OFFSET('CCUS benefits'!$A$1,2,J$1-1,totalresp),1)/(COUNTIFS(OFFSET('CCUS benefits'!$A$1,2,$B22-1,totalresp),1,OFFSET('CCUS benefits'!$A$1,2,J$1-1,totalresp),1)+COUNTIFS(OFFSET('CCUS benefits'!$A$1,2,$B22-1,totalresp),1,OFFSET('CCUS benefits'!$A$1,2,J$1-1,totalresp),0)+COUNTIFS(OFFSET('CCUS benefits'!$A$1,2,$B22-1,totalresp),0,OFFSET('CCUS benefits'!$A$1,2,J$1-1,totalresp),1)))</f>
        <v>0.84375</v>
      </c>
      <c r="K22">
        <f ca="1">1-(COUNTIFS(OFFSET('CCUS benefits'!$A$1,2,$B22-1,totalresp),1,OFFSET('CCUS benefits'!$A$1,2,K$1-1,totalresp),1)/(COUNTIFS(OFFSET('CCUS benefits'!$A$1,2,$B22-1,totalresp),1,OFFSET('CCUS benefits'!$A$1,2,K$1-1,totalresp),1)+COUNTIFS(OFFSET('CCUS benefits'!$A$1,2,$B22-1,totalresp),1,OFFSET('CCUS benefits'!$A$1,2,K$1-1,totalresp),0)+COUNTIFS(OFFSET('CCUS benefits'!$A$1,2,$B22-1,totalresp),0,OFFSET('CCUS benefits'!$A$1,2,K$1-1,totalresp),1)))</f>
        <v>0.81818181818181812</v>
      </c>
      <c r="L22">
        <f ca="1">1-(COUNTIFS(OFFSET('CCUS benefits'!$A$1,2,$B22-1,totalresp),1,OFFSET('CCUS benefits'!$A$1,2,L$1-1,totalresp),1)/(COUNTIFS(OFFSET('CCUS benefits'!$A$1,2,$B22-1,totalresp),1,OFFSET('CCUS benefits'!$A$1,2,L$1-1,totalresp),1)+COUNTIFS(OFFSET('CCUS benefits'!$A$1,2,$B22-1,totalresp),1,OFFSET('CCUS benefits'!$A$1,2,L$1-1,totalresp),0)+COUNTIFS(OFFSET('CCUS benefits'!$A$1,2,$B22-1,totalresp),0,OFFSET('CCUS benefits'!$A$1,2,L$1-1,totalresp),1)))</f>
        <v>0.77272727272727271</v>
      </c>
      <c r="M22">
        <f ca="1">1-(COUNTIFS(OFFSET('CCUS benefits'!$A$1,2,$B22-1,totalresp),1,OFFSET('CCUS benefits'!$A$1,2,M$1-1,totalresp),1)/(COUNTIFS(OFFSET('CCUS benefits'!$A$1,2,$B22-1,totalresp),1,OFFSET('CCUS benefits'!$A$1,2,M$1-1,totalresp),1)+COUNTIFS(OFFSET('CCUS benefits'!$A$1,2,$B22-1,totalresp),1,OFFSET('CCUS benefits'!$A$1,2,M$1-1,totalresp),0)+COUNTIFS(OFFSET('CCUS benefits'!$A$1,2,$B22-1,totalresp),0,OFFSET('CCUS benefits'!$A$1,2,M$1-1,totalresp),1)))</f>
        <v>0.90909090909090906</v>
      </c>
      <c r="N22">
        <f ca="1">1-(COUNTIFS(OFFSET('CCUS benefits'!$A$1,2,$B22-1,totalresp),1,OFFSET('CCUS benefits'!$A$1,2,N$1-1,totalresp),1)/(COUNTIFS(OFFSET('CCUS benefits'!$A$1,2,$B22-1,totalresp),1,OFFSET('CCUS benefits'!$A$1,2,N$1-1,totalresp),1)+COUNTIFS(OFFSET('CCUS benefits'!$A$1,2,$B22-1,totalresp),1,OFFSET('CCUS benefits'!$A$1,2,N$1-1,totalresp),0)+COUNTIFS(OFFSET('CCUS benefits'!$A$1,2,$B22-1,totalresp),0,OFFSET('CCUS benefits'!$A$1,2,N$1-1,totalresp),1)))</f>
        <v>0.94444444444444442</v>
      </c>
      <c r="O22">
        <f ca="1">1-(COUNTIFS(OFFSET('CCUS benefits'!$A$1,2,$B22-1,totalresp),1,OFFSET('CCUS benefits'!$A$1,2,O$1-1,totalresp),1)/(COUNTIFS(OFFSET('CCUS benefits'!$A$1,2,$B22-1,totalresp),1,OFFSET('CCUS benefits'!$A$1,2,O$1-1,totalresp),1)+COUNTIFS(OFFSET('CCUS benefits'!$A$1,2,$B22-1,totalresp),1,OFFSET('CCUS benefits'!$A$1,2,O$1-1,totalresp),0)+COUNTIFS(OFFSET('CCUS benefits'!$A$1,2,$B22-1,totalresp),0,OFFSET('CCUS benefits'!$A$1,2,O$1-1,totalresp),1)))</f>
        <v>1</v>
      </c>
      <c r="P22">
        <f ca="1">1-(COUNTIFS(OFFSET('CCUS benefits'!$A$1,2,$B22-1,totalresp),1,OFFSET('CCUS benefits'!$A$1,2,P$1-1,totalresp),1)/(COUNTIFS(OFFSET('CCUS benefits'!$A$1,2,$B22-1,totalresp),1,OFFSET('CCUS benefits'!$A$1,2,P$1-1,totalresp),1)+COUNTIFS(OFFSET('CCUS benefits'!$A$1,2,$B22-1,totalresp),1,OFFSET('CCUS benefits'!$A$1,2,P$1-1,totalresp),0)+COUNTIFS(OFFSET('CCUS benefits'!$A$1,2,$B22-1,totalresp),0,OFFSET('CCUS benefits'!$A$1,2,P$1-1,totalresp),1)))</f>
        <v>0.9</v>
      </c>
      <c r="Q22">
        <f ca="1">1-(COUNTIFS(OFFSET('CCUS benefits'!$A$1,2,$B22-1,totalresp),1,OFFSET('CCUS benefits'!$A$1,2,Q$1-1,totalresp),1)/(COUNTIFS(OFFSET('CCUS benefits'!$A$1,2,$B22-1,totalresp),1,OFFSET('CCUS benefits'!$A$1,2,Q$1-1,totalresp),1)+COUNTIFS(OFFSET('CCUS benefits'!$A$1,2,$B22-1,totalresp),1,OFFSET('CCUS benefits'!$A$1,2,Q$1-1,totalresp),0)+COUNTIFS(OFFSET('CCUS benefits'!$A$1,2,$B22-1,totalresp),0,OFFSET('CCUS benefits'!$A$1,2,Q$1-1,totalresp),1)))</f>
        <v>0.9375</v>
      </c>
      <c r="R22">
        <f ca="1">1-(COUNTIFS(OFFSET('CCUS benefits'!$A$1,2,$B22-1,totalresp),1,OFFSET('CCUS benefits'!$A$1,2,R$1-1,totalresp),1)/(COUNTIFS(OFFSET('CCUS benefits'!$A$1,2,$B22-1,totalresp),1,OFFSET('CCUS benefits'!$A$1,2,R$1-1,totalresp),1)+COUNTIFS(OFFSET('CCUS benefits'!$A$1,2,$B22-1,totalresp),1,OFFSET('CCUS benefits'!$A$1,2,R$1-1,totalresp),0)+COUNTIFS(OFFSET('CCUS benefits'!$A$1,2,$B22-1,totalresp),0,OFFSET('CCUS benefits'!$A$1,2,R$1-1,totalresp),1)))</f>
        <v>0.94736842105263164</v>
      </c>
      <c r="S22">
        <f ca="1">1-(COUNTIFS(OFFSET('CCUS benefits'!$A$1,2,$B22-1,totalresp),1,OFFSET('CCUS benefits'!$A$1,2,S$1-1,totalresp),1)/(COUNTIFS(OFFSET('CCUS benefits'!$A$1,2,$B22-1,totalresp),1,OFFSET('CCUS benefits'!$A$1,2,S$1-1,totalresp),1)+COUNTIFS(OFFSET('CCUS benefits'!$A$1,2,$B22-1,totalresp),1,OFFSET('CCUS benefits'!$A$1,2,S$1-1,totalresp),0)+COUNTIFS(OFFSET('CCUS benefits'!$A$1,2,$B22-1,totalresp),0,OFFSET('CCUS benefits'!$A$1,2,S$1-1,totalresp),1)))</f>
        <v>0.90476190476190477</v>
      </c>
      <c r="T22">
        <f ca="1">1-(COUNTIFS(OFFSET('CCUS benefits'!$A$1,2,$B22-1,totalresp),1,OFFSET('CCUS benefits'!$A$1,2,T$1-1,totalresp),1)/(COUNTIFS(OFFSET('CCUS benefits'!$A$1,2,$B22-1,totalresp),1,OFFSET('CCUS benefits'!$A$1,2,T$1-1,totalresp),1)+COUNTIFS(OFFSET('CCUS benefits'!$A$1,2,$B22-1,totalresp),1,OFFSET('CCUS benefits'!$A$1,2,T$1-1,totalresp),0)+COUNTIFS(OFFSET('CCUS benefits'!$A$1,2,$B22-1,totalresp),0,OFFSET('CCUS benefits'!$A$1,2,T$1-1,totalresp),1)))</f>
        <v>0.91304347826086962</v>
      </c>
      <c r="U22">
        <f ca="1">1-(COUNTIFS(OFFSET('CCUS benefits'!$A$1,2,$B22-1,totalresp),1,OFFSET('CCUS benefits'!$A$1,2,U$1-1,totalresp),1)/(COUNTIFS(OFFSET('CCUS benefits'!$A$1,2,$B22-1,totalresp),1,OFFSET('CCUS benefits'!$A$1,2,U$1-1,totalresp),1)+COUNTIFS(OFFSET('CCUS benefits'!$A$1,2,$B22-1,totalresp),1,OFFSET('CCUS benefits'!$A$1,2,U$1-1,totalresp),0)+COUNTIFS(OFFSET('CCUS benefits'!$A$1,2,$B22-1,totalresp),0,OFFSET('CCUS benefits'!$A$1,2,U$1-1,totalresp),1)))</f>
        <v>0.77419354838709675</v>
      </c>
      <c r="V22">
        <f ca="1">1-(COUNTIFS(OFFSET('CCUS benefits'!$A$1,2,$B22-1,totalresp),1,OFFSET('CCUS benefits'!$A$1,2,V$1-1,totalresp),1)/(COUNTIFS(OFFSET('CCUS benefits'!$A$1,2,$B22-1,totalresp),1,OFFSET('CCUS benefits'!$A$1,2,V$1-1,totalresp),1)+COUNTIFS(OFFSET('CCUS benefits'!$A$1,2,$B22-1,totalresp),1,OFFSET('CCUS benefits'!$A$1,2,V$1-1,totalresp),0)+COUNTIFS(OFFSET('CCUS benefits'!$A$1,2,$B22-1,totalresp),0,OFFSET('CCUS benefits'!$A$1,2,V$1-1,totalresp),1)))</f>
        <v>0</v>
      </c>
      <c r="W22">
        <f ca="1">1-(COUNTIFS(OFFSET('CCUS benefits'!$A$1,2,$B22-1,totalresp),1,OFFSET('CCUS benefits'!$A$1,2,W$1-1,totalresp),1)/(COUNTIFS(OFFSET('CCUS benefits'!$A$1,2,$B22-1,totalresp),1,OFFSET('CCUS benefits'!$A$1,2,W$1-1,totalresp),1)+COUNTIFS(OFFSET('CCUS benefits'!$A$1,2,$B22-1,totalresp),1,OFFSET('CCUS benefits'!$A$1,2,W$1-1,totalresp),0)+COUNTIFS(OFFSET('CCUS benefits'!$A$1,2,$B22-1,totalresp),0,OFFSET('CCUS benefits'!$A$1,2,W$1-1,totalresp),1)))</f>
        <v>0.94444444444444442</v>
      </c>
      <c r="X22">
        <f ca="1">1-(COUNTIFS(OFFSET('CCUS benefits'!$A$1,2,$B22-1,totalresp),1,OFFSET('CCUS benefits'!$A$1,2,X$1-1,totalresp),1)/(COUNTIFS(OFFSET('CCUS benefits'!$A$1,2,$B22-1,totalresp),1,OFFSET('CCUS benefits'!$A$1,2,X$1-1,totalresp),1)+COUNTIFS(OFFSET('CCUS benefits'!$A$1,2,$B22-1,totalresp),1,OFFSET('CCUS benefits'!$A$1,2,X$1-1,totalresp),0)+COUNTIFS(OFFSET('CCUS benefits'!$A$1,2,$B22-1,totalresp),0,OFFSET('CCUS benefits'!$A$1,2,X$1-1,totalresp),1)))</f>
        <v>0.77777777777777779</v>
      </c>
    </row>
    <row r="23" spans="1:24" ht="39.75" x14ac:dyDescent="0.45">
      <c r="A23" s="3" t="s">
        <v>335</v>
      </c>
      <c r="B23" s="6">
        <v>26</v>
      </c>
      <c r="C23">
        <f ca="1">1-(COUNTIFS(OFFSET('CCUS benefits'!$A$1,2,$B23-1,totalresp),1,OFFSET('CCUS benefits'!$A$1,2,C$1-1,totalresp),1)/(COUNTIFS(OFFSET('CCUS benefits'!$A$1,2,$B23-1,totalresp),1,OFFSET('CCUS benefits'!$A$1,2,C$1-1,totalresp),1)+COUNTIFS(OFFSET('CCUS benefits'!$A$1,2,$B23-1,totalresp),1,OFFSET('CCUS benefits'!$A$1,2,C$1-1,totalresp),0)+COUNTIFS(OFFSET('CCUS benefits'!$A$1,2,$B23-1,totalresp),0,OFFSET('CCUS benefits'!$A$1,2,C$1-1,totalresp),1)))</f>
        <v>0.88888888888888884</v>
      </c>
      <c r="D23">
        <f ca="1">1-(COUNTIFS(OFFSET('CCUS benefits'!$A$1,2,$B23-1,totalresp),1,OFFSET('CCUS benefits'!$A$1,2,D$1-1,totalresp),1)/(COUNTIFS(OFFSET('CCUS benefits'!$A$1,2,$B23-1,totalresp),1,OFFSET('CCUS benefits'!$A$1,2,D$1-1,totalresp),1)+COUNTIFS(OFFSET('CCUS benefits'!$A$1,2,$B23-1,totalresp),1,OFFSET('CCUS benefits'!$A$1,2,D$1-1,totalresp),0)+COUNTIFS(OFFSET('CCUS benefits'!$A$1,2,$B23-1,totalresp),0,OFFSET('CCUS benefits'!$A$1,2,D$1-1,totalresp),1)))</f>
        <v>0.87301587301587302</v>
      </c>
      <c r="E23">
        <f ca="1">1-(COUNTIFS(OFFSET('CCUS benefits'!$A$1,2,$B23-1,totalresp),1,OFFSET('CCUS benefits'!$A$1,2,E$1-1,totalresp),1)/(COUNTIFS(OFFSET('CCUS benefits'!$A$1,2,$B23-1,totalresp),1,OFFSET('CCUS benefits'!$A$1,2,E$1-1,totalresp),1)+COUNTIFS(OFFSET('CCUS benefits'!$A$1,2,$B23-1,totalresp),1,OFFSET('CCUS benefits'!$A$1,2,E$1-1,totalresp),0)+COUNTIFS(OFFSET('CCUS benefits'!$A$1,2,$B23-1,totalresp),0,OFFSET('CCUS benefits'!$A$1,2,E$1-1,totalresp),1)))</f>
        <v>0.90322580645161288</v>
      </c>
      <c r="F23">
        <f ca="1">1-(COUNTIFS(OFFSET('CCUS benefits'!$A$1,2,$B23-1,totalresp),1,OFFSET('CCUS benefits'!$A$1,2,F$1-1,totalresp),1)/(COUNTIFS(OFFSET('CCUS benefits'!$A$1,2,$B23-1,totalresp),1,OFFSET('CCUS benefits'!$A$1,2,F$1-1,totalresp),1)+COUNTIFS(OFFSET('CCUS benefits'!$A$1,2,$B23-1,totalresp),1,OFFSET('CCUS benefits'!$A$1,2,F$1-1,totalresp),0)+COUNTIFS(OFFSET('CCUS benefits'!$A$1,2,$B23-1,totalresp),0,OFFSET('CCUS benefits'!$A$1,2,F$1-1,totalresp),1)))</f>
        <v>0.9375</v>
      </c>
      <c r="G23">
        <f ca="1">1-(COUNTIFS(OFFSET('CCUS benefits'!$A$1,2,$B23-1,totalresp),1,OFFSET('CCUS benefits'!$A$1,2,G$1-1,totalresp),1)/(COUNTIFS(OFFSET('CCUS benefits'!$A$1,2,$B23-1,totalresp),1,OFFSET('CCUS benefits'!$A$1,2,G$1-1,totalresp),1)+COUNTIFS(OFFSET('CCUS benefits'!$A$1,2,$B23-1,totalresp),1,OFFSET('CCUS benefits'!$A$1,2,G$1-1,totalresp),0)+COUNTIFS(OFFSET('CCUS benefits'!$A$1,2,$B23-1,totalresp),0,OFFSET('CCUS benefits'!$A$1,2,G$1-1,totalresp),1)))</f>
        <v>0.88636363636363635</v>
      </c>
      <c r="H23">
        <f ca="1">1-(COUNTIFS(OFFSET('CCUS benefits'!$A$1,2,$B23-1,totalresp),1,OFFSET('CCUS benefits'!$A$1,2,H$1-1,totalresp),1)/(COUNTIFS(OFFSET('CCUS benefits'!$A$1,2,$B23-1,totalresp),1,OFFSET('CCUS benefits'!$A$1,2,H$1-1,totalresp),1)+COUNTIFS(OFFSET('CCUS benefits'!$A$1,2,$B23-1,totalresp),1,OFFSET('CCUS benefits'!$A$1,2,H$1-1,totalresp),0)+COUNTIFS(OFFSET('CCUS benefits'!$A$1,2,$B23-1,totalresp),0,OFFSET('CCUS benefits'!$A$1,2,H$1-1,totalresp),1)))</f>
        <v>0.91666666666666663</v>
      </c>
      <c r="I23">
        <f ca="1">1-(COUNTIFS(OFFSET('CCUS benefits'!$A$1,2,$B23-1,totalresp),1,OFFSET('CCUS benefits'!$A$1,2,I$1-1,totalresp),1)/(COUNTIFS(OFFSET('CCUS benefits'!$A$1,2,$B23-1,totalresp),1,OFFSET('CCUS benefits'!$A$1,2,I$1-1,totalresp),1)+COUNTIFS(OFFSET('CCUS benefits'!$A$1,2,$B23-1,totalresp),1,OFFSET('CCUS benefits'!$A$1,2,I$1-1,totalresp),0)+COUNTIFS(OFFSET('CCUS benefits'!$A$1,2,$B23-1,totalresp),0,OFFSET('CCUS benefits'!$A$1,2,I$1-1,totalresp),1)))</f>
        <v>0.8</v>
      </c>
      <c r="J23">
        <f ca="1">1-(COUNTIFS(OFFSET('CCUS benefits'!$A$1,2,$B23-1,totalresp),1,OFFSET('CCUS benefits'!$A$1,2,J$1-1,totalresp),1)/(COUNTIFS(OFFSET('CCUS benefits'!$A$1,2,$B23-1,totalresp),1,OFFSET('CCUS benefits'!$A$1,2,J$1-1,totalresp),1)+COUNTIFS(OFFSET('CCUS benefits'!$A$1,2,$B23-1,totalresp),1,OFFSET('CCUS benefits'!$A$1,2,J$1-1,totalresp),0)+COUNTIFS(OFFSET('CCUS benefits'!$A$1,2,$B23-1,totalresp),0,OFFSET('CCUS benefits'!$A$1,2,J$1-1,totalresp),1)))</f>
        <v>0.96969696969696972</v>
      </c>
      <c r="K23">
        <f ca="1">1-(COUNTIFS(OFFSET('CCUS benefits'!$A$1,2,$B23-1,totalresp),1,OFFSET('CCUS benefits'!$A$1,2,K$1-1,totalresp),1)/(COUNTIFS(OFFSET('CCUS benefits'!$A$1,2,$B23-1,totalresp),1,OFFSET('CCUS benefits'!$A$1,2,K$1-1,totalresp),1)+COUNTIFS(OFFSET('CCUS benefits'!$A$1,2,$B23-1,totalresp),1,OFFSET('CCUS benefits'!$A$1,2,K$1-1,totalresp),0)+COUNTIFS(OFFSET('CCUS benefits'!$A$1,2,$B23-1,totalresp),0,OFFSET('CCUS benefits'!$A$1,2,K$1-1,totalresp),1)))</f>
        <v>0.85</v>
      </c>
      <c r="L23">
        <f ca="1">1-(COUNTIFS(OFFSET('CCUS benefits'!$A$1,2,$B23-1,totalresp),1,OFFSET('CCUS benefits'!$A$1,2,L$1-1,totalresp),1)/(COUNTIFS(OFFSET('CCUS benefits'!$A$1,2,$B23-1,totalresp),1,OFFSET('CCUS benefits'!$A$1,2,L$1-1,totalresp),1)+COUNTIFS(OFFSET('CCUS benefits'!$A$1,2,$B23-1,totalresp),1,OFFSET('CCUS benefits'!$A$1,2,L$1-1,totalresp),0)+COUNTIFS(OFFSET('CCUS benefits'!$A$1,2,$B23-1,totalresp),0,OFFSET('CCUS benefits'!$A$1,2,L$1-1,totalresp),1)))</f>
        <v>0.95652173913043481</v>
      </c>
      <c r="M23">
        <f ca="1">1-(COUNTIFS(OFFSET('CCUS benefits'!$A$1,2,$B23-1,totalresp),1,OFFSET('CCUS benefits'!$A$1,2,M$1-1,totalresp),1)/(COUNTIFS(OFFSET('CCUS benefits'!$A$1,2,$B23-1,totalresp),1,OFFSET('CCUS benefits'!$A$1,2,M$1-1,totalresp),1)+COUNTIFS(OFFSET('CCUS benefits'!$A$1,2,$B23-1,totalresp),1,OFFSET('CCUS benefits'!$A$1,2,M$1-1,totalresp),0)+COUNTIFS(OFFSET('CCUS benefits'!$A$1,2,$B23-1,totalresp),0,OFFSET('CCUS benefits'!$A$1,2,M$1-1,totalresp),1)))</f>
        <v>0.90243902439024393</v>
      </c>
      <c r="N23">
        <f ca="1">1-(COUNTIFS(OFFSET('CCUS benefits'!$A$1,2,$B23-1,totalresp),1,OFFSET('CCUS benefits'!$A$1,2,N$1-1,totalresp),1)/(COUNTIFS(OFFSET('CCUS benefits'!$A$1,2,$B23-1,totalresp),1,OFFSET('CCUS benefits'!$A$1,2,N$1-1,totalresp),1)+COUNTIFS(OFFSET('CCUS benefits'!$A$1,2,$B23-1,totalresp),1,OFFSET('CCUS benefits'!$A$1,2,N$1-1,totalresp),0)+COUNTIFS(OFFSET('CCUS benefits'!$A$1,2,$B23-1,totalresp),0,OFFSET('CCUS benefits'!$A$1,2,N$1-1,totalresp),1)))</f>
        <v>0.87096774193548387</v>
      </c>
      <c r="O23">
        <f ca="1">1-(COUNTIFS(OFFSET('CCUS benefits'!$A$1,2,$B23-1,totalresp),1,OFFSET('CCUS benefits'!$A$1,2,O$1-1,totalresp),1)/(COUNTIFS(OFFSET('CCUS benefits'!$A$1,2,$B23-1,totalresp),1,OFFSET('CCUS benefits'!$A$1,2,O$1-1,totalresp),1)+COUNTIFS(OFFSET('CCUS benefits'!$A$1,2,$B23-1,totalresp),1,OFFSET('CCUS benefits'!$A$1,2,O$1-1,totalresp),0)+COUNTIFS(OFFSET('CCUS benefits'!$A$1,2,$B23-1,totalresp),0,OFFSET('CCUS benefits'!$A$1,2,O$1-1,totalresp),1)))</f>
        <v>0.95</v>
      </c>
      <c r="P23">
        <f ca="1">1-(COUNTIFS(OFFSET('CCUS benefits'!$A$1,2,$B23-1,totalresp),1,OFFSET('CCUS benefits'!$A$1,2,P$1-1,totalresp),1)/(COUNTIFS(OFFSET('CCUS benefits'!$A$1,2,$B23-1,totalresp),1,OFFSET('CCUS benefits'!$A$1,2,P$1-1,totalresp),1)+COUNTIFS(OFFSET('CCUS benefits'!$A$1,2,$B23-1,totalresp),1,OFFSET('CCUS benefits'!$A$1,2,P$1-1,totalresp),0)+COUNTIFS(OFFSET('CCUS benefits'!$A$1,2,$B23-1,totalresp),0,OFFSET('CCUS benefits'!$A$1,2,P$1-1,totalresp),1)))</f>
        <v>0.88235294117647056</v>
      </c>
      <c r="Q23">
        <f ca="1">1-(COUNTIFS(OFFSET('CCUS benefits'!$A$1,2,$B23-1,totalresp),1,OFFSET('CCUS benefits'!$A$1,2,Q$1-1,totalresp),1)/(COUNTIFS(OFFSET('CCUS benefits'!$A$1,2,$B23-1,totalresp),1,OFFSET('CCUS benefits'!$A$1,2,Q$1-1,totalresp),1)+COUNTIFS(OFFSET('CCUS benefits'!$A$1,2,$B23-1,totalresp),1,OFFSET('CCUS benefits'!$A$1,2,Q$1-1,totalresp),0)+COUNTIFS(OFFSET('CCUS benefits'!$A$1,2,$B23-1,totalresp),0,OFFSET('CCUS benefits'!$A$1,2,Q$1-1,totalresp),1)))</f>
        <v>0.85185185185185186</v>
      </c>
      <c r="R23">
        <f ca="1">1-(COUNTIFS(OFFSET('CCUS benefits'!$A$1,2,$B23-1,totalresp),1,OFFSET('CCUS benefits'!$A$1,2,R$1-1,totalresp),1)/(COUNTIFS(OFFSET('CCUS benefits'!$A$1,2,$B23-1,totalresp),1,OFFSET('CCUS benefits'!$A$1,2,R$1-1,totalresp),1)+COUNTIFS(OFFSET('CCUS benefits'!$A$1,2,$B23-1,totalresp),1,OFFSET('CCUS benefits'!$A$1,2,R$1-1,totalresp),0)+COUNTIFS(OFFSET('CCUS benefits'!$A$1,2,$B23-1,totalresp),0,OFFSET('CCUS benefits'!$A$1,2,R$1-1,totalresp),1)))</f>
        <v>0.8666666666666667</v>
      </c>
      <c r="S23">
        <f ca="1">1-(COUNTIFS(OFFSET('CCUS benefits'!$A$1,2,$B23-1,totalresp),1,OFFSET('CCUS benefits'!$A$1,2,S$1-1,totalresp),1)/(COUNTIFS(OFFSET('CCUS benefits'!$A$1,2,$B23-1,totalresp),1,OFFSET('CCUS benefits'!$A$1,2,S$1-1,totalresp),1)+COUNTIFS(OFFSET('CCUS benefits'!$A$1,2,$B23-1,totalresp),1,OFFSET('CCUS benefits'!$A$1,2,S$1-1,totalresp),0)+COUNTIFS(OFFSET('CCUS benefits'!$A$1,2,$B23-1,totalresp),0,OFFSET('CCUS benefits'!$A$1,2,S$1-1,totalresp),1)))</f>
        <v>0.88888888888888884</v>
      </c>
      <c r="T23">
        <f ca="1">1-(COUNTIFS(OFFSET('CCUS benefits'!$A$1,2,$B23-1,totalresp),1,OFFSET('CCUS benefits'!$A$1,2,T$1-1,totalresp),1)/(COUNTIFS(OFFSET('CCUS benefits'!$A$1,2,$B23-1,totalresp),1,OFFSET('CCUS benefits'!$A$1,2,T$1-1,totalresp),1)+COUNTIFS(OFFSET('CCUS benefits'!$A$1,2,$B23-1,totalresp),1,OFFSET('CCUS benefits'!$A$1,2,T$1-1,totalresp),0)+COUNTIFS(OFFSET('CCUS benefits'!$A$1,2,$B23-1,totalresp),0,OFFSET('CCUS benefits'!$A$1,2,T$1-1,totalresp),1)))</f>
        <v>0.95238095238095233</v>
      </c>
      <c r="U23">
        <f ca="1">1-(COUNTIFS(OFFSET('CCUS benefits'!$A$1,2,$B23-1,totalresp),1,OFFSET('CCUS benefits'!$A$1,2,U$1-1,totalresp),1)/(COUNTIFS(OFFSET('CCUS benefits'!$A$1,2,$B23-1,totalresp),1,OFFSET('CCUS benefits'!$A$1,2,U$1-1,totalresp),1)+COUNTIFS(OFFSET('CCUS benefits'!$A$1,2,$B23-1,totalresp),1,OFFSET('CCUS benefits'!$A$1,2,U$1-1,totalresp),0)+COUNTIFS(OFFSET('CCUS benefits'!$A$1,2,$B23-1,totalresp),0,OFFSET('CCUS benefits'!$A$1,2,U$1-1,totalresp),1)))</f>
        <v>0.7931034482758621</v>
      </c>
      <c r="V23">
        <f ca="1">1-(COUNTIFS(OFFSET('CCUS benefits'!$A$1,2,$B23-1,totalresp),1,OFFSET('CCUS benefits'!$A$1,2,V$1-1,totalresp),1)/(COUNTIFS(OFFSET('CCUS benefits'!$A$1,2,$B23-1,totalresp),1,OFFSET('CCUS benefits'!$A$1,2,V$1-1,totalresp),1)+COUNTIFS(OFFSET('CCUS benefits'!$A$1,2,$B23-1,totalresp),1,OFFSET('CCUS benefits'!$A$1,2,V$1-1,totalresp),0)+COUNTIFS(OFFSET('CCUS benefits'!$A$1,2,$B23-1,totalresp),0,OFFSET('CCUS benefits'!$A$1,2,V$1-1,totalresp),1)))</f>
        <v>0.94444444444444442</v>
      </c>
      <c r="W23">
        <f ca="1">1-(COUNTIFS(OFFSET('CCUS benefits'!$A$1,2,$B23-1,totalresp),1,OFFSET('CCUS benefits'!$A$1,2,W$1-1,totalresp),1)/(COUNTIFS(OFFSET('CCUS benefits'!$A$1,2,$B23-1,totalresp),1,OFFSET('CCUS benefits'!$A$1,2,W$1-1,totalresp),1)+COUNTIFS(OFFSET('CCUS benefits'!$A$1,2,$B23-1,totalresp),1,OFFSET('CCUS benefits'!$A$1,2,W$1-1,totalresp),0)+COUNTIFS(OFFSET('CCUS benefits'!$A$1,2,$B23-1,totalresp),0,OFFSET('CCUS benefits'!$A$1,2,W$1-1,totalresp),1)))</f>
        <v>0</v>
      </c>
      <c r="X23">
        <f ca="1">1-(COUNTIFS(OFFSET('CCUS benefits'!$A$1,2,$B23-1,totalresp),1,OFFSET('CCUS benefits'!$A$1,2,X$1-1,totalresp),1)/(COUNTIFS(OFFSET('CCUS benefits'!$A$1,2,$B23-1,totalresp),1,OFFSET('CCUS benefits'!$A$1,2,X$1-1,totalresp),1)+COUNTIFS(OFFSET('CCUS benefits'!$A$1,2,$B23-1,totalresp),1,OFFSET('CCUS benefits'!$A$1,2,X$1-1,totalresp),0)+COUNTIFS(OFFSET('CCUS benefits'!$A$1,2,$B23-1,totalresp),0,OFFSET('CCUS benefits'!$A$1,2,X$1-1,totalresp),1)))</f>
        <v>0.9285714285714286</v>
      </c>
    </row>
    <row r="24" spans="1:24" ht="52.9" x14ac:dyDescent="0.45">
      <c r="A24" s="3" t="s">
        <v>336</v>
      </c>
      <c r="B24" s="6">
        <v>27</v>
      </c>
      <c r="C24">
        <f ca="1">1-(COUNTIFS(OFFSET('CCUS benefits'!$A$1,2,$B24-1,totalresp),1,OFFSET('CCUS benefits'!$A$1,2,C$1-1,totalresp),1)/(COUNTIFS(OFFSET('CCUS benefits'!$A$1,2,$B24-1,totalresp),1,OFFSET('CCUS benefits'!$A$1,2,C$1-1,totalresp),1)+COUNTIFS(OFFSET('CCUS benefits'!$A$1,2,$B24-1,totalresp),1,OFFSET('CCUS benefits'!$A$1,2,C$1-1,totalresp),0)+COUNTIFS(OFFSET('CCUS benefits'!$A$1,2,$B24-1,totalresp),0,OFFSET('CCUS benefits'!$A$1,2,C$1-1,totalresp),1)))</f>
        <v>0.78688524590163933</v>
      </c>
      <c r="D24">
        <f ca="1">1-(COUNTIFS(OFFSET('CCUS benefits'!$A$1,2,$B24-1,totalresp),1,OFFSET('CCUS benefits'!$A$1,2,D$1-1,totalresp),1)/(COUNTIFS(OFFSET('CCUS benefits'!$A$1,2,$B24-1,totalresp),1,OFFSET('CCUS benefits'!$A$1,2,D$1-1,totalresp),1)+COUNTIFS(OFFSET('CCUS benefits'!$A$1,2,$B24-1,totalresp),1,OFFSET('CCUS benefits'!$A$1,2,D$1-1,totalresp),0)+COUNTIFS(OFFSET('CCUS benefits'!$A$1,2,$B24-1,totalresp),0,OFFSET('CCUS benefits'!$A$1,2,D$1-1,totalresp),1)))</f>
        <v>0.76811594202898548</v>
      </c>
      <c r="E24">
        <f ca="1">1-(COUNTIFS(OFFSET('CCUS benefits'!$A$1,2,$B24-1,totalresp),1,OFFSET('CCUS benefits'!$A$1,2,E$1-1,totalresp),1)/(COUNTIFS(OFFSET('CCUS benefits'!$A$1,2,$B24-1,totalresp),1,OFFSET('CCUS benefits'!$A$1,2,E$1-1,totalresp),1)+COUNTIFS(OFFSET('CCUS benefits'!$A$1,2,$B24-1,totalresp),1,OFFSET('CCUS benefits'!$A$1,2,E$1-1,totalresp),0)+COUNTIFS(OFFSET('CCUS benefits'!$A$1,2,$B24-1,totalresp),0,OFFSET('CCUS benefits'!$A$1,2,E$1-1,totalresp),1)))</f>
        <v>0.88372093023255816</v>
      </c>
      <c r="F24">
        <f ca="1">1-(COUNTIFS(OFFSET('CCUS benefits'!$A$1,2,$B24-1,totalresp),1,OFFSET('CCUS benefits'!$A$1,2,F$1-1,totalresp),1)/(COUNTIFS(OFFSET('CCUS benefits'!$A$1,2,$B24-1,totalresp),1,OFFSET('CCUS benefits'!$A$1,2,F$1-1,totalresp),1)+COUNTIFS(OFFSET('CCUS benefits'!$A$1,2,$B24-1,totalresp),1,OFFSET('CCUS benefits'!$A$1,2,F$1-1,totalresp),0)+COUNTIFS(OFFSET('CCUS benefits'!$A$1,2,$B24-1,totalresp),0,OFFSET('CCUS benefits'!$A$1,2,F$1-1,totalresp),1)))</f>
        <v>0.73684210526315796</v>
      </c>
      <c r="G24">
        <f ca="1">1-(COUNTIFS(OFFSET('CCUS benefits'!$A$1,2,$B24-1,totalresp),1,OFFSET('CCUS benefits'!$A$1,2,G$1-1,totalresp),1)/(COUNTIFS(OFFSET('CCUS benefits'!$A$1,2,$B24-1,totalresp),1,OFFSET('CCUS benefits'!$A$1,2,G$1-1,totalresp),1)+COUNTIFS(OFFSET('CCUS benefits'!$A$1,2,$B24-1,totalresp),1,OFFSET('CCUS benefits'!$A$1,2,G$1-1,totalresp),0)+COUNTIFS(OFFSET('CCUS benefits'!$A$1,2,$B24-1,totalresp),0,OFFSET('CCUS benefits'!$A$1,2,G$1-1,totalresp),1)))</f>
        <v>0.81132075471698117</v>
      </c>
      <c r="H24">
        <f ca="1">1-(COUNTIFS(OFFSET('CCUS benefits'!$A$1,2,$B24-1,totalresp),1,OFFSET('CCUS benefits'!$A$1,2,H$1-1,totalresp),1)/(COUNTIFS(OFFSET('CCUS benefits'!$A$1,2,$B24-1,totalresp),1,OFFSET('CCUS benefits'!$A$1,2,H$1-1,totalresp),1)+COUNTIFS(OFFSET('CCUS benefits'!$A$1,2,$B24-1,totalresp),1,OFFSET('CCUS benefits'!$A$1,2,H$1-1,totalresp),0)+COUNTIFS(OFFSET('CCUS benefits'!$A$1,2,$B24-1,totalresp),0,OFFSET('CCUS benefits'!$A$1,2,H$1-1,totalresp),1)))</f>
        <v>0.73076923076923084</v>
      </c>
      <c r="I24">
        <f ca="1">1-(COUNTIFS(OFFSET('CCUS benefits'!$A$1,2,$B24-1,totalresp),1,OFFSET('CCUS benefits'!$A$1,2,I$1-1,totalresp),1)/(COUNTIFS(OFFSET('CCUS benefits'!$A$1,2,$B24-1,totalresp),1,OFFSET('CCUS benefits'!$A$1,2,I$1-1,totalresp),1)+COUNTIFS(OFFSET('CCUS benefits'!$A$1,2,$B24-1,totalresp),1,OFFSET('CCUS benefits'!$A$1,2,I$1-1,totalresp),0)+COUNTIFS(OFFSET('CCUS benefits'!$A$1,2,$B24-1,totalresp),0,OFFSET('CCUS benefits'!$A$1,2,I$1-1,totalresp),1)))</f>
        <v>0.91428571428571426</v>
      </c>
      <c r="J24">
        <f ca="1">1-(COUNTIFS(OFFSET('CCUS benefits'!$A$1,2,$B24-1,totalresp),1,OFFSET('CCUS benefits'!$A$1,2,J$1-1,totalresp),1)/(COUNTIFS(OFFSET('CCUS benefits'!$A$1,2,$B24-1,totalresp),1,OFFSET('CCUS benefits'!$A$1,2,J$1-1,totalresp),1)+COUNTIFS(OFFSET('CCUS benefits'!$A$1,2,$B24-1,totalresp),1,OFFSET('CCUS benefits'!$A$1,2,J$1-1,totalresp),0)+COUNTIFS(OFFSET('CCUS benefits'!$A$1,2,$B24-1,totalresp),0,OFFSET('CCUS benefits'!$A$1,2,J$1-1,totalresp),1)))</f>
        <v>0.88372093023255816</v>
      </c>
      <c r="K24">
        <f ca="1">1-(COUNTIFS(OFFSET('CCUS benefits'!$A$1,2,$B24-1,totalresp),1,OFFSET('CCUS benefits'!$A$1,2,K$1-1,totalresp),1)/(COUNTIFS(OFFSET('CCUS benefits'!$A$1,2,$B24-1,totalresp),1,OFFSET('CCUS benefits'!$A$1,2,K$1-1,totalresp),1)+COUNTIFS(OFFSET('CCUS benefits'!$A$1,2,$B24-1,totalresp),1,OFFSET('CCUS benefits'!$A$1,2,K$1-1,totalresp),0)+COUNTIFS(OFFSET('CCUS benefits'!$A$1,2,$B24-1,totalresp),0,OFFSET('CCUS benefits'!$A$1,2,K$1-1,totalresp),1)))</f>
        <v>0.84375</v>
      </c>
      <c r="L24">
        <f ca="1">1-(COUNTIFS(OFFSET('CCUS benefits'!$A$1,2,$B24-1,totalresp),1,OFFSET('CCUS benefits'!$A$1,2,L$1-1,totalresp),1)/(COUNTIFS(OFFSET('CCUS benefits'!$A$1,2,$B24-1,totalresp),1,OFFSET('CCUS benefits'!$A$1,2,L$1-1,totalresp),1)+COUNTIFS(OFFSET('CCUS benefits'!$A$1,2,$B24-1,totalresp),1,OFFSET('CCUS benefits'!$A$1,2,L$1-1,totalresp),0)+COUNTIFS(OFFSET('CCUS benefits'!$A$1,2,$B24-1,totalresp),0,OFFSET('CCUS benefits'!$A$1,2,L$1-1,totalresp),1)))</f>
        <v>0.84848484848484851</v>
      </c>
      <c r="M24">
        <f ca="1">1-(COUNTIFS(OFFSET('CCUS benefits'!$A$1,2,$B24-1,totalresp),1,OFFSET('CCUS benefits'!$A$1,2,M$1-1,totalresp),1)/(COUNTIFS(OFFSET('CCUS benefits'!$A$1,2,$B24-1,totalresp),1,OFFSET('CCUS benefits'!$A$1,2,M$1-1,totalresp),1)+COUNTIFS(OFFSET('CCUS benefits'!$A$1,2,$B24-1,totalresp),1,OFFSET('CCUS benefits'!$A$1,2,M$1-1,totalresp),0)+COUNTIFS(OFFSET('CCUS benefits'!$A$1,2,$B24-1,totalresp),0,OFFSET('CCUS benefits'!$A$1,2,M$1-1,totalresp),1)))</f>
        <v>0.79591836734693877</v>
      </c>
      <c r="N24">
        <f ca="1">1-(COUNTIFS(OFFSET('CCUS benefits'!$A$1,2,$B24-1,totalresp),1,OFFSET('CCUS benefits'!$A$1,2,N$1-1,totalresp),1)/(COUNTIFS(OFFSET('CCUS benefits'!$A$1,2,$B24-1,totalresp),1,OFFSET('CCUS benefits'!$A$1,2,N$1-1,totalresp),1)+COUNTIFS(OFFSET('CCUS benefits'!$A$1,2,$B24-1,totalresp),1,OFFSET('CCUS benefits'!$A$1,2,N$1-1,totalresp),0)+COUNTIFS(OFFSET('CCUS benefits'!$A$1,2,$B24-1,totalresp),0,OFFSET('CCUS benefits'!$A$1,2,N$1-1,totalresp),1)))</f>
        <v>0.86046511627906974</v>
      </c>
      <c r="O24">
        <f ca="1">1-(COUNTIFS(OFFSET('CCUS benefits'!$A$1,2,$B24-1,totalresp),1,OFFSET('CCUS benefits'!$A$1,2,O$1-1,totalresp),1)/(COUNTIFS(OFFSET('CCUS benefits'!$A$1,2,$B24-1,totalresp),1,OFFSET('CCUS benefits'!$A$1,2,O$1-1,totalresp),1)+COUNTIFS(OFFSET('CCUS benefits'!$A$1,2,$B24-1,totalresp),1,OFFSET('CCUS benefits'!$A$1,2,O$1-1,totalresp),0)+COUNTIFS(OFFSET('CCUS benefits'!$A$1,2,$B24-1,totalresp),0,OFFSET('CCUS benefits'!$A$1,2,O$1-1,totalresp),1)))</f>
        <v>0.90625</v>
      </c>
      <c r="P24">
        <f ca="1">1-(COUNTIFS(OFFSET('CCUS benefits'!$A$1,2,$B24-1,totalresp),1,OFFSET('CCUS benefits'!$A$1,2,P$1-1,totalresp),1)/(COUNTIFS(OFFSET('CCUS benefits'!$A$1,2,$B24-1,totalresp),1,OFFSET('CCUS benefits'!$A$1,2,P$1-1,totalresp),1)+COUNTIFS(OFFSET('CCUS benefits'!$A$1,2,$B24-1,totalresp),1,OFFSET('CCUS benefits'!$A$1,2,P$1-1,totalresp),0)+COUNTIFS(OFFSET('CCUS benefits'!$A$1,2,$B24-1,totalresp),0,OFFSET('CCUS benefits'!$A$1,2,P$1-1,totalresp),1)))</f>
        <v>0.9</v>
      </c>
      <c r="Q24">
        <f ca="1">1-(COUNTIFS(OFFSET('CCUS benefits'!$A$1,2,$B24-1,totalresp),1,OFFSET('CCUS benefits'!$A$1,2,Q$1-1,totalresp),1)/(COUNTIFS(OFFSET('CCUS benefits'!$A$1,2,$B24-1,totalresp),1,OFFSET('CCUS benefits'!$A$1,2,Q$1-1,totalresp),1)+COUNTIFS(OFFSET('CCUS benefits'!$A$1,2,$B24-1,totalresp),1,OFFSET('CCUS benefits'!$A$1,2,Q$1-1,totalresp),0)+COUNTIFS(OFFSET('CCUS benefits'!$A$1,2,$B24-1,totalresp),0,OFFSET('CCUS benefits'!$A$1,2,Q$1-1,totalresp),1)))</f>
        <v>0.81578947368421051</v>
      </c>
      <c r="R24">
        <f ca="1">1-(COUNTIFS(OFFSET('CCUS benefits'!$A$1,2,$B24-1,totalresp),1,OFFSET('CCUS benefits'!$A$1,2,R$1-1,totalresp),1)/(COUNTIFS(OFFSET('CCUS benefits'!$A$1,2,$B24-1,totalresp),1,OFFSET('CCUS benefits'!$A$1,2,R$1-1,totalresp),1)+COUNTIFS(OFFSET('CCUS benefits'!$A$1,2,$B24-1,totalresp),1,OFFSET('CCUS benefits'!$A$1,2,R$1-1,totalresp),0)+COUNTIFS(OFFSET('CCUS benefits'!$A$1,2,$B24-1,totalresp),0,OFFSET('CCUS benefits'!$A$1,2,R$1-1,totalresp),1)))</f>
        <v>0.85185185185185186</v>
      </c>
      <c r="S24">
        <f ca="1">1-(COUNTIFS(OFFSET('CCUS benefits'!$A$1,2,$B24-1,totalresp),1,OFFSET('CCUS benefits'!$A$1,2,S$1-1,totalresp),1)/(COUNTIFS(OFFSET('CCUS benefits'!$A$1,2,$B24-1,totalresp),1,OFFSET('CCUS benefits'!$A$1,2,S$1-1,totalresp),1)+COUNTIFS(OFFSET('CCUS benefits'!$A$1,2,$B24-1,totalresp),1,OFFSET('CCUS benefits'!$A$1,2,S$1-1,totalresp),0)+COUNTIFS(OFFSET('CCUS benefits'!$A$1,2,$B24-1,totalresp),0,OFFSET('CCUS benefits'!$A$1,2,S$1-1,totalresp),1)))</f>
        <v>0.90322580645161288</v>
      </c>
      <c r="T24">
        <f ca="1">1-(COUNTIFS(OFFSET('CCUS benefits'!$A$1,2,$B24-1,totalresp),1,OFFSET('CCUS benefits'!$A$1,2,T$1-1,totalresp),1)/(COUNTIFS(OFFSET('CCUS benefits'!$A$1,2,$B24-1,totalresp),1,OFFSET('CCUS benefits'!$A$1,2,T$1-1,totalresp),1)+COUNTIFS(OFFSET('CCUS benefits'!$A$1,2,$B24-1,totalresp),1,OFFSET('CCUS benefits'!$A$1,2,T$1-1,totalresp),0)+COUNTIFS(OFFSET('CCUS benefits'!$A$1,2,$B24-1,totalresp),0,OFFSET('CCUS benefits'!$A$1,2,T$1-1,totalresp),1)))</f>
        <v>0.94117647058823528</v>
      </c>
      <c r="U24">
        <f ca="1">1-(COUNTIFS(OFFSET('CCUS benefits'!$A$1,2,$B24-1,totalresp),1,OFFSET('CCUS benefits'!$A$1,2,U$1-1,totalresp),1)/(COUNTIFS(OFFSET('CCUS benefits'!$A$1,2,$B24-1,totalresp),1,OFFSET('CCUS benefits'!$A$1,2,U$1-1,totalresp),1)+COUNTIFS(OFFSET('CCUS benefits'!$A$1,2,$B24-1,totalresp),1,OFFSET('CCUS benefits'!$A$1,2,U$1-1,totalresp),0)+COUNTIFS(OFFSET('CCUS benefits'!$A$1,2,$B24-1,totalresp),0,OFFSET('CCUS benefits'!$A$1,2,U$1-1,totalresp),1)))</f>
        <v>0.74358974358974361</v>
      </c>
      <c r="V24">
        <f ca="1">1-(COUNTIFS(OFFSET('CCUS benefits'!$A$1,2,$B24-1,totalresp),1,OFFSET('CCUS benefits'!$A$1,2,V$1-1,totalresp),1)/(COUNTIFS(OFFSET('CCUS benefits'!$A$1,2,$B24-1,totalresp),1,OFFSET('CCUS benefits'!$A$1,2,V$1-1,totalresp),1)+COUNTIFS(OFFSET('CCUS benefits'!$A$1,2,$B24-1,totalresp),1,OFFSET('CCUS benefits'!$A$1,2,V$1-1,totalresp),0)+COUNTIFS(OFFSET('CCUS benefits'!$A$1,2,$B24-1,totalresp),0,OFFSET('CCUS benefits'!$A$1,2,V$1-1,totalresp),1)))</f>
        <v>0.77777777777777779</v>
      </c>
      <c r="W24">
        <f ca="1">1-(COUNTIFS(OFFSET('CCUS benefits'!$A$1,2,$B24-1,totalresp),1,OFFSET('CCUS benefits'!$A$1,2,W$1-1,totalresp),1)/(COUNTIFS(OFFSET('CCUS benefits'!$A$1,2,$B24-1,totalresp),1,OFFSET('CCUS benefits'!$A$1,2,W$1-1,totalresp),1)+COUNTIFS(OFFSET('CCUS benefits'!$A$1,2,$B24-1,totalresp),1,OFFSET('CCUS benefits'!$A$1,2,W$1-1,totalresp),0)+COUNTIFS(OFFSET('CCUS benefits'!$A$1,2,$B24-1,totalresp),0,OFFSET('CCUS benefits'!$A$1,2,W$1-1,totalresp),1)))</f>
        <v>0.9285714285714286</v>
      </c>
      <c r="X24">
        <f ca="1">1-(COUNTIFS(OFFSET('CCUS benefits'!$A$1,2,$B24-1,totalresp),1,OFFSET('CCUS benefits'!$A$1,2,X$1-1,totalresp),1)/(COUNTIFS(OFFSET('CCUS benefits'!$A$1,2,$B24-1,totalresp),1,OFFSET('CCUS benefits'!$A$1,2,X$1-1,totalresp),1)+COUNTIFS(OFFSET('CCUS benefits'!$A$1,2,$B24-1,totalresp),1,OFFSET('CCUS benefits'!$A$1,2,X$1-1,totalresp),0)+COUNTIFS(OFFSET('CCUS benefits'!$A$1,2,$B24-1,totalresp),0,OFFSET('CCUS benefits'!$A$1,2,X$1-1,totalresp),1)))</f>
        <v>0</v>
      </c>
    </row>
    <row r="25" spans="1:24" x14ac:dyDescent="0.45">
      <c r="A25" s="3"/>
      <c r="B25" s="6"/>
    </row>
    <row r="26" spans="1:24" x14ac:dyDescent="0.45">
      <c r="A26" s="3"/>
      <c r="B26" s="6"/>
    </row>
    <row r="27" spans="1:24" x14ac:dyDescent="0.45">
      <c r="A27" s="3"/>
      <c r="B27" s="6"/>
    </row>
    <row r="28" spans="1:24" x14ac:dyDescent="0.45">
      <c r="A28" s="3"/>
      <c r="B28" s="6"/>
    </row>
  </sheetData>
  <conditionalFormatting sqref="C3:X24">
    <cfRule type="colorScale" priority="1">
      <colorScale>
        <cfvo type="min"/>
        <cfvo type="max"/>
        <color rgb="FF63BE7B"/>
        <color rgb="FFFCFCFF"/>
      </colorScale>
    </cfRule>
  </conditionalFormatting>
  <conditionalFormatting sqref="C25:AB28 Y4:AB24">
    <cfRule type="colorScale" priority="2">
      <colorScale>
        <cfvo type="min"/>
        <cfvo type="max"/>
        <color rgb="FF63BE7B"/>
        <color rgb="FFFCFCFF"/>
      </colorScale>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0 E A A B Q S w M E F A A C A A g A 6 2 k v V 5 2 I Z o + j A A A A 9 g A A A B I A H A B D b 2 5 m a W c v U G F j a 2 F n Z S 5 4 b W w g o h g A K K A U A A A A A A A A A A A A A A A A A A A A A A A A A A A A h Y + x D o I w F E V / h X S n L X U x 5 F E H V 0 l M i M a 1 K R U a 4 W F o s f y b g 5 / k L 4 h R 1 M 3 x n n u G e + / X G 6 z G t o k u p n e 2 w 4 w k l J P I o O 5 K i 1 V G B n + M l 2 Q l Y a v 0 S V U m m m R 0 6 e j K j N T e n 1 P G Q g g 0 L G j X V 0 x w n r B D v i l 0 b V p F P r L 9 L 8 c W n V e o D Z G w f 4 2 R g i a C U y E E 5 c B m C L n F r y C m v c / 2 B 8 J 6 a P z Q G 2 k w 3 h X A 5 g j s / U E + A F B L A w Q U A A I A C A D r a S 9 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2 k v V / j 2 H u s I A Q A A W Q I A A B M A H A B G b 3 J t d W x h c y 9 T Z W N 0 a W 9 u M S 5 t I K I Y A C i g F A A A A A A A A A A A A A A A A A A A A A A A A A A A A G 2 R S 4 u D M B S F 9 4 L / I a Q b B Z H G R z u l u J I u Z h a z a W E W p Y u o d 6 p U k 5 J E c B D / + 8 S R L o Z r N o F z v n N u H h p K 0 0 h B z s v O j q 7 j O r r m C i p y 4 U U L j G S k B e M 6 x K 6 z 7 F U J V j k N J b R h 3 i s F w n x J 9 S i k f H j + e P 3 k H W R 0 S d L b d M 2 l M B a 5 B U v B h u Y 1 F / e 5 / O c J 1 D b 9 o e F F c a G / p e p y 2 f a d m E 3 t L d O C c a S 5 r I A G x F i Z G B j M F J C R n o Y n K E M a o Z t 7 b Z C 9 I Z 0 d b O + k r f U u z C 4 J 5 9 q X x w d S N d p w Y e / j f V Q Z 8 z H G U C m L X p L o u w L U I s a I i 7 C S r C S j F H G 4 K 9 6 t J O M 9 4 h K s v K 0 k k w P i 8 C l S t l 2 J p u z / i 0 y + 6 z R i 9 W e P v 1 B L A Q I t A B Q A A g A I A O t p L 1 e d i G a P o w A A A P Y A A A A S A A A A A A A A A A A A A A A A A A A A A A B D b 2 5 m a W c v U G F j a 2 F n Z S 5 4 b W x Q S w E C L Q A U A A I A C A D r a S 9 X D 8 r p q 6 Q A A A D p A A A A E w A A A A A A A A A A A A A A A A D v A A A A W 0 N v b n R l b n R f V H l w Z X N d L n h t b F B L A Q I t A B Q A A g A I A O t p L 1 f 4 9 h 7 r C A E A A F k C A A A T A A A A A A A A A A A A A A A A A O A B A A B G b 3 J t d W x h c y 9 T Z W N 0 a W 9 u M S 5 t U E s F B g A A A A A D A A M A w g A A A D U 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h 4 R A A A A A A A A / B 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U Y W J 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M T M 2 I i A v P j x F b n R y e S B U e X B l P S J G a W x s R X J y b 3 J D b 2 R l I i B W Y W x 1 Z T 0 i c 1 V u a 2 5 v d 2 4 i I C 8 + P E V u d H J 5 I F R 5 c G U 9 I k Z p b G x F c n J v c k N v d W 5 0 I i B W Y W x 1 Z T 0 i b D A i I C 8 + P E V u d H J 5 I F R 5 c G U 9 I k Z p b G x M Y X N 0 V X B k Y X R l Z C I g V m F s d W U 9 I m Q y M D I z L T A 5 L T E 1 V D A 5 O j E 0 O j U x L j Q 2 O T k 4 N j Z a I i A v P j x F b n R y e S B U e X B l P S J G a W x s Q 2 9 s d W 1 u V H l w Z X M i I F Z h b H V l P S J z Q m d Z R E F 3 W U Z C Z 1 l G Q m d Z R k J n W U Z C Z 1 l G Q m c 9 P S I g L z 4 8 R W 5 0 c n k g V H l w Z T 0 i R m l s b E N v b H V t b k 5 h b W V z I i B W Y W x 1 Z T 0 i c 1 s m c X V v d D t D b 2 R l J n F 1 b 3 Q 7 L C Z x d W 9 0 O 0 V 4 c G V y d C B p b n N p Z 2 h 0 J n F 1 b 3 Q 7 L C Z x d W 9 0 O y M g b W V u d G l v b n M m c X V v d D s s J n F 1 b 3 Q 7 I y B t Y X g g Z G l z d G F u Y 2 U g K E p k P T E p J n F 1 b 3 Q 7 L C Z x d W 9 0 O z E m c X V v d D s s J n F 1 b 3 Q 7 M T I m c X V v d D s s J n F 1 b 3 Q 7 M T M m c X V v d D s s J n F 1 b 3 Q 7 M i Z x d W 9 0 O y w m c X V v d D s y N C Z x d W 9 0 O y w m c X V v d D s y N S Z x d W 9 0 O y w m c X V v d D s z J n F 1 b 3 Q 7 L C Z x d W 9 0 O z M 2 J n F 1 b 3 Q 7 L C Z x d W 9 0 O z M 3 J n F 1 b 3 Q 7 L C Z x d W 9 0 O z Q m c X V v d D s s J n F 1 b 3 Q 7 N D g m c X V v d D s s J n F 1 b 3 Q 7 N D k m c X V v d D s s J n F 1 b 3 Q 7 N S Z x d W 9 0 O y w m c X V v d D s 1 M T A m c X V v d D s s J n F 1 b 3 Q 7 N T E x J n F 1 b 3 Q 7 X S I g L z 4 8 R W 5 0 c n k g V H l w Z T 0 i R m l s b F N 0 Y X R 1 c y I g V m F s d W U 9 I n N D b 2 1 w b G V 0 Z S I g L z 4 8 R W 5 0 c n k g V H l w Z T 0 i U m V s Y X R p b 2 5 z a G l w S W 5 m b 0 N v b n R h a W 5 l c i I g V m F s d W U 9 I n N 7 J n F 1 b 3 Q 7 Y 2 9 s d W 1 u Q 2 9 1 b n Q m c X V v d D s 6 M T k s J n F 1 b 3 Q 7 a 2 V 5 Q 2 9 s d W 1 u T m F t Z X M m c X V v d D s 6 W 1 0 s J n F 1 b 3 Q 7 c X V l c n l S Z W x h d G l v b n N o a X B z J n F 1 b 3 Q 7 O l t d L C Z x d W 9 0 O 2 N v b H V t b k l k Z W 5 0 a X R p Z X M m c X V v d D s 6 W y Z x d W 9 0 O 1 N l Y 3 R p b 2 4 x L 1 R h Y m x l M S 9 B d X R v U m V t b 3 Z l Z E N v b H V t b n M x L n t D b 2 R l L D B 9 J n F 1 b 3 Q 7 L C Z x d W 9 0 O 1 N l Y 3 R p b 2 4 x L 1 R h Y m x l M S 9 B d X R v U m V t b 3 Z l Z E N v b H V t b n M x L n t F e H B l c n Q g a W 5 z a W d o d C w x f S Z x d W 9 0 O y w m c X V v d D t T Z W N 0 a W 9 u M S 9 U Y W J s Z T E v Q X V 0 b 1 J l b W 9 2 Z W R D b 2 x 1 b W 5 z M S 5 7 I y B t Z W 5 0 a W 9 u c y w y f S Z x d W 9 0 O y w m c X V v d D t T Z W N 0 a W 9 u M S 9 U Y W J s Z T E v Q X V 0 b 1 J l b W 9 2 Z W R D b 2 x 1 b W 5 z M S 5 7 I y B t Y X g g Z G l z d G F u Y 2 U g K E p k P T E p L D N 9 J n F 1 b 3 Q 7 L C Z x d W 9 0 O 1 N l Y 3 R p b 2 4 x L 1 R h Y m x l M S 9 B d X R v U m V t b 3 Z l Z E N v b H V t b n M x L n s x L D R 9 J n F 1 b 3 Q 7 L C Z x d W 9 0 O 1 N l Y 3 R p b 2 4 x L 1 R h Y m x l M S 9 B d X R v U m V t b 3 Z l Z E N v b H V t b n M x L n s x M i w 1 f S Z x d W 9 0 O y w m c X V v d D t T Z W N 0 a W 9 u M S 9 U Y W J s Z T E v Q X V 0 b 1 J l b W 9 2 Z W R D b 2 x 1 b W 5 z M S 5 7 M T M s N n 0 m c X V v d D s s J n F 1 b 3 Q 7 U 2 V j d G l v b j E v V G F i b G U x L 0 F 1 d G 9 S Z W 1 v d m V k Q 2 9 s d W 1 u c z E u e z I s N 3 0 m c X V v d D s s J n F 1 b 3 Q 7 U 2 V j d G l v b j E v V G F i b G U x L 0 F 1 d G 9 S Z W 1 v d m V k Q 2 9 s d W 1 u c z E u e z I 0 L D h 9 J n F 1 b 3 Q 7 L C Z x d W 9 0 O 1 N l Y 3 R p b 2 4 x L 1 R h Y m x l M S 9 B d X R v U m V t b 3 Z l Z E N v b H V t b n M x L n s y N S w 5 f S Z x d W 9 0 O y w m c X V v d D t T Z W N 0 a W 9 u M S 9 U Y W J s Z T E v Q X V 0 b 1 J l b W 9 2 Z W R D b 2 x 1 b W 5 z M S 5 7 M y w x M H 0 m c X V v d D s s J n F 1 b 3 Q 7 U 2 V j d G l v b j E v V G F i b G U x L 0 F 1 d G 9 S Z W 1 v d m V k Q 2 9 s d W 1 u c z E u e z M 2 L D E x f S Z x d W 9 0 O y w m c X V v d D t T Z W N 0 a W 9 u M S 9 U Y W J s Z T E v Q X V 0 b 1 J l b W 9 2 Z W R D b 2 x 1 b W 5 z M S 5 7 M z c s M T J 9 J n F 1 b 3 Q 7 L C Z x d W 9 0 O 1 N l Y 3 R p b 2 4 x L 1 R h Y m x l M S 9 B d X R v U m V t b 3 Z l Z E N v b H V t b n M x L n s 0 L D E z f S Z x d W 9 0 O y w m c X V v d D t T Z W N 0 a W 9 u M S 9 U Y W J s Z T E v Q X V 0 b 1 J l b W 9 2 Z W R D b 2 x 1 b W 5 z M S 5 7 N D g s M T R 9 J n F 1 b 3 Q 7 L C Z x d W 9 0 O 1 N l Y 3 R p b 2 4 x L 1 R h Y m x l M S 9 B d X R v U m V t b 3 Z l Z E N v b H V t b n M x L n s 0 O S w x N X 0 m c X V v d D s s J n F 1 b 3 Q 7 U 2 V j d G l v b j E v V G F i b G U x L 0 F 1 d G 9 S Z W 1 v d m V k Q 2 9 s d W 1 u c z E u e z U s M T Z 9 J n F 1 b 3 Q 7 L C Z x d W 9 0 O 1 N l Y 3 R p b 2 4 x L 1 R h Y m x l M S 9 B d X R v U m V t b 3 Z l Z E N v b H V t b n M x L n s 1 M T A s M T d 9 J n F 1 b 3 Q 7 L C Z x d W 9 0 O 1 N l Y 3 R p b 2 4 x L 1 R h Y m x l M S 9 B d X R v U m V t b 3 Z l Z E N v b H V t b n M x L n s 1 M T E s M T h 9 J n F 1 b 3 Q 7 X S w m c X V v d D t D b 2 x 1 b W 5 D b 3 V u d C Z x d W 9 0 O z o x O S w m c X V v d D t L Z X l D b 2 x 1 b W 5 O Y W 1 l c y Z x d W 9 0 O z p b X S w m c X V v d D t D b 2 x 1 b W 5 J Z G V u d G l 0 a W V z J n F 1 b 3 Q 7 O l s m c X V v d D t T Z W N 0 a W 9 u M S 9 U Y W J s Z T E v Q X V 0 b 1 J l b W 9 2 Z W R D b 2 x 1 b W 5 z M S 5 7 Q 2 9 k Z S w w f S Z x d W 9 0 O y w m c X V v d D t T Z W N 0 a W 9 u M S 9 U Y W J s Z T E v Q X V 0 b 1 J l b W 9 2 Z W R D b 2 x 1 b W 5 z M S 5 7 R X h w Z X J 0 I G l u c 2 l n a H Q s M X 0 m c X V v d D s s J n F 1 b 3 Q 7 U 2 V j d G l v b j E v V G F i b G U x L 0 F 1 d G 9 S Z W 1 v d m V k Q 2 9 s d W 1 u c z E u e y M g b W V u d G l v b n M s M n 0 m c X V v d D s s J n F 1 b 3 Q 7 U 2 V j d G l v b j E v V G F i b G U x L 0 F 1 d G 9 S Z W 1 v d m V k Q 2 9 s d W 1 u c z E u e y M g b W F 4 I G R p c 3 R h b m N l I C h K Z D 0 x K S w z f S Z x d W 9 0 O y w m c X V v d D t T Z W N 0 a W 9 u M S 9 U Y W J s Z T E v Q X V 0 b 1 J l b W 9 2 Z W R D b 2 x 1 b W 5 z M S 5 7 M S w 0 f S Z x d W 9 0 O y w m c X V v d D t T Z W N 0 a W 9 u M S 9 U Y W J s Z T E v Q X V 0 b 1 J l b W 9 2 Z W R D b 2 x 1 b W 5 z M S 5 7 M T I s N X 0 m c X V v d D s s J n F 1 b 3 Q 7 U 2 V j d G l v b j E v V G F i b G U x L 0 F 1 d G 9 S Z W 1 v d m V k Q 2 9 s d W 1 u c z E u e z E z L D Z 9 J n F 1 b 3 Q 7 L C Z x d W 9 0 O 1 N l Y 3 R p b 2 4 x L 1 R h Y m x l M S 9 B d X R v U m V t b 3 Z l Z E N v b H V t b n M x L n s y L D d 9 J n F 1 b 3 Q 7 L C Z x d W 9 0 O 1 N l Y 3 R p b 2 4 x L 1 R h Y m x l M S 9 B d X R v U m V t b 3 Z l Z E N v b H V t b n M x L n s y N C w 4 f S Z x d W 9 0 O y w m c X V v d D t T Z W N 0 a W 9 u M S 9 U Y W J s Z T E v Q X V 0 b 1 J l b W 9 2 Z W R D b 2 x 1 b W 5 z M S 5 7 M j U s O X 0 m c X V v d D s s J n F 1 b 3 Q 7 U 2 V j d G l v b j E v V G F i b G U x L 0 F 1 d G 9 S Z W 1 v d m V k Q 2 9 s d W 1 u c z E u e z M s M T B 9 J n F 1 b 3 Q 7 L C Z x d W 9 0 O 1 N l Y 3 R p b 2 4 x L 1 R h Y m x l M S 9 B d X R v U m V t b 3 Z l Z E N v b H V t b n M x L n s z N i w x M X 0 m c X V v d D s s J n F 1 b 3 Q 7 U 2 V j d G l v b j E v V G F i b G U x L 0 F 1 d G 9 S Z W 1 v d m V k Q 2 9 s d W 1 u c z E u e z M 3 L D E y f S Z x d W 9 0 O y w m c X V v d D t T Z W N 0 a W 9 u M S 9 U Y W J s Z T E v Q X V 0 b 1 J l b W 9 2 Z W R D b 2 x 1 b W 5 z M S 5 7 N C w x M 3 0 m c X V v d D s s J n F 1 b 3 Q 7 U 2 V j d G l v b j E v V G F i b G U x L 0 F 1 d G 9 S Z W 1 v d m V k Q 2 9 s d W 1 u c z E u e z Q 4 L D E 0 f S Z x d W 9 0 O y w m c X V v d D t T Z W N 0 a W 9 u M S 9 U Y W J s Z T E v Q X V 0 b 1 J l b W 9 2 Z W R D b 2 x 1 b W 5 z M S 5 7 N D k s M T V 9 J n F 1 b 3 Q 7 L C Z x d W 9 0 O 1 N l Y 3 R p b 2 4 x L 1 R h Y m x l M S 9 B d X R v U m V t b 3 Z l Z E N v b H V t b n M x L n s 1 L D E 2 f S Z x d W 9 0 O y w m c X V v d D t T Z W N 0 a W 9 u M S 9 U Y W J s Z T E v Q X V 0 b 1 J l b W 9 2 Z W R D b 2 x 1 b W 5 z M S 5 7 N T E w L D E 3 f S Z x d W 9 0 O y w m c X V v d D t T Z W N 0 a W 9 u M S 9 U Y W J s Z T E v Q X V 0 b 1 J l b W 9 2 Z W R D b 2 x 1 b W 5 z M S 5 7 N T E x L D E 4 f S Z x d W 9 0 O 1 0 s J n F 1 b 3 Q 7 U m V s Y X R p b 2 5 z a G l w S W 5 m b y Z x d W 9 0 O z p b X X 0 i I C 8 + P C 9 T d G F i b G V F b n R y a W V z P j w v S X R l b T 4 8 S X R l b T 4 8 S X R l b U x v Y 2 F 0 a W 9 u P j x J d G V t V H l w Z T 5 G b 3 J t d W x h P C 9 J d G V t V H l w Z T 4 8 S X R l b V B h d G g + U 2 V j d G l v b j E v V G F i b G U x L 1 N v d X J j Z T w v S X R l b V B h d G g + P C 9 J d G V t T G 9 j Y X R p b 2 4 + P F N 0 Y W J s Z U V u d H J p Z X M g L z 4 8 L 0 l 0 Z W 0 + P E l 0 Z W 0 + P E l 0 Z W 1 M b 2 N h d G l v b j 4 8 S X R l b V R 5 c G U + R m 9 y b X V s Y T w v S X R l b V R 5 c G U + P E l 0 Z W 1 Q Y X R o P l N l Y 3 R p b 2 4 x L 1 R h Y m x l M S 9 D a G F u Z 2 V k J T I w V H l w Z T w v S X R l b V B h d G g + P C 9 J d G V t T G 9 j Y X R p b 2 4 + P F N 0 Y W J s Z U V u d H J p Z X M g L z 4 8 L 0 l 0 Z W 0 + P C 9 J d G V t c z 4 8 L 0 x v Y 2 F s U G F j a 2 F n Z U 1 l d G F k Y X R h R m l s Z T 4 W A A A A U E s F B g A A A A A A A A A A A A A A A A A A A A A A A C Y B A A A B A A A A 0 I y d 3 w E V 0 R G M e g D A T 8 K X 6 w E A A A A w a c N P r O k 1 T q I D D q Q J H + P x A A A A A A I A A A A A A B B m A A A A A Q A A I A A A A M n n m 4 / h C d J 2 f n f C T o g + g a X 0 8 D H b p k d F + c 7 G N k I b a S U U A A A A A A 6 A A A A A A g A A I A A A A H b C J l l 1 + 0 J c D 9 t k y U f c m Y F u G l 8 0 7 R m l W c p 0 x k P R U h p X U A A A A M h z r C w l C 5 q E y 1 z 9 b v T l R A J M v I N b 3 U p h 8 e m A g i + s y Y L 6 V P 2 a 0 Z S 8 P b e h m K n T Z g V y a 3 P x g I P Q F F I 6 E N z j D 6 N 9 7 d X l C y l 6 7 M x f f q I S 5 5 8 l V I P N Q A A A A O a 4 N 1 l o U c A 8 E a L A 0 i B G f t S r H m H y 5 f O 3 r U q L 1 b M E t B / A U q Y G D A 5 8 1 r / v l A a Q R B z M k u m M a j m Y o 3 / e p a R B + X 5 D y 4 8 = < / D a t a M a s h u p > 
</file>

<file path=customXml/itemProps1.xml><?xml version="1.0" encoding="utf-8"?>
<ds:datastoreItem xmlns:ds="http://schemas.openxmlformats.org/officeDocument/2006/customXml" ds:itemID="{957AC47D-B81D-4FA9-A4FD-F525924DA0D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26</vt:i4>
      </vt:variant>
      <vt:variant>
        <vt:lpstr>Charts</vt:lpstr>
      </vt:variant>
      <vt:variant>
        <vt:i4>1</vt:i4>
      </vt:variant>
      <vt:variant>
        <vt:lpstr>Named Ranges</vt:lpstr>
      </vt:variant>
      <vt:variant>
        <vt:i4>144</vt:i4>
      </vt:variant>
    </vt:vector>
  </HeadingPairs>
  <TitlesOfParts>
    <vt:vector size="171" baseType="lpstr">
      <vt:lpstr>Info</vt:lpstr>
      <vt:lpstr>Jaccard_distance Summary</vt:lpstr>
      <vt:lpstr>Jaccard_export</vt:lpstr>
      <vt:lpstr>Jaccard top unique</vt:lpstr>
      <vt:lpstr>Jaccard_distance All</vt:lpstr>
      <vt:lpstr>H2 benefits</vt:lpstr>
      <vt:lpstr>Jaccard_distance H2 benefits</vt:lpstr>
      <vt:lpstr>CCUS benefits</vt:lpstr>
      <vt:lpstr>Jaccard_distance CCUS benefits</vt:lpstr>
      <vt:lpstr>H2 risks</vt:lpstr>
      <vt:lpstr>Jaccard_distance H2 risks</vt:lpstr>
      <vt:lpstr>CCUS risks</vt:lpstr>
      <vt:lpstr>Jaccard_distance CCUS risks</vt:lpstr>
      <vt:lpstr>Justice</vt:lpstr>
      <vt:lpstr>Jaccard_distance Justice</vt:lpstr>
      <vt:lpstr>Clusters_insights</vt:lpstr>
      <vt:lpstr>UTH</vt:lpstr>
      <vt:lpstr>Clusters_interviews</vt:lpstr>
      <vt:lpstr>Section 4 and 5 tables</vt:lpstr>
      <vt:lpstr>JD rank</vt:lpstr>
      <vt:lpstr>H2 justice</vt:lpstr>
      <vt:lpstr>Jaccard_distance H2 justice</vt:lpstr>
      <vt:lpstr>CCUS justice</vt:lpstr>
      <vt:lpstr>Jaccard_distance CCUS justice</vt:lpstr>
      <vt:lpstr>JC_triangular</vt:lpstr>
      <vt:lpstr>Sheet1</vt:lpstr>
      <vt:lpstr>Jaccard top12</vt:lpstr>
      <vt:lpstr>A</vt:lpstr>
      <vt:lpstr>'Jaccard_distance CCUS benefits'!cluster_1</vt:lpstr>
      <vt:lpstr>'Jaccard_distance CCUS justice'!cluster_1</vt:lpstr>
      <vt:lpstr>'Jaccard_distance CCUS risks'!cluster_1</vt:lpstr>
      <vt:lpstr>'Jaccard_distance H2 justice'!cluster_1</vt:lpstr>
      <vt:lpstr>'Jaccard_distance H2 risks'!cluster_1</vt:lpstr>
      <vt:lpstr>'Jaccard_distance Justice'!cluster_1</vt:lpstr>
      <vt:lpstr>set_1001</vt:lpstr>
      <vt:lpstr>set_1002</vt:lpstr>
      <vt:lpstr>set_1003</vt:lpstr>
      <vt:lpstr>set_1004</vt:lpstr>
      <vt:lpstr>set_1005</vt:lpstr>
      <vt:lpstr>set_1006</vt:lpstr>
      <vt:lpstr>set_1007</vt:lpstr>
      <vt:lpstr>set_1008</vt:lpstr>
      <vt:lpstr>set_1009</vt:lpstr>
      <vt:lpstr>set_1010</vt:lpstr>
      <vt:lpstr>set_1011</vt:lpstr>
      <vt:lpstr>set_1012</vt:lpstr>
      <vt:lpstr>set_1013</vt:lpstr>
      <vt:lpstr>set_1014</vt:lpstr>
      <vt:lpstr>set_1015</vt:lpstr>
      <vt:lpstr>set_1016</vt:lpstr>
      <vt:lpstr>set_1017</vt:lpstr>
      <vt:lpstr>set_1018</vt:lpstr>
      <vt:lpstr>set_1019</vt:lpstr>
      <vt:lpstr>set_1020</vt:lpstr>
      <vt:lpstr>set_1021</vt:lpstr>
      <vt:lpstr>set_1022</vt:lpstr>
      <vt:lpstr>set_1023</vt:lpstr>
      <vt:lpstr>set_1024</vt:lpstr>
      <vt:lpstr>set_1025</vt:lpstr>
      <vt:lpstr>set_2001</vt:lpstr>
      <vt:lpstr>set_2002</vt:lpstr>
      <vt:lpstr>set_2003</vt:lpstr>
      <vt:lpstr>set_2004</vt:lpstr>
      <vt:lpstr>set_2005</vt:lpstr>
      <vt:lpstr>set_2006</vt:lpstr>
      <vt:lpstr>set_2007</vt:lpstr>
      <vt:lpstr>set_2008</vt:lpstr>
      <vt:lpstr>set_2009</vt:lpstr>
      <vt:lpstr>set_2010</vt:lpstr>
      <vt:lpstr>set_2011</vt:lpstr>
      <vt:lpstr>set_2012</vt:lpstr>
      <vt:lpstr>set_2013</vt:lpstr>
      <vt:lpstr>set_2014</vt:lpstr>
      <vt:lpstr>set_2015</vt:lpstr>
      <vt:lpstr>set_2016</vt:lpstr>
      <vt:lpstr>set_2017</vt:lpstr>
      <vt:lpstr>set_2018</vt:lpstr>
      <vt:lpstr>set_2019</vt:lpstr>
      <vt:lpstr>set_2020</vt:lpstr>
      <vt:lpstr>set_2021</vt:lpstr>
      <vt:lpstr>set_2022</vt:lpstr>
      <vt:lpstr>set_3001</vt:lpstr>
      <vt:lpstr>set_3002</vt:lpstr>
      <vt:lpstr>set_3003</vt:lpstr>
      <vt:lpstr>set_3004</vt:lpstr>
      <vt:lpstr>set_3005</vt:lpstr>
      <vt:lpstr>set_3006</vt:lpstr>
      <vt:lpstr>set_3007</vt:lpstr>
      <vt:lpstr>set_3008</vt:lpstr>
      <vt:lpstr>set_3009</vt:lpstr>
      <vt:lpstr>set_3010</vt:lpstr>
      <vt:lpstr>set_3011</vt:lpstr>
      <vt:lpstr>set_3012</vt:lpstr>
      <vt:lpstr>set_3013</vt:lpstr>
      <vt:lpstr>set_3014</vt:lpstr>
      <vt:lpstr>set_3015</vt:lpstr>
      <vt:lpstr>set_3016</vt:lpstr>
      <vt:lpstr>set_3017</vt:lpstr>
      <vt:lpstr>set_3018</vt:lpstr>
      <vt:lpstr>set_3019</vt:lpstr>
      <vt:lpstr>set_3020</vt:lpstr>
      <vt:lpstr>set_3021</vt:lpstr>
      <vt:lpstr>set_3022</vt:lpstr>
      <vt:lpstr>set_3023</vt:lpstr>
      <vt:lpstr>set_3024</vt:lpstr>
      <vt:lpstr>set_3025</vt:lpstr>
      <vt:lpstr>set_3026</vt:lpstr>
      <vt:lpstr>set_3027</vt:lpstr>
      <vt:lpstr>set_3028</vt:lpstr>
      <vt:lpstr>set_3029</vt:lpstr>
      <vt:lpstr>set_3030</vt:lpstr>
      <vt:lpstr>set_3031</vt:lpstr>
      <vt:lpstr>set_3032</vt:lpstr>
      <vt:lpstr>set_3033</vt:lpstr>
      <vt:lpstr>set_3034</vt:lpstr>
      <vt:lpstr>set_3035</vt:lpstr>
      <vt:lpstr>set_3036</vt:lpstr>
      <vt:lpstr>set_3037</vt:lpstr>
      <vt:lpstr>set_3038</vt:lpstr>
      <vt:lpstr>set_3039</vt:lpstr>
      <vt:lpstr>set_4001</vt:lpstr>
      <vt:lpstr>set_4002</vt:lpstr>
      <vt:lpstr>set_4003</vt:lpstr>
      <vt:lpstr>set_4004</vt:lpstr>
      <vt:lpstr>set_4005</vt:lpstr>
      <vt:lpstr>set_4006</vt:lpstr>
      <vt:lpstr>set_4007</vt:lpstr>
      <vt:lpstr>set_4008</vt:lpstr>
      <vt:lpstr>set_4009</vt:lpstr>
      <vt:lpstr>set_4010</vt:lpstr>
      <vt:lpstr>set_4011</vt:lpstr>
      <vt:lpstr>set_4012</vt:lpstr>
      <vt:lpstr>set_4013</vt:lpstr>
      <vt:lpstr>set_4014</vt:lpstr>
      <vt:lpstr>set_4015</vt:lpstr>
      <vt:lpstr>set_4016</vt:lpstr>
      <vt:lpstr>set_4017</vt:lpstr>
      <vt:lpstr>set_4018</vt:lpstr>
      <vt:lpstr>set_4019</vt:lpstr>
      <vt:lpstr>set_4020</vt:lpstr>
      <vt:lpstr>set_4021</vt:lpstr>
      <vt:lpstr>set_4022</vt:lpstr>
      <vt:lpstr>set_4023</vt:lpstr>
      <vt:lpstr>set_4024</vt:lpstr>
      <vt:lpstr>set_4025</vt:lpstr>
      <vt:lpstr>set_4026</vt:lpstr>
      <vt:lpstr>set_4027</vt:lpstr>
      <vt:lpstr>set_4028</vt:lpstr>
      <vt:lpstr>set_4029</vt:lpstr>
      <vt:lpstr>set_4030</vt:lpstr>
      <vt:lpstr>set_4031</vt:lpstr>
      <vt:lpstr>set_4032</vt:lpstr>
      <vt:lpstr>set_4033</vt:lpstr>
      <vt:lpstr>set_4034</vt:lpstr>
      <vt:lpstr>set_5001</vt:lpstr>
      <vt:lpstr>set_5002</vt:lpstr>
      <vt:lpstr>set_5003</vt:lpstr>
      <vt:lpstr>set_5004</vt:lpstr>
      <vt:lpstr>set_5005</vt:lpstr>
      <vt:lpstr>set_5006</vt:lpstr>
      <vt:lpstr>set_5007</vt:lpstr>
      <vt:lpstr>set_5008</vt:lpstr>
      <vt:lpstr>set_5009</vt:lpstr>
      <vt:lpstr>set_5010</vt:lpstr>
      <vt:lpstr>set_5011</vt:lpstr>
      <vt:lpstr>set_5012</vt:lpstr>
      <vt:lpstr>set_5013</vt:lpstr>
      <vt:lpstr>set_5014</vt:lpstr>
      <vt:lpstr>set_5015</vt:lpstr>
      <vt:lpstr>set_5016</vt:lpstr>
      <vt:lpstr>totalresp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2023-09-26T13:25:32Z</dcterms:created>
  <dcterms:modified xsi:type="dcterms:W3CDTF">2023-09-26T13:26:13Z</dcterms:modified>
</cp:coreProperties>
</file>