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2022\文章\投稿文件-20230709\第一次修改-20231003\"/>
    </mc:Choice>
  </mc:AlternateContent>
  <xr:revisionPtr revIDLastSave="0" documentId="13_ncr:1_{76B55701-0AC2-491D-8FC4-3AAD085A62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S3" sheetId="14" r:id="rId1"/>
    <sheet name="Table S4" sheetId="3" r:id="rId2"/>
    <sheet name="Table S5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9" l="1"/>
  <c r="I18" i="14"/>
  <c r="K13" i="14"/>
  <c r="I14" i="14"/>
  <c r="I20" i="3"/>
  <c r="I19" i="3"/>
  <c r="I18" i="3"/>
  <c r="I17" i="3"/>
  <c r="I16" i="3"/>
  <c r="I15" i="3"/>
  <c r="I14" i="3"/>
  <c r="I19" i="9"/>
  <c r="I20" i="9"/>
  <c r="I17" i="9"/>
  <c r="I16" i="9"/>
  <c r="I15" i="9"/>
  <c r="R3" i="9"/>
  <c r="R7" i="9" s="1"/>
  <c r="I19" i="14"/>
  <c r="I17" i="14"/>
  <c r="I16" i="14"/>
  <c r="R3" i="14"/>
  <c r="L4" i="3"/>
  <c r="Q12" i="14"/>
  <c r="R7" i="14"/>
  <c r="I20" i="14" s="1"/>
  <c r="N7" i="14"/>
  <c r="H7" i="14"/>
  <c r="F7" i="14"/>
  <c r="C7" i="14"/>
  <c r="I12" i="14" s="1"/>
  <c r="B7" i="14"/>
  <c r="I13" i="14" s="1"/>
  <c r="D4" i="14"/>
  <c r="L3" i="14"/>
  <c r="L7" i="14" s="1"/>
  <c r="D3" i="14"/>
  <c r="Q12" i="9"/>
  <c r="N7" i="9"/>
  <c r="H7" i="9"/>
  <c r="F7" i="9"/>
  <c r="C7" i="9"/>
  <c r="I12" i="9" s="1"/>
  <c r="B7" i="9"/>
  <c r="D4" i="9"/>
  <c r="L3" i="9"/>
  <c r="L7" i="9" s="1"/>
  <c r="D3" i="9"/>
  <c r="I12" i="3"/>
  <c r="D4" i="3"/>
  <c r="R3" i="3"/>
  <c r="R7" i="3" s="1"/>
  <c r="H7" i="3"/>
  <c r="C7" i="3"/>
  <c r="B7" i="3"/>
  <c r="I13" i="3" s="1"/>
  <c r="D6" i="3"/>
  <c r="D5" i="3"/>
  <c r="L6" i="3"/>
  <c r="L5" i="3"/>
  <c r="L3" i="3"/>
  <c r="Q12" i="3"/>
  <c r="N7" i="3"/>
  <c r="F7" i="3"/>
  <c r="D3" i="3"/>
  <c r="I14" i="9" l="1"/>
  <c r="I9" i="14"/>
  <c r="I11" i="14" s="1"/>
  <c r="L7" i="3"/>
  <c r="K13" i="3"/>
  <c r="I9" i="3"/>
  <c r="I11" i="3" s="1"/>
  <c r="K14" i="14"/>
  <c r="I15" i="14"/>
  <c r="I9" i="9"/>
  <c r="I11" i="9" s="1"/>
  <c r="K14" i="3"/>
  <c r="I13" i="9"/>
  <c r="K14" i="9" s="1"/>
  <c r="K13" i="9" l="1"/>
</calcChain>
</file>

<file path=xl/sharedStrings.xml><?xml version="1.0" encoding="utf-8"?>
<sst xmlns="http://schemas.openxmlformats.org/spreadsheetml/2006/main" count="455" uniqueCount="147">
  <si>
    <t>Reactant (Umiting Reactant first)</t>
  </si>
  <si>
    <t>Mass</t>
  </si>
  <si>
    <t>MW</t>
  </si>
  <si>
    <t>Mol</t>
  </si>
  <si>
    <t>Catalyst</t>
  </si>
  <si>
    <t>Reaction solvent</t>
  </si>
  <si>
    <t>Work up solvent</t>
  </si>
  <si>
    <t>Mass</t>
    <phoneticPr fontId="2" type="noConversion"/>
  </si>
  <si>
    <t>Mass(g)</t>
    <phoneticPr fontId="2" type="noConversion"/>
  </si>
  <si>
    <t>Density(g/ml)</t>
    <phoneticPr fontId="2" type="noConversion"/>
  </si>
  <si>
    <t>Work up chemical</t>
    <phoneticPr fontId="2" type="noConversion"/>
  </si>
  <si>
    <t>TBMP</t>
    <phoneticPr fontId="2" type="noConversion"/>
  </si>
  <si>
    <r>
      <t>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phoneticPr fontId="2" type="noConversion"/>
  </si>
  <si>
    <t>Total</t>
    <phoneticPr fontId="2" type="noConversion"/>
  </si>
  <si>
    <t>Mw</t>
  </si>
  <si>
    <t>Product</t>
    <phoneticPr fontId="2" type="noConversion"/>
  </si>
  <si>
    <t>Unreacted limiting
reactant</t>
    <phoneticPr fontId="2" type="noConversion"/>
  </si>
  <si>
    <t>Yield</t>
    <phoneticPr fontId="2" type="noConversion"/>
  </si>
  <si>
    <t>Conversion</t>
    <phoneticPr fontId="2" type="noConversion"/>
  </si>
  <si>
    <t>Selectivity</t>
    <phoneticPr fontId="2" type="noConversion"/>
  </si>
  <si>
    <t>AE</t>
    <phoneticPr fontId="2" type="noConversion"/>
  </si>
  <si>
    <t>RME</t>
    <phoneticPr fontId="2" type="noConversion"/>
  </si>
  <si>
    <t>PMI toal</t>
    <phoneticPr fontId="2" type="noConversion"/>
  </si>
  <si>
    <t>PMI Reaction</t>
    <phoneticPr fontId="2" type="noConversion"/>
  </si>
  <si>
    <t>PMI solvents</t>
    <phoneticPr fontId="2" type="noConversion"/>
  </si>
  <si>
    <t>Solvents(First Pass)</t>
    <phoneticPr fontId="2" type="noConversion"/>
  </si>
  <si>
    <t>Preferred solvents</t>
    <phoneticPr fontId="2" type="noConversion"/>
  </si>
  <si>
    <t>Problematic solvents: (acceptable only if substitution does not offer advantages)</t>
    <phoneticPr fontId="2" type="noConversion"/>
  </si>
  <si>
    <t>PMI reactants, reagents,
catalyst</t>
    <phoneticPr fontId="2" type="noConversion"/>
  </si>
  <si>
    <t>PMI Workup</t>
    <phoneticPr fontId="2" type="noConversion"/>
  </si>
  <si>
    <t>PMI Workup chemical</t>
    <phoneticPr fontId="2" type="noConversion"/>
  </si>
  <si>
    <t>PMI Workup solvents</t>
    <phoneticPr fontId="2" type="noConversion"/>
  </si>
  <si>
    <t>water, EtOH, nBuOH, AcOipr, AcOnBu, PhOMe, MeOH, tBuOH, BnOH, ethylene glycol,
acetone, MEK, MIBK, AcOEt, sulfolane</t>
    <phoneticPr fontId="2" type="noConversion"/>
  </si>
  <si>
    <t>Hazardous solvents: These solvents have significant health and/or safety concerns.</t>
    <phoneticPr fontId="2" type="noConversion"/>
  </si>
  <si>
    <t>dioxane, pentane, TEA, diisopropyl ether, DME, DCM, DMF, DMA, NMP, methoxyethanol, hexanewater</t>
    <phoneticPr fontId="2" type="noConversion"/>
  </si>
  <si>
    <t>Highly hazardous solvents: The solvents which are agreed not to be used, even in screening</t>
    <phoneticPr fontId="2" type="noConversion"/>
  </si>
  <si>
    <t>List solvents below</t>
    <phoneticPr fontId="2" type="noConversion"/>
  </si>
  <si>
    <r>
      <t>DMSO, cyclohexanone, DMPU, AcOH, Ac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O, Acetonitrile, AcOMe, THF, heptane, Mecyclohexane,
toluene, xylene, MTBE, cyclohexane, chlorobenzene, formic acid,
pyridine, Me-THF</t>
    </r>
    <phoneticPr fontId="2" type="noConversion"/>
  </si>
  <si>
    <r>
      <t>Et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O, Benzene, CCl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, chloroform, DCE, nitromethane, CS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, HMPA</t>
    </r>
    <phoneticPr fontId="2" type="noConversion"/>
  </si>
  <si>
    <t>Catalyst/enzyme (First Pass)</t>
    <phoneticPr fontId="2" type="noConversion"/>
  </si>
  <si>
    <t>Catalyst or enzyme used, or reaction takes place without any catalyst/reagents.</t>
  </si>
  <si>
    <t>Use of stoichiometric quantities of reagents</t>
    <phoneticPr fontId="2" type="noConversion"/>
  </si>
  <si>
    <t>Use of reagents in excess</t>
    <phoneticPr fontId="2" type="noConversion"/>
  </si>
  <si>
    <t>Green flag</t>
  </si>
  <si>
    <t>Green flag</t>
    <phoneticPr fontId="2" type="noConversion"/>
  </si>
  <si>
    <t>Amber flag</t>
  </si>
  <si>
    <t>Amber flag</t>
    <phoneticPr fontId="2" type="noConversion"/>
  </si>
  <si>
    <t>Red flag</t>
  </si>
  <si>
    <t>Red flag</t>
    <phoneticPr fontId="2" type="noConversion"/>
  </si>
  <si>
    <t>Tick</t>
    <phoneticPr fontId="2" type="noConversion"/>
  </si>
  <si>
    <t>Facile recovery of catalyst/enzyme</t>
    <phoneticPr fontId="2" type="noConversion"/>
  </si>
  <si>
    <t>catalyst/enzyme not recovered</t>
    <phoneticPr fontId="2" type="noConversion"/>
  </si>
  <si>
    <t>Critical elements</t>
    <phoneticPr fontId="2" type="noConversion"/>
  </si>
  <si>
    <t>Supply remaining</t>
    <phoneticPr fontId="2" type="noConversion"/>
  </si>
  <si>
    <t>5-50 years</t>
    <phoneticPr fontId="2" type="noConversion"/>
  </si>
  <si>
    <t>50-500 years</t>
    <phoneticPr fontId="2" type="noConversion"/>
  </si>
  <si>
    <t>Flga colour</t>
  </si>
  <si>
    <t>Flga colour</t>
    <phoneticPr fontId="2" type="noConversion"/>
  </si>
  <si>
    <t>Note element</t>
    <phoneticPr fontId="2" type="noConversion"/>
  </si>
  <si>
    <r>
      <rPr>
        <sz val="11"/>
        <color theme="1"/>
        <rFont val="Microsoft YaHei UI"/>
        <family val="1"/>
        <charset val="1"/>
      </rPr>
      <t>﹢</t>
    </r>
    <r>
      <rPr>
        <sz val="11"/>
        <color theme="1"/>
        <rFont val="Times New Roman"/>
        <family val="1"/>
      </rPr>
      <t>500 years</t>
    </r>
    <phoneticPr fontId="2" type="noConversion"/>
  </si>
  <si>
    <t>Energy(First pass)</t>
    <phoneticPr fontId="2" type="noConversion"/>
  </si>
  <si>
    <t>Batch/flow</t>
    <phoneticPr fontId="2" type="noConversion"/>
  </si>
  <si>
    <t>Flow</t>
    <phoneticPr fontId="2" type="noConversion"/>
  </si>
  <si>
    <t>Batch</t>
    <phoneticPr fontId="2" type="noConversion"/>
  </si>
  <si>
    <t>Reaction run at reflux</t>
    <phoneticPr fontId="2" type="noConversion"/>
  </si>
  <si>
    <t>Work up</t>
    <phoneticPr fontId="2" type="noConversion"/>
  </si>
  <si>
    <t>quenching</t>
    <phoneticPr fontId="2" type="noConversion"/>
  </si>
  <si>
    <t>filtration</t>
    <phoneticPr fontId="2" type="noConversion"/>
  </si>
  <si>
    <t>centrifugation</t>
    <phoneticPr fontId="2" type="noConversion"/>
  </si>
  <si>
    <t>crystallisation</t>
    <phoneticPr fontId="2" type="noConversion"/>
  </si>
  <si>
    <t>low temperature distillation/evaporation/sublimation((&lt;140 °C at atmospheric pressure)</t>
    <phoneticPr fontId="2" type="noConversion"/>
  </si>
  <si>
    <t>solvent exchange, quenching into aqueous solvent</t>
    <phoneticPr fontId="2" type="noConversion"/>
  </si>
  <si>
    <t xml:space="preserve">chromatograhy/ion exchange </t>
    <phoneticPr fontId="2" type="noConversion"/>
  </si>
  <si>
    <t>high temperature</t>
    <phoneticPr fontId="2" type="noConversion"/>
  </si>
  <si>
    <t>multiple recrystallisation</t>
    <phoneticPr fontId="2" type="noConversion"/>
  </si>
  <si>
    <t>list</t>
    <phoneticPr fontId="2" type="noConversion"/>
  </si>
  <si>
    <t>Health &amp; safety</t>
    <phoneticPr fontId="2" type="noConversion"/>
  </si>
  <si>
    <t>Red Flag</t>
    <phoneticPr fontId="2" type="noConversion"/>
  </si>
  <si>
    <t>Amber Flag</t>
    <phoneticPr fontId="2" type="noConversion"/>
  </si>
  <si>
    <t>Green Flag</t>
    <phoneticPr fontId="2" type="noConversion"/>
  </si>
  <si>
    <t>Highly explosvie</t>
    <phoneticPr fontId="2" type="noConversion"/>
  </si>
  <si>
    <t>Explosive thermal runaway</t>
    <phoneticPr fontId="2" type="noConversion"/>
  </si>
  <si>
    <t>Toxic</t>
    <phoneticPr fontId="2" type="noConversion"/>
  </si>
  <si>
    <t>Long Term toxicity</t>
    <phoneticPr fontId="2" type="noConversion"/>
  </si>
  <si>
    <t>Environmental implications</t>
    <phoneticPr fontId="2" type="noConversion"/>
  </si>
  <si>
    <t>H200, H201, H202, H203</t>
    <phoneticPr fontId="2" type="noConversion"/>
  </si>
  <si>
    <t>H230, H240, H250</t>
    <phoneticPr fontId="2" type="noConversion"/>
  </si>
  <si>
    <t>H300, H310, H330</t>
    <phoneticPr fontId="2" type="noConversion"/>
  </si>
  <si>
    <t>H400, H410, H411, H420</t>
    <phoneticPr fontId="2" type="noConversion"/>
  </si>
  <si>
    <t>H340, H350, H3560, H370, H372</t>
    <phoneticPr fontId="2" type="noConversion"/>
  </si>
  <si>
    <t>H205, H220, H224</t>
    <phoneticPr fontId="2" type="noConversion"/>
  </si>
  <si>
    <t>H241</t>
    <phoneticPr fontId="2" type="noConversion"/>
  </si>
  <si>
    <t>H301, H311, H331</t>
    <phoneticPr fontId="2" type="noConversion"/>
  </si>
  <si>
    <t>H341, H351, H361, H371, H373</t>
    <phoneticPr fontId="2" type="noConversion"/>
  </si>
  <si>
    <t>H401, H412</t>
    <phoneticPr fontId="2" type="noConversion"/>
  </si>
  <si>
    <t>If no red or amber flagged H codes present then green flag</t>
    <phoneticPr fontId="2" type="noConversion"/>
  </si>
  <si>
    <t>List substances and H-codes</t>
  </si>
  <si>
    <t>List substances and H-codes</t>
    <phoneticPr fontId="2" type="noConversion"/>
  </si>
  <si>
    <t>Use of chemicals of environmental concern</t>
    <phoneticPr fontId="2" type="noConversion"/>
  </si>
  <si>
    <t>chemical identified as Substances of Very High Concern by ChemSec which are utilised</t>
    <phoneticPr fontId="2" type="noConversion"/>
  </si>
  <si>
    <t>Reagent</t>
    <phoneticPr fontId="2" type="noConversion"/>
  </si>
  <si>
    <t>Yield, AE, RME, MI/PMI and OE</t>
    <phoneticPr fontId="2" type="noConversion"/>
  </si>
  <si>
    <r>
      <t>Volume(cm</t>
    </r>
    <r>
      <rPr>
        <b/>
        <vertAlign val="super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>)</t>
    </r>
    <phoneticPr fontId="2" type="noConversion"/>
  </si>
  <si>
    <t>OE</t>
    <phoneticPr fontId="2" type="noConversion"/>
  </si>
  <si>
    <t>Dicyclohexylamine</t>
    <phoneticPr fontId="2" type="noConversion"/>
  </si>
  <si>
    <t>NaOH</t>
    <phoneticPr fontId="2" type="noConversion"/>
  </si>
  <si>
    <t>tert-Butyl methyl ether</t>
    <phoneticPr fontId="2" type="noConversion"/>
  </si>
  <si>
    <t>Hydrochloric acid</t>
    <phoneticPr fontId="2" type="noConversion"/>
  </si>
  <si>
    <r>
      <t>Na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phoneticPr fontId="2" type="noConversion"/>
  </si>
  <si>
    <t xml:space="preserve">	Heptane</t>
    <phoneticPr fontId="2" type="noConversion"/>
  </si>
  <si>
    <t xml:space="preserve">	Dichloromethane</t>
    <phoneticPr fontId="2" type="noConversion"/>
  </si>
  <si>
    <r>
      <t>E</t>
    </r>
    <r>
      <rPr>
        <b/>
        <vertAlign val="subscript"/>
        <sz val="11"/>
        <rFont val="Times New Roman"/>
        <family val="1"/>
      </rPr>
      <t>m</t>
    </r>
    <phoneticPr fontId="2" type="noConversion"/>
  </si>
  <si>
    <t>Mass(kg)</t>
    <phoneticPr fontId="2" type="noConversion"/>
  </si>
  <si>
    <t>water</t>
    <phoneticPr fontId="2" type="noConversion"/>
  </si>
  <si>
    <t>x</t>
    <phoneticPr fontId="2" type="noConversion"/>
  </si>
  <si>
    <t>Flag</t>
    <phoneticPr fontId="2" type="noConversion"/>
  </si>
  <si>
    <t>none</t>
    <phoneticPr fontId="2" type="noConversion"/>
  </si>
  <si>
    <t>MTBE</t>
    <phoneticPr fontId="2" type="noConversion"/>
  </si>
  <si>
    <t>DCM, pentane</t>
    <phoneticPr fontId="2" type="noConversion"/>
  </si>
  <si>
    <t>dicyclohexylamine:H410
Heptane:H410</t>
    <phoneticPr fontId="2" type="noConversion"/>
  </si>
  <si>
    <t>DCM:H351
Hydrochloric acid:H331</t>
    <phoneticPr fontId="2" type="noConversion"/>
  </si>
  <si>
    <t>MTBE
water</t>
    <phoneticPr fontId="2" type="noConversion"/>
  </si>
  <si>
    <r>
      <t>Volume(cm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  <phoneticPr fontId="2" type="noConversion"/>
  </si>
  <si>
    <r>
      <t>H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phoneticPr fontId="2" type="noConversion"/>
  </si>
  <si>
    <r>
      <t>E</t>
    </r>
    <r>
      <rPr>
        <b/>
        <vertAlign val="subscript"/>
        <sz val="12"/>
        <rFont val="Times New Roman"/>
        <family val="1"/>
      </rPr>
      <t>m</t>
    </r>
    <phoneticPr fontId="2" type="noConversion"/>
  </si>
  <si>
    <r>
      <t>DMSO, cyclohexanone, DMPU, AcOH, Ac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O, Acetonitrile, AcOMe, THF, heptane, Mecyclohexane,
toluene, xylene, MTBE, cyclohexane, chlorobenzene, formic acid,
pyridine, Me-THF</t>
    </r>
    <phoneticPr fontId="2" type="noConversion"/>
  </si>
  <si>
    <r>
      <t>Et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O, Benzene, CCl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, chloroform, DCE, nitromethane, CS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, HMPA</t>
    </r>
    <phoneticPr fontId="2" type="noConversion"/>
  </si>
  <si>
    <r>
      <rPr>
        <sz val="12"/>
        <color theme="1"/>
        <rFont val="Microsoft YaHei UI"/>
        <family val="1"/>
        <charset val="1"/>
      </rPr>
      <t>﹢</t>
    </r>
    <r>
      <rPr>
        <sz val="12"/>
        <color theme="1"/>
        <rFont val="Times New Roman"/>
        <family val="1"/>
      </rPr>
      <t>500 years</t>
    </r>
    <phoneticPr fontId="2" type="noConversion"/>
  </si>
  <si>
    <r>
      <t>Reaction run below -20 or ab 140</t>
    </r>
    <r>
      <rPr>
        <sz val="12"/>
        <color theme="1"/>
        <rFont val="Segoe UI Symbol"/>
        <family val="2"/>
      </rPr>
      <t>℃</t>
    </r>
    <phoneticPr fontId="2" type="noConversion"/>
  </si>
  <si>
    <t>Reaction run between 0 to 70°C</t>
    <phoneticPr fontId="2" type="noConversion"/>
  </si>
  <si>
    <r>
      <t>Reaction run between -20 to 0 or 70 to 140</t>
    </r>
    <r>
      <rPr>
        <sz val="12"/>
        <color theme="1"/>
        <rFont val="Times New Roman"/>
        <family val="2"/>
      </rPr>
      <t>°C</t>
    </r>
    <phoneticPr fontId="2" type="noConversion"/>
  </si>
  <si>
    <r>
      <t>Reaction run below -20 or ab 140</t>
    </r>
    <r>
      <rPr>
        <sz val="12"/>
        <color theme="1"/>
        <rFont val="Times New Roman"/>
        <family val="2"/>
      </rPr>
      <t>°C</t>
    </r>
    <phoneticPr fontId="2" type="noConversion"/>
  </si>
  <si>
    <t>Reaction run 5°C or more below the solvent boiling point</t>
    <phoneticPr fontId="2" type="noConversion"/>
  </si>
  <si>
    <r>
      <t>Reaction run between 0 to 70</t>
    </r>
    <r>
      <rPr>
        <sz val="11"/>
        <color theme="1"/>
        <rFont val="Times New Roman"/>
        <family val="2"/>
      </rPr>
      <t>°C</t>
    </r>
    <phoneticPr fontId="2" type="noConversion"/>
  </si>
  <si>
    <r>
      <t>Reaction run between -20 to 0 or 70 to 140</t>
    </r>
    <r>
      <rPr>
        <sz val="11"/>
        <color theme="1"/>
        <rFont val="Times New Roman"/>
        <family val="2"/>
      </rPr>
      <t>°C</t>
    </r>
    <phoneticPr fontId="2" type="noConversion"/>
  </si>
  <si>
    <r>
      <t>Reaction run below -20 or ab 140</t>
    </r>
    <r>
      <rPr>
        <sz val="11"/>
        <color theme="1"/>
        <rFont val="Times New Roman"/>
        <family val="2"/>
      </rPr>
      <t>°C</t>
    </r>
    <phoneticPr fontId="2" type="noConversion"/>
  </si>
  <si>
    <t>Solvents(Third Pass)</t>
    <phoneticPr fontId="2" type="noConversion"/>
  </si>
  <si>
    <t>Catalyst/enzyme (Third Pass)</t>
    <phoneticPr fontId="2" type="noConversion"/>
  </si>
  <si>
    <t>Energy(Third pass)</t>
    <phoneticPr fontId="2" type="noConversion"/>
  </si>
  <si>
    <t>water</t>
    <phoneticPr fontId="2" type="noConversion"/>
  </si>
  <si>
    <t>x</t>
    <phoneticPr fontId="2" type="noConversion"/>
  </si>
  <si>
    <t>none</t>
    <phoneticPr fontId="2" type="noConversion"/>
  </si>
  <si>
    <r>
      <t>Reaction run between 0 to 70</t>
    </r>
    <r>
      <rPr>
        <sz val="12"/>
        <color theme="1"/>
        <rFont val="Times New Roman"/>
        <family val="2"/>
      </rPr>
      <t>°C</t>
    </r>
    <phoneticPr fontId="2" type="noConversion"/>
  </si>
  <si>
    <t>(2S,4S)-TBMP monohydrate</t>
    <phoneticPr fontId="2" type="noConversion"/>
  </si>
  <si>
    <t>water</t>
    <phoneticPr fontId="2" type="noConversion"/>
  </si>
  <si>
    <r>
      <t>Volume(L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  <phoneticPr fontId="2" type="noConversion"/>
  </si>
  <si>
    <t>Mass(kg)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</si>
</sst>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0_);[Red]\(0.000\)"/>
    <numFmt numFmtId="178" formatCode="0.00_ "/>
  </numFmts>
  <fonts count="28" x14ac:knownFonts="1"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vertAlign val="subscript"/>
      <sz val="11"/>
      <color theme="1"/>
      <name val="Times New Roman"/>
      <family val="1"/>
    </font>
    <font>
      <sz val="11"/>
      <name val="Times New Roman"/>
      <family val="1"/>
    </font>
    <font>
      <sz val="11"/>
      <name val="等线"/>
      <family val="2"/>
      <scheme val="minor"/>
    </font>
    <font>
      <vertAlign val="subscript"/>
      <sz val="11"/>
      <name val="Times New Roman"/>
      <family val="1"/>
    </font>
    <font>
      <sz val="11"/>
      <color theme="1"/>
      <name val="Microsoft YaHei UI"/>
      <family val="1"/>
      <charset val="1"/>
    </font>
    <font>
      <sz val="11"/>
      <color theme="1"/>
      <name val="Times New Roman"/>
      <family val="1"/>
      <charset val="1"/>
    </font>
    <font>
      <b/>
      <sz val="11"/>
      <color theme="1"/>
      <name val="Times New Roman"/>
      <family val="1"/>
    </font>
    <font>
      <b/>
      <sz val="11"/>
      <color theme="1"/>
      <name val="等线"/>
      <family val="2"/>
      <scheme val="minor"/>
    </font>
    <font>
      <b/>
      <vertAlign val="superscript"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5" tint="-0.249977111117893"/>
      <name val="Times New Roman"/>
      <family val="1"/>
    </font>
    <font>
      <b/>
      <vertAlign val="subscript"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2"/>
      <color theme="5" tint="-0.249977111117893"/>
      <name val="Times New Roman"/>
      <family val="1"/>
    </font>
    <font>
      <vertAlign val="subscript"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sz val="12"/>
      <color theme="1"/>
      <name val="Microsoft YaHei UI"/>
      <family val="1"/>
      <charset val="1"/>
    </font>
    <font>
      <sz val="12"/>
      <color theme="1"/>
      <name val="Segoe UI Symbol"/>
      <family val="2"/>
    </font>
    <font>
      <sz val="12"/>
      <color theme="1"/>
      <name val="Times New Roman"/>
      <family val="2"/>
    </font>
    <font>
      <sz val="11"/>
      <color theme="1"/>
      <name val="Times New Roman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176" fontId="1" fillId="0" borderId="0" xfId="0" applyNumberFormat="1" applyFont="1" applyAlignment="1">
      <alignment horizontal="center" vertical="center" wrapText="1"/>
    </xf>
    <xf numFmtId="176" fontId="9" fillId="6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 wrapText="1"/>
    </xf>
    <xf numFmtId="176" fontId="1" fillId="13" borderId="1" xfId="0" applyNumberFormat="1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 wrapText="1"/>
    </xf>
    <xf numFmtId="176" fontId="1" fillId="7" borderId="1" xfId="0" applyNumberFormat="1" applyFont="1" applyFill="1" applyBorder="1" applyAlignment="1">
      <alignment horizontal="center" vertical="center" wrapText="1"/>
    </xf>
    <xf numFmtId="176" fontId="1" fillId="8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left" vertical="center" wrapText="1"/>
    </xf>
    <xf numFmtId="176" fontId="12" fillId="12" borderId="1" xfId="0" applyNumberFormat="1" applyFont="1" applyFill="1" applyBorder="1" applyAlignment="1">
      <alignment horizontal="left" vertical="center" wrapText="1"/>
    </xf>
    <xf numFmtId="176" fontId="12" fillId="9" borderId="1" xfId="0" applyNumberFormat="1" applyFont="1" applyFill="1" applyBorder="1" applyAlignment="1">
      <alignment horizontal="center" vertical="center" wrapText="1"/>
    </xf>
    <xf numFmtId="176" fontId="1" fillId="9" borderId="1" xfId="0" applyNumberFormat="1" applyFont="1" applyFill="1" applyBorder="1" applyAlignment="1">
      <alignment horizontal="center" vertical="center" wrapText="1"/>
    </xf>
    <xf numFmtId="176" fontId="1" fillId="12" borderId="1" xfId="0" applyNumberFormat="1" applyFont="1" applyFill="1" applyBorder="1" applyAlignment="1">
      <alignment horizontal="center" vertical="center" wrapText="1"/>
    </xf>
    <xf numFmtId="176" fontId="1" fillId="12" borderId="1" xfId="0" applyNumberFormat="1" applyFont="1" applyFill="1" applyBorder="1" applyAlignment="1">
      <alignment horizontal="left" vertical="center" wrapText="1"/>
    </xf>
    <xf numFmtId="176" fontId="1" fillId="6" borderId="1" xfId="0" applyNumberFormat="1" applyFont="1" applyFill="1" applyBorder="1" applyAlignment="1">
      <alignment horizontal="left" vertical="center" wrapText="1"/>
    </xf>
    <xf numFmtId="176" fontId="1" fillId="10" borderId="1" xfId="0" applyNumberFormat="1" applyFont="1" applyFill="1" applyBorder="1" applyAlignment="1">
      <alignment horizontal="left" vertical="center" wrapText="1"/>
    </xf>
    <xf numFmtId="176" fontId="1" fillId="11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9" fillId="0" borderId="0" xfId="0" applyNumberFormat="1" applyFont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13" fillId="7" borderId="1" xfId="0" applyNumberFormat="1" applyFont="1" applyFill="1" applyBorder="1" applyAlignment="1">
      <alignment horizontal="center" vertical="center" wrapText="1"/>
    </xf>
    <xf numFmtId="176" fontId="1" fillId="10" borderId="1" xfId="0" applyNumberFormat="1" applyFont="1" applyFill="1" applyBorder="1" applyAlignment="1">
      <alignment horizontal="center" vertical="center" wrapText="1"/>
    </xf>
    <xf numFmtId="176" fontId="1" fillId="11" borderId="1" xfId="0" applyNumberFormat="1" applyFont="1" applyFill="1" applyBorder="1" applyAlignment="1">
      <alignment horizontal="center" vertical="center" wrapText="1"/>
    </xf>
    <xf numFmtId="176" fontId="12" fillId="12" borderId="3" xfId="0" applyNumberFormat="1" applyFont="1" applyFill="1" applyBorder="1" applyAlignment="1">
      <alignment horizontal="left" vertical="center" wrapText="1"/>
    </xf>
    <xf numFmtId="176" fontId="4" fillId="12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9" fillId="6" borderId="1" xfId="0" applyNumberFormat="1" applyFont="1" applyFill="1" applyBorder="1" applyAlignment="1">
      <alignment horizontal="center" vertical="center" wrapText="1"/>
    </xf>
    <xf numFmtId="177" fontId="13" fillId="7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8" fontId="4" fillId="12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right" vertical="center" wrapText="1"/>
    </xf>
    <xf numFmtId="176" fontId="16" fillId="0" borderId="0" xfId="0" applyNumberFormat="1" applyFont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 wrapText="1"/>
    </xf>
    <xf numFmtId="176" fontId="15" fillId="6" borderId="1" xfId="0" applyNumberFormat="1" applyFont="1" applyFill="1" applyBorder="1" applyAlignment="1">
      <alignment horizontal="center" vertical="center" wrapText="1"/>
    </xf>
    <xf numFmtId="177" fontId="15" fillId="6" borderId="1" xfId="0" applyNumberFormat="1" applyFont="1" applyFill="1" applyBorder="1" applyAlignment="1">
      <alignment horizontal="center" vertical="center" wrapText="1"/>
    </xf>
    <xf numFmtId="176" fontId="15" fillId="8" borderId="1" xfId="0" applyNumberFormat="1" applyFont="1" applyFill="1" applyBorder="1" applyAlignment="1">
      <alignment horizontal="center" vertical="center" wrapText="1"/>
    </xf>
    <xf numFmtId="176" fontId="16" fillId="13" borderId="1" xfId="0" applyNumberFormat="1" applyFont="1" applyFill="1" applyBorder="1" applyAlignment="1">
      <alignment horizontal="center" vertical="center" wrapText="1"/>
    </xf>
    <xf numFmtId="176" fontId="16" fillId="6" borderId="1" xfId="0" applyNumberFormat="1" applyFont="1" applyFill="1" applyBorder="1" applyAlignment="1">
      <alignment horizontal="center" vertical="center" wrapText="1"/>
    </xf>
    <xf numFmtId="177" fontId="18" fillId="7" borderId="1" xfId="0" applyNumberFormat="1" applyFont="1" applyFill="1" applyBorder="1" applyAlignment="1">
      <alignment horizontal="center" vertical="center" wrapText="1"/>
    </xf>
    <xf numFmtId="176" fontId="16" fillId="8" borderId="1" xfId="0" applyNumberFormat="1" applyFont="1" applyFill="1" applyBorder="1" applyAlignment="1">
      <alignment horizontal="center" vertical="center" wrapText="1"/>
    </xf>
    <xf numFmtId="176" fontId="18" fillId="7" borderId="1" xfId="0" applyNumberFormat="1" applyFont="1" applyFill="1" applyBorder="1" applyAlignment="1">
      <alignment horizontal="center" vertical="center" wrapText="1"/>
    </xf>
    <xf numFmtId="176" fontId="16" fillId="7" borderId="1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Alignment="1">
      <alignment horizontal="left" vertical="center" wrapText="1"/>
    </xf>
    <xf numFmtId="176" fontId="20" fillId="2" borderId="1" xfId="0" applyNumberFormat="1" applyFont="1" applyFill="1" applyBorder="1" applyAlignment="1">
      <alignment horizontal="left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Alignment="1">
      <alignment horizontal="right" vertical="center" wrapText="1"/>
    </xf>
    <xf numFmtId="176" fontId="20" fillId="12" borderId="1" xfId="0" applyNumberFormat="1" applyFont="1" applyFill="1" applyBorder="1" applyAlignment="1">
      <alignment horizontal="left" vertical="center" wrapText="1"/>
    </xf>
    <xf numFmtId="176" fontId="16" fillId="12" borderId="1" xfId="0" applyNumberFormat="1" applyFont="1" applyFill="1" applyBorder="1" applyAlignment="1">
      <alignment horizontal="center" vertical="center" wrapText="1"/>
    </xf>
    <xf numFmtId="176" fontId="20" fillId="9" borderId="1" xfId="0" applyNumberFormat="1" applyFont="1" applyFill="1" applyBorder="1" applyAlignment="1">
      <alignment horizontal="center" vertical="center" wrapText="1"/>
    </xf>
    <xf numFmtId="176" fontId="16" fillId="9" borderId="1" xfId="0" applyNumberFormat="1" applyFont="1" applyFill="1" applyBorder="1" applyAlignment="1">
      <alignment horizontal="center" vertical="center" wrapText="1"/>
    </xf>
    <xf numFmtId="176" fontId="20" fillId="12" borderId="3" xfId="0" applyNumberFormat="1" applyFont="1" applyFill="1" applyBorder="1" applyAlignment="1">
      <alignment horizontal="left" vertical="center" wrapText="1"/>
    </xf>
    <xf numFmtId="176" fontId="21" fillId="12" borderId="1" xfId="0" applyNumberFormat="1" applyFont="1" applyFill="1" applyBorder="1" applyAlignment="1">
      <alignment horizontal="center" vertical="center" wrapText="1"/>
    </xf>
    <xf numFmtId="178" fontId="21" fillId="12" borderId="3" xfId="0" applyNumberFormat="1" applyFont="1" applyFill="1" applyBorder="1" applyAlignment="1">
      <alignment horizontal="center" vertical="center" wrapText="1"/>
    </xf>
    <xf numFmtId="176" fontId="16" fillId="12" borderId="1" xfId="0" applyNumberFormat="1" applyFont="1" applyFill="1" applyBorder="1" applyAlignment="1">
      <alignment horizontal="left" vertical="center" wrapText="1"/>
    </xf>
    <xf numFmtId="176" fontId="16" fillId="6" borderId="1" xfId="0" applyNumberFormat="1" applyFont="1" applyFill="1" applyBorder="1" applyAlignment="1">
      <alignment horizontal="left" vertical="center" wrapText="1"/>
    </xf>
    <xf numFmtId="176" fontId="16" fillId="10" borderId="1" xfId="0" applyNumberFormat="1" applyFont="1" applyFill="1" applyBorder="1" applyAlignment="1">
      <alignment horizontal="left" vertical="center" wrapText="1"/>
    </xf>
    <xf numFmtId="176" fontId="16" fillId="10" borderId="1" xfId="0" applyNumberFormat="1" applyFont="1" applyFill="1" applyBorder="1" applyAlignment="1">
      <alignment horizontal="center" vertical="center" wrapText="1"/>
    </xf>
    <xf numFmtId="176" fontId="16" fillId="11" borderId="1" xfId="0" applyNumberFormat="1" applyFont="1" applyFill="1" applyBorder="1" applyAlignment="1">
      <alignment horizontal="left" vertical="center" wrapText="1"/>
    </xf>
    <xf numFmtId="176" fontId="16" fillId="11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left" vertical="center" wrapText="1"/>
    </xf>
    <xf numFmtId="176" fontId="15" fillId="0" borderId="0" xfId="0" applyNumberFormat="1" applyFont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176" fontId="16" fillId="4" borderId="1" xfId="0" applyNumberFormat="1" applyFont="1" applyFill="1" applyBorder="1" applyAlignment="1">
      <alignment horizontal="center" vertical="center" wrapText="1"/>
    </xf>
    <xf numFmtId="176" fontId="16" fillId="5" borderId="1" xfId="0" applyNumberFormat="1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 wrapText="1"/>
    </xf>
    <xf numFmtId="177" fontId="16" fillId="4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76" fontId="16" fillId="0" borderId="5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9" fillId="4" borderId="0" xfId="0" applyNumberFormat="1" applyFont="1" applyFill="1" applyAlignment="1">
      <alignment horizontal="center" vertical="center" wrapText="1"/>
    </xf>
    <xf numFmtId="176" fontId="10" fillId="4" borderId="0" xfId="0" applyNumberFormat="1" applyFont="1" applyFill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176" fontId="9" fillId="4" borderId="1" xfId="0" applyNumberFormat="1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9" fillId="9" borderId="1" xfId="0" applyNumberFormat="1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 wrapText="1"/>
    </xf>
    <xf numFmtId="176" fontId="1" fillId="12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176" fontId="4" fillId="5" borderId="1" xfId="0" applyNumberFormat="1" applyFont="1" applyFill="1" applyBorder="1" applyAlignment="1">
      <alignment horizontal="center" vertical="center" wrapText="1"/>
    </xf>
    <xf numFmtId="176" fontId="5" fillId="5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6" fillId="4" borderId="1" xfId="0" applyNumberFormat="1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 wrapText="1"/>
    </xf>
    <xf numFmtId="176" fontId="15" fillId="4" borderId="0" xfId="0" applyNumberFormat="1" applyFont="1" applyFill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5" fillId="4" borderId="1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21" fillId="5" borderId="1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 wrapText="1"/>
    </xf>
    <xf numFmtId="176" fontId="15" fillId="9" borderId="1" xfId="0" applyNumberFormat="1" applyFont="1" applyFill="1" applyBorder="1" applyAlignment="1">
      <alignment horizontal="center" vertical="center" wrapText="1"/>
    </xf>
    <xf numFmtId="176" fontId="16" fillId="12" borderId="2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746125</xdr:colOff>
      <xdr:row>32</xdr:row>
      <xdr:rowOff>66674</xdr:rowOff>
    </xdr:from>
    <xdr:to>
      <xdr:col>12</xdr:col>
      <xdr:colOff>142240</xdr:colOff>
      <xdr:row>47</xdr:row>
      <xdr:rowOff>37464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23DBA2B-B2C1-4D8F-9EDF-B5528CF51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0550" y="10696574"/>
          <a:ext cx="6158865" cy="411416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8</xdr:row>
      <xdr:rowOff>38100</xdr:rowOff>
    </xdr:from>
    <xdr:to>
      <xdr:col>5</xdr:col>
      <xdr:colOff>3810</xdr:colOff>
      <xdr:row>17</xdr:row>
      <xdr:rowOff>154033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A8A8F40-CB09-4651-8B29-9EC5232D8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1924050"/>
          <a:ext cx="4299585" cy="2468608"/>
        </a:xfrm>
        <a:prstGeom prst="rect">
          <a:avLst/>
        </a:prstGeom>
      </xdr:spPr>
    </xdr:pic>
    <xdr:clientData/>
  </xdr:twoCellAnchor>
  <xdr:twoCellAnchor>
    <xdr:from>
      <xdr:col>9</xdr:col>
      <xdr:colOff>30480</xdr:colOff>
      <xdr:row>8</xdr:row>
      <xdr:rowOff>22860</xdr:rowOff>
    </xdr:from>
    <xdr:to>
      <xdr:col>9</xdr:col>
      <xdr:colOff>167640</xdr:colOff>
      <xdr:row>8</xdr:row>
      <xdr:rowOff>152400</xdr:rowOff>
    </xdr:to>
    <xdr:sp macro="" textlink="">
      <xdr:nvSpPr>
        <xdr:cNvPr id="4" name="流程图: 接点 3">
          <a:extLst>
            <a:ext uri="{FF2B5EF4-FFF2-40B4-BE49-F238E27FC236}">
              <a16:creationId xmlns:a16="http://schemas.microsoft.com/office/drawing/2014/main" id="{6CBC01C1-364D-45C8-A660-B4E63210B9D3}"/>
            </a:ext>
          </a:extLst>
        </xdr:cNvPr>
        <xdr:cNvSpPr/>
      </xdr:nvSpPr>
      <xdr:spPr>
        <a:xfrm>
          <a:off x="9357360" y="1699260"/>
          <a:ext cx="137160" cy="129540"/>
        </a:xfrm>
        <a:prstGeom prst="flowChartConnector">
          <a:avLst/>
        </a:prstGeom>
        <a:solidFill>
          <a:schemeClr val="accent4"/>
        </a:solidFill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30480</xdr:colOff>
      <xdr:row>9</xdr:row>
      <xdr:rowOff>22860</xdr:rowOff>
    </xdr:from>
    <xdr:to>
      <xdr:col>9</xdr:col>
      <xdr:colOff>167640</xdr:colOff>
      <xdr:row>9</xdr:row>
      <xdr:rowOff>152400</xdr:rowOff>
    </xdr:to>
    <xdr:sp macro="" textlink="">
      <xdr:nvSpPr>
        <xdr:cNvPr id="5" name="流程图: 接点 4">
          <a:extLst>
            <a:ext uri="{FF2B5EF4-FFF2-40B4-BE49-F238E27FC236}">
              <a16:creationId xmlns:a16="http://schemas.microsoft.com/office/drawing/2014/main" id="{F30CFCC5-CAEE-4665-9B2F-8FCA1F7E7137}"/>
            </a:ext>
          </a:extLst>
        </xdr:cNvPr>
        <xdr:cNvSpPr/>
      </xdr:nvSpPr>
      <xdr:spPr>
        <a:xfrm>
          <a:off x="9357360" y="1874520"/>
          <a:ext cx="137160" cy="129540"/>
        </a:xfrm>
        <a:prstGeom prst="flowChartConnector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30480</xdr:colOff>
      <xdr:row>10</xdr:row>
      <xdr:rowOff>22860</xdr:rowOff>
    </xdr:from>
    <xdr:to>
      <xdr:col>9</xdr:col>
      <xdr:colOff>167640</xdr:colOff>
      <xdr:row>10</xdr:row>
      <xdr:rowOff>152400</xdr:rowOff>
    </xdr:to>
    <xdr:sp macro="" textlink="">
      <xdr:nvSpPr>
        <xdr:cNvPr id="6" name="流程图: 接点 5">
          <a:extLst>
            <a:ext uri="{FF2B5EF4-FFF2-40B4-BE49-F238E27FC236}">
              <a16:creationId xmlns:a16="http://schemas.microsoft.com/office/drawing/2014/main" id="{5DA96DDB-620D-4AF3-982A-8F9180034F6B}"/>
            </a:ext>
          </a:extLst>
        </xdr:cNvPr>
        <xdr:cNvSpPr/>
      </xdr:nvSpPr>
      <xdr:spPr>
        <a:xfrm>
          <a:off x="9357360" y="2049780"/>
          <a:ext cx="137160" cy="129540"/>
        </a:xfrm>
        <a:prstGeom prst="flowChartConnector">
          <a:avLst/>
        </a:prstGeom>
        <a:solidFill>
          <a:srgbClr val="FFC000"/>
        </a:solidFill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 editAs="oneCell">
    <xdr:from>
      <xdr:col>8</xdr:col>
      <xdr:colOff>247651</xdr:colOff>
      <xdr:row>20</xdr:row>
      <xdr:rowOff>111870</xdr:rowOff>
    </xdr:from>
    <xdr:to>
      <xdr:col>17</xdr:col>
      <xdr:colOff>466726</xdr:colOff>
      <xdr:row>25</xdr:row>
      <xdr:rowOff>581025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97A26989-088C-B085-9C12-91E310F95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62951" y="5474445"/>
          <a:ext cx="7658100" cy="3231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773430</xdr:colOff>
      <xdr:row>32</xdr:row>
      <xdr:rowOff>95250</xdr:rowOff>
    </xdr:from>
    <xdr:to>
      <xdr:col>11</xdr:col>
      <xdr:colOff>649605</xdr:colOff>
      <xdr:row>45</xdr:row>
      <xdr:rowOff>160694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6469E20-5362-4A2A-9D73-B701E292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7855" y="8934450"/>
          <a:ext cx="6162675" cy="3418244"/>
        </a:xfrm>
        <a:prstGeom prst="rect">
          <a:avLst/>
        </a:prstGeom>
      </xdr:spPr>
    </xdr:pic>
    <xdr:clientData/>
  </xdr:twoCellAnchor>
  <xdr:twoCellAnchor editAs="oneCell">
    <xdr:from>
      <xdr:col>0</xdr:col>
      <xdr:colOff>617220</xdr:colOff>
      <xdr:row>8</xdr:row>
      <xdr:rowOff>7620</xdr:rowOff>
    </xdr:from>
    <xdr:to>
      <xdr:col>4</xdr:col>
      <xdr:colOff>906780</xdr:colOff>
      <xdr:row>19</xdr:row>
      <xdr:rowOff>32748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BA847E3-96EE-4C73-9D4D-EC20A37C9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220" y="1828800"/>
          <a:ext cx="4297680" cy="2494008"/>
        </a:xfrm>
        <a:prstGeom prst="rect">
          <a:avLst/>
        </a:prstGeom>
      </xdr:spPr>
    </xdr:pic>
    <xdr:clientData/>
  </xdr:twoCellAnchor>
  <xdr:twoCellAnchor>
    <xdr:from>
      <xdr:col>9</xdr:col>
      <xdr:colOff>30480</xdr:colOff>
      <xdr:row>8</xdr:row>
      <xdr:rowOff>22860</xdr:rowOff>
    </xdr:from>
    <xdr:to>
      <xdr:col>9</xdr:col>
      <xdr:colOff>167640</xdr:colOff>
      <xdr:row>8</xdr:row>
      <xdr:rowOff>152400</xdr:rowOff>
    </xdr:to>
    <xdr:sp macro="" textlink="">
      <xdr:nvSpPr>
        <xdr:cNvPr id="4" name="流程图: 接点 3">
          <a:extLst>
            <a:ext uri="{FF2B5EF4-FFF2-40B4-BE49-F238E27FC236}">
              <a16:creationId xmlns:a16="http://schemas.microsoft.com/office/drawing/2014/main" id="{9E153E46-3D01-4E49-B2B5-59469C1166E9}"/>
            </a:ext>
          </a:extLst>
        </xdr:cNvPr>
        <xdr:cNvSpPr/>
      </xdr:nvSpPr>
      <xdr:spPr>
        <a:xfrm>
          <a:off x="9494520" y="1813560"/>
          <a:ext cx="137160" cy="129540"/>
        </a:xfrm>
        <a:prstGeom prst="flowChartConnector">
          <a:avLst/>
        </a:prstGeom>
        <a:solidFill>
          <a:schemeClr val="accent4"/>
        </a:solidFill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30480</xdr:colOff>
      <xdr:row>9</xdr:row>
      <xdr:rowOff>22860</xdr:rowOff>
    </xdr:from>
    <xdr:to>
      <xdr:col>9</xdr:col>
      <xdr:colOff>167640</xdr:colOff>
      <xdr:row>9</xdr:row>
      <xdr:rowOff>152400</xdr:rowOff>
    </xdr:to>
    <xdr:sp macro="" textlink="">
      <xdr:nvSpPr>
        <xdr:cNvPr id="5" name="流程图: 接点 4">
          <a:extLst>
            <a:ext uri="{FF2B5EF4-FFF2-40B4-BE49-F238E27FC236}">
              <a16:creationId xmlns:a16="http://schemas.microsoft.com/office/drawing/2014/main" id="{2DE7848D-A488-4AE9-83F5-EEE6A8D6AFC6}"/>
            </a:ext>
          </a:extLst>
        </xdr:cNvPr>
        <xdr:cNvSpPr/>
      </xdr:nvSpPr>
      <xdr:spPr>
        <a:xfrm>
          <a:off x="9494520" y="1988820"/>
          <a:ext cx="137160" cy="129540"/>
        </a:xfrm>
        <a:prstGeom prst="flowChartConnector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30480</xdr:colOff>
      <xdr:row>10</xdr:row>
      <xdr:rowOff>22860</xdr:rowOff>
    </xdr:from>
    <xdr:to>
      <xdr:col>9</xdr:col>
      <xdr:colOff>167640</xdr:colOff>
      <xdr:row>10</xdr:row>
      <xdr:rowOff>152400</xdr:rowOff>
    </xdr:to>
    <xdr:sp macro="" textlink="">
      <xdr:nvSpPr>
        <xdr:cNvPr id="6" name="流程图: 接点 5">
          <a:extLst>
            <a:ext uri="{FF2B5EF4-FFF2-40B4-BE49-F238E27FC236}">
              <a16:creationId xmlns:a16="http://schemas.microsoft.com/office/drawing/2014/main" id="{AA0DDF45-753D-4AB8-8555-F2CA3332F252}"/>
            </a:ext>
          </a:extLst>
        </xdr:cNvPr>
        <xdr:cNvSpPr/>
      </xdr:nvSpPr>
      <xdr:spPr>
        <a:xfrm>
          <a:off x="9494520" y="2164080"/>
          <a:ext cx="137160" cy="129540"/>
        </a:xfrm>
        <a:prstGeom prst="flowChartConnector">
          <a:avLst/>
        </a:prstGeom>
        <a:solidFill>
          <a:srgbClr val="FFC000"/>
        </a:solidFill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 editAs="oneCell">
    <xdr:from>
      <xdr:col>8</xdr:col>
      <xdr:colOff>371475</xdr:colOff>
      <xdr:row>20</xdr:row>
      <xdr:rowOff>73717</xdr:rowOff>
    </xdr:from>
    <xdr:to>
      <xdr:col>17</xdr:col>
      <xdr:colOff>450637</xdr:colOff>
      <xdr:row>25</xdr:row>
      <xdr:rowOff>390524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E841249D-D5E2-3C59-0941-24652235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34400" y="4483792"/>
          <a:ext cx="7680112" cy="2907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32</xdr:row>
      <xdr:rowOff>99060</xdr:rowOff>
    </xdr:from>
    <xdr:to>
      <xdr:col>12</xdr:col>
      <xdr:colOff>28575</xdr:colOff>
      <xdr:row>47</xdr:row>
      <xdr:rowOff>171450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832CA94-F6E7-4607-A5EB-5D59637C4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0005060"/>
          <a:ext cx="6172200" cy="4082415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8</xdr:row>
      <xdr:rowOff>30480</xdr:rowOff>
    </xdr:from>
    <xdr:to>
      <xdr:col>4</xdr:col>
      <xdr:colOff>891540</xdr:colOff>
      <xdr:row>19</xdr:row>
      <xdr:rowOff>9888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D7E82B9-F818-4CFA-B4CF-3D3907EC1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" y="1905000"/>
          <a:ext cx="4297680" cy="2524488"/>
        </a:xfrm>
        <a:prstGeom prst="rect">
          <a:avLst/>
        </a:prstGeom>
      </xdr:spPr>
    </xdr:pic>
    <xdr:clientData/>
  </xdr:twoCellAnchor>
  <xdr:twoCellAnchor>
    <xdr:from>
      <xdr:col>9</xdr:col>
      <xdr:colOff>30480</xdr:colOff>
      <xdr:row>8</xdr:row>
      <xdr:rowOff>22860</xdr:rowOff>
    </xdr:from>
    <xdr:to>
      <xdr:col>9</xdr:col>
      <xdr:colOff>167640</xdr:colOff>
      <xdr:row>8</xdr:row>
      <xdr:rowOff>152400</xdr:rowOff>
    </xdr:to>
    <xdr:sp macro="" textlink="">
      <xdr:nvSpPr>
        <xdr:cNvPr id="4" name="流程图: 接点 3">
          <a:extLst>
            <a:ext uri="{FF2B5EF4-FFF2-40B4-BE49-F238E27FC236}">
              <a16:creationId xmlns:a16="http://schemas.microsoft.com/office/drawing/2014/main" id="{B01903F7-2223-4CCE-85E1-C10541DD7FE2}"/>
            </a:ext>
          </a:extLst>
        </xdr:cNvPr>
        <xdr:cNvSpPr/>
      </xdr:nvSpPr>
      <xdr:spPr>
        <a:xfrm>
          <a:off x="9486900" y="2019300"/>
          <a:ext cx="137160" cy="129540"/>
        </a:xfrm>
        <a:prstGeom prst="flowChartConnector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30480</xdr:colOff>
      <xdr:row>9</xdr:row>
      <xdr:rowOff>22860</xdr:rowOff>
    </xdr:from>
    <xdr:to>
      <xdr:col>9</xdr:col>
      <xdr:colOff>167640</xdr:colOff>
      <xdr:row>9</xdr:row>
      <xdr:rowOff>152400</xdr:rowOff>
    </xdr:to>
    <xdr:sp macro="" textlink="">
      <xdr:nvSpPr>
        <xdr:cNvPr id="5" name="流程图: 接点 4">
          <a:extLst>
            <a:ext uri="{FF2B5EF4-FFF2-40B4-BE49-F238E27FC236}">
              <a16:creationId xmlns:a16="http://schemas.microsoft.com/office/drawing/2014/main" id="{CAA7635C-15EE-41BB-AE3A-41DA923E1598}"/>
            </a:ext>
          </a:extLst>
        </xdr:cNvPr>
        <xdr:cNvSpPr/>
      </xdr:nvSpPr>
      <xdr:spPr>
        <a:xfrm>
          <a:off x="9486900" y="2019300"/>
          <a:ext cx="137160" cy="129540"/>
        </a:xfrm>
        <a:prstGeom prst="flowChartConnector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30480</xdr:colOff>
      <xdr:row>10</xdr:row>
      <xdr:rowOff>22860</xdr:rowOff>
    </xdr:from>
    <xdr:to>
      <xdr:col>9</xdr:col>
      <xdr:colOff>167640</xdr:colOff>
      <xdr:row>10</xdr:row>
      <xdr:rowOff>152400</xdr:rowOff>
    </xdr:to>
    <xdr:sp macro="" textlink="">
      <xdr:nvSpPr>
        <xdr:cNvPr id="6" name="流程图: 接点 5">
          <a:extLst>
            <a:ext uri="{FF2B5EF4-FFF2-40B4-BE49-F238E27FC236}">
              <a16:creationId xmlns:a16="http://schemas.microsoft.com/office/drawing/2014/main" id="{7339F88D-1DED-468E-86FD-DE4444AA407A}"/>
            </a:ext>
          </a:extLst>
        </xdr:cNvPr>
        <xdr:cNvSpPr/>
      </xdr:nvSpPr>
      <xdr:spPr>
        <a:xfrm>
          <a:off x="9486900" y="2019300"/>
          <a:ext cx="137160" cy="129540"/>
        </a:xfrm>
        <a:prstGeom prst="flowChartConnector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2EC3-6F59-4556-BD3B-9C7192F0878A}">
  <dimension ref="A1:R75"/>
  <sheetViews>
    <sheetView tabSelected="1" zoomScale="80" zoomScaleNormal="80" workbookViewId="0">
      <selection activeCell="J10" sqref="J10"/>
    </sheetView>
  </sheetViews>
  <sheetFormatPr defaultRowHeight="15.6" x14ac:dyDescent="0.25"/>
  <cols>
    <col min="1" max="1" width="27.88671875" style="41" customWidth="1"/>
    <col min="2" max="2" width="9.6640625" style="41" customWidth="1"/>
    <col min="3" max="3" width="12.21875" style="41" customWidth="1"/>
    <col min="4" max="4" width="8.6640625" style="42" customWidth="1"/>
    <col min="5" max="5" width="13.33203125" style="41" customWidth="1"/>
    <col min="6" max="6" width="11.44140625" style="41" customWidth="1"/>
    <col min="7" max="7" width="15.44140625" style="41" customWidth="1"/>
    <col min="8" max="8" width="19.77734375" style="41" customWidth="1"/>
    <col min="9" max="9" width="17.5546875" style="41" customWidth="1"/>
    <col min="10" max="10" width="12.77734375" style="41" customWidth="1"/>
    <col min="11" max="11" width="12.88671875" style="41" customWidth="1"/>
    <col min="12" max="12" width="8.88671875" style="41"/>
    <col min="13" max="13" width="16.6640625" style="41" customWidth="1"/>
    <col min="14" max="14" width="9.77734375" style="41" customWidth="1"/>
    <col min="15" max="15" width="14.33203125" style="41" customWidth="1"/>
    <col min="16" max="16" width="7.6640625" style="41" customWidth="1"/>
    <col min="17" max="17" width="8.109375" style="41" customWidth="1"/>
    <col min="18" max="16384" width="8.88671875" style="41"/>
  </cols>
  <sheetData>
    <row r="1" spans="1:18" x14ac:dyDescent="0.25">
      <c r="A1" s="119" t="s">
        <v>101</v>
      </c>
      <c r="B1" s="119"/>
    </row>
    <row r="2" spans="1:18" ht="33.6" x14ac:dyDescent="0.25">
      <c r="A2" s="43" t="s">
        <v>0</v>
      </c>
      <c r="B2" s="43" t="s">
        <v>8</v>
      </c>
      <c r="C2" s="43" t="s">
        <v>2</v>
      </c>
      <c r="D2" s="44" t="s">
        <v>3</v>
      </c>
      <c r="E2" s="45" t="s">
        <v>4</v>
      </c>
      <c r="F2" s="45" t="s">
        <v>8</v>
      </c>
      <c r="G2" s="43" t="s">
        <v>100</v>
      </c>
      <c r="H2" s="43" t="s">
        <v>8</v>
      </c>
      <c r="I2" s="45" t="s">
        <v>5</v>
      </c>
      <c r="J2" s="45" t="s">
        <v>122</v>
      </c>
      <c r="K2" s="45" t="s">
        <v>9</v>
      </c>
      <c r="L2" s="45" t="s">
        <v>8</v>
      </c>
      <c r="M2" s="43" t="s">
        <v>10</v>
      </c>
      <c r="N2" s="43" t="s">
        <v>8</v>
      </c>
      <c r="O2" s="45" t="s">
        <v>6</v>
      </c>
      <c r="P2" s="45" t="s">
        <v>122</v>
      </c>
      <c r="Q2" s="45" t="s">
        <v>9</v>
      </c>
      <c r="R2" s="45" t="s">
        <v>8</v>
      </c>
    </row>
    <row r="3" spans="1:18" ht="27.6" x14ac:dyDescent="0.25">
      <c r="A3" s="46" t="s">
        <v>11</v>
      </c>
      <c r="B3" s="47">
        <v>20</v>
      </c>
      <c r="C3" s="47">
        <v>259.3</v>
      </c>
      <c r="D3" s="48">
        <f>B3/C3</f>
        <v>7.7130736598534519E-2</v>
      </c>
      <c r="E3" s="49"/>
      <c r="F3" s="49"/>
      <c r="G3" s="47"/>
      <c r="H3" s="47"/>
      <c r="I3" s="47" t="s">
        <v>123</v>
      </c>
      <c r="J3" s="47">
        <v>118.8</v>
      </c>
      <c r="K3" s="49">
        <v>1</v>
      </c>
      <c r="L3" s="50">
        <f>J3*K3</f>
        <v>118.8</v>
      </c>
      <c r="M3" s="5" t="s">
        <v>143</v>
      </c>
      <c r="N3" s="47">
        <v>0.06</v>
      </c>
      <c r="O3" s="49" t="s">
        <v>144</v>
      </c>
      <c r="P3" s="49">
        <v>30</v>
      </c>
      <c r="Q3" s="49">
        <v>1</v>
      </c>
      <c r="R3" s="51">
        <f>P3*Q3</f>
        <v>30</v>
      </c>
    </row>
    <row r="4" spans="1:18" ht="18" x14ac:dyDescent="0.25">
      <c r="A4" s="47" t="s">
        <v>123</v>
      </c>
      <c r="B4" s="47">
        <v>1.2</v>
      </c>
      <c r="C4" s="47">
        <v>18</v>
      </c>
      <c r="D4" s="48">
        <f>B4/C4</f>
        <v>6.6666666666666666E-2</v>
      </c>
      <c r="E4" s="49"/>
      <c r="F4" s="49"/>
      <c r="G4" s="47"/>
      <c r="H4" s="47"/>
      <c r="I4" s="47"/>
      <c r="J4" s="47"/>
      <c r="K4" s="49"/>
      <c r="L4" s="50"/>
      <c r="M4" s="47"/>
      <c r="N4" s="47"/>
      <c r="O4" s="49"/>
      <c r="P4" s="49"/>
      <c r="Q4" s="49"/>
      <c r="R4" s="51"/>
    </row>
    <row r="5" spans="1:18" x14ac:dyDescent="0.25">
      <c r="A5" s="47"/>
      <c r="B5" s="47"/>
      <c r="C5" s="47"/>
      <c r="D5" s="48"/>
      <c r="E5" s="49"/>
      <c r="F5" s="49"/>
      <c r="G5" s="47"/>
      <c r="H5" s="47"/>
      <c r="I5" s="49"/>
      <c r="J5" s="49"/>
      <c r="K5" s="49"/>
      <c r="L5" s="51"/>
      <c r="M5" s="47"/>
      <c r="N5" s="47"/>
      <c r="O5" s="49"/>
      <c r="P5" s="49"/>
      <c r="Q5" s="49"/>
      <c r="R5" s="51"/>
    </row>
    <row r="6" spans="1:18" x14ac:dyDescent="0.25">
      <c r="A6" s="47"/>
      <c r="B6" s="47"/>
      <c r="C6" s="47"/>
      <c r="D6" s="48"/>
      <c r="E6" s="49"/>
      <c r="F6" s="49"/>
      <c r="G6" s="47"/>
      <c r="H6" s="47"/>
      <c r="I6" s="49"/>
      <c r="J6" s="49"/>
      <c r="K6" s="49"/>
      <c r="L6" s="51"/>
      <c r="M6" s="47"/>
      <c r="N6" s="47"/>
      <c r="O6" s="49"/>
      <c r="P6" s="49"/>
      <c r="Q6" s="49"/>
      <c r="R6" s="51"/>
    </row>
    <row r="7" spans="1:18" x14ac:dyDescent="0.25">
      <c r="A7" s="50" t="s">
        <v>13</v>
      </c>
      <c r="B7" s="50">
        <f>B3+B4+B5+B6</f>
        <v>21.2</v>
      </c>
      <c r="C7" s="50">
        <f>C3+C4+C5+C6</f>
        <v>277.3</v>
      </c>
      <c r="F7" s="50">
        <f>F3+F4+F5</f>
        <v>0</v>
      </c>
      <c r="H7" s="50">
        <f>H3+H4+H5+H6</f>
        <v>0</v>
      </c>
      <c r="L7" s="50">
        <f>L3+L4</f>
        <v>118.8</v>
      </c>
      <c r="N7" s="50">
        <f>N3</f>
        <v>0.06</v>
      </c>
      <c r="R7" s="50">
        <f>R3+R4+R5+R6</f>
        <v>30</v>
      </c>
    </row>
    <row r="8" spans="1:18" x14ac:dyDescent="0.25">
      <c r="J8" s="52" t="s">
        <v>115</v>
      </c>
    </row>
    <row r="9" spans="1:18" x14ac:dyDescent="0.25">
      <c r="H9" s="53" t="s">
        <v>17</v>
      </c>
      <c r="I9" s="54">
        <f>Q12/D4*100</f>
        <v>87.697647512533749</v>
      </c>
      <c r="J9" s="55">
        <v>87.7</v>
      </c>
    </row>
    <row r="10" spans="1:18" x14ac:dyDescent="0.25">
      <c r="H10" s="56" t="s">
        <v>18</v>
      </c>
      <c r="I10" s="57">
        <v>100</v>
      </c>
      <c r="J10" s="55">
        <v>100</v>
      </c>
    </row>
    <row r="11" spans="1:18" x14ac:dyDescent="0.25">
      <c r="H11" s="53" t="s">
        <v>19</v>
      </c>
      <c r="I11" s="54">
        <f>I9/I10*100</f>
        <v>87.697647512533749</v>
      </c>
      <c r="J11" s="55">
        <v>87.7</v>
      </c>
      <c r="O11" s="58" t="s">
        <v>1</v>
      </c>
      <c r="P11" s="58" t="s">
        <v>14</v>
      </c>
      <c r="Q11" s="58" t="s">
        <v>3</v>
      </c>
    </row>
    <row r="12" spans="1:18" x14ac:dyDescent="0.25">
      <c r="H12" s="56" t="s">
        <v>20</v>
      </c>
      <c r="I12" s="57">
        <f>P12/C7*100</f>
        <v>93.508835196538044</v>
      </c>
      <c r="M12" s="120" t="s">
        <v>15</v>
      </c>
      <c r="N12" s="120"/>
      <c r="O12" s="59">
        <v>15.16</v>
      </c>
      <c r="P12" s="59">
        <v>259.3</v>
      </c>
      <c r="Q12" s="48">
        <f>O12/P12</f>
        <v>5.8465098341689163E-2</v>
      </c>
    </row>
    <row r="13" spans="1:18" x14ac:dyDescent="0.25">
      <c r="H13" s="53" t="s">
        <v>21</v>
      </c>
      <c r="I13" s="54">
        <f>O12/B7*100</f>
        <v>71.509433962264154</v>
      </c>
      <c r="J13" s="60" t="s">
        <v>103</v>
      </c>
      <c r="K13" s="61">
        <f>I13/I12*100</f>
        <v>76.473451745992477</v>
      </c>
      <c r="O13" s="57" t="s">
        <v>7</v>
      </c>
    </row>
    <row r="14" spans="1:18" ht="28.8" customHeight="1" x14ac:dyDescent="0.25">
      <c r="H14" s="56" t="s">
        <v>22</v>
      </c>
      <c r="I14" s="57">
        <f>(B7+F7+L7+N7+R7)/O12</f>
        <v>11.217678100263852</v>
      </c>
      <c r="J14" s="60" t="s">
        <v>124</v>
      </c>
      <c r="K14" s="62">
        <f>1/I13-1</f>
        <v>-0.98601583113456459</v>
      </c>
      <c r="M14" s="121" t="s">
        <v>16</v>
      </c>
      <c r="N14" s="122"/>
      <c r="O14" s="63"/>
    </row>
    <row r="15" spans="1:18" x14ac:dyDescent="0.25">
      <c r="H15" s="64" t="s">
        <v>23</v>
      </c>
      <c r="I15" s="47">
        <f>(B7+F7+L7)/O12</f>
        <v>9.2348284960422156</v>
      </c>
    </row>
    <row r="16" spans="1:18" ht="46.8" x14ac:dyDescent="0.25">
      <c r="H16" s="65" t="s">
        <v>28</v>
      </c>
      <c r="I16" s="66">
        <f>(B7+F7)/O12</f>
        <v>1.3984168865435356</v>
      </c>
    </row>
    <row r="17" spans="1:18" x14ac:dyDescent="0.25">
      <c r="H17" s="67" t="s">
        <v>24</v>
      </c>
      <c r="I17" s="68">
        <f>L7/O12</f>
        <v>7.8364116094986809</v>
      </c>
    </row>
    <row r="18" spans="1:18" x14ac:dyDescent="0.25">
      <c r="H18" s="69" t="s">
        <v>29</v>
      </c>
      <c r="I18" s="54">
        <f>(N7+R7)/O12</f>
        <v>1.9828496042216357</v>
      </c>
    </row>
    <row r="19" spans="1:18" ht="31.2" x14ac:dyDescent="0.25">
      <c r="H19" s="64" t="s">
        <v>30</v>
      </c>
      <c r="I19" s="47">
        <f>N7/O12</f>
        <v>3.9577836411609493E-3</v>
      </c>
    </row>
    <row r="20" spans="1:18" ht="31.2" x14ac:dyDescent="0.25">
      <c r="H20" s="65" t="s">
        <v>31</v>
      </c>
      <c r="I20" s="66">
        <f>R7/O12</f>
        <v>1.9788918205804749</v>
      </c>
    </row>
    <row r="22" spans="1:18" x14ac:dyDescent="0.25">
      <c r="A22" s="70" t="s">
        <v>25</v>
      </c>
      <c r="H22" s="71" t="s">
        <v>36</v>
      </c>
    </row>
    <row r="23" spans="1:18" ht="52.8" customHeight="1" x14ac:dyDescent="0.25">
      <c r="A23" s="123" t="s">
        <v>26</v>
      </c>
      <c r="B23" s="123"/>
      <c r="C23" s="114" t="s">
        <v>32</v>
      </c>
      <c r="D23" s="114"/>
      <c r="E23" s="114"/>
      <c r="F23" s="114"/>
      <c r="G23" s="114"/>
      <c r="H23" s="54" t="s">
        <v>113</v>
      </c>
    </row>
    <row r="24" spans="1:18" ht="74.400000000000006" customHeight="1" x14ac:dyDescent="0.25">
      <c r="A24" s="111" t="s">
        <v>27</v>
      </c>
      <c r="B24" s="111"/>
      <c r="C24" s="111" t="s">
        <v>125</v>
      </c>
      <c r="D24" s="111"/>
      <c r="E24" s="111"/>
      <c r="F24" s="111"/>
      <c r="G24" s="111"/>
      <c r="H24" s="72"/>
    </row>
    <row r="25" spans="1:18" ht="59.4" customHeight="1" x14ac:dyDescent="0.25">
      <c r="A25" s="110" t="s">
        <v>33</v>
      </c>
      <c r="B25" s="110"/>
      <c r="C25" s="110" t="s">
        <v>34</v>
      </c>
      <c r="D25" s="110"/>
      <c r="E25" s="110"/>
      <c r="F25" s="110"/>
      <c r="G25" s="110"/>
      <c r="H25" s="73"/>
    </row>
    <row r="26" spans="1:18" ht="58.8" customHeight="1" x14ac:dyDescent="0.25">
      <c r="A26" s="118" t="s">
        <v>35</v>
      </c>
      <c r="B26" s="118"/>
      <c r="C26" s="118" t="s">
        <v>126</v>
      </c>
      <c r="D26" s="118"/>
      <c r="E26" s="118"/>
      <c r="F26" s="118"/>
      <c r="G26" s="118"/>
      <c r="H26" s="74"/>
    </row>
    <row r="28" spans="1:18" x14ac:dyDescent="0.25">
      <c r="A28" s="70" t="s">
        <v>39</v>
      </c>
      <c r="E28" s="71" t="s">
        <v>49</v>
      </c>
      <c r="K28" s="71" t="s">
        <v>49</v>
      </c>
    </row>
    <row r="29" spans="1:18" ht="31.8" customHeight="1" x14ac:dyDescent="0.25">
      <c r="A29" s="114" t="s">
        <v>40</v>
      </c>
      <c r="B29" s="114"/>
      <c r="C29" s="114"/>
      <c r="D29" s="75" t="s">
        <v>44</v>
      </c>
      <c r="E29" s="54" t="s">
        <v>114</v>
      </c>
      <c r="G29" s="114" t="s">
        <v>50</v>
      </c>
      <c r="H29" s="114"/>
      <c r="I29" s="114"/>
      <c r="J29" s="54" t="s">
        <v>44</v>
      </c>
      <c r="K29" s="54" t="s">
        <v>114</v>
      </c>
    </row>
    <row r="30" spans="1:18" ht="28.8" customHeight="1" x14ac:dyDescent="0.25">
      <c r="A30" s="111" t="s">
        <v>41</v>
      </c>
      <c r="B30" s="111"/>
      <c r="C30" s="111"/>
      <c r="D30" s="76" t="s">
        <v>46</v>
      </c>
      <c r="E30" s="72"/>
      <c r="G30" s="110" t="s">
        <v>51</v>
      </c>
      <c r="H30" s="110"/>
      <c r="I30" s="110"/>
      <c r="J30" s="73" t="s">
        <v>46</v>
      </c>
      <c r="K30" s="73"/>
    </row>
    <row r="31" spans="1:18" ht="28.8" customHeight="1" x14ac:dyDescent="0.25">
      <c r="A31" s="110" t="s">
        <v>42</v>
      </c>
      <c r="B31" s="110"/>
      <c r="C31" s="110"/>
      <c r="D31" s="77" t="s">
        <v>48</v>
      </c>
      <c r="E31" s="73"/>
    </row>
    <row r="32" spans="1:18" ht="28.8" customHeight="1" x14ac:dyDescent="0.25">
      <c r="R32" s="80"/>
    </row>
    <row r="33" spans="1:3" x14ac:dyDescent="0.25">
      <c r="A33" s="70" t="s">
        <v>52</v>
      </c>
    </row>
    <row r="34" spans="1:3" ht="43.2" customHeight="1" x14ac:dyDescent="0.25">
      <c r="A34" s="71" t="s">
        <v>53</v>
      </c>
      <c r="B34" s="71" t="s">
        <v>57</v>
      </c>
      <c r="C34" s="71" t="s">
        <v>58</v>
      </c>
    </row>
    <row r="35" spans="1:3" ht="28.8" customHeight="1" x14ac:dyDescent="0.25">
      <c r="A35" s="78" t="s">
        <v>54</v>
      </c>
      <c r="B35" s="73" t="s">
        <v>48</v>
      </c>
      <c r="C35" s="73"/>
    </row>
    <row r="36" spans="1:3" ht="39.6" customHeight="1" x14ac:dyDescent="0.25">
      <c r="A36" s="78" t="s">
        <v>55</v>
      </c>
      <c r="B36" s="72" t="s">
        <v>46</v>
      </c>
      <c r="C36" s="72"/>
    </row>
    <row r="37" spans="1:3" ht="41.4" customHeight="1" x14ac:dyDescent="0.25">
      <c r="A37" s="78" t="s">
        <v>127</v>
      </c>
      <c r="B37" s="54" t="s">
        <v>44</v>
      </c>
      <c r="C37" s="54"/>
    </row>
    <row r="49" spans="1:10" x14ac:dyDescent="0.25">
      <c r="A49" s="70" t="s">
        <v>60</v>
      </c>
      <c r="D49" s="79" t="s">
        <v>49</v>
      </c>
      <c r="J49" s="71" t="s">
        <v>49</v>
      </c>
    </row>
    <row r="50" spans="1:10" ht="26.4" customHeight="1" x14ac:dyDescent="0.25">
      <c r="A50" s="109" t="s">
        <v>129</v>
      </c>
      <c r="B50" s="109"/>
      <c r="C50" s="54" t="s">
        <v>44</v>
      </c>
      <c r="D50" s="75" t="s">
        <v>114</v>
      </c>
      <c r="F50" s="109" t="s">
        <v>64</v>
      </c>
      <c r="G50" s="109"/>
      <c r="H50" s="109"/>
      <c r="I50" s="73" t="s">
        <v>48</v>
      </c>
      <c r="J50" s="73"/>
    </row>
    <row r="51" spans="1:10" ht="29.4" customHeight="1" x14ac:dyDescent="0.25">
      <c r="A51" s="109" t="s">
        <v>130</v>
      </c>
      <c r="B51" s="109"/>
      <c r="C51" s="72" t="s">
        <v>46</v>
      </c>
      <c r="D51" s="76"/>
      <c r="F51" s="109" t="s">
        <v>132</v>
      </c>
      <c r="G51" s="109"/>
      <c r="H51" s="109"/>
      <c r="I51" s="114" t="s">
        <v>44</v>
      </c>
      <c r="J51" s="114" t="s">
        <v>114</v>
      </c>
    </row>
    <row r="52" spans="1:10" ht="24.6" customHeight="1" x14ac:dyDescent="0.25">
      <c r="A52" s="109" t="s">
        <v>131</v>
      </c>
      <c r="B52" s="109"/>
      <c r="C52" s="73" t="s">
        <v>48</v>
      </c>
      <c r="D52" s="77"/>
      <c r="F52" s="109"/>
      <c r="G52" s="109"/>
      <c r="H52" s="109"/>
      <c r="I52" s="109"/>
      <c r="J52" s="109"/>
    </row>
    <row r="54" spans="1:10" x14ac:dyDescent="0.25">
      <c r="A54" s="71" t="s">
        <v>61</v>
      </c>
      <c r="B54" s="109" t="s">
        <v>56</v>
      </c>
      <c r="C54" s="109"/>
      <c r="D54" s="79" t="s">
        <v>49</v>
      </c>
      <c r="F54" s="70" t="s">
        <v>65</v>
      </c>
      <c r="J54" s="71" t="s">
        <v>75</v>
      </c>
    </row>
    <row r="55" spans="1:10" x14ac:dyDescent="0.25">
      <c r="A55" s="78" t="s">
        <v>62</v>
      </c>
      <c r="B55" s="114" t="s">
        <v>43</v>
      </c>
      <c r="C55" s="114"/>
      <c r="D55" s="75"/>
      <c r="F55" s="109" t="s">
        <v>66</v>
      </c>
      <c r="G55" s="109"/>
      <c r="H55" s="109"/>
      <c r="I55" s="114" t="s">
        <v>43</v>
      </c>
      <c r="J55" s="114" t="s">
        <v>114</v>
      </c>
    </row>
    <row r="56" spans="1:10" x14ac:dyDescent="0.25">
      <c r="A56" s="78" t="s">
        <v>63</v>
      </c>
      <c r="B56" s="111" t="s">
        <v>45</v>
      </c>
      <c r="C56" s="111"/>
      <c r="D56" s="76" t="s">
        <v>114</v>
      </c>
      <c r="F56" s="109" t="s">
        <v>67</v>
      </c>
      <c r="G56" s="109"/>
      <c r="H56" s="109"/>
      <c r="I56" s="114"/>
      <c r="J56" s="114"/>
    </row>
    <row r="57" spans="1:10" x14ac:dyDescent="0.25">
      <c r="F57" s="109" t="s">
        <v>68</v>
      </c>
      <c r="G57" s="109"/>
      <c r="H57" s="109"/>
      <c r="I57" s="114"/>
      <c r="J57" s="114"/>
    </row>
    <row r="58" spans="1:10" x14ac:dyDescent="0.25">
      <c r="F58" s="109" t="s">
        <v>69</v>
      </c>
      <c r="G58" s="109"/>
      <c r="H58" s="109"/>
      <c r="I58" s="114"/>
      <c r="J58" s="114"/>
    </row>
    <row r="59" spans="1:10" ht="48.6" customHeight="1" x14ac:dyDescent="0.25">
      <c r="F59" s="109" t="s">
        <v>70</v>
      </c>
      <c r="G59" s="109"/>
      <c r="H59" s="109"/>
      <c r="I59" s="114"/>
      <c r="J59" s="114"/>
    </row>
    <row r="60" spans="1:10" ht="21.6" customHeight="1" x14ac:dyDescent="0.25">
      <c r="F60" s="109" t="s">
        <v>71</v>
      </c>
      <c r="G60" s="109"/>
      <c r="H60" s="109"/>
      <c r="I60" s="72" t="s">
        <v>46</v>
      </c>
      <c r="J60" s="72"/>
    </row>
    <row r="61" spans="1:10" x14ac:dyDescent="0.25">
      <c r="F61" s="109" t="s">
        <v>72</v>
      </c>
      <c r="G61" s="109"/>
      <c r="H61" s="109"/>
      <c r="I61" s="110" t="s">
        <v>47</v>
      </c>
      <c r="J61" s="110"/>
    </row>
    <row r="62" spans="1:10" x14ac:dyDescent="0.25">
      <c r="F62" s="109" t="s">
        <v>73</v>
      </c>
      <c r="G62" s="109"/>
      <c r="H62" s="109"/>
      <c r="I62" s="110"/>
      <c r="J62" s="110"/>
    </row>
    <row r="63" spans="1:10" x14ac:dyDescent="0.25">
      <c r="F63" s="109" t="s">
        <v>74</v>
      </c>
      <c r="G63" s="109"/>
      <c r="H63" s="109"/>
      <c r="I63" s="110"/>
      <c r="J63" s="110"/>
    </row>
    <row r="66" spans="1:13" x14ac:dyDescent="0.25">
      <c r="A66" s="70" t="s">
        <v>76</v>
      </c>
    </row>
    <row r="67" spans="1:13" x14ac:dyDescent="0.25">
      <c r="A67" s="71"/>
      <c r="B67" s="115" t="s">
        <v>77</v>
      </c>
      <c r="C67" s="115"/>
      <c r="D67" s="116" t="s">
        <v>78</v>
      </c>
      <c r="E67" s="116"/>
      <c r="F67" s="117" t="s">
        <v>79</v>
      </c>
      <c r="G67" s="117"/>
      <c r="H67" s="115" t="s">
        <v>97</v>
      </c>
      <c r="I67" s="115"/>
      <c r="J67" s="116" t="s">
        <v>97</v>
      </c>
      <c r="K67" s="116"/>
      <c r="L67" s="117" t="s">
        <v>97</v>
      </c>
      <c r="M67" s="117"/>
    </row>
    <row r="68" spans="1:13" ht="35.4" customHeight="1" x14ac:dyDescent="0.25">
      <c r="A68" s="71" t="s">
        <v>80</v>
      </c>
      <c r="B68" s="110" t="s">
        <v>85</v>
      </c>
      <c r="C68" s="110"/>
      <c r="D68" s="111" t="s">
        <v>90</v>
      </c>
      <c r="E68" s="111"/>
      <c r="F68" s="114" t="s">
        <v>95</v>
      </c>
      <c r="G68" s="114"/>
      <c r="H68" s="110"/>
      <c r="I68" s="110"/>
      <c r="J68" s="111"/>
      <c r="K68" s="111"/>
      <c r="L68" s="114" t="s">
        <v>114</v>
      </c>
      <c r="M68" s="114"/>
    </row>
    <row r="69" spans="1:13" ht="23.4" customHeight="1" x14ac:dyDescent="0.25">
      <c r="A69" s="71" t="s">
        <v>81</v>
      </c>
      <c r="B69" s="110" t="s">
        <v>86</v>
      </c>
      <c r="C69" s="110"/>
      <c r="D69" s="111" t="s">
        <v>91</v>
      </c>
      <c r="E69" s="111"/>
      <c r="F69" s="114"/>
      <c r="G69" s="114"/>
      <c r="H69" s="110"/>
      <c r="I69" s="110"/>
      <c r="J69" s="111"/>
      <c r="K69" s="111"/>
      <c r="L69" s="114"/>
      <c r="M69" s="114"/>
    </row>
    <row r="70" spans="1:13" ht="18.600000000000001" customHeight="1" x14ac:dyDescent="0.25">
      <c r="A70" s="71" t="s">
        <v>82</v>
      </c>
      <c r="B70" s="110" t="s">
        <v>87</v>
      </c>
      <c r="C70" s="110"/>
      <c r="D70" s="111" t="s">
        <v>92</v>
      </c>
      <c r="E70" s="111"/>
      <c r="F70" s="114"/>
      <c r="G70" s="114"/>
      <c r="H70" s="110"/>
      <c r="I70" s="110"/>
      <c r="J70" s="111"/>
      <c r="K70" s="111"/>
      <c r="L70" s="114"/>
      <c r="M70" s="114"/>
    </row>
    <row r="71" spans="1:13" ht="28.8" customHeight="1" x14ac:dyDescent="0.25">
      <c r="A71" s="71" t="s">
        <v>83</v>
      </c>
      <c r="B71" s="110" t="s">
        <v>89</v>
      </c>
      <c r="C71" s="110"/>
      <c r="D71" s="111" t="s">
        <v>93</v>
      </c>
      <c r="E71" s="111"/>
      <c r="F71" s="114"/>
      <c r="G71" s="114"/>
      <c r="H71" s="110"/>
      <c r="I71" s="110"/>
      <c r="J71" s="111"/>
      <c r="K71" s="111"/>
      <c r="L71" s="114"/>
      <c r="M71" s="114"/>
    </row>
    <row r="72" spans="1:13" ht="36.6" customHeight="1" x14ac:dyDescent="0.25">
      <c r="A72" s="71" t="s">
        <v>84</v>
      </c>
      <c r="B72" s="110" t="s">
        <v>88</v>
      </c>
      <c r="C72" s="110"/>
      <c r="D72" s="111" t="s">
        <v>94</v>
      </c>
      <c r="E72" s="111"/>
      <c r="F72" s="114"/>
      <c r="G72" s="114"/>
      <c r="H72" s="110"/>
      <c r="I72" s="110"/>
      <c r="J72" s="111"/>
      <c r="K72" s="111"/>
      <c r="L72" s="114"/>
      <c r="M72" s="114"/>
    </row>
    <row r="74" spans="1:13" x14ac:dyDescent="0.25">
      <c r="A74" s="112" t="s">
        <v>98</v>
      </c>
      <c r="B74" s="112"/>
      <c r="C74" s="112"/>
      <c r="D74" s="112"/>
      <c r="F74" s="113" t="s">
        <v>96</v>
      </c>
      <c r="G74" s="113"/>
      <c r="H74" s="113"/>
    </row>
    <row r="75" spans="1:13" ht="27.6" customHeight="1" x14ac:dyDescent="0.25">
      <c r="A75" s="109" t="s">
        <v>99</v>
      </c>
      <c r="B75" s="109"/>
      <c r="C75" s="109"/>
      <c r="D75" s="109"/>
      <c r="E75" s="73" t="s">
        <v>48</v>
      </c>
      <c r="F75" s="110" t="s">
        <v>116</v>
      </c>
      <c r="G75" s="110"/>
      <c r="H75" s="110"/>
    </row>
  </sheetData>
  <mergeCells count="63">
    <mergeCell ref="A24:B24"/>
    <mergeCell ref="C24:G24"/>
    <mergeCell ref="A1:B1"/>
    <mergeCell ref="M12:N12"/>
    <mergeCell ref="M14:N14"/>
    <mergeCell ref="A23:B23"/>
    <mergeCell ref="C23:G23"/>
    <mergeCell ref="A25:B25"/>
    <mergeCell ref="C25:G25"/>
    <mergeCell ref="A26:B26"/>
    <mergeCell ref="C26:G26"/>
    <mergeCell ref="A29:C29"/>
    <mergeCell ref="G29:I29"/>
    <mergeCell ref="A30:C30"/>
    <mergeCell ref="G30:I30"/>
    <mergeCell ref="A31:C31"/>
    <mergeCell ref="A50:B50"/>
    <mergeCell ref="F50:H50"/>
    <mergeCell ref="J51:J52"/>
    <mergeCell ref="A52:B52"/>
    <mergeCell ref="B54:C54"/>
    <mergeCell ref="B55:C55"/>
    <mergeCell ref="F55:H55"/>
    <mergeCell ref="I55:I59"/>
    <mergeCell ref="J55:J59"/>
    <mergeCell ref="B56:C56"/>
    <mergeCell ref="F56:H56"/>
    <mergeCell ref="F57:H57"/>
    <mergeCell ref="A51:B51"/>
    <mergeCell ref="F51:H52"/>
    <mergeCell ref="I51:I52"/>
    <mergeCell ref="L67:M67"/>
    <mergeCell ref="F58:H58"/>
    <mergeCell ref="F59:H59"/>
    <mergeCell ref="F60:H60"/>
    <mergeCell ref="F61:H61"/>
    <mergeCell ref="I61:I63"/>
    <mergeCell ref="J61:J63"/>
    <mergeCell ref="F62:H62"/>
    <mergeCell ref="F63:H63"/>
    <mergeCell ref="B67:C67"/>
    <mergeCell ref="D67:E67"/>
    <mergeCell ref="F67:G67"/>
    <mergeCell ref="H67:I67"/>
    <mergeCell ref="J67:K67"/>
    <mergeCell ref="L68:M72"/>
    <mergeCell ref="B69:C69"/>
    <mergeCell ref="D69:E69"/>
    <mergeCell ref="B70:C70"/>
    <mergeCell ref="D70:E70"/>
    <mergeCell ref="B68:C68"/>
    <mergeCell ref="D68:E68"/>
    <mergeCell ref="F68:G72"/>
    <mergeCell ref="H68:I72"/>
    <mergeCell ref="J68:K72"/>
    <mergeCell ref="A75:D75"/>
    <mergeCell ref="F75:H75"/>
    <mergeCell ref="B71:C71"/>
    <mergeCell ref="D71:E71"/>
    <mergeCell ref="B72:C72"/>
    <mergeCell ref="D72:E72"/>
    <mergeCell ref="A74:D74"/>
    <mergeCell ref="F74:H74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00B6-25FD-4FD9-A36A-4015E8CF13D2}">
  <dimension ref="A1:R75"/>
  <sheetViews>
    <sheetView zoomScale="80" zoomScaleNormal="80" workbookViewId="0">
      <selection activeCell="T17" sqref="T17"/>
    </sheetView>
  </sheetViews>
  <sheetFormatPr defaultRowHeight="13.8" x14ac:dyDescent="0.25"/>
  <cols>
    <col min="1" max="1" width="27.88671875" style="1" customWidth="1"/>
    <col min="2" max="2" width="9.6640625" style="1" customWidth="1"/>
    <col min="3" max="3" width="12.21875" style="1" customWidth="1"/>
    <col min="4" max="4" width="8.6640625" style="31" customWidth="1"/>
    <col min="5" max="5" width="13.33203125" style="1" customWidth="1"/>
    <col min="6" max="6" width="11.44140625" style="1" customWidth="1"/>
    <col min="7" max="7" width="15.88671875" style="1" customWidth="1"/>
    <col min="8" max="8" width="20" style="1" customWidth="1"/>
    <col min="9" max="9" width="18.77734375" style="1" customWidth="1"/>
    <col min="10" max="10" width="12.77734375" style="1" customWidth="1"/>
    <col min="11" max="11" width="12.88671875" style="1" customWidth="1"/>
    <col min="12" max="12" width="10" style="1" bestFit="1" customWidth="1"/>
    <col min="13" max="13" width="16.6640625" style="1" customWidth="1"/>
    <col min="14" max="14" width="9.77734375" style="1" customWidth="1"/>
    <col min="15" max="15" width="14.33203125" style="1" customWidth="1"/>
    <col min="16" max="16" width="7.6640625" style="1" customWidth="1"/>
    <col min="17" max="17" width="8.109375" style="1" customWidth="1"/>
    <col min="18" max="16384" width="8.88671875" style="1"/>
  </cols>
  <sheetData>
    <row r="1" spans="1:18" x14ac:dyDescent="0.25">
      <c r="A1" s="89" t="s">
        <v>101</v>
      </c>
      <c r="B1" s="90"/>
    </row>
    <row r="2" spans="1:18" ht="30.6" x14ac:dyDescent="0.25">
      <c r="A2" s="2" t="s">
        <v>0</v>
      </c>
      <c r="B2" s="2" t="s">
        <v>8</v>
      </c>
      <c r="C2" s="2" t="s">
        <v>2</v>
      </c>
      <c r="D2" s="32" t="s">
        <v>3</v>
      </c>
      <c r="E2" s="3" t="s">
        <v>4</v>
      </c>
      <c r="F2" s="3" t="s">
        <v>8</v>
      </c>
      <c r="G2" s="2" t="s">
        <v>100</v>
      </c>
      <c r="H2" s="2" t="s">
        <v>8</v>
      </c>
      <c r="I2" s="3" t="s">
        <v>5</v>
      </c>
      <c r="J2" s="3" t="s">
        <v>102</v>
      </c>
      <c r="K2" s="3" t="s">
        <v>9</v>
      </c>
      <c r="L2" s="3" t="s">
        <v>8</v>
      </c>
      <c r="M2" s="2" t="s">
        <v>10</v>
      </c>
      <c r="N2" s="2" t="s">
        <v>8</v>
      </c>
      <c r="O2" s="3" t="s">
        <v>6</v>
      </c>
      <c r="P2" s="3" t="s">
        <v>102</v>
      </c>
      <c r="Q2" s="3" t="s">
        <v>9</v>
      </c>
      <c r="R2" s="3" t="s">
        <v>8</v>
      </c>
    </row>
    <row r="3" spans="1:18" ht="27.6" x14ac:dyDescent="0.25">
      <c r="A3" s="4" t="s">
        <v>11</v>
      </c>
      <c r="B3" s="5">
        <v>15.2</v>
      </c>
      <c r="C3" s="5">
        <v>259.3</v>
      </c>
      <c r="D3" s="33">
        <f>B3/C3</f>
        <v>5.8619359814886224E-2</v>
      </c>
      <c r="E3" s="7"/>
      <c r="F3" s="7"/>
      <c r="G3" s="5"/>
      <c r="H3" s="5"/>
      <c r="I3" s="5" t="s">
        <v>106</v>
      </c>
      <c r="J3" s="5">
        <v>270</v>
      </c>
      <c r="K3" s="7">
        <v>0.74</v>
      </c>
      <c r="L3" s="26">
        <f>J3*K3</f>
        <v>199.8</v>
      </c>
      <c r="M3" s="5" t="s">
        <v>108</v>
      </c>
      <c r="N3" s="5">
        <v>1.6</v>
      </c>
      <c r="O3" s="7" t="s">
        <v>106</v>
      </c>
      <c r="P3" s="7">
        <v>60</v>
      </c>
      <c r="Q3" s="7">
        <v>0.74</v>
      </c>
      <c r="R3" s="6">
        <f>P3*Q3</f>
        <v>44.4</v>
      </c>
    </row>
    <row r="4" spans="1:18" ht="16.2" x14ac:dyDescent="0.25">
      <c r="A4" s="5" t="s">
        <v>104</v>
      </c>
      <c r="B4" s="5">
        <v>8.77</v>
      </c>
      <c r="C4" s="5">
        <v>181.32</v>
      </c>
      <c r="D4" s="33">
        <f>B4/C4</f>
        <v>4.8367527024045884E-2</v>
      </c>
      <c r="E4" s="7"/>
      <c r="F4" s="7"/>
      <c r="G4" s="5"/>
      <c r="H4" s="5"/>
      <c r="I4" s="5" t="s">
        <v>12</v>
      </c>
      <c r="J4" s="5">
        <v>80.58</v>
      </c>
      <c r="K4" s="7">
        <v>1</v>
      </c>
      <c r="L4" s="26">
        <f>J4*K4</f>
        <v>80.58</v>
      </c>
      <c r="M4" s="5"/>
      <c r="N4" s="5"/>
      <c r="O4" s="7"/>
      <c r="P4" s="7"/>
      <c r="Q4" s="7"/>
      <c r="R4" s="6"/>
    </row>
    <row r="5" spans="1:18" x14ac:dyDescent="0.25">
      <c r="A5" s="5" t="s">
        <v>105</v>
      </c>
      <c r="B5" s="5">
        <v>1.76</v>
      </c>
      <c r="C5" s="5">
        <v>40</v>
      </c>
      <c r="D5" s="33">
        <f>B5/C5</f>
        <v>4.3999999999999997E-2</v>
      </c>
      <c r="E5" s="7"/>
      <c r="F5" s="7"/>
      <c r="G5" s="5"/>
      <c r="H5" s="5"/>
      <c r="I5" s="5" t="s">
        <v>110</v>
      </c>
      <c r="J5" s="5">
        <v>5</v>
      </c>
      <c r="K5" s="7">
        <v>1.33</v>
      </c>
      <c r="L5" s="26">
        <f>J5*K5</f>
        <v>6.65</v>
      </c>
      <c r="M5" s="5"/>
      <c r="N5" s="5"/>
      <c r="O5" s="7"/>
      <c r="P5" s="7"/>
      <c r="Q5" s="7"/>
      <c r="R5" s="6"/>
    </row>
    <row r="6" spans="1:18" x14ac:dyDescent="0.25">
      <c r="A6" s="5" t="s">
        <v>107</v>
      </c>
      <c r="B6" s="5">
        <v>5.58</v>
      </c>
      <c r="C6" s="5">
        <v>36.46</v>
      </c>
      <c r="D6" s="33">
        <f>B6/C6</f>
        <v>0.15304443225452549</v>
      </c>
      <c r="E6" s="7"/>
      <c r="F6" s="7"/>
      <c r="G6" s="5"/>
      <c r="H6" s="5"/>
      <c r="I6" s="5" t="s">
        <v>109</v>
      </c>
      <c r="J6" s="5">
        <v>25</v>
      </c>
      <c r="K6" s="7">
        <v>0.68</v>
      </c>
      <c r="L6" s="26">
        <f>J6*K6</f>
        <v>17</v>
      </c>
      <c r="M6" s="5"/>
      <c r="N6" s="5"/>
      <c r="O6" s="7"/>
      <c r="P6" s="7"/>
      <c r="Q6" s="7"/>
      <c r="R6" s="6"/>
    </row>
    <row r="7" spans="1:18" x14ac:dyDescent="0.25">
      <c r="A7" s="26" t="s">
        <v>13</v>
      </c>
      <c r="B7" s="26">
        <f>B3+B4+B5+B6</f>
        <v>31.310000000000002</v>
      </c>
      <c r="C7" s="26">
        <f>C3+C4+C5+C6</f>
        <v>517.08000000000004</v>
      </c>
      <c r="F7" s="26">
        <f>F3+F4+F5</f>
        <v>0</v>
      </c>
      <c r="H7" s="26">
        <f>H3+H4+H5+H6</f>
        <v>0</v>
      </c>
      <c r="L7" s="26">
        <f>L3+L4+L5+L6</f>
        <v>304.02999999999997</v>
      </c>
      <c r="N7" s="26">
        <f>N3</f>
        <v>1.6</v>
      </c>
      <c r="R7" s="26">
        <f>R3+R4+R5+R6</f>
        <v>44.4</v>
      </c>
    </row>
    <row r="8" spans="1:18" x14ac:dyDescent="0.25">
      <c r="J8" s="39" t="s">
        <v>115</v>
      </c>
    </row>
    <row r="9" spans="1:18" x14ac:dyDescent="0.25">
      <c r="H9" s="8" t="s">
        <v>17</v>
      </c>
      <c r="I9" s="20">
        <f>Q12/D4*100</f>
        <v>70.325395844702498</v>
      </c>
      <c r="J9" s="40">
        <v>70.73</v>
      </c>
    </row>
    <row r="10" spans="1:18" x14ac:dyDescent="0.25">
      <c r="H10" s="9" t="s">
        <v>18</v>
      </c>
      <c r="I10" s="12">
        <v>100</v>
      </c>
      <c r="J10" s="40">
        <v>100</v>
      </c>
    </row>
    <row r="11" spans="1:18" x14ac:dyDescent="0.25">
      <c r="H11" s="8" t="s">
        <v>19</v>
      </c>
      <c r="I11" s="20">
        <f>I9/I10*100</f>
        <v>70.325395844702498</v>
      </c>
      <c r="J11" s="40">
        <v>70.73</v>
      </c>
      <c r="O11" s="10" t="s">
        <v>1</v>
      </c>
      <c r="P11" s="10" t="s">
        <v>14</v>
      </c>
      <c r="Q11" s="10" t="s">
        <v>3</v>
      </c>
    </row>
    <row r="12" spans="1:18" x14ac:dyDescent="0.25">
      <c r="H12" s="9" t="s">
        <v>20</v>
      </c>
      <c r="I12" s="12">
        <f>P12/C7*100</f>
        <v>50.146979190840881</v>
      </c>
      <c r="M12" s="101" t="s">
        <v>15</v>
      </c>
      <c r="N12" s="102"/>
      <c r="O12" s="11">
        <v>8.82</v>
      </c>
      <c r="P12" s="11">
        <v>259.3</v>
      </c>
      <c r="Q12" s="33">
        <f>O12/P12</f>
        <v>3.4014654839953723E-2</v>
      </c>
    </row>
    <row r="13" spans="1:18" x14ac:dyDescent="0.25">
      <c r="H13" s="8" t="s">
        <v>21</v>
      </c>
      <c r="I13" s="20">
        <f>O12/B7*100</f>
        <v>28.169913765570104</v>
      </c>
      <c r="J13" s="29" t="s">
        <v>103</v>
      </c>
      <c r="K13" s="30">
        <f>I13/I12*100</f>
        <v>56.174697300042375</v>
      </c>
      <c r="O13" s="12" t="s">
        <v>7</v>
      </c>
    </row>
    <row r="14" spans="1:18" ht="28.8" customHeight="1" x14ac:dyDescent="0.25">
      <c r="H14" s="9" t="s">
        <v>22</v>
      </c>
      <c r="I14" s="12">
        <f>(B7+F7+L7+N7+H7+R7)/O12</f>
        <v>43.235827664399089</v>
      </c>
      <c r="J14" s="29" t="s">
        <v>111</v>
      </c>
      <c r="K14" s="38">
        <f>1/I13-1</f>
        <v>-0.9645011337868481</v>
      </c>
      <c r="M14" s="103" t="s">
        <v>16</v>
      </c>
      <c r="N14" s="104"/>
      <c r="O14" s="13"/>
    </row>
    <row r="15" spans="1:18" x14ac:dyDescent="0.25">
      <c r="H15" s="14" t="s">
        <v>23</v>
      </c>
      <c r="I15" s="5">
        <f>(B7+F7+L7)/O12</f>
        <v>38.020408163265301</v>
      </c>
    </row>
    <row r="16" spans="1:18" ht="41.4" x14ac:dyDescent="0.25">
      <c r="H16" s="15" t="s">
        <v>28</v>
      </c>
      <c r="I16" s="27">
        <f>(B7+F7+H7)/O12</f>
        <v>3.5498866213151929</v>
      </c>
    </row>
    <row r="17" spans="1:11" x14ac:dyDescent="0.25">
      <c r="H17" s="16" t="s">
        <v>24</v>
      </c>
      <c r="I17" s="28">
        <f>L7/O12</f>
        <v>34.470521541950106</v>
      </c>
    </row>
    <row r="18" spans="1:11" x14ac:dyDescent="0.25">
      <c r="H18" s="17" t="s">
        <v>29</v>
      </c>
      <c r="I18" s="20">
        <f>(N7+R7)/O12</f>
        <v>5.2154195011337867</v>
      </c>
    </row>
    <row r="19" spans="1:11" x14ac:dyDescent="0.25">
      <c r="H19" s="14" t="s">
        <v>30</v>
      </c>
      <c r="I19" s="5">
        <f>(N7)/O12</f>
        <v>0.18140589569160998</v>
      </c>
    </row>
    <row r="20" spans="1:11" x14ac:dyDescent="0.25">
      <c r="H20" s="15" t="s">
        <v>31</v>
      </c>
      <c r="I20" s="27">
        <f>R7/O12</f>
        <v>5.0340136054421762</v>
      </c>
    </row>
    <row r="22" spans="1:11" x14ac:dyDescent="0.25">
      <c r="A22" s="18" t="s">
        <v>25</v>
      </c>
      <c r="H22" s="19" t="s">
        <v>36</v>
      </c>
    </row>
    <row r="23" spans="1:11" ht="57" customHeight="1" x14ac:dyDescent="0.25">
      <c r="A23" s="105" t="s">
        <v>26</v>
      </c>
      <c r="B23" s="106"/>
      <c r="C23" s="99" t="s">
        <v>32</v>
      </c>
      <c r="D23" s="100"/>
      <c r="E23" s="100"/>
      <c r="F23" s="100"/>
      <c r="G23" s="100"/>
      <c r="H23" s="20" t="s">
        <v>113</v>
      </c>
    </row>
    <row r="24" spans="1:11" ht="70.2" customHeight="1" x14ac:dyDescent="0.25">
      <c r="A24" s="91" t="s">
        <v>27</v>
      </c>
      <c r="B24" s="92"/>
      <c r="C24" s="91" t="s">
        <v>37</v>
      </c>
      <c r="D24" s="92"/>
      <c r="E24" s="92"/>
      <c r="F24" s="92"/>
      <c r="G24" s="92"/>
      <c r="H24" s="21" t="s">
        <v>117</v>
      </c>
    </row>
    <row r="25" spans="1:11" ht="49.8" customHeight="1" x14ac:dyDescent="0.25">
      <c r="A25" s="87" t="s">
        <v>33</v>
      </c>
      <c r="B25" s="88"/>
      <c r="C25" s="87" t="s">
        <v>34</v>
      </c>
      <c r="D25" s="88"/>
      <c r="E25" s="88"/>
      <c r="F25" s="88"/>
      <c r="G25" s="88"/>
      <c r="H25" s="22" t="s">
        <v>118</v>
      </c>
    </row>
    <row r="26" spans="1:11" ht="60.6" customHeight="1" x14ac:dyDescent="0.25">
      <c r="A26" s="107" t="s">
        <v>35</v>
      </c>
      <c r="B26" s="108"/>
      <c r="C26" s="107" t="s">
        <v>38</v>
      </c>
      <c r="D26" s="108"/>
      <c r="E26" s="108"/>
      <c r="F26" s="108"/>
      <c r="G26" s="108"/>
      <c r="H26" s="23"/>
    </row>
    <row r="28" spans="1:11" x14ac:dyDescent="0.25">
      <c r="A28" s="18" t="s">
        <v>39</v>
      </c>
      <c r="E28" s="19" t="s">
        <v>49</v>
      </c>
      <c r="K28" s="19" t="s">
        <v>49</v>
      </c>
    </row>
    <row r="29" spans="1:11" ht="31.8" customHeight="1" x14ac:dyDescent="0.25">
      <c r="A29" s="99" t="s">
        <v>40</v>
      </c>
      <c r="B29" s="100"/>
      <c r="C29" s="100"/>
      <c r="D29" s="34" t="s">
        <v>44</v>
      </c>
      <c r="E29" s="20" t="s">
        <v>114</v>
      </c>
      <c r="G29" s="99" t="s">
        <v>50</v>
      </c>
      <c r="H29" s="100"/>
      <c r="I29" s="100"/>
      <c r="J29" s="20" t="s">
        <v>44</v>
      </c>
      <c r="K29" s="20" t="s">
        <v>114</v>
      </c>
    </row>
    <row r="30" spans="1:11" ht="28.8" customHeight="1" x14ac:dyDescent="0.25">
      <c r="A30" s="91" t="s">
        <v>41</v>
      </c>
      <c r="B30" s="92"/>
      <c r="C30" s="92"/>
      <c r="D30" s="35" t="s">
        <v>46</v>
      </c>
      <c r="E30" s="21"/>
      <c r="G30" s="87" t="s">
        <v>51</v>
      </c>
      <c r="H30" s="88"/>
      <c r="I30" s="88"/>
      <c r="J30" s="22" t="s">
        <v>46</v>
      </c>
      <c r="K30" s="22"/>
    </row>
    <row r="31" spans="1:11" ht="28.8" customHeight="1" x14ac:dyDescent="0.25">
      <c r="A31" s="87" t="s">
        <v>42</v>
      </c>
      <c r="B31" s="88"/>
      <c r="C31" s="88"/>
      <c r="D31" s="36" t="s">
        <v>48</v>
      </c>
      <c r="E31" s="22"/>
    </row>
    <row r="32" spans="1:11" ht="28.8" customHeight="1" x14ac:dyDescent="0.25"/>
    <row r="33" spans="1:3" x14ac:dyDescent="0.25">
      <c r="A33" s="18" t="s">
        <v>52</v>
      </c>
    </row>
    <row r="34" spans="1:3" ht="43.2" customHeight="1" x14ac:dyDescent="0.25">
      <c r="A34" s="19" t="s">
        <v>53</v>
      </c>
      <c r="B34" s="19" t="s">
        <v>57</v>
      </c>
      <c r="C34" s="19" t="s">
        <v>58</v>
      </c>
    </row>
    <row r="35" spans="1:3" ht="28.8" customHeight="1" x14ac:dyDescent="0.25">
      <c r="A35" s="24" t="s">
        <v>54</v>
      </c>
      <c r="B35" s="22" t="s">
        <v>48</v>
      </c>
      <c r="C35" s="22"/>
    </row>
    <row r="36" spans="1:3" ht="29.4" customHeight="1" x14ac:dyDescent="0.25">
      <c r="A36" s="24" t="s">
        <v>55</v>
      </c>
      <c r="B36" s="21" t="s">
        <v>46</v>
      </c>
      <c r="C36" s="21"/>
    </row>
    <row r="37" spans="1:3" ht="41.4" customHeight="1" x14ac:dyDescent="0.25">
      <c r="A37" s="25" t="s">
        <v>59</v>
      </c>
      <c r="B37" s="20" t="s">
        <v>44</v>
      </c>
      <c r="C37" s="20"/>
    </row>
    <row r="49" spans="1:10" x14ac:dyDescent="0.25">
      <c r="A49" s="18" t="s">
        <v>60</v>
      </c>
      <c r="D49" s="37" t="s">
        <v>49</v>
      </c>
      <c r="J49" s="19" t="s">
        <v>49</v>
      </c>
    </row>
    <row r="50" spans="1:10" ht="26.4" customHeight="1" x14ac:dyDescent="0.25">
      <c r="A50" s="83" t="s">
        <v>133</v>
      </c>
      <c r="B50" s="84"/>
      <c r="C50" s="20" t="s">
        <v>44</v>
      </c>
      <c r="D50" s="34" t="s">
        <v>114</v>
      </c>
      <c r="F50" s="83" t="s">
        <v>64</v>
      </c>
      <c r="G50" s="84"/>
      <c r="H50" s="84"/>
      <c r="I50" s="22" t="s">
        <v>48</v>
      </c>
      <c r="J50" s="22"/>
    </row>
    <row r="51" spans="1:10" ht="29.4" customHeight="1" x14ac:dyDescent="0.25">
      <c r="A51" s="83" t="s">
        <v>134</v>
      </c>
      <c r="B51" s="84"/>
      <c r="C51" s="21" t="s">
        <v>46</v>
      </c>
      <c r="D51" s="35"/>
      <c r="F51" s="83" t="s">
        <v>132</v>
      </c>
      <c r="G51" s="84"/>
      <c r="H51" s="84"/>
      <c r="I51" s="99" t="s">
        <v>44</v>
      </c>
      <c r="J51" s="99"/>
    </row>
    <row r="52" spans="1:10" ht="24.6" customHeight="1" x14ac:dyDescent="0.25">
      <c r="A52" s="83" t="s">
        <v>135</v>
      </c>
      <c r="B52" s="84"/>
      <c r="C52" s="22" t="s">
        <v>48</v>
      </c>
      <c r="D52" s="36"/>
      <c r="F52" s="84"/>
      <c r="G52" s="84"/>
      <c r="H52" s="84"/>
      <c r="I52" s="84"/>
      <c r="J52" s="84"/>
    </row>
    <row r="54" spans="1:10" x14ac:dyDescent="0.25">
      <c r="A54" s="19" t="s">
        <v>61</v>
      </c>
      <c r="B54" s="83" t="s">
        <v>56</v>
      </c>
      <c r="C54" s="84"/>
      <c r="D54" s="37" t="s">
        <v>49</v>
      </c>
      <c r="F54" s="18" t="s">
        <v>65</v>
      </c>
      <c r="J54" s="19" t="s">
        <v>75</v>
      </c>
    </row>
    <row r="55" spans="1:10" x14ac:dyDescent="0.25">
      <c r="A55" s="24" t="s">
        <v>62</v>
      </c>
      <c r="B55" s="99" t="s">
        <v>43</v>
      </c>
      <c r="C55" s="100"/>
      <c r="D55" s="34"/>
      <c r="F55" s="83" t="s">
        <v>66</v>
      </c>
      <c r="G55" s="84"/>
      <c r="H55" s="84"/>
      <c r="I55" s="99" t="s">
        <v>43</v>
      </c>
      <c r="J55" s="99"/>
    </row>
    <row r="56" spans="1:10" x14ac:dyDescent="0.25">
      <c r="A56" s="24" t="s">
        <v>63</v>
      </c>
      <c r="B56" s="91" t="s">
        <v>45</v>
      </c>
      <c r="C56" s="92"/>
      <c r="D56" s="35" t="s">
        <v>114</v>
      </c>
      <c r="F56" s="83" t="s">
        <v>67</v>
      </c>
      <c r="G56" s="84"/>
      <c r="H56" s="84"/>
      <c r="I56" s="99"/>
      <c r="J56" s="100"/>
    </row>
    <row r="57" spans="1:10" x14ac:dyDescent="0.25">
      <c r="F57" s="83" t="s">
        <v>68</v>
      </c>
      <c r="G57" s="84"/>
      <c r="H57" s="84"/>
      <c r="I57" s="99"/>
      <c r="J57" s="100"/>
    </row>
    <row r="58" spans="1:10" x14ac:dyDescent="0.25">
      <c r="F58" s="83" t="s">
        <v>69</v>
      </c>
      <c r="G58" s="84"/>
      <c r="H58" s="84"/>
      <c r="I58" s="99"/>
      <c r="J58" s="100"/>
    </row>
    <row r="59" spans="1:10" ht="36.6" customHeight="1" x14ac:dyDescent="0.25">
      <c r="F59" s="83" t="s">
        <v>70</v>
      </c>
      <c r="G59" s="84"/>
      <c r="H59" s="84"/>
      <c r="I59" s="99"/>
      <c r="J59" s="100"/>
    </row>
    <row r="60" spans="1:10" ht="21.6" customHeight="1" x14ac:dyDescent="0.25">
      <c r="F60" s="83" t="s">
        <v>71</v>
      </c>
      <c r="G60" s="84"/>
      <c r="H60" s="84"/>
      <c r="I60" s="21" t="s">
        <v>46</v>
      </c>
      <c r="J60" s="21" t="s">
        <v>114</v>
      </c>
    </row>
    <row r="61" spans="1:10" x14ac:dyDescent="0.25">
      <c r="F61" s="83" t="s">
        <v>72</v>
      </c>
      <c r="G61" s="84"/>
      <c r="H61" s="84"/>
      <c r="I61" s="87" t="s">
        <v>47</v>
      </c>
      <c r="J61" s="87"/>
    </row>
    <row r="62" spans="1:10" x14ac:dyDescent="0.25">
      <c r="F62" s="83" t="s">
        <v>73</v>
      </c>
      <c r="G62" s="84"/>
      <c r="H62" s="84"/>
      <c r="I62" s="87"/>
      <c r="J62" s="88"/>
    </row>
    <row r="63" spans="1:10" x14ac:dyDescent="0.25">
      <c r="F63" s="83" t="s">
        <v>74</v>
      </c>
      <c r="G63" s="84"/>
      <c r="H63" s="84"/>
      <c r="I63" s="87"/>
      <c r="J63" s="88"/>
    </row>
    <row r="66" spans="1:13" x14ac:dyDescent="0.25">
      <c r="A66" s="18" t="s">
        <v>76</v>
      </c>
    </row>
    <row r="67" spans="1:13" x14ac:dyDescent="0.25">
      <c r="A67" s="19"/>
      <c r="B67" s="93" t="s">
        <v>77</v>
      </c>
      <c r="C67" s="94"/>
      <c r="D67" s="95" t="s">
        <v>78</v>
      </c>
      <c r="E67" s="96"/>
      <c r="F67" s="97" t="s">
        <v>79</v>
      </c>
      <c r="G67" s="98"/>
      <c r="H67" s="93" t="s">
        <v>97</v>
      </c>
      <c r="I67" s="94"/>
      <c r="J67" s="95" t="s">
        <v>97</v>
      </c>
      <c r="K67" s="96"/>
      <c r="L67" s="97" t="s">
        <v>97</v>
      </c>
      <c r="M67" s="98"/>
    </row>
    <row r="68" spans="1:13" ht="20.399999999999999" customHeight="1" x14ac:dyDescent="0.25">
      <c r="A68" s="19" t="s">
        <v>80</v>
      </c>
      <c r="B68" s="87" t="s">
        <v>85</v>
      </c>
      <c r="C68" s="88"/>
      <c r="D68" s="91" t="s">
        <v>90</v>
      </c>
      <c r="E68" s="92"/>
      <c r="F68" s="99" t="s">
        <v>95</v>
      </c>
      <c r="G68" s="100"/>
      <c r="H68" s="87" t="s">
        <v>119</v>
      </c>
      <c r="I68" s="88"/>
      <c r="J68" s="91" t="s">
        <v>120</v>
      </c>
      <c r="K68" s="92"/>
      <c r="L68" s="99" t="s">
        <v>121</v>
      </c>
      <c r="M68" s="100"/>
    </row>
    <row r="69" spans="1:13" ht="23.4" customHeight="1" x14ac:dyDescent="0.25">
      <c r="A69" s="19" t="s">
        <v>81</v>
      </c>
      <c r="B69" s="87" t="s">
        <v>86</v>
      </c>
      <c r="C69" s="88"/>
      <c r="D69" s="91" t="s">
        <v>91</v>
      </c>
      <c r="E69" s="92"/>
      <c r="F69" s="100"/>
      <c r="G69" s="100"/>
      <c r="H69" s="88"/>
      <c r="I69" s="88"/>
      <c r="J69" s="92"/>
      <c r="K69" s="92"/>
      <c r="L69" s="100"/>
      <c r="M69" s="100"/>
    </row>
    <row r="70" spans="1:13" ht="18.600000000000001" customHeight="1" x14ac:dyDescent="0.25">
      <c r="A70" s="19" t="s">
        <v>82</v>
      </c>
      <c r="B70" s="87" t="s">
        <v>87</v>
      </c>
      <c r="C70" s="88"/>
      <c r="D70" s="91" t="s">
        <v>92</v>
      </c>
      <c r="E70" s="92"/>
      <c r="F70" s="100"/>
      <c r="G70" s="100"/>
      <c r="H70" s="88"/>
      <c r="I70" s="88"/>
      <c r="J70" s="92"/>
      <c r="K70" s="92"/>
      <c r="L70" s="100"/>
      <c r="M70" s="100"/>
    </row>
    <row r="71" spans="1:13" ht="28.8" customHeight="1" x14ac:dyDescent="0.25">
      <c r="A71" s="19" t="s">
        <v>83</v>
      </c>
      <c r="B71" s="87" t="s">
        <v>89</v>
      </c>
      <c r="C71" s="87"/>
      <c r="D71" s="91" t="s">
        <v>93</v>
      </c>
      <c r="E71" s="92"/>
      <c r="F71" s="100"/>
      <c r="G71" s="100"/>
      <c r="H71" s="88"/>
      <c r="I71" s="88"/>
      <c r="J71" s="92"/>
      <c r="K71" s="92"/>
      <c r="L71" s="100"/>
      <c r="M71" s="100"/>
    </row>
    <row r="72" spans="1:13" ht="22.2" customHeight="1" x14ac:dyDescent="0.25">
      <c r="A72" s="19" t="s">
        <v>84</v>
      </c>
      <c r="B72" s="87" t="s">
        <v>88</v>
      </c>
      <c r="C72" s="88"/>
      <c r="D72" s="91" t="s">
        <v>94</v>
      </c>
      <c r="E72" s="92"/>
      <c r="F72" s="100"/>
      <c r="G72" s="100"/>
      <c r="H72" s="88"/>
      <c r="I72" s="88"/>
      <c r="J72" s="92"/>
      <c r="K72" s="92"/>
      <c r="L72" s="100"/>
      <c r="M72" s="100"/>
    </row>
    <row r="74" spans="1:13" x14ac:dyDescent="0.25">
      <c r="A74" s="81" t="s">
        <v>98</v>
      </c>
      <c r="B74" s="82"/>
      <c r="C74" s="82"/>
      <c r="D74" s="82"/>
      <c r="F74" s="85" t="s">
        <v>96</v>
      </c>
      <c r="G74" s="86"/>
      <c r="H74" s="86"/>
    </row>
    <row r="75" spans="1:13" ht="31.8" customHeight="1" x14ac:dyDescent="0.25">
      <c r="A75" s="83" t="s">
        <v>99</v>
      </c>
      <c r="B75" s="84"/>
      <c r="C75" s="84"/>
      <c r="D75" s="84"/>
      <c r="E75" s="22" t="s">
        <v>48</v>
      </c>
      <c r="F75" s="87" t="s">
        <v>116</v>
      </c>
      <c r="G75" s="88"/>
      <c r="H75" s="88"/>
    </row>
  </sheetData>
  <mergeCells count="63">
    <mergeCell ref="A24:B24"/>
    <mergeCell ref="C24:G24"/>
    <mergeCell ref="A1:B1"/>
    <mergeCell ref="M12:N12"/>
    <mergeCell ref="M14:N14"/>
    <mergeCell ref="A23:B23"/>
    <mergeCell ref="C23:G23"/>
    <mergeCell ref="A25:B25"/>
    <mergeCell ref="C25:G25"/>
    <mergeCell ref="A26:B26"/>
    <mergeCell ref="C26:G26"/>
    <mergeCell ref="A29:C29"/>
    <mergeCell ref="G29:I29"/>
    <mergeCell ref="A30:C30"/>
    <mergeCell ref="G30:I30"/>
    <mergeCell ref="A31:C31"/>
    <mergeCell ref="A50:B50"/>
    <mergeCell ref="F50:H50"/>
    <mergeCell ref="J51:J52"/>
    <mergeCell ref="A52:B52"/>
    <mergeCell ref="B54:C54"/>
    <mergeCell ref="B55:C55"/>
    <mergeCell ref="F55:H55"/>
    <mergeCell ref="I55:I59"/>
    <mergeCell ref="J55:J59"/>
    <mergeCell ref="B56:C56"/>
    <mergeCell ref="F56:H56"/>
    <mergeCell ref="F57:H57"/>
    <mergeCell ref="A51:B51"/>
    <mergeCell ref="F51:H52"/>
    <mergeCell ref="I51:I52"/>
    <mergeCell ref="L67:M67"/>
    <mergeCell ref="F58:H58"/>
    <mergeCell ref="F59:H59"/>
    <mergeCell ref="F60:H60"/>
    <mergeCell ref="F61:H61"/>
    <mergeCell ref="I61:I63"/>
    <mergeCell ref="J61:J63"/>
    <mergeCell ref="F62:H62"/>
    <mergeCell ref="F63:H63"/>
    <mergeCell ref="B67:C67"/>
    <mergeCell ref="D67:E67"/>
    <mergeCell ref="F67:G67"/>
    <mergeCell ref="H67:I67"/>
    <mergeCell ref="J67:K67"/>
    <mergeCell ref="L68:M72"/>
    <mergeCell ref="B69:C69"/>
    <mergeCell ref="D69:E69"/>
    <mergeCell ref="B70:C70"/>
    <mergeCell ref="D70:E70"/>
    <mergeCell ref="B68:C68"/>
    <mergeCell ref="D68:E68"/>
    <mergeCell ref="F68:G72"/>
    <mergeCell ref="H68:I72"/>
    <mergeCell ref="J68:K72"/>
    <mergeCell ref="A75:D75"/>
    <mergeCell ref="F75:H75"/>
    <mergeCell ref="B71:C71"/>
    <mergeCell ref="D71:E71"/>
    <mergeCell ref="B72:C72"/>
    <mergeCell ref="D72:E72"/>
    <mergeCell ref="A74:D74"/>
    <mergeCell ref="F74:H74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B422-B0E1-4E47-A287-90D4C87BA520}">
  <dimension ref="A1:R75"/>
  <sheetViews>
    <sheetView topLeftCell="A7" zoomScale="80" zoomScaleNormal="80" workbookViewId="0">
      <selection activeCell="AA21" sqref="AA21"/>
    </sheetView>
  </sheetViews>
  <sheetFormatPr defaultRowHeight="15.6" x14ac:dyDescent="0.25"/>
  <cols>
    <col min="1" max="1" width="27.88671875" style="41" customWidth="1"/>
    <col min="2" max="2" width="9.6640625" style="41" customWidth="1"/>
    <col min="3" max="3" width="12.21875" style="41" customWidth="1"/>
    <col min="4" max="4" width="8.6640625" style="42" customWidth="1"/>
    <col min="5" max="5" width="13.33203125" style="41" customWidth="1"/>
    <col min="6" max="6" width="11.44140625" style="41" customWidth="1"/>
    <col min="7" max="7" width="17.33203125" style="41" customWidth="1"/>
    <col min="8" max="8" width="21.77734375" style="41" customWidth="1"/>
    <col min="9" max="9" width="14.33203125" style="41" customWidth="1"/>
    <col min="10" max="10" width="12.77734375" style="41" customWidth="1"/>
    <col min="11" max="11" width="12.88671875" style="41" customWidth="1"/>
    <col min="12" max="12" width="9.33203125" style="41" bestFit="1" customWidth="1"/>
    <col min="13" max="13" width="16.6640625" style="41" customWidth="1"/>
    <col min="14" max="14" width="9.77734375" style="41" customWidth="1"/>
    <col min="15" max="15" width="14.33203125" style="41" customWidth="1"/>
    <col min="16" max="16" width="7.6640625" style="41" customWidth="1"/>
    <col min="17" max="17" width="8.109375" style="41" customWidth="1"/>
    <col min="18" max="18" width="9" style="41" bestFit="1" customWidth="1"/>
    <col min="19" max="16384" width="8.88671875" style="41"/>
  </cols>
  <sheetData>
    <row r="1" spans="1:18" x14ac:dyDescent="0.25">
      <c r="A1" s="119" t="s">
        <v>101</v>
      </c>
      <c r="B1" s="119"/>
    </row>
    <row r="2" spans="1:18" ht="33.6" x14ac:dyDescent="0.25">
      <c r="A2" s="43" t="s">
        <v>0</v>
      </c>
      <c r="B2" s="43" t="s">
        <v>112</v>
      </c>
      <c r="C2" s="43" t="s">
        <v>2</v>
      </c>
      <c r="D2" s="44" t="s">
        <v>3</v>
      </c>
      <c r="E2" s="45" t="s">
        <v>4</v>
      </c>
      <c r="F2" s="45" t="s">
        <v>112</v>
      </c>
      <c r="G2" s="43" t="s">
        <v>100</v>
      </c>
      <c r="H2" s="43" t="s">
        <v>112</v>
      </c>
      <c r="I2" s="45" t="s">
        <v>5</v>
      </c>
      <c r="J2" s="45" t="s">
        <v>145</v>
      </c>
      <c r="K2" s="45" t="s">
        <v>9</v>
      </c>
      <c r="L2" s="45" t="s">
        <v>112</v>
      </c>
      <c r="M2" s="43" t="s">
        <v>10</v>
      </c>
      <c r="N2" s="43" t="s">
        <v>112</v>
      </c>
      <c r="O2" s="45" t="s">
        <v>6</v>
      </c>
      <c r="P2" s="45" t="s">
        <v>145</v>
      </c>
      <c r="Q2" s="45" t="s">
        <v>9</v>
      </c>
      <c r="R2" s="45" t="s">
        <v>112</v>
      </c>
    </row>
    <row r="3" spans="1:18" ht="27.6" x14ac:dyDescent="0.25">
      <c r="A3" s="46" t="s">
        <v>11</v>
      </c>
      <c r="B3" s="47">
        <v>200</v>
      </c>
      <c r="C3" s="47">
        <v>259.3</v>
      </c>
      <c r="D3" s="48">
        <f>B3/C3</f>
        <v>0.77130736598534511</v>
      </c>
      <c r="E3" s="49"/>
      <c r="F3" s="49"/>
      <c r="G3" s="47"/>
      <c r="H3" s="47"/>
      <c r="I3" s="47" t="s">
        <v>123</v>
      </c>
      <c r="J3" s="47">
        <v>1188</v>
      </c>
      <c r="K3" s="49">
        <v>1</v>
      </c>
      <c r="L3" s="50">
        <f>J3*K3</f>
        <v>1188</v>
      </c>
      <c r="M3" s="5" t="s">
        <v>143</v>
      </c>
      <c r="N3" s="47">
        <v>0.6</v>
      </c>
      <c r="O3" s="49" t="s">
        <v>144</v>
      </c>
      <c r="P3" s="49">
        <v>300</v>
      </c>
      <c r="Q3" s="49">
        <v>1</v>
      </c>
      <c r="R3" s="51">
        <f>P3*Q3</f>
        <v>300</v>
      </c>
    </row>
    <row r="4" spans="1:18" ht="18" x14ac:dyDescent="0.25">
      <c r="A4" s="47" t="s">
        <v>123</v>
      </c>
      <c r="B4" s="47">
        <v>12</v>
      </c>
      <c r="C4" s="47">
        <v>18</v>
      </c>
      <c r="D4" s="48">
        <f>B4/C4</f>
        <v>0.66666666666666663</v>
      </c>
      <c r="E4" s="49"/>
      <c r="F4" s="49"/>
      <c r="G4" s="47"/>
      <c r="H4" s="47"/>
      <c r="I4" s="47"/>
      <c r="J4" s="47"/>
      <c r="K4" s="49"/>
      <c r="L4" s="50"/>
      <c r="M4" s="47"/>
      <c r="N4" s="47"/>
      <c r="O4" s="49"/>
      <c r="P4" s="49"/>
      <c r="Q4" s="49"/>
      <c r="R4" s="51"/>
    </row>
    <row r="5" spans="1:18" x14ac:dyDescent="0.25">
      <c r="A5" s="47"/>
      <c r="B5" s="47"/>
      <c r="C5" s="47"/>
      <c r="D5" s="48"/>
      <c r="E5" s="49"/>
      <c r="F5" s="49"/>
      <c r="G5" s="47"/>
      <c r="H5" s="47"/>
      <c r="I5" s="49"/>
      <c r="J5" s="49"/>
      <c r="K5" s="49"/>
      <c r="L5" s="51"/>
      <c r="M5" s="47"/>
      <c r="N5" s="47"/>
      <c r="O5" s="49"/>
      <c r="P5" s="49"/>
      <c r="Q5" s="49"/>
      <c r="R5" s="51"/>
    </row>
    <row r="6" spans="1:18" x14ac:dyDescent="0.25">
      <c r="A6" s="47"/>
      <c r="B6" s="47"/>
      <c r="C6" s="47"/>
      <c r="D6" s="48"/>
      <c r="E6" s="49"/>
      <c r="F6" s="49"/>
      <c r="G6" s="47"/>
      <c r="H6" s="47"/>
      <c r="I6" s="49"/>
      <c r="J6" s="49"/>
      <c r="K6" s="49"/>
      <c r="L6" s="51"/>
      <c r="M6" s="47"/>
      <c r="N6" s="47"/>
      <c r="O6" s="49"/>
      <c r="P6" s="49"/>
      <c r="Q6" s="49"/>
      <c r="R6" s="51"/>
    </row>
    <row r="7" spans="1:18" x14ac:dyDescent="0.25">
      <c r="A7" s="50" t="s">
        <v>13</v>
      </c>
      <c r="B7" s="50">
        <f>B3+B4+B5+B6</f>
        <v>212</v>
      </c>
      <c r="C7" s="50">
        <f>C3+C4+C5+C6</f>
        <v>277.3</v>
      </c>
      <c r="F7" s="50">
        <f>F3+F4+F5</f>
        <v>0</v>
      </c>
      <c r="H7" s="50">
        <f>H3+H4+H5+H6</f>
        <v>0</v>
      </c>
      <c r="L7" s="50">
        <f>L3+L4</f>
        <v>1188</v>
      </c>
      <c r="N7" s="50">
        <f>N3</f>
        <v>0.6</v>
      </c>
      <c r="R7" s="50">
        <f>R3+R4+R5+R6</f>
        <v>300</v>
      </c>
    </row>
    <row r="8" spans="1:18" x14ac:dyDescent="0.25">
      <c r="J8" s="52" t="s">
        <v>115</v>
      </c>
    </row>
    <row r="9" spans="1:18" x14ac:dyDescent="0.25">
      <c r="H9" s="53" t="s">
        <v>17</v>
      </c>
      <c r="I9" s="54">
        <f>Q12/D4*100</f>
        <v>91.920555341303512</v>
      </c>
      <c r="J9" s="55">
        <v>91.92</v>
      </c>
    </row>
    <row r="10" spans="1:18" x14ac:dyDescent="0.25">
      <c r="H10" s="56" t="s">
        <v>18</v>
      </c>
      <c r="I10" s="57">
        <v>100</v>
      </c>
      <c r="J10" s="55">
        <v>100</v>
      </c>
    </row>
    <row r="11" spans="1:18" x14ac:dyDescent="0.25">
      <c r="H11" s="53" t="s">
        <v>19</v>
      </c>
      <c r="I11" s="54">
        <f>I9/I10*100</f>
        <v>91.920555341303512</v>
      </c>
      <c r="J11" s="55">
        <v>91.92</v>
      </c>
      <c r="O11" s="58" t="s">
        <v>146</v>
      </c>
      <c r="P11" s="58" t="s">
        <v>14</v>
      </c>
      <c r="Q11" s="58" t="s">
        <v>3</v>
      </c>
    </row>
    <row r="12" spans="1:18" x14ac:dyDescent="0.25">
      <c r="H12" s="56" t="s">
        <v>20</v>
      </c>
      <c r="I12" s="57">
        <f>P12/C7*100</f>
        <v>93.508835196538044</v>
      </c>
      <c r="M12" s="120" t="s">
        <v>15</v>
      </c>
      <c r="N12" s="120"/>
      <c r="O12" s="59">
        <v>158.9</v>
      </c>
      <c r="P12" s="59">
        <v>259.3</v>
      </c>
      <c r="Q12" s="48">
        <f>O12/P12</f>
        <v>0.61280370227535674</v>
      </c>
    </row>
    <row r="13" spans="1:18" x14ac:dyDescent="0.25">
      <c r="H13" s="53" t="s">
        <v>21</v>
      </c>
      <c r="I13" s="54">
        <f>O12/B7*100</f>
        <v>74.952830188679243</v>
      </c>
      <c r="J13" s="60" t="s">
        <v>103</v>
      </c>
      <c r="K13" s="61">
        <f>I13/I12*100</f>
        <v>80.155880491017186</v>
      </c>
      <c r="O13" s="57" t="s">
        <v>7</v>
      </c>
    </row>
    <row r="14" spans="1:18" ht="28.8" customHeight="1" x14ac:dyDescent="0.25">
      <c r="H14" s="56" t="s">
        <v>22</v>
      </c>
      <c r="I14" s="57">
        <f>(B7+F7+L7+N7+R7)/O12</f>
        <v>10.702328508495908</v>
      </c>
      <c r="J14" s="60" t="s">
        <v>124</v>
      </c>
      <c r="K14" s="62">
        <f>1/I13-1</f>
        <v>-0.98665827564505981</v>
      </c>
      <c r="M14" s="121" t="s">
        <v>16</v>
      </c>
      <c r="N14" s="122"/>
      <c r="O14" s="63"/>
    </row>
    <row r="15" spans="1:18" x14ac:dyDescent="0.25">
      <c r="H15" s="64" t="s">
        <v>23</v>
      </c>
      <c r="I15" s="47">
        <f>(B7+F7+L7)/O12</f>
        <v>8.8105726872246688</v>
      </c>
    </row>
    <row r="16" spans="1:18" ht="31.2" x14ac:dyDescent="0.25">
      <c r="H16" s="65" t="s">
        <v>28</v>
      </c>
      <c r="I16" s="66">
        <f>(B7+F7)/O12</f>
        <v>1.3341724354940214</v>
      </c>
    </row>
    <row r="17" spans="1:11" x14ac:dyDescent="0.25">
      <c r="H17" s="67" t="s">
        <v>24</v>
      </c>
      <c r="I17" s="68">
        <f>L7/O12</f>
        <v>7.4764002517306478</v>
      </c>
    </row>
    <row r="18" spans="1:11" x14ac:dyDescent="0.25">
      <c r="H18" s="69" t="s">
        <v>29</v>
      </c>
      <c r="I18" s="54">
        <f>(N7+R7)/'Table S5'!O12</f>
        <v>1.8917558212712398</v>
      </c>
    </row>
    <row r="19" spans="1:11" x14ac:dyDescent="0.25">
      <c r="H19" s="64" t="s">
        <v>30</v>
      </c>
      <c r="I19" s="47">
        <f>N7/O12</f>
        <v>3.7759597230962866E-3</v>
      </c>
    </row>
    <row r="20" spans="1:11" x14ac:dyDescent="0.25">
      <c r="H20" s="65" t="s">
        <v>31</v>
      </c>
      <c r="I20" s="66">
        <f>R7/O12</f>
        <v>1.8879798615481433</v>
      </c>
    </row>
    <row r="22" spans="1:11" x14ac:dyDescent="0.25">
      <c r="A22" s="70" t="s">
        <v>136</v>
      </c>
      <c r="H22" s="71" t="s">
        <v>36</v>
      </c>
    </row>
    <row r="23" spans="1:11" ht="49.2" customHeight="1" x14ac:dyDescent="0.25">
      <c r="A23" s="123" t="s">
        <v>26</v>
      </c>
      <c r="B23" s="123"/>
      <c r="C23" s="114" t="s">
        <v>32</v>
      </c>
      <c r="D23" s="114"/>
      <c r="E23" s="114"/>
      <c r="F23" s="114"/>
      <c r="G23" s="114"/>
      <c r="H23" s="54" t="s">
        <v>139</v>
      </c>
    </row>
    <row r="24" spans="1:11" ht="64.8" customHeight="1" x14ac:dyDescent="0.25">
      <c r="A24" s="111" t="s">
        <v>27</v>
      </c>
      <c r="B24" s="111"/>
      <c r="C24" s="111" t="s">
        <v>125</v>
      </c>
      <c r="D24" s="111"/>
      <c r="E24" s="111"/>
      <c r="F24" s="111"/>
      <c r="G24" s="111"/>
      <c r="H24" s="72"/>
    </row>
    <row r="25" spans="1:11" ht="45" customHeight="1" x14ac:dyDescent="0.25">
      <c r="A25" s="110" t="s">
        <v>33</v>
      </c>
      <c r="B25" s="110"/>
      <c r="C25" s="110" t="s">
        <v>34</v>
      </c>
      <c r="D25" s="110"/>
      <c r="E25" s="110"/>
      <c r="F25" s="110"/>
      <c r="G25" s="110"/>
      <c r="H25" s="73"/>
    </row>
    <row r="26" spans="1:11" ht="59.4" customHeight="1" x14ac:dyDescent="0.25">
      <c r="A26" s="118" t="s">
        <v>35</v>
      </c>
      <c r="B26" s="118"/>
      <c r="C26" s="118" t="s">
        <v>126</v>
      </c>
      <c r="D26" s="118"/>
      <c r="E26" s="118"/>
      <c r="F26" s="118"/>
      <c r="G26" s="118"/>
      <c r="H26" s="74"/>
    </row>
    <row r="28" spans="1:11" ht="31.2" x14ac:dyDescent="0.25">
      <c r="A28" s="70" t="s">
        <v>137</v>
      </c>
      <c r="E28" s="71" t="s">
        <v>49</v>
      </c>
      <c r="K28" s="71" t="s">
        <v>49</v>
      </c>
    </row>
    <row r="29" spans="1:11" ht="31.8" customHeight="1" x14ac:dyDescent="0.25">
      <c r="A29" s="114" t="s">
        <v>40</v>
      </c>
      <c r="B29" s="114"/>
      <c r="C29" s="114"/>
      <c r="D29" s="75" t="s">
        <v>44</v>
      </c>
      <c r="E29" s="54" t="s">
        <v>140</v>
      </c>
      <c r="G29" s="114" t="s">
        <v>50</v>
      </c>
      <c r="H29" s="114"/>
      <c r="I29" s="114"/>
      <c r="J29" s="54" t="s">
        <v>44</v>
      </c>
      <c r="K29" s="54" t="s">
        <v>140</v>
      </c>
    </row>
    <row r="30" spans="1:11" ht="28.8" customHeight="1" x14ac:dyDescent="0.25">
      <c r="A30" s="111" t="s">
        <v>41</v>
      </c>
      <c r="B30" s="111"/>
      <c r="C30" s="111"/>
      <c r="D30" s="76" t="s">
        <v>46</v>
      </c>
      <c r="E30" s="72"/>
      <c r="G30" s="110" t="s">
        <v>51</v>
      </c>
      <c r="H30" s="110"/>
      <c r="I30" s="110"/>
      <c r="J30" s="73" t="s">
        <v>46</v>
      </c>
      <c r="K30" s="73"/>
    </row>
    <row r="31" spans="1:11" ht="28.8" customHeight="1" x14ac:dyDescent="0.25">
      <c r="A31" s="110" t="s">
        <v>42</v>
      </c>
      <c r="B31" s="110"/>
      <c r="C31" s="110"/>
      <c r="D31" s="77" t="s">
        <v>48</v>
      </c>
      <c r="E31" s="73"/>
    </row>
    <row r="32" spans="1:11" ht="28.8" customHeight="1" x14ac:dyDescent="0.25"/>
    <row r="33" spans="1:3" x14ac:dyDescent="0.25">
      <c r="A33" s="70" t="s">
        <v>52</v>
      </c>
    </row>
    <row r="34" spans="1:3" ht="43.2" customHeight="1" x14ac:dyDescent="0.25">
      <c r="A34" s="71" t="s">
        <v>53</v>
      </c>
      <c r="B34" s="71" t="s">
        <v>57</v>
      </c>
      <c r="C34" s="71" t="s">
        <v>58</v>
      </c>
    </row>
    <row r="35" spans="1:3" ht="28.8" customHeight="1" x14ac:dyDescent="0.25">
      <c r="A35" s="78" t="s">
        <v>54</v>
      </c>
      <c r="B35" s="73" t="s">
        <v>48</v>
      </c>
      <c r="C35" s="73"/>
    </row>
    <row r="36" spans="1:3" ht="29.4" customHeight="1" x14ac:dyDescent="0.25">
      <c r="A36" s="78" t="s">
        <v>55</v>
      </c>
      <c r="B36" s="72" t="s">
        <v>46</v>
      </c>
      <c r="C36" s="72"/>
    </row>
    <row r="37" spans="1:3" ht="41.4" customHeight="1" x14ac:dyDescent="0.25">
      <c r="A37" s="78" t="s">
        <v>127</v>
      </c>
      <c r="B37" s="54" t="s">
        <v>44</v>
      </c>
      <c r="C37" s="54"/>
    </row>
    <row r="49" spans="1:10" x14ac:dyDescent="0.25">
      <c r="A49" s="70" t="s">
        <v>138</v>
      </c>
      <c r="D49" s="79" t="s">
        <v>49</v>
      </c>
      <c r="J49" s="71" t="s">
        <v>49</v>
      </c>
    </row>
    <row r="50" spans="1:10" ht="26.4" customHeight="1" x14ac:dyDescent="0.25">
      <c r="A50" s="109" t="s">
        <v>142</v>
      </c>
      <c r="B50" s="109"/>
      <c r="C50" s="54" t="s">
        <v>44</v>
      </c>
      <c r="D50" s="75" t="s">
        <v>140</v>
      </c>
      <c r="F50" s="109" t="s">
        <v>64</v>
      </c>
      <c r="G50" s="109"/>
      <c r="H50" s="109"/>
      <c r="I50" s="73" t="s">
        <v>48</v>
      </c>
      <c r="J50" s="73"/>
    </row>
    <row r="51" spans="1:10" ht="29.4" customHeight="1" x14ac:dyDescent="0.25">
      <c r="A51" s="109" t="s">
        <v>130</v>
      </c>
      <c r="B51" s="109"/>
      <c r="C51" s="72" t="s">
        <v>46</v>
      </c>
      <c r="D51" s="76"/>
      <c r="F51" s="109" t="s">
        <v>132</v>
      </c>
      <c r="G51" s="109"/>
      <c r="H51" s="109"/>
      <c r="I51" s="114" t="s">
        <v>44</v>
      </c>
      <c r="J51" s="114" t="s">
        <v>140</v>
      </c>
    </row>
    <row r="52" spans="1:10" ht="24.6" customHeight="1" x14ac:dyDescent="0.25">
      <c r="A52" s="109" t="s">
        <v>128</v>
      </c>
      <c r="B52" s="109"/>
      <c r="C52" s="73" t="s">
        <v>48</v>
      </c>
      <c r="D52" s="77"/>
      <c r="F52" s="109"/>
      <c r="G52" s="109"/>
      <c r="H52" s="109"/>
      <c r="I52" s="109"/>
      <c r="J52" s="109"/>
    </row>
    <row r="54" spans="1:10" x14ac:dyDescent="0.25">
      <c r="A54" s="71" t="s">
        <v>61</v>
      </c>
      <c r="B54" s="109" t="s">
        <v>56</v>
      </c>
      <c r="C54" s="109"/>
      <c r="D54" s="79" t="s">
        <v>49</v>
      </c>
      <c r="F54" s="70" t="s">
        <v>65</v>
      </c>
      <c r="J54" s="71" t="s">
        <v>75</v>
      </c>
    </row>
    <row r="55" spans="1:10" x14ac:dyDescent="0.25">
      <c r="A55" s="78" t="s">
        <v>62</v>
      </c>
      <c r="B55" s="114" t="s">
        <v>43</v>
      </c>
      <c r="C55" s="114"/>
      <c r="D55" s="75"/>
      <c r="F55" s="109" t="s">
        <v>66</v>
      </c>
      <c r="G55" s="109"/>
      <c r="H55" s="109"/>
      <c r="I55" s="114" t="s">
        <v>43</v>
      </c>
      <c r="J55" s="114" t="s">
        <v>140</v>
      </c>
    </row>
    <row r="56" spans="1:10" x14ac:dyDescent="0.25">
      <c r="A56" s="78" t="s">
        <v>63</v>
      </c>
      <c r="B56" s="111" t="s">
        <v>45</v>
      </c>
      <c r="C56" s="111"/>
      <c r="D56" s="76" t="s">
        <v>140</v>
      </c>
      <c r="F56" s="109" t="s">
        <v>67</v>
      </c>
      <c r="G56" s="109"/>
      <c r="H56" s="109"/>
      <c r="I56" s="114"/>
      <c r="J56" s="114"/>
    </row>
    <row r="57" spans="1:10" x14ac:dyDescent="0.25">
      <c r="F57" s="109" t="s">
        <v>68</v>
      </c>
      <c r="G57" s="109"/>
      <c r="H57" s="109"/>
      <c r="I57" s="114"/>
      <c r="J57" s="114"/>
    </row>
    <row r="58" spans="1:10" x14ac:dyDescent="0.25">
      <c r="F58" s="109" t="s">
        <v>69</v>
      </c>
      <c r="G58" s="109"/>
      <c r="H58" s="109"/>
      <c r="I58" s="114"/>
      <c r="J58" s="114"/>
    </row>
    <row r="59" spans="1:10" ht="36.6" customHeight="1" x14ac:dyDescent="0.25">
      <c r="F59" s="109" t="s">
        <v>70</v>
      </c>
      <c r="G59" s="109"/>
      <c r="H59" s="109"/>
      <c r="I59" s="114"/>
      <c r="J59" s="114"/>
    </row>
    <row r="60" spans="1:10" ht="21.6" customHeight="1" x14ac:dyDescent="0.25">
      <c r="F60" s="109" t="s">
        <v>71</v>
      </c>
      <c r="G60" s="109"/>
      <c r="H60" s="109"/>
      <c r="I60" s="72" t="s">
        <v>46</v>
      </c>
      <c r="J60" s="72"/>
    </row>
    <row r="61" spans="1:10" x14ac:dyDescent="0.25">
      <c r="F61" s="109" t="s">
        <v>72</v>
      </c>
      <c r="G61" s="109"/>
      <c r="H61" s="109"/>
      <c r="I61" s="110" t="s">
        <v>47</v>
      </c>
      <c r="J61" s="110"/>
    </row>
    <row r="62" spans="1:10" x14ac:dyDescent="0.25">
      <c r="F62" s="109" t="s">
        <v>73</v>
      </c>
      <c r="G62" s="109"/>
      <c r="H62" s="109"/>
      <c r="I62" s="110"/>
      <c r="J62" s="110"/>
    </row>
    <row r="63" spans="1:10" x14ac:dyDescent="0.25">
      <c r="F63" s="109" t="s">
        <v>74</v>
      </c>
      <c r="G63" s="109"/>
      <c r="H63" s="109"/>
      <c r="I63" s="110"/>
      <c r="J63" s="110"/>
    </row>
    <row r="66" spans="1:13" x14ac:dyDescent="0.25">
      <c r="A66" s="70" t="s">
        <v>76</v>
      </c>
    </row>
    <row r="67" spans="1:13" x14ac:dyDescent="0.25">
      <c r="A67" s="71"/>
      <c r="B67" s="115" t="s">
        <v>77</v>
      </c>
      <c r="C67" s="115"/>
      <c r="D67" s="116" t="s">
        <v>78</v>
      </c>
      <c r="E67" s="116"/>
      <c r="F67" s="117" t="s">
        <v>79</v>
      </c>
      <c r="G67" s="117"/>
      <c r="H67" s="115" t="s">
        <v>97</v>
      </c>
      <c r="I67" s="115"/>
      <c r="J67" s="116" t="s">
        <v>97</v>
      </c>
      <c r="K67" s="116"/>
      <c r="L67" s="117" t="s">
        <v>97</v>
      </c>
      <c r="M67" s="117"/>
    </row>
    <row r="68" spans="1:13" ht="31.2" customHeight="1" x14ac:dyDescent="0.25">
      <c r="A68" s="71" t="s">
        <v>80</v>
      </c>
      <c r="B68" s="110" t="s">
        <v>85</v>
      </c>
      <c r="C68" s="110"/>
      <c r="D68" s="111" t="s">
        <v>90</v>
      </c>
      <c r="E68" s="111"/>
      <c r="F68" s="114" t="s">
        <v>95</v>
      </c>
      <c r="G68" s="114"/>
      <c r="H68" s="110"/>
      <c r="I68" s="110"/>
      <c r="J68" s="111"/>
      <c r="K68" s="111"/>
      <c r="L68" s="114" t="s">
        <v>140</v>
      </c>
      <c r="M68" s="114"/>
    </row>
    <row r="69" spans="1:13" ht="23.4" customHeight="1" x14ac:dyDescent="0.25">
      <c r="A69" s="71" t="s">
        <v>81</v>
      </c>
      <c r="B69" s="110" t="s">
        <v>86</v>
      </c>
      <c r="C69" s="110"/>
      <c r="D69" s="111" t="s">
        <v>91</v>
      </c>
      <c r="E69" s="111"/>
      <c r="F69" s="114"/>
      <c r="G69" s="114"/>
      <c r="H69" s="110"/>
      <c r="I69" s="110"/>
      <c r="J69" s="111"/>
      <c r="K69" s="111"/>
      <c r="L69" s="114"/>
      <c r="M69" s="114"/>
    </row>
    <row r="70" spans="1:13" ht="18.600000000000001" customHeight="1" x14ac:dyDescent="0.25">
      <c r="A70" s="71" t="s">
        <v>82</v>
      </c>
      <c r="B70" s="110" t="s">
        <v>87</v>
      </c>
      <c r="C70" s="110"/>
      <c r="D70" s="111" t="s">
        <v>92</v>
      </c>
      <c r="E70" s="111"/>
      <c r="F70" s="114"/>
      <c r="G70" s="114"/>
      <c r="H70" s="110"/>
      <c r="I70" s="110"/>
      <c r="J70" s="111"/>
      <c r="K70" s="111"/>
      <c r="L70" s="114"/>
      <c r="M70" s="114"/>
    </row>
    <row r="71" spans="1:13" ht="28.8" customHeight="1" x14ac:dyDescent="0.25">
      <c r="A71" s="71" t="s">
        <v>83</v>
      </c>
      <c r="B71" s="110" t="s">
        <v>89</v>
      </c>
      <c r="C71" s="110"/>
      <c r="D71" s="111" t="s">
        <v>93</v>
      </c>
      <c r="E71" s="111"/>
      <c r="F71" s="114"/>
      <c r="G71" s="114"/>
      <c r="H71" s="110"/>
      <c r="I71" s="110"/>
      <c r="J71" s="111"/>
      <c r="K71" s="111"/>
      <c r="L71" s="114"/>
      <c r="M71" s="114"/>
    </row>
    <row r="72" spans="1:13" ht="34.200000000000003" customHeight="1" x14ac:dyDescent="0.25">
      <c r="A72" s="71" t="s">
        <v>84</v>
      </c>
      <c r="B72" s="110" t="s">
        <v>88</v>
      </c>
      <c r="C72" s="110"/>
      <c r="D72" s="111" t="s">
        <v>94</v>
      </c>
      <c r="E72" s="111"/>
      <c r="F72" s="114"/>
      <c r="G72" s="114"/>
      <c r="H72" s="110"/>
      <c r="I72" s="110"/>
      <c r="J72" s="111"/>
      <c r="K72" s="111"/>
      <c r="L72" s="114"/>
      <c r="M72" s="114"/>
    </row>
    <row r="74" spans="1:13" x14ac:dyDescent="0.25">
      <c r="A74" s="112" t="s">
        <v>98</v>
      </c>
      <c r="B74" s="112"/>
      <c r="C74" s="112"/>
      <c r="D74" s="112"/>
      <c r="F74" s="113" t="s">
        <v>96</v>
      </c>
      <c r="G74" s="113"/>
      <c r="H74" s="113"/>
    </row>
    <row r="75" spans="1:13" ht="33" customHeight="1" x14ac:dyDescent="0.25">
      <c r="A75" s="109" t="s">
        <v>99</v>
      </c>
      <c r="B75" s="109"/>
      <c r="C75" s="109"/>
      <c r="D75" s="109"/>
      <c r="E75" s="73" t="s">
        <v>48</v>
      </c>
      <c r="F75" s="110" t="s">
        <v>141</v>
      </c>
      <c r="G75" s="110"/>
      <c r="H75" s="110"/>
    </row>
  </sheetData>
  <mergeCells count="63">
    <mergeCell ref="A24:B24"/>
    <mergeCell ref="C24:G24"/>
    <mergeCell ref="A1:B1"/>
    <mergeCell ref="M12:N12"/>
    <mergeCell ref="M14:N14"/>
    <mergeCell ref="A23:B23"/>
    <mergeCell ref="C23:G23"/>
    <mergeCell ref="A25:B25"/>
    <mergeCell ref="C25:G25"/>
    <mergeCell ref="A26:B26"/>
    <mergeCell ref="C26:G26"/>
    <mergeCell ref="A29:C29"/>
    <mergeCell ref="G29:I29"/>
    <mergeCell ref="A30:C30"/>
    <mergeCell ref="G30:I30"/>
    <mergeCell ref="A31:C31"/>
    <mergeCell ref="A50:B50"/>
    <mergeCell ref="F50:H50"/>
    <mergeCell ref="J51:J52"/>
    <mergeCell ref="A52:B52"/>
    <mergeCell ref="B54:C54"/>
    <mergeCell ref="B55:C55"/>
    <mergeCell ref="F55:H55"/>
    <mergeCell ref="I55:I59"/>
    <mergeCell ref="J55:J59"/>
    <mergeCell ref="B56:C56"/>
    <mergeCell ref="F56:H56"/>
    <mergeCell ref="F57:H57"/>
    <mergeCell ref="A51:B51"/>
    <mergeCell ref="F51:H52"/>
    <mergeCell ref="I51:I52"/>
    <mergeCell ref="L67:M67"/>
    <mergeCell ref="F58:H58"/>
    <mergeCell ref="F59:H59"/>
    <mergeCell ref="F60:H60"/>
    <mergeCell ref="F61:H61"/>
    <mergeCell ref="I61:I63"/>
    <mergeCell ref="J61:J63"/>
    <mergeCell ref="F62:H62"/>
    <mergeCell ref="F63:H63"/>
    <mergeCell ref="B67:C67"/>
    <mergeCell ref="D67:E67"/>
    <mergeCell ref="F67:G67"/>
    <mergeCell ref="H67:I67"/>
    <mergeCell ref="J67:K67"/>
    <mergeCell ref="L68:M72"/>
    <mergeCell ref="B69:C69"/>
    <mergeCell ref="D69:E69"/>
    <mergeCell ref="B70:C70"/>
    <mergeCell ref="D70:E70"/>
    <mergeCell ref="B68:C68"/>
    <mergeCell ref="D68:E68"/>
    <mergeCell ref="F68:G72"/>
    <mergeCell ref="H68:I72"/>
    <mergeCell ref="J68:K72"/>
    <mergeCell ref="A75:D75"/>
    <mergeCell ref="F75:H75"/>
    <mergeCell ref="B71:C71"/>
    <mergeCell ref="D71:E71"/>
    <mergeCell ref="B72:C72"/>
    <mergeCell ref="D72:E72"/>
    <mergeCell ref="A74:D74"/>
    <mergeCell ref="F74:H74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shuwang ge</dc:creator>
  <cp:lastModifiedBy>shuwang ge</cp:lastModifiedBy>
  <dcterms:created xsi:type="dcterms:W3CDTF">2015-06-05T18:19:34Z</dcterms:created>
  <dcterms:modified xsi:type="dcterms:W3CDTF">2024-01-04T23:10:13Z</dcterms:modified>
</cp:coreProperties>
</file>