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<sst xmlns="http://schemas.openxmlformats.org/spreadsheetml/2006/main" count="399" uniqueCount="294">
  <si>
    <r>
      <rPr>
        <sz val="11"/>
        <color theme="1"/>
        <rFont val="宋体"/>
        <charset val="134"/>
      </rPr>
      <t>SiO</t>
    </r>
    <r>
      <rPr>
        <vertAlign val="subscript"/>
        <sz val="11"/>
        <color theme="1"/>
        <rFont val="宋体"/>
        <charset val="134"/>
      </rPr>
      <t>2</t>
    </r>
  </si>
  <si>
    <r>
      <rPr>
        <sz val="11"/>
        <color theme="1"/>
        <rFont val="宋体"/>
        <charset val="134"/>
      </rPr>
      <t>TiO</t>
    </r>
    <r>
      <rPr>
        <vertAlign val="subscript"/>
        <sz val="11"/>
        <color theme="1"/>
        <rFont val="宋体"/>
        <charset val="134"/>
      </rPr>
      <t>2</t>
    </r>
  </si>
  <si>
    <r>
      <rPr>
        <sz val="11"/>
        <color theme="1"/>
        <rFont val="宋体"/>
        <charset val="134"/>
      </rPr>
      <t>Al</t>
    </r>
    <r>
      <rPr>
        <vertAlign val="subscript"/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O</t>
    </r>
    <r>
      <rPr>
        <vertAlign val="subscript"/>
        <sz val="11"/>
        <color theme="1"/>
        <rFont val="宋体"/>
        <charset val="134"/>
      </rPr>
      <t>3</t>
    </r>
  </si>
  <si>
    <t>FeO</t>
  </si>
  <si>
    <r>
      <rPr>
        <sz val="11"/>
        <color theme="1"/>
        <rFont val="宋体"/>
        <charset val="134"/>
      </rPr>
      <t>Fe</t>
    </r>
    <r>
      <rPr>
        <vertAlign val="subscript"/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O</t>
    </r>
    <r>
      <rPr>
        <vertAlign val="subscript"/>
        <sz val="11"/>
        <color theme="1"/>
        <rFont val="宋体"/>
        <charset val="134"/>
      </rPr>
      <t>3</t>
    </r>
  </si>
  <si>
    <t>MnO</t>
  </si>
  <si>
    <t>MgO</t>
  </si>
  <si>
    <t>CaO</t>
  </si>
  <si>
    <r>
      <rPr>
        <sz val="11"/>
        <color theme="1"/>
        <rFont val="宋体"/>
        <charset val="134"/>
      </rPr>
      <t>Na</t>
    </r>
    <r>
      <rPr>
        <vertAlign val="subscript"/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O</t>
    </r>
  </si>
  <si>
    <r>
      <rPr>
        <sz val="11"/>
        <color theme="1"/>
        <rFont val="宋体"/>
        <charset val="134"/>
      </rPr>
      <t>K</t>
    </r>
    <r>
      <rPr>
        <vertAlign val="subscript"/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O</t>
    </r>
  </si>
  <si>
    <r>
      <rPr>
        <sz val="11"/>
        <color theme="1"/>
        <rFont val="宋体"/>
        <charset val="134"/>
      </rPr>
      <t>P</t>
    </r>
    <r>
      <rPr>
        <vertAlign val="subscript"/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O</t>
    </r>
    <r>
      <rPr>
        <vertAlign val="subscript"/>
        <sz val="11"/>
        <color theme="1"/>
        <rFont val="宋体"/>
        <charset val="134"/>
      </rPr>
      <t>5</t>
    </r>
  </si>
  <si>
    <t>Trace oxide total</t>
  </si>
  <si>
    <t>Sum</t>
  </si>
  <si>
    <t>H2O content by EPMA-difference method</t>
  </si>
  <si>
    <t>(%)</t>
  </si>
  <si>
    <t>CGSG-1 1</t>
  </si>
  <si>
    <t>CGSG-1 2</t>
  </si>
  <si>
    <t>CGSG-1 3</t>
  </si>
  <si>
    <t>CGSG-1 4</t>
  </si>
  <si>
    <t>CGSG-1 5</t>
  </si>
  <si>
    <t>CGSG-1 6</t>
  </si>
  <si>
    <t>CGSG-1 7</t>
  </si>
  <si>
    <t>CGSG-1 8</t>
  </si>
  <si>
    <t>CGSG-1 9</t>
  </si>
  <si>
    <t>CGSG-1 10</t>
  </si>
  <si>
    <t>Average</t>
  </si>
  <si>
    <t>2SD</t>
  </si>
  <si>
    <t>GeoReM preferred value</t>
  </si>
  <si>
    <t>2SE</t>
  </si>
  <si>
    <t>CGSG-2 1</t>
  </si>
  <si>
    <t>CGSG-2 2</t>
  </si>
  <si>
    <t>CGSG-2 3</t>
  </si>
  <si>
    <t>CGSG-2 4</t>
  </si>
  <si>
    <t>CGSG-2 5</t>
  </si>
  <si>
    <t>CGSG-2 6</t>
  </si>
  <si>
    <t>CGSG-2 7</t>
  </si>
  <si>
    <t>CGSG-2 8</t>
  </si>
  <si>
    <t>CGSG-2 9</t>
  </si>
  <si>
    <t>CGSG-2 10</t>
  </si>
  <si>
    <t>CGSG-4 1</t>
  </si>
  <si>
    <t>CGSG-4 2</t>
  </si>
  <si>
    <t>CGSG-4 3</t>
  </si>
  <si>
    <t>CGSG-4 4</t>
  </si>
  <si>
    <t>CGSG-4 5</t>
  </si>
  <si>
    <t>CGSG-4 6</t>
  </si>
  <si>
    <t>CGSG-4 7</t>
  </si>
  <si>
    <t>CGSG-4 8</t>
  </si>
  <si>
    <t>CGSG-4 9</t>
  </si>
  <si>
    <t>CGSG-4 10</t>
  </si>
  <si>
    <t>CGSG-5 1</t>
  </si>
  <si>
    <t>CGSG-5 2</t>
  </si>
  <si>
    <t>CGSG-5 3</t>
  </si>
  <si>
    <t>CGSG-5 4</t>
  </si>
  <si>
    <t>CGSG-5 5</t>
  </si>
  <si>
    <t>CGSG-5 6</t>
  </si>
  <si>
    <t>CGSG-5 7</t>
  </si>
  <si>
    <t>CGSG-5 8</t>
  </si>
  <si>
    <t>CGSG-5 9</t>
  </si>
  <si>
    <t>CGSG-5 10</t>
  </si>
  <si>
    <t>KL-2G 1</t>
  </si>
  <si>
    <t>KL-2G 2</t>
  </si>
  <si>
    <t>KL-2G 3</t>
  </si>
  <si>
    <t>KL-2G 4</t>
  </si>
  <si>
    <t>KL-2G 5</t>
  </si>
  <si>
    <t>KL-2G 6</t>
  </si>
  <si>
    <t>KL-2G 7</t>
  </si>
  <si>
    <t>KL-2G 8</t>
  </si>
  <si>
    <t>KL-2G 9</t>
  </si>
  <si>
    <t>KL-2G 10</t>
  </si>
  <si>
    <t>95%CL</t>
  </si>
  <si>
    <t>ML3B-G 1</t>
  </si>
  <si>
    <t>ML3B-G 2</t>
  </si>
  <si>
    <t>ML3B-G 3</t>
  </si>
  <si>
    <t>ML3B-G 4</t>
  </si>
  <si>
    <t>ML3B-G 5</t>
  </si>
  <si>
    <t>ML3B-G 6</t>
  </si>
  <si>
    <t>ML3B-G 7</t>
  </si>
  <si>
    <t>ML3B-G 8</t>
  </si>
  <si>
    <t>ML3B-G 9</t>
  </si>
  <si>
    <t>ML3B-G 10</t>
  </si>
  <si>
    <t>StHs6/80-G 1</t>
  </si>
  <si>
    <t>StHs6/80-G 2</t>
  </si>
  <si>
    <t>StHs6/80-G 3</t>
  </si>
  <si>
    <t>StHs6/80-G 4</t>
  </si>
  <si>
    <t>StHs6/80-G 5</t>
  </si>
  <si>
    <t>StHs6/80-G 6</t>
  </si>
  <si>
    <t>StHs6/80-G 7</t>
  </si>
  <si>
    <t>StHs6/80-G 8</t>
  </si>
  <si>
    <t>StHs6/80-G 9</t>
  </si>
  <si>
    <t>StHs6/80-G 10</t>
  </si>
  <si>
    <t>ATHO-G 1</t>
  </si>
  <si>
    <t>ATHO-G 2</t>
  </si>
  <si>
    <t>ATHO-G 3</t>
  </si>
  <si>
    <t>ATHO-G 4</t>
  </si>
  <si>
    <t>ATHO-G 5</t>
  </si>
  <si>
    <t>ATHO-G 6</t>
  </si>
  <si>
    <t>ATHO-G 7</t>
  </si>
  <si>
    <t>ATHO-G 8</t>
  </si>
  <si>
    <t>ATHO-G 9</t>
  </si>
  <si>
    <t>ATHO-G 10</t>
  </si>
  <si>
    <t>T1-G 1</t>
  </si>
  <si>
    <t>T1-G 2</t>
  </si>
  <si>
    <t>T1-G 3</t>
  </si>
  <si>
    <t>T1-G 4</t>
  </si>
  <si>
    <t>T1-G 5</t>
  </si>
  <si>
    <t>T1-G 6</t>
  </si>
  <si>
    <t>T1-G 7</t>
  </si>
  <si>
    <t>T1-G 8</t>
  </si>
  <si>
    <t>T1-G 9</t>
  </si>
  <si>
    <t>T1-G 10</t>
  </si>
  <si>
    <t>GOR128-G 1</t>
  </si>
  <si>
    <t>GOR128-G 2</t>
  </si>
  <si>
    <t>GOR128-G 3</t>
  </si>
  <si>
    <t>GOR128-G 4</t>
  </si>
  <si>
    <t>GOR128-G 5</t>
  </si>
  <si>
    <t>GOR128-G 6</t>
  </si>
  <si>
    <t>GOR128-G 7</t>
  </si>
  <si>
    <t>GOR128-G 8</t>
  </si>
  <si>
    <t>GOR128-G 9</t>
  </si>
  <si>
    <t>GOR128-G 10</t>
  </si>
  <si>
    <t>GOR132-G 1</t>
  </si>
  <si>
    <t>GOR132-G 2</t>
  </si>
  <si>
    <t>GOR132-G 3</t>
  </si>
  <si>
    <t>GOR132-G 4</t>
  </si>
  <si>
    <t>GOR132-G 5</t>
  </si>
  <si>
    <t>GOR132-G 6</t>
  </si>
  <si>
    <t>GOR132-G 7</t>
  </si>
  <si>
    <t>GOR132-G 8</t>
  </si>
  <si>
    <t>GOR132-G 9</t>
  </si>
  <si>
    <t>GOR132-G 10</t>
  </si>
  <si>
    <t>BIR-1G 1</t>
  </si>
  <si>
    <t>BIR-1G 2</t>
  </si>
  <si>
    <t>BIR-1G 3</t>
  </si>
  <si>
    <t>BIR-1G 4</t>
  </si>
  <si>
    <t>BIR-1G 5</t>
  </si>
  <si>
    <t>BIR-1G 6</t>
  </si>
  <si>
    <t>BIR-1G 7</t>
  </si>
  <si>
    <t>BIR-1G 8</t>
  </si>
  <si>
    <t>BIR-1G 9</t>
  </si>
  <si>
    <t>BIR-1G 10</t>
  </si>
  <si>
    <t>SD</t>
  </si>
  <si>
    <t>BHVO-2G 1</t>
  </si>
  <si>
    <t>BHVO-2G 2</t>
  </si>
  <si>
    <t>BHVO-2G 3</t>
  </si>
  <si>
    <t>BHVO-2G 4</t>
  </si>
  <si>
    <t>BHVO-2G 5</t>
  </si>
  <si>
    <t>BHVO-2G 6</t>
  </si>
  <si>
    <t>BHVO-2G 7</t>
  </si>
  <si>
    <t>BHVO-2G 8</t>
  </si>
  <si>
    <t>BHVO-2G 9</t>
  </si>
  <si>
    <t>BHVO-2G 10</t>
  </si>
  <si>
    <t>BCR-2G 1</t>
  </si>
  <si>
    <t>BCR-2G 2</t>
  </si>
  <si>
    <t>BCR-2G 3</t>
  </si>
  <si>
    <t>BCR-2G 4</t>
  </si>
  <si>
    <t>BCR-2G 5</t>
  </si>
  <si>
    <t>BCR-2G 6</t>
  </si>
  <si>
    <t>BCR-2G 7</t>
  </si>
  <si>
    <t>BCR-2G 8</t>
  </si>
  <si>
    <t>BCR-2G 9</t>
  </si>
  <si>
    <t>BCR-2G 10</t>
  </si>
  <si>
    <t xml:space="preserve">SD </t>
  </si>
  <si>
    <t>GSE-1G 1</t>
  </si>
  <si>
    <t>GSE-1G 2</t>
  </si>
  <si>
    <t>GSE-1G 3</t>
  </si>
  <si>
    <t>GSE-1G 4</t>
  </si>
  <si>
    <t>GSE-1G 5</t>
  </si>
  <si>
    <t>GSE-1G 6</t>
  </si>
  <si>
    <t>GSE-1G 7</t>
  </si>
  <si>
    <t>GSE-1G 8</t>
  </si>
  <si>
    <t>GSE-1G 9</t>
  </si>
  <si>
    <t>GSE-1G 10</t>
  </si>
  <si>
    <t>NIST610 1</t>
  </si>
  <si>
    <t>NIST610 2</t>
  </si>
  <si>
    <t>NIST610 3</t>
  </si>
  <si>
    <t>NIST610 4</t>
  </si>
  <si>
    <t>NIST610 5</t>
  </si>
  <si>
    <t>NIST610 6</t>
  </si>
  <si>
    <t>NIST610 7</t>
  </si>
  <si>
    <t>NIST610 8</t>
  </si>
  <si>
    <t>NIST610 9</t>
  </si>
  <si>
    <t>NIST610 10</t>
  </si>
  <si>
    <t>NIST 612 1</t>
  </si>
  <si>
    <t>NIST 612 2</t>
  </si>
  <si>
    <t>NIST 612 3</t>
  </si>
  <si>
    <t>NIST 612 4</t>
  </si>
  <si>
    <t>NIST 612 5</t>
  </si>
  <si>
    <t>NIST 612 6</t>
  </si>
  <si>
    <t>NIST 612 7</t>
  </si>
  <si>
    <t>NIST 612 8</t>
  </si>
  <si>
    <t>NIST 612 9</t>
  </si>
  <si>
    <t>NIST 612 10</t>
  </si>
  <si>
    <t>ARM-1 1</t>
  </si>
  <si>
    <t>ARM-1 2</t>
  </si>
  <si>
    <t>ARM-1 3</t>
  </si>
  <si>
    <t>ARM-1 4</t>
  </si>
  <si>
    <t>ARM-1 5</t>
  </si>
  <si>
    <t>ARM-1 6</t>
  </si>
  <si>
    <t>ARM-1 7</t>
  </si>
  <si>
    <t>ARM-1 8</t>
  </si>
  <si>
    <t>ARM-1 9</t>
  </si>
  <si>
    <t>ARM-1 10</t>
  </si>
  <si>
    <t>ARM-2 1</t>
  </si>
  <si>
    <t>ARM-2 2</t>
  </si>
  <si>
    <t>ARM-2 3</t>
  </si>
  <si>
    <t>ARM-2 4</t>
  </si>
  <si>
    <t>ARM-2 5</t>
  </si>
  <si>
    <t>ARM-2 6</t>
  </si>
  <si>
    <t>ARM-2 7</t>
  </si>
  <si>
    <t>ARM-2 8</t>
  </si>
  <si>
    <t>ARM-2 9</t>
  </si>
  <si>
    <t>ARM-2 10</t>
  </si>
  <si>
    <t>ARM-3 1</t>
  </si>
  <si>
    <t>ARM-3 2</t>
  </si>
  <si>
    <t>ARM-3 3</t>
  </si>
  <si>
    <t>ARM-3 4</t>
  </si>
  <si>
    <t>ARM-3 5</t>
  </si>
  <si>
    <t>ARM-3 6</t>
  </si>
  <si>
    <t>ARM-3 7</t>
  </si>
  <si>
    <t>ARM-3 8</t>
  </si>
  <si>
    <t>ARM-3 9</t>
  </si>
  <si>
    <t>ARM-3 10</t>
  </si>
  <si>
    <t>OJY-1 1</t>
  </si>
  <si>
    <t>OJY-1 2</t>
  </si>
  <si>
    <t>OJY-1 3</t>
  </si>
  <si>
    <t>OJY-1 4</t>
  </si>
  <si>
    <t>OJY-1 5</t>
  </si>
  <si>
    <t>OJY-1 6</t>
  </si>
  <si>
    <t>OJY-1 7</t>
  </si>
  <si>
    <t>OJY-1 8</t>
  </si>
  <si>
    <t>OJY-1 9</t>
  </si>
  <si>
    <t>OJY-1 10</t>
  </si>
  <si>
    <t>OH-1 1</t>
  </si>
  <si>
    <t>OH-1 2</t>
  </si>
  <si>
    <t>OH-1 3</t>
  </si>
  <si>
    <t>OH-1 4</t>
  </si>
  <si>
    <t>OH-1 5</t>
  </si>
  <si>
    <t>OH-1 6</t>
  </si>
  <si>
    <t>OH-1 7</t>
  </si>
  <si>
    <t>OH-1 8</t>
  </si>
  <si>
    <t>OH-1 9</t>
  </si>
  <si>
    <t>OH-1 10</t>
  </si>
  <si>
    <t>OA-1 1</t>
  </si>
  <si>
    <t>OA-1 2</t>
  </si>
  <si>
    <t>OA-1 3</t>
  </si>
  <si>
    <t>OA-1 4</t>
  </si>
  <si>
    <t>OA-1 5</t>
  </si>
  <si>
    <t>OA-1 6</t>
  </si>
  <si>
    <t>OA-1 7</t>
  </si>
  <si>
    <t>OA-1 8</t>
  </si>
  <si>
    <t>OA-1 9</t>
  </si>
  <si>
    <t>OA-1 10</t>
  </si>
  <si>
    <t>Obsidian 1</t>
  </si>
  <si>
    <t>Obsidian 2</t>
  </si>
  <si>
    <t>Obsidian 3</t>
  </si>
  <si>
    <t>Obsidian 4</t>
  </si>
  <si>
    <t>Obsidian 5</t>
  </si>
  <si>
    <t>Obsidian 6</t>
  </si>
  <si>
    <t>Obsidian 7</t>
  </si>
  <si>
    <t>Obsidian 8</t>
  </si>
  <si>
    <t>Obsidian 9</t>
  </si>
  <si>
    <t>Obsidian 10</t>
  </si>
  <si>
    <t>SPI value</t>
  </si>
  <si>
    <t>BL5 1</t>
  </si>
  <si>
    <t>BL5 2</t>
  </si>
  <si>
    <t>BL5 3</t>
  </si>
  <si>
    <t>BL5 4</t>
  </si>
  <si>
    <t>BL5 5</t>
  </si>
  <si>
    <t>BL5 6</t>
  </si>
  <si>
    <t>BL5 7</t>
  </si>
  <si>
    <t>BL5 8</t>
  </si>
  <si>
    <t>BL5 9</t>
  </si>
  <si>
    <t>BL5 10</t>
  </si>
  <si>
    <t>average</t>
  </si>
  <si>
    <t>D2-0 1</t>
  </si>
  <si>
    <t>D2-0 2</t>
  </si>
  <si>
    <t>D2-0 3</t>
  </si>
  <si>
    <t>D2-0 4</t>
  </si>
  <si>
    <t>D2-0 5</t>
  </si>
  <si>
    <t>D2-0 6</t>
  </si>
  <si>
    <t>D2-0 7</t>
  </si>
  <si>
    <t>D2-0 8</t>
  </si>
  <si>
    <t>D2-0 9</t>
  </si>
  <si>
    <t>D2-0 10</t>
  </si>
  <si>
    <t>D2-6 1</t>
  </si>
  <si>
    <t>D2-6 2</t>
  </si>
  <si>
    <t>D2-6 3</t>
  </si>
  <si>
    <t>D2-6 4</t>
  </si>
  <si>
    <t>D2-6 5</t>
  </si>
  <si>
    <t>D2-6 6</t>
  </si>
  <si>
    <t>D2-6 7</t>
  </si>
  <si>
    <t>D2-6 8</t>
  </si>
  <si>
    <t>D2-6 9</t>
  </si>
  <si>
    <t>D2-6 10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</si>
</sst>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177" fontId="1" fillId="0" borderId="0" xfId="0" applyNumberFormat="1" applyFon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  <xf numFmtId="177" fontId="1" fillId="0" borderId="0" xfId="0" applyNumberFormat="1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0"/>
  <sheetViews>
    <sheetView tabSelected="1" workbookViewId="0">
      <pane xSplit="1" ySplit="1" topLeftCell="B381" activePane="bottomRight" state="frozen"/>
      <selection/>
      <selection pane="topRight"/>
      <selection pane="bottomLeft"/>
      <selection pane="bottomRight" activeCell="E399" sqref="E399"/>
    </sheetView>
  </sheetViews>
  <sheetFormatPr defaultColWidth="9" defaultRowHeight="14.4"/>
  <cols>
    <col min="1" max="1" width="14.5555555555556" style="2" customWidth="1"/>
    <col min="2" max="12" width="9.11111111111111" style="3" customWidth="1"/>
    <col min="13" max="13" width="14.2222222222222" style="3" customWidth="1"/>
    <col min="14" max="14" width="9.44444444444444" style="3" customWidth="1"/>
    <col min="15" max="15" width="18.6666666666667" style="3" customWidth="1"/>
    <col min="16" max="20" width="12.8888888888889" style="4"/>
    <col min="21" max="16384" width="9" style="4"/>
  </cols>
  <sheetData>
    <row r="1" s="1" customFormat="1" ht="46.95" customHeight="1" spans="1:15">
      <c r="A1" s="5"/>
      <c r="B1" s="6" t="s">
        <v>0</v>
      </c>
      <c r="C1" s="6" t="s">
        <v>1</v>
      </c>
      <c r="D1" s="6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</row>
    <row r="2" spans="2:15">
      <c r="B2" s="3" t="s">
        <v>14</v>
      </c>
      <c r="C2" s="3" t="s">
        <v>14</v>
      </c>
      <c r="D2" s="3" t="s">
        <v>14</v>
      </c>
      <c r="E2" s="3" t="s">
        <v>14</v>
      </c>
      <c r="F2" s="3" t="s">
        <v>14</v>
      </c>
      <c r="G2" s="3" t="s">
        <v>14</v>
      </c>
      <c r="H2" s="3" t="s">
        <v>14</v>
      </c>
      <c r="I2" s="3" t="s">
        <v>14</v>
      </c>
      <c r="J2" s="3" t="s">
        <v>14</v>
      </c>
      <c r="K2" s="3" t="s">
        <v>14</v>
      </c>
      <c r="L2" s="3" t="s">
        <v>14</v>
      </c>
      <c r="M2" s="3" t="s">
        <v>14</v>
      </c>
      <c r="N2" s="3" t="s">
        <v>14</v>
      </c>
      <c r="O2" s="3" t="s">
        <v>14</v>
      </c>
    </row>
    <row r="3" spans="1:15">
      <c r="A3" s="2" t="s">
        <v>15</v>
      </c>
      <c r="B3" s="7">
        <v>52.7249005427608</v>
      </c>
      <c r="C3" s="3">
        <v>1.988</v>
      </c>
      <c r="D3" s="7">
        <v>17.2055477293791</v>
      </c>
      <c r="E3" s="7">
        <v>7.8469</v>
      </c>
      <c r="F3" s="3">
        <f t="shared" ref="F3:F12" si="0">E3*(55.85*2+48)/(55.85+16)/2</f>
        <v>8.72059798190675</v>
      </c>
      <c r="G3" s="7">
        <v>0.176</v>
      </c>
      <c r="H3" s="7">
        <v>3.938</v>
      </c>
      <c r="I3" s="7">
        <v>5.75147793878213</v>
      </c>
      <c r="J3" s="7">
        <v>3.655</v>
      </c>
      <c r="K3" s="7">
        <v>4.046</v>
      </c>
      <c r="L3" s="7">
        <v>1.196</v>
      </c>
      <c r="M3" s="3">
        <f t="shared" ref="M3:M12" si="1">0.6879</f>
        <v>0.6879</v>
      </c>
      <c r="N3" s="3">
        <f t="shared" ref="N3:N12" si="2">SUM(B3:L3)-E3+M3</f>
        <v>100.089424192829</v>
      </c>
      <c r="O3" s="3">
        <f t="shared" ref="O3:O12" si="3">100-N3</f>
        <v>-0.0894241928287869</v>
      </c>
    </row>
    <row r="4" spans="1:15">
      <c r="A4" s="2" t="s">
        <v>16</v>
      </c>
      <c r="B4" s="7">
        <v>52.8483591022445</v>
      </c>
      <c r="C4" s="3">
        <v>2.154</v>
      </c>
      <c r="D4" s="7">
        <v>17.2426848934199</v>
      </c>
      <c r="E4" s="7">
        <v>8.006</v>
      </c>
      <c r="F4" s="3">
        <f t="shared" si="0"/>
        <v>8.89741266527488</v>
      </c>
      <c r="G4" s="7">
        <v>0.113</v>
      </c>
      <c r="H4" s="7">
        <v>3.924</v>
      </c>
      <c r="I4" s="7">
        <v>5.951</v>
      </c>
      <c r="J4" s="7">
        <v>3.71978</v>
      </c>
      <c r="K4" s="7">
        <v>3.96</v>
      </c>
      <c r="L4" s="7">
        <v>1.299</v>
      </c>
      <c r="M4" s="3">
        <f t="shared" si="1"/>
        <v>0.6879</v>
      </c>
      <c r="N4" s="3">
        <f t="shared" si="2"/>
        <v>100.797136660939</v>
      </c>
      <c r="O4" s="3">
        <f t="shared" si="3"/>
        <v>-0.797136660939273</v>
      </c>
    </row>
    <row r="5" spans="1:15">
      <c r="A5" s="2" t="s">
        <v>17</v>
      </c>
      <c r="B5" s="7">
        <v>53.1914119847441</v>
      </c>
      <c r="C5" s="3">
        <v>2.07</v>
      </c>
      <c r="D5" s="7">
        <v>17.471530120482</v>
      </c>
      <c r="E5" s="7">
        <v>7.491</v>
      </c>
      <c r="F5" s="3">
        <f t="shared" si="0"/>
        <v>8.32507098121086</v>
      </c>
      <c r="G5" s="7">
        <v>0.356</v>
      </c>
      <c r="H5" s="7">
        <v>3.956</v>
      </c>
      <c r="I5" s="7">
        <v>5.863</v>
      </c>
      <c r="J5" s="7">
        <v>3.977</v>
      </c>
      <c r="K5" s="7">
        <v>3.993</v>
      </c>
      <c r="L5" s="7">
        <v>1.017</v>
      </c>
      <c r="M5" s="3">
        <f t="shared" si="1"/>
        <v>0.6879</v>
      </c>
      <c r="N5" s="3">
        <f t="shared" si="2"/>
        <v>100.907913086437</v>
      </c>
      <c r="O5" s="3">
        <f t="shared" si="3"/>
        <v>-0.907913086436949</v>
      </c>
    </row>
    <row r="6" spans="1:15">
      <c r="A6" s="2" t="s">
        <v>18</v>
      </c>
      <c r="B6" s="7">
        <v>52.7315230306588</v>
      </c>
      <c r="C6" s="3">
        <v>2.1973</v>
      </c>
      <c r="D6" s="7">
        <v>17.5126821130677</v>
      </c>
      <c r="E6" s="7">
        <v>7.823</v>
      </c>
      <c r="F6" s="3">
        <f t="shared" si="0"/>
        <v>8.69403688239388</v>
      </c>
      <c r="G6" s="7">
        <v>0.17</v>
      </c>
      <c r="H6" s="7">
        <v>3.901</v>
      </c>
      <c r="I6" s="7">
        <v>5.845</v>
      </c>
      <c r="J6" s="7">
        <v>3.916</v>
      </c>
      <c r="K6" s="7">
        <v>4.065</v>
      </c>
      <c r="L6" s="7">
        <v>1.058</v>
      </c>
      <c r="M6" s="3">
        <f t="shared" si="1"/>
        <v>0.6879</v>
      </c>
      <c r="N6" s="3">
        <f t="shared" si="2"/>
        <v>100.77844202612</v>
      </c>
      <c r="O6" s="3">
        <f t="shared" si="3"/>
        <v>-0.778442026120373</v>
      </c>
    </row>
    <row r="7" spans="1:15">
      <c r="A7" s="2" t="s">
        <v>19</v>
      </c>
      <c r="B7" s="7">
        <v>52.4607801818983</v>
      </c>
      <c r="C7" s="3">
        <v>2.222</v>
      </c>
      <c r="D7" s="7">
        <v>17.3982594995367</v>
      </c>
      <c r="E7" s="7">
        <v>7.682</v>
      </c>
      <c r="F7" s="3">
        <f t="shared" si="0"/>
        <v>8.53733750869868</v>
      </c>
      <c r="G7" s="7">
        <v>0.119</v>
      </c>
      <c r="H7" s="7">
        <v>3.912</v>
      </c>
      <c r="I7" s="7">
        <v>5.901</v>
      </c>
      <c r="J7" s="7">
        <v>3.796</v>
      </c>
      <c r="K7" s="7">
        <v>4.036</v>
      </c>
      <c r="L7" s="7">
        <v>1.152</v>
      </c>
      <c r="M7" s="3">
        <f t="shared" si="1"/>
        <v>0.6879</v>
      </c>
      <c r="N7" s="3">
        <f t="shared" si="2"/>
        <v>100.222277190134</v>
      </c>
      <c r="O7" s="3">
        <f t="shared" si="3"/>
        <v>-0.222277190133696</v>
      </c>
    </row>
    <row r="8" spans="1:15">
      <c r="A8" s="2" t="s">
        <v>20</v>
      </c>
      <c r="B8" s="7">
        <v>52.5720952765147</v>
      </c>
      <c r="C8" s="3">
        <v>2.168</v>
      </c>
      <c r="D8" s="7">
        <v>17.1111992585728</v>
      </c>
      <c r="E8" s="7">
        <v>7.526</v>
      </c>
      <c r="F8" s="3">
        <f t="shared" si="0"/>
        <v>8.36396798886569</v>
      </c>
      <c r="G8" s="7">
        <v>0.121</v>
      </c>
      <c r="H8" s="7">
        <v>3.864</v>
      </c>
      <c r="I8" s="7">
        <v>5.843</v>
      </c>
      <c r="J8" s="7">
        <v>3.82966</v>
      </c>
      <c r="K8" s="7">
        <v>3.978</v>
      </c>
      <c r="L8" s="7">
        <v>1.132</v>
      </c>
      <c r="M8" s="3">
        <f t="shared" si="1"/>
        <v>0.6879</v>
      </c>
      <c r="N8" s="3">
        <f t="shared" si="2"/>
        <v>99.6708225239532</v>
      </c>
      <c r="O8" s="3">
        <f t="shared" si="3"/>
        <v>0.329177476046794</v>
      </c>
    </row>
    <row r="9" spans="1:15">
      <c r="A9" s="2" t="s">
        <v>21</v>
      </c>
      <c r="B9" s="7">
        <v>52.3909552589116</v>
      </c>
      <c r="C9" s="3">
        <v>2.236</v>
      </c>
      <c r="D9" s="7">
        <v>17.3249888785913</v>
      </c>
      <c r="E9" s="7">
        <v>7.908</v>
      </c>
      <c r="F9" s="3">
        <f t="shared" si="0"/>
        <v>8.78850104384134</v>
      </c>
      <c r="G9" s="7">
        <v>0.172</v>
      </c>
      <c r="H9" s="7">
        <v>3.828</v>
      </c>
      <c r="I9" s="7">
        <v>5.891</v>
      </c>
      <c r="J9" s="7">
        <v>3.898</v>
      </c>
      <c r="K9" s="7">
        <v>3.934</v>
      </c>
      <c r="L9" s="7">
        <v>1.265</v>
      </c>
      <c r="M9" s="3">
        <f t="shared" si="1"/>
        <v>0.6879</v>
      </c>
      <c r="N9" s="3">
        <f t="shared" si="2"/>
        <v>100.416345181344</v>
      </c>
      <c r="O9" s="3">
        <f t="shared" si="3"/>
        <v>-0.416345181344226</v>
      </c>
    </row>
    <row r="10" spans="1:15">
      <c r="A10" s="2" t="s">
        <v>22</v>
      </c>
      <c r="B10" s="7">
        <v>52.7046614346488</v>
      </c>
      <c r="C10" s="3">
        <v>2.187</v>
      </c>
      <c r="D10" s="7">
        <v>17.2627590361446</v>
      </c>
      <c r="E10" s="7">
        <v>7.464</v>
      </c>
      <c r="F10" s="3">
        <f t="shared" si="0"/>
        <v>8.29506471816284</v>
      </c>
      <c r="G10" s="7">
        <v>0.191</v>
      </c>
      <c r="H10" s="7">
        <v>3.789</v>
      </c>
      <c r="I10" s="7">
        <v>5.864</v>
      </c>
      <c r="J10" s="7">
        <v>3.822</v>
      </c>
      <c r="K10" s="7">
        <v>3.994</v>
      </c>
      <c r="L10" s="7">
        <v>1.057</v>
      </c>
      <c r="M10" s="3">
        <f t="shared" si="1"/>
        <v>0.6879</v>
      </c>
      <c r="N10" s="3">
        <f t="shared" si="2"/>
        <v>99.8543851889562</v>
      </c>
      <c r="O10" s="3">
        <f t="shared" si="3"/>
        <v>0.145614811043757</v>
      </c>
    </row>
    <row r="11" spans="1:15">
      <c r="A11" s="2" t="s">
        <v>23</v>
      </c>
      <c r="B11" s="7">
        <v>52.4951866656888</v>
      </c>
      <c r="C11" s="7">
        <v>2.314</v>
      </c>
      <c r="D11" s="7">
        <v>17.2848405931419</v>
      </c>
      <c r="E11" s="7">
        <v>7.8148</v>
      </c>
      <c r="F11" s="3">
        <f t="shared" si="0"/>
        <v>8.68492386917189</v>
      </c>
      <c r="G11" s="7">
        <v>0.132</v>
      </c>
      <c r="H11" s="7">
        <v>4.083</v>
      </c>
      <c r="I11" s="7">
        <v>5.77353345815693</v>
      </c>
      <c r="J11" s="7">
        <v>3.652</v>
      </c>
      <c r="K11" s="7">
        <v>3.938</v>
      </c>
      <c r="L11" s="7">
        <v>1.265</v>
      </c>
      <c r="M11" s="3">
        <f t="shared" si="1"/>
        <v>0.6879</v>
      </c>
      <c r="N11" s="3">
        <f t="shared" si="2"/>
        <v>100.31038458616</v>
      </c>
      <c r="O11" s="3">
        <f t="shared" si="3"/>
        <v>-0.310384586159515</v>
      </c>
    </row>
    <row r="12" spans="1:15">
      <c r="A12" s="2" t="s">
        <v>24</v>
      </c>
      <c r="B12" s="7">
        <v>52.6490038873406</v>
      </c>
      <c r="C12" s="7">
        <v>2.215</v>
      </c>
      <c r="D12" s="7">
        <v>17.5247265987026</v>
      </c>
      <c r="E12" s="7">
        <v>7.452</v>
      </c>
      <c r="F12" s="3">
        <f t="shared" si="0"/>
        <v>8.28172860125261</v>
      </c>
      <c r="G12" s="7">
        <v>0.073</v>
      </c>
      <c r="H12" s="7">
        <v>3.941</v>
      </c>
      <c r="I12" s="7">
        <v>5.80661673721912</v>
      </c>
      <c r="J12" s="7">
        <v>3.902</v>
      </c>
      <c r="K12" s="7">
        <v>3.967</v>
      </c>
      <c r="L12" s="7">
        <v>1.208</v>
      </c>
      <c r="M12" s="3">
        <f t="shared" si="1"/>
        <v>0.6879</v>
      </c>
      <c r="N12" s="3">
        <f t="shared" si="2"/>
        <v>100.255975824515</v>
      </c>
      <c r="O12" s="3">
        <f t="shared" si="3"/>
        <v>-0.25597582451492</v>
      </c>
    </row>
    <row r="13" spans="1:15">
      <c r="A13" s="2" t="s">
        <v>25</v>
      </c>
      <c r="B13" s="3">
        <f t="shared" ref="B13:O13" si="4">AVERAGE(B3:B12)</f>
        <v>52.6768877365411</v>
      </c>
      <c r="C13" s="3">
        <f t="shared" si="4"/>
        <v>2.17513</v>
      </c>
      <c r="D13" s="3">
        <f t="shared" si="4"/>
        <v>17.3339218721039</v>
      </c>
      <c r="E13" s="3">
        <f t="shared" si="4"/>
        <v>7.70137</v>
      </c>
      <c r="F13" s="3">
        <f t="shared" si="4"/>
        <v>8.55886422407794</v>
      </c>
      <c r="G13" s="3">
        <f t="shared" si="4"/>
        <v>0.1623</v>
      </c>
      <c r="H13" s="3">
        <f t="shared" si="4"/>
        <v>3.9136</v>
      </c>
      <c r="I13" s="3">
        <f t="shared" si="4"/>
        <v>5.84896281341582</v>
      </c>
      <c r="J13" s="3">
        <f t="shared" si="4"/>
        <v>3.816744</v>
      </c>
      <c r="K13" s="3">
        <f t="shared" si="4"/>
        <v>3.9911</v>
      </c>
      <c r="L13" s="3">
        <f t="shared" si="4"/>
        <v>1.1649</v>
      </c>
      <c r="M13" s="3">
        <f t="shared" si="4"/>
        <v>0.6879</v>
      </c>
      <c r="N13" s="3">
        <f t="shared" si="4"/>
        <v>100.330310646139</v>
      </c>
      <c r="O13" s="3">
        <f t="shared" si="4"/>
        <v>-0.330310646138719</v>
      </c>
    </row>
    <row r="14" spans="1:15">
      <c r="A14" s="2" t="s">
        <v>26</v>
      </c>
      <c r="B14" s="3">
        <f t="shared" ref="B14:L14" si="5">2*STDEV(B3:B12)</f>
        <v>0.458709958851548</v>
      </c>
      <c r="C14" s="3">
        <f t="shared" si="5"/>
        <v>0.181323677438993</v>
      </c>
      <c r="D14" s="3">
        <f t="shared" si="5"/>
        <v>0.277608370578618</v>
      </c>
      <c r="E14" s="3">
        <f t="shared" si="5"/>
        <v>0.41001348541508</v>
      </c>
      <c r="F14" s="3">
        <f t="shared" si="5"/>
        <v>0.455665648022187</v>
      </c>
      <c r="G14" s="3">
        <f t="shared" si="5"/>
        <v>0.154327357695689</v>
      </c>
      <c r="H14" s="3">
        <f t="shared" si="5"/>
        <v>0.159753142900748</v>
      </c>
      <c r="I14" s="3">
        <f t="shared" si="5"/>
        <v>0.119901957165875</v>
      </c>
      <c r="J14" s="3">
        <f t="shared" si="5"/>
        <v>0.223838581363148</v>
      </c>
      <c r="K14" s="3">
        <f t="shared" si="5"/>
        <v>0.0901921405790007</v>
      </c>
      <c r="L14" s="3">
        <f t="shared" si="5"/>
        <v>0.196684631947807</v>
      </c>
      <c r="N14" s="3">
        <f>2*STDEV(N3:N12)</f>
        <v>0.815631897033137</v>
      </c>
      <c r="O14" s="3">
        <f>2*STDEV(O3:O12)</f>
        <v>0.815631897033137</v>
      </c>
    </row>
    <row r="15" spans="1:15">
      <c r="A15" s="2" t="s">
        <v>27</v>
      </c>
      <c r="B15" s="3">
        <v>52.7</v>
      </c>
      <c r="C15" s="3">
        <v>2.19</v>
      </c>
      <c r="D15" s="3">
        <v>17.4</v>
      </c>
      <c r="E15" s="3">
        <v>7.77</v>
      </c>
      <c r="F15" s="3">
        <f>E15*(55.85*2+48)/(55.85+16)/2</f>
        <v>8.63513569937369</v>
      </c>
      <c r="G15" s="3">
        <v>0.123</v>
      </c>
      <c r="H15" s="3">
        <v>3.92</v>
      </c>
      <c r="I15" s="3">
        <v>5.86</v>
      </c>
      <c r="J15" s="3">
        <v>3.8</v>
      </c>
      <c r="K15" s="3">
        <v>3.93</v>
      </c>
      <c r="L15" s="3">
        <v>1.15</v>
      </c>
      <c r="M15" s="3">
        <f>0.6879</f>
        <v>0.6879</v>
      </c>
      <c r="N15" s="3">
        <f t="shared" ref="N15:N28" si="6">SUM(B15:L15)-E15+M15</f>
        <v>100.396035699374</v>
      </c>
      <c r="O15" s="3">
        <f t="shared" ref="O15:O28" si="7">100-N15</f>
        <v>-0.396035699373698</v>
      </c>
    </row>
    <row r="16" spans="1:12">
      <c r="A16" s="2" t="s">
        <v>28</v>
      </c>
      <c r="B16" s="3">
        <v>0.2</v>
      </c>
      <c r="C16" s="3">
        <v>0.06</v>
      </c>
      <c r="D16" s="3">
        <v>0.2</v>
      </c>
      <c r="E16" s="3">
        <v>0.12</v>
      </c>
      <c r="F16" s="3">
        <f>E16*(55.85*2+48)/(55.85+16)/2</f>
        <v>0.133361169102296</v>
      </c>
      <c r="G16" s="3">
        <v>0.002</v>
      </c>
      <c r="H16" s="3">
        <v>0.06</v>
      </c>
      <c r="I16" s="3">
        <v>0.1</v>
      </c>
      <c r="J16" s="3">
        <v>0.12</v>
      </c>
      <c r="K16" s="3">
        <v>0.06</v>
      </c>
      <c r="L16" s="3">
        <v>0.07</v>
      </c>
    </row>
    <row r="17" spans="1:13">
      <c r="A17" s="3"/>
      <c r="M17" s="9"/>
    </row>
    <row r="18" spans="1:13">
      <c r="A18" s="3"/>
      <c r="M18" s="9"/>
    </row>
    <row r="19" spans="1:15">
      <c r="A19" s="2" t="s">
        <v>29</v>
      </c>
      <c r="B19" s="3">
        <v>53.916</v>
      </c>
      <c r="C19" s="3">
        <v>0.5757</v>
      </c>
      <c r="D19" s="3">
        <v>20.671</v>
      </c>
      <c r="E19" s="3">
        <v>6.938</v>
      </c>
      <c r="F19" s="3">
        <f t="shared" ref="F19:F32" si="8">E19*(55.85*2+48)/(55.85+16)/2</f>
        <v>7.71049826026444</v>
      </c>
      <c r="G19" s="3">
        <v>0.249</v>
      </c>
      <c r="H19" s="3">
        <v>0.823</v>
      </c>
      <c r="I19" s="3">
        <v>1.699</v>
      </c>
      <c r="J19" s="3">
        <v>6.60239212421242</v>
      </c>
      <c r="K19" s="3">
        <v>6.89126213592233</v>
      </c>
      <c r="L19" s="3">
        <v>0.043</v>
      </c>
      <c r="M19" s="3">
        <v>0.8565</v>
      </c>
      <c r="N19" s="3">
        <f t="shared" si="6"/>
        <v>100.037352520399</v>
      </c>
      <c r="O19" s="3">
        <f t="shared" si="7"/>
        <v>-0.0373525203991818</v>
      </c>
    </row>
    <row r="20" spans="1:15">
      <c r="A20" s="2" t="s">
        <v>30</v>
      </c>
      <c r="B20" s="3">
        <v>54.001</v>
      </c>
      <c r="C20" s="3">
        <v>0.5</v>
      </c>
      <c r="D20" s="3">
        <v>20.684</v>
      </c>
      <c r="E20" s="3">
        <v>6.358</v>
      </c>
      <c r="F20" s="3">
        <f t="shared" si="8"/>
        <v>7.06591927627001</v>
      </c>
      <c r="G20" s="3">
        <v>0.228</v>
      </c>
      <c r="H20" s="3">
        <v>0.78</v>
      </c>
      <c r="I20" s="3">
        <v>1.676</v>
      </c>
      <c r="J20" s="3">
        <v>6.68396144614461</v>
      </c>
      <c r="K20" s="3">
        <v>6.90194174757282</v>
      </c>
      <c r="L20" s="3">
        <v>0.136</v>
      </c>
      <c r="M20" s="3">
        <v>0.8565</v>
      </c>
      <c r="N20" s="3">
        <f t="shared" si="6"/>
        <v>99.5133224699874</v>
      </c>
      <c r="O20" s="3">
        <f t="shared" si="7"/>
        <v>0.486677530012571</v>
      </c>
    </row>
    <row r="21" spans="1:15">
      <c r="A21" s="2" t="s">
        <v>31</v>
      </c>
      <c r="B21" s="3">
        <v>53.868</v>
      </c>
      <c r="C21" s="3">
        <v>0.576</v>
      </c>
      <c r="D21" s="3">
        <v>20.687</v>
      </c>
      <c r="E21" s="3">
        <v>6.443</v>
      </c>
      <c r="F21" s="3">
        <f t="shared" si="8"/>
        <v>7.16038343771747</v>
      </c>
      <c r="G21" s="3">
        <v>0.236</v>
      </c>
      <c r="H21" s="3">
        <v>0.809</v>
      </c>
      <c r="I21" s="3">
        <v>1.723</v>
      </c>
      <c r="J21" s="3">
        <v>6.43502250225022</v>
      </c>
      <c r="K21" s="3">
        <v>6.96990291262136</v>
      </c>
      <c r="L21" s="3">
        <v>0.119</v>
      </c>
      <c r="M21" s="3">
        <v>0.8565</v>
      </c>
      <c r="N21" s="3">
        <f t="shared" si="6"/>
        <v>99.4398088525891</v>
      </c>
      <c r="O21" s="3">
        <f t="shared" si="7"/>
        <v>0.560191147410947</v>
      </c>
    </row>
    <row r="22" spans="1:15">
      <c r="A22" s="2" t="s">
        <v>32</v>
      </c>
      <c r="B22" s="3">
        <v>53.7866</v>
      </c>
      <c r="C22" s="3">
        <v>0.652</v>
      </c>
      <c r="D22" s="3">
        <v>20.815</v>
      </c>
      <c r="E22" s="3">
        <v>6.73</v>
      </c>
      <c r="F22" s="3">
        <f t="shared" si="8"/>
        <v>7.47933890048713</v>
      </c>
      <c r="G22" s="3">
        <v>0.247</v>
      </c>
      <c r="H22" s="3">
        <v>0.896</v>
      </c>
      <c r="I22" s="3">
        <v>1.7161</v>
      </c>
      <c r="J22" s="3">
        <v>6.25889573957396</v>
      </c>
      <c r="K22" s="3">
        <v>6.88543689320388</v>
      </c>
      <c r="L22" s="3">
        <v>0.138</v>
      </c>
      <c r="M22" s="3">
        <v>0.8565</v>
      </c>
      <c r="N22" s="3">
        <f t="shared" si="6"/>
        <v>99.730871533265</v>
      </c>
      <c r="O22" s="3">
        <f t="shared" si="7"/>
        <v>0.26912846673504</v>
      </c>
    </row>
    <row r="23" spans="1:15">
      <c r="A23" s="2" t="s">
        <v>33</v>
      </c>
      <c r="B23" s="3">
        <v>53.932</v>
      </c>
      <c r="C23" s="3">
        <v>0.661</v>
      </c>
      <c r="D23" s="3">
        <v>20.713</v>
      </c>
      <c r="E23" s="3">
        <v>6.917</v>
      </c>
      <c r="F23" s="3">
        <f t="shared" si="8"/>
        <v>7.68716005567154</v>
      </c>
      <c r="G23" s="3">
        <v>0.262</v>
      </c>
      <c r="H23" s="3">
        <v>0.819</v>
      </c>
      <c r="I23" s="3">
        <v>1.658</v>
      </c>
      <c r="J23" s="3">
        <v>6.63476402640264</v>
      </c>
      <c r="K23" s="3">
        <v>6.88252427184466</v>
      </c>
      <c r="L23" s="3">
        <v>0.058</v>
      </c>
      <c r="M23" s="3">
        <v>0.8565</v>
      </c>
      <c r="N23" s="3">
        <f t="shared" si="6"/>
        <v>100.163948353919</v>
      </c>
      <c r="O23" s="3">
        <f t="shared" si="7"/>
        <v>-0.163948353918855</v>
      </c>
    </row>
    <row r="24" spans="1:15">
      <c r="A24" s="2" t="s">
        <v>34</v>
      </c>
      <c r="B24" s="3">
        <v>54.307</v>
      </c>
      <c r="C24" s="3">
        <v>0.588</v>
      </c>
      <c r="D24" s="3">
        <v>20.618</v>
      </c>
      <c r="E24" s="3">
        <v>6.562</v>
      </c>
      <c r="F24" s="3">
        <f t="shared" si="8"/>
        <v>7.29263326374391</v>
      </c>
      <c r="G24" s="3">
        <v>0.181</v>
      </c>
      <c r="H24" s="3">
        <v>0.837</v>
      </c>
      <c r="I24" s="3">
        <v>1.664</v>
      </c>
      <c r="J24" s="3">
        <v>6.53341734173417</v>
      </c>
      <c r="K24" s="3">
        <v>6.83009708737864</v>
      </c>
      <c r="L24" s="3">
        <v>0.062</v>
      </c>
      <c r="M24" s="3">
        <v>0.8565</v>
      </c>
      <c r="N24" s="3">
        <f t="shared" si="6"/>
        <v>99.7696476928567</v>
      </c>
      <c r="O24" s="3">
        <f t="shared" si="7"/>
        <v>0.230352307143292</v>
      </c>
    </row>
    <row r="25" spans="1:15">
      <c r="A25" s="2" t="s">
        <v>35</v>
      </c>
      <c r="B25" s="3">
        <v>54.073</v>
      </c>
      <c r="C25" s="3">
        <v>0.616</v>
      </c>
      <c r="D25" s="3">
        <v>20.625</v>
      </c>
      <c r="E25" s="3">
        <v>6.565</v>
      </c>
      <c r="F25" s="3">
        <f t="shared" si="8"/>
        <v>7.29596729297147</v>
      </c>
      <c r="G25" s="3">
        <v>0.162</v>
      </c>
      <c r="H25" s="3">
        <v>0.903</v>
      </c>
      <c r="I25" s="3">
        <v>1.667</v>
      </c>
      <c r="J25" s="3">
        <v>6.57080738073807</v>
      </c>
      <c r="K25" s="3">
        <v>6.88543689320388</v>
      </c>
      <c r="L25" s="3">
        <v>0.04</v>
      </c>
      <c r="M25" s="3">
        <v>0.8565</v>
      </c>
      <c r="N25" s="3">
        <f t="shared" si="6"/>
        <v>99.6947115669134</v>
      </c>
      <c r="O25" s="3">
        <f t="shared" si="7"/>
        <v>0.305288433086574</v>
      </c>
    </row>
    <row r="26" spans="1:15">
      <c r="A26" s="2" t="s">
        <v>36</v>
      </c>
      <c r="B26" s="3">
        <v>54.454</v>
      </c>
      <c r="C26" s="3">
        <v>0.592</v>
      </c>
      <c r="D26" s="3">
        <v>20.795</v>
      </c>
      <c r="E26" s="3">
        <v>6.686</v>
      </c>
      <c r="F26" s="3">
        <f t="shared" si="8"/>
        <v>7.43043980514962</v>
      </c>
      <c r="G26" s="3">
        <v>0.126</v>
      </c>
      <c r="H26" s="3">
        <v>0.828</v>
      </c>
      <c r="I26" s="3">
        <v>1.702</v>
      </c>
      <c r="J26" s="3">
        <v>6.65837878787879</v>
      </c>
      <c r="K26" s="3">
        <v>6.85436893203883</v>
      </c>
      <c r="L26" s="3">
        <v>0.1197</v>
      </c>
      <c r="M26" s="3">
        <v>0.8565</v>
      </c>
      <c r="N26" s="3">
        <f t="shared" si="6"/>
        <v>100.416387525067</v>
      </c>
      <c r="O26" s="3">
        <f t="shared" si="7"/>
        <v>-0.416387525067236</v>
      </c>
    </row>
    <row r="27" spans="1:15">
      <c r="A27" s="2" t="s">
        <v>37</v>
      </c>
      <c r="B27" s="3">
        <v>54.249</v>
      </c>
      <c r="C27" s="3">
        <v>0.514</v>
      </c>
      <c r="D27" s="3">
        <v>20.721</v>
      </c>
      <c r="E27" s="3">
        <v>6.598</v>
      </c>
      <c r="F27" s="3">
        <f t="shared" si="8"/>
        <v>7.3326416144746</v>
      </c>
      <c r="G27" s="3">
        <v>0.114</v>
      </c>
      <c r="H27" s="3">
        <v>0.833</v>
      </c>
      <c r="I27" s="3">
        <v>1.69</v>
      </c>
      <c r="J27" s="3">
        <v>6.56195184518452</v>
      </c>
      <c r="K27" s="3">
        <v>6.81456310679612</v>
      </c>
      <c r="L27" s="3">
        <v>0.12096</v>
      </c>
      <c r="M27" s="3">
        <v>0.8565</v>
      </c>
      <c r="N27" s="3">
        <f t="shared" si="6"/>
        <v>99.8076165664552</v>
      </c>
      <c r="O27" s="3">
        <f t="shared" si="7"/>
        <v>0.192383433544762</v>
      </c>
    </row>
    <row r="28" spans="1:15">
      <c r="A28" s="2" t="s">
        <v>38</v>
      </c>
      <c r="B28" s="3">
        <v>54.311</v>
      </c>
      <c r="C28" s="3">
        <v>0.534</v>
      </c>
      <c r="D28" s="3">
        <v>20.57</v>
      </c>
      <c r="E28" s="3">
        <v>6.559</v>
      </c>
      <c r="F28" s="3">
        <f t="shared" si="8"/>
        <v>7.28929923451635</v>
      </c>
      <c r="G28" s="3">
        <v>0.161</v>
      </c>
      <c r="H28" s="3">
        <v>0.855</v>
      </c>
      <c r="I28" s="3">
        <v>1.694</v>
      </c>
      <c r="J28" s="3">
        <v>6.65444299429943</v>
      </c>
      <c r="K28" s="3">
        <v>6.85533980582524</v>
      </c>
      <c r="L28" s="3">
        <v>0.15372</v>
      </c>
      <c r="M28" s="3">
        <v>0.8565</v>
      </c>
      <c r="N28" s="3">
        <f t="shared" si="6"/>
        <v>99.934302034641</v>
      </c>
      <c r="O28" s="3">
        <f t="shared" si="7"/>
        <v>0.0656979653589786</v>
      </c>
    </row>
    <row r="29" spans="1:15">
      <c r="A29" s="2" t="s">
        <v>25</v>
      </c>
      <c r="B29" s="3">
        <f>AVERAGE(B19:B28)</f>
        <v>54.08976</v>
      </c>
      <c r="C29" s="3">
        <f>AVERAGE(C19:C28)</f>
        <v>0.58087</v>
      </c>
      <c r="D29" s="3">
        <f>AVERAGE(D19:D28)</f>
        <v>20.6899</v>
      </c>
      <c r="E29" s="3">
        <f>AVERAGE(E19:E28)</f>
        <v>6.6356</v>
      </c>
      <c r="F29" s="3">
        <f t="shared" si="8"/>
        <v>7.37442811412665</v>
      </c>
      <c r="G29" s="3">
        <f t="shared" ref="G29:L29" si="9">AVERAGE(G19:G28)</f>
        <v>0.1966</v>
      </c>
      <c r="H29" s="3">
        <f t="shared" si="9"/>
        <v>0.8383</v>
      </c>
      <c r="I29" s="3">
        <f t="shared" si="9"/>
        <v>1.68891</v>
      </c>
      <c r="J29" s="3">
        <f t="shared" si="9"/>
        <v>6.55940341884188</v>
      </c>
      <c r="K29" s="3">
        <v>6.87708737864078</v>
      </c>
      <c r="L29" s="3">
        <f t="shared" si="9"/>
        <v>0.099038</v>
      </c>
      <c r="M29" s="3">
        <v>0.8565</v>
      </c>
      <c r="N29" s="3">
        <f>AVERAGE(N19:N28)</f>
        <v>99.8507969116093</v>
      </c>
      <c r="O29" s="3">
        <f>AVERAGE(O19:O28)</f>
        <v>0.149203088390689</v>
      </c>
    </row>
    <row r="30" spans="1:15">
      <c r="A30" s="2" t="s">
        <v>26</v>
      </c>
      <c r="B30" s="3">
        <f>2*STDEV(B19:B28)</f>
        <v>0.451413574354064</v>
      </c>
      <c r="C30" s="3">
        <f>2*STDEV(C19:C28)</f>
        <v>0.107802125314032</v>
      </c>
      <c r="D30" s="3">
        <f>2*STDEV(D19:D28)</f>
        <v>0.152541287671387</v>
      </c>
      <c r="E30" s="3">
        <f>2*STDEV(E19:E28)</f>
        <v>0.373525188798114</v>
      </c>
      <c r="F30" s="3">
        <f t="shared" si="8"/>
        <v>0.415114632227271</v>
      </c>
      <c r="G30" s="3">
        <f t="shared" ref="G30:L30" si="10">2*STDEV(G19:G28)</f>
        <v>0.108763555987799</v>
      </c>
      <c r="H30" s="3">
        <f t="shared" si="10"/>
        <v>0.0754073382812752</v>
      </c>
      <c r="I30" s="3">
        <f t="shared" si="10"/>
        <v>0.0443437531614595</v>
      </c>
      <c r="J30" s="3">
        <f t="shared" si="10"/>
        <v>0.256868228600171</v>
      </c>
      <c r="K30" s="3">
        <f t="shared" si="10"/>
        <v>0.086175098552421</v>
      </c>
      <c r="L30" s="3">
        <f t="shared" si="10"/>
        <v>0.0865691645384711</v>
      </c>
      <c r="N30" s="3">
        <f>2*STDEV(N19:N28)</f>
        <v>0.592444023089534</v>
      </c>
      <c r="O30" s="3">
        <f>2*STDEV(O19:O28)</f>
        <v>0.592444023089534</v>
      </c>
    </row>
    <row r="31" spans="1:15">
      <c r="A31" s="2" t="s">
        <v>27</v>
      </c>
      <c r="B31" s="3">
        <v>54.2</v>
      </c>
      <c r="C31" s="3">
        <v>0.589</v>
      </c>
      <c r="D31" s="3">
        <v>20.8</v>
      </c>
      <c r="E31" s="3">
        <v>6.77</v>
      </c>
      <c r="F31" s="3">
        <f t="shared" si="8"/>
        <v>7.52379262352122</v>
      </c>
      <c r="G31" s="3">
        <v>0.127</v>
      </c>
      <c r="H31" s="3">
        <v>0.856</v>
      </c>
      <c r="I31" s="3">
        <v>1.68</v>
      </c>
      <c r="J31" s="3">
        <v>6.51</v>
      </c>
      <c r="K31" s="3">
        <v>6.75</v>
      </c>
      <c r="L31" s="3">
        <v>0.087</v>
      </c>
      <c r="M31" s="3">
        <v>0.8565</v>
      </c>
      <c r="N31" s="3">
        <f t="shared" ref="N31:N44" si="11">SUM(B31:L31)-E31+M31</f>
        <v>99.9792926235212</v>
      </c>
      <c r="O31" s="3">
        <f t="shared" ref="O31:O44" si="12">100-N31</f>
        <v>0.020707376478768</v>
      </c>
    </row>
    <row r="32" spans="1:12">
      <c r="A32" s="2" t="s">
        <v>28</v>
      </c>
      <c r="B32" s="3">
        <v>0.2</v>
      </c>
      <c r="C32" s="3">
        <v>0.019</v>
      </c>
      <c r="D32" s="3">
        <v>0.2</v>
      </c>
      <c r="E32" s="3">
        <v>0.1</v>
      </c>
      <c r="F32" s="3">
        <f t="shared" si="8"/>
        <v>0.111134307585247</v>
      </c>
      <c r="G32" s="3">
        <v>0.004</v>
      </c>
      <c r="H32" s="3">
        <v>0.041</v>
      </c>
      <c r="I32" s="3">
        <v>0.04</v>
      </c>
      <c r="J32" s="3">
        <v>0.23</v>
      </c>
      <c r="K32" s="3">
        <v>0.32</v>
      </c>
      <c r="L32" s="3">
        <v>0.013</v>
      </c>
    </row>
    <row r="35" spans="1:15">
      <c r="A35" s="2" t="s">
        <v>39</v>
      </c>
      <c r="B35" s="3">
        <v>64.317</v>
      </c>
      <c r="C35" s="3">
        <v>0.609</v>
      </c>
      <c r="D35" s="3">
        <v>14.806</v>
      </c>
      <c r="E35" s="3">
        <v>4.46</v>
      </c>
      <c r="F35" s="3">
        <f t="shared" ref="F35:F48" si="13">E35*(55.85*2+48)/(55.85+16)/2</f>
        <v>4.95659011830202</v>
      </c>
      <c r="G35" s="3">
        <v>0.116</v>
      </c>
      <c r="H35" s="3">
        <v>2.128</v>
      </c>
      <c r="I35" s="3">
        <v>6.764</v>
      </c>
      <c r="J35" s="3">
        <v>2.827</v>
      </c>
      <c r="K35" s="3">
        <v>2.551</v>
      </c>
      <c r="L35" s="3">
        <v>0.238</v>
      </c>
      <c r="M35" s="3">
        <v>1.0186</v>
      </c>
      <c r="N35" s="3">
        <f t="shared" si="11"/>
        <v>100.331190118302</v>
      </c>
      <c r="O35" s="3">
        <f t="shared" si="12"/>
        <v>-0.331190118302004</v>
      </c>
    </row>
    <row r="36" spans="1:15">
      <c r="A36" s="2" t="s">
        <v>40</v>
      </c>
      <c r="B36" s="3">
        <v>64.344</v>
      </c>
      <c r="C36" s="3">
        <v>0.529</v>
      </c>
      <c r="D36" s="3">
        <v>14.812</v>
      </c>
      <c r="E36" s="3">
        <v>4.537</v>
      </c>
      <c r="F36" s="3">
        <f t="shared" si="13"/>
        <v>5.04216353514266</v>
      </c>
      <c r="G36" s="3">
        <v>0.032</v>
      </c>
      <c r="H36" s="3">
        <v>2.129</v>
      </c>
      <c r="I36" s="3">
        <v>6.838</v>
      </c>
      <c r="J36" s="3">
        <v>2.832</v>
      </c>
      <c r="K36" s="3">
        <v>2.711</v>
      </c>
      <c r="L36" s="3">
        <v>0.186</v>
      </c>
      <c r="M36" s="3">
        <v>1.0186</v>
      </c>
      <c r="N36" s="3">
        <f t="shared" si="11"/>
        <v>100.473763535143</v>
      </c>
      <c r="O36" s="3">
        <f t="shared" si="12"/>
        <v>-0.473763535142652</v>
      </c>
    </row>
    <row r="37" spans="1:15">
      <c r="A37" s="2" t="s">
        <v>41</v>
      </c>
      <c r="B37" s="3">
        <v>64.612</v>
      </c>
      <c r="C37" s="3">
        <v>0.65</v>
      </c>
      <c r="D37" s="3">
        <v>14.663</v>
      </c>
      <c r="E37" s="3">
        <v>4.6398</v>
      </c>
      <c r="F37" s="3">
        <f t="shared" si="13"/>
        <v>5.15640960334029</v>
      </c>
      <c r="G37" s="3">
        <v>0.237</v>
      </c>
      <c r="H37" s="3">
        <v>2.072</v>
      </c>
      <c r="I37" s="3">
        <v>6.947</v>
      </c>
      <c r="J37" s="3">
        <v>2.832</v>
      </c>
      <c r="K37" s="3">
        <v>2.564</v>
      </c>
      <c r="L37" s="3">
        <v>0.307</v>
      </c>
      <c r="M37" s="3">
        <v>1.0186</v>
      </c>
      <c r="N37" s="3">
        <f t="shared" si="11"/>
        <v>101.05900960334</v>
      </c>
      <c r="O37" s="3">
        <f t="shared" si="12"/>
        <v>-1.0590096033403</v>
      </c>
    </row>
    <row r="38" spans="1:15">
      <c r="A38" s="2" t="s">
        <v>42</v>
      </c>
      <c r="B38" s="3">
        <v>64.377</v>
      </c>
      <c r="C38" s="3">
        <v>0.62</v>
      </c>
      <c r="D38" s="3">
        <v>14.702</v>
      </c>
      <c r="E38" s="3">
        <v>4.53</v>
      </c>
      <c r="F38" s="3">
        <f t="shared" si="13"/>
        <v>5.03438413361169</v>
      </c>
      <c r="G38" s="3">
        <v>0.066</v>
      </c>
      <c r="H38" s="3">
        <v>2.041</v>
      </c>
      <c r="I38" s="3">
        <v>6.921</v>
      </c>
      <c r="J38" s="3">
        <v>2.778</v>
      </c>
      <c r="K38" s="3">
        <v>2.594</v>
      </c>
      <c r="L38" s="3">
        <v>0.206</v>
      </c>
      <c r="M38" s="3">
        <v>1.0186</v>
      </c>
      <c r="N38" s="3">
        <f t="shared" si="11"/>
        <v>100.357984133612</v>
      </c>
      <c r="O38" s="3">
        <f t="shared" si="12"/>
        <v>-0.357984133611708</v>
      </c>
    </row>
    <row r="39" spans="1:15">
      <c r="A39" s="2" t="s">
        <v>43</v>
      </c>
      <c r="B39" s="3">
        <v>63.921</v>
      </c>
      <c r="C39" s="3">
        <v>0.583</v>
      </c>
      <c r="D39" s="3">
        <v>14.759</v>
      </c>
      <c r="E39" s="3">
        <v>4.574</v>
      </c>
      <c r="F39" s="3">
        <f t="shared" si="13"/>
        <v>5.0832832289492</v>
      </c>
      <c r="G39" s="3">
        <v>0.202</v>
      </c>
      <c r="H39" s="3">
        <v>2.13</v>
      </c>
      <c r="I39" s="3">
        <v>6.923</v>
      </c>
      <c r="J39" s="3">
        <v>2.744</v>
      </c>
      <c r="K39" s="3">
        <v>2.627</v>
      </c>
      <c r="L39" s="3">
        <v>0.333</v>
      </c>
      <c r="M39" s="3">
        <v>1.0186</v>
      </c>
      <c r="N39" s="3">
        <f t="shared" si="11"/>
        <v>100.323883228949</v>
      </c>
      <c r="O39" s="3">
        <f t="shared" si="12"/>
        <v>-0.3238832289492</v>
      </c>
    </row>
    <row r="40" spans="1:15">
      <c r="A40" s="2" t="s">
        <v>44</v>
      </c>
      <c r="B40" s="3">
        <v>63.607</v>
      </c>
      <c r="C40" s="3">
        <v>0.643</v>
      </c>
      <c r="D40" s="3">
        <v>14.85</v>
      </c>
      <c r="E40" s="3">
        <v>4.524</v>
      </c>
      <c r="F40" s="3">
        <f t="shared" si="13"/>
        <v>5.02771607515658</v>
      </c>
      <c r="G40" s="3">
        <v>0.123</v>
      </c>
      <c r="H40" s="3">
        <v>2.124</v>
      </c>
      <c r="I40" s="3">
        <v>6.822</v>
      </c>
      <c r="J40" s="3">
        <v>2.794</v>
      </c>
      <c r="K40" s="3">
        <v>2.591</v>
      </c>
      <c r="L40" s="3">
        <v>0.2142</v>
      </c>
      <c r="M40" s="3">
        <v>1.0186</v>
      </c>
      <c r="N40" s="3">
        <f t="shared" si="11"/>
        <v>99.8145160751566</v>
      </c>
      <c r="O40" s="3">
        <f t="shared" si="12"/>
        <v>0.185483924843425</v>
      </c>
    </row>
    <row r="41" spans="1:15">
      <c r="A41" s="2" t="s">
        <v>45</v>
      </c>
      <c r="B41" s="3">
        <v>63.875</v>
      </c>
      <c r="C41" s="3">
        <v>0.58</v>
      </c>
      <c r="D41" s="3">
        <v>14.882</v>
      </c>
      <c r="E41" s="3">
        <v>4.434</v>
      </c>
      <c r="F41" s="3">
        <f t="shared" si="13"/>
        <v>4.92769519832985</v>
      </c>
      <c r="G41" s="3">
        <v>0.101</v>
      </c>
      <c r="H41" s="3">
        <v>2.142</v>
      </c>
      <c r="I41" s="3">
        <v>6.849</v>
      </c>
      <c r="J41" s="3">
        <v>2.81</v>
      </c>
      <c r="K41" s="3">
        <v>2.644</v>
      </c>
      <c r="L41" s="3">
        <v>0.20664</v>
      </c>
      <c r="M41" s="3">
        <v>1.0186</v>
      </c>
      <c r="N41" s="3">
        <f t="shared" si="11"/>
        <v>100.03593519833</v>
      </c>
      <c r="O41" s="3">
        <f t="shared" si="12"/>
        <v>-0.0359351983298666</v>
      </c>
    </row>
    <row r="42" spans="1:15">
      <c r="A42" s="2" t="s">
        <v>46</v>
      </c>
      <c r="B42" s="3">
        <v>64.125</v>
      </c>
      <c r="C42" s="3">
        <v>0.629</v>
      </c>
      <c r="D42" s="3">
        <v>14.865</v>
      </c>
      <c r="E42" s="3">
        <v>4.687</v>
      </c>
      <c r="F42" s="3">
        <f t="shared" si="13"/>
        <v>5.20886499652053</v>
      </c>
      <c r="G42" s="3">
        <v>0.102</v>
      </c>
      <c r="H42" s="3">
        <v>2.139</v>
      </c>
      <c r="I42" s="3">
        <v>6.832</v>
      </c>
      <c r="J42" s="3">
        <v>2.871</v>
      </c>
      <c r="K42" s="3">
        <v>2.622</v>
      </c>
      <c r="L42" s="3">
        <v>0.26838</v>
      </c>
      <c r="M42" s="3">
        <v>1.0186</v>
      </c>
      <c r="N42" s="3">
        <f t="shared" si="11"/>
        <v>100.680844996521</v>
      </c>
      <c r="O42" s="3">
        <f t="shared" si="12"/>
        <v>-0.68084499652052</v>
      </c>
    </row>
    <row r="43" spans="1:15">
      <c r="A43" s="2" t="s">
        <v>47</v>
      </c>
      <c r="B43" s="3">
        <v>63.856</v>
      </c>
      <c r="C43" s="3">
        <v>0.598</v>
      </c>
      <c r="D43" s="3">
        <v>14.88</v>
      </c>
      <c r="E43" s="3">
        <v>4.581</v>
      </c>
      <c r="F43" s="3">
        <f t="shared" si="13"/>
        <v>5.09106263048017</v>
      </c>
      <c r="G43" s="3">
        <v>0.09</v>
      </c>
      <c r="H43" s="3">
        <v>2.134</v>
      </c>
      <c r="I43" s="3">
        <v>6.853</v>
      </c>
      <c r="J43" s="3">
        <v>2.789</v>
      </c>
      <c r="K43" s="3">
        <v>2.576</v>
      </c>
      <c r="L43" s="3">
        <v>0.27594</v>
      </c>
      <c r="M43" s="3">
        <v>1.0186</v>
      </c>
      <c r="N43" s="3">
        <f t="shared" si="11"/>
        <v>100.16160263048</v>
      </c>
      <c r="O43" s="3">
        <f t="shared" si="12"/>
        <v>-0.161602630480175</v>
      </c>
    </row>
    <row r="44" spans="1:15">
      <c r="A44" s="2" t="s">
        <v>48</v>
      </c>
      <c r="B44" s="3">
        <v>63.828</v>
      </c>
      <c r="C44" s="3">
        <v>0.577</v>
      </c>
      <c r="D44" s="3">
        <v>14.765</v>
      </c>
      <c r="E44" s="3">
        <v>4.499</v>
      </c>
      <c r="F44" s="3">
        <f t="shared" si="13"/>
        <v>4.99993249826026</v>
      </c>
      <c r="G44" s="3">
        <v>0.149</v>
      </c>
      <c r="H44" s="3">
        <v>2.09</v>
      </c>
      <c r="I44" s="3">
        <v>6.827</v>
      </c>
      <c r="J44" s="3">
        <v>2.842</v>
      </c>
      <c r="K44" s="3">
        <v>2.63</v>
      </c>
      <c r="L44" s="3">
        <v>0.20916</v>
      </c>
      <c r="M44" s="3">
        <v>1.0186</v>
      </c>
      <c r="N44" s="3">
        <f t="shared" si="11"/>
        <v>99.9356924982603</v>
      </c>
      <c r="O44" s="3">
        <f t="shared" si="12"/>
        <v>0.0643075017397337</v>
      </c>
    </row>
    <row r="45" spans="1:15">
      <c r="A45" s="2" t="s">
        <v>25</v>
      </c>
      <c r="B45" s="3">
        <f>AVERAGE(B35:B44)</f>
        <v>64.0862</v>
      </c>
      <c r="C45" s="3">
        <f>AVERAGE(C35:C44)</f>
        <v>0.6018</v>
      </c>
      <c r="D45" s="3">
        <f>AVERAGE(D35:D44)</f>
        <v>14.7984</v>
      </c>
      <c r="E45" s="3">
        <f>AVERAGE(E35:E44)</f>
        <v>4.54658</v>
      </c>
      <c r="F45" s="3">
        <f t="shared" si="13"/>
        <v>5.05281020180933</v>
      </c>
      <c r="G45" s="3">
        <f t="shared" ref="G45:L45" si="14">AVERAGE(G35:G44)</f>
        <v>0.1218</v>
      </c>
      <c r="H45" s="3">
        <f t="shared" si="14"/>
        <v>2.1129</v>
      </c>
      <c r="I45" s="3">
        <f t="shared" si="14"/>
        <v>6.8576</v>
      </c>
      <c r="J45" s="3">
        <f t="shared" si="14"/>
        <v>2.8119</v>
      </c>
      <c r="K45" s="3">
        <f t="shared" si="14"/>
        <v>2.611</v>
      </c>
      <c r="L45" s="3">
        <f t="shared" si="14"/>
        <v>0.244432</v>
      </c>
      <c r="M45" s="3">
        <v>1.0186</v>
      </c>
      <c r="N45" s="3">
        <f>AVERAGE(N35:N44)</f>
        <v>100.317442201809</v>
      </c>
      <c r="O45" s="3">
        <f>AVERAGE(O35:O44)</f>
        <v>-0.317442201809327</v>
      </c>
    </row>
    <row r="46" spans="1:15">
      <c r="A46" s="2" t="s">
        <v>26</v>
      </c>
      <c r="B46" s="3">
        <f>2*STDEV(B35:B44)</f>
        <v>0.633667841485842</v>
      </c>
      <c r="C46" s="3">
        <f>2*STDEV(C35:C44)</f>
        <v>0.0727296363252285</v>
      </c>
      <c r="D46" s="3">
        <f>2*STDEV(D35:D44)</f>
        <v>0.150970784517329</v>
      </c>
      <c r="E46" s="3">
        <f>2*STDEV(E35:E44)</f>
        <v>0.154423769039758</v>
      </c>
      <c r="F46" s="3">
        <f t="shared" si="13"/>
        <v>0.171617786469376</v>
      </c>
      <c r="G46" s="3">
        <f t="shared" ref="G46:L46" si="15">2*STDEV(G35:G44)</f>
        <v>0.122004735791508</v>
      </c>
      <c r="H46" s="3">
        <f t="shared" si="15"/>
        <v>0.0674714754544466</v>
      </c>
      <c r="I46" s="3">
        <f t="shared" si="15"/>
        <v>0.112325716853562</v>
      </c>
      <c r="J46" s="3">
        <f t="shared" si="15"/>
        <v>0.0731600984143678</v>
      </c>
      <c r="K46" s="3">
        <f t="shared" si="15"/>
        <v>0.0932142096940636</v>
      </c>
      <c r="L46" s="3">
        <f t="shared" si="15"/>
        <v>0.0985321537141836</v>
      </c>
      <c r="N46" s="3">
        <f>2*STDEV(N35:N44)</f>
        <v>0.733483012535233</v>
      </c>
      <c r="O46" s="3">
        <f>2*STDEV(O35:O44)</f>
        <v>0.733483012535233</v>
      </c>
    </row>
    <row r="47" spans="1:15">
      <c r="A47" s="2" t="s">
        <v>27</v>
      </c>
      <c r="B47" s="3">
        <v>63.1</v>
      </c>
      <c r="C47" s="3">
        <v>0.609</v>
      </c>
      <c r="D47" s="3">
        <v>14.7</v>
      </c>
      <c r="E47" s="3">
        <v>4.58</v>
      </c>
      <c r="F47" s="3">
        <f t="shared" si="13"/>
        <v>5.08995128740431</v>
      </c>
      <c r="G47" s="3">
        <v>0.107</v>
      </c>
      <c r="H47" s="3">
        <v>2.11</v>
      </c>
      <c r="I47" s="3">
        <v>6.95</v>
      </c>
      <c r="J47" s="3">
        <v>2.74</v>
      </c>
      <c r="K47" s="3">
        <v>2.6</v>
      </c>
      <c r="L47" s="3">
        <v>0.257</v>
      </c>
      <c r="M47" s="3">
        <v>1.0186</v>
      </c>
      <c r="N47" s="3">
        <f t="shared" ref="N47:N60" si="16">SUM(B47:L47)-E47+M47</f>
        <v>99.2815512874043</v>
      </c>
      <c r="O47" s="3">
        <f t="shared" ref="O47:O60" si="17">100-N47</f>
        <v>0.718448712595674</v>
      </c>
    </row>
    <row r="48" spans="1:12">
      <c r="A48" s="2" t="s">
        <v>28</v>
      </c>
      <c r="B48" s="3">
        <v>1.1</v>
      </c>
      <c r="C48" s="3">
        <v>0.026</v>
      </c>
      <c r="D48" s="3">
        <v>0.2</v>
      </c>
      <c r="E48" s="3">
        <v>0.09</v>
      </c>
      <c r="F48" s="3">
        <f t="shared" si="13"/>
        <v>0.100020876826722</v>
      </c>
      <c r="G48" s="3">
        <v>0.003</v>
      </c>
      <c r="H48" s="3">
        <v>0.04</v>
      </c>
      <c r="I48" s="3">
        <v>0.13</v>
      </c>
      <c r="J48" s="3">
        <v>0.17</v>
      </c>
      <c r="K48" s="3">
        <v>0.05</v>
      </c>
      <c r="L48" s="3">
        <v>0.014</v>
      </c>
    </row>
    <row r="51" spans="1:15">
      <c r="A51" s="8" t="s">
        <v>49</v>
      </c>
      <c r="B51" s="3">
        <v>57.0535251431306</v>
      </c>
      <c r="C51" s="3">
        <v>0.541</v>
      </c>
      <c r="D51" s="3">
        <v>15.217</v>
      </c>
      <c r="E51" s="3">
        <v>4.49</v>
      </c>
      <c r="F51" s="3">
        <f t="shared" ref="F51:F64" si="18">E51*(55.85*2+48)/(55.85+16)/2</f>
        <v>4.98993041057759</v>
      </c>
      <c r="G51" s="3">
        <v>0.181</v>
      </c>
      <c r="H51" s="3">
        <v>1.559</v>
      </c>
      <c r="I51" s="3">
        <v>4.605</v>
      </c>
      <c r="J51" s="3">
        <v>11.1671232637372</v>
      </c>
      <c r="K51" s="3">
        <v>1.938</v>
      </c>
      <c r="L51" s="3">
        <v>0.218</v>
      </c>
      <c r="M51" s="3">
        <v>2.2307</v>
      </c>
      <c r="N51" s="3">
        <f t="shared" si="16"/>
        <v>99.7002788174454</v>
      </c>
      <c r="O51" s="3">
        <f t="shared" si="17"/>
        <v>0.29972118255462</v>
      </c>
    </row>
    <row r="52" spans="1:15">
      <c r="A52" s="8" t="s">
        <v>50</v>
      </c>
      <c r="B52" s="3">
        <v>56.6373114486768</v>
      </c>
      <c r="C52" s="3">
        <v>0.602</v>
      </c>
      <c r="D52" s="3">
        <v>15.289</v>
      </c>
      <c r="E52" s="3">
        <v>4.5293</v>
      </c>
      <c r="F52" s="3">
        <f t="shared" si="18"/>
        <v>5.03360619345859</v>
      </c>
      <c r="G52" s="3">
        <v>0.022</v>
      </c>
      <c r="H52" s="3">
        <v>1.576</v>
      </c>
      <c r="I52" s="3">
        <v>4.708</v>
      </c>
      <c r="J52" s="3">
        <v>11.0196512623395</v>
      </c>
      <c r="K52" s="3">
        <v>1.977</v>
      </c>
      <c r="L52" s="3">
        <v>0.257</v>
      </c>
      <c r="M52" s="3">
        <v>2.2307</v>
      </c>
      <c r="N52" s="3">
        <f t="shared" si="16"/>
        <v>99.3522689044749</v>
      </c>
      <c r="O52" s="3">
        <f t="shared" si="17"/>
        <v>0.647731095525117</v>
      </c>
    </row>
    <row r="53" spans="1:15">
      <c r="A53" s="8" t="s">
        <v>51</v>
      </c>
      <c r="B53" s="3">
        <v>56.94135907971</v>
      </c>
      <c r="C53" s="3">
        <v>0.541</v>
      </c>
      <c r="D53" s="3">
        <v>15.279</v>
      </c>
      <c r="E53" s="3">
        <v>4.39</v>
      </c>
      <c r="F53" s="3">
        <f t="shared" si="18"/>
        <v>4.87879610299234</v>
      </c>
      <c r="G53" s="3">
        <v>0.038</v>
      </c>
      <c r="H53" s="3">
        <v>1.443</v>
      </c>
      <c r="I53" s="3">
        <v>4.673</v>
      </c>
      <c r="J53" s="3">
        <v>10.9624088407443</v>
      </c>
      <c r="K53" s="3">
        <v>1.958</v>
      </c>
      <c r="L53" s="3">
        <v>0.228</v>
      </c>
      <c r="M53" s="3">
        <v>2.2307</v>
      </c>
      <c r="N53" s="3">
        <f t="shared" si="16"/>
        <v>99.1732640234466</v>
      </c>
      <c r="O53" s="3">
        <f t="shared" si="17"/>
        <v>0.82673597655338</v>
      </c>
    </row>
    <row r="54" spans="1:15">
      <c r="A54" s="8" t="s">
        <v>52</v>
      </c>
      <c r="B54" s="3">
        <v>57.0313539535955</v>
      </c>
      <c r="C54" s="3">
        <v>0.436</v>
      </c>
      <c r="D54" s="3">
        <v>15.31</v>
      </c>
      <c r="E54" s="3">
        <v>4.419</v>
      </c>
      <c r="F54" s="3">
        <f t="shared" si="18"/>
        <v>4.91102505219207</v>
      </c>
      <c r="G54" s="3">
        <v>0.099</v>
      </c>
      <c r="H54" s="3">
        <v>1.556</v>
      </c>
      <c r="I54" s="3">
        <v>4.573</v>
      </c>
      <c r="J54" s="3">
        <v>11.1962295798026</v>
      </c>
      <c r="K54" s="3">
        <v>1.98</v>
      </c>
      <c r="L54" s="3">
        <v>0.166</v>
      </c>
      <c r="M54" s="3">
        <v>2.2307</v>
      </c>
      <c r="N54" s="3">
        <f t="shared" si="16"/>
        <v>99.4893085855902</v>
      </c>
      <c r="O54" s="3">
        <f t="shared" si="17"/>
        <v>0.510691414409834</v>
      </c>
    </row>
    <row r="55" spans="1:15">
      <c r="A55" s="8" t="s">
        <v>53</v>
      </c>
      <c r="B55" s="3">
        <v>56.6715760143219</v>
      </c>
      <c r="C55" s="3">
        <v>0.562</v>
      </c>
      <c r="D55" s="3">
        <v>15.281</v>
      </c>
      <c r="E55" s="3">
        <v>4.462</v>
      </c>
      <c r="F55" s="3">
        <f t="shared" si="18"/>
        <v>4.95881280445372</v>
      </c>
      <c r="G55" s="3">
        <v>0.11</v>
      </c>
      <c r="H55" s="3">
        <v>1.582</v>
      </c>
      <c r="I55" s="3">
        <v>4.69</v>
      </c>
      <c r="J55" s="3">
        <v>10.9886045252031</v>
      </c>
      <c r="K55" s="3">
        <v>1.959</v>
      </c>
      <c r="L55" s="3">
        <v>0.174</v>
      </c>
      <c r="M55" s="3">
        <v>2.2307</v>
      </c>
      <c r="N55" s="3">
        <f t="shared" si="16"/>
        <v>99.2076933439787</v>
      </c>
      <c r="O55" s="3">
        <f t="shared" si="17"/>
        <v>0.792306656021267</v>
      </c>
    </row>
    <row r="56" spans="1:15">
      <c r="A56" s="8" t="s">
        <v>54</v>
      </c>
      <c r="B56" s="3">
        <v>57.0595718311856</v>
      </c>
      <c r="C56" s="3">
        <v>0.491</v>
      </c>
      <c r="D56" s="3">
        <v>15.534</v>
      </c>
      <c r="E56" s="3">
        <v>4.414</v>
      </c>
      <c r="F56" s="3">
        <f t="shared" si="18"/>
        <v>4.9054683368128</v>
      </c>
      <c r="G56" s="3">
        <v>0.037</v>
      </c>
      <c r="H56" s="3">
        <v>1.442</v>
      </c>
      <c r="I56" s="3">
        <v>4.724</v>
      </c>
      <c r="J56" s="3">
        <v>11.2117529483708</v>
      </c>
      <c r="K56" s="3">
        <v>1.918</v>
      </c>
      <c r="L56" s="3">
        <v>0.217</v>
      </c>
      <c r="M56" s="3">
        <v>2.2307</v>
      </c>
      <c r="N56" s="3">
        <f t="shared" si="16"/>
        <v>99.7704931163692</v>
      </c>
      <c r="O56" s="3">
        <f t="shared" si="17"/>
        <v>0.229506883630791</v>
      </c>
    </row>
    <row r="57" spans="1:15">
      <c r="A57" s="8" t="s">
        <v>55</v>
      </c>
      <c r="B57" s="3">
        <v>56.5687823173866</v>
      </c>
      <c r="C57" s="3">
        <v>0.45</v>
      </c>
      <c r="D57" s="3">
        <v>15.442</v>
      </c>
      <c r="E57" s="3">
        <v>4.57</v>
      </c>
      <c r="F57" s="3">
        <f t="shared" si="18"/>
        <v>5.07883785664579</v>
      </c>
      <c r="G57" s="3">
        <v>0.144</v>
      </c>
      <c r="H57" s="3">
        <v>1.573</v>
      </c>
      <c r="I57" s="3">
        <v>4.696</v>
      </c>
      <c r="J57" s="3">
        <v>11.1351063160653</v>
      </c>
      <c r="K57" s="3">
        <v>1.984</v>
      </c>
      <c r="L57" s="3">
        <v>0.207</v>
      </c>
      <c r="M57" s="3">
        <v>2.2307</v>
      </c>
      <c r="N57" s="3">
        <f t="shared" si="16"/>
        <v>99.5094264900977</v>
      </c>
      <c r="O57" s="3">
        <f t="shared" si="17"/>
        <v>0.490573509902319</v>
      </c>
    </row>
    <row r="58" spans="1:15">
      <c r="A58" s="8" t="s">
        <v>56</v>
      </c>
      <c r="B58" s="3">
        <v>57.0374006416506</v>
      </c>
      <c r="C58" s="3">
        <v>0.527</v>
      </c>
      <c r="D58" s="3">
        <v>15.443</v>
      </c>
      <c r="E58" s="3">
        <v>4.519</v>
      </c>
      <c r="F58" s="3">
        <f t="shared" si="18"/>
        <v>5.02215935977731</v>
      </c>
      <c r="G58" s="3">
        <v>0.15</v>
      </c>
      <c r="H58" s="3">
        <v>1.449</v>
      </c>
      <c r="I58" s="3">
        <v>4.671</v>
      </c>
      <c r="J58" s="3">
        <v>11.2554124224688</v>
      </c>
      <c r="K58" s="3">
        <v>1.985</v>
      </c>
      <c r="L58" s="3">
        <v>0.164</v>
      </c>
      <c r="M58" s="3">
        <v>2.2307</v>
      </c>
      <c r="N58" s="3">
        <f t="shared" si="16"/>
        <v>99.9346724238967</v>
      </c>
      <c r="O58" s="3">
        <f t="shared" si="17"/>
        <v>0.0653275761032717</v>
      </c>
    </row>
    <row r="59" spans="1:15">
      <c r="A59" s="8" t="s">
        <v>57</v>
      </c>
      <c r="B59" s="3">
        <v>57.018252796143</v>
      </c>
      <c r="C59" s="3">
        <v>0.47</v>
      </c>
      <c r="D59" s="3">
        <v>15.631</v>
      </c>
      <c r="E59" s="3">
        <v>4.39</v>
      </c>
      <c r="F59" s="3">
        <f t="shared" si="18"/>
        <v>4.87879610299234</v>
      </c>
      <c r="G59" s="3">
        <v>0.155</v>
      </c>
      <c r="H59" s="3">
        <v>1.583</v>
      </c>
      <c r="I59" s="3">
        <v>4.499</v>
      </c>
      <c r="J59" s="3">
        <v>11.1157021053551</v>
      </c>
      <c r="K59" s="3">
        <v>1.952</v>
      </c>
      <c r="L59" s="3">
        <v>0.221</v>
      </c>
      <c r="M59" s="3">
        <v>2.2307</v>
      </c>
      <c r="N59" s="3">
        <f t="shared" si="16"/>
        <v>99.7544510044904</v>
      </c>
      <c r="O59" s="3">
        <f t="shared" si="17"/>
        <v>0.245548995509566</v>
      </c>
    </row>
    <row r="60" spans="1:15">
      <c r="A60" s="8" t="s">
        <v>58</v>
      </c>
      <c r="B60" s="3">
        <v>56.539556658454</v>
      </c>
      <c r="C60" s="3">
        <v>0.491</v>
      </c>
      <c r="D60" s="3">
        <v>15.525</v>
      </c>
      <c r="E60" s="3">
        <v>4.422</v>
      </c>
      <c r="F60" s="3">
        <f t="shared" si="18"/>
        <v>4.91435908141962</v>
      </c>
      <c r="G60" s="3">
        <v>0.081</v>
      </c>
      <c r="H60" s="3">
        <v>1.488</v>
      </c>
      <c r="I60" s="3">
        <v>4.59</v>
      </c>
      <c r="J60" s="3">
        <v>11.0118895780554</v>
      </c>
      <c r="K60" s="3">
        <v>1.906</v>
      </c>
      <c r="L60" s="3">
        <v>0.149</v>
      </c>
      <c r="M60" s="3">
        <v>2.2307</v>
      </c>
      <c r="N60" s="3">
        <f t="shared" si="16"/>
        <v>98.926505317929</v>
      </c>
      <c r="O60" s="3">
        <f t="shared" si="17"/>
        <v>1.07349468207096</v>
      </c>
    </row>
    <row r="61" spans="1:15">
      <c r="A61" s="2" t="s">
        <v>25</v>
      </c>
      <c r="B61" s="3">
        <f>AVERAGE(B51:B60)</f>
        <v>56.8558689884255</v>
      </c>
      <c r="C61" s="3">
        <f t="shared" ref="C61:O61" si="19">AVERAGE(C51:C60)</f>
        <v>0.5111</v>
      </c>
      <c r="D61" s="3">
        <f t="shared" si="19"/>
        <v>15.3951</v>
      </c>
      <c r="E61" s="3">
        <f t="shared" si="19"/>
        <v>4.46053</v>
      </c>
      <c r="F61" s="3">
        <f t="shared" si="19"/>
        <v>4.95717913013222</v>
      </c>
      <c r="G61" s="3">
        <f t="shared" si="19"/>
        <v>0.1017</v>
      </c>
      <c r="H61" s="3">
        <f t="shared" si="19"/>
        <v>1.5251</v>
      </c>
      <c r="I61" s="3">
        <f t="shared" si="19"/>
        <v>4.6429</v>
      </c>
      <c r="J61" s="3">
        <f t="shared" si="19"/>
        <v>11.1063880842142</v>
      </c>
      <c r="K61" s="3">
        <f t="shared" si="19"/>
        <v>1.9557</v>
      </c>
      <c r="L61" s="3">
        <f t="shared" si="19"/>
        <v>0.2001</v>
      </c>
      <c r="M61" s="3">
        <f t="shared" si="19"/>
        <v>2.2307</v>
      </c>
      <c r="N61" s="3">
        <f t="shared" si="19"/>
        <v>99.4818362027719</v>
      </c>
      <c r="O61" s="3">
        <f t="shared" si="19"/>
        <v>0.518163797228112</v>
      </c>
    </row>
    <row r="62" spans="1:15">
      <c r="A62" s="2" t="s">
        <v>26</v>
      </c>
      <c r="B62" s="3">
        <f>2*STDEV(B51:B60)</f>
        <v>0.443316851696904</v>
      </c>
      <c r="C62" s="3">
        <f t="shared" ref="C62:O62" si="20">2*STDEV(C51:C60)</f>
        <v>0.104912450272702</v>
      </c>
      <c r="D62" s="3">
        <f t="shared" si="20"/>
        <v>0.277310015045336</v>
      </c>
      <c r="E62" s="3">
        <f t="shared" si="20"/>
        <v>0.12706198137567</v>
      </c>
      <c r="F62" s="3">
        <f t="shared" si="20"/>
        <v>0.141209453205947</v>
      </c>
      <c r="G62" s="3">
        <f t="shared" si="20"/>
        <v>0.112253878923329</v>
      </c>
      <c r="H62" s="3">
        <f t="shared" si="20"/>
        <v>0.123635485736634</v>
      </c>
      <c r="I62" s="3">
        <f t="shared" si="20"/>
        <v>0.145108235465807</v>
      </c>
      <c r="J62" s="3">
        <f t="shared" si="20"/>
        <v>0.207672804019883</v>
      </c>
      <c r="K62" s="3">
        <f t="shared" si="20"/>
        <v>0.0555301719788442</v>
      </c>
      <c r="L62" s="3">
        <f t="shared" si="20"/>
        <v>0.0694898873538049</v>
      </c>
      <c r="N62" s="3">
        <f>2*STDEV(N51:N60)</f>
        <v>0.634836005679313</v>
      </c>
      <c r="O62" s="3">
        <f t="shared" si="20"/>
        <v>0.634836005679313</v>
      </c>
    </row>
    <row r="63" spans="1:15">
      <c r="A63" s="2" t="s">
        <v>27</v>
      </c>
      <c r="B63" s="3">
        <v>56.3</v>
      </c>
      <c r="C63" s="3">
        <v>0.497</v>
      </c>
      <c r="D63" s="3">
        <v>15.5</v>
      </c>
      <c r="E63" s="3">
        <v>4.46</v>
      </c>
      <c r="F63" s="3">
        <f t="shared" si="18"/>
        <v>4.95659011830202</v>
      </c>
      <c r="G63" s="3">
        <v>0.0883</v>
      </c>
      <c r="H63" s="3">
        <v>1.49</v>
      </c>
      <c r="I63" s="3">
        <v>4.67</v>
      </c>
      <c r="J63" s="3">
        <v>11.3</v>
      </c>
      <c r="K63" s="3">
        <v>1.92</v>
      </c>
      <c r="L63" s="3">
        <v>0.204</v>
      </c>
      <c r="M63" s="3">
        <v>2.2307</v>
      </c>
      <c r="N63" s="3">
        <f t="shared" ref="N63:N76" si="21">SUM(B63:L63)-E63+M63</f>
        <v>99.156590118302</v>
      </c>
      <c r="O63" s="3">
        <f t="shared" ref="O63:O76" si="22">100-N63</f>
        <v>0.843409881697994</v>
      </c>
    </row>
    <row r="64" spans="1:12">
      <c r="A64" s="2" t="s">
        <v>28</v>
      </c>
      <c r="B64" s="3">
        <v>1.1</v>
      </c>
      <c r="C64" s="3">
        <v>0.024</v>
      </c>
      <c r="D64" s="3">
        <v>0.3</v>
      </c>
      <c r="E64" s="3">
        <v>0.09</v>
      </c>
      <c r="F64" s="3">
        <f t="shared" si="18"/>
        <v>0.100020876826722</v>
      </c>
      <c r="G64" s="3">
        <v>0.0034</v>
      </c>
      <c r="H64" s="3">
        <v>0.07</v>
      </c>
      <c r="I64" s="3">
        <v>0.13</v>
      </c>
      <c r="J64" s="3">
        <v>0.7</v>
      </c>
      <c r="K64" s="3">
        <v>0.04</v>
      </c>
      <c r="L64" s="3">
        <v>0.015</v>
      </c>
    </row>
    <row r="67" spans="1:15">
      <c r="A67" s="2" t="s">
        <v>59</v>
      </c>
      <c r="B67" s="3">
        <v>50.029</v>
      </c>
      <c r="C67" s="3">
        <v>2.588</v>
      </c>
      <c r="D67" s="3">
        <v>13.36</v>
      </c>
      <c r="E67" s="3">
        <v>11.0215691202873</v>
      </c>
      <c r="F67" s="3">
        <f t="shared" ref="F67:F80" si="23">E67*(55.85*2+48)/(55.85+16)/2</f>
        <v>12.2487445268607</v>
      </c>
      <c r="G67" s="3">
        <v>0.146</v>
      </c>
      <c r="H67" s="3">
        <v>7.475</v>
      </c>
      <c r="I67" s="3">
        <v>10.9212921960073</v>
      </c>
      <c r="J67" s="3">
        <v>2.444</v>
      </c>
      <c r="K67" s="3">
        <v>0.516</v>
      </c>
      <c r="L67" s="3">
        <v>0.268</v>
      </c>
      <c r="M67" s="3">
        <v>0.2702</v>
      </c>
      <c r="N67" s="3">
        <f t="shared" si="21"/>
        <v>100.266236722868</v>
      </c>
      <c r="O67" s="3">
        <f t="shared" si="22"/>
        <v>-0.266236722868001</v>
      </c>
    </row>
    <row r="68" spans="1:15">
      <c r="A68" s="2" t="s">
        <v>60</v>
      </c>
      <c r="B68" s="3">
        <v>49.902</v>
      </c>
      <c r="C68" s="3">
        <v>2.734</v>
      </c>
      <c r="D68" s="3">
        <v>13.461</v>
      </c>
      <c r="E68" s="3">
        <v>10.9268617594255</v>
      </c>
      <c r="F68" s="3">
        <f t="shared" si="23"/>
        <v>12.1434921571347</v>
      </c>
      <c r="G68" s="3">
        <v>0.175</v>
      </c>
      <c r="H68" s="3">
        <v>7.323</v>
      </c>
      <c r="I68" s="3">
        <v>10.9311560798548</v>
      </c>
      <c r="J68" s="3">
        <v>2.398</v>
      </c>
      <c r="K68" s="3">
        <v>0.469</v>
      </c>
      <c r="L68" s="3">
        <v>0.231</v>
      </c>
      <c r="M68" s="3">
        <v>0.2702</v>
      </c>
      <c r="N68" s="3">
        <f t="shared" si="21"/>
        <v>100.037848236989</v>
      </c>
      <c r="O68" s="3">
        <f t="shared" si="22"/>
        <v>-0.0378482369894613</v>
      </c>
    </row>
    <row r="69" spans="1:15">
      <c r="A69" s="2" t="s">
        <v>61</v>
      </c>
      <c r="B69" s="3">
        <v>49.8</v>
      </c>
      <c r="C69" s="3">
        <v>2.628</v>
      </c>
      <c r="D69" s="3">
        <v>13.445</v>
      </c>
      <c r="E69" s="3">
        <v>10.9150233393178</v>
      </c>
      <c r="F69" s="3">
        <f t="shared" si="23"/>
        <v>12.1303356109189</v>
      </c>
      <c r="G69" s="3">
        <v>0.173</v>
      </c>
      <c r="H69" s="3">
        <v>7.397</v>
      </c>
      <c r="I69" s="3">
        <v>10.8275852994555</v>
      </c>
      <c r="J69" s="3">
        <v>2.317</v>
      </c>
      <c r="K69" s="3">
        <v>0.474</v>
      </c>
      <c r="L69" s="3">
        <v>0.272</v>
      </c>
      <c r="M69" s="3">
        <v>0.2702</v>
      </c>
      <c r="N69" s="3">
        <f t="shared" si="21"/>
        <v>99.7341209103745</v>
      </c>
      <c r="O69" s="3">
        <f t="shared" si="22"/>
        <v>0.265879089625528</v>
      </c>
    </row>
    <row r="70" spans="1:15">
      <c r="A70" s="2" t="s">
        <v>62</v>
      </c>
      <c r="B70" s="3">
        <v>49.996</v>
      </c>
      <c r="C70" s="3">
        <v>2.497</v>
      </c>
      <c r="D70" s="3">
        <v>13.341</v>
      </c>
      <c r="E70" s="3">
        <v>11.0383402154399</v>
      </c>
      <c r="F70" s="3">
        <f t="shared" si="23"/>
        <v>12.267382967333</v>
      </c>
      <c r="G70" s="3">
        <v>0.199</v>
      </c>
      <c r="H70" s="3">
        <v>7.448</v>
      </c>
      <c r="I70" s="3">
        <v>10.9351016333938</v>
      </c>
      <c r="J70" s="3">
        <v>2.313</v>
      </c>
      <c r="K70" s="3">
        <v>0.477</v>
      </c>
      <c r="L70" s="3">
        <v>0.292</v>
      </c>
      <c r="M70" s="3">
        <v>0.2702</v>
      </c>
      <c r="N70" s="3">
        <f t="shared" si="21"/>
        <v>100.035684600727</v>
      </c>
      <c r="O70" s="3">
        <f t="shared" si="22"/>
        <v>-0.0356846007268103</v>
      </c>
    </row>
    <row r="71" spans="1:15">
      <c r="A71" s="2" t="s">
        <v>63</v>
      </c>
      <c r="B71" s="3">
        <v>49.681</v>
      </c>
      <c r="C71" s="3">
        <v>2.556</v>
      </c>
      <c r="D71" s="3">
        <v>13.566</v>
      </c>
      <c r="E71" s="3">
        <v>11.1991454219031</v>
      </c>
      <c r="F71" s="3">
        <f t="shared" si="23"/>
        <v>12.4460927200969</v>
      </c>
      <c r="G71" s="3">
        <v>0.124</v>
      </c>
      <c r="H71" s="3">
        <v>7.334</v>
      </c>
      <c r="I71" s="3">
        <v>10.8976188747731</v>
      </c>
      <c r="J71" s="3">
        <v>2.299</v>
      </c>
      <c r="K71" s="3">
        <v>0.484</v>
      </c>
      <c r="L71" s="3">
        <v>0.246</v>
      </c>
      <c r="M71" s="3">
        <v>0.2702</v>
      </c>
      <c r="N71" s="3">
        <f t="shared" si="21"/>
        <v>99.90391159487</v>
      </c>
      <c r="O71" s="3">
        <f t="shared" si="22"/>
        <v>0.0960884051300042</v>
      </c>
    </row>
    <row r="72" spans="1:15">
      <c r="A72" s="2" t="s">
        <v>64</v>
      </c>
      <c r="B72" s="3">
        <v>49.4186</v>
      </c>
      <c r="C72" s="3">
        <v>2.581</v>
      </c>
      <c r="D72" s="3">
        <v>13.395</v>
      </c>
      <c r="E72" s="3">
        <v>10.9709598743268</v>
      </c>
      <c r="F72" s="3">
        <f t="shared" si="23"/>
        <v>12.1925002917884</v>
      </c>
      <c r="G72" s="3">
        <v>0.184</v>
      </c>
      <c r="H72" s="3">
        <v>7.382</v>
      </c>
      <c r="I72" s="3">
        <v>10.862108892922</v>
      </c>
      <c r="J72" s="3">
        <v>2.2184</v>
      </c>
      <c r="K72" s="3">
        <v>0.479</v>
      </c>
      <c r="L72" s="3">
        <v>0.304</v>
      </c>
      <c r="M72" s="3">
        <v>0.2702</v>
      </c>
      <c r="N72" s="3">
        <f t="shared" si="21"/>
        <v>99.2868091847104</v>
      </c>
      <c r="O72" s="3">
        <f t="shared" si="22"/>
        <v>0.713190815289622</v>
      </c>
    </row>
    <row r="73" spans="1:15">
      <c r="A73" s="2" t="s">
        <v>65</v>
      </c>
      <c r="B73" s="3">
        <v>50.292</v>
      </c>
      <c r="C73" s="3">
        <v>2.477</v>
      </c>
      <c r="D73" s="3">
        <v>13.337</v>
      </c>
      <c r="E73" s="3">
        <v>10.9406732495512</v>
      </c>
      <c r="F73" s="3">
        <f t="shared" si="23"/>
        <v>12.1588414610531</v>
      </c>
      <c r="G73" s="3">
        <v>0.154</v>
      </c>
      <c r="H73" s="3">
        <v>7.293</v>
      </c>
      <c r="I73" s="3">
        <v>10.825612522686</v>
      </c>
      <c r="J73" s="3">
        <v>2.3168</v>
      </c>
      <c r="K73" s="3">
        <v>0.464</v>
      </c>
      <c r="L73" s="3">
        <v>0.30618</v>
      </c>
      <c r="M73" s="3">
        <v>0.2702</v>
      </c>
      <c r="N73" s="3">
        <f t="shared" si="21"/>
        <v>99.8946339837391</v>
      </c>
      <c r="O73" s="3">
        <f t="shared" si="22"/>
        <v>0.10536601626093</v>
      </c>
    </row>
    <row r="74" spans="1:15">
      <c r="A74" s="2" t="s">
        <v>66</v>
      </c>
      <c r="B74" s="3">
        <v>50.276</v>
      </c>
      <c r="C74" s="3">
        <v>2.527</v>
      </c>
      <c r="D74" s="3">
        <v>13.513</v>
      </c>
      <c r="E74" s="3">
        <v>11.1557378815081</v>
      </c>
      <c r="F74" s="3">
        <f t="shared" si="23"/>
        <v>12.3978520506391</v>
      </c>
      <c r="G74" s="3">
        <v>0.198</v>
      </c>
      <c r="H74" s="3">
        <v>7.432</v>
      </c>
      <c r="I74" s="3">
        <v>10.7555789473684</v>
      </c>
      <c r="J74" s="3">
        <v>2.248</v>
      </c>
      <c r="K74" s="3">
        <v>0.478</v>
      </c>
      <c r="L74" s="3">
        <v>0.2709</v>
      </c>
      <c r="M74" s="3">
        <v>0.2702</v>
      </c>
      <c r="N74" s="3">
        <f t="shared" si="21"/>
        <v>100.366530998008</v>
      </c>
      <c r="O74" s="3">
        <f t="shared" si="22"/>
        <v>-0.366530998007534</v>
      </c>
    </row>
    <row r="75" spans="1:15">
      <c r="A75" s="2" t="s">
        <v>67</v>
      </c>
      <c r="B75" s="3">
        <v>49.979</v>
      </c>
      <c r="C75" s="3">
        <v>2.606</v>
      </c>
      <c r="D75" s="3">
        <v>13.515</v>
      </c>
      <c r="E75" s="3">
        <v>10.822289048474</v>
      </c>
      <c r="F75" s="3">
        <f t="shared" si="23"/>
        <v>12.0272759988956</v>
      </c>
      <c r="G75" s="3">
        <v>0.144</v>
      </c>
      <c r="H75" s="3">
        <v>7.341</v>
      </c>
      <c r="I75" s="3">
        <v>10.8877549909256</v>
      </c>
      <c r="J75" s="3">
        <v>2.262</v>
      </c>
      <c r="K75" s="3">
        <v>0.483</v>
      </c>
      <c r="L75" s="3">
        <v>0.26082</v>
      </c>
      <c r="M75" s="3">
        <v>0.2702</v>
      </c>
      <c r="N75" s="3">
        <f t="shared" si="21"/>
        <v>99.7760509898212</v>
      </c>
      <c r="O75" s="3">
        <f t="shared" si="22"/>
        <v>0.223949010178799</v>
      </c>
    </row>
    <row r="76" spans="1:15">
      <c r="A76" s="2" t="s">
        <v>68</v>
      </c>
      <c r="B76" s="3">
        <v>50.104</v>
      </c>
      <c r="C76" s="3">
        <v>2.711</v>
      </c>
      <c r="D76" s="3">
        <v>13.414</v>
      </c>
      <c r="E76" s="3">
        <v>10.8143967684022</v>
      </c>
      <c r="F76" s="3">
        <f t="shared" si="23"/>
        <v>12.0185049680851</v>
      </c>
      <c r="G76" s="3">
        <v>0.121</v>
      </c>
      <c r="H76" s="3">
        <v>7.37</v>
      </c>
      <c r="I76" s="3">
        <v>10.9242513611615</v>
      </c>
      <c r="J76" s="3">
        <v>2.31</v>
      </c>
      <c r="K76" s="3">
        <v>0.475</v>
      </c>
      <c r="L76" s="3">
        <v>0.2646</v>
      </c>
      <c r="M76" s="3">
        <v>0.2702</v>
      </c>
      <c r="N76" s="3">
        <f t="shared" si="21"/>
        <v>99.9825563292466</v>
      </c>
      <c r="O76" s="3">
        <f t="shared" si="22"/>
        <v>0.01744367075338</v>
      </c>
    </row>
    <row r="77" spans="1:15">
      <c r="A77" s="2" t="s">
        <v>25</v>
      </c>
      <c r="B77" s="3">
        <f>AVERAGE(B67:B76)</f>
        <v>49.94776</v>
      </c>
      <c r="C77" s="3">
        <f>AVERAGE(C67:C76)</f>
        <v>2.5905</v>
      </c>
      <c r="D77" s="3">
        <f>AVERAGE(D67:D76)</f>
        <v>13.4347</v>
      </c>
      <c r="E77" s="3">
        <f>AVERAGE(E67:E76)</f>
        <v>10.9804996678636</v>
      </c>
      <c r="F77" s="3">
        <f t="shared" si="23"/>
        <v>12.2031022752806</v>
      </c>
      <c r="G77" s="3">
        <f t="shared" ref="G77:L77" si="24">AVERAGE(G67:G76)</f>
        <v>0.1618</v>
      </c>
      <c r="H77" s="3">
        <f t="shared" si="24"/>
        <v>7.3795</v>
      </c>
      <c r="I77" s="3">
        <f t="shared" si="24"/>
        <v>10.8768060798548</v>
      </c>
      <c r="J77" s="3">
        <f t="shared" si="24"/>
        <v>2.31262</v>
      </c>
      <c r="K77" s="3">
        <f t="shared" si="24"/>
        <v>0.4799</v>
      </c>
      <c r="L77" s="3">
        <f t="shared" si="24"/>
        <v>0.27155</v>
      </c>
      <c r="M77" s="3">
        <v>0.2702</v>
      </c>
      <c r="N77" s="3">
        <f>AVERAGE(N67:N76)</f>
        <v>99.9284383551354</v>
      </c>
      <c r="O77" s="3">
        <f>AVERAGE(O67:O76)</f>
        <v>0.0715616448646458</v>
      </c>
    </row>
    <row r="78" spans="1:15">
      <c r="A78" s="2" t="s">
        <v>26</v>
      </c>
      <c r="B78" s="3">
        <f>2*STDEV(B67:B76)</f>
        <v>0.531519743126572</v>
      </c>
      <c r="C78" s="3">
        <f>2*STDEV(C67:C76)</f>
        <v>0.16826236127614</v>
      </c>
      <c r="D78" s="3">
        <f>2*STDEV(D67:D76)</f>
        <v>0.15850145460251</v>
      </c>
      <c r="E78" s="3">
        <f>2*STDEV(E67:E76)</f>
        <v>0.253866741528369</v>
      </c>
      <c r="F78" s="3">
        <f t="shared" si="23"/>
        <v>0.282133045386782</v>
      </c>
      <c r="G78" s="3">
        <f t="shared" ref="G78:L78" si="25">2*STDEV(G67:G76)</f>
        <v>0.0565983902401634</v>
      </c>
      <c r="H78" s="3">
        <f t="shared" si="25"/>
        <v>0.117753980824429</v>
      </c>
      <c r="I78" s="3">
        <f t="shared" si="25"/>
        <v>0.117550754750251</v>
      </c>
      <c r="J78" s="3">
        <f t="shared" si="25"/>
        <v>0.133990308107216</v>
      </c>
      <c r="K78" s="3">
        <f t="shared" si="25"/>
        <v>0.028070546050185</v>
      </c>
      <c r="L78" s="3">
        <f t="shared" si="25"/>
        <v>0.0478154312609085</v>
      </c>
      <c r="N78" s="3">
        <f>2*STDEV(N67:N76)</f>
        <v>0.598831233440947</v>
      </c>
      <c r="O78" s="3">
        <f>2*STDEV(O67:O76)</f>
        <v>0.598831233440947</v>
      </c>
    </row>
    <row r="79" spans="1:15">
      <c r="A79" s="2" t="s">
        <v>27</v>
      </c>
      <c r="B79" s="3">
        <v>50.3</v>
      </c>
      <c r="C79" s="3">
        <v>2.56</v>
      </c>
      <c r="D79" s="3">
        <v>13.3</v>
      </c>
      <c r="E79" s="3">
        <v>10.7</v>
      </c>
      <c r="F79" s="3">
        <f t="shared" si="23"/>
        <v>11.8913709116214</v>
      </c>
      <c r="G79" s="3">
        <v>0.165</v>
      </c>
      <c r="H79" s="3">
        <v>7.34</v>
      </c>
      <c r="I79" s="3">
        <v>10.9</v>
      </c>
      <c r="J79" s="3">
        <v>2.35</v>
      </c>
      <c r="K79" s="3">
        <v>0.48</v>
      </c>
      <c r="L79" s="3">
        <v>0.232</v>
      </c>
      <c r="M79" s="3">
        <v>0.2702</v>
      </c>
      <c r="N79" s="3">
        <f>SUM(B79:L79)-E79+M79</f>
        <v>99.7885709116214</v>
      </c>
      <c r="O79" s="3">
        <f t="shared" ref="O79:O92" si="26">100-N79</f>
        <v>0.211429088378551</v>
      </c>
    </row>
    <row r="80" spans="1:12">
      <c r="A80" s="2" t="s">
        <v>69</v>
      </c>
      <c r="B80" s="3">
        <v>0.3</v>
      </c>
      <c r="C80" s="3">
        <v>0.09</v>
      </c>
      <c r="D80" s="3">
        <v>0.2</v>
      </c>
      <c r="E80" s="3">
        <v>0.1</v>
      </c>
      <c r="F80" s="3">
        <f t="shared" si="23"/>
        <v>0.111134307585247</v>
      </c>
      <c r="G80" s="3">
        <v>0.009</v>
      </c>
      <c r="H80" s="3">
        <v>0.09</v>
      </c>
      <c r="I80" s="3">
        <v>0.2</v>
      </c>
      <c r="J80" s="3">
        <v>0.08</v>
      </c>
      <c r="K80" s="3">
        <v>0.01</v>
      </c>
      <c r="L80" s="3">
        <v>0.026</v>
      </c>
    </row>
    <row r="83" spans="1:15">
      <c r="A83" s="2" t="s">
        <v>70</v>
      </c>
      <c r="B83" s="3">
        <v>50.945</v>
      </c>
      <c r="C83" s="3">
        <v>2.13</v>
      </c>
      <c r="D83" s="3">
        <v>13.9343841922409</v>
      </c>
      <c r="E83" s="3">
        <v>10.908</v>
      </c>
      <c r="F83" s="3">
        <f t="shared" ref="F83:F96" si="27">E83*(55.85*2+48)/(55.85+16)/2</f>
        <v>12.1225302713987</v>
      </c>
      <c r="G83" s="3">
        <v>0.251</v>
      </c>
      <c r="H83" s="3">
        <v>6.40965386931647</v>
      </c>
      <c r="I83" s="3">
        <v>10.559</v>
      </c>
      <c r="J83" s="3">
        <v>2.49</v>
      </c>
      <c r="K83" s="3">
        <v>0.385</v>
      </c>
      <c r="L83" s="3">
        <v>0.22</v>
      </c>
      <c r="M83" s="3">
        <v>0.2172</v>
      </c>
      <c r="N83" s="3">
        <f t="shared" ref="N83:N92" si="28">SUM(B83:L83)-E83+M83</f>
        <v>99.6637683329561</v>
      </c>
      <c r="O83" s="3">
        <f>100-N83</f>
        <v>0.336231667043876</v>
      </c>
    </row>
    <row r="84" spans="1:15">
      <c r="A84" s="2" t="s">
        <v>71</v>
      </c>
      <c r="B84" s="3">
        <v>51.352</v>
      </c>
      <c r="C84" s="3">
        <v>2.201</v>
      </c>
      <c r="D84" s="3">
        <v>13.7888631297047</v>
      </c>
      <c r="E84" s="3">
        <v>10.923</v>
      </c>
      <c r="F84" s="3">
        <f t="shared" si="27"/>
        <v>12.1392004175365</v>
      </c>
      <c r="G84" s="3">
        <v>0.238</v>
      </c>
      <c r="H84" s="3">
        <v>6.45935621800662</v>
      </c>
      <c r="I84" s="3">
        <v>10.541</v>
      </c>
      <c r="J84" s="3">
        <v>2.307</v>
      </c>
      <c r="K84" s="3">
        <v>0.388</v>
      </c>
      <c r="L84" s="3">
        <v>0.316</v>
      </c>
      <c r="M84" s="3">
        <v>0.2172</v>
      </c>
      <c r="N84" s="3">
        <f t="shared" si="28"/>
        <v>99.9476197652479</v>
      </c>
      <c r="O84" s="3">
        <f t="shared" si="26"/>
        <v>0.0523802347521354</v>
      </c>
    </row>
    <row r="85" spans="1:15">
      <c r="A85" s="2" t="s">
        <v>72</v>
      </c>
      <c r="B85" s="3">
        <v>50.957</v>
      </c>
      <c r="C85" s="3">
        <v>2.073</v>
      </c>
      <c r="D85" s="3">
        <v>13.7017484800232</v>
      </c>
      <c r="E85" s="3">
        <v>11.277</v>
      </c>
      <c r="F85" s="3">
        <f t="shared" si="27"/>
        <v>12.5326158663883</v>
      </c>
      <c r="G85" s="3">
        <v>0.188</v>
      </c>
      <c r="H85" s="3">
        <v>6.39406097560976</v>
      </c>
      <c r="I85" s="3">
        <v>10.589</v>
      </c>
      <c r="J85" s="3">
        <v>2.351</v>
      </c>
      <c r="K85" s="3">
        <v>0.402</v>
      </c>
      <c r="L85" s="3">
        <v>0.189</v>
      </c>
      <c r="M85" s="3">
        <v>0.2172</v>
      </c>
      <c r="N85" s="3">
        <f t="shared" si="28"/>
        <v>99.5946253220213</v>
      </c>
      <c r="O85" s="3">
        <f t="shared" si="26"/>
        <v>0.405374677978728</v>
      </c>
    </row>
    <row r="86" spans="1:15">
      <c r="A86" s="2" t="s">
        <v>73</v>
      </c>
      <c r="B86" s="3">
        <v>51.099</v>
      </c>
      <c r="C86" s="3">
        <v>2.05</v>
      </c>
      <c r="D86" s="3">
        <v>13.595824985524</v>
      </c>
      <c r="E86" s="3">
        <v>11.299</v>
      </c>
      <c r="F86" s="3">
        <f t="shared" si="27"/>
        <v>12.5570654140571</v>
      </c>
      <c r="G86" s="3">
        <v>0.142</v>
      </c>
      <c r="H86" s="3">
        <v>6.55193902439024</v>
      </c>
      <c r="I86" s="3">
        <v>10.588</v>
      </c>
      <c r="J86" s="3">
        <v>2.333</v>
      </c>
      <c r="K86" s="3">
        <v>0.383</v>
      </c>
      <c r="L86" s="3">
        <v>0.253</v>
      </c>
      <c r="M86" s="3">
        <v>0.2172</v>
      </c>
      <c r="N86" s="3">
        <f t="shared" si="28"/>
        <v>99.7700294239713</v>
      </c>
      <c r="O86" s="3">
        <f t="shared" si="26"/>
        <v>0.22997057602872</v>
      </c>
    </row>
    <row r="87" spans="1:15">
      <c r="A87" s="2" t="s">
        <v>74</v>
      </c>
      <c r="B87" s="3">
        <v>50.834</v>
      </c>
      <c r="C87" s="3">
        <v>2.111</v>
      </c>
      <c r="D87" s="3">
        <v>13.5393984510712</v>
      </c>
      <c r="E87" s="3">
        <v>11.214</v>
      </c>
      <c r="F87" s="3">
        <f t="shared" si="27"/>
        <v>12.4626012526096</v>
      </c>
      <c r="G87" s="3">
        <v>0.179</v>
      </c>
      <c r="H87" s="3">
        <v>6.49054200542005</v>
      </c>
      <c r="I87" s="3">
        <v>10.493</v>
      </c>
      <c r="J87" s="3">
        <v>2.375</v>
      </c>
      <c r="K87" s="3">
        <v>0.376</v>
      </c>
      <c r="L87" s="3">
        <v>0.231</v>
      </c>
      <c r="M87" s="3">
        <v>0.2172</v>
      </c>
      <c r="N87" s="3">
        <f t="shared" si="28"/>
        <v>99.3087417091009</v>
      </c>
      <c r="O87" s="3">
        <f t="shared" si="26"/>
        <v>0.691258290899142</v>
      </c>
    </row>
    <row r="88" spans="1:15">
      <c r="A88" s="2" t="s">
        <v>75</v>
      </c>
      <c r="B88" s="3">
        <v>50.952</v>
      </c>
      <c r="C88" s="3">
        <v>2.012</v>
      </c>
      <c r="D88" s="3">
        <v>13.5146499710481</v>
      </c>
      <c r="E88" s="3">
        <v>10.855</v>
      </c>
      <c r="F88" s="3">
        <f t="shared" si="27"/>
        <v>12.0636290883786</v>
      </c>
      <c r="G88" s="3">
        <v>0.121</v>
      </c>
      <c r="H88" s="3">
        <v>6.57240469738031</v>
      </c>
      <c r="I88" s="3">
        <v>10.545</v>
      </c>
      <c r="J88" s="3">
        <v>2.394</v>
      </c>
      <c r="K88" s="3">
        <v>0.388</v>
      </c>
      <c r="L88" s="3">
        <v>0.243</v>
      </c>
      <c r="M88" s="3">
        <v>0.2172</v>
      </c>
      <c r="N88" s="3">
        <f t="shared" si="28"/>
        <v>99.022883756807</v>
      </c>
      <c r="O88" s="3">
        <f t="shared" si="26"/>
        <v>0.977116243193024</v>
      </c>
    </row>
    <row r="89" spans="1:15">
      <c r="A89" s="2" t="s">
        <v>76</v>
      </c>
      <c r="B89" s="3">
        <v>50.906</v>
      </c>
      <c r="C89" s="3">
        <v>2.119</v>
      </c>
      <c r="D89" s="3">
        <v>13.7512454400695</v>
      </c>
      <c r="E89" s="3">
        <v>11.049</v>
      </c>
      <c r="F89" s="3">
        <f t="shared" si="27"/>
        <v>12.2792296450939</v>
      </c>
      <c r="G89" s="3">
        <v>0.139</v>
      </c>
      <c r="H89" s="3">
        <v>6.5694810298103</v>
      </c>
      <c r="I89" s="3">
        <v>10.618</v>
      </c>
      <c r="J89" s="3">
        <v>2.432</v>
      </c>
      <c r="K89" s="3">
        <v>0.378</v>
      </c>
      <c r="L89" s="3">
        <v>0.228</v>
      </c>
      <c r="M89" s="3">
        <v>0.2172</v>
      </c>
      <c r="N89" s="3">
        <f t="shared" si="28"/>
        <v>99.6371561149737</v>
      </c>
      <c r="O89" s="3">
        <f t="shared" si="26"/>
        <v>0.362843885026265</v>
      </c>
    </row>
    <row r="90" spans="1:15">
      <c r="A90" s="2" t="s">
        <v>77</v>
      </c>
      <c r="B90" s="3">
        <v>50.946</v>
      </c>
      <c r="C90" s="3">
        <v>1.977</v>
      </c>
      <c r="D90" s="3">
        <v>13.6433420671685</v>
      </c>
      <c r="E90" s="3">
        <v>11.028</v>
      </c>
      <c r="F90" s="3">
        <f t="shared" si="27"/>
        <v>12.255891440501</v>
      </c>
      <c r="G90" s="3">
        <v>0.123</v>
      </c>
      <c r="H90" s="3">
        <v>6.46227988557663</v>
      </c>
      <c r="I90" s="3">
        <v>10.52</v>
      </c>
      <c r="J90" s="3">
        <v>2.333</v>
      </c>
      <c r="K90" s="3">
        <v>0.403</v>
      </c>
      <c r="L90" s="3">
        <v>0.22</v>
      </c>
      <c r="M90" s="3">
        <v>0.2172</v>
      </c>
      <c r="N90" s="3">
        <f t="shared" si="28"/>
        <v>99.1007133932462</v>
      </c>
      <c r="O90" s="3">
        <f t="shared" si="26"/>
        <v>0.899286606753819</v>
      </c>
    </row>
    <row r="91" spans="1:15">
      <c r="A91" s="2" t="s">
        <v>78</v>
      </c>
      <c r="B91" s="3">
        <v>51.488</v>
      </c>
      <c r="C91" s="3">
        <v>2.202</v>
      </c>
      <c r="D91" s="3">
        <v>13.5483079038796</v>
      </c>
      <c r="E91" s="3">
        <v>11.273</v>
      </c>
      <c r="F91" s="3">
        <f t="shared" si="27"/>
        <v>12.5281704940849</v>
      </c>
      <c r="G91" s="3">
        <v>0.195</v>
      </c>
      <c r="H91" s="3">
        <v>6.40380653417645</v>
      </c>
      <c r="I91" s="3">
        <v>10.526</v>
      </c>
      <c r="J91" s="3">
        <v>2.352</v>
      </c>
      <c r="K91" s="3">
        <v>0.388</v>
      </c>
      <c r="L91" s="3">
        <v>0.27216</v>
      </c>
      <c r="M91" s="3">
        <v>0.2172</v>
      </c>
      <c r="N91" s="3">
        <f t="shared" si="28"/>
        <v>100.120644932141</v>
      </c>
      <c r="O91" s="3">
        <f t="shared" si="26"/>
        <v>-0.120644932140962</v>
      </c>
    </row>
    <row r="92" spans="1:15">
      <c r="A92" s="2" t="s">
        <v>79</v>
      </c>
      <c r="B92" s="3">
        <v>51.143</v>
      </c>
      <c r="C92" s="3">
        <v>2.139</v>
      </c>
      <c r="D92" s="3">
        <v>13.7482756224667</v>
      </c>
      <c r="E92" s="3">
        <v>11.119</v>
      </c>
      <c r="F92" s="3">
        <f t="shared" si="27"/>
        <v>12.3570236604036</v>
      </c>
      <c r="G92" s="3">
        <v>0.116</v>
      </c>
      <c r="H92" s="3">
        <v>6.41355209274315</v>
      </c>
      <c r="I92" s="3">
        <v>10.404</v>
      </c>
      <c r="J92" s="3">
        <v>2.402</v>
      </c>
      <c r="K92" s="3">
        <v>0.383</v>
      </c>
      <c r="L92" s="3">
        <v>0.24066</v>
      </c>
      <c r="M92" s="3">
        <v>0.2172</v>
      </c>
      <c r="N92" s="3">
        <f t="shared" si="28"/>
        <v>99.5637113756135</v>
      </c>
      <c r="O92" s="3">
        <f t="shared" si="26"/>
        <v>0.436288624386535</v>
      </c>
    </row>
    <row r="93" spans="1:15">
      <c r="A93" s="2" t="s">
        <v>25</v>
      </c>
      <c r="B93" s="3">
        <f>AVERAGE(B83:B92)</f>
        <v>51.0622</v>
      </c>
      <c r="C93" s="3">
        <f>AVERAGE(C83:C92)</f>
        <v>2.1014</v>
      </c>
      <c r="D93" s="3">
        <f>AVERAGE(D83:D92)</f>
        <v>13.6766040243196</v>
      </c>
      <c r="E93" s="3">
        <f>AVERAGE(E83:E92)</f>
        <v>11.0945</v>
      </c>
      <c r="F93" s="3">
        <f t="shared" si="27"/>
        <v>12.3297957550452</v>
      </c>
      <c r="G93" s="3">
        <f t="shared" ref="G93:L93" si="29">AVERAGE(G83:G92)</f>
        <v>0.1692</v>
      </c>
      <c r="H93" s="3">
        <f t="shared" si="29"/>
        <v>6.472707633243</v>
      </c>
      <c r="I93" s="3">
        <f t="shared" si="29"/>
        <v>10.5383</v>
      </c>
      <c r="J93" s="3">
        <f t="shared" si="29"/>
        <v>2.3769</v>
      </c>
      <c r="K93" s="3">
        <f t="shared" si="29"/>
        <v>0.3874</v>
      </c>
      <c r="L93" s="3">
        <f t="shared" si="29"/>
        <v>0.241282</v>
      </c>
      <c r="M93" s="3">
        <v>0.2172</v>
      </c>
      <c r="N93" s="3">
        <f>SUM(B93:M93)-E93</f>
        <v>99.5729894126079</v>
      </c>
      <c r="O93" s="3">
        <f>AVERAGE(O83:O92)</f>
        <v>0.427010587392128</v>
      </c>
    </row>
    <row r="94" spans="1:15">
      <c r="A94" s="2" t="s">
        <v>26</v>
      </c>
      <c r="B94" s="3">
        <f>2*STDEV(B83:B92)</f>
        <v>0.421687403969653</v>
      </c>
      <c r="C94" s="3">
        <f>2*STDEV(C83:C92)</f>
        <v>0.148459347222658</v>
      </c>
      <c r="D94" s="3">
        <f>2*STDEV(D83:D92)</f>
        <v>0.266282318366423</v>
      </c>
      <c r="E94" s="3">
        <f>2*STDEV(E83:E92)</f>
        <v>0.333277662017723</v>
      </c>
      <c r="F94" s="3">
        <f t="shared" si="27"/>
        <v>0.370385822019697</v>
      </c>
      <c r="G94" s="3">
        <f t="shared" ref="G94:L94" si="30">2*STDEV(G83:G92)</f>
        <v>0.0977061353697344</v>
      </c>
      <c r="H94" s="3">
        <f t="shared" si="30"/>
        <v>0.140783655288129</v>
      </c>
      <c r="I94" s="3">
        <f t="shared" si="30"/>
        <v>0.120089041039463</v>
      </c>
      <c r="J94" s="3">
        <f t="shared" si="30"/>
        <v>0.109107286649426</v>
      </c>
      <c r="K94" s="3">
        <f t="shared" si="30"/>
        <v>0.0178935121699955</v>
      </c>
      <c r="L94" s="3">
        <f t="shared" si="30"/>
        <v>0.0686319198818354</v>
      </c>
      <c r="N94" s="3">
        <f>2*STDEV(N83:N92)</f>
        <v>0.695221572260887</v>
      </c>
      <c r="O94" s="3">
        <f>2*STDEV(O83:O92)</f>
        <v>0.695221572260886</v>
      </c>
    </row>
    <row r="95" spans="1:15">
      <c r="A95" s="2" t="s">
        <v>27</v>
      </c>
      <c r="B95" s="3">
        <v>51.4</v>
      </c>
      <c r="C95" s="3">
        <v>2.13</v>
      </c>
      <c r="D95" s="3">
        <v>13.6</v>
      </c>
      <c r="E95" s="3">
        <v>10.9</v>
      </c>
      <c r="F95" s="3">
        <f t="shared" si="27"/>
        <v>12.1136395267919</v>
      </c>
      <c r="G95" s="3">
        <v>0.17</v>
      </c>
      <c r="H95" s="3">
        <v>6.59</v>
      </c>
      <c r="I95" s="3">
        <v>10.5</v>
      </c>
      <c r="J95" s="3">
        <v>2.4</v>
      </c>
      <c r="K95" s="3">
        <v>0.385</v>
      </c>
      <c r="L95" s="3">
        <v>0.23</v>
      </c>
      <c r="M95" s="3">
        <v>0.2172</v>
      </c>
      <c r="N95" s="3">
        <f t="shared" ref="N95:N108" si="31">SUM(B95:L95)-E95+M95</f>
        <v>99.7358395267919</v>
      </c>
      <c r="O95" s="3">
        <f t="shared" ref="O95:O108" si="32">100-N95</f>
        <v>0.264160473208051</v>
      </c>
    </row>
    <row r="96" spans="1:12">
      <c r="A96" s="2" t="s">
        <v>69</v>
      </c>
      <c r="B96" s="3">
        <v>0.6</v>
      </c>
      <c r="C96" s="3">
        <v>0.09</v>
      </c>
      <c r="D96" s="3">
        <v>0.2</v>
      </c>
      <c r="E96" s="3">
        <v>0.1</v>
      </c>
      <c r="F96" s="3">
        <f t="shared" si="27"/>
        <v>0.111134307585247</v>
      </c>
      <c r="G96" s="3">
        <v>0.009</v>
      </c>
      <c r="H96" s="3">
        <v>0.08</v>
      </c>
      <c r="I96" s="3">
        <v>0.1</v>
      </c>
      <c r="J96" s="3">
        <v>0.06</v>
      </c>
      <c r="K96" s="3">
        <v>0.004</v>
      </c>
      <c r="L96" s="3">
        <v>0.025</v>
      </c>
    </row>
    <row r="99" spans="1:15">
      <c r="A99" s="2" t="s">
        <v>80</v>
      </c>
      <c r="B99" s="3">
        <v>62.639</v>
      </c>
      <c r="C99" s="3">
        <v>0.689</v>
      </c>
      <c r="D99" s="3">
        <v>17.60064303826</v>
      </c>
      <c r="E99" s="3">
        <v>4.65537878787879</v>
      </c>
      <c r="F99" s="3">
        <f t="shared" ref="F99:F112" si="33">E99*(55.85*2+48)/(55.85+16)/2</f>
        <v>5.17372298137956</v>
      </c>
      <c r="G99" s="3">
        <v>0.108</v>
      </c>
      <c r="H99" s="3">
        <v>1.967</v>
      </c>
      <c r="I99" s="3">
        <v>5.18270187847132</v>
      </c>
      <c r="J99" s="3">
        <v>4.47387557229997</v>
      </c>
      <c r="K99" s="3">
        <v>1.29126213592233</v>
      </c>
      <c r="L99" s="3">
        <v>0.252</v>
      </c>
      <c r="M99" s="3">
        <v>0.2291</v>
      </c>
      <c r="N99" s="3">
        <f t="shared" si="31"/>
        <v>99.6063056063332</v>
      </c>
      <c r="O99" s="3">
        <f t="shared" si="32"/>
        <v>0.39369439366682</v>
      </c>
    </row>
    <row r="100" spans="1:15">
      <c r="A100" s="2" t="s">
        <v>81</v>
      </c>
      <c r="B100" s="3">
        <v>62.518</v>
      </c>
      <c r="C100" s="3">
        <v>0.709</v>
      </c>
      <c r="D100" s="3">
        <v>17.6451840874514</v>
      </c>
      <c r="E100" s="3">
        <v>4.27128787878788</v>
      </c>
      <c r="F100" s="3">
        <f t="shared" si="33"/>
        <v>4.7468662090635</v>
      </c>
      <c r="G100" s="3">
        <v>0.034</v>
      </c>
      <c r="H100" s="3">
        <v>2.027</v>
      </c>
      <c r="I100" s="3">
        <v>5.10251667959685</v>
      </c>
      <c r="J100" s="3">
        <v>4.64707865087908</v>
      </c>
      <c r="K100" s="3">
        <v>1.34271844660194</v>
      </c>
      <c r="L100" s="3">
        <v>0.14</v>
      </c>
      <c r="M100" s="3">
        <v>0.2291</v>
      </c>
      <c r="N100" s="3">
        <f t="shared" si="31"/>
        <v>99.1414640735928</v>
      </c>
      <c r="O100" s="3">
        <f t="shared" si="32"/>
        <v>0.858535926407228</v>
      </c>
    </row>
    <row r="101" spans="1:15">
      <c r="A101" s="2" t="s">
        <v>82</v>
      </c>
      <c r="B101" s="3">
        <v>62.858</v>
      </c>
      <c r="C101" s="3">
        <v>0.721</v>
      </c>
      <c r="D101" s="3">
        <v>17.628357468868</v>
      </c>
      <c r="E101" s="3">
        <v>4.58840909090909</v>
      </c>
      <c r="F101" s="3">
        <f t="shared" si="33"/>
        <v>5.09929667236035</v>
      </c>
      <c r="G101" s="3">
        <v>0.064</v>
      </c>
      <c r="H101" s="3">
        <v>1.895</v>
      </c>
      <c r="I101" s="3">
        <v>5.12696338657078</v>
      </c>
      <c r="J101" s="3">
        <v>4.60311847865088</v>
      </c>
      <c r="K101" s="3">
        <v>1.35533980582524</v>
      </c>
      <c r="L101" s="3">
        <v>0.128</v>
      </c>
      <c r="M101" s="3">
        <v>0.2291</v>
      </c>
      <c r="N101" s="3">
        <f t="shared" si="31"/>
        <v>99.7081758122752</v>
      </c>
      <c r="O101" s="3">
        <f t="shared" si="32"/>
        <v>0.291824187724757</v>
      </c>
    </row>
    <row r="102" spans="1:15">
      <c r="A102" s="2" t="s">
        <v>83</v>
      </c>
      <c r="B102" s="3">
        <v>62.541</v>
      </c>
      <c r="C102" s="3">
        <v>0.674</v>
      </c>
      <c r="D102" s="3">
        <v>17.4541524764749</v>
      </c>
      <c r="E102" s="3">
        <v>4.61007575757576</v>
      </c>
      <c r="F102" s="3">
        <f t="shared" si="33"/>
        <v>5.12337577233715</v>
      </c>
      <c r="G102" s="3">
        <v>0.071</v>
      </c>
      <c r="H102" s="3">
        <v>1.944</v>
      </c>
      <c r="I102" s="3">
        <v>5.10936175754955</v>
      </c>
      <c r="J102" s="3">
        <v>4.50152163616793</v>
      </c>
      <c r="K102" s="3">
        <v>1.31165048543689</v>
      </c>
      <c r="L102" s="3">
        <v>0.206</v>
      </c>
      <c r="M102" s="3">
        <v>0.2291</v>
      </c>
      <c r="N102" s="3">
        <f t="shared" si="31"/>
        <v>99.1651621279664</v>
      </c>
      <c r="O102" s="3">
        <f t="shared" si="32"/>
        <v>0.834837872033575</v>
      </c>
    </row>
    <row r="103" spans="1:15">
      <c r="A103" s="2" t="s">
        <v>84</v>
      </c>
      <c r="B103" s="3">
        <v>62.772</v>
      </c>
      <c r="C103" s="3">
        <v>0.756</v>
      </c>
      <c r="D103" s="3">
        <v>17.5689694032794</v>
      </c>
      <c r="E103" s="3">
        <v>4.63075757575757</v>
      </c>
      <c r="F103" s="3">
        <f t="shared" si="33"/>
        <v>5.14636036776955</v>
      </c>
      <c r="G103" s="3">
        <v>0.08</v>
      </c>
      <c r="H103" s="3">
        <v>1.973</v>
      </c>
      <c r="I103" s="3">
        <v>5.2443075800456</v>
      </c>
      <c r="J103" s="3">
        <v>4.41555507714389</v>
      </c>
      <c r="K103" s="3">
        <v>1.32135922330097</v>
      </c>
      <c r="L103" s="3">
        <v>0.161</v>
      </c>
      <c r="M103" s="3">
        <v>0.2291</v>
      </c>
      <c r="N103" s="3">
        <f t="shared" si="31"/>
        <v>99.6676516515394</v>
      </c>
      <c r="O103" s="3">
        <f t="shared" si="32"/>
        <v>0.332348348460584</v>
      </c>
    </row>
    <row r="104" spans="1:15">
      <c r="A104" s="2" t="s">
        <v>85</v>
      </c>
      <c r="B104" s="3">
        <v>63.031</v>
      </c>
      <c r="C104" s="3">
        <v>0.686</v>
      </c>
      <c r="D104" s="3">
        <v>17.5927246295148</v>
      </c>
      <c r="E104" s="3">
        <v>4.36583333333333</v>
      </c>
      <c r="F104" s="3">
        <f t="shared" si="33"/>
        <v>4.85193864532591</v>
      </c>
      <c r="G104" s="3">
        <v>0.074</v>
      </c>
      <c r="H104" s="3">
        <v>1.912</v>
      </c>
      <c r="I104" s="3">
        <v>5.17390106396071</v>
      </c>
      <c r="J104" s="3">
        <v>4.60897983494798</v>
      </c>
      <c r="K104" s="3">
        <v>1.33689320388349</v>
      </c>
      <c r="L104" s="3">
        <v>0.16254</v>
      </c>
      <c r="M104" s="3">
        <v>0.2291</v>
      </c>
      <c r="N104" s="3">
        <f t="shared" si="31"/>
        <v>99.6590773776329</v>
      </c>
      <c r="O104" s="3">
        <f t="shared" si="32"/>
        <v>0.340922622367103</v>
      </c>
    </row>
    <row r="105" spans="1:15">
      <c r="A105" s="2" t="s">
        <v>86</v>
      </c>
      <c r="B105" s="3">
        <v>62.517</v>
      </c>
      <c r="C105" s="3">
        <v>0.693</v>
      </c>
      <c r="D105" s="3">
        <v>17.4878057136417</v>
      </c>
      <c r="E105" s="3">
        <v>4.72333333333333</v>
      </c>
      <c r="F105" s="3">
        <f t="shared" si="33"/>
        <v>5.24924379494317</v>
      </c>
      <c r="G105" s="3">
        <v>0.099</v>
      </c>
      <c r="H105" s="3">
        <v>1.948</v>
      </c>
      <c r="I105" s="3">
        <v>5.1083838892706</v>
      </c>
      <c r="J105" s="3">
        <v>4.54841248654468</v>
      </c>
      <c r="K105" s="3">
        <v>1.29223300970874</v>
      </c>
      <c r="L105" s="3">
        <v>0.18774</v>
      </c>
      <c r="M105" s="3">
        <v>0.2291</v>
      </c>
      <c r="N105" s="3">
        <f t="shared" si="31"/>
        <v>99.3599188941089</v>
      </c>
      <c r="O105" s="3">
        <f t="shared" si="32"/>
        <v>0.640081105891113</v>
      </c>
    </row>
    <row r="106" spans="1:15">
      <c r="A106" s="2" t="s">
        <v>87</v>
      </c>
      <c r="B106" s="3">
        <v>62.862</v>
      </c>
      <c r="C106" s="3">
        <v>0.764</v>
      </c>
      <c r="D106" s="3">
        <v>17.5066119344114</v>
      </c>
      <c r="E106" s="3">
        <v>4.72924242424242</v>
      </c>
      <c r="F106" s="3">
        <f t="shared" si="33"/>
        <v>5.25581082220956</v>
      </c>
      <c r="G106" s="3">
        <v>0.117</v>
      </c>
      <c r="H106" s="3">
        <v>2.004</v>
      </c>
      <c r="I106" s="3">
        <v>5.2443075800456</v>
      </c>
      <c r="J106" s="3">
        <v>4.56404277000359</v>
      </c>
      <c r="K106" s="3">
        <v>1.30388349514563</v>
      </c>
      <c r="L106" s="3">
        <v>0.13734</v>
      </c>
      <c r="M106" s="3">
        <v>0.2291</v>
      </c>
      <c r="N106" s="3">
        <f t="shared" si="31"/>
        <v>99.9880966018158</v>
      </c>
      <c r="O106" s="3">
        <f t="shared" si="32"/>
        <v>0.0119033981842023</v>
      </c>
    </row>
    <row r="107" spans="1:15">
      <c r="A107" s="2" t="s">
        <v>88</v>
      </c>
      <c r="B107" s="3">
        <v>62.72</v>
      </c>
      <c r="C107" s="3">
        <v>0.713</v>
      </c>
      <c r="D107" s="3">
        <v>17.6649801093143</v>
      </c>
      <c r="E107" s="3">
        <v>4.4869696969697</v>
      </c>
      <c r="F107" s="3">
        <f t="shared" si="33"/>
        <v>4.98656270428713</v>
      </c>
      <c r="G107" s="3">
        <v>0.095</v>
      </c>
      <c r="H107" s="3">
        <v>1.96</v>
      </c>
      <c r="I107" s="3">
        <v>5.22083874135063</v>
      </c>
      <c r="J107" s="3">
        <v>4.50640609974884</v>
      </c>
      <c r="K107" s="3">
        <v>1.29029126213592</v>
      </c>
      <c r="L107" s="3">
        <v>0.16254</v>
      </c>
      <c r="M107" s="3">
        <v>0.2291</v>
      </c>
      <c r="N107" s="3">
        <f t="shared" si="31"/>
        <v>99.5487189168368</v>
      </c>
      <c r="O107" s="3">
        <f t="shared" si="32"/>
        <v>0.451281083163153</v>
      </c>
    </row>
    <row r="108" spans="1:15">
      <c r="A108" s="2" t="s">
        <v>89</v>
      </c>
      <c r="B108" s="3">
        <v>62.775</v>
      </c>
      <c r="C108" s="3">
        <v>0.694</v>
      </c>
      <c r="D108" s="3">
        <v>17.5095813376909</v>
      </c>
      <c r="E108" s="3">
        <v>4.42984848484848</v>
      </c>
      <c r="F108" s="3">
        <f t="shared" si="33"/>
        <v>4.92308144071192</v>
      </c>
      <c r="G108" s="3">
        <v>0.111</v>
      </c>
      <c r="H108" s="3">
        <v>2.008</v>
      </c>
      <c r="I108" s="3">
        <v>5.17976827363445</v>
      </c>
      <c r="J108" s="3">
        <v>4.51226745604593</v>
      </c>
      <c r="K108" s="3">
        <v>1.34368932038835</v>
      </c>
      <c r="L108" s="3">
        <v>0.20286</v>
      </c>
      <c r="M108" s="3">
        <v>0.2291</v>
      </c>
      <c r="N108" s="3">
        <f t="shared" si="31"/>
        <v>99.4883478284715</v>
      </c>
      <c r="O108" s="3">
        <f t="shared" si="32"/>
        <v>0.511652171528453</v>
      </c>
    </row>
    <row r="109" spans="1:15">
      <c r="A109" s="2" t="s">
        <v>25</v>
      </c>
      <c r="B109" s="3">
        <f>AVERAGE(B99:B108)</f>
        <v>62.7233</v>
      </c>
      <c r="C109" s="3">
        <f>AVERAGE(C99:C108)</f>
        <v>0.7099</v>
      </c>
      <c r="D109" s="3">
        <f>AVERAGE(D99:D108)</f>
        <v>17.5659010198907</v>
      </c>
      <c r="E109" s="3">
        <f>AVERAGE(E99:E108)</f>
        <v>4.54911363636363</v>
      </c>
      <c r="F109" s="3">
        <f t="shared" si="33"/>
        <v>5.05562594103878</v>
      </c>
      <c r="G109" s="3">
        <f t="shared" ref="G109:L109" si="34">AVERAGE(G99:G108)</f>
        <v>0.0853</v>
      </c>
      <c r="H109" s="3">
        <f t="shared" si="34"/>
        <v>1.9638</v>
      </c>
      <c r="I109" s="3">
        <f t="shared" si="34"/>
        <v>5.16930508304961</v>
      </c>
      <c r="J109" s="3">
        <f t="shared" si="34"/>
        <v>4.53812580624328</v>
      </c>
      <c r="K109" s="3">
        <v>1.31893203883495</v>
      </c>
      <c r="L109" s="3">
        <f t="shared" si="34"/>
        <v>0.174002</v>
      </c>
      <c r="M109" s="3">
        <v>0.2291</v>
      </c>
      <c r="N109" s="3">
        <f>AVERAGE(N99:N108)</f>
        <v>99.5332918890573</v>
      </c>
      <c r="O109" s="3">
        <f>AVERAGE(O99:O108)</f>
        <v>0.466708110942699</v>
      </c>
    </row>
    <row r="110" spans="1:15">
      <c r="A110" s="2" t="s">
        <v>26</v>
      </c>
      <c r="B110" s="3">
        <f>2*STDEV(B99:B108)</f>
        <v>0.341346419019999</v>
      </c>
      <c r="C110" s="3">
        <f>2*STDEV(C99:C108)</f>
        <v>0.0597063182958424</v>
      </c>
      <c r="D110" s="3">
        <f>2*STDEV(D99:D108)</f>
        <v>0.144856900584595</v>
      </c>
      <c r="E110" s="3">
        <f>2*STDEV(E99:E108)</f>
        <v>0.309035976253438</v>
      </c>
      <c r="F110" s="3">
        <f t="shared" si="33"/>
        <v>0.343444992398567</v>
      </c>
      <c r="G110" s="3">
        <f t="shared" ref="G110:L110" si="35">2*STDEV(G99:G108)</f>
        <v>0.0512427772688232</v>
      </c>
      <c r="H110" s="3">
        <f t="shared" si="35"/>
        <v>0.0836171168016587</v>
      </c>
      <c r="I110" s="3">
        <f t="shared" si="35"/>
        <v>0.111104848967919</v>
      </c>
      <c r="J110" s="3">
        <f t="shared" si="35"/>
        <v>0.139934752291409</v>
      </c>
      <c r="K110" s="3">
        <f t="shared" si="35"/>
        <v>0.0490395387706332</v>
      </c>
      <c r="L110" s="3">
        <f t="shared" si="35"/>
        <v>0.0765282982083536</v>
      </c>
      <c r="N110" s="3">
        <f>2*STDEV(N99:N108)</f>
        <v>0.515537245679491</v>
      </c>
      <c r="O110" s="3">
        <f>2*STDEV(O99:O108)</f>
        <v>0.515537245679491</v>
      </c>
    </row>
    <row r="111" spans="1:15">
      <c r="A111" s="2" t="s">
        <v>27</v>
      </c>
      <c r="B111" s="3">
        <v>63.7</v>
      </c>
      <c r="C111" s="3">
        <v>0.703</v>
      </c>
      <c r="D111" s="3">
        <v>17.8</v>
      </c>
      <c r="E111" s="3">
        <v>4.37</v>
      </c>
      <c r="F111" s="3">
        <f t="shared" si="33"/>
        <v>4.8565692414753</v>
      </c>
      <c r="G111" s="3">
        <v>0.076</v>
      </c>
      <c r="H111" s="3">
        <v>1.97</v>
      </c>
      <c r="I111" s="3">
        <v>5.28</v>
      </c>
      <c r="J111" s="3">
        <v>4.44</v>
      </c>
      <c r="K111" s="3">
        <v>1.29</v>
      </c>
      <c r="L111" s="3">
        <v>0.164</v>
      </c>
      <c r="M111" s="3">
        <v>0.2291</v>
      </c>
      <c r="N111" s="3">
        <f t="shared" ref="N111:N124" si="36">SUM(B111:L111)-E111+M111</f>
        <v>100.508669241475</v>
      </c>
      <c r="O111" s="3">
        <f t="shared" ref="O111:O124" si="37">100-N111</f>
        <v>-0.508669241475303</v>
      </c>
    </row>
    <row r="112" spans="1:12">
      <c r="A112" s="2" t="s">
        <v>69</v>
      </c>
      <c r="B112" s="3">
        <v>0.5</v>
      </c>
      <c r="C112" s="3">
        <v>0.021</v>
      </c>
      <c r="D112" s="3">
        <v>0.2</v>
      </c>
      <c r="E112" s="3">
        <v>0.07</v>
      </c>
      <c r="F112" s="3">
        <f t="shared" si="33"/>
        <v>0.0777940153096729</v>
      </c>
      <c r="G112" s="3">
        <v>0.004</v>
      </c>
      <c r="H112" s="3">
        <v>0.04</v>
      </c>
      <c r="I112" s="3">
        <v>0.09</v>
      </c>
      <c r="J112" s="3">
        <v>0.14</v>
      </c>
      <c r="K112" s="3">
        <v>0.02</v>
      </c>
      <c r="L112" s="3">
        <v>0.018</v>
      </c>
    </row>
    <row r="115" spans="1:15">
      <c r="A115" s="2" t="s">
        <v>90</v>
      </c>
      <c r="B115" s="3">
        <v>74.442</v>
      </c>
      <c r="C115" s="3">
        <v>0.243</v>
      </c>
      <c r="D115" s="3">
        <v>12.127</v>
      </c>
      <c r="E115" s="3">
        <v>3.31</v>
      </c>
      <c r="F115" s="3">
        <f t="shared" ref="F115:F128" si="38">E115*(55.85*2+48)/(55.85+16)/2</f>
        <v>3.67854558107168</v>
      </c>
      <c r="G115" s="3">
        <v>0.18</v>
      </c>
      <c r="H115" s="3">
        <v>0.088</v>
      </c>
      <c r="I115" s="3">
        <v>1.704</v>
      </c>
      <c r="J115" s="3">
        <v>4.0338</v>
      </c>
      <c r="K115" s="3">
        <v>2.70679611650485</v>
      </c>
      <c r="L115" s="3">
        <v>0.055</v>
      </c>
      <c r="M115" s="3">
        <v>0.2956</v>
      </c>
      <c r="N115" s="3">
        <f>SUM(B115:L115)-E115+M115</f>
        <v>99.5537416975765</v>
      </c>
      <c r="O115" s="3">
        <f t="shared" si="37"/>
        <v>0.446258302423502</v>
      </c>
    </row>
    <row r="116" spans="1:15">
      <c r="A116" s="2" t="s">
        <v>91</v>
      </c>
      <c r="B116" s="3">
        <v>74.261</v>
      </c>
      <c r="C116" s="3">
        <v>0.173</v>
      </c>
      <c r="D116" s="3">
        <v>11.948</v>
      </c>
      <c r="E116" s="3">
        <v>3.394</v>
      </c>
      <c r="F116" s="3">
        <f t="shared" si="38"/>
        <v>3.77189839944328</v>
      </c>
      <c r="G116" s="3">
        <v>0.15</v>
      </c>
      <c r="H116" s="3">
        <v>0.121</v>
      </c>
      <c r="I116" s="3">
        <v>1.71</v>
      </c>
      <c r="J116" s="3">
        <v>4.198</v>
      </c>
      <c r="K116" s="3">
        <v>2.67572815533981</v>
      </c>
      <c r="L116" s="3">
        <v>0.029</v>
      </c>
      <c r="M116" s="3">
        <v>0.2956</v>
      </c>
      <c r="N116" s="3">
        <f t="shared" si="36"/>
        <v>99.3332265547831</v>
      </c>
      <c r="O116" s="3">
        <f t="shared" si="37"/>
        <v>0.666773445216919</v>
      </c>
    </row>
    <row r="117" spans="1:15">
      <c r="A117" s="2" t="s">
        <v>92</v>
      </c>
      <c r="B117" s="3">
        <v>74.744</v>
      </c>
      <c r="C117" s="3">
        <v>0.223</v>
      </c>
      <c r="D117" s="3">
        <v>12.079</v>
      </c>
      <c r="E117" s="3">
        <v>3.62</v>
      </c>
      <c r="F117" s="3">
        <f t="shared" si="38"/>
        <v>4.02306193458594</v>
      </c>
      <c r="G117" s="3">
        <v>0.205</v>
      </c>
      <c r="H117" s="3">
        <v>0.092</v>
      </c>
      <c r="I117" s="3">
        <v>1.609</v>
      </c>
      <c r="J117" s="3">
        <v>4.113</v>
      </c>
      <c r="K117" s="3">
        <v>2.67281553398058</v>
      </c>
      <c r="L117" s="3">
        <v>0.051</v>
      </c>
      <c r="M117" s="3">
        <v>0.2956</v>
      </c>
      <c r="N117" s="3">
        <f t="shared" si="36"/>
        <v>100.107477468567</v>
      </c>
      <c r="O117" s="3">
        <f t="shared" si="37"/>
        <v>-0.107477468566501</v>
      </c>
    </row>
    <row r="118" spans="1:15">
      <c r="A118" s="2" t="s">
        <v>93</v>
      </c>
      <c r="B118" s="3">
        <v>74.469</v>
      </c>
      <c r="C118" s="3">
        <v>0.315</v>
      </c>
      <c r="D118" s="3">
        <v>11.924</v>
      </c>
      <c r="E118" s="3">
        <v>3.191</v>
      </c>
      <c r="F118" s="3">
        <f t="shared" si="38"/>
        <v>3.54629575504523</v>
      </c>
      <c r="G118" s="3">
        <v>0.084</v>
      </c>
      <c r="H118" s="3">
        <v>0.142</v>
      </c>
      <c r="I118" s="3">
        <v>1.694</v>
      </c>
      <c r="J118" s="3">
        <v>4.1388</v>
      </c>
      <c r="K118" s="3">
        <v>2.77669902912621</v>
      </c>
      <c r="L118" s="3">
        <v>0</v>
      </c>
      <c r="M118" s="3">
        <v>0.2956</v>
      </c>
      <c r="N118" s="3">
        <f t="shared" si="36"/>
        <v>99.3853947841714</v>
      </c>
      <c r="O118" s="3">
        <f t="shared" si="37"/>
        <v>0.614605215828561</v>
      </c>
    </row>
    <row r="119" spans="1:15">
      <c r="A119" s="2" t="s">
        <v>94</v>
      </c>
      <c r="B119" s="3">
        <v>74.292</v>
      </c>
      <c r="C119" s="3">
        <v>0.259</v>
      </c>
      <c r="D119" s="3">
        <v>11.989</v>
      </c>
      <c r="E119" s="3">
        <v>3.241</v>
      </c>
      <c r="F119" s="3">
        <f t="shared" si="38"/>
        <v>3.60186290883786</v>
      </c>
      <c r="G119" s="3">
        <v>0.161</v>
      </c>
      <c r="H119" s="3">
        <v>0.091</v>
      </c>
      <c r="I119" s="3">
        <v>1.617</v>
      </c>
      <c r="J119" s="3">
        <v>4.2368</v>
      </c>
      <c r="K119" s="3">
        <v>2.77281553398058</v>
      </c>
      <c r="L119" s="3">
        <v>0.058</v>
      </c>
      <c r="M119" s="3">
        <v>0.2956</v>
      </c>
      <c r="N119" s="3">
        <f t="shared" si="36"/>
        <v>99.3740784428184</v>
      </c>
      <c r="O119" s="3">
        <f t="shared" si="37"/>
        <v>0.625921557181556</v>
      </c>
    </row>
    <row r="120" spans="1:15">
      <c r="A120" s="2" t="s">
        <v>95</v>
      </c>
      <c r="B120" s="3">
        <v>74.413</v>
      </c>
      <c r="C120" s="3">
        <v>0.183</v>
      </c>
      <c r="D120" s="3">
        <v>11.906</v>
      </c>
      <c r="E120" s="3">
        <v>3.301</v>
      </c>
      <c r="F120" s="3">
        <f t="shared" si="38"/>
        <v>3.66854349338901</v>
      </c>
      <c r="G120" s="3">
        <v>0.119</v>
      </c>
      <c r="H120" s="3">
        <v>0.074</v>
      </c>
      <c r="I120" s="3">
        <v>1.651</v>
      </c>
      <c r="J120" s="3">
        <v>4.247</v>
      </c>
      <c r="K120" s="3">
        <v>2.65533980582524</v>
      </c>
      <c r="L120" s="3">
        <v>0.047</v>
      </c>
      <c r="M120" s="3">
        <v>0.2956</v>
      </c>
      <c r="N120" s="3">
        <f t="shared" si="36"/>
        <v>99.2594832992142</v>
      </c>
      <c r="O120" s="3">
        <f t="shared" si="37"/>
        <v>0.740516700785761</v>
      </c>
    </row>
    <row r="121" spans="1:15">
      <c r="A121" s="2" t="s">
        <v>96</v>
      </c>
      <c r="B121" s="3">
        <v>74.305</v>
      </c>
      <c r="C121" s="3">
        <v>0.183</v>
      </c>
      <c r="D121" s="3">
        <v>12.042</v>
      </c>
      <c r="E121" s="3">
        <v>3.112</v>
      </c>
      <c r="F121" s="3">
        <f t="shared" si="38"/>
        <v>3.45849965205289</v>
      </c>
      <c r="G121" s="3">
        <v>0.061</v>
      </c>
      <c r="H121" s="3">
        <v>0.11</v>
      </c>
      <c r="I121" s="3">
        <v>1.634</v>
      </c>
      <c r="J121" s="3">
        <v>4.069</v>
      </c>
      <c r="K121" s="3">
        <v>2.67184466019417</v>
      </c>
      <c r="L121" s="3">
        <v>0.068</v>
      </c>
      <c r="M121" s="3">
        <v>0.2956</v>
      </c>
      <c r="N121" s="3">
        <f t="shared" si="36"/>
        <v>98.8979443122471</v>
      </c>
      <c r="O121" s="3">
        <f t="shared" si="37"/>
        <v>1.10205568775292</v>
      </c>
    </row>
    <row r="122" spans="1:15">
      <c r="A122" s="2" t="s">
        <v>97</v>
      </c>
      <c r="B122" s="3">
        <v>74.255</v>
      </c>
      <c r="C122" s="3">
        <v>0.264</v>
      </c>
      <c r="D122" s="3">
        <v>11.908</v>
      </c>
      <c r="E122" s="3">
        <v>3.387</v>
      </c>
      <c r="F122" s="3">
        <f t="shared" si="38"/>
        <v>3.76411899791232</v>
      </c>
      <c r="G122" s="3">
        <v>0.047</v>
      </c>
      <c r="H122" s="3">
        <v>0.078</v>
      </c>
      <c r="I122" s="3">
        <v>1.687</v>
      </c>
      <c r="J122" s="3">
        <v>4.02</v>
      </c>
      <c r="K122" s="3">
        <v>2.71747572815534</v>
      </c>
      <c r="L122" s="3">
        <v>0.014</v>
      </c>
      <c r="M122" s="3">
        <v>0.2956</v>
      </c>
      <c r="N122" s="3">
        <f t="shared" si="36"/>
        <v>99.0501947260676</v>
      </c>
      <c r="O122" s="3">
        <f t="shared" si="37"/>
        <v>0.94980527393237</v>
      </c>
    </row>
    <row r="123" spans="1:15">
      <c r="A123" s="2" t="s">
        <v>98</v>
      </c>
      <c r="B123" s="3">
        <v>74.673</v>
      </c>
      <c r="C123" s="3">
        <v>0.325</v>
      </c>
      <c r="D123" s="3">
        <v>11.876</v>
      </c>
      <c r="E123" s="3">
        <v>3.183</v>
      </c>
      <c r="F123" s="3">
        <f t="shared" si="38"/>
        <v>3.53740501043841</v>
      </c>
      <c r="G123" s="3">
        <v>0.116</v>
      </c>
      <c r="H123" s="3">
        <v>0.123</v>
      </c>
      <c r="I123" s="3">
        <v>1.647</v>
      </c>
      <c r="J123" s="3">
        <v>4.272</v>
      </c>
      <c r="K123" s="3">
        <v>2.69126213592233</v>
      </c>
      <c r="L123" s="3">
        <v>0.041</v>
      </c>
      <c r="M123" s="3">
        <v>0.2956</v>
      </c>
      <c r="N123" s="3">
        <f t="shared" si="36"/>
        <v>99.5972671463608</v>
      </c>
      <c r="O123" s="3">
        <f t="shared" si="37"/>
        <v>0.402732853639222</v>
      </c>
    </row>
    <row r="124" spans="1:15">
      <c r="A124" s="2" t="s">
        <v>99</v>
      </c>
      <c r="B124" s="3">
        <v>74.825</v>
      </c>
      <c r="C124" s="3">
        <v>0.226</v>
      </c>
      <c r="D124" s="3">
        <v>11.975</v>
      </c>
      <c r="E124" s="3">
        <v>3.269</v>
      </c>
      <c r="F124" s="3">
        <f t="shared" si="38"/>
        <v>3.63298051496173</v>
      </c>
      <c r="G124" s="3">
        <v>0.037</v>
      </c>
      <c r="H124" s="3">
        <v>0.097</v>
      </c>
      <c r="I124" s="3">
        <v>1.703</v>
      </c>
      <c r="J124" s="3">
        <v>4.015</v>
      </c>
      <c r="K124" s="3">
        <v>2.62912621359223</v>
      </c>
      <c r="L124" s="3">
        <v>0.04284</v>
      </c>
      <c r="M124" s="3">
        <v>0.2956</v>
      </c>
      <c r="N124" s="3">
        <f t="shared" si="36"/>
        <v>99.478546728554</v>
      </c>
      <c r="O124" s="3">
        <f t="shared" si="37"/>
        <v>0.521453271446049</v>
      </c>
    </row>
    <row r="125" spans="1:15">
      <c r="A125" s="2" t="s">
        <v>25</v>
      </c>
      <c r="B125" s="3">
        <f>AVERAGE(B115:B124)</f>
        <v>74.4679</v>
      </c>
      <c r="C125" s="3">
        <f>AVERAGE(C115:C124)</f>
        <v>0.2394</v>
      </c>
      <c r="D125" s="3">
        <f>AVERAGE(D115:D124)</f>
        <v>11.9774</v>
      </c>
      <c r="E125" s="3">
        <f>AVERAGE(E115:E124)</f>
        <v>3.3008</v>
      </c>
      <c r="F125" s="3">
        <f t="shared" si="38"/>
        <v>3.66832122477383</v>
      </c>
      <c r="G125" s="3">
        <f t="shared" ref="G125:L125" si="39">AVERAGE(G115:G124)</f>
        <v>0.116</v>
      </c>
      <c r="H125" s="3">
        <f t="shared" si="39"/>
        <v>0.1016</v>
      </c>
      <c r="I125" s="3">
        <f t="shared" si="39"/>
        <v>1.6656</v>
      </c>
      <c r="J125" s="3">
        <f t="shared" si="39"/>
        <v>4.13434</v>
      </c>
      <c r="K125" s="3">
        <v>2.69699029126214</v>
      </c>
      <c r="L125" s="3">
        <f t="shared" si="39"/>
        <v>0.040584</v>
      </c>
      <c r="M125" s="3">
        <v>0.2956</v>
      </c>
      <c r="N125" s="3">
        <f>AVERAGE(N115:N124)</f>
        <v>99.403735516036</v>
      </c>
      <c r="O125" s="3">
        <f>AVERAGE(O115:O124)</f>
        <v>0.596264483964036</v>
      </c>
    </row>
    <row r="126" spans="1:15">
      <c r="A126" s="2" t="s">
        <v>26</v>
      </c>
      <c r="B126" s="3">
        <f>2*STDEV(B115:B124)</f>
        <v>0.419054438256206</v>
      </c>
      <c r="C126" s="3">
        <f>2*STDEV(C115:C124)</f>
        <v>0.105965193446821</v>
      </c>
      <c r="D126" s="3">
        <f>2*STDEV(D115:D124)</f>
        <v>0.164557858787993</v>
      </c>
      <c r="E126" s="3">
        <f>2*STDEV(E115:E124)</f>
        <v>0.286166695787224</v>
      </c>
      <c r="F126" s="3">
        <f t="shared" si="38"/>
        <v>0.318029375902712</v>
      </c>
      <c r="G126" s="3">
        <f t="shared" ref="G126:L126" si="40">2*STDEV(G115:G124)</f>
        <v>0.115965512114594</v>
      </c>
      <c r="H126" s="3">
        <f t="shared" si="40"/>
        <v>0.0435451234672471</v>
      </c>
      <c r="I126" s="3">
        <f t="shared" si="40"/>
        <v>0.0766881129424024</v>
      </c>
      <c r="J126" s="3">
        <f t="shared" si="40"/>
        <v>0.198171378132946</v>
      </c>
      <c r="K126" s="3">
        <f t="shared" si="40"/>
        <v>0.0958254558448424</v>
      </c>
      <c r="L126" s="3">
        <f t="shared" si="40"/>
        <v>0.0416634934258332</v>
      </c>
      <c r="N126" s="3">
        <f>2*STDEV(N115:N124)</f>
        <v>0.656122539984448</v>
      </c>
      <c r="O126" s="3">
        <f>2*STDEV(O115:O124)</f>
        <v>0.656122539984448</v>
      </c>
    </row>
    <row r="127" spans="1:15">
      <c r="A127" s="2" t="s">
        <v>27</v>
      </c>
      <c r="B127" s="3">
        <v>75.6</v>
      </c>
      <c r="C127" s="3">
        <v>0.255</v>
      </c>
      <c r="D127" s="3">
        <v>12.2</v>
      </c>
      <c r="E127" s="3">
        <v>3.27</v>
      </c>
      <c r="F127" s="3">
        <f t="shared" si="38"/>
        <v>3.63409185803758</v>
      </c>
      <c r="G127" s="3">
        <v>0.106</v>
      </c>
      <c r="H127" s="3">
        <v>0.103</v>
      </c>
      <c r="I127" s="3">
        <v>1.7</v>
      </c>
      <c r="J127" s="3">
        <v>3.75</v>
      </c>
      <c r="K127" s="3">
        <v>2.64</v>
      </c>
      <c r="L127" s="3">
        <v>0.025</v>
      </c>
      <c r="M127" s="3">
        <v>0.2956</v>
      </c>
      <c r="N127" s="3">
        <f t="shared" ref="N127:N140" si="41">SUM(B127:L127)-E127+M127</f>
        <v>100.308691858038</v>
      </c>
      <c r="O127" s="3">
        <f t="shared" ref="O127:O140" si="42">100-N127</f>
        <v>-0.308691858037562</v>
      </c>
    </row>
    <row r="128" spans="1:12">
      <c r="A128" s="2" t="s">
        <v>69</v>
      </c>
      <c r="B128" s="3">
        <v>0.7</v>
      </c>
      <c r="C128" s="3">
        <v>0.016</v>
      </c>
      <c r="D128" s="3">
        <v>0.2</v>
      </c>
      <c r="E128" s="3">
        <v>0.1</v>
      </c>
      <c r="F128" s="3">
        <f t="shared" si="38"/>
        <v>0.111134307585247</v>
      </c>
      <c r="G128" s="3">
        <v>0.005</v>
      </c>
      <c r="H128" s="3">
        <v>0.01</v>
      </c>
      <c r="I128" s="3">
        <v>0.03</v>
      </c>
      <c r="J128" s="3">
        <v>0.31</v>
      </c>
      <c r="K128" s="3">
        <v>0.09</v>
      </c>
      <c r="L128" s="3">
        <v>0.004</v>
      </c>
    </row>
    <row r="131" spans="1:15">
      <c r="A131" t="s">
        <v>100</v>
      </c>
      <c r="B131" s="7">
        <v>58.3563719031959</v>
      </c>
      <c r="C131" s="7">
        <v>0.709</v>
      </c>
      <c r="D131" s="7">
        <v>16.745</v>
      </c>
      <c r="E131" s="7">
        <v>6.675</v>
      </c>
      <c r="F131" s="7">
        <f t="shared" ref="F131:F140" si="43">E131*(55.85*2+48)/(55.85+16)/2</f>
        <v>7.41821503131524</v>
      </c>
      <c r="G131" s="7">
        <v>0.114</v>
      </c>
      <c r="H131" s="7">
        <v>3.76</v>
      </c>
      <c r="I131" s="7">
        <v>6.916</v>
      </c>
      <c r="J131" s="7">
        <v>3.11441817050404</v>
      </c>
      <c r="K131" s="7">
        <v>1.96893203883495</v>
      </c>
      <c r="L131" s="7">
        <v>0.225</v>
      </c>
      <c r="M131" s="7">
        <v>0.259</v>
      </c>
      <c r="N131" s="3">
        <f>SUM(B131:L131)-E131+M131</f>
        <v>99.5859371438501</v>
      </c>
      <c r="O131" s="3">
        <f t="shared" si="42"/>
        <v>0.414062856149869</v>
      </c>
    </row>
    <row r="132" spans="1:15">
      <c r="A132" t="s">
        <v>101</v>
      </c>
      <c r="B132" s="7">
        <v>58.6789686820137</v>
      </c>
      <c r="C132" s="7">
        <v>0.776</v>
      </c>
      <c r="D132" s="7">
        <v>16.816</v>
      </c>
      <c r="E132" s="7">
        <v>6.512</v>
      </c>
      <c r="F132" s="7">
        <f t="shared" si="43"/>
        <v>7.23706610995129</v>
      </c>
      <c r="G132" s="7">
        <v>0.095</v>
      </c>
      <c r="H132" s="7">
        <v>3.698</v>
      </c>
      <c r="I132" s="7">
        <v>6.931</v>
      </c>
      <c r="J132" s="7">
        <v>3.12026135656503</v>
      </c>
      <c r="K132" s="7">
        <v>2.0252427184466</v>
      </c>
      <c r="L132" s="7">
        <v>0.177</v>
      </c>
      <c r="M132" s="7">
        <v>0.259</v>
      </c>
      <c r="N132" s="3">
        <f t="shared" si="41"/>
        <v>99.8135388669766</v>
      </c>
      <c r="O132" s="3">
        <f t="shared" si="42"/>
        <v>0.186461133023386</v>
      </c>
    </row>
    <row r="133" spans="1:15">
      <c r="A133" t="s">
        <v>102</v>
      </c>
      <c r="B133" s="7">
        <v>58.8105802512859</v>
      </c>
      <c r="C133" s="7">
        <v>0.858</v>
      </c>
      <c r="D133" s="7">
        <v>17.15</v>
      </c>
      <c r="E133" s="7">
        <v>6.383</v>
      </c>
      <c r="F133" s="7">
        <f t="shared" si="43"/>
        <v>7.09370285316632</v>
      </c>
      <c r="G133" s="7">
        <v>0.192</v>
      </c>
      <c r="H133" s="7">
        <v>3.592</v>
      </c>
      <c r="I133" s="7">
        <v>6.931</v>
      </c>
      <c r="J133" s="7">
        <v>2.98781580584941</v>
      </c>
      <c r="K133" s="7">
        <v>1.99126213592233</v>
      </c>
      <c r="L133" s="7">
        <v>0.207</v>
      </c>
      <c r="M133" s="7">
        <v>0.259</v>
      </c>
      <c r="N133" s="3">
        <f t="shared" si="41"/>
        <v>100.072361046224</v>
      </c>
      <c r="O133" s="3">
        <f t="shared" si="42"/>
        <v>-0.0723610462239321</v>
      </c>
    </row>
    <row r="134" spans="1:15">
      <c r="A134" t="s">
        <v>103</v>
      </c>
      <c r="B134" s="7">
        <v>58.617615920398</v>
      </c>
      <c r="C134" s="7">
        <v>0.777</v>
      </c>
      <c r="D134" s="7">
        <v>16.866</v>
      </c>
      <c r="E134" s="7">
        <v>6.487</v>
      </c>
      <c r="F134" s="7">
        <f t="shared" si="43"/>
        <v>7.20928253305498</v>
      </c>
      <c r="G134" s="7">
        <v>0.005</v>
      </c>
      <c r="H134" s="7">
        <v>3.602</v>
      </c>
      <c r="I134" s="7">
        <v>6.896</v>
      </c>
      <c r="J134" s="7">
        <v>3.07741132545115</v>
      </c>
      <c r="K134" s="7">
        <v>2.02330097087379</v>
      </c>
      <c r="L134" s="7">
        <v>0.203</v>
      </c>
      <c r="M134" s="7">
        <v>0.259</v>
      </c>
      <c r="N134" s="3">
        <f t="shared" si="41"/>
        <v>99.5356107497779</v>
      </c>
      <c r="O134" s="3">
        <f t="shared" si="42"/>
        <v>0.464389250222069</v>
      </c>
    </row>
    <row r="135" spans="1:15">
      <c r="A135" t="s">
        <v>104</v>
      </c>
      <c r="B135" s="7">
        <v>58.8303714647103</v>
      </c>
      <c r="C135" s="7">
        <v>0.642</v>
      </c>
      <c r="D135" s="7">
        <v>17.173</v>
      </c>
      <c r="E135" s="7">
        <v>6.666</v>
      </c>
      <c r="F135" s="7">
        <f t="shared" si="43"/>
        <v>7.40821294363257</v>
      </c>
      <c r="G135" s="7">
        <v>0.13</v>
      </c>
      <c r="H135" s="7">
        <v>3.682</v>
      </c>
      <c r="I135" s="7">
        <v>6.989</v>
      </c>
      <c r="J135" s="7">
        <v>3.3033478531425</v>
      </c>
      <c r="K135" s="7">
        <v>2.01747572815534</v>
      </c>
      <c r="L135" s="7">
        <v>0.142</v>
      </c>
      <c r="M135" s="7">
        <v>0.259</v>
      </c>
      <c r="N135" s="3">
        <f t="shared" si="41"/>
        <v>100.576407989641</v>
      </c>
      <c r="O135" s="3">
        <f t="shared" si="42"/>
        <v>-0.576407989640714</v>
      </c>
    </row>
    <row r="136" spans="1:15">
      <c r="A136" t="s">
        <v>105</v>
      </c>
      <c r="B136" s="7">
        <v>58.9204214857914</v>
      </c>
      <c r="C136" s="7">
        <v>0.719</v>
      </c>
      <c r="D136" s="7">
        <v>17.068</v>
      </c>
      <c r="E136" s="7">
        <v>6.822</v>
      </c>
      <c r="F136" s="7">
        <f t="shared" si="43"/>
        <v>7.58158246346555</v>
      </c>
      <c r="G136" s="7">
        <v>0.184</v>
      </c>
      <c r="H136" s="7">
        <v>3.804</v>
      </c>
      <c r="I136" s="7">
        <v>6.916</v>
      </c>
      <c r="J136" s="7">
        <v>3.14363410080896</v>
      </c>
      <c r="K136" s="7">
        <v>2.09320388349515</v>
      </c>
      <c r="L136" s="7">
        <v>0.103</v>
      </c>
      <c r="M136" s="7">
        <v>0.259</v>
      </c>
      <c r="N136" s="3">
        <f t="shared" si="41"/>
        <v>100.791841933561</v>
      </c>
      <c r="O136" s="3">
        <f t="shared" si="42"/>
        <v>-0.791841933561059</v>
      </c>
    </row>
    <row r="137" spans="1:15">
      <c r="A137" t="s">
        <v>106</v>
      </c>
      <c r="B137" s="7">
        <v>58.7472483683278</v>
      </c>
      <c r="C137" s="7">
        <v>0.786</v>
      </c>
      <c r="D137" s="7">
        <v>17.187</v>
      </c>
      <c r="E137" s="7">
        <v>6.345</v>
      </c>
      <c r="F137" s="7">
        <f t="shared" si="43"/>
        <v>7.05147181628393</v>
      </c>
      <c r="G137" s="7">
        <v>0.078</v>
      </c>
      <c r="H137" s="7">
        <v>3.608</v>
      </c>
      <c r="I137" s="7">
        <v>7.031</v>
      </c>
      <c r="J137" s="7">
        <v>3.25270690728065</v>
      </c>
      <c r="K137" s="7">
        <v>2.00388349514563</v>
      </c>
      <c r="L137" s="7">
        <v>0.186</v>
      </c>
      <c r="M137" s="7">
        <v>0.259</v>
      </c>
      <c r="N137" s="3">
        <f t="shared" si="41"/>
        <v>100.190310587038</v>
      </c>
      <c r="O137" s="3">
        <f t="shared" si="42"/>
        <v>-0.190310587038027</v>
      </c>
    </row>
    <row r="138" spans="1:15">
      <c r="A138" t="s">
        <v>107</v>
      </c>
      <c r="B138" s="7">
        <v>58.3375702504427</v>
      </c>
      <c r="C138" s="7">
        <v>0.801</v>
      </c>
      <c r="D138" s="7">
        <v>17.061</v>
      </c>
      <c r="E138" s="7">
        <v>6.128</v>
      </c>
      <c r="F138" s="7">
        <f t="shared" si="43"/>
        <v>6.81031036882394</v>
      </c>
      <c r="G138" s="7">
        <v>0.141</v>
      </c>
      <c r="H138" s="7">
        <v>3.764</v>
      </c>
      <c r="I138" s="7">
        <v>6.964</v>
      </c>
      <c r="J138" s="7">
        <v>3.15434660858743</v>
      </c>
      <c r="K138" s="7">
        <v>2.02233009708738</v>
      </c>
      <c r="L138" s="7">
        <v>0.189</v>
      </c>
      <c r="M138" s="7">
        <v>0.259</v>
      </c>
      <c r="N138" s="3">
        <f t="shared" si="41"/>
        <v>99.5035573249414</v>
      </c>
      <c r="O138" s="3">
        <f t="shared" si="42"/>
        <v>0.49644267505856</v>
      </c>
    </row>
    <row r="139" spans="1:15">
      <c r="A139" t="s">
        <v>108</v>
      </c>
      <c r="B139" s="7">
        <v>58.5414197487141</v>
      </c>
      <c r="C139" s="7">
        <v>0.674</v>
      </c>
      <c r="D139" s="7">
        <v>16.993</v>
      </c>
      <c r="E139" s="7">
        <v>6.541</v>
      </c>
      <c r="F139" s="7">
        <f t="shared" si="43"/>
        <v>7.26929505915101</v>
      </c>
      <c r="G139" s="7">
        <v>0.138</v>
      </c>
      <c r="H139" s="7">
        <v>3.516</v>
      </c>
      <c r="I139" s="7">
        <v>7.06</v>
      </c>
      <c r="J139" s="7">
        <v>3.01995332918482</v>
      </c>
      <c r="K139" s="7">
        <v>2.01747572815534</v>
      </c>
      <c r="L139" s="7">
        <v>0.244</v>
      </c>
      <c r="M139" s="7">
        <v>0.259</v>
      </c>
      <c r="N139" s="3">
        <f t="shared" si="41"/>
        <v>99.7321438652053</v>
      </c>
      <c r="O139" s="3">
        <f t="shared" si="42"/>
        <v>0.267856134794727</v>
      </c>
    </row>
    <row r="140" spans="1:15">
      <c r="A140" t="s">
        <v>109</v>
      </c>
      <c r="B140" s="7">
        <v>58.9174528037777</v>
      </c>
      <c r="C140" s="7">
        <v>0.689</v>
      </c>
      <c r="D140" s="7">
        <v>16.988</v>
      </c>
      <c r="E140" s="7">
        <v>6.224</v>
      </c>
      <c r="F140" s="7">
        <f t="shared" si="43"/>
        <v>6.91699930410578</v>
      </c>
      <c r="G140" s="7">
        <v>0.184</v>
      </c>
      <c r="H140" s="7">
        <v>3.706</v>
      </c>
      <c r="I140" s="7">
        <v>6.897</v>
      </c>
      <c r="J140" s="7">
        <v>3.1290261356565</v>
      </c>
      <c r="K140" s="7">
        <v>1.9747572815534</v>
      </c>
      <c r="L140" s="7">
        <v>0.188</v>
      </c>
      <c r="M140" s="7">
        <v>0.259</v>
      </c>
      <c r="N140" s="3">
        <f t="shared" si="41"/>
        <v>99.8492355250934</v>
      </c>
      <c r="O140" s="3">
        <f t="shared" si="42"/>
        <v>0.150764474906623</v>
      </c>
    </row>
    <row r="141" spans="1:15">
      <c r="A141" s="2" t="s">
        <v>25</v>
      </c>
      <c r="B141" s="3">
        <f t="shared" ref="B141:L141" si="44">AVERAGE(B131:B140)</f>
        <v>58.6758020878657</v>
      </c>
      <c r="C141" s="3">
        <f t="shared" si="44"/>
        <v>0.7431</v>
      </c>
      <c r="D141" s="3">
        <f t="shared" si="44"/>
        <v>17.0047</v>
      </c>
      <c r="E141" s="3">
        <f t="shared" si="44"/>
        <v>6.4783</v>
      </c>
      <c r="F141" s="3">
        <f t="shared" si="44"/>
        <v>7.19961384829506</v>
      </c>
      <c r="G141" s="3">
        <f t="shared" si="44"/>
        <v>0.1261</v>
      </c>
      <c r="H141" s="3">
        <f t="shared" si="44"/>
        <v>3.6732</v>
      </c>
      <c r="I141" s="3">
        <f t="shared" si="44"/>
        <v>6.9531</v>
      </c>
      <c r="J141" s="3">
        <f t="shared" si="44"/>
        <v>3.13029215930305</v>
      </c>
      <c r="K141" s="3">
        <v>2.01378640776699</v>
      </c>
      <c r="L141" s="3">
        <f t="shared" si="44"/>
        <v>0.1864</v>
      </c>
      <c r="M141" s="7">
        <v>0.259</v>
      </c>
      <c r="N141" s="3">
        <f>AVERAGE(N131:N140)</f>
        <v>99.9650945032309</v>
      </c>
      <c r="O141" s="3">
        <f>AVERAGE(O131:O140)</f>
        <v>0.0349054967691501</v>
      </c>
    </row>
    <row r="142" spans="1:15">
      <c r="A142" s="2" t="s">
        <v>26</v>
      </c>
      <c r="B142" s="3">
        <f t="shared" ref="B142:L142" si="45">2*STDEV(B131:B140)</f>
        <v>0.423365260806992</v>
      </c>
      <c r="C142" s="3">
        <f t="shared" si="45"/>
        <v>0.133820609606875</v>
      </c>
      <c r="D142" s="3">
        <f t="shared" si="45"/>
        <v>0.307355819857051</v>
      </c>
      <c r="E142" s="3">
        <f t="shared" si="45"/>
        <v>0.427615663365546</v>
      </c>
      <c r="F142" s="3">
        <f t="shared" si="45"/>
        <v>0.47522770660736</v>
      </c>
      <c r="G142" s="3">
        <f t="shared" si="45"/>
        <v>0.11454043439376</v>
      </c>
      <c r="H142" s="3">
        <f t="shared" si="45"/>
        <v>0.182916617312066</v>
      </c>
      <c r="I142" s="3">
        <f t="shared" si="45"/>
        <v>0.113609271922086</v>
      </c>
      <c r="J142" s="3">
        <f t="shared" si="45"/>
        <v>0.190105260059563</v>
      </c>
      <c r="K142" s="3">
        <f t="shared" si="45"/>
        <v>0.0691848532536786</v>
      </c>
      <c r="L142" s="3">
        <f t="shared" si="45"/>
        <v>0.0803669362638916</v>
      </c>
      <c r="N142" s="3">
        <f>2*STDEV(N131:N140)</f>
        <v>0.882253545296423</v>
      </c>
      <c r="O142" s="3">
        <f>2*STDEV(O131:O140)</f>
        <v>0.882253545296423</v>
      </c>
    </row>
    <row r="143" spans="1:15">
      <c r="A143" s="2" t="s">
        <v>27</v>
      </c>
      <c r="B143" s="3">
        <v>58.6</v>
      </c>
      <c r="C143" s="3">
        <v>0.755</v>
      </c>
      <c r="D143" s="3">
        <v>17.1</v>
      </c>
      <c r="E143" s="3">
        <v>6.44</v>
      </c>
      <c r="F143" s="3">
        <v>7.15704940848991</v>
      </c>
      <c r="G143" s="3">
        <v>0.127</v>
      </c>
      <c r="H143" s="3">
        <v>3.75</v>
      </c>
      <c r="I143" s="3">
        <v>7.1</v>
      </c>
      <c r="J143" s="3">
        <v>3.13</v>
      </c>
      <c r="K143" s="3">
        <v>1.96</v>
      </c>
      <c r="L143" s="3">
        <v>0.168</v>
      </c>
      <c r="M143" s="7">
        <v>0.259</v>
      </c>
      <c r="N143" s="3">
        <f>SUM(B143:L143)-E143+M143</f>
        <v>100.10604940849</v>
      </c>
      <c r="O143" s="3">
        <f>100-N143</f>
        <v>-0.106049408489909</v>
      </c>
    </row>
    <row r="144" spans="1:12">
      <c r="A144" s="2" t="s">
        <v>69</v>
      </c>
      <c r="B144" s="3">
        <v>0.4</v>
      </c>
      <c r="C144" s="3">
        <v>0.017</v>
      </c>
      <c r="D144" s="3">
        <v>0.2</v>
      </c>
      <c r="E144" s="3">
        <v>0.06</v>
      </c>
      <c r="F144" s="3">
        <v>0.0666805845511482</v>
      </c>
      <c r="G144" s="3">
        <v>0.006</v>
      </c>
      <c r="H144" s="3">
        <v>0.04</v>
      </c>
      <c r="I144" s="3">
        <v>0.09</v>
      </c>
      <c r="J144" s="3">
        <v>0.09</v>
      </c>
      <c r="K144" s="3">
        <v>0.04</v>
      </c>
      <c r="L144" s="3">
        <v>0.026</v>
      </c>
    </row>
    <row r="147" spans="1:15">
      <c r="A147" s="2" t="s">
        <v>110</v>
      </c>
      <c r="B147" s="7">
        <v>46.292</v>
      </c>
      <c r="C147" s="7">
        <v>0.198</v>
      </c>
      <c r="D147" s="7">
        <v>9.877</v>
      </c>
      <c r="E147" s="7">
        <v>9.77395304975923</v>
      </c>
      <c r="F147" s="7">
        <f t="shared" ref="F147:F156" si="46">E147*(55.85*2+48)/(55.85+16)/2</f>
        <v>10.8622150455571</v>
      </c>
      <c r="G147" s="7">
        <v>0.21</v>
      </c>
      <c r="H147" s="7">
        <v>25.6147013782542</v>
      </c>
      <c r="I147" s="7">
        <v>6.16269026548673</v>
      </c>
      <c r="J147" s="7">
        <v>0.618</v>
      </c>
      <c r="K147" s="7">
        <v>0.025</v>
      </c>
      <c r="L147" s="7">
        <v>0.092</v>
      </c>
      <c r="M147" s="3">
        <v>0.5621</v>
      </c>
      <c r="N147" s="3">
        <f>SUM(B147:L147)-E147+M147</f>
        <v>100.513706689298</v>
      </c>
      <c r="O147" s="3">
        <f t="shared" ref="O147:O156" si="47">100-N147</f>
        <v>-0.513706689297976</v>
      </c>
    </row>
    <row r="148" spans="1:15">
      <c r="A148" s="2" t="s">
        <v>111</v>
      </c>
      <c r="B148" s="7">
        <v>46.148</v>
      </c>
      <c r="C148" s="7">
        <v>0.36</v>
      </c>
      <c r="D148" s="7">
        <v>10.052</v>
      </c>
      <c r="E148" s="7">
        <v>9.72514763242376</v>
      </c>
      <c r="F148" s="7">
        <f t="shared" si="46"/>
        <v>10.8079754829372</v>
      </c>
      <c r="G148" s="7">
        <v>0.246</v>
      </c>
      <c r="H148" s="7">
        <v>25.5518774885145</v>
      </c>
      <c r="I148" s="7">
        <v>6.18244247787611</v>
      </c>
      <c r="J148" s="7">
        <v>0.58</v>
      </c>
      <c r="K148" s="7">
        <v>0.045</v>
      </c>
      <c r="L148" s="7">
        <v>0.054</v>
      </c>
      <c r="M148" s="3">
        <v>0.5621</v>
      </c>
      <c r="N148" s="3">
        <f t="shared" ref="N148:N156" si="48">SUM(B148:L148)-E148+M148</f>
        <v>100.589395449328</v>
      </c>
      <c r="O148" s="3">
        <f t="shared" si="47"/>
        <v>-0.58939544932781</v>
      </c>
    </row>
    <row r="149" spans="1:15">
      <c r="A149" s="2" t="s">
        <v>112</v>
      </c>
      <c r="B149" s="7">
        <v>46.092</v>
      </c>
      <c r="C149" s="7">
        <v>0.243</v>
      </c>
      <c r="D149" s="7">
        <v>9.907</v>
      </c>
      <c r="E149" s="7">
        <v>9.81850160513644</v>
      </c>
      <c r="F149" s="7">
        <f t="shared" si="46"/>
        <v>10.9117237741147</v>
      </c>
      <c r="G149" s="7">
        <v>0.175</v>
      </c>
      <c r="H149" s="7">
        <v>25.6176416539051</v>
      </c>
      <c r="I149" s="7">
        <v>6.1794796460177</v>
      </c>
      <c r="J149" s="7">
        <v>0.656</v>
      </c>
      <c r="K149" s="7">
        <v>0.032</v>
      </c>
      <c r="L149" s="7">
        <v>0.043</v>
      </c>
      <c r="M149" s="3">
        <v>0.5621</v>
      </c>
      <c r="N149" s="3">
        <f t="shared" si="48"/>
        <v>100.418945074038</v>
      </c>
      <c r="O149" s="3">
        <f t="shared" si="47"/>
        <v>-0.418945074037552</v>
      </c>
    </row>
    <row r="150" spans="1:15">
      <c r="A150" s="2" t="s">
        <v>113</v>
      </c>
      <c r="B150" s="7">
        <v>46.114</v>
      </c>
      <c r="C150" s="7">
        <v>0.228</v>
      </c>
      <c r="D150" s="7">
        <v>9.946</v>
      </c>
      <c r="E150" s="7">
        <v>9.66208667736758</v>
      </c>
      <c r="F150" s="7">
        <f t="shared" si="46"/>
        <v>10.7378931271789</v>
      </c>
      <c r="G150" s="7">
        <v>0.299</v>
      </c>
      <c r="H150" s="7">
        <v>25.8293415007657</v>
      </c>
      <c r="I150" s="7">
        <v>6.13602477876106</v>
      </c>
      <c r="J150" s="7">
        <v>0.55</v>
      </c>
      <c r="K150" s="7">
        <v>0.055</v>
      </c>
      <c r="L150" s="7">
        <v>0.052</v>
      </c>
      <c r="M150" s="3">
        <v>0.5621</v>
      </c>
      <c r="N150" s="3">
        <f t="shared" si="48"/>
        <v>100.509359406706</v>
      </c>
      <c r="O150" s="3">
        <f t="shared" si="47"/>
        <v>-0.509359406705642</v>
      </c>
    </row>
    <row r="151" spans="1:15">
      <c r="A151" s="2" t="s">
        <v>114</v>
      </c>
      <c r="B151" s="7">
        <v>46.257</v>
      </c>
      <c r="C151" s="7">
        <v>0.303</v>
      </c>
      <c r="D151" s="7">
        <v>9.749</v>
      </c>
      <c r="E151" s="7">
        <v>10.0531239967897</v>
      </c>
      <c r="F151" s="7">
        <f t="shared" si="46"/>
        <v>11.1724697445185</v>
      </c>
      <c r="G151" s="7">
        <v>0.272</v>
      </c>
      <c r="H151" s="7">
        <v>25.6725267993874</v>
      </c>
      <c r="I151" s="7">
        <v>6.1923185840708</v>
      </c>
      <c r="J151" s="7">
        <v>0.57</v>
      </c>
      <c r="K151" s="7">
        <v>0.038</v>
      </c>
      <c r="L151" s="7">
        <v>0.074</v>
      </c>
      <c r="M151" s="3">
        <v>0.5621</v>
      </c>
      <c r="N151" s="3">
        <f t="shared" si="48"/>
        <v>100.862415127977</v>
      </c>
      <c r="O151" s="3">
        <f t="shared" si="47"/>
        <v>-0.862415127976746</v>
      </c>
    </row>
    <row r="152" spans="1:15">
      <c r="A152" s="2" t="s">
        <v>115</v>
      </c>
      <c r="B152" s="7">
        <v>46.358</v>
      </c>
      <c r="C152" s="7">
        <v>0.399</v>
      </c>
      <c r="D152" s="7">
        <v>9.904</v>
      </c>
      <c r="E152" s="7">
        <v>9.6888158105939</v>
      </c>
      <c r="F152" s="7">
        <f t="shared" si="46"/>
        <v>10.7675983643135</v>
      </c>
      <c r="G152" s="7">
        <v>0.183</v>
      </c>
      <c r="H152" s="7">
        <v>25.5686370597244</v>
      </c>
      <c r="I152" s="7">
        <v>6.14491327433628</v>
      </c>
      <c r="J152" s="7">
        <v>0.576</v>
      </c>
      <c r="K152" s="7">
        <v>0.031</v>
      </c>
      <c r="L152" s="7">
        <v>0.032</v>
      </c>
      <c r="M152" s="3">
        <v>0.5621</v>
      </c>
      <c r="N152" s="3">
        <f t="shared" si="48"/>
        <v>100.526248698374</v>
      </c>
      <c r="O152" s="3">
        <f t="shared" si="47"/>
        <v>-0.526248698374147</v>
      </c>
    </row>
    <row r="153" spans="1:15">
      <c r="A153" s="2" t="s">
        <v>116</v>
      </c>
      <c r="B153" s="7">
        <v>45.789</v>
      </c>
      <c r="C153" s="7">
        <v>0.288</v>
      </c>
      <c r="D153" s="7">
        <v>9.84</v>
      </c>
      <c r="E153" s="7">
        <v>9.97689646869984</v>
      </c>
      <c r="F153" s="7">
        <f t="shared" si="46"/>
        <v>11.0877548089865</v>
      </c>
      <c r="G153" s="7">
        <v>0.312</v>
      </c>
      <c r="H153" s="7">
        <v>25.5351179173047</v>
      </c>
      <c r="I153" s="7">
        <v>6.02738761061947</v>
      </c>
      <c r="J153" s="7">
        <v>0.487</v>
      </c>
      <c r="K153" s="7">
        <v>0.05</v>
      </c>
      <c r="L153" s="7">
        <v>0.045</v>
      </c>
      <c r="M153" s="3">
        <v>0.5621</v>
      </c>
      <c r="N153" s="3">
        <f t="shared" si="48"/>
        <v>100.023360336911</v>
      </c>
      <c r="O153" s="3">
        <f t="shared" si="47"/>
        <v>-0.0233603369106987</v>
      </c>
    </row>
    <row r="154" spans="1:15">
      <c r="A154" s="2" t="s">
        <v>117</v>
      </c>
      <c r="B154" s="7">
        <v>46.307</v>
      </c>
      <c r="C154" s="7">
        <v>0.223</v>
      </c>
      <c r="D154" s="7">
        <v>10.06</v>
      </c>
      <c r="E154" s="7">
        <v>10.0224349919743</v>
      </c>
      <c r="F154" s="7">
        <f t="shared" si="46"/>
        <v>11.1383637315121</v>
      </c>
      <c r="G154" s="7">
        <v>0.124</v>
      </c>
      <c r="H154" s="7">
        <v>25.422113323124</v>
      </c>
      <c r="I154" s="7">
        <v>6.12713628318584</v>
      </c>
      <c r="J154" s="7">
        <v>0.631</v>
      </c>
      <c r="K154" s="7">
        <v>0.036</v>
      </c>
      <c r="L154" s="7">
        <v>0.039</v>
      </c>
      <c r="M154" s="3">
        <v>0.5621</v>
      </c>
      <c r="N154" s="3">
        <f t="shared" si="48"/>
        <v>100.669713337822</v>
      </c>
      <c r="O154" s="3">
        <f t="shared" si="47"/>
        <v>-0.669713337821989</v>
      </c>
    </row>
    <row r="155" spans="1:15">
      <c r="A155" s="2" t="s">
        <v>118</v>
      </c>
      <c r="B155" s="7">
        <v>45.942</v>
      </c>
      <c r="C155" s="7">
        <v>0.202</v>
      </c>
      <c r="D155" s="7">
        <v>10.16</v>
      </c>
      <c r="E155" s="7">
        <v>10.0046155698234</v>
      </c>
      <c r="F155" s="7">
        <f t="shared" si="46"/>
        <v>11.1185602400891</v>
      </c>
      <c r="G155" s="7">
        <v>0.21</v>
      </c>
      <c r="H155" s="7">
        <v>25.6392036753446</v>
      </c>
      <c r="I155" s="7">
        <v>6.11330973451327</v>
      </c>
      <c r="J155" s="7">
        <v>0.549</v>
      </c>
      <c r="K155" s="7">
        <v>0.024</v>
      </c>
      <c r="L155" s="7">
        <v>0</v>
      </c>
      <c r="M155" s="3">
        <v>0.5621</v>
      </c>
      <c r="N155" s="3">
        <f t="shared" si="48"/>
        <v>100.520173649947</v>
      </c>
      <c r="O155" s="3">
        <f t="shared" si="47"/>
        <v>-0.520173649946926</v>
      </c>
    </row>
    <row r="156" spans="1:15">
      <c r="A156" s="2" t="s">
        <v>119</v>
      </c>
      <c r="B156" s="7">
        <v>45.929</v>
      </c>
      <c r="C156" s="7">
        <v>0.253</v>
      </c>
      <c r="D156" s="7">
        <v>9.93</v>
      </c>
      <c r="E156" s="7">
        <v>9.95511717495987</v>
      </c>
      <c r="F156" s="7">
        <f t="shared" si="46"/>
        <v>11.0635505416917</v>
      </c>
      <c r="G156" s="7">
        <v>0.189</v>
      </c>
      <c r="H156" s="7">
        <v>25.6284226646248</v>
      </c>
      <c r="I156" s="7">
        <v>6.11726017699115</v>
      </c>
      <c r="J156" s="7">
        <v>0.603</v>
      </c>
      <c r="K156" s="7">
        <v>0.045</v>
      </c>
      <c r="L156" s="7">
        <v>0.062</v>
      </c>
      <c r="M156" s="3">
        <v>0.5621</v>
      </c>
      <c r="N156" s="3">
        <f t="shared" si="48"/>
        <v>100.382333383308</v>
      </c>
      <c r="O156" s="3">
        <f t="shared" si="47"/>
        <v>-0.382333383307611</v>
      </c>
    </row>
    <row r="157" spans="1:15">
      <c r="A157" s="2" t="s">
        <v>25</v>
      </c>
      <c r="B157" s="3">
        <f t="shared" ref="B157:L157" si="49">AVERAGE(B147:B156)</f>
        <v>46.1228</v>
      </c>
      <c r="C157" s="3">
        <f t="shared" si="49"/>
        <v>0.2697</v>
      </c>
      <c r="D157" s="3">
        <f t="shared" si="49"/>
        <v>9.9425</v>
      </c>
      <c r="E157" s="3">
        <f t="shared" si="49"/>
        <v>9.8680692977528</v>
      </c>
      <c r="F157" s="3">
        <f t="shared" si="49"/>
        <v>10.9668104860899</v>
      </c>
      <c r="G157" s="3">
        <f t="shared" si="49"/>
        <v>0.222</v>
      </c>
      <c r="H157" s="3">
        <f t="shared" si="49"/>
        <v>25.6079583460949</v>
      </c>
      <c r="I157" s="3">
        <f t="shared" si="49"/>
        <v>6.13829628318584</v>
      </c>
      <c r="J157" s="3">
        <f t="shared" si="49"/>
        <v>0.582</v>
      </c>
      <c r="K157" s="3">
        <f t="shared" si="49"/>
        <v>0.0381</v>
      </c>
      <c r="L157" s="3">
        <f t="shared" si="49"/>
        <v>0.0493</v>
      </c>
      <c r="M157" s="3">
        <v>0.5621</v>
      </c>
      <c r="N157" s="3">
        <f>AVERAGE(N147:N156)</f>
        <v>100.501565115371</v>
      </c>
      <c r="O157" s="3">
        <f>AVERAGE(O147:O156)</f>
        <v>-0.50156511537071</v>
      </c>
    </row>
    <row r="158" spans="1:15">
      <c r="A158" s="2" t="s">
        <v>26</v>
      </c>
      <c r="B158" s="3">
        <f t="shared" ref="B158:L158" si="50">2*STDEV(B147:B156)</f>
        <v>0.376662300859653</v>
      </c>
      <c r="C158" s="3">
        <f t="shared" si="50"/>
        <v>0.134910834751451</v>
      </c>
      <c r="D158" s="3">
        <f t="shared" si="50"/>
        <v>0.238749054681084</v>
      </c>
      <c r="E158" s="3">
        <f t="shared" si="50"/>
        <v>0.299956781282909</v>
      </c>
      <c r="F158" s="3">
        <f t="shared" si="50"/>
        <v>0.333354891933754</v>
      </c>
      <c r="G158" s="3">
        <f t="shared" si="50"/>
        <v>0.118913600754684</v>
      </c>
      <c r="H158" s="3">
        <f t="shared" si="50"/>
        <v>0.210025614285944</v>
      </c>
      <c r="I158" s="3">
        <f t="shared" si="50"/>
        <v>0.0959154724588161</v>
      </c>
      <c r="J158" s="3">
        <f t="shared" si="50"/>
        <v>0.0964618519876583</v>
      </c>
      <c r="K158" s="3">
        <f t="shared" si="50"/>
        <v>0.0209220776533626</v>
      </c>
      <c r="L158" s="3">
        <f t="shared" si="50"/>
        <v>0.04952260987558</v>
      </c>
      <c r="N158" s="3">
        <f>2*STDEV(N147:N156)</f>
        <v>0.43054824832262</v>
      </c>
      <c r="O158" s="3">
        <f>2*STDEV(O147:O156)</f>
        <v>0.43054824832262</v>
      </c>
    </row>
    <row r="159" spans="1:15">
      <c r="A159" s="2" t="s">
        <v>27</v>
      </c>
      <c r="B159" s="3">
        <v>46.1</v>
      </c>
      <c r="C159" s="3">
        <v>0.288</v>
      </c>
      <c r="D159" s="3">
        <v>9.91</v>
      </c>
      <c r="E159" s="3">
        <v>9.81</v>
      </c>
      <c r="F159" s="3">
        <f t="shared" ref="F159:F172" si="51">E159*(55.85*2+48)/(55.85+16)/2</f>
        <v>10.9022755741127</v>
      </c>
      <c r="G159" s="3">
        <v>0.176</v>
      </c>
      <c r="H159" s="3">
        <v>26</v>
      </c>
      <c r="I159" s="3">
        <v>6.24</v>
      </c>
      <c r="J159" s="3">
        <v>0.574</v>
      </c>
      <c r="K159" s="3">
        <v>0.036</v>
      </c>
      <c r="L159" s="3">
        <v>0.025</v>
      </c>
      <c r="M159" s="3">
        <v>0.5621</v>
      </c>
      <c r="N159" s="3">
        <f>SUM(B159:L159)-E159+M159</f>
        <v>100.813375574113</v>
      </c>
      <c r="O159" s="3">
        <f t="shared" ref="O159:O172" si="52">100-N159</f>
        <v>-0.81337557411274</v>
      </c>
    </row>
    <row r="160" spans="1:12">
      <c r="A160" s="2" t="s">
        <v>69</v>
      </c>
      <c r="B160" s="3">
        <v>0.4</v>
      </c>
      <c r="C160" s="3">
        <v>0.012</v>
      </c>
      <c r="D160" s="3">
        <v>0.17</v>
      </c>
      <c r="E160" s="3">
        <v>0.12</v>
      </c>
      <c r="F160" s="3">
        <f t="shared" si="51"/>
        <v>0.133361169102296</v>
      </c>
      <c r="G160" s="3">
        <v>0.009</v>
      </c>
      <c r="H160" s="3">
        <v>0.3</v>
      </c>
      <c r="I160" s="3">
        <v>0.12</v>
      </c>
      <c r="J160" s="3">
        <v>0.026</v>
      </c>
      <c r="K160" s="3">
        <v>0.005</v>
      </c>
      <c r="L160" s="3">
        <v>0.005</v>
      </c>
    </row>
    <row r="161" spans="1:13">
      <c r="A161" s="3"/>
      <c r="M161" s="9"/>
    </row>
    <row r="162" spans="1:13">
      <c r="A162" s="3"/>
      <c r="M162" s="9"/>
    </row>
    <row r="163" spans="1:15">
      <c r="A163" s="2" t="s">
        <v>120</v>
      </c>
      <c r="B163" s="7">
        <v>45.499</v>
      </c>
      <c r="C163" s="7">
        <v>0.304</v>
      </c>
      <c r="D163" s="7">
        <v>11.133</v>
      </c>
      <c r="E163" s="7">
        <v>10.52</v>
      </c>
      <c r="F163" s="7">
        <f t="shared" si="51"/>
        <v>11.691329157968</v>
      </c>
      <c r="G163" s="7">
        <v>0.216</v>
      </c>
      <c r="H163" s="7">
        <v>22.1989331429081</v>
      </c>
      <c r="I163" s="7">
        <v>8.53126963657679</v>
      </c>
      <c r="J163" s="7">
        <v>0.729</v>
      </c>
      <c r="K163" s="7">
        <v>0.026</v>
      </c>
      <c r="L163" s="7">
        <v>0.058</v>
      </c>
      <c r="M163" s="3">
        <v>0.6406</v>
      </c>
      <c r="N163" s="3">
        <f>SUM(B163:L163)-E163+M163</f>
        <v>101.027131937453</v>
      </c>
      <c r="O163" s="3">
        <f t="shared" si="52"/>
        <v>-1.02713193745289</v>
      </c>
    </row>
    <row r="164" spans="1:15">
      <c r="A164" s="2" t="s">
        <v>121</v>
      </c>
      <c r="B164" s="7">
        <v>45.735</v>
      </c>
      <c r="C164" s="7">
        <v>0.228</v>
      </c>
      <c r="D164" s="7">
        <v>11.069</v>
      </c>
      <c r="E164" s="7">
        <v>9.753</v>
      </c>
      <c r="F164" s="7">
        <f t="shared" si="51"/>
        <v>10.8389290187891</v>
      </c>
      <c r="G164" s="7">
        <v>0.221</v>
      </c>
      <c r="H164" s="7">
        <v>22.2484555922521</v>
      </c>
      <c r="I164" s="7">
        <v>8.33506916764361</v>
      </c>
      <c r="J164" s="7">
        <v>0.809</v>
      </c>
      <c r="K164" s="7">
        <v>0.059</v>
      </c>
      <c r="L164" s="7">
        <v>0.055</v>
      </c>
      <c r="M164" s="3">
        <v>0.6406</v>
      </c>
      <c r="N164" s="3">
        <f t="shared" ref="N164:N172" si="53">SUM(B164:L164)-E164+M164</f>
        <v>100.239053778685</v>
      </c>
      <c r="O164" s="3">
        <f t="shared" si="52"/>
        <v>-0.239053778684863</v>
      </c>
    </row>
    <row r="165" spans="1:15">
      <c r="A165" s="2" t="s">
        <v>122</v>
      </c>
      <c r="B165" s="7">
        <v>45.567</v>
      </c>
      <c r="C165" s="7">
        <v>0.263</v>
      </c>
      <c r="D165" s="7">
        <v>11.051</v>
      </c>
      <c r="E165" s="7">
        <v>10.181</v>
      </c>
      <c r="F165" s="7">
        <f t="shared" si="51"/>
        <v>11.314583855254</v>
      </c>
      <c r="G165" s="7">
        <v>0.191</v>
      </c>
      <c r="H165" s="7">
        <v>22.1335635097742</v>
      </c>
      <c r="I165" s="7">
        <v>8.40211254396249</v>
      </c>
      <c r="J165" s="7">
        <v>0.872</v>
      </c>
      <c r="K165" s="7">
        <v>0.04</v>
      </c>
      <c r="L165" s="7">
        <v>0</v>
      </c>
      <c r="M165" s="3">
        <v>0.6406</v>
      </c>
      <c r="N165" s="3">
        <f t="shared" si="53"/>
        <v>100.474859908991</v>
      </c>
      <c r="O165" s="3">
        <f t="shared" si="52"/>
        <v>-0.474859908990695</v>
      </c>
    </row>
    <row r="166" spans="1:15">
      <c r="A166" s="2" t="s">
        <v>123</v>
      </c>
      <c r="B166" s="7">
        <v>45.232</v>
      </c>
      <c r="C166" s="7">
        <v>0.324</v>
      </c>
      <c r="D166" s="7">
        <v>11.236</v>
      </c>
      <c r="E166" s="7">
        <v>10.0752</v>
      </c>
      <c r="F166" s="7">
        <f t="shared" si="51"/>
        <v>11.1970037578288</v>
      </c>
      <c r="G166" s="7">
        <v>0.167</v>
      </c>
      <c r="H166" s="7">
        <v>22.2613314290815</v>
      </c>
      <c r="I166" s="7">
        <v>8.42971864009379</v>
      </c>
      <c r="J166" s="7">
        <v>0.837</v>
      </c>
      <c r="K166" s="7">
        <v>0.027</v>
      </c>
      <c r="L166" s="7">
        <v>0.039</v>
      </c>
      <c r="M166" s="3">
        <v>0.6406</v>
      </c>
      <c r="N166" s="3">
        <f t="shared" si="53"/>
        <v>100.390653827004</v>
      </c>
      <c r="O166" s="3">
        <f t="shared" si="52"/>
        <v>-0.39065382700413</v>
      </c>
    </row>
    <row r="167" spans="1:15">
      <c r="A167" s="2" t="s">
        <v>124</v>
      </c>
      <c r="B167" s="7">
        <v>45.54</v>
      </c>
      <c r="C167" s="7">
        <v>0.263</v>
      </c>
      <c r="D167" s="7">
        <v>10.909</v>
      </c>
      <c r="E167" s="7">
        <v>10.524</v>
      </c>
      <c r="F167" s="7">
        <f t="shared" si="51"/>
        <v>11.6957745302714</v>
      </c>
      <c r="G167" s="7">
        <v>0.097</v>
      </c>
      <c r="H167" s="7">
        <v>21.9334928144247</v>
      </c>
      <c r="I167" s="7">
        <v>8.43366236811254</v>
      </c>
      <c r="J167" s="7">
        <v>0.847</v>
      </c>
      <c r="K167" s="7">
        <v>0.02</v>
      </c>
      <c r="L167" s="7">
        <v>0.013</v>
      </c>
      <c r="M167" s="3">
        <v>0.6406</v>
      </c>
      <c r="N167" s="3">
        <f t="shared" si="53"/>
        <v>100.392529712809</v>
      </c>
      <c r="O167" s="3">
        <f t="shared" si="52"/>
        <v>-0.39252971280861</v>
      </c>
    </row>
    <row r="168" spans="1:15">
      <c r="A168" s="2" t="s">
        <v>125</v>
      </c>
      <c r="B168" s="7">
        <v>45.159</v>
      </c>
      <c r="C168" s="7">
        <v>0.37</v>
      </c>
      <c r="D168" s="7">
        <v>11.095</v>
      </c>
      <c r="E168" s="7">
        <v>10.488</v>
      </c>
      <c r="F168" s="7">
        <f t="shared" si="51"/>
        <v>11.6557661795407</v>
      </c>
      <c r="G168" s="7">
        <v>0.14</v>
      </c>
      <c r="H168" s="7">
        <v>22.1969522449344</v>
      </c>
      <c r="I168" s="7">
        <v>8.43366236811254</v>
      </c>
      <c r="J168" s="7">
        <v>0.795</v>
      </c>
      <c r="K168" s="7">
        <v>0.031</v>
      </c>
      <c r="L168" s="7">
        <v>0.063</v>
      </c>
      <c r="M168" s="3">
        <v>0.6406</v>
      </c>
      <c r="N168" s="3">
        <f t="shared" si="53"/>
        <v>100.579980792588</v>
      </c>
      <c r="O168" s="3">
        <f t="shared" si="52"/>
        <v>-0.579980792587648</v>
      </c>
    </row>
    <row r="169" spans="1:15">
      <c r="A169" s="2" t="s">
        <v>126</v>
      </c>
      <c r="B169" s="7">
        <v>45.396</v>
      </c>
      <c r="C169" s="7">
        <v>0.284</v>
      </c>
      <c r="D169" s="7">
        <v>11.089</v>
      </c>
      <c r="E169" s="7">
        <v>10.346</v>
      </c>
      <c r="F169" s="7">
        <f t="shared" si="51"/>
        <v>11.4979554627697</v>
      </c>
      <c r="G169" s="7">
        <v>0.137</v>
      </c>
      <c r="H169" s="7">
        <v>22.3029302865304</v>
      </c>
      <c r="I169" s="7">
        <v>8.40704220398593</v>
      </c>
      <c r="J169" s="7">
        <v>0.781</v>
      </c>
      <c r="K169" s="7">
        <v>0.037</v>
      </c>
      <c r="L169" s="7">
        <v>0.017</v>
      </c>
      <c r="M169" s="3">
        <v>0.6406</v>
      </c>
      <c r="N169" s="3">
        <f t="shared" si="53"/>
        <v>100.589527953286</v>
      </c>
      <c r="O169" s="3">
        <f t="shared" si="52"/>
        <v>-0.58952795328598</v>
      </c>
    </row>
    <row r="170" spans="1:15">
      <c r="A170" s="2" t="s">
        <v>127</v>
      </c>
      <c r="B170" s="7">
        <v>45.717</v>
      </c>
      <c r="C170" s="7">
        <v>0.268</v>
      </c>
      <c r="D170" s="7">
        <v>10.935</v>
      </c>
      <c r="E170" s="7">
        <v>10.144</v>
      </c>
      <c r="F170" s="7">
        <f t="shared" si="51"/>
        <v>11.2734641614475</v>
      </c>
      <c r="G170" s="7">
        <v>0.221</v>
      </c>
      <c r="H170" s="7">
        <v>22.2712359189503</v>
      </c>
      <c r="I170" s="7">
        <v>8.37154865181712</v>
      </c>
      <c r="J170" s="7">
        <v>0.836</v>
      </c>
      <c r="K170" s="7">
        <v>0.034</v>
      </c>
      <c r="L170" s="7">
        <v>0.108</v>
      </c>
      <c r="M170" s="3">
        <v>0.6406</v>
      </c>
      <c r="N170" s="3">
        <f t="shared" si="53"/>
        <v>100.675848732215</v>
      </c>
      <c r="O170" s="3">
        <f t="shared" si="52"/>
        <v>-0.675848732214902</v>
      </c>
    </row>
    <row r="171" spans="1:15">
      <c r="A171" s="2" t="s">
        <v>128</v>
      </c>
      <c r="B171" s="7">
        <v>45.486</v>
      </c>
      <c r="C171" s="7">
        <v>0.193</v>
      </c>
      <c r="D171" s="7">
        <v>11.103</v>
      </c>
      <c r="E171" s="7">
        <v>10.037</v>
      </c>
      <c r="F171" s="7">
        <f t="shared" si="51"/>
        <v>11.1545504523312</v>
      </c>
      <c r="G171" s="7">
        <v>0.175</v>
      </c>
      <c r="H171" s="7">
        <v>22.4643734713916</v>
      </c>
      <c r="I171" s="7">
        <v>8.44549355216882</v>
      </c>
      <c r="J171" s="7">
        <v>0.78</v>
      </c>
      <c r="K171" s="7">
        <v>0.031</v>
      </c>
      <c r="L171" s="7">
        <v>0.042</v>
      </c>
      <c r="M171" s="3">
        <v>0.6406</v>
      </c>
      <c r="N171" s="3">
        <f t="shared" si="53"/>
        <v>100.515017475892</v>
      </c>
      <c r="O171" s="3">
        <f t="shared" si="52"/>
        <v>-0.515017475891682</v>
      </c>
    </row>
    <row r="172" spans="1:15">
      <c r="A172" s="2" t="s">
        <v>129</v>
      </c>
      <c r="B172" s="7">
        <v>45.616</v>
      </c>
      <c r="C172" s="7">
        <v>0.238</v>
      </c>
      <c r="D172" s="7">
        <v>11.181</v>
      </c>
      <c r="E172" s="7">
        <v>10.468</v>
      </c>
      <c r="F172" s="7">
        <f t="shared" si="51"/>
        <v>11.6335393180237</v>
      </c>
      <c r="G172" s="7">
        <v>0.221</v>
      </c>
      <c r="H172" s="7">
        <v>22.502010532893</v>
      </c>
      <c r="I172" s="7">
        <v>8.36168933177022</v>
      </c>
      <c r="J172" s="7">
        <v>0.886</v>
      </c>
      <c r="K172" s="7">
        <v>0.033</v>
      </c>
      <c r="L172" s="7">
        <v>0.028</v>
      </c>
      <c r="M172" s="3">
        <v>0.6406</v>
      </c>
      <c r="N172" s="3">
        <f t="shared" si="53"/>
        <v>101.340839182687</v>
      </c>
      <c r="O172" s="3">
        <f t="shared" si="52"/>
        <v>-1.34083918268689</v>
      </c>
    </row>
    <row r="173" spans="1:15">
      <c r="A173" s="2" t="s">
        <v>25</v>
      </c>
      <c r="B173" s="3">
        <f t="shared" ref="B173:L173" si="54">AVERAGE(B163:B172)</f>
        <v>45.4947</v>
      </c>
      <c r="C173" s="3">
        <f t="shared" si="54"/>
        <v>0.2735</v>
      </c>
      <c r="D173" s="3">
        <f t="shared" si="54"/>
        <v>11.0801</v>
      </c>
      <c r="E173" s="3">
        <f t="shared" si="54"/>
        <v>10.25362</v>
      </c>
      <c r="F173" s="3">
        <f t="shared" si="54"/>
        <v>11.3952895894224</v>
      </c>
      <c r="G173" s="3">
        <f t="shared" si="54"/>
        <v>0.1786</v>
      </c>
      <c r="H173" s="3">
        <v>22.251327894314</v>
      </c>
      <c r="I173" s="3">
        <v>8.41512684642439</v>
      </c>
      <c r="J173" s="3">
        <f t="shared" si="54"/>
        <v>0.8172</v>
      </c>
      <c r="K173" s="3">
        <f t="shared" si="54"/>
        <v>0.0338</v>
      </c>
      <c r="L173" s="3">
        <f t="shared" si="54"/>
        <v>0.0423</v>
      </c>
      <c r="M173" s="3">
        <v>0.6406</v>
      </c>
      <c r="N173" s="3">
        <f>AVERAGE(N163:N172)</f>
        <v>100.622544330161</v>
      </c>
      <c r="O173" s="3">
        <f>AVERAGE(O163:O172)</f>
        <v>-0.622544330160829</v>
      </c>
    </row>
    <row r="174" spans="1:15">
      <c r="A174" s="2" t="s">
        <v>26</v>
      </c>
      <c r="B174" s="3">
        <f t="shared" ref="B174:L174" si="55">2*STDEV(B163:B172)</f>
        <v>0.377533574665883</v>
      </c>
      <c r="C174" s="3">
        <f t="shared" si="55"/>
        <v>0.101026949099952</v>
      </c>
      <c r="D174" s="3">
        <f t="shared" si="55"/>
        <v>0.199342140273673</v>
      </c>
      <c r="E174" s="3">
        <f t="shared" si="55"/>
        <v>0.516466195946603</v>
      </c>
      <c r="F174" s="3">
        <f t="shared" si="55"/>
        <v>0.573971130777123</v>
      </c>
      <c r="G174" s="3">
        <f t="shared" si="55"/>
        <v>0.0868521092944142</v>
      </c>
      <c r="H174" s="3">
        <f t="shared" si="55"/>
        <v>0.321100309592727</v>
      </c>
      <c r="I174" s="3">
        <f t="shared" si="55"/>
        <v>0.108954482962148</v>
      </c>
      <c r="J174" s="3">
        <f t="shared" si="55"/>
        <v>0.0952274470237792</v>
      </c>
      <c r="K174" s="3">
        <f t="shared" si="55"/>
        <v>0.0210565376493329</v>
      </c>
      <c r="L174" s="3">
        <f t="shared" si="55"/>
        <v>0.0620254428082183</v>
      </c>
      <c r="N174" s="3">
        <f>2*STDEV(N163:N172)</f>
        <v>0.657435883703568</v>
      </c>
      <c r="O174" s="3">
        <f>2*STDEV(O163:O172)</f>
        <v>0.657435883703568</v>
      </c>
    </row>
    <row r="175" spans="1:15">
      <c r="A175" s="2" t="s">
        <v>27</v>
      </c>
      <c r="B175" s="3">
        <v>45.5</v>
      </c>
      <c r="C175" s="3">
        <v>0.306</v>
      </c>
      <c r="D175" s="3">
        <v>11</v>
      </c>
      <c r="E175" s="3">
        <v>10.1</v>
      </c>
      <c r="F175" s="3">
        <f>E175*(55.85*2+48)/(55.85+16)/2</f>
        <v>11.22456506611</v>
      </c>
      <c r="G175" s="3">
        <v>0.154</v>
      </c>
      <c r="H175" s="3">
        <v>22.4</v>
      </c>
      <c r="I175" s="3">
        <v>8.45</v>
      </c>
      <c r="J175" s="3">
        <v>0.83</v>
      </c>
      <c r="K175" s="3">
        <v>0.0308</v>
      </c>
      <c r="L175" s="3">
        <v>0.036</v>
      </c>
      <c r="M175" s="3">
        <v>0.6406</v>
      </c>
      <c r="N175" s="3">
        <f t="shared" ref="N175:N188" si="56">SUM(B175:L175)-E175+M175</f>
        <v>100.57196506611</v>
      </c>
      <c r="O175" s="3">
        <f t="shared" ref="O175:O188" si="57">100-N175</f>
        <v>-0.571965066109954</v>
      </c>
    </row>
    <row r="176" spans="1:12">
      <c r="A176" s="2" t="s">
        <v>69</v>
      </c>
      <c r="B176" s="3">
        <v>0.4</v>
      </c>
      <c r="C176" s="3">
        <v>0.013</v>
      </c>
      <c r="D176" s="3">
        <v>0.2</v>
      </c>
      <c r="E176" s="3">
        <v>0.1</v>
      </c>
      <c r="F176" s="3">
        <f>E176*(55.85*2+48)/(55.85+16)/2</f>
        <v>0.111134307585247</v>
      </c>
      <c r="G176" s="3">
        <v>0.007</v>
      </c>
      <c r="H176" s="3">
        <v>0.2</v>
      </c>
      <c r="I176" s="3">
        <v>0.12</v>
      </c>
      <c r="J176" s="3">
        <v>0.04</v>
      </c>
      <c r="K176" s="3">
        <v>0.0034</v>
      </c>
      <c r="L176" s="3">
        <v>0.012</v>
      </c>
    </row>
    <row r="179" spans="1:15">
      <c r="A179" s="2" t="s">
        <v>130</v>
      </c>
      <c r="B179" s="3">
        <v>47.678</v>
      </c>
      <c r="C179" s="3">
        <v>0.898</v>
      </c>
      <c r="D179" s="3">
        <v>15.718</v>
      </c>
      <c r="E179" s="3">
        <v>10.247</v>
      </c>
      <c r="F179" s="3">
        <f t="shared" ref="F179:F192" si="58">E179*(55.85*2+48)/(55.85+16)/2</f>
        <v>11.3879324982603</v>
      </c>
      <c r="G179" s="3">
        <v>0.199</v>
      </c>
      <c r="H179" s="3">
        <v>9.25645505727043</v>
      </c>
      <c r="I179" s="3">
        <v>13.24</v>
      </c>
      <c r="J179" s="3">
        <v>1.964</v>
      </c>
      <c r="K179" s="3">
        <v>0.016</v>
      </c>
      <c r="L179" s="3">
        <v>0</v>
      </c>
      <c r="M179" s="3">
        <v>0.199</v>
      </c>
      <c r="N179" s="3">
        <f t="shared" si="56"/>
        <v>100.556387555531</v>
      </c>
      <c r="O179" s="3">
        <f t="shared" si="57"/>
        <v>-0.556387555530691</v>
      </c>
    </row>
    <row r="180" spans="1:15">
      <c r="A180" s="2" t="s">
        <v>131</v>
      </c>
      <c r="B180" s="3">
        <v>47.795</v>
      </c>
      <c r="C180" s="3">
        <v>1.053</v>
      </c>
      <c r="D180" s="3">
        <v>15.993</v>
      </c>
      <c r="E180" s="3">
        <v>10.348</v>
      </c>
      <c r="F180" s="3">
        <f t="shared" si="58"/>
        <v>11.5001781489214</v>
      </c>
      <c r="G180" s="3">
        <v>0.149</v>
      </c>
      <c r="H180" s="3">
        <v>9.27198602213162</v>
      </c>
      <c r="I180" s="3">
        <v>13.175</v>
      </c>
      <c r="J180" s="3">
        <v>1.825</v>
      </c>
      <c r="K180" s="3">
        <v>0.041</v>
      </c>
      <c r="L180" s="3">
        <v>0.02</v>
      </c>
      <c r="M180" s="3">
        <v>0.199</v>
      </c>
      <c r="N180" s="3">
        <f t="shared" si="56"/>
        <v>101.022164171053</v>
      </c>
      <c r="O180" s="3">
        <f t="shared" si="57"/>
        <v>-1.02216417105296</v>
      </c>
    </row>
    <row r="181" spans="1:15">
      <c r="A181" s="2" t="s">
        <v>132</v>
      </c>
      <c r="B181" s="3">
        <v>47.584</v>
      </c>
      <c r="C181" s="3">
        <v>1.021</v>
      </c>
      <c r="D181" s="3">
        <v>15.564</v>
      </c>
      <c r="E181" s="3">
        <v>9.976</v>
      </c>
      <c r="F181" s="3">
        <f t="shared" si="58"/>
        <v>11.0867585247042</v>
      </c>
      <c r="G181" s="3">
        <v>0.161</v>
      </c>
      <c r="H181" s="3">
        <v>9.30110658124636</v>
      </c>
      <c r="I181" s="3">
        <v>13.112</v>
      </c>
      <c r="J181" s="3">
        <v>1.818</v>
      </c>
      <c r="K181" s="3">
        <v>0.025</v>
      </c>
      <c r="L181" s="3">
        <v>0.022</v>
      </c>
      <c r="M181" s="3">
        <v>0.199</v>
      </c>
      <c r="N181" s="3">
        <f t="shared" si="56"/>
        <v>99.8938651059506</v>
      </c>
      <c r="O181" s="3">
        <f t="shared" si="57"/>
        <v>0.106134894049376</v>
      </c>
    </row>
    <row r="182" spans="1:15">
      <c r="A182" s="2" t="s">
        <v>133</v>
      </c>
      <c r="B182" s="3">
        <v>47.505</v>
      </c>
      <c r="C182" s="3">
        <v>0.975</v>
      </c>
      <c r="D182" s="3">
        <v>15.48</v>
      </c>
      <c r="E182" s="3">
        <v>10.284</v>
      </c>
      <c r="F182" s="3">
        <f t="shared" si="58"/>
        <v>11.4290521920668</v>
      </c>
      <c r="G182" s="3">
        <v>0.193</v>
      </c>
      <c r="H182" s="3">
        <v>9.30984274898078</v>
      </c>
      <c r="I182" s="3">
        <v>13.144</v>
      </c>
      <c r="J182" s="3">
        <v>1.843</v>
      </c>
      <c r="K182" s="3">
        <v>0.033</v>
      </c>
      <c r="L182" s="3">
        <v>0.008</v>
      </c>
      <c r="M182" s="3">
        <v>0.199</v>
      </c>
      <c r="N182" s="3">
        <f t="shared" si="56"/>
        <v>100.118894941048</v>
      </c>
      <c r="O182" s="3">
        <f t="shared" si="57"/>
        <v>-0.1188949410476</v>
      </c>
    </row>
    <row r="183" spans="1:15">
      <c r="A183" s="2" t="s">
        <v>134</v>
      </c>
      <c r="B183" s="3">
        <v>47.833</v>
      </c>
      <c r="C183" s="3">
        <v>1.005</v>
      </c>
      <c r="D183" s="3">
        <v>15.483</v>
      </c>
      <c r="E183" s="3">
        <v>10.252</v>
      </c>
      <c r="F183" s="3">
        <f t="shared" si="58"/>
        <v>11.3934892136395</v>
      </c>
      <c r="G183" s="3">
        <v>0.132</v>
      </c>
      <c r="H183" s="3">
        <v>9.47388856532712</v>
      </c>
      <c r="I183" s="3">
        <v>13.394</v>
      </c>
      <c r="J183" s="3">
        <v>1.78</v>
      </c>
      <c r="K183" s="3">
        <v>0.024</v>
      </c>
      <c r="L183" s="3">
        <v>0</v>
      </c>
      <c r="M183" s="3">
        <v>0.199</v>
      </c>
      <c r="N183" s="3">
        <f t="shared" si="56"/>
        <v>100.717377778967</v>
      </c>
      <c r="O183" s="3">
        <f t="shared" si="57"/>
        <v>-0.71737777896665</v>
      </c>
    </row>
    <row r="184" spans="1:15">
      <c r="A184" s="2" t="s">
        <v>135</v>
      </c>
      <c r="B184" s="3">
        <v>47.548</v>
      </c>
      <c r="C184" s="3">
        <v>0.884</v>
      </c>
      <c r="D184" s="3">
        <v>15.562</v>
      </c>
      <c r="E184" s="3">
        <v>10.76</v>
      </c>
      <c r="F184" s="3">
        <f t="shared" si="58"/>
        <v>11.9580514961726</v>
      </c>
      <c r="G184" s="3">
        <v>0.168</v>
      </c>
      <c r="H184" s="3">
        <v>9.33508056688022</v>
      </c>
      <c r="I184" s="3">
        <v>13.198</v>
      </c>
      <c r="J184" s="3">
        <v>1.812</v>
      </c>
      <c r="K184" s="3">
        <v>0.026</v>
      </c>
      <c r="L184" s="3">
        <v>0.04158</v>
      </c>
      <c r="M184" s="3">
        <v>0.199</v>
      </c>
      <c r="N184" s="3">
        <f t="shared" si="56"/>
        <v>100.731712063053</v>
      </c>
      <c r="O184" s="3">
        <f t="shared" si="57"/>
        <v>-0.731712063052797</v>
      </c>
    </row>
    <row r="185" spans="1:15">
      <c r="A185" s="2" t="s">
        <v>136</v>
      </c>
      <c r="B185" s="3">
        <v>47.684</v>
      </c>
      <c r="C185" s="3">
        <v>0.939</v>
      </c>
      <c r="D185" s="3">
        <v>15.669</v>
      </c>
      <c r="E185" s="3">
        <v>10.3769</v>
      </c>
      <c r="F185" s="3">
        <f t="shared" si="58"/>
        <v>11.5322959638135</v>
      </c>
      <c r="G185" s="3">
        <v>0.187</v>
      </c>
      <c r="H185" s="3">
        <v>9.35643564356436</v>
      </c>
      <c r="I185" s="3">
        <v>13.392</v>
      </c>
      <c r="J185" s="3">
        <v>1.825</v>
      </c>
      <c r="K185" s="3">
        <v>0.027</v>
      </c>
      <c r="L185" s="3">
        <v>0</v>
      </c>
      <c r="M185" s="3">
        <v>0.199</v>
      </c>
      <c r="N185" s="3">
        <f t="shared" si="56"/>
        <v>100.810731607378</v>
      </c>
      <c r="O185" s="3">
        <f t="shared" si="57"/>
        <v>-0.810731607377861</v>
      </c>
    </row>
    <row r="186" spans="1:15">
      <c r="A186" s="2" t="s">
        <v>137</v>
      </c>
      <c r="B186" s="3">
        <v>47.554</v>
      </c>
      <c r="C186" s="3">
        <v>0.972</v>
      </c>
      <c r="D186" s="3">
        <v>15.591</v>
      </c>
      <c r="E186" s="3">
        <v>9.9892</v>
      </c>
      <c r="F186" s="3">
        <f t="shared" si="58"/>
        <v>11.1014282533055</v>
      </c>
      <c r="G186" s="3">
        <v>0.141</v>
      </c>
      <c r="H186" s="3">
        <v>9.2710153368278</v>
      </c>
      <c r="I186" s="3">
        <v>13.272</v>
      </c>
      <c r="J186" s="3">
        <v>1.782</v>
      </c>
      <c r="K186" s="3">
        <v>0.035</v>
      </c>
      <c r="L186" s="3">
        <v>0</v>
      </c>
      <c r="M186" s="3">
        <v>0.199</v>
      </c>
      <c r="N186" s="3">
        <f t="shared" si="56"/>
        <v>99.9184435901333</v>
      </c>
      <c r="O186" s="3">
        <f t="shared" si="57"/>
        <v>0.0815564098666925</v>
      </c>
    </row>
    <row r="187" spans="1:15">
      <c r="A187" s="2" t="s">
        <v>138</v>
      </c>
      <c r="B187" s="3">
        <v>47.663</v>
      </c>
      <c r="C187" s="3">
        <v>0.848</v>
      </c>
      <c r="D187" s="3">
        <v>15.502</v>
      </c>
      <c r="E187" s="3">
        <v>10.316</v>
      </c>
      <c r="F187" s="3">
        <f t="shared" si="58"/>
        <v>11.4646151704941</v>
      </c>
      <c r="G187" s="3">
        <v>0.123</v>
      </c>
      <c r="H187" s="3">
        <v>9.34575810522229</v>
      </c>
      <c r="I187" s="3">
        <v>13.159</v>
      </c>
      <c r="J187" s="3">
        <v>1.81</v>
      </c>
      <c r="K187" s="3">
        <v>0.038</v>
      </c>
      <c r="L187" s="3">
        <v>0.02772</v>
      </c>
      <c r="M187" s="3">
        <v>0.199</v>
      </c>
      <c r="N187" s="3">
        <f t="shared" si="56"/>
        <v>100.180093275716</v>
      </c>
      <c r="O187" s="3">
        <f t="shared" si="57"/>
        <v>-0.180093275716374</v>
      </c>
    </row>
    <row r="188" spans="1:15">
      <c r="A188" s="2" t="s">
        <v>139</v>
      </c>
      <c r="B188" s="3">
        <v>47.457</v>
      </c>
      <c r="C188" s="3">
        <v>0.964</v>
      </c>
      <c r="D188" s="3">
        <v>15.725</v>
      </c>
      <c r="E188" s="3">
        <v>10.317</v>
      </c>
      <c r="F188" s="3">
        <f t="shared" si="58"/>
        <v>11.4657265135699</v>
      </c>
      <c r="G188" s="3">
        <v>0.148</v>
      </c>
      <c r="H188" s="3">
        <v>9.44865074742768</v>
      </c>
      <c r="I188" s="3">
        <v>13.13</v>
      </c>
      <c r="J188" s="3">
        <v>1.933</v>
      </c>
      <c r="K188" s="3">
        <v>0.017</v>
      </c>
      <c r="L188" s="3">
        <v>0.0945</v>
      </c>
      <c r="M188" s="3">
        <v>0.199</v>
      </c>
      <c r="N188" s="3">
        <f t="shared" si="56"/>
        <v>100.581877260998</v>
      </c>
      <c r="O188" s="3">
        <f t="shared" si="57"/>
        <v>-0.581877260997587</v>
      </c>
    </row>
    <row r="189" spans="1:15">
      <c r="A189" s="2" t="s">
        <v>25</v>
      </c>
      <c r="B189" s="3">
        <f>AVERAGE(B179:B188)</f>
        <v>47.6301</v>
      </c>
      <c r="C189" s="3">
        <f>AVERAGE(C179:C188)</f>
        <v>0.9559</v>
      </c>
      <c r="D189" s="3">
        <f>AVERAGE(D179:D188)</f>
        <v>15.6287</v>
      </c>
      <c r="E189" s="3">
        <f>AVERAGE(E179:E188)</f>
        <v>10.28661</v>
      </c>
      <c r="F189" s="3">
        <f t="shared" si="58"/>
        <v>11.4319527974948</v>
      </c>
      <c r="G189" s="3">
        <f t="shared" ref="G189:L189" si="59">AVERAGE(G179:G188)</f>
        <v>0.1601</v>
      </c>
      <c r="H189" s="3">
        <f t="shared" si="59"/>
        <v>9.33702193748787</v>
      </c>
      <c r="I189" s="3">
        <f t="shared" si="59"/>
        <v>13.2216</v>
      </c>
      <c r="J189" s="3">
        <f t="shared" si="59"/>
        <v>1.8392</v>
      </c>
      <c r="K189" s="3">
        <f t="shared" si="59"/>
        <v>0.0282</v>
      </c>
      <c r="L189" s="3">
        <f t="shared" si="59"/>
        <v>0.02138</v>
      </c>
      <c r="M189" s="3">
        <v>0.199</v>
      </c>
      <c r="N189" s="3">
        <f>AVERAGE(N179:N188)</f>
        <v>100.453154734983</v>
      </c>
      <c r="O189" s="3">
        <f>AVERAGE(O179:O188)</f>
        <v>-0.453154734982645</v>
      </c>
    </row>
    <row r="190" spans="1:15">
      <c r="A190" s="2" t="s">
        <v>26</v>
      </c>
      <c r="B190" s="3">
        <f>2*STDEV(B179:B188)</f>
        <v>0.244869942804109</v>
      </c>
      <c r="C190" s="3">
        <f>2*STDEV(C179:C188)</f>
        <v>0.128611214302814</v>
      </c>
      <c r="D190" s="3">
        <f>2*STDEV(D179:D188)</f>
        <v>0.313429843292987</v>
      </c>
      <c r="E190" s="3">
        <f>2*STDEV(E179:E188)</f>
        <v>0.434874862715956</v>
      </c>
      <c r="F190" s="3">
        <f t="shared" si="58"/>
        <v>0.483295167541672</v>
      </c>
      <c r="G190" s="3">
        <f t="shared" ref="G190:L190" si="60">2*STDEV(G179:G188)</f>
        <v>0.0524209457712807</v>
      </c>
      <c r="H190" s="3">
        <f t="shared" si="60"/>
        <v>0.147206025633862</v>
      </c>
      <c r="I190" s="3">
        <f t="shared" si="60"/>
        <v>0.205164865954729</v>
      </c>
      <c r="J190" s="3">
        <f t="shared" si="60"/>
        <v>0.122219474716593</v>
      </c>
      <c r="K190" s="3">
        <f t="shared" si="60"/>
        <v>0.016833828375559</v>
      </c>
      <c r="L190" s="3">
        <f t="shared" si="60"/>
        <v>0.0588953905006344</v>
      </c>
      <c r="N190" s="3">
        <f>2*STDEV(N179:N188)</f>
        <v>0.791982191688599</v>
      </c>
      <c r="O190" s="3">
        <f>2*STDEV(O179:O188)</f>
        <v>0.791982191688599</v>
      </c>
    </row>
    <row r="191" spans="1:15">
      <c r="A191" s="2" t="s">
        <v>27</v>
      </c>
      <c r="B191" s="3">
        <v>47.5</v>
      </c>
      <c r="C191" s="3">
        <v>1.04</v>
      </c>
      <c r="D191" s="3">
        <v>15.5</v>
      </c>
      <c r="E191" s="3">
        <v>10.4</v>
      </c>
      <c r="F191" s="3">
        <f t="shared" si="58"/>
        <v>11.5579679888657</v>
      </c>
      <c r="G191" s="3">
        <v>0.19</v>
      </c>
      <c r="H191" s="3">
        <v>9.4</v>
      </c>
      <c r="I191" s="3">
        <v>13.3</v>
      </c>
      <c r="J191" s="3">
        <v>1.85</v>
      </c>
      <c r="K191" s="3">
        <v>0.03</v>
      </c>
      <c r="L191" s="3">
        <v>0.027</v>
      </c>
      <c r="M191" s="3">
        <v>0.199</v>
      </c>
      <c r="N191" s="3">
        <f t="shared" ref="N191:N204" si="61">SUM(B191:L191)-E191+M191</f>
        <v>100.593967988866</v>
      </c>
      <c r="O191" s="3">
        <f t="shared" ref="O191:O204" si="62">100-N191</f>
        <v>-0.593967988865685</v>
      </c>
    </row>
    <row r="192" spans="1:12">
      <c r="A192" s="2" t="s">
        <v>140</v>
      </c>
      <c r="B192" s="3">
        <v>0.3</v>
      </c>
      <c r="C192" s="3">
        <v>0.07</v>
      </c>
      <c r="D192" s="3">
        <v>0.2</v>
      </c>
      <c r="E192" s="3">
        <v>0.1</v>
      </c>
      <c r="F192" s="3">
        <f t="shared" si="58"/>
        <v>0.111134307585247</v>
      </c>
      <c r="G192" s="3">
        <v>0.01</v>
      </c>
      <c r="H192" s="3">
        <v>0.1</v>
      </c>
      <c r="I192" s="3">
        <v>0.2</v>
      </c>
      <c r="J192" s="3">
        <v>0.07</v>
      </c>
      <c r="K192" s="3">
        <v>0.005</v>
      </c>
      <c r="L192" s="3">
        <v>0.003</v>
      </c>
    </row>
    <row r="195" spans="1:15">
      <c r="A195" s="2" t="s">
        <v>141</v>
      </c>
      <c r="B195" s="3">
        <v>49.7985976095618</v>
      </c>
      <c r="C195" s="3">
        <v>2.7994</v>
      </c>
      <c r="D195" s="3">
        <v>13.64</v>
      </c>
      <c r="E195" s="3">
        <v>11.3798</v>
      </c>
      <c r="F195" s="3">
        <f t="shared" ref="F195:F208" si="63">E195*(55.85*2+48)/(55.85+16)/2</f>
        <v>12.6468619345859</v>
      </c>
      <c r="G195" s="3">
        <v>0.152</v>
      </c>
      <c r="H195" s="3">
        <v>7.073</v>
      </c>
      <c r="I195" s="3">
        <v>11.26</v>
      </c>
      <c r="J195" s="3">
        <v>2.373</v>
      </c>
      <c r="K195" s="3">
        <v>0.528</v>
      </c>
      <c r="L195" s="3">
        <v>0.22</v>
      </c>
      <c r="M195" s="3">
        <v>0.2625</v>
      </c>
      <c r="N195" s="3">
        <f t="shared" si="61"/>
        <v>100.753359544148</v>
      </c>
      <c r="O195" s="3">
        <f t="shared" si="62"/>
        <v>-0.753359544147756</v>
      </c>
    </row>
    <row r="196" spans="1:15">
      <c r="A196" s="2" t="s">
        <v>142</v>
      </c>
      <c r="B196" s="3">
        <v>49.5041593625498</v>
      </c>
      <c r="C196" s="3">
        <v>2.757</v>
      </c>
      <c r="D196" s="3">
        <v>13.626</v>
      </c>
      <c r="E196" s="3">
        <v>11.2667</v>
      </c>
      <c r="F196" s="3">
        <f t="shared" si="63"/>
        <v>12.521169032707</v>
      </c>
      <c r="G196" s="3">
        <v>0.126</v>
      </c>
      <c r="H196" s="3">
        <v>7.1</v>
      </c>
      <c r="I196" s="3">
        <v>11.525</v>
      </c>
      <c r="J196" s="3">
        <v>2.384</v>
      </c>
      <c r="K196" s="3">
        <v>0.51</v>
      </c>
      <c r="L196" s="3">
        <v>0.38</v>
      </c>
      <c r="M196" s="3">
        <v>0.2625</v>
      </c>
      <c r="N196" s="3">
        <f t="shared" si="61"/>
        <v>100.695828395257</v>
      </c>
      <c r="O196" s="3">
        <f t="shared" si="62"/>
        <v>-0.695828395256825</v>
      </c>
    </row>
    <row r="197" spans="1:15">
      <c r="A197" s="2" t="s">
        <v>143</v>
      </c>
      <c r="B197" s="3">
        <v>49.6889243027888</v>
      </c>
      <c r="C197" s="3">
        <v>2.75</v>
      </c>
      <c r="D197" s="3">
        <v>13.7593</v>
      </c>
      <c r="E197" s="3">
        <v>11.2839</v>
      </c>
      <c r="F197" s="3">
        <f t="shared" si="63"/>
        <v>12.5402841336117</v>
      </c>
      <c r="G197" s="3">
        <v>0.216</v>
      </c>
      <c r="H197" s="3">
        <v>7.116</v>
      </c>
      <c r="I197" s="3">
        <v>11.328</v>
      </c>
      <c r="J197" s="3">
        <v>2.325</v>
      </c>
      <c r="K197" s="3">
        <v>0.522</v>
      </c>
      <c r="L197" s="3">
        <v>0.268</v>
      </c>
      <c r="M197" s="3">
        <v>0.2625</v>
      </c>
      <c r="N197" s="3">
        <f t="shared" si="61"/>
        <v>100.776008436401</v>
      </c>
      <c r="O197" s="3">
        <f t="shared" si="62"/>
        <v>-0.776008436400502</v>
      </c>
    </row>
    <row r="198" spans="1:15">
      <c r="A198" s="2" t="s">
        <v>144</v>
      </c>
      <c r="B198" s="3">
        <v>49.7308175298805</v>
      </c>
      <c r="C198" s="3">
        <v>2.737</v>
      </c>
      <c r="D198" s="3">
        <v>13.579</v>
      </c>
      <c r="E198" s="3">
        <v>11.1766</v>
      </c>
      <c r="F198" s="3">
        <f t="shared" si="63"/>
        <v>12.4210370215727</v>
      </c>
      <c r="G198" s="3">
        <v>0.166</v>
      </c>
      <c r="H198" s="3">
        <v>7.086</v>
      </c>
      <c r="I198" s="3">
        <v>11.254</v>
      </c>
      <c r="J198" s="3">
        <v>2.383</v>
      </c>
      <c r="K198" s="3">
        <v>0.531</v>
      </c>
      <c r="L198" s="3">
        <v>0.294</v>
      </c>
      <c r="M198" s="3">
        <v>0.2625</v>
      </c>
      <c r="N198" s="3">
        <f t="shared" si="61"/>
        <v>100.444354551453</v>
      </c>
      <c r="O198" s="3">
        <f t="shared" si="62"/>
        <v>-0.444354551453202</v>
      </c>
    </row>
    <row r="199" spans="1:15">
      <c r="A199" s="2" t="s">
        <v>145</v>
      </c>
      <c r="B199" s="3">
        <v>49.764015936255</v>
      </c>
      <c r="C199" s="3">
        <v>2.569</v>
      </c>
      <c r="D199" s="3">
        <v>13.622</v>
      </c>
      <c r="E199" s="3">
        <v>11.287</v>
      </c>
      <c r="F199" s="3">
        <f t="shared" si="63"/>
        <v>12.5437292971468</v>
      </c>
      <c r="G199" s="3">
        <v>0.176</v>
      </c>
      <c r="H199" s="3">
        <v>7.209</v>
      </c>
      <c r="I199" s="3">
        <v>11.323</v>
      </c>
      <c r="J199" s="3">
        <v>2.306</v>
      </c>
      <c r="K199" s="3">
        <v>0.517</v>
      </c>
      <c r="L199" s="3">
        <v>0.32</v>
      </c>
      <c r="M199" s="3">
        <v>0.2625</v>
      </c>
      <c r="N199" s="3">
        <f t="shared" si="61"/>
        <v>100.612245233402</v>
      </c>
      <c r="O199" s="3">
        <f t="shared" si="62"/>
        <v>-0.612245233401836</v>
      </c>
    </row>
    <row r="200" spans="1:15">
      <c r="A200" s="2" t="s">
        <v>146</v>
      </c>
      <c r="B200" s="3">
        <v>49.4181992031872</v>
      </c>
      <c r="C200" s="3">
        <v>2.675</v>
      </c>
      <c r="D200" s="3">
        <v>13.59</v>
      </c>
      <c r="E200" s="3">
        <v>11.3745</v>
      </c>
      <c r="F200" s="3">
        <f t="shared" si="63"/>
        <v>12.6409718162839</v>
      </c>
      <c r="G200" s="3">
        <v>0.111</v>
      </c>
      <c r="H200" s="3">
        <v>7.137</v>
      </c>
      <c r="I200" s="3">
        <v>11.458</v>
      </c>
      <c r="J200" s="3">
        <v>2.332</v>
      </c>
      <c r="K200" s="3">
        <v>0.526</v>
      </c>
      <c r="L200" s="3">
        <v>0.298</v>
      </c>
      <c r="M200" s="3">
        <v>0.2625</v>
      </c>
      <c r="N200" s="3">
        <f t="shared" si="61"/>
        <v>100.448671019471</v>
      </c>
      <c r="O200" s="3">
        <f t="shared" si="62"/>
        <v>-0.448671019471121</v>
      </c>
    </row>
    <row r="201" spans="1:15">
      <c r="A201" s="2" t="s">
        <v>147</v>
      </c>
      <c r="B201" s="3">
        <v>49.2403505976096</v>
      </c>
      <c r="C201" s="3">
        <v>2.863</v>
      </c>
      <c r="D201" s="3">
        <v>13.672</v>
      </c>
      <c r="E201" s="3">
        <v>11.37</v>
      </c>
      <c r="F201" s="3">
        <f t="shared" si="63"/>
        <v>12.6359707724426</v>
      </c>
      <c r="G201" s="3">
        <v>0.211</v>
      </c>
      <c r="H201" s="3">
        <v>7.201</v>
      </c>
      <c r="I201" s="3">
        <v>11.394</v>
      </c>
      <c r="J201" s="3">
        <v>2.386</v>
      </c>
      <c r="K201" s="3">
        <v>0.501</v>
      </c>
      <c r="L201" s="3">
        <v>0.25452</v>
      </c>
      <c r="M201" s="3">
        <v>0.2625</v>
      </c>
      <c r="N201" s="3">
        <f t="shared" si="61"/>
        <v>100.621341370052</v>
      </c>
      <c r="O201" s="3">
        <f t="shared" si="62"/>
        <v>-0.621341370052193</v>
      </c>
    </row>
    <row r="202" spans="1:15">
      <c r="A202" s="2" t="s">
        <v>148</v>
      </c>
      <c r="B202" s="3">
        <v>49.7047330677291</v>
      </c>
      <c r="C202" s="3">
        <v>2.674</v>
      </c>
      <c r="D202" s="3">
        <v>13.568</v>
      </c>
      <c r="E202" s="3">
        <v>11.183</v>
      </c>
      <c r="F202" s="3">
        <f t="shared" si="63"/>
        <v>12.4281496172582</v>
      </c>
      <c r="G202" s="3">
        <v>0.146</v>
      </c>
      <c r="H202" s="3">
        <v>7.359</v>
      </c>
      <c r="I202" s="3">
        <v>11.417</v>
      </c>
      <c r="J202" s="3">
        <v>2.409</v>
      </c>
      <c r="K202" s="3">
        <v>0.519</v>
      </c>
      <c r="L202" s="3">
        <v>0.22176</v>
      </c>
      <c r="M202" s="3">
        <v>0.2625</v>
      </c>
      <c r="N202" s="3">
        <f t="shared" si="61"/>
        <v>100.709142684987</v>
      </c>
      <c r="O202" s="3">
        <f t="shared" si="62"/>
        <v>-0.70914268498727</v>
      </c>
    </row>
    <row r="203" spans="1:15">
      <c r="A203" s="2" t="s">
        <v>149</v>
      </c>
      <c r="B203" s="3">
        <v>49.4587091633466</v>
      </c>
      <c r="C203" s="3">
        <v>2.85</v>
      </c>
      <c r="D203" s="3">
        <v>13.528</v>
      </c>
      <c r="E203" s="3">
        <v>11.393</v>
      </c>
      <c r="F203" s="3">
        <f t="shared" si="63"/>
        <v>12.6615316631872</v>
      </c>
      <c r="G203" s="3">
        <v>0.154</v>
      </c>
      <c r="H203" s="3">
        <v>7.257</v>
      </c>
      <c r="I203" s="3">
        <v>11.329</v>
      </c>
      <c r="J203" s="3">
        <v>2.373</v>
      </c>
      <c r="K203" s="3">
        <v>0.52</v>
      </c>
      <c r="L203" s="3">
        <v>0.23814</v>
      </c>
      <c r="M203" s="3">
        <v>0.2625</v>
      </c>
      <c r="N203" s="3">
        <f t="shared" si="61"/>
        <v>100.631880826534</v>
      </c>
      <c r="O203" s="3">
        <f t="shared" si="62"/>
        <v>-0.631880826533802</v>
      </c>
    </row>
    <row r="204" spans="1:15">
      <c r="A204" s="2" t="s">
        <v>150</v>
      </c>
      <c r="B204" s="3">
        <v>49.6899123505976</v>
      </c>
      <c r="C204" s="3">
        <v>2.829</v>
      </c>
      <c r="D204" s="3">
        <v>13.641</v>
      </c>
      <c r="E204" s="3">
        <v>11.197</v>
      </c>
      <c r="F204" s="3">
        <f t="shared" si="63"/>
        <v>12.4437084203201</v>
      </c>
      <c r="G204" s="3">
        <v>0.136</v>
      </c>
      <c r="H204" s="3">
        <v>7.315</v>
      </c>
      <c r="I204" s="3">
        <v>11.379</v>
      </c>
      <c r="J204" s="3">
        <v>2.411</v>
      </c>
      <c r="K204" s="3">
        <v>0.502</v>
      </c>
      <c r="L204" s="3">
        <v>0.25326</v>
      </c>
      <c r="M204" s="3">
        <v>0.2625</v>
      </c>
      <c r="N204" s="3">
        <f t="shared" si="61"/>
        <v>100.862380770918</v>
      </c>
      <c r="O204" s="3">
        <f t="shared" si="62"/>
        <v>-0.86238077091771</v>
      </c>
    </row>
    <row r="205" spans="1:15">
      <c r="A205" s="2" t="s">
        <v>25</v>
      </c>
      <c r="B205" s="3">
        <f>AVERAGE(B195:B204)</f>
        <v>49.5998419123506</v>
      </c>
      <c r="C205" s="3">
        <f>AVERAGE(C195:C204)</f>
        <v>2.75034</v>
      </c>
      <c r="D205" s="3">
        <f>AVERAGE(D195:D204)</f>
        <v>13.62253</v>
      </c>
      <c r="E205" s="3">
        <f>AVERAGE(E195:E204)</f>
        <v>11.29115</v>
      </c>
      <c r="F205" s="3">
        <f t="shared" si="63"/>
        <v>12.5483413709116</v>
      </c>
      <c r="G205" s="3">
        <f t="shared" ref="G205:L205" si="64">AVERAGE(G195:G204)</f>
        <v>0.1594</v>
      </c>
      <c r="H205" s="3">
        <v>7.1853</v>
      </c>
      <c r="I205" s="3">
        <f t="shared" si="64"/>
        <v>11.3667</v>
      </c>
      <c r="J205" s="3">
        <f t="shared" si="64"/>
        <v>2.3682</v>
      </c>
      <c r="K205" s="3">
        <f t="shared" si="64"/>
        <v>0.5176</v>
      </c>
      <c r="L205" s="3">
        <f t="shared" si="64"/>
        <v>0.274768</v>
      </c>
      <c r="M205" s="3">
        <v>0.2625</v>
      </c>
      <c r="N205" s="3">
        <f>AVERAGE(N195:N204)</f>
        <v>100.655521283262</v>
      </c>
      <c r="O205" s="3">
        <f>AVERAGE(O195:O204)</f>
        <v>-0.655521283262222</v>
      </c>
    </row>
    <row r="206" spans="1:15">
      <c r="A206" s="2" t="s">
        <v>26</v>
      </c>
      <c r="B206" s="3">
        <f>2*STDEV(B195:B204)</f>
        <v>0.366341518039767</v>
      </c>
      <c r="C206" s="3">
        <f>2*STDEV(C195:C204)</f>
        <v>0.183580686469041</v>
      </c>
      <c r="D206" s="3">
        <f>2*STDEV(D195:D204)</f>
        <v>0.127670549984455</v>
      </c>
      <c r="E206" s="3">
        <f>2*STDEV(E195:E204)</f>
        <v>0.170940827968823</v>
      </c>
      <c r="F206" s="3">
        <f t="shared" si="63"/>
        <v>0.189973905543639</v>
      </c>
      <c r="G206" s="3">
        <f t="shared" ref="G206:L206" si="65">2*STDEV(G195:G204)</f>
        <v>0.0681645068932506</v>
      </c>
      <c r="H206" s="3">
        <f t="shared" si="65"/>
        <v>0.199806684350427</v>
      </c>
      <c r="I206" s="3">
        <f t="shared" si="65"/>
        <v>0.170927014963828</v>
      </c>
      <c r="J206" s="3">
        <f t="shared" si="65"/>
        <v>0.0710980543568762</v>
      </c>
      <c r="K206" s="3">
        <f t="shared" si="65"/>
        <v>0.0206817149514573</v>
      </c>
      <c r="L206" s="3">
        <f t="shared" si="65"/>
        <v>0.0991041583610113</v>
      </c>
      <c r="N206" s="3">
        <f>2*STDEV(N195:N204)</f>
        <v>0.268624992139278</v>
      </c>
      <c r="O206" s="3">
        <f>2*STDEV(O195:O204)</f>
        <v>0.268624992139278</v>
      </c>
    </row>
    <row r="207" spans="1:15">
      <c r="A207" s="2" t="s">
        <v>27</v>
      </c>
      <c r="B207" s="3">
        <v>49.3</v>
      </c>
      <c r="C207" s="3">
        <v>2.79</v>
      </c>
      <c r="D207" s="3">
        <v>13.6</v>
      </c>
      <c r="E207" s="3">
        <v>11.3</v>
      </c>
      <c r="F207" s="3">
        <f t="shared" si="63"/>
        <v>12.5581767571329</v>
      </c>
      <c r="G207" s="3">
        <v>0.17</v>
      </c>
      <c r="H207" s="3">
        <v>7.13</v>
      </c>
      <c r="I207" s="3">
        <v>11.4</v>
      </c>
      <c r="J207" s="3">
        <v>2.4</v>
      </c>
      <c r="K207" s="3">
        <v>0.51</v>
      </c>
      <c r="L207" s="3">
        <v>0.29</v>
      </c>
      <c r="M207" s="3">
        <v>0.2625</v>
      </c>
      <c r="N207" s="3">
        <f t="shared" ref="N207:N220" si="66">SUM(B207:L207)-E207+M207</f>
        <v>100.410676757133</v>
      </c>
      <c r="O207" s="3">
        <f t="shared" ref="O207:O220" si="67">100-N207</f>
        <v>-0.410676757132933</v>
      </c>
    </row>
    <row r="208" spans="1:12">
      <c r="A208" s="2" t="s">
        <v>140</v>
      </c>
      <c r="B208" s="3">
        <v>0.1</v>
      </c>
      <c r="C208" s="3">
        <v>0.02</v>
      </c>
      <c r="D208" s="3">
        <v>0.1</v>
      </c>
      <c r="E208" s="3">
        <v>0.1</v>
      </c>
      <c r="F208" s="3">
        <f t="shared" si="63"/>
        <v>0.111134307585247</v>
      </c>
      <c r="G208" s="3">
        <v>0.03</v>
      </c>
      <c r="H208" s="3">
        <v>0.02</v>
      </c>
      <c r="I208" s="3">
        <v>0.1</v>
      </c>
      <c r="J208" s="3">
        <v>0.1</v>
      </c>
      <c r="K208" s="3">
        <v>0.02</v>
      </c>
      <c r="L208" s="3">
        <v>0.02</v>
      </c>
    </row>
    <row r="211" spans="1:15">
      <c r="A211" s="2" t="s">
        <v>151</v>
      </c>
      <c r="B211" s="3">
        <v>54.475</v>
      </c>
      <c r="C211" s="3">
        <v>2.191</v>
      </c>
      <c r="D211" s="3">
        <v>13.3835912408759</v>
      </c>
      <c r="E211" s="3">
        <v>12.715</v>
      </c>
      <c r="F211" s="3">
        <f t="shared" ref="F211:F223" si="68">E211*(55.85*2+48)/(55.85+16)/2</f>
        <v>14.1307272094642</v>
      </c>
      <c r="G211" s="3">
        <v>0.188</v>
      </c>
      <c r="H211" s="3">
        <v>3.564</v>
      </c>
      <c r="I211" s="3">
        <v>7.04605367231639</v>
      </c>
      <c r="J211" s="3">
        <v>3.13260681114551</v>
      </c>
      <c r="K211" s="3">
        <v>1.72135922330097</v>
      </c>
      <c r="L211" s="3">
        <v>0.454</v>
      </c>
      <c r="M211" s="3">
        <v>0.3304</v>
      </c>
      <c r="N211" s="3">
        <f t="shared" si="66"/>
        <v>100.616738157103</v>
      </c>
      <c r="O211" s="3">
        <f t="shared" si="67"/>
        <v>-0.616738157102915</v>
      </c>
    </row>
    <row r="212" spans="1:15">
      <c r="A212" s="2" t="s">
        <v>152</v>
      </c>
      <c r="B212" s="3">
        <v>55.134</v>
      </c>
      <c r="C212" s="3">
        <v>2.155</v>
      </c>
      <c r="D212" s="3">
        <v>13.382598540146</v>
      </c>
      <c r="E212" s="3">
        <v>12.1809</v>
      </c>
      <c r="F212" s="3">
        <f t="shared" si="68"/>
        <v>13.5371588726514</v>
      </c>
      <c r="G212" s="3">
        <v>0.209</v>
      </c>
      <c r="H212" s="3">
        <v>3.639</v>
      </c>
      <c r="I212" s="3">
        <v>6.94352259887006</v>
      </c>
      <c r="J212" s="3">
        <v>3.32435913312693</v>
      </c>
      <c r="K212" s="3">
        <v>1.78252427184466</v>
      </c>
      <c r="L212" s="3">
        <v>0.385</v>
      </c>
      <c r="M212" s="3">
        <v>0.3304</v>
      </c>
      <c r="N212" s="3">
        <f t="shared" si="66"/>
        <v>100.822563416639</v>
      </c>
      <c r="O212" s="3">
        <f t="shared" si="67"/>
        <v>-0.822563416639028</v>
      </c>
    </row>
    <row r="213" spans="1:15">
      <c r="A213" s="2" t="s">
        <v>153</v>
      </c>
      <c r="B213" s="3">
        <v>54.483</v>
      </c>
      <c r="C213" s="3">
        <v>2.488</v>
      </c>
      <c r="D213" s="3">
        <v>13.7618102189781</v>
      </c>
      <c r="E213" s="3">
        <v>12.763</v>
      </c>
      <c r="F213" s="3">
        <f t="shared" si="68"/>
        <v>14.1840716771051</v>
      </c>
      <c r="G213" s="3">
        <v>0.259</v>
      </c>
      <c r="H213" s="3">
        <v>3.656</v>
      </c>
      <c r="I213" s="3">
        <v>7.02140677966102</v>
      </c>
      <c r="J213" s="3">
        <v>3.19032817337461</v>
      </c>
      <c r="K213" s="3">
        <v>1.79223300970874</v>
      </c>
      <c r="L213" s="3">
        <v>0.395</v>
      </c>
      <c r="M213" s="3">
        <v>0.3304</v>
      </c>
      <c r="N213" s="3">
        <f t="shared" si="66"/>
        <v>101.561249858828</v>
      </c>
      <c r="O213" s="3">
        <f t="shared" si="67"/>
        <v>-1.56124985882755</v>
      </c>
    </row>
    <row r="214" spans="1:15">
      <c r="A214" s="2" t="s">
        <v>154</v>
      </c>
      <c r="B214" s="3">
        <v>54.354</v>
      </c>
      <c r="C214" s="3">
        <v>2.241</v>
      </c>
      <c r="D214" s="3">
        <v>13.532496350365</v>
      </c>
      <c r="E214" s="3">
        <v>12.577</v>
      </c>
      <c r="F214" s="3">
        <f t="shared" si="68"/>
        <v>13.9773618649965</v>
      </c>
      <c r="G214" s="3">
        <v>0.162</v>
      </c>
      <c r="H214" s="3">
        <v>3.486</v>
      </c>
      <c r="I214" s="3">
        <v>7.01647740112994</v>
      </c>
      <c r="J214" s="3">
        <v>3.23924458204334</v>
      </c>
      <c r="K214" s="3">
        <v>1.78543689320388</v>
      </c>
      <c r="L214" s="3">
        <v>0.32</v>
      </c>
      <c r="M214" s="3">
        <v>0.3304</v>
      </c>
      <c r="N214" s="3">
        <f t="shared" si="66"/>
        <v>100.444417091739</v>
      </c>
      <c r="O214" s="3">
        <f t="shared" si="67"/>
        <v>-0.444417091738686</v>
      </c>
    </row>
    <row r="215" spans="1:15">
      <c r="A215" s="2" t="s">
        <v>155</v>
      </c>
      <c r="B215" s="3">
        <v>54.906</v>
      </c>
      <c r="C215" s="3">
        <v>2.275</v>
      </c>
      <c r="D215" s="3">
        <v>13.5692262773723</v>
      </c>
      <c r="E215" s="3">
        <v>12.726</v>
      </c>
      <c r="F215" s="3">
        <f t="shared" si="68"/>
        <v>14.1429519832985</v>
      </c>
      <c r="G215" s="3">
        <v>0.125</v>
      </c>
      <c r="H215" s="3">
        <v>3.68</v>
      </c>
      <c r="I215" s="3">
        <v>6.97211299435028</v>
      </c>
      <c r="J215" s="3">
        <v>3.08173374613003</v>
      </c>
      <c r="K215" s="3">
        <v>1.76699029126214</v>
      </c>
      <c r="L215" s="3">
        <v>0.374</v>
      </c>
      <c r="M215" s="3">
        <v>0.3304</v>
      </c>
      <c r="N215" s="3">
        <f t="shared" si="66"/>
        <v>101.223415292413</v>
      </c>
      <c r="O215" s="3">
        <f t="shared" si="67"/>
        <v>-1.22341529241329</v>
      </c>
    </row>
    <row r="216" spans="1:15">
      <c r="A216" s="2" t="s">
        <v>156</v>
      </c>
      <c r="B216" s="3">
        <v>54.782</v>
      </c>
      <c r="C216" s="3">
        <v>2.238</v>
      </c>
      <c r="D216" s="3">
        <v>13.6992700729927</v>
      </c>
      <c r="E216" s="3">
        <v>12.523</v>
      </c>
      <c r="F216" s="3">
        <f t="shared" si="68"/>
        <v>13.9173493389005</v>
      </c>
      <c r="G216" s="3">
        <v>0.2</v>
      </c>
      <c r="H216" s="3">
        <v>3.628</v>
      </c>
      <c r="I216" s="3">
        <v>6.98197175141243</v>
      </c>
      <c r="J216" s="3">
        <v>3.10814860681115</v>
      </c>
      <c r="K216" s="3">
        <v>1.77184466019417</v>
      </c>
      <c r="L216" s="3">
        <v>0.403</v>
      </c>
      <c r="M216" s="3">
        <v>0.3304</v>
      </c>
      <c r="N216" s="3">
        <f t="shared" si="66"/>
        <v>101.059984430311</v>
      </c>
      <c r="O216" s="3">
        <f t="shared" si="67"/>
        <v>-1.05998443031095</v>
      </c>
    </row>
    <row r="217" spans="1:15">
      <c r="A217" s="2" t="s">
        <v>157</v>
      </c>
      <c r="B217" s="3">
        <v>54.178</v>
      </c>
      <c r="C217" s="3">
        <v>2.245</v>
      </c>
      <c r="D217" s="3">
        <v>13.5622773722628</v>
      </c>
      <c r="E217" s="3">
        <v>12.4162</v>
      </c>
      <c r="F217" s="3">
        <f t="shared" si="68"/>
        <v>13.7986578983994</v>
      </c>
      <c r="G217" s="3">
        <v>0.203</v>
      </c>
      <c r="H217" s="3">
        <v>3.642</v>
      </c>
      <c r="I217" s="3">
        <v>6.98591525423729</v>
      </c>
      <c r="J217" s="3">
        <v>3.25294117647059</v>
      </c>
      <c r="K217" s="3">
        <v>1.77864077669903</v>
      </c>
      <c r="L217" s="3">
        <v>0.29358</v>
      </c>
      <c r="M217" s="3">
        <v>0.3304</v>
      </c>
      <c r="N217" s="3">
        <f t="shared" si="66"/>
        <v>100.270412478069</v>
      </c>
      <c r="O217" s="3">
        <f t="shared" si="67"/>
        <v>-0.270412478069147</v>
      </c>
    </row>
    <row r="218" spans="1:15">
      <c r="A218" s="2" t="s">
        <v>158</v>
      </c>
      <c r="B218" s="3">
        <v>54.222</v>
      </c>
      <c r="C218" s="3">
        <v>2.342</v>
      </c>
      <c r="D218" s="3">
        <v>13.7141605839416</v>
      </c>
      <c r="E218" s="3">
        <v>12.447</v>
      </c>
      <c r="F218" s="3">
        <f t="shared" si="68"/>
        <v>13.8328872651357</v>
      </c>
      <c r="G218" s="3">
        <v>0.164</v>
      </c>
      <c r="H218" s="3">
        <v>3.652</v>
      </c>
      <c r="I218" s="3">
        <v>7.0135197740113</v>
      </c>
      <c r="J218" s="3">
        <v>3.15804334365325</v>
      </c>
      <c r="K218" s="3">
        <v>1.7504854368932</v>
      </c>
      <c r="L218" s="3">
        <v>0.34776</v>
      </c>
      <c r="M218" s="3">
        <v>0.3304</v>
      </c>
      <c r="N218" s="3">
        <f t="shared" si="66"/>
        <v>100.527256403635</v>
      </c>
      <c r="O218" s="3">
        <f t="shared" si="67"/>
        <v>-0.527256403635036</v>
      </c>
    </row>
    <row r="219" spans="1:15">
      <c r="A219" s="2" t="s">
        <v>159</v>
      </c>
      <c r="B219" s="3">
        <v>54.741</v>
      </c>
      <c r="C219" s="3">
        <v>2.332</v>
      </c>
      <c r="D219" s="3">
        <v>13.7131678832117</v>
      </c>
      <c r="E219" s="3">
        <v>12.3899</v>
      </c>
      <c r="F219" s="3">
        <f t="shared" si="68"/>
        <v>13.7694295755045</v>
      </c>
      <c r="G219" s="3">
        <v>0.179</v>
      </c>
      <c r="H219" s="3">
        <v>3.658</v>
      </c>
      <c r="I219" s="3">
        <v>6.92084745762712</v>
      </c>
      <c r="J219" s="3">
        <v>3.21869969040248</v>
      </c>
      <c r="K219" s="3">
        <v>1.78640776699029</v>
      </c>
      <c r="L219" s="3">
        <v>0.28476</v>
      </c>
      <c r="M219" s="3">
        <v>0.3304</v>
      </c>
      <c r="N219" s="3">
        <f t="shared" si="66"/>
        <v>100.933712373736</v>
      </c>
      <c r="O219" s="3">
        <f t="shared" si="67"/>
        <v>-0.933712373736128</v>
      </c>
    </row>
    <row r="220" spans="1:15">
      <c r="A220" s="2" t="s">
        <v>160</v>
      </c>
      <c r="B220" s="3">
        <v>54.843</v>
      </c>
      <c r="C220" s="3">
        <v>2.262</v>
      </c>
      <c r="D220" s="3">
        <v>13.6962919708029</v>
      </c>
      <c r="E220" s="3">
        <v>12.2853</v>
      </c>
      <c r="F220" s="3">
        <f t="shared" si="68"/>
        <v>13.6531830897704</v>
      </c>
      <c r="G220" s="3">
        <v>0.161</v>
      </c>
      <c r="H220" s="3">
        <v>3.66</v>
      </c>
      <c r="I220" s="3">
        <v>6.95140960451977</v>
      </c>
      <c r="J220" s="3">
        <v>3.21087306501548</v>
      </c>
      <c r="K220" s="3">
        <v>1.77864077669903</v>
      </c>
      <c r="L220" s="3">
        <v>0.3843</v>
      </c>
      <c r="M220" s="3">
        <v>0.3304</v>
      </c>
      <c r="N220" s="3">
        <f t="shared" si="66"/>
        <v>100.931098506808</v>
      </c>
      <c r="O220" s="3">
        <f t="shared" si="67"/>
        <v>-0.93109850680753</v>
      </c>
    </row>
    <row r="221" spans="1:15">
      <c r="A221" s="2" t="s">
        <v>25</v>
      </c>
      <c r="B221" s="3">
        <f>AVERAGE(B211:B220)</f>
        <v>54.6118</v>
      </c>
      <c r="C221" s="3">
        <f>AVERAGE(C211:C220)</f>
        <v>2.2769</v>
      </c>
      <c r="D221" s="3">
        <f>AVERAGE(D211:D220)</f>
        <v>13.6014890510949</v>
      </c>
      <c r="E221" s="3">
        <f>AVERAGE(E211:E220)</f>
        <v>12.50233</v>
      </c>
      <c r="F221" s="3">
        <f t="shared" si="68"/>
        <v>13.8943778775226</v>
      </c>
      <c r="G221" s="3">
        <f t="shared" ref="G221:L221" si="69">AVERAGE(G211:G220)</f>
        <v>0.185</v>
      </c>
      <c r="H221" s="3">
        <f t="shared" si="69"/>
        <v>3.6265</v>
      </c>
      <c r="I221" s="3">
        <f t="shared" si="69"/>
        <v>6.98532372881356</v>
      </c>
      <c r="J221" s="3">
        <f t="shared" si="69"/>
        <v>3.19169783281734</v>
      </c>
      <c r="K221" s="3">
        <v>1.77145631067961</v>
      </c>
      <c r="L221" s="3">
        <f t="shared" si="69"/>
        <v>0.36414</v>
      </c>
      <c r="M221" s="3">
        <v>0.3304</v>
      </c>
      <c r="N221" s="3">
        <f>AVERAGE(N211:N220)</f>
        <v>100.839084800928</v>
      </c>
      <c r="O221" s="3">
        <f>AVERAGE(O211:O220)</f>
        <v>-0.839084800928026</v>
      </c>
    </row>
    <row r="222" spans="1:15">
      <c r="A222" s="2" t="s">
        <v>26</v>
      </c>
      <c r="B222" s="3">
        <f>2*STDEV(B211:B220)</f>
        <v>0.632543929084948</v>
      </c>
      <c r="C222" s="3">
        <f>2*STDEV(C211:C220)</f>
        <v>0.186334108525519</v>
      </c>
      <c r="D222" s="3">
        <f>2*STDEV(D211:D220)</f>
        <v>0.276606082617934</v>
      </c>
      <c r="E222" s="3">
        <f>2*STDEV(E211:E220)</f>
        <v>0.390297926660591</v>
      </c>
      <c r="F222" s="3">
        <f t="shared" si="68"/>
        <v>0.433754898313823</v>
      </c>
      <c r="G222" s="3">
        <f t="shared" ref="G222:L222" si="70">2*STDEV(G211:G220)</f>
        <v>0.0723939837893238</v>
      </c>
      <c r="H222" s="3">
        <f t="shared" si="70"/>
        <v>0.116509417835832</v>
      </c>
      <c r="I222" s="3">
        <f t="shared" si="70"/>
        <v>0.078871151907021</v>
      </c>
      <c r="J222" s="3">
        <f t="shared" si="70"/>
        <v>0.146675869292859</v>
      </c>
      <c r="K222" s="3">
        <f t="shared" si="70"/>
        <v>0.0424054434680052</v>
      </c>
      <c r="L222" s="3">
        <f t="shared" si="70"/>
        <v>0.105351444856411</v>
      </c>
      <c r="N222" s="3">
        <f>2*STDEV(N211:N220)</f>
        <v>0.777902761813378</v>
      </c>
      <c r="O222" s="3">
        <f>2*STDEV(O211:O220)</f>
        <v>0.777902761813377</v>
      </c>
    </row>
    <row r="223" spans="1:15">
      <c r="A223" s="2" t="s">
        <v>27</v>
      </c>
      <c r="B223" s="3">
        <v>54.4</v>
      </c>
      <c r="C223" s="3">
        <v>2.27</v>
      </c>
      <c r="D223" s="3">
        <v>13.4</v>
      </c>
      <c r="E223" s="3">
        <v>12.4</v>
      </c>
      <c r="F223" s="3">
        <f t="shared" si="68"/>
        <v>13.7806541405706</v>
      </c>
      <c r="G223" s="3">
        <v>0.19</v>
      </c>
      <c r="H223" s="3">
        <v>3.56</v>
      </c>
      <c r="I223" s="3">
        <v>7.06</v>
      </c>
      <c r="J223" s="3">
        <v>3.23</v>
      </c>
      <c r="K223" s="3">
        <v>1.74</v>
      </c>
      <c r="L223" s="3">
        <v>0.37</v>
      </c>
      <c r="M223" s="3">
        <v>0.3304</v>
      </c>
      <c r="N223" s="3">
        <f t="shared" ref="N223:N236" si="71">SUM(B223:L223)-E223+M223</f>
        <v>100.331054140571</v>
      </c>
      <c r="O223" s="3">
        <f t="shared" ref="O223:O236" si="72">100-N223</f>
        <v>-0.331054140570643</v>
      </c>
    </row>
    <row r="224" spans="1:12">
      <c r="A224" s="2" t="s">
        <v>161</v>
      </c>
      <c r="B224" s="3">
        <v>0.4</v>
      </c>
      <c r="C224" s="3">
        <v>0.04</v>
      </c>
      <c r="D224" s="3">
        <v>0.4</v>
      </c>
      <c r="E224" s="3">
        <v>0.3</v>
      </c>
      <c r="F224" s="3">
        <v>0.333402922755741</v>
      </c>
      <c r="G224" s="3">
        <v>0.01</v>
      </c>
      <c r="H224" s="3">
        <v>0.09</v>
      </c>
      <c r="I224" s="3">
        <v>0.11</v>
      </c>
      <c r="J224" s="3">
        <v>0.07</v>
      </c>
      <c r="K224" s="3">
        <v>0.04</v>
      </c>
      <c r="L224" s="3">
        <v>0.01</v>
      </c>
    </row>
    <row r="227" spans="1:15">
      <c r="A227" s="2" t="s">
        <v>162</v>
      </c>
      <c r="B227" s="3">
        <v>53.149</v>
      </c>
      <c r="C227" s="3">
        <v>0.16</v>
      </c>
      <c r="D227" s="3">
        <v>13.088</v>
      </c>
      <c r="E227" s="3">
        <v>12.95</v>
      </c>
      <c r="F227" s="3">
        <f t="shared" ref="F227:F240" si="73">E227*(55.85*2+48)/(55.85+16)/2</f>
        <v>14.3918928322895</v>
      </c>
      <c r="G227" s="3">
        <v>0</v>
      </c>
      <c r="H227" s="3">
        <v>3.652</v>
      </c>
      <c r="I227" s="3">
        <v>7.097</v>
      </c>
      <c r="J227" s="3">
        <v>3.96931829573935</v>
      </c>
      <c r="K227" s="3">
        <v>2.674</v>
      </c>
      <c r="L227" s="3">
        <v>0</v>
      </c>
      <c r="M227" s="3">
        <v>2.5438</v>
      </c>
      <c r="N227" s="3">
        <f t="shared" si="71"/>
        <v>100.725011128029</v>
      </c>
      <c r="O227" s="3">
        <f t="shared" si="72"/>
        <v>-0.725011128028839</v>
      </c>
    </row>
    <row r="228" spans="1:15">
      <c r="A228" s="2" t="s">
        <v>163</v>
      </c>
      <c r="B228" s="3">
        <v>53.114</v>
      </c>
      <c r="C228" s="3">
        <v>0.091</v>
      </c>
      <c r="D228" s="3">
        <v>13.025</v>
      </c>
      <c r="E228" s="3">
        <v>12.842138</v>
      </c>
      <c r="F228" s="3">
        <f t="shared" si="73"/>
        <v>14.2720211454419</v>
      </c>
      <c r="G228" s="3">
        <v>0.083</v>
      </c>
      <c r="H228" s="3">
        <v>3.50450980392157</v>
      </c>
      <c r="I228" s="3">
        <v>7.006324</v>
      </c>
      <c r="J228" s="3">
        <v>3.83678195488722</v>
      </c>
      <c r="K228" s="3">
        <v>2.726</v>
      </c>
      <c r="L228" s="3">
        <v>0</v>
      </c>
      <c r="M228" s="3">
        <v>2.5438</v>
      </c>
      <c r="N228" s="3">
        <f t="shared" si="71"/>
        <v>100.202436904251</v>
      </c>
      <c r="O228" s="3">
        <f t="shared" si="72"/>
        <v>-0.202436904250689</v>
      </c>
    </row>
    <row r="229" spans="1:15">
      <c r="A229" s="2" t="s">
        <v>164</v>
      </c>
      <c r="B229" s="3">
        <v>52.97</v>
      </c>
      <c r="C229" s="3">
        <v>0.11</v>
      </c>
      <c r="D229" s="3">
        <v>13.039</v>
      </c>
      <c r="E229" s="3">
        <v>12.399</v>
      </c>
      <c r="F229" s="3">
        <f t="shared" si="73"/>
        <v>13.7795427974948</v>
      </c>
      <c r="G229" s="3">
        <v>0.076</v>
      </c>
      <c r="H229" s="3">
        <v>3.628</v>
      </c>
      <c r="I229" s="3">
        <v>7.257</v>
      </c>
      <c r="J229" s="3">
        <v>3.75164912280702</v>
      </c>
      <c r="K229" s="3">
        <v>2.58</v>
      </c>
      <c r="L229" s="3">
        <v>0.007</v>
      </c>
      <c r="M229" s="3">
        <v>2.5438</v>
      </c>
      <c r="N229" s="3">
        <f t="shared" si="71"/>
        <v>99.7419919203018</v>
      </c>
      <c r="O229" s="3">
        <f t="shared" si="72"/>
        <v>0.258008079698186</v>
      </c>
    </row>
    <row r="230" spans="1:15">
      <c r="A230" s="2" t="s">
        <v>165</v>
      </c>
      <c r="B230" s="3">
        <v>52.983</v>
      </c>
      <c r="C230" s="3">
        <v>0.092</v>
      </c>
      <c r="D230" s="3">
        <v>12.931</v>
      </c>
      <c r="E230" s="3">
        <v>12.343</v>
      </c>
      <c r="F230" s="3">
        <f t="shared" si="73"/>
        <v>13.717307585247</v>
      </c>
      <c r="G230" s="3">
        <v>0.096</v>
      </c>
      <c r="H230" s="3">
        <v>3.508</v>
      </c>
      <c r="I230" s="3">
        <v>7.137</v>
      </c>
      <c r="J230" s="3">
        <v>3.84258646616541</v>
      </c>
      <c r="K230" s="3">
        <v>2.576</v>
      </c>
      <c r="L230" s="3">
        <v>0</v>
      </c>
      <c r="M230" s="3">
        <v>2.5438</v>
      </c>
      <c r="N230" s="3">
        <f t="shared" si="71"/>
        <v>99.4266940514125</v>
      </c>
      <c r="O230" s="3">
        <f t="shared" si="72"/>
        <v>0.573305948587546</v>
      </c>
    </row>
    <row r="231" spans="1:15">
      <c r="A231" s="2" t="s">
        <v>166</v>
      </c>
      <c r="B231" s="3">
        <v>52.8512</v>
      </c>
      <c r="C231" s="3">
        <v>0.042</v>
      </c>
      <c r="D231" s="3">
        <v>12.831</v>
      </c>
      <c r="E231" s="3">
        <v>12.417</v>
      </c>
      <c r="F231" s="3">
        <f t="shared" si="73"/>
        <v>13.7995469728601</v>
      </c>
      <c r="G231" s="3">
        <v>0.109</v>
      </c>
      <c r="H231" s="3">
        <v>3.653</v>
      </c>
      <c r="I231" s="3">
        <v>7.21</v>
      </c>
      <c r="J231" s="3">
        <v>3.78841102756892</v>
      </c>
      <c r="K231" s="3">
        <v>2.631</v>
      </c>
      <c r="L231" s="3">
        <v>0</v>
      </c>
      <c r="M231" s="3">
        <v>2.5438</v>
      </c>
      <c r="N231" s="3">
        <f t="shared" si="71"/>
        <v>99.458958000429</v>
      </c>
      <c r="O231" s="3">
        <f t="shared" si="72"/>
        <v>0.54104199957095</v>
      </c>
    </row>
    <row r="232" spans="1:15">
      <c r="A232" s="2" t="s">
        <v>167</v>
      </c>
      <c r="B232" s="3">
        <v>52.897</v>
      </c>
      <c r="C232" s="3">
        <v>0.101</v>
      </c>
      <c r="D232" s="3">
        <v>13.09</v>
      </c>
      <c r="E232" s="3">
        <v>12.397</v>
      </c>
      <c r="F232" s="3">
        <f t="shared" si="73"/>
        <v>13.7773201113431</v>
      </c>
      <c r="G232" s="3">
        <v>0.117</v>
      </c>
      <c r="H232" s="3">
        <v>3.58</v>
      </c>
      <c r="I232" s="3">
        <v>7.174</v>
      </c>
      <c r="J232" s="3">
        <v>3.98092731829574</v>
      </c>
      <c r="K232" s="3">
        <v>2.597</v>
      </c>
      <c r="L232" s="3">
        <v>0</v>
      </c>
      <c r="M232" s="3">
        <v>2.5438</v>
      </c>
      <c r="N232" s="3">
        <f t="shared" si="71"/>
        <v>99.8580474296388</v>
      </c>
      <c r="O232" s="3">
        <f t="shared" si="72"/>
        <v>0.141952570361184</v>
      </c>
    </row>
    <row r="233" spans="1:15">
      <c r="A233" s="2" t="s">
        <v>168</v>
      </c>
      <c r="B233" s="3">
        <v>53.03</v>
      </c>
      <c r="C233" s="3">
        <v>0.042</v>
      </c>
      <c r="D233" s="3">
        <v>13.114</v>
      </c>
      <c r="E233" s="3">
        <v>12.307</v>
      </c>
      <c r="F233" s="3">
        <f t="shared" si="73"/>
        <v>13.6772992345164</v>
      </c>
      <c r="G233" s="3">
        <v>0.04</v>
      </c>
      <c r="H233" s="3">
        <v>3.699</v>
      </c>
      <c r="I233" s="3">
        <v>7.146</v>
      </c>
      <c r="J233" s="3">
        <v>3.92578446115288</v>
      </c>
      <c r="K233" s="3">
        <v>2.647</v>
      </c>
      <c r="L233" s="3">
        <v>0.01008</v>
      </c>
      <c r="M233" s="3">
        <v>2.5438</v>
      </c>
      <c r="N233" s="3">
        <f t="shared" si="71"/>
        <v>99.8749636956693</v>
      </c>
      <c r="O233" s="3">
        <f t="shared" si="72"/>
        <v>0.125036304330735</v>
      </c>
    </row>
    <row r="234" spans="1:15">
      <c r="A234" s="2" t="s">
        <v>169</v>
      </c>
      <c r="B234" s="3">
        <v>53.684</v>
      </c>
      <c r="C234" s="3">
        <v>0.072</v>
      </c>
      <c r="D234" s="3">
        <v>13.071</v>
      </c>
      <c r="E234" s="3">
        <v>12.5114</v>
      </c>
      <c r="F234" s="3">
        <f t="shared" si="73"/>
        <v>13.9044577592206</v>
      </c>
      <c r="G234" s="3">
        <v>0.071</v>
      </c>
      <c r="H234" s="3">
        <v>3.636</v>
      </c>
      <c r="I234" s="3">
        <v>7.236</v>
      </c>
      <c r="J234" s="3">
        <v>3.82420551378446</v>
      </c>
      <c r="K234" s="3">
        <v>2.604</v>
      </c>
      <c r="L234" s="3">
        <v>0</v>
      </c>
      <c r="M234" s="3">
        <v>2.5438</v>
      </c>
      <c r="N234" s="3">
        <f t="shared" si="71"/>
        <v>100.646463273005</v>
      </c>
      <c r="O234" s="3">
        <f t="shared" si="72"/>
        <v>-0.646463273005054</v>
      </c>
    </row>
    <row r="235" spans="1:15">
      <c r="A235" s="2" t="s">
        <v>170</v>
      </c>
      <c r="B235" s="3">
        <v>53.633</v>
      </c>
      <c r="C235" s="3">
        <v>0.109</v>
      </c>
      <c r="D235" s="3">
        <v>13.172</v>
      </c>
      <c r="E235" s="3">
        <v>12.569</v>
      </c>
      <c r="F235" s="3">
        <f t="shared" si="73"/>
        <v>13.9684711203897</v>
      </c>
      <c r="G235" s="3">
        <v>0.093</v>
      </c>
      <c r="H235" s="3">
        <v>3.584</v>
      </c>
      <c r="I235" s="3">
        <v>7.099</v>
      </c>
      <c r="J235" s="3">
        <v>3.86096741854637</v>
      </c>
      <c r="K235" s="3">
        <v>2.65</v>
      </c>
      <c r="L235" s="3">
        <v>0.02142</v>
      </c>
      <c r="M235" s="3">
        <v>2.5438</v>
      </c>
      <c r="N235" s="3">
        <f t="shared" si="71"/>
        <v>100.734658538936</v>
      </c>
      <c r="O235" s="3">
        <f t="shared" si="72"/>
        <v>-0.734658538936088</v>
      </c>
    </row>
    <row r="236" spans="1:15">
      <c r="A236" s="2" t="s">
        <v>171</v>
      </c>
      <c r="B236" s="3">
        <v>52.96</v>
      </c>
      <c r="C236" s="3">
        <v>0.111</v>
      </c>
      <c r="D236" s="3">
        <v>13.082</v>
      </c>
      <c r="E236" s="3">
        <v>12.364</v>
      </c>
      <c r="F236" s="3">
        <f t="shared" si="73"/>
        <v>13.7406457898399</v>
      </c>
      <c r="G236" s="3">
        <v>0.099</v>
      </c>
      <c r="H236" s="3">
        <v>3.544</v>
      </c>
      <c r="I236" s="3">
        <v>7.175</v>
      </c>
      <c r="J236" s="3">
        <v>3.85613032581454</v>
      </c>
      <c r="K236" s="3">
        <v>2.597</v>
      </c>
      <c r="L236" s="3">
        <v>0.05292</v>
      </c>
      <c r="M236" s="3">
        <v>2.5438</v>
      </c>
      <c r="N236" s="3">
        <f t="shared" si="71"/>
        <v>99.7614961156545</v>
      </c>
      <c r="O236" s="3">
        <f t="shared" si="72"/>
        <v>0.238503884345519</v>
      </c>
    </row>
    <row r="237" spans="1:15">
      <c r="A237" s="2" t="s">
        <v>25</v>
      </c>
      <c r="B237" s="3">
        <f>AVERAGE(B227:B236)</f>
        <v>53.12712</v>
      </c>
      <c r="C237" s="3">
        <f>AVERAGE(C227:C236)</f>
        <v>0.093</v>
      </c>
      <c r="D237" s="3">
        <f>AVERAGE(D227:D236)</f>
        <v>13.0443</v>
      </c>
      <c r="E237" s="3">
        <f>AVERAGE(E227:E236)</f>
        <v>12.5099538</v>
      </c>
      <c r="F237" s="3">
        <f t="shared" si="73"/>
        <v>13.9028505348643</v>
      </c>
      <c r="G237" s="3">
        <f t="shared" ref="G237:L237" si="74">AVERAGE(G227:G236)</f>
        <v>0.0784</v>
      </c>
      <c r="H237" s="3">
        <f t="shared" si="74"/>
        <v>3.59885098039216</v>
      </c>
      <c r="I237" s="3">
        <f t="shared" si="74"/>
        <v>7.1537324</v>
      </c>
      <c r="J237" s="3">
        <f t="shared" si="74"/>
        <v>3.86367619047619</v>
      </c>
      <c r="K237" s="3">
        <f t="shared" si="74"/>
        <v>2.6282</v>
      </c>
      <c r="L237" s="3">
        <f t="shared" si="74"/>
        <v>0.009142</v>
      </c>
      <c r="M237" s="3">
        <v>2.5438</v>
      </c>
      <c r="N237" s="3">
        <f>AVERAGE(N227:N236)</f>
        <v>100.043072105733</v>
      </c>
      <c r="O237" s="3">
        <f>AVERAGE(O227:O236)</f>
        <v>-0.0430721057326551</v>
      </c>
    </row>
    <row r="238" spans="1:15">
      <c r="A238" s="2" t="s">
        <v>26</v>
      </c>
      <c r="B238" s="3">
        <f>2*STDEV(B227:B236)</f>
        <v>0.5882503231335</v>
      </c>
      <c r="C238" s="3">
        <f>2*STDEV(C227:C236)</f>
        <v>0.0701427116670008</v>
      </c>
      <c r="D238" s="3">
        <f>2*STDEV(D227:D236)</f>
        <v>0.195541527274615</v>
      </c>
      <c r="E238" s="3">
        <f>2*STDEV(E227:E236)</f>
        <v>0.437950575445626</v>
      </c>
      <c r="F238" s="3">
        <f t="shared" si="73"/>
        <v>0.486713339587102</v>
      </c>
      <c r="G238" s="3">
        <f t="shared" ref="G238:L238" si="75">2*STDEV(G227:G236)</f>
        <v>0.0701629848598565</v>
      </c>
      <c r="H238" s="3">
        <f t="shared" si="75"/>
        <v>0.131242227429547</v>
      </c>
      <c r="I238" s="3">
        <f t="shared" si="75"/>
        <v>0.148689811170623</v>
      </c>
      <c r="J238" s="3">
        <f t="shared" si="75"/>
        <v>0.148729008633721</v>
      </c>
      <c r="K238" s="3">
        <f t="shared" si="75"/>
        <v>0.0944683368471503</v>
      </c>
      <c r="L238" s="3">
        <f t="shared" si="75"/>
        <v>0.0338243013231611</v>
      </c>
      <c r="N238" s="3">
        <f>2*STDEV(N227:N236)</f>
        <v>1.00804557720545</v>
      </c>
      <c r="O238" s="3">
        <f>2*STDEV(O227:O236)</f>
        <v>1.00804557720545</v>
      </c>
    </row>
    <row r="239" spans="1:15">
      <c r="A239" s="2" t="s">
        <v>27</v>
      </c>
      <c r="B239" s="3">
        <v>53.7</v>
      </c>
      <c r="C239" s="3">
        <v>0.075</v>
      </c>
      <c r="D239" s="3">
        <v>13</v>
      </c>
      <c r="E239" s="3">
        <v>12.7</v>
      </c>
      <c r="F239" s="3">
        <f t="shared" si="73"/>
        <v>14.1140570633264</v>
      </c>
      <c r="H239" s="3">
        <v>3.5</v>
      </c>
      <c r="I239" s="3">
        <v>7.4</v>
      </c>
      <c r="J239" s="3">
        <v>3.9</v>
      </c>
      <c r="K239" s="3">
        <v>2.6</v>
      </c>
      <c r="M239" s="3">
        <v>2.5438</v>
      </c>
      <c r="N239" s="3">
        <f>SUM(B239:L239)-E239+M239</f>
        <v>100.832857063326</v>
      </c>
      <c r="O239" s="3">
        <f t="shared" ref="O239:O252" si="76">100-N239</f>
        <v>-0.832857063326387</v>
      </c>
    </row>
    <row r="240" spans="1:11">
      <c r="A240" s="2" t="s">
        <v>140</v>
      </c>
      <c r="B240" s="3">
        <v>1.5</v>
      </c>
      <c r="C240" s="3">
        <v>0.007</v>
      </c>
      <c r="D240" s="3">
        <v>0.4</v>
      </c>
      <c r="E240" s="3">
        <v>0.3</v>
      </c>
      <c r="F240" s="3">
        <f t="shared" si="73"/>
        <v>0.333402922755741</v>
      </c>
      <c r="H240" s="3">
        <v>0.03</v>
      </c>
      <c r="I240" s="3">
        <v>0.3</v>
      </c>
      <c r="J240" s="3">
        <v>0.2</v>
      </c>
      <c r="K240" s="3">
        <v>0.1</v>
      </c>
    </row>
    <row r="243" spans="1:15">
      <c r="A243" t="s">
        <v>172</v>
      </c>
      <c r="B243" s="7">
        <v>69.137</v>
      </c>
      <c r="C243" s="7">
        <v>0.083</v>
      </c>
      <c r="D243" s="7">
        <v>1.83355625657203</v>
      </c>
      <c r="E243" s="7">
        <v>0.069</v>
      </c>
      <c r="F243" s="7">
        <f>E243*(55.85*2+48)/(55.85+16)/2</f>
        <v>0.0766826722338205</v>
      </c>
      <c r="G243" s="7">
        <v>0</v>
      </c>
      <c r="H243" s="7">
        <v>0.064</v>
      </c>
      <c r="I243" s="7">
        <v>11.0765084444444</v>
      </c>
      <c r="J243" s="7">
        <v>13.092327028676</v>
      </c>
      <c r="K243" s="7">
        <v>0.075</v>
      </c>
      <c r="L243" s="7">
        <v>0.122</v>
      </c>
      <c r="M243" s="7">
        <v>2.805</v>
      </c>
      <c r="N243" s="3">
        <f t="shared" ref="N243:N252" si="77">SUM(B243:L243)-E243+M243</f>
        <v>98.3650744019262</v>
      </c>
      <c r="O243" s="3">
        <f>100-N243</f>
        <v>1.63492559807376</v>
      </c>
    </row>
    <row r="244" spans="1:15">
      <c r="A244" t="s">
        <v>173</v>
      </c>
      <c r="B244" s="7">
        <v>68.717</v>
      </c>
      <c r="C244" s="7">
        <v>0.062</v>
      </c>
      <c r="D244" s="7">
        <v>1.85502418506835</v>
      </c>
      <c r="E244" s="7">
        <v>0.113</v>
      </c>
      <c r="F244" s="7">
        <f t="shared" ref="F244:F252" si="78">E244*(55.85*2+48)/(55.85+16)/2</f>
        <v>0.125581767571329</v>
      </c>
      <c r="G244" s="7">
        <v>0.076</v>
      </c>
      <c r="H244" s="7">
        <v>0.108</v>
      </c>
      <c r="I244" s="7">
        <v>11.0330168888889</v>
      </c>
      <c r="J244" s="7">
        <v>13.3758376946196</v>
      </c>
      <c r="K244" s="7">
        <v>0.075</v>
      </c>
      <c r="L244" s="7">
        <v>0.084</v>
      </c>
      <c r="M244" s="7">
        <v>2.805</v>
      </c>
      <c r="N244" s="3">
        <f t="shared" si="77"/>
        <v>98.3164605361482</v>
      </c>
      <c r="O244" s="3">
        <f t="shared" si="76"/>
        <v>1.68353946385182</v>
      </c>
    </row>
    <row r="245" spans="1:15">
      <c r="A245" t="s">
        <v>174</v>
      </c>
      <c r="B245" s="7">
        <v>68.851</v>
      </c>
      <c r="C245" s="7">
        <v>0.119</v>
      </c>
      <c r="D245" s="7">
        <v>1.93250389064143</v>
      </c>
      <c r="E245" s="7">
        <v>0.051</v>
      </c>
      <c r="F245" s="7">
        <f t="shared" si="78"/>
        <v>0.056678496868476</v>
      </c>
      <c r="G245" s="7">
        <v>0.101</v>
      </c>
      <c r="H245" s="7">
        <v>0.075</v>
      </c>
      <c r="I245" s="7">
        <v>11.1496533333333</v>
      </c>
      <c r="J245" s="7">
        <v>13.0473563713195</v>
      </c>
      <c r="K245" s="7">
        <v>0.06</v>
      </c>
      <c r="L245" s="7">
        <v>0.079</v>
      </c>
      <c r="M245" s="7">
        <v>2.805</v>
      </c>
      <c r="N245" s="3">
        <f t="shared" si="77"/>
        <v>98.2761920921627</v>
      </c>
      <c r="O245" s="3">
        <f t="shared" si="76"/>
        <v>1.7238079078373</v>
      </c>
    </row>
    <row r="246" spans="1:15">
      <c r="A246" t="s">
        <v>175</v>
      </c>
      <c r="B246" s="7">
        <v>68.695</v>
      </c>
      <c r="C246" s="7">
        <v>0.124</v>
      </c>
      <c r="D246" s="7">
        <v>1.81013669821241</v>
      </c>
      <c r="E246" s="7">
        <v>0</v>
      </c>
      <c r="F246" s="7">
        <f t="shared" si="78"/>
        <v>0</v>
      </c>
      <c r="G246" s="7">
        <v>0</v>
      </c>
      <c r="H246" s="7">
        <v>0.068</v>
      </c>
      <c r="I246" s="7">
        <v>11.1713991111111</v>
      </c>
      <c r="J246" s="7">
        <v>13.1014189224459</v>
      </c>
      <c r="K246" s="7">
        <v>0.035</v>
      </c>
      <c r="L246" s="7">
        <v>0.117</v>
      </c>
      <c r="M246" s="7">
        <v>2.805</v>
      </c>
      <c r="N246" s="3">
        <f t="shared" si="77"/>
        <v>97.9269547317694</v>
      </c>
      <c r="O246" s="3">
        <f t="shared" si="76"/>
        <v>2.0730452682306</v>
      </c>
    </row>
    <row r="247" spans="1:15">
      <c r="A247" t="s">
        <v>176</v>
      </c>
      <c r="B247" s="7">
        <v>68.743</v>
      </c>
      <c r="C247" s="7">
        <v>0.098</v>
      </c>
      <c r="D247" s="7">
        <v>1.82087066246057</v>
      </c>
      <c r="E247" s="7">
        <v>0</v>
      </c>
      <c r="F247" s="7">
        <f t="shared" si="78"/>
        <v>0</v>
      </c>
      <c r="G247" s="7">
        <v>0.109</v>
      </c>
      <c r="H247" s="7">
        <v>0.044</v>
      </c>
      <c r="I247" s="7">
        <v>11.1437226666667</v>
      </c>
      <c r="J247" s="7">
        <v>13.0375801414593</v>
      </c>
      <c r="K247" s="7">
        <v>0.069</v>
      </c>
      <c r="L247" s="7">
        <v>0.061</v>
      </c>
      <c r="M247" s="7">
        <v>2.805</v>
      </c>
      <c r="N247" s="3">
        <f t="shared" si="77"/>
        <v>97.9311734705866</v>
      </c>
      <c r="O247" s="3">
        <f t="shared" si="76"/>
        <v>2.06882652941343</v>
      </c>
    </row>
    <row r="248" spans="1:15">
      <c r="A248" t="s">
        <v>177</v>
      </c>
      <c r="B248" s="7">
        <v>68.583</v>
      </c>
      <c r="C248" s="7">
        <v>0.052</v>
      </c>
      <c r="D248" s="7">
        <v>1.8003785488959</v>
      </c>
      <c r="E248" s="7">
        <v>0.094</v>
      </c>
      <c r="F248" s="7">
        <f t="shared" si="78"/>
        <v>0.104466249130132</v>
      </c>
      <c r="G248" s="7">
        <v>0.128</v>
      </c>
      <c r="H248" s="7">
        <v>0.051</v>
      </c>
      <c r="I248" s="7">
        <v>11.1990755555556</v>
      </c>
      <c r="J248" s="7">
        <v>13.0952598976341</v>
      </c>
      <c r="K248" s="7">
        <v>0.061</v>
      </c>
      <c r="L248" s="7">
        <v>0.083</v>
      </c>
      <c r="M248" s="7">
        <v>2.805</v>
      </c>
      <c r="N248" s="3">
        <f t="shared" si="77"/>
        <v>97.9621802512158</v>
      </c>
      <c r="O248" s="3">
        <f t="shared" si="76"/>
        <v>2.03781974878424</v>
      </c>
    </row>
    <row r="249" spans="1:15">
      <c r="A249" t="s">
        <v>178</v>
      </c>
      <c r="B249" s="7">
        <v>68.956</v>
      </c>
      <c r="C249" s="7">
        <v>0.176</v>
      </c>
      <c r="D249" s="7">
        <v>1.80330599369085</v>
      </c>
      <c r="E249" s="7">
        <v>0.058</v>
      </c>
      <c r="F249" s="7">
        <f t="shared" si="78"/>
        <v>0.0644578983994433</v>
      </c>
      <c r="G249" s="7">
        <v>0.142</v>
      </c>
      <c r="H249" s="7">
        <v>0.091</v>
      </c>
      <c r="I249" s="7">
        <v>11.1101155555556</v>
      </c>
      <c r="J249" s="7">
        <v>13.0757074379138</v>
      </c>
      <c r="K249" s="7">
        <v>0.069</v>
      </c>
      <c r="L249" s="7">
        <v>0.057</v>
      </c>
      <c r="M249" s="7">
        <v>2.805</v>
      </c>
      <c r="N249" s="3">
        <f t="shared" si="77"/>
        <v>98.3495868855597</v>
      </c>
      <c r="O249" s="3">
        <f t="shared" si="76"/>
        <v>1.6504131144403</v>
      </c>
    </row>
    <row r="250" spans="1:15">
      <c r="A250" t="s">
        <v>179</v>
      </c>
      <c r="B250" s="7">
        <v>68.496</v>
      </c>
      <c r="C250" s="7">
        <v>0</v>
      </c>
      <c r="D250" s="7">
        <v>1.86087907465825</v>
      </c>
      <c r="E250" s="7">
        <v>0.071</v>
      </c>
      <c r="F250" s="7">
        <f t="shared" si="78"/>
        <v>0.0789053583855254</v>
      </c>
      <c r="G250" s="7">
        <v>0.109</v>
      </c>
      <c r="H250" s="7">
        <v>0.096</v>
      </c>
      <c r="I250" s="7">
        <v>11.182272</v>
      </c>
      <c r="J250" s="7">
        <v>13.1265438331865</v>
      </c>
      <c r="K250" s="7">
        <v>0.05</v>
      </c>
      <c r="L250" s="7">
        <v>0.05</v>
      </c>
      <c r="M250" s="7">
        <v>2.805</v>
      </c>
      <c r="N250" s="3">
        <f t="shared" si="77"/>
        <v>97.8546002662303</v>
      </c>
      <c r="O250" s="3">
        <f t="shared" si="76"/>
        <v>2.14539973376972</v>
      </c>
    </row>
    <row r="251" spans="1:15">
      <c r="A251" t="s">
        <v>180</v>
      </c>
      <c r="B251" s="7">
        <v>69.1</v>
      </c>
      <c r="C251" s="7">
        <v>0.072</v>
      </c>
      <c r="D251" s="7">
        <v>1.93992008412198</v>
      </c>
      <c r="E251" s="7">
        <v>0.149</v>
      </c>
      <c r="F251" s="7">
        <f t="shared" si="78"/>
        <v>0.165590118302018</v>
      </c>
      <c r="G251" s="7">
        <v>0.136</v>
      </c>
      <c r="H251" s="7">
        <v>0.108</v>
      </c>
      <c r="I251" s="7">
        <v>11.0626702222222</v>
      </c>
      <c r="J251" s="7">
        <v>12.9958356399566</v>
      </c>
      <c r="K251" s="7">
        <v>0.042</v>
      </c>
      <c r="L251" s="7">
        <v>0.17</v>
      </c>
      <c r="M251" s="7">
        <v>2.805</v>
      </c>
      <c r="N251" s="3">
        <f t="shared" si="77"/>
        <v>98.5970160646028</v>
      </c>
      <c r="O251" s="3">
        <f t="shared" si="76"/>
        <v>1.4029839353972</v>
      </c>
    </row>
    <row r="252" spans="1:15">
      <c r="A252" t="s">
        <v>181</v>
      </c>
      <c r="B252" s="7">
        <v>68.51</v>
      </c>
      <c r="C252" s="7">
        <v>0</v>
      </c>
      <c r="D252" s="7">
        <v>1.89991167192429</v>
      </c>
      <c r="E252" s="7">
        <v>0.015</v>
      </c>
      <c r="F252" s="7">
        <f t="shared" si="78"/>
        <v>0.0166701461377871</v>
      </c>
      <c r="G252" s="7">
        <v>0.09</v>
      </c>
      <c r="H252" s="7">
        <v>0.081</v>
      </c>
      <c r="I252" s="7">
        <v>11.1012195555556</v>
      </c>
      <c r="J252" s="7">
        <v>13.2301718697037</v>
      </c>
      <c r="K252" s="7">
        <v>0.085</v>
      </c>
      <c r="L252" s="7">
        <v>0.075</v>
      </c>
      <c r="M252" s="7">
        <v>2.805</v>
      </c>
      <c r="N252" s="3">
        <f t="shared" si="77"/>
        <v>97.8939732433214</v>
      </c>
      <c r="O252" s="3">
        <f t="shared" si="76"/>
        <v>2.10602675667862</v>
      </c>
    </row>
    <row r="253" spans="1:15">
      <c r="A253" s="2" t="s">
        <v>25</v>
      </c>
      <c r="B253" s="3">
        <f>AVERAGE(B243:B252)</f>
        <v>68.7788</v>
      </c>
      <c r="C253" s="3">
        <f t="shared" ref="C253:L253" si="79">AVERAGE(C243:C252)</f>
        <v>0.0786</v>
      </c>
      <c r="D253" s="3">
        <f t="shared" si="79"/>
        <v>1.85564870662461</v>
      </c>
      <c r="E253" s="3">
        <f t="shared" si="79"/>
        <v>0.062</v>
      </c>
      <c r="F253" s="3">
        <f t="shared" si="79"/>
        <v>0.0689032707028532</v>
      </c>
      <c r="G253" s="3">
        <f t="shared" si="79"/>
        <v>0.0891</v>
      </c>
      <c r="H253" s="3">
        <f t="shared" si="79"/>
        <v>0.0786</v>
      </c>
      <c r="I253" s="3">
        <f t="shared" si="79"/>
        <v>11.1229653333333</v>
      </c>
      <c r="J253" s="3">
        <f t="shared" si="79"/>
        <v>13.1178038836915</v>
      </c>
      <c r="K253" s="3">
        <f t="shared" si="79"/>
        <v>0.0621</v>
      </c>
      <c r="L253" s="3">
        <f t="shared" si="79"/>
        <v>0.0898</v>
      </c>
      <c r="M253" s="7">
        <v>2.805</v>
      </c>
      <c r="N253" s="3">
        <f>AVERAGE(N243:N252)</f>
        <v>98.1473211943523</v>
      </c>
      <c r="O253" s="3">
        <f>AVERAGE(O243:O252)</f>
        <v>1.8526788056477</v>
      </c>
    </row>
    <row r="254" spans="1:15">
      <c r="A254" s="2" t="s">
        <v>26</v>
      </c>
      <c r="B254" s="3">
        <f>2*STDEV(B243:B252)</f>
        <v>0.457422537461566</v>
      </c>
      <c r="C254" s="3">
        <f t="shared" ref="C254:L254" si="80">2*STDEV(C243:C252)</f>
        <v>0.109460089124352</v>
      </c>
      <c r="D254" s="3">
        <f t="shared" si="80"/>
        <v>0.10447503220528</v>
      </c>
      <c r="E254" s="3">
        <f t="shared" si="80"/>
        <v>0.0974291765563296</v>
      </c>
      <c r="F254" s="3">
        <f t="shared" si="80"/>
        <v>0.108277240751885</v>
      </c>
      <c r="G254" s="3">
        <f t="shared" si="80"/>
        <v>0.102186974599397</v>
      </c>
      <c r="H254" s="3">
        <f t="shared" si="80"/>
        <v>0.0446636814922869</v>
      </c>
      <c r="I254" s="3">
        <f t="shared" si="80"/>
        <v>0.110194686191672</v>
      </c>
      <c r="J254" s="3">
        <f t="shared" si="80"/>
        <v>0.219855741620202</v>
      </c>
      <c r="K254" s="3">
        <f t="shared" si="80"/>
        <v>0.0315728434646682</v>
      </c>
      <c r="L254" s="3">
        <f t="shared" si="80"/>
        <v>0.0733745338807833</v>
      </c>
      <c r="M254" s="7"/>
      <c r="N254" s="3">
        <f>2*STDEV(N243:N252)</f>
        <v>0.522897177919602</v>
      </c>
      <c r="O254" s="3">
        <f>2*STDEV(O243:O252)</f>
        <v>0.522897177919604</v>
      </c>
    </row>
    <row r="255" spans="1:15">
      <c r="A255" s="2" t="s">
        <v>27</v>
      </c>
      <c r="B255" s="3">
        <v>69.7</v>
      </c>
      <c r="D255" s="3">
        <v>1.95</v>
      </c>
      <c r="I255" s="3">
        <v>11.4</v>
      </c>
      <c r="J255" s="3">
        <v>13.4</v>
      </c>
      <c r="M255" s="7">
        <v>2.805</v>
      </c>
      <c r="N255" s="3">
        <f>SUM(B255:L255)-E255+M255</f>
        <v>99.255</v>
      </c>
      <c r="O255" s="3">
        <f>100-N255</f>
        <v>0.744999999999976</v>
      </c>
    </row>
    <row r="256" spans="1:10">
      <c r="A256" s="2" t="s">
        <v>140</v>
      </c>
      <c r="B256" s="3">
        <v>0.5</v>
      </c>
      <c r="D256" s="3">
        <v>0.04</v>
      </c>
      <c r="I256" s="3">
        <v>0.2</v>
      </c>
      <c r="J256" s="3">
        <v>0.3</v>
      </c>
    </row>
    <row r="259" spans="1:15">
      <c r="A259" s="2" t="s">
        <v>182</v>
      </c>
      <c r="B259" s="7">
        <v>71.271</v>
      </c>
      <c r="C259" s="7">
        <v>0.005</v>
      </c>
      <c r="D259" s="7">
        <v>1.936</v>
      </c>
      <c r="E259" s="7">
        <v>0.036</v>
      </c>
      <c r="F259" s="7">
        <f t="shared" ref="F259:F268" si="81">E259*(55.85*2+48)/(55.85+16)/2</f>
        <v>0.0400083507306889</v>
      </c>
      <c r="G259" s="7">
        <v>0</v>
      </c>
      <c r="H259" s="7">
        <v>0</v>
      </c>
      <c r="I259" s="7">
        <v>11.7039880952381</v>
      </c>
      <c r="J259" s="7">
        <v>13.3352058823529</v>
      </c>
      <c r="K259" s="7">
        <v>0.022</v>
      </c>
      <c r="L259" s="7">
        <v>0.083</v>
      </c>
      <c r="M259" s="3">
        <v>0.3317</v>
      </c>
      <c r="N259" s="3">
        <f t="shared" ref="N259:N268" si="82">SUM(B259:L259)-E259+M259</f>
        <v>98.7279023283217</v>
      </c>
      <c r="O259" s="3">
        <f t="shared" ref="O259:O268" si="83">100-N259</f>
        <v>1.27209767167832</v>
      </c>
    </row>
    <row r="260" spans="1:15">
      <c r="A260" s="2" t="s">
        <v>183</v>
      </c>
      <c r="B260" s="7">
        <v>70.873</v>
      </c>
      <c r="C260" s="7">
        <v>0</v>
      </c>
      <c r="D260" s="7">
        <v>1.852</v>
      </c>
      <c r="E260" s="7">
        <v>0.005</v>
      </c>
      <c r="F260" s="7">
        <f t="shared" si="81"/>
        <v>0.00555671537926235</v>
      </c>
      <c r="G260" s="7">
        <v>0</v>
      </c>
      <c r="H260" s="7">
        <v>0.012</v>
      </c>
      <c r="I260" s="7">
        <v>11.5103214285714</v>
      </c>
      <c r="J260" s="7">
        <v>13.2540367647059</v>
      </c>
      <c r="K260" s="7">
        <v>0.028</v>
      </c>
      <c r="L260" s="7">
        <v>0.053</v>
      </c>
      <c r="M260" s="3">
        <v>0.3317</v>
      </c>
      <c r="N260" s="3">
        <f t="shared" si="82"/>
        <v>97.9196149086566</v>
      </c>
      <c r="O260" s="3">
        <f t="shared" si="83"/>
        <v>2.08038509134343</v>
      </c>
    </row>
    <row r="261" spans="1:15">
      <c r="A261" s="2" t="s">
        <v>184</v>
      </c>
      <c r="B261" s="7">
        <v>70.987</v>
      </c>
      <c r="C261" s="7">
        <v>0</v>
      </c>
      <c r="D261" s="7">
        <v>1.996</v>
      </c>
      <c r="E261" s="7">
        <v>0</v>
      </c>
      <c r="F261" s="7">
        <f t="shared" si="81"/>
        <v>0</v>
      </c>
      <c r="G261" s="7">
        <v>0</v>
      </c>
      <c r="H261" s="7">
        <v>0.009</v>
      </c>
      <c r="I261" s="7">
        <v>11.7504285714286</v>
      </c>
      <c r="J261" s="7">
        <v>13.2745735294118</v>
      </c>
      <c r="K261" s="7">
        <v>0.018</v>
      </c>
      <c r="L261" s="7">
        <v>0</v>
      </c>
      <c r="M261" s="3">
        <v>0.3317</v>
      </c>
      <c r="N261" s="3">
        <f t="shared" si="82"/>
        <v>98.3667021008404</v>
      </c>
      <c r="O261" s="3">
        <f t="shared" si="83"/>
        <v>1.63329789915961</v>
      </c>
    </row>
    <row r="262" spans="1:15">
      <c r="A262" s="2" t="s">
        <v>185</v>
      </c>
      <c r="B262" s="7">
        <v>71.384</v>
      </c>
      <c r="C262" s="7">
        <v>0</v>
      </c>
      <c r="D262" s="7">
        <v>1.947</v>
      </c>
      <c r="E262" s="7">
        <v>0.14</v>
      </c>
      <c r="F262" s="7">
        <f t="shared" si="81"/>
        <v>0.155588030619346</v>
      </c>
      <c r="G262" s="7">
        <v>0.035</v>
      </c>
      <c r="H262" s="7">
        <v>0.01</v>
      </c>
      <c r="I262" s="7">
        <v>11.6595238095238</v>
      </c>
      <c r="J262" s="7">
        <v>13.4711397058824</v>
      </c>
      <c r="K262" s="7">
        <v>0.005</v>
      </c>
      <c r="L262" s="7">
        <v>0</v>
      </c>
      <c r="M262" s="3">
        <v>0.3317</v>
      </c>
      <c r="N262" s="3">
        <f t="shared" si="82"/>
        <v>98.9989515460256</v>
      </c>
      <c r="O262" s="3">
        <f t="shared" si="83"/>
        <v>1.00104845397445</v>
      </c>
    </row>
    <row r="263" spans="1:15">
      <c r="A263" s="2" t="s">
        <v>186</v>
      </c>
      <c r="B263" s="7">
        <v>70.932</v>
      </c>
      <c r="C263" s="7">
        <v>0.026</v>
      </c>
      <c r="D263" s="7">
        <v>2.015</v>
      </c>
      <c r="E263" s="7">
        <v>0</v>
      </c>
      <c r="F263" s="7">
        <f t="shared" si="81"/>
        <v>0</v>
      </c>
      <c r="G263" s="7">
        <v>0.03</v>
      </c>
      <c r="H263" s="7">
        <v>0</v>
      </c>
      <c r="I263" s="7">
        <v>11.6259285714286</v>
      </c>
      <c r="J263" s="7">
        <v>13.2481691176471</v>
      </c>
      <c r="K263" s="7">
        <v>0.028</v>
      </c>
      <c r="L263" s="7">
        <v>0.054</v>
      </c>
      <c r="M263" s="3">
        <v>0.3317</v>
      </c>
      <c r="N263" s="3">
        <f t="shared" si="82"/>
        <v>98.2907976890757</v>
      </c>
      <c r="O263" s="3">
        <f t="shared" si="83"/>
        <v>1.7092023109243</v>
      </c>
    </row>
    <row r="264" spans="1:15">
      <c r="A264" s="2" t="s">
        <v>187</v>
      </c>
      <c r="B264" s="7">
        <v>71.296</v>
      </c>
      <c r="C264" s="7">
        <v>0</v>
      </c>
      <c r="D264" s="7">
        <v>1.98</v>
      </c>
      <c r="E264" s="7">
        <v>0.075</v>
      </c>
      <c r="F264" s="7">
        <f t="shared" si="81"/>
        <v>0.0833507306889353</v>
      </c>
      <c r="G264" s="7">
        <v>0</v>
      </c>
      <c r="H264" s="7">
        <v>0</v>
      </c>
      <c r="I264" s="7">
        <v>11.6832380952381</v>
      </c>
      <c r="J264" s="7">
        <v>13.3205367647059</v>
      </c>
      <c r="K264" s="7">
        <v>0.033</v>
      </c>
      <c r="L264" s="7">
        <v>0.016</v>
      </c>
      <c r="M264" s="3">
        <v>0.3317</v>
      </c>
      <c r="N264" s="3">
        <f t="shared" si="82"/>
        <v>98.743825590633</v>
      </c>
      <c r="O264" s="3">
        <f t="shared" si="83"/>
        <v>1.25617440936705</v>
      </c>
    </row>
    <row r="265" spans="1:15">
      <c r="A265" s="2" t="s">
        <v>188</v>
      </c>
      <c r="B265" s="7">
        <v>70.945</v>
      </c>
      <c r="C265" s="7">
        <v>0</v>
      </c>
      <c r="D265" s="7">
        <v>2.002</v>
      </c>
      <c r="E265" s="7">
        <v>0.017</v>
      </c>
      <c r="F265" s="7">
        <f t="shared" si="81"/>
        <v>0.018892832289492</v>
      </c>
      <c r="G265" s="7">
        <v>0.093</v>
      </c>
      <c r="H265" s="7">
        <v>0.019</v>
      </c>
      <c r="I265" s="7">
        <v>11.5765238095238</v>
      </c>
      <c r="J265" s="7">
        <v>13.5034117647059</v>
      </c>
      <c r="K265" s="7">
        <v>0.003</v>
      </c>
      <c r="L265" s="7">
        <v>0.036</v>
      </c>
      <c r="M265" s="3">
        <v>0.3317</v>
      </c>
      <c r="N265" s="3">
        <f t="shared" si="82"/>
        <v>98.5285284065192</v>
      </c>
      <c r="O265" s="3">
        <f t="shared" si="83"/>
        <v>1.4714715934808</v>
      </c>
    </row>
    <row r="266" spans="1:15">
      <c r="A266" s="2" t="s">
        <v>189</v>
      </c>
      <c r="B266" s="7">
        <v>71.021</v>
      </c>
      <c r="C266" s="7">
        <v>0</v>
      </c>
      <c r="D266" s="7">
        <v>2.003</v>
      </c>
      <c r="E266" s="7">
        <v>0.084</v>
      </c>
      <c r="F266" s="7">
        <f t="shared" si="81"/>
        <v>0.0933528183716075</v>
      </c>
      <c r="G266" s="7">
        <v>0.016</v>
      </c>
      <c r="H266" s="7">
        <v>0.001</v>
      </c>
      <c r="I266" s="7">
        <v>11.5735595238095</v>
      </c>
      <c r="J266" s="7">
        <v>13.1181029411765</v>
      </c>
      <c r="K266" s="7">
        <v>0.011</v>
      </c>
      <c r="L266" s="7">
        <v>0</v>
      </c>
      <c r="M266" s="3">
        <v>0.3317</v>
      </c>
      <c r="N266" s="3">
        <f t="shared" si="82"/>
        <v>98.1687152833576</v>
      </c>
      <c r="O266" s="3">
        <f t="shared" si="83"/>
        <v>1.83128471664239</v>
      </c>
    </row>
    <row r="267" spans="1:15">
      <c r="A267" s="2" t="s">
        <v>190</v>
      </c>
      <c r="B267" s="7">
        <v>71.056</v>
      </c>
      <c r="C267" s="7">
        <v>0</v>
      </c>
      <c r="D267" s="7">
        <v>2.046</v>
      </c>
      <c r="E267" s="7">
        <v>0.079</v>
      </c>
      <c r="F267" s="7">
        <f t="shared" si="81"/>
        <v>0.0877961029923452</v>
      </c>
      <c r="G267" s="7">
        <v>0.016</v>
      </c>
      <c r="H267" s="7">
        <v>0.026</v>
      </c>
      <c r="I267" s="7">
        <v>11.5449047619048</v>
      </c>
      <c r="J267" s="7">
        <v>13.3938823529412</v>
      </c>
      <c r="K267" s="7">
        <v>0.033</v>
      </c>
      <c r="L267" s="7">
        <v>0.038</v>
      </c>
      <c r="M267" s="3">
        <v>0.3317</v>
      </c>
      <c r="N267" s="3">
        <f t="shared" si="82"/>
        <v>98.5732832178384</v>
      </c>
      <c r="O267" s="3">
        <f t="shared" si="83"/>
        <v>1.42671678216165</v>
      </c>
    </row>
    <row r="268" spans="1:15">
      <c r="A268" s="2" t="s">
        <v>191</v>
      </c>
      <c r="B268" s="7">
        <v>70.925</v>
      </c>
      <c r="C268" s="7">
        <v>0</v>
      </c>
      <c r="D268" s="7">
        <v>2.037</v>
      </c>
      <c r="E268" s="7">
        <v>0.099</v>
      </c>
      <c r="F268" s="7">
        <f t="shared" si="81"/>
        <v>0.110022964509395</v>
      </c>
      <c r="G268" s="7">
        <v>0.005</v>
      </c>
      <c r="H268" s="7">
        <v>0.006</v>
      </c>
      <c r="I268" s="7">
        <v>11.6644642857143</v>
      </c>
      <c r="J268" s="7">
        <v>13.3811691176471</v>
      </c>
      <c r="K268" s="7">
        <v>0.014</v>
      </c>
      <c r="L268" s="7">
        <v>0.016</v>
      </c>
      <c r="M268" s="3">
        <v>0.3317</v>
      </c>
      <c r="N268" s="3">
        <f t="shared" si="82"/>
        <v>98.4903563678708</v>
      </c>
      <c r="O268" s="3">
        <f t="shared" si="83"/>
        <v>1.5096436321292</v>
      </c>
    </row>
    <row r="269" spans="1:15">
      <c r="A269" s="2" t="s">
        <v>25</v>
      </c>
      <c r="B269" s="3">
        <f t="shared" ref="B269:L269" si="84">AVERAGE(B259:B268)</f>
        <v>71.069</v>
      </c>
      <c r="C269" s="3">
        <f t="shared" si="84"/>
        <v>0.0031</v>
      </c>
      <c r="D269" s="3">
        <f t="shared" si="84"/>
        <v>1.9814</v>
      </c>
      <c r="E269" s="3">
        <f t="shared" si="84"/>
        <v>0.0535</v>
      </c>
      <c r="F269" s="3">
        <f t="shared" si="84"/>
        <v>0.0594568545581072</v>
      </c>
      <c r="G269" s="3">
        <f t="shared" si="84"/>
        <v>0.0195</v>
      </c>
      <c r="H269" s="3">
        <f t="shared" si="84"/>
        <v>0.0083</v>
      </c>
      <c r="I269" s="3">
        <f t="shared" si="84"/>
        <v>11.6292880952381</v>
      </c>
      <c r="J269" s="3">
        <f t="shared" si="84"/>
        <v>13.3300227941177</v>
      </c>
      <c r="K269" s="3">
        <f t="shared" si="84"/>
        <v>0.0195</v>
      </c>
      <c r="L269" s="3">
        <f t="shared" si="84"/>
        <v>0.0296</v>
      </c>
      <c r="M269" s="3">
        <v>0.3317</v>
      </c>
      <c r="N269" s="3">
        <f>AVERAGE(N259:N268)</f>
        <v>98.4808677439139</v>
      </c>
      <c r="O269" s="3">
        <f>AVERAGE(O259:O268)</f>
        <v>1.51913225608612</v>
      </c>
    </row>
    <row r="270" spans="1:15">
      <c r="A270" s="2" t="s">
        <v>26</v>
      </c>
      <c r="B270" s="3">
        <f t="shared" ref="B270:L270" si="85">2*STDEV(B259:B268)</f>
        <v>0.361510411714213</v>
      </c>
      <c r="C270" s="3">
        <f t="shared" si="85"/>
        <v>0.0163964765862805</v>
      </c>
      <c r="D270" s="3">
        <f t="shared" si="85"/>
        <v>0.114481245431536</v>
      </c>
      <c r="E270" s="3">
        <f t="shared" si="85"/>
        <v>0.0973207754456022</v>
      </c>
      <c r="F270" s="3">
        <f t="shared" si="85"/>
        <v>0.108156769928063</v>
      </c>
      <c r="G270" s="3">
        <f t="shared" si="85"/>
        <v>0.0577677341697864</v>
      </c>
      <c r="H270" s="3">
        <f t="shared" si="85"/>
        <v>0.017765134392962</v>
      </c>
      <c r="I270" s="3">
        <f t="shared" si="85"/>
        <v>0.152740760636096</v>
      </c>
      <c r="J270" s="3">
        <f t="shared" si="85"/>
        <v>0.228275761864726</v>
      </c>
      <c r="K270" s="3">
        <f t="shared" si="85"/>
        <v>0.0221359436211786</v>
      </c>
      <c r="L270" s="3">
        <f t="shared" si="85"/>
        <v>0.0561917352562733</v>
      </c>
      <c r="N270" s="3">
        <f>2*STDEV(N259:N268)</f>
        <v>0.622214774331065</v>
      </c>
      <c r="O270" s="3">
        <f>2*STDEV(O259:O268)</f>
        <v>0.622214774331064</v>
      </c>
    </row>
    <row r="271" spans="1:15">
      <c r="A271" s="2" t="s">
        <v>27</v>
      </c>
      <c r="B271" s="3">
        <v>72.1</v>
      </c>
      <c r="D271" s="3">
        <v>2.03</v>
      </c>
      <c r="I271" s="3">
        <v>11.9</v>
      </c>
      <c r="J271" s="3">
        <v>13.7</v>
      </c>
      <c r="M271" s="3">
        <v>0.3317</v>
      </c>
      <c r="N271" s="3">
        <f>SUM(B271:L271)-E271+M271</f>
        <v>100.0617</v>
      </c>
      <c r="O271" s="3">
        <f>100-N271</f>
        <v>-0.0617000000000019</v>
      </c>
    </row>
    <row r="272" spans="1:10">
      <c r="A272" s="2" t="s">
        <v>69</v>
      </c>
      <c r="B272" s="3">
        <v>0.6</v>
      </c>
      <c r="D272" s="3">
        <v>0.04</v>
      </c>
      <c r="I272" s="3">
        <v>0.1</v>
      </c>
      <c r="J272" s="3">
        <v>0.3</v>
      </c>
    </row>
    <row r="274" customFormat="1" spans="1:1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</row>
    <row r="275" spans="1:15">
      <c r="A275" s="8" t="s">
        <v>192</v>
      </c>
      <c r="B275" s="3">
        <v>59.21198298</v>
      </c>
      <c r="C275" s="3">
        <v>0.932</v>
      </c>
      <c r="D275" s="3">
        <v>13.3631460674157</v>
      </c>
      <c r="E275" s="3">
        <v>6.03141414141414</v>
      </c>
      <c r="F275" s="3">
        <f t="shared" ref="F275:F288" si="86">E275*(55.85*2+48)/(55.85+16)/2</f>
        <v>6.70297034365928</v>
      </c>
      <c r="G275" s="3">
        <v>0.09</v>
      </c>
      <c r="H275" s="3">
        <v>3.769</v>
      </c>
      <c r="I275" s="3">
        <v>5.064</v>
      </c>
      <c r="J275" s="3">
        <v>4.42558636363636</v>
      </c>
      <c r="K275" s="3">
        <v>3.16407766990291</v>
      </c>
      <c r="L275" s="3">
        <v>0.355</v>
      </c>
      <c r="M275" s="3">
        <v>3.3029</v>
      </c>
      <c r="N275" s="3">
        <f t="shared" ref="N275:N284" si="87">SUM(B275:L275)-E275+M275</f>
        <v>100.380663424614</v>
      </c>
      <c r="O275" s="3">
        <f t="shared" ref="O275:O284" si="88">100-N275</f>
        <v>-0.380663424614255</v>
      </c>
    </row>
    <row r="276" spans="1:15">
      <c r="A276" s="8" t="s">
        <v>193</v>
      </c>
      <c r="B276" s="3">
        <v>58.95720342</v>
      </c>
      <c r="C276" s="3">
        <v>1.058</v>
      </c>
      <c r="D276" s="3">
        <v>13.2748127340824</v>
      </c>
      <c r="E276" s="3">
        <v>5.66525252525252</v>
      </c>
      <c r="F276" s="3">
        <f t="shared" si="86"/>
        <v>6.29603916689511</v>
      </c>
      <c r="G276" s="3">
        <v>0.079</v>
      </c>
      <c r="H276" s="3">
        <v>3.7953</v>
      </c>
      <c r="I276" s="3">
        <v>5.066</v>
      </c>
      <c r="J276" s="3">
        <v>4.34330454545455</v>
      </c>
      <c r="K276" s="3">
        <v>3.24174757281553</v>
      </c>
      <c r="L276" s="3">
        <v>0.239</v>
      </c>
      <c r="M276" s="3">
        <v>3.3029</v>
      </c>
      <c r="N276" s="3">
        <f t="shared" si="87"/>
        <v>99.6533074392476</v>
      </c>
      <c r="O276" s="3">
        <f t="shared" si="88"/>
        <v>0.34669256075243</v>
      </c>
    </row>
    <row r="277" spans="1:15">
      <c r="A277" s="8" t="s">
        <v>194</v>
      </c>
      <c r="B277" s="3">
        <v>58.84497909</v>
      </c>
      <c r="C277" s="3">
        <v>1.035</v>
      </c>
      <c r="D277" s="3">
        <v>13.3542134831461</v>
      </c>
      <c r="E277" s="3">
        <v>5.99138047138047</v>
      </c>
      <c r="F277" s="3">
        <f t="shared" si="86"/>
        <v>6.6584792016664</v>
      </c>
      <c r="G277" s="3">
        <v>0.014</v>
      </c>
      <c r="H277" s="3">
        <v>3.703</v>
      </c>
      <c r="I277" s="3">
        <v>4.864</v>
      </c>
      <c r="J277" s="3">
        <v>4.27081818181818</v>
      </c>
      <c r="K277" s="3">
        <v>3.14368932038835</v>
      </c>
      <c r="L277" s="3">
        <v>0.245</v>
      </c>
      <c r="M277" s="3">
        <v>3.3029</v>
      </c>
      <c r="N277" s="3">
        <f t="shared" si="87"/>
        <v>99.436079277019</v>
      </c>
      <c r="O277" s="3">
        <f t="shared" si="88"/>
        <v>0.563920722980967</v>
      </c>
    </row>
    <row r="278" spans="1:15">
      <c r="A278" s="8" t="s">
        <v>195</v>
      </c>
      <c r="B278" s="3">
        <v>59.29488744</v>
      </c>
      <c r="C278" s="3">
        <v>1.038</v>
      </c>
      <c r="D278" s="3">
        <v>13.135861423221</v>
      </c>
      <c r="E278" s="3">
        <v>6.07632996632996</v>
      </c>
      <c r="F278" s="3">
        <f t="shared" si="86"/>
        <v>6.75288723467568</v>
      </c>
      <c r="G278" s="3">
        <v>0</v>
      </c>
      <c r="H278" s="3">
        <v>3.658</v>
      </c>
      <c r="I278" s="3">
        <v>5.125</v>
      </c>
      <c r="J278" s="3">
        <v>4.35114090909091</v>
      </c>
      <c r="K278" s="3">
        <v>3.19417475728155</v>
      </c>
      <c r="L278" s="3">
        <v>0.188</v>
      </c>
      <c r="M278" s="3">
        <v>3.3029</v>
      </c>
      <c r="N278" s="3">
        <f t="shared" si="87"/>
        <v>100.040851764269</v>
      </c>
      <c r="O278" s="3">
        <f t="shared" si="88"/>
        <v>-0.0408517642691351</v>
      </c>
    </row>
    <row r="279" spans="1:15">
      <c r="A279" s="8" t="s">
        <v>196</v>
      </c>
      <c r="B279" s="3">
        <v>58.4880855</v>
      </c>
      <c r="C279" s="3">
        <v>1.079</v>
      </c>
      <c r="D279" s="3">
        <v>13.4286516853933</v>
      </c>
      <c r="E279" s="3">
        <v>5.64670033670034</v>
      </c>
      <c r="F279" s="3">
        <f t="shared" si="86"/>
        <v>6.27542132060574</v>
      </c>
      <c r="G279" s="3">
        <v>0.087</v>
      </c>
      <c r="H279" s="3">
        <v>3.794</v>
      </c>
      <c r="I279" s="3">
        <v>5.009</v>
      </c>
      <c r="J279" s="3">
        <v>4.31587727272727</v>
      </c>
      <c r="K279" s="3">
        <v>3.22718446601942</v>
      </c>
      <c r="L279" s="3">
        <v>0.271</v>
      </c>
      <c r="M279" s="3">
        <v>3.3029</v>
      </c>
      <c r="N279" s="3">
        <f t="shared" si="87"/>
        <v>99.2781202447457</v>
      </c>
      <c r="O279" s="3">
        <f t="shared" si="88"/>
        <v>0.721879755254292</v>
      </c>
    </row>
    <row r="280" spans="1:15">
      <c r="A280" s="8" t="s">
        <v>197</v>
      </c>
      <c r="B280" s="3">
        <v>58.82981364</v>
      </c>
      <c r="C280" s="3">
        <v>1.022</v>
      </c>
      <c r="D280" s="3">
        <v>13.0971535580524</v>
      </c>
      <c r="E280" s="3">
        <v>5.80878787878788</v>
      </c>
      <c r="F280" s="3">
        <f t="shared" si="86"/>
        <v>6.45555618818667</v>
      </c>
      <c r="G280" s="3">
        <v>0.054</v>
      </c>
      <c r="H280" s="3">
        <v>3.793</v>
      </c>
      <c r="I280" s="3">
        <v>4.982</v>
      </c>
      <c r="J280" s="3">
        <v>4.43734090909091</v>
      </c>
      <c r="K280" s="3">
        <v>3.13495145631068</v>
      </c>
      <c r="L280" s="3">
        <v>0.271</v>
      </c>
      <c r="M280" s="3">
        <v>3.3029</v>
      </c>
      <c r="N280" s="3">
        <f t="shared" si="87"/>
        <v>99.3797157516407</v>
      </c>
      <c r="O280" s="3">
        <f t="shared" si="88"/>
        <v>0.62028424835934</v>
      </c>
    </row>
    <row r="281" spans="1:15">
      <c r="A281" s="8" t="s">
        <v>198</v>
      </c>
      <c r="B281" s="3">
        <v>58.91777325</v>
      </c>
      <c r="C281" s="3">
        <v>1.09</v>
      </c>
      <c r="D281" s="3">
        <v>13.0644007490637</v>
      </c>
      <c r="E281" s="3">
        <v>5.46508417508417</v>
      </c>
      <c r="F281" s="3">
        <f t="shared" si="86"/>
        <v>6.0735834569307</v>
      </c>
      <c r="G281" s="3">
        <v>0</v>
      </c>
      <c r="H281" s="3">
        <v>3.656</v>
      </c>
      <c r="I281" s="3">
        <v>5.104</v>
      </c>
      <c r="J281" s="3">
        <v>4.25024772727273</v>
      </c>
      <c r="K281" s="3">
        <v>3.12718446601942</v>
      </c>
      <c r="L281" s="3">
        <v>0.257</v>
      </c>
      <c r="M281" s="3">
        <v>3.3029</v>
      </c>
      <c r="N281" s="3">
        <f t="shared" si="87"/>
        <v>98.8430896492866</v>
      </c>
      <c r="O281" s="3">
        <f t="shared" si="88"/>
        <v>1.15691035071343</v>
      </c>
    </row>
    <row r="282" spans="1:15">
      <c r="A282" s="8" t="s">
        <v>199</v>
      </c>
      <c r="B282" s="3">
        <v>58.79341656</v>
      </c>
      <c r="C282" s="3">
        <v>0.992</v>
      </c>
      <c r="D282" s="3">
        <v>13.2321348314607</v>
      </c>
      <c r="E282" s="3">
        <v>5.90252525252525</v>
      </c>
      <c r="F282" s="3">
        <f t="shared" si="86"/>
        <v>6.55973056943829</v>
      </c>
      <c r="G282" s="3">
        <v>0</v>
      </c>
      <c r="H282" s="3">
        <v>3.808</v>
      </c>
      <c r="I282" s="3">
        <v>5.037</v>
      </c>
      <c r="J282" s="3">
        <v>4.18951590909091</v>
      </c>
      <c r="K282" s="3">
        <v>3.10485436893204</v>
      </c>
      <c r="L282" s="3">
        <v>0.345</v>
      </c>
      <c r="M282" s="3">
        <v>3.3029</v>
      </c>
      <c r="N282" s="3">
        <f t="shared" si="87"/>
        <v>99.3645522389219</v>
      </c>
      <c r="O282" s="3">
        <f t="shared" si="88"/>
        <v>0.635447761078069</v>
      </c>
    </row>
    <row r="283" spans="1:15">
      <c r="A283" s="8" t="s">
        <v>200</v>
      </c>
      <c r="B283" s="3">
        <v>58.85306733</v>
      </c>
      <c r="C283" s="3">
        <v>1.017</v>
      </c>
      <c r="D283" s="3">
        <v>13.1477715355805</v>
      </c>
      <c r="E283" s="3">
        <v>5.76582491582492</v>
      </c>
      <c r="F283" s="3">
        <f t="shared" si="86"/>
        <v>6.40780959677968</v>
      </c>
      <c r="G283" s="3">
        <v>0.092</v>
      </c>
      <c r="H283" s="3">
        <v>3.681</v>
      </c>
      <c r="I283" s="3">
        <v>5.024</v>
      </c>
      <c r="J283" s="3">
        <v>4.44419772727273</v>
      </c>
      <c r="K283" s="3">
        <v>3.11650485436893</v>
      </c>
      <c r="L283" s="3">
        <v>0.196</v>
      </c>
      <c r="M283" s="3">
        <v>3.3029</v>
      </c>
      <c r="N283" s="3">
        <f t="shared" si="87"/>
        <v>99.2822510440018</v>
      </c>
      <c r="O283" s="3">
        <f t="shared" si="88"/>
        <v>0.717748955998189</v>
      </c>
    </row>
    <row r="284" spans="1:15">
      <c r="A284" s="8" t="s">
        <v>201</v>
      </c>
      <c r="B284" s="3">
        <v>58.8823872</v>
      </c>
      <c r="C284" s="3">
        <v>1.105</v>
      </c>
      <c r="D284" s="3">
        <v>13.4107865168539</v>
      </c>
      <c r="E284" s="3">
        <v>5.64962962962963</v>
      </c>
      <c r="F284" s="3">
        <f t="shared" si="86"/>
        <v>6.27867677001985</v>
      </c>
      <c r="G284" s="3">
        <v>0.09</v>
      </c>
      <c r="H284" s="3">
        <v>3.807</v>
      </c>
      <c r="I284" s="3">
        <v>4.943</v>
      </c>
      <c r="J284" s="3">
        <v>4.41775</v>
      </c>
      <c r="K284" s="3">
        <v>3.04854368932039</v>
      </c>
      <c r="L284" s="3">
        <v>0.19</v>
      </c>
      <c r="M284" s="3">
        <v>3.3029</v>
      </c>
      <c r="N284" s="3">
        <f t="shared" si="87"/>
        <v>99.4760441761941</v>
      </c>
      <c r="O284" s="3">
        <f t="shared" si="88"/>
        <v>0.523955823805878</v>
      </c>
    </row>
    <row r="285" spans="1:15">
      <c r="A285" s="2" t="s">
        <v>25</v>
      </c>
      <c r="B285" s="3">
        <f>AVERAGE(B275:B284)</f>
        <v>58.907359641</v>
      </c>
      <c r="C285" s="3">
        <f>AVERAGE(C275:C284)</f>
        <v>1.0368</v>
      </c>
      <c r="D285" s="3">
        <f>AVERAGE(D275:D284)</f>
        <v>13.250893258427</v>
      </c>
      <c r="E285" s="3">
        <f>AVERAGE(E275:E284)</f>
        <v>5.80029292929293</v>
      </c>
      <c r="F285" s="3">
        <f t="shared" si="86"/>
        <v>6.44611538488574</v>
      </c>
      <c r="G285" s="3">
        <f t="shared" ref="G285:L285" si="89">AVERAGE(G275:G284)</f>
        <v>0.0506</v>
      </c>
      <c r="H285" s="3">
        <f t="shared" si="89"/>
        <v>3.74643</v>
      </c>
      <c r="I285" s="3">
        <f t="shared" si="89"/>
        <v>5.0218</v>
      </c>
      <c r="J285" s="3">
        <f t="shared" si="89"/>
        <v>4.34457795454546</v>
      </c>
      <c r="K285" s="3">
        <v>3.15029126213592</v>
      </c>
      <c r="L285" s="3">
        <f t="shared" si="89"/>
        <v>0.2557</v>
      </c>
      <c r="M285" s="3">
        <v>3.3029</v>
      </c>
      <c r="N285" s="3">
        <f>AVERAGE(N275:N284)</f>
        <v>99.5134675009941</v>
      </c>
      <c r="O285" s="3">
        <f>AVERAGE(O275:O284)</f>
        <v>0.486532499005921</v>
      </c>
    </row>
    <row r="286" spans="1:15">
      <c r="A286" s="2" t="s">
        <v>26</v>
      </c>
      <c r="B286" s="3">
        <f>2*STDEV(B275:B284)</f>
        <v>0.446126959256685</v>
      </c>
      <c r="C286" s="3">
        <f>2*STDEV(C275:C284)</f>
        <v>0.101800676705893</v>
      </c>
      <c r="D286" s="3">
        <f>2*STDEV(D275:D284)</f>
        <v>0.269687439382232</v>
      </c>
      <c r="E286" s="3">
        <f>2*STDEV(E275:E284)</f>
        <v>0.397061707641285</v>
      </c>
      <c r="F286" s="3">
        <f t="shared" si="86"/>
        <v>0.4412717794733</v>
      </c>
      <c r="G286" s="3">
        <f t="shared" ref="G286:L286" si="90">2*STDEV(G275:G284)</f>
        <v>0.0842810114372679</v>
      </c>
      <c r="H286" s="3">
        <f t="shared" si="90"/>
        <v>0.128155532242835</v>
      </c>
      <c r="I286" s="3">
        <f t="shared" si="90"/>
        <v>0.155256919688338</v>
      </c>
      <c r="J286" s="3">
        <f t="shared" si="90"/>
        <v>0.176001177147876</v>
      </c>
      <c r="K286" s="3">
        <f t="shared" si="90"/>
        <v>0.116931258521963</v>
      </c>
      <c r="L286" s="3">
        <f t="shared" si="90"/>
        <v>0.117685267651572</v>
      </c>
      <c r="N286" s="3">
        <f>2*STDEV(N275:N284)</f>
        <v>0.857756430766851</v>
      </c>
      <c r="O286" s="3">
        <f>2*STDEV(O275:O284)</f>
        <v>0.857756430766851</v>
      </c>
    </row>
    <row r="287" spans="1:15">
      <c r="A287" s="2" t="s">
        <v>27</v>
      </c>
      <c r="B287" s="3">
        <v>58.4</v>
      </c>
      <c r="C287" s="3">
        <v>0.98</v>
      </c>
      <c r="D287" s="3">
        <v>13.3</v>
      </c>
      <c r="E287" s="3">
        <v>5.72</v>
      </c>
      <c r="F287" s="3">
        <f t="shared" si="86"/>
        <v>6.35688239387613</v>
      </c>
      <c r="G287" s="3">
        <v>0.04</v>
      </c>
      <c r="H287" s="3">
        <v>3.78</v>
      </c>
      <c r="I287" s="3">
        <v>5.07</v>
      </c>
      <c r="J287" s="3">
        <v>4.43</v>
      </c>
      <c r="K287" s="3">
        <v>3.13</v>
      </c>
      <c r="L287" s="3">
        <v>0.26</v>
      </c>
      <c r="M287" s="3">
        <v>3.3029</v>
      </c>
      <c r="N287" s="3">
        <f t="shared" ref="N287:N300" si="91">SUM(B287:L287)-E287+M287</f>
        <v>99.0497823938761</v>
      </c>
      <c r="O287" s="3">
        <f t="shared" ref="O287:O300" si="92">100-N287</f>
        <v>0.950217606123871</v>
      </c>
    </row>
    <row r="288" spans="1:12">
      <c r="A288" s="8" t="s">
        <v>28</v>
      </c>
      <c r="B288" s="3">
        <v>0.5</v>
      </c>
      <c r="C288" s="3">
        <v>0.03</v>
      </c>
      <c r="D288" s="3">
        <v>0.1</v>
      </c>
      <c r="E288" s="3">
        <v>0.1</v>
      </c>
      <c r="F288" s="3">
        <f t="shared" si="86"/>
        <v>0.111134307585247</v>
      </c>
      <c r="G288" s="3">
        <v>0.01</v>
      </c>
      <c r="H288" s="3">
        <v>0.11</v>
      </c>
      <c r="I288" s="3">
        <v>0.06</v>
      </c>
      <c r="J288" s="3">
        <v>0.04</v>
      </c>
      <c r="K288" s="3">
        <v>0.02</v>
      </c>
      <c r="L288" s="3">
        <v>0.01</v>
      </c>
    </row>
    <row r="289" spans="1:1">
      <c r="A289" s="8"/>
    </row>
    <row r="290" spans="1:1">
      <c r="A290" s="8"/>
    </row>
    <row r="291" spans="1:15">
      <c r="A291" s="8" t="s">
        <v>202</v>
      </c>
      <c r="B291" s="3">
        <v>57.99034925061</v>
      </c>
      <c r="C291" s="3">
        <v>1.123</v>
      </c>
      <c r="D291" s="3">
        <v>13.124</v>
      </c>
      <c r="E291" s="3">
        <v>5.8</v>
      </c>
      <c r="F291" s="3">
        <f>E291*(55.85*2+48)/(55.85+16)/2</f>
        <v>6.44578983994433</v>
      </c>
      <c r="G291" s="3">
        <v>0.068</v>
      </c>
      <c r="H291" s="3">
        <v>3.774</v>
      </c>
      <c r="I291" s="3">
        <v>4.901</v>
      </c>
      <c r="J291" s="3">
        <v>4.341</v>
      </c>
      <c r="K291" s="3">
        <v>3.074</v>
      </c>
      <c r="L291" s="3">
        <v>0.234</v>
      </c>
      <c r="M291" s="3">
        <v>5.1144</v>
      </c>
      <c r="N291" s="3">
        <f t="shared" si="91"/>
        <v>100.189539090554</v>
      </c>
      <c r="O291" s="3">
        <f t="shared" si="92"/>
        <v>-0.189539090554305</v>
      </c>
    </row>
    <row r="292" spans="1:15">
      <c r="A292" s="8" t="s">
        <v>203</v>
      </c>
      <c r="B292" s="3">
        <v>58.397533635413</v>
      </c>
      <c r="C292" s="3">
        <v>0.9</v>
      </c>
      <c r="D292" s="3">
        <v>13.091</v>
      </c>
      <c r="E292" s="3">
        <v>5.367</v>
      </c>
      <c r="F292" s="3">
        <f>E292*(55.85*2+48)/(55.85+16)/2</f>
        <v>5.96457828810021</v>
      </c>
      <c r="G292" s="3">
        <v>0</v>
      </c>
      <c r="H292" s="3">
        <v>3.617</v>
      </c>
      <c r="I292" s="3">
        <v>4.918</v>
      </c>
      <c r="J292" s="3">
        <v>4.391</v>
      </c>
      <c r="K292" s="3">
        <v>3.081</v>
      </c>
      <c r="L292" s="3">
        <v>0.222</v>
      </c>
      <c r="M292" s="3">
        <v>5.1144</v>
      </c>
      <c r="N292" s="3">
        <f t="shared" si="91"/>
        <v>99.6965119235132</v>
      </c>
      <c r="O292" s="3">
        <f t="shared" si="92"/>
        <v>0.303488076486772</v>
      </c>
    </row>
    <row r="293" spans="1:15">
      <c r="A293" s="8" t="s">
        <v>204</v>
      </c>
      <c r="B293" s="3">
        <v>57.8070149878006</v>
      </c>
      <c r="C293" s="3">
        <v>1.089</v>
      </c>
      <c r="D293" s="3">
        <v>13.167</v>
      </c>
      <c r="E293" s="3">
        <v>6.04</v>
      </c>
      <c r="F293" s="3">
        <f t="shared" ref="F293:F304" si="93">E293*(55.85*2+48)/(55.85+16)/2</f>
        <v>6.71251217814892</v>
      </c>
      <c r="G293" s="3">
        <v>0.03</v>
      </c>
      <c r="H293" s="3">
        <v>3.653</v>
      </c>
      <c r="I293" s="3">
        <v>5.041</v>
      </c>
      <c r="J293" s="3">
        <v>4.316</v>
      </c>
      <c r="K293" s="3">
        <v>2.991</v>
      </c>
      <c r="L293" s="3">
        <v>0.294</v>
      </c>
      <c r="M293" s="3">
        <v>5.1144</v>
      </c>
      <c r="N293" s="3">
        <f t="shared" si="91"/>
        <v>100.21492716595</v>
      </c>
      <c r="O293" s="3">
        <f t="shared" si="92"/>
        <v>-0.214927165949533</v>
      </c>
    </row>
    <row r="294" spans="1:15">
      <c r="A294" s="8" t="s">
        <v>205</v>
      </c>
      <c r="B294" s="3">
        <v>58.3823401882189</v>
      </c>
      <c r="C294" s="3">
        <v>0.893</v>
      </c>
      <c r="D294" s="3">
        <v>13.266</v>
      </c>
      <c r="E294" s="3">
        <v>6.112</v>
      </c>
      <c r="F294" s="3">
        <f t="shared" si="93"/>
        <v>6.7925288796103</v>
      </c>
      <c r="G294" s="3">
        <v>0.051</v>
      </c>
      <c r="H294" s="3">
        <v>3.703</v>
      </c>
      <c r="I294" s="3">
        <v>4.924</v>
      </c>
      <c r="J294" s="3">
        <v>4.434</v>
      </c>
      <c r="K294" s="3">
        <v>2.965</v>
      </c>
      <c r="L294" s="3">
        <v>0.264</v>
      </c>
      <c r="M294" s="3">
        <v>5.1144</v>
      </c>
      <c r="N294" s="3">
        <f t="shared" si="91"/>
        <v>100.789269067829</v>
      </c>
      <c r="O294" s="3">
        <f t="shared" si="92"/>
        <v>-0.78926906782921</v>
      </c>
    </row>
    <row r="295" spans="1:15">
      <c r="A295" s="8" t="s">
        <v>206</v>
      </c>
      <c r="B295" s="3">
        <v>58.1524126873475</v>
      </c>
      <c r="C295" s="3">
        <v>0.909</v>
      </c>
      <c r="D295" s="3">
        <v>13.144</v>
      </c>
      <c r="E295" s="3">
        <v>6.146</v>
      </c>
      <c r="F295" s="3">
        <f t="shared" si="93"/>
        <v>6.83031454418928</v>
      </c>
      <c r="G295" s="3">
        <v>0.133</v>
      </c>
      <c r="H295" s="3">
        <v>3.644</v>
      </c>
      <c r="I295" s="3">
        <v>5.089</v>
      </c>
      <c r="J295" s="3">
        <v>4.412</v>
      </c>
      <c r="K295" s="3">
        <v>2.974</v>
      </c>
      <c r="L295" s="3">
        <v>0.255</v>
      </c>
      <c r="M295" s="3">
        <v>5.1144</v>
      </c>
      <c r="N295" s="3">
        <f t="shared" si="91"/>
        <v>100.657127231537</v>
      </c>
      <c r="O295" s="3">
        <f t="shared" si="92"/>
        <v>-0.657127231536791</v>
      </c>
    </row>
    <row r="296" spans="1:15">
      <c r="A296" s="8" t="s">
        <v>207</v>
      </c>
      <c r="B296" s="3">
        <v>58.4269076333217</v>
      </c>
      <c r="C296" s="3">
        <v>1.047</v>
      </c>
      <c r="D296" s="3">
        <v>13.024</v>
      </c>
      <c r="E296" s="3">
        <v>5.873</v>
      </c>
      <c r="F296" s="3">
        <f t="shared" si="93"/>
        <v>6.52691788448156</v>
      </c>
      <c r="G296" s="3">
        <v>0</v>
      </c>
      <c r="H296" s="3">
        <v>3.669</v>
      </c>
      <c r="I296" s="3">
        <v>4.991</v>
      </c>
      <c r="J296" s="3">
        <v>4.426</v>
      </c>
      <c r="K296" s="3">
        <v>3.052</v>
      </c>
      <c r="L296" s="3">
        <v>0.283</v>
      </c>
      <c r="M296" s="3">
        <v>5.1144</v>
      </c>
      <c r="N296" s="3">
        <f t="shared" si="91"/>
        <v>100.560225517803</v>
      </c>
      <c r="O296" s="3">
        <f t="shared" si="92"/>
        <v>-0.560225517803261</v>
      </c>
    </row>
    <row r="297" spans="1:15">
      <c r="A297" s="8" t="s">
        <v>208</v>
      </c>
      <c r="B297" s="3">
        <v>58.2344573021959</v>
      </c>
      <c r="C297" s="3">
        <v>1.139</v>
      </c>
      <c r="D297" s="3">
        <v>13.164</v>
      </c>
      <c r="E297" s="3">
        <v>6.049</v>
      </c>
      <c r="F297" s="3">
        <f t="shared" si="93"/>
        <v>6.72251426583159</v>
      </c>
      <c r="G297" s="3">
        <v>0</v>
      </c>
      <c r="H297" s="3">
        <v>3.7</v>
      </c>
      <c r="I297" s="3">
        <v>5.009</v>
      </c>
      <c r="J297" s="3">
        <v>4.407</v>
      </c>
      <c r="K297" s="3">
        <v>3.055</v>
      </c>
      <c r="L297" s="3">
        <v>0.275</v>
      </c>
      <c r="M297" s="3">
        <v>5.1144</v>
      </c>
      <c r="N297" s="3">
        <f t="shared" si="91"/>
        <v>100.820371568028</v>
      </c>
      <c r="O297" s="3">
        <f t="shared" si="92"/>
        <v>-0.820371568027511</v>
      </c>
    </row>
    <row r="298" spans="1:15">
      <c r="A298" s="8" t="s">
        <v>209</v>
      </c>
      <c r="B298" s="3">
        <v>58.0875873126525</v>
      </c>
      <c r="C298" s="3">
        <v>0.9</v>
      </c>
      <c r="D298" s="3">
        <v>12.835</v>
      </c>
      <c r="E298" s="3">
        <v>5.681</v>
      </c>
      <c r="F298" s="3">
        <f t="shared" si="93"/>
        <v>6.31354001391788</v>
      </c>
      <c r="G298" s="3">
        <v>0.019</v>
      </c>
      <c r="H298" s="3">
        <v>3.708</v>
      </c>
      <c r="I298" s="3">
        <v>4.952</v>
      </c>
      <c r="J298" s="3">
        <v>4.424</v>
      </c>
      <c r="K298" s="3">
        <v>3.04</v>
      </c>
      <c r="L298" s="3">
        <v>0.232</v>
      </c>
      <c r="M298" s="3">
        <v>5.1144</v>
      </c>
      <c r="N298" s="3">
        <f t="shared" si="91"/>
        <v>99.6255273265704</v>
      </c>
      <c r="O298" s="3">
        <f t="shared" si="92"/>
        <v>0.374472673429594</v>
      </c>
    </row>
    <row r="299" spans="1:15">
      <c r="A299" s="8" t="s">
        <v>210</v>
      </c>
      <c r="B299" s="3">
        <v>57.907291739282</v>
      </c>
      <c r="C299" s="3">
        <v>1.118</v>
      </c>
      <c r="D299" s="3">
        <v>13.053</v>
      </c>
      <c r="E299" s="3">
        <v>5.81</v>
      </c>
      <c r="F299" s="3">
        <f t="shared" si="93"/>
        <v>6.45690327070285</v>
      </c>
      <c r="G299" s="3">
        <v>0.024</v>
      </c>
      <c r="H299" s="3">
        <v>3.702</v>
      </c>
      <c r="I299" s="3">
        <v>4.945</v>
      </c>
      <c r="J299" s="3">
        <v>4.295</v>
      </c>
      <c r="K299" s="3">
        <v>3.011</v>
      </c>
      <c r="L299" s="3">
        <v>0.236</v>
      </c>
      <c r="M299" s="3">
        <v>5.1144</v>
      </c>
      <c r="N299" s="3">
        <f t="shared" si="91"/>
        <v>99.8625950099849</v>
      </c>
      <c r="O299" s="3">
        <f t="shared" si="92"/>
        <v>0.137404990015128</v>
      </c>
    </row>
    <row r="300" spans="1:15">
      <c r="A300" s="8" t="s">
        <v>211</v>
      </c>
      <c r="B300" s="3">
        <v>57.8434792610666</v>
      </c>
      <c r="C300" s="3">
        <v>1.18</v>
      </c>
      <c r="D300" s="3">
        <v>13.094</v>
      </c>
      <c r="E300" s="3">
        <v>5.738</v>
      </c>
      <c r="F300" s="3">
        <f t="shared" si="93"/>
        <v>6.37688656924148</v>
      </c>
      <c r="G300" s="3">
        <v>0.06</v>
      </c>
      <c r="H300" s="3">
        <v>3.677</v>
      </c>
      <c r="I300" s="3">
        <v>5.074</v>
      </c>
      <c r="J300" s="3">
        <v>4.417</v>
      </c>
      <c r="K300" s="3">
        <v>2.999</v>
      </c>
      <c r="L300" s="3">
        <v>0.305</v>
      </c>
      <c r="M300" s="3">
        <v>5.1144</v>
      </c>
      <c r="N300" s="3">
        <f t="shared" si="91"/>
        <v>100.140765830308</v>
      </c>
      <c r="O300" s="3">
        <f t="shared" si="92"/>
        <v>-0.140765830308084</v>
      </c>
    </row>
    <row r="301" spans="1:15">
      <c r="A301" s="2" t="s">
        <v>25</v>
      </c>
      <c r="B301" s="3">
        <f>AVERAGE(B291:B300)</f>
        <v>58.1229373997909</v>
      </c>
      <c r="C301" s="3">
        <f>AVERAGE(C291:C300)</f>
        <v>1.0298</v>
      </c>
      <c r="D301" s="3">
        <f>AVERAGE(D291:D300)</f>
        <v>13.0962</v>
      </c>
      <c r="E301" s="3">
        <f>AVERAGE(E291:E300)</f>
        <v>5.8616</v>
      </c>
      <c r="F301" s="3">
        <f t="shared" si="93"/>
        <v>6.51424857341684</v>
      </c>
      <c r="G301" s="3">
        <f t="shared" ref="G301:L301" si="94">AVERAGE(G291:G300)</f>
        <v>0.0385</v>
      </c>
      <c r="H301" s="3">
        <f t="shared" si="94"/>
        <v>3.6847</v>
      </c>
      <c r="I301" s="3">
        <f t="shared" si="94"/>
        <v>4.9844</v>
      </c>
      <c r="J301" s="3">
        <f t="shared" si="94"/>
        <v>4.3863</v>
      </c>
      <c r="K301" s="3">
        <f t="shared" si="94"/>
        <v>3.0242</v>
      </c>
      <c r="L301" s="3">
        <f t="shared" si="94"/>
        <v>0.26</v>
      </c>
      <c r="M301" s="3">
        <v>5.1144</v>
      </c>
      <c r="N301" s="3">
        <f>AVERAGE(N291:N300)</f>
        <v>100.255685973208</v>
      </c>
      <c r="O301" s="3">
        <f>AVERAGE(O291:O300)</f>
        <v>-0.25568597320772</v>
      </c>
    </row>
    <row r="302" spans="1:15">
      <c r="A302" s="2" t="s">
        <v>26</v>
      </c>
      <c r="B302" s="3">
        <f>2*STDEV(B291:B300)</f>
        <v>0.467443354572284</v>
      </c>
      <c r="C302" s="3">
        <f>2*STDEV(C291:C300)</f>
        <v>0.23262139005498</v>
      </c>
      <c r="D302" s="3">
        <f>2*STDEV(D291:D300)</f>
        <v>0.227874819436754</v>
      </c>
      <c r="E302" s="3">
        <f>2*STDEV(E291:E300)</f>
        <v>0.475926418215627</v>
      </c>
      <c r="F302" s="3">
        <f t="shared" si="93"/>
        <v>0.528917529499204</v>
      </c>
      <c r="G302" s="3">
        <f t="shared" ref="G302:L302" si="95">2*STDEV(G291:G300)</f>
        <v>0.0830756014456444</v>
      </c>
      <c r="H302" s="3">
        <f t="shared" si="95"/>
        <v>0.0867591813905338</v>
      </c>
      <c r="I302" s="3">
        <f t="shared" si="95"/>
        <v>0.134058693613407</v>
      </c>
      <c r="J302" s="3">
        <f t="shared" si="95"/>
        <v>0.100346289307467</v>
      </c>
      <c r="K302" s="3">
        <f t="shared" si="95"/>
        <v>0.0833029277863495</v>
      </c>
      <c r="L302" s="3">
        <f t="shared" si="95"/>
        <v>0.057565421719794</v>
      </c>
      <c r="N302" s="3">
        <f>2*STDEV(N291:N300)</f>
        <v>0.879651327597232</v>
      </c>
      <c r="O302" s="3">
        <f>2*STDEV(O291:O300)</f>
        <v>0.879651327597232</v>
      </c>
    </row>
    <row r="303" spans="1:15">
      <c r="A303" s="2" t="s">
        <v>27</v>
      </c>
      <c r="B303" s="3">
        <v>57.9</v>
      </c>
      <c r="C303" s="3">
        <v>0.97</v>
      </c>
      <c r="D303" s="3">
        <v>13.1</v>
      </c>
      <c r="E303" s="3">
        <v>5.72</v>
      </c>
      <c r="F303" s="3">
        <f t="shared" si="93"/>
        <v>6.35688239387613</v>
      </c>
      <c r="G303" s="3">
        <v>0.05</v>
      </c>
      <c r="H303" s="3">
        <v>3.74</v>
      </c>
      <c r="I303" s="3">
        <v>5.01</v>
      </c>
      <c r="J303" s="3">
        <v>4.42</v>
      </c>
      <c r="K303" s="3">
        <v>3</v>
      </c>
      <c r="L303" s="3">
        <v>0.29</v>
      </c>
      <c r="M303" s="3">
        <v>5.1144</v>
      </c>
      <c r="N303" s="3">
        <f t="shared" ref="N303:N316" si="96">SUM(B303:L303)-E303+M303</f>
        <v>99.9512823938761</v>
      </c>
      <c r="O303" s="3">
        <f t="shared" ref="O303:O316" si="97">100-N303</f>
        <v>0.0487176061238586</v>
      </c>
    </row>
    <row r="304" spans="1:12">
      <c r="A304" s="8" t="s">
        <v>28</v>
      </c>
      <c r="B304" s="3">
        <v>0.5</v>
      </c>
      <c r="C304" s="3">
        <v>0.04</v>
      </c>
      <c r="D304" s="3">
        <v>0.1</v>
      </c>
      <c r="E304" s="3">
        <v>0.1</v>
      </c>
      <c r="F304" s="3">
        <f t="shared" si="93"/>
        <v>0.111134307585247</v>
      </c>
      <c r="G304" s="3">
        <v>0.01</v>
      </c>
      <c r="H304" s="3">
        <v>0.1</v>
      </c>
      <c r="I304" s="3">
        <v>0.07</v>
      </c>
      <c r="J304" s="3">
        <v>0.05</v>
      </c>
      <c r="K304" s="3">
        <v>0.05</v>
      </c>
      <c r="L304" s="3">
        <v>0.01</v>
      </c>
    </row>
    <row r="305" spans="1:1">
      <c r="A305" s="8"/>
    </row>
    <row r="306" spans="1:1">
      <c r="A306" s="8"/>
    </row>
    <row r="307" spans="1:15">
      <c r="A307" s="8" t="s">
        <v>212</v>
      </c>
      <c r="B307" s="3">
        <v>60.948</v>
      </c>
      <c r="C307" s="3">
        <v>1.113</v>
      </c>
      <c r="D307" s="3">
        <v>13.936</v>
      </c>
      <c r="E307" s="3">
        <v>6.09375121163166</v>
      </c>
      <c r="F307" s="3">
        <f t="shared" ref="F307:F320" si="98">E307*(55.85*2+48)/(55.85+16)/2</f>
        <v>6.77224821501445</v>
      </c>
      <c r="G307" s="3">
        <v>0.125</v>
      </c>
      <c r="H307" s="3">
        <v>3.495</v>
      </c>
      <c r="I307" s="3">
        <v>5.351</v>
      </c>
      <c r="J307" s="3">
        <v>4.72820469083156</v>
      </c>
      <c r="K307" s="3">
        <v>3.17184466019417</v>
      </c>
      <c r="L307" s="3">
        <v>0.269</v>
      </c>
      <c r="M307" s="3">
        <v>0.5749</v>
      </c>
      <c r="N307" s="3">
        <f t="shared" si="96"/>
        <v>100.48419756604</v>
      </c>
      <c r="O307" s="3">
        <f t="shared" si="97"/>
        <v>-0.48419756604018</v>
      </c>
    </row>
    <row r="308" spans="1:15">
      <c r="A308" s="8" t="s">
        <v>213</v>
      </c>
      <c r="B308" s="3">
        <v>60.488</v>
      </c>
      <c r="C308" s="3">
        <v>1.053</v>
      </c>
      <c r="D308" s="3">
        <v>13.985</v>
      </c>
      <c r="E308" s="3">
        <v>5.84819386106624</v>
      </c>
      <c r="F308" s="3">
        <f t="shared" si="98"/>
        <v>6.49934975373889</v>
      </c>
      <c r="G308" s="3">
        <v>0</v>
      </c>
      <c r="H308" s="3">
        <v>3.451</v>
      </c>
      <c r="I308" s="3">
        <v>5.307</v>
      </c>
      <c r="J308" s="3">
        <v>4.4122132196162</v>
      </c>
      <c r="K308" s="3">
        <v>3.17184466019417</v>
      </c>
      <c r="L308" s="3">
        <v>0.227</v>
      </c>
      <c r="M308" s="3">
        <v>0.5749</v>
      </c>
      <c r="N308" s="3">
        <f t="shared" si="96"/>
        <v>99.1693076335493</v>
      </c>
      <c r="O308" s="3">
        <f t="shared" si="97"/>
        <v>0.830692366450748</v>
      </c>
    </row>
    <row r="309" spans="1:15">
      <c r="A309" s="8" t="s">
        <v>214</v>
      </c>
      <c r="B309" s="3">
        <v>60.666</v>
      </c>
      <c r="C309" s="3">
        <v>0.981</v>
      </c>
      <c r="D309" s="3">
        <v>13.797</v>
      </c>
      <c r="E309" s="3">
        <v>5.89337641357027</v>
      </c>
      <c r="F309" s="3">
        <f t="shared" si="98"/>
        <v>6.54956307061359</v>
      </c>
      <c r="G309" s="3">
        <v>0.07</v>
      </c>
      <c r="H309" s="3">
        <v>3.417</v>
      </c>
      <c r="I309" s="3">
        <v>5.266</v>
      </c>
      <c r="J309" s="3">
        <v>4.61736460554371</v>
      </c>
      <c r="K309" s="3">
        <v>3.17378640776699</v>
      </c>
      <c r="L309" s="3">
        <v>0.368</v>
      </c>
      <c r="M309" s="3">
        <v>0.5749</v>
      </c>
      <c r="N309" s="3">
        <f t="shared" si="96"/>
        <v>99.4806140839243</v>
      </c>
      <c r="O309" s="3">
        <f t="shared" si="97"/>
        <v>0.519385916075706</v>
      </c>
    </row>
    <row r="310" spans="1:15">
      <c r="A310" s="8" t="s">
        <v>215</v>
      </c>
      <c r="B310" s="3">
        <v>60.963</v>
      </c>
      <c r="C310" s="3">
        <v>1.048</v>
      </c>
      <c r="D310" s="3">
        <v>14.052</v>
      </c>
      <c r="E310" s="3">
        <v>5.94052342487884</v>
      </c>
      <c r="F310" s="3">
        <f t="shared" si="98"/>
        <v>6.6019595751785</v>
      </c>
      <c r="G310" s="3">
        <v>0.003</v>
      </c>
      <c r="H310" s="3">
        <v>3.524</v>
      </c>
      <c r="I310" s="3">
        <v>5.333</v>
      </c>
      <c r="J310" s="3">
        <v>4.59014072494669</v>
      </c>
      <c r="K310" s="3">
        <v>3.16990291262136</v>
      </c>
      <c r="L310" s="3">
        <v>0.284</v>
      </c>
      <c r="M310" s="3">
        <v>0.5749</v>
      </c>
      <c r="N310" s="3">
        <f t="shared" si="96"/>
        <v>100.143903212747</v>
      </c>
      <c r="O310" s="3">
        <f t="shared" si="97"/>
        <v>-0.143903212746537</v>
      </c>
    </row>
    <row r="311" spans="1:15">
      <c r="A311" s="8" t="s">
        <v>216</v>
      </c>
      <c r="B311" s="3">
        <v>60.58</v>
      </c>
      <c r="C311" s="3">
        <v>1.108</v>
      </c>
      <c r="D311" s="3">
        <v>13.923</v>
      </c>
      <c r="E311" s="3">
        <v>6.32064620355412</v>
      </c>
      <c r="F311" s="3">
        <f t="shared" si="98"/>
        <v>7.02440639323308</v>
      </c>
      <c r="G311" s="3">
        <v>0.179</v>
      </c>
      <c r="H311" s="3">
        <v>3.373</v>
      </c>
      <c r="I311" s="3">
        <v>5.373</v>
      </c>
      <c r="J311" s="3">
        <v>4.61639232409382</v>
      </c>
      <c r="K311" s="3">
        <v>3.19320388349514</v>
      </c>
      <c r="L311" s="3">
        <v>0.327</v>
      </c>
      <c r="M311" s="3">
        <v>0.5749</v>
      </c>
      <c r="N311" s="3">
        <f t="shared" si="96"/>
        <v>100.271902600822</v>
      </c>
      <c r="O311" s="3">
        <f t="shared" si="97"/>
        <v>-0.271902600822045</v>
      </c>
    </row>
    <row r="312" spans="1:15">
      <c r="A312" s="8" t="s">
        <v>217</v>
      </c>
      <c r="B312" s="3">
        <v>60.45</v>
      </c>
      <c r="C312" s="3">
        <v>1.207</v>
      </c>
      <c r="D312" s="3">
        <v>13.875</v>
      </c>
      <c r="E312" s="3">
        <v>6.06231987075929</v>
      </c>
      <c r="F312" s="3">
        <f t="shared" si="98"/>
        <v>6.73731721197118</v>
      </c>
      <c r="G312" s="3">
        <v>0.06</v>
      </c>
      <c r="H312" s="3">
        <v>3.513</v>
      </c>
      <c r="I312" s="3">
        <v>5.241</v>
      </c>
      <c r="J312" s="3">
        <v>4.58430703624733</v>
      </c>
      <c r="K312" s="3">
        <v>3.20776699029126</v>
      </c>
      <c r="L312" s="3">
        <v>0.286</v>
      </c>
      <c r="M312" s="3">
        <v>0.5749</v>
      </c>
      <c r="N312" s="3">
        <f t="shared" si="96"/>
        <v>99.7362912385098</v>
      </c>
      <c r="O312" s="3">
        <f t="shared" si="97"/>
        <v>0.263708761490221</v>
      </c>
    </row>
    <row r="313" spans="1:15">
      <c r="A313" s="8" t="s">
        <v>218</v>
      </c>
      <c r="B313" s="3">
        <v>60.998</v>
      </c>
      <c r="C313" s="3">
        <v>0.914</v>
      </c>
      <c r="D313" s="3">
        <v>13.9</v>
      </c>
      <c r="E313" s="3">
        <v>5.8953408723748</v>
      </c>
      <c r="F313" s="3">
        <f t="shared" si="98"/>
        <v>6.5517462583038</v>
      </c>
      <c r="G313" s="3">
        <v>0.022</v>
      </c>
      <c r="H313" s="3">
        <v>3.476</v>
      </c>
      <c r="I313" s="3">
        <v>5.265</v>
      </c>
      <c r="J313" s="3">
        <v>4.49096801705757</v>
      </c>
      <c r="K313" s="3">
        <v>3.21165048543689</v>
      </c>
      <c r="L313" s="3">
        <v>0.294</v>
      </c>
      <c r="M313" s="3">
        <v>0.5749</v>
      </c>
      <c r="N313" s="3">
        <f t="shared" si="96"/>
        <v>99.6982647607983</v>
      </c>
      <c r="O313" s="3">
        <f t="shared" si="97"/>
        <v>0.301735239201747</v>
      </c>
    </row>
    <row r="314" spans="1:15">
      <c r="A314" s="8" t="s">
        <v>219</v>
      </c>
      <c r="B314" s="3">
        <v>60.954</v>
      </c>
      <c r="C314" s="3">
        <v>1.083</v>
      </c>
      <c r="D314" s="3">
        <v>13.92</v>
      </c>
      <c r="E314" s="3">
        <v>6.20179644588045</v>
      </c>
      <c r="F314" s="3">
        <f t="shared" si="98"/>
        <v>6.8923235379757</v>
      </c>
      <c r="G314" s="3">
        <v>0.087</v>
      </c>
      <c r="H314" s="3">
        <v>3.485</v>
      </c>
      <c r="I314" s="3">
        <v>5.298</v>
      </c>
      <c r="J314" s="3">
        <v>4.61736460554371</v>
      </c>
      <c r="K314" s="3">
        <v>3.23398058252427</v>
      </c>
      <c r="L314" s="3">
        <v>0.345</v>
      </c>
      <c r="M314" s="3">
        <v>0.5749</v>
      </c>
      <c r="N314" s="3">
        <f t="shared" si="96"/>
        <v>100.490568726044</v>
      </c>
      <c r="O314" s="3">
        <f t="shared" si="97"/>
        <v>-0.490568726043676</v>
      </c>
    </row>
    <row r="315" spans="1:15">
      <c r="A315" s="8" t="s">
        <v>220</v>
      </c>
      <c r="B315" s="3">
        <v>60.485</v>
      </c>
      <c r="C315" s="3">
        <v>1.068</v>
      </c>
      <c r="D315" s="3">
        <v>13.906</v>
      </c>
      <c r="E315" s="3">
        <v>6.28626817447496</v>
      </c>
      <c r="F315" s="3">
        <f t="shared" si="98"/>
        <v>6.9862006086545</v>
      </c>
      <c r="G315" s="3">
        <v>0.114</v>
      </c>
      <c r="H315" s="3">
        <v>3.555</v>
      </c>
      <c r="I315" s="3">
        <v>5.366</v>
      </c>
      <c r="J315" s="3">
        <v>4.53180383795309</v>
      </c>
      <c r="K315" s="3">
        <v>3.22038834951456</v>
      </c>
      <c r="L315" s="3">
        <v>0.224</v>
      </c>
      <c r="M315" s="3">
        <v>0.5749</v>
      </c>
      <c r="N315" s="3">
        <f t="shared" si="96"/>
        <v>100.031292796122</v>
      </c>
      <c r="O315" s="3">
        <f t="shared" si="97"/>
        <v>-0.0312927961221732</v>
      </c>
    </row>
    <row r="316" spans="1:15">
      <c r="A316" s="8" t="s">
        <v>221</v>
      </c>
      <c r="B316" s="3">
        <v>60.732</v>
      </c>
      <c r="C316" s="3">
        <v>1.078</v>
      </c>
      <c r="D316" s="3">
        <v>13.981</v>
      </c>
      <c r="E316" s="3">
        <v>6.24599676898223</v>
      </c>
      <c r="F316" s="3">
        <f t="shared" si="98"/>
        <v>6.9414452610053</v>
      </c>
      <c r="G316" s="3">
        <v>0.089</v>
      </c>
      <c r="H316" s="3">
        <v>3.614</v>
      </c>
      <c r="I316" s="3">
        <v>5.284</v>
      </c>
      <c r="J316" s="3">
        <v>4.45207675906183</v>
      </c>
      <c r="K316" s="3">
        <v>3.19805825242718</v>
      </c>
      <c r="L316" s="3">
        <v>0.325</v>
      </c>
      <c r="M316" s="3">
        <v>0.5749</v>
      </c>
      <c r="N316" s="3">
        <f t="shared" si="96"/>
        <v>100.269480272494</v>
      </c>
      <c r="O316" s="3">
        <f t="shared" si="97"/>
        <v>-0.269480272494306</v>
      </c>
    </row>
    <row r="317" spans="1:15">
      <c r="A317" s="2" t="s">
        <v>25</v>
      </c>
      <c r="B317" s="3">
        <f>AVERAGE(B307:B316)</f>
        <v>60.7264</v>
      </c>
      <c r="C317" s="3">
        <f>AVERAGE(C307:C316)</f>
        <v>1.0653</v>
      </c>
      <c r="D317" s="3">
        <f>AVERAGE(D307:D316)</f>
        <v>13.9275</v>
      </c>
      <c r="E317" s="3">
        <f>AVERAGE(E307:E316)</f>
        <v>6.07882132471729</v>
      </c>
      <c r="F317" s="3">
        <f t="shared" si="98"/>
        <v>6.7556559885689</v>
      </c>
      <c r="G317" s="3">
        <f t="shared" ref="G317:L317" si="99">AVERAGE(G307:G316)</f>
        <v>0.0749</v>
      </c>
      <c r="H317" s="3">
        <f t="shared" si="99"/>
        <v>3.4903</v>
      </c>
      <c r="I317" s="3">
        <f t="shared" si="99"/>
        <v>5.3084</v>
      </c>
      <c r="J317" s="3">
        <f t="shared" si="99"/>
        <v>4.56408358208955</v>
      </c>
      <c r="K317" s="3">
        <v>3.1952427184466</v>
      </c>
      <c r="L317" s="3">
        <f t="shared" si="99"/>
        <v>0.2949</v>
      </c>
      <c r="M317" s="3">
        <v>0.5749</v>
      </c>
      <c r="N317" s="3">
        <f>AVERAGE(N307:N316)</f>
        <v>99.977582289105</v>
      </c>
      <c r="O317" s="3">
        <f>AVERAGE(O307:O316)</f>
        <v>0.0224177108949505</v>
      </c>
    </row>
    <row r="318" spans="1:15">
      <c r="A318" s="2" t="s">
        <v>26</v>
      </c>
      <c r="B318" s="3">
        <f>2*STDEV(B307:B316)</f>
        <v>0.445856180099966</v>
      </c>
      <c r="C318" s="3">
        <f>2*STDEV(C307:C316)</f>
        <v>0.156500763221426</v>
      </c>
      <c r="D318" s="3">
        <f>2*STDEV(D307:D316)</f>
        <v>0.137957320292263</v>
      </c>
      <c r="E318" s="3">
        <f>2*STDEV(E307:E316)</f>
        <v>0.356183101568767</v>
      </c>
      <c r="F318" s="3">
        <f t="shared" si="98"/>
        <v>0.395841623664106</v>
      </c>
      <c r="G318" s="3">
        <f t="shared" ref="G318:L318" si="100">2*STDEV(G307:G316)</f>
        <v>0.113617095740229</v>
      </c>
      <c r="H318" s="3">
        <f t="shared" si="100"/>
        <v>0.136739980335753</v>
      </c>
      <c r="I318" s="3">
        <f t="shared" si="100"/>
        <v>0.0915068910580572</v>
      </c>
      <c r="J318" s="3">
        <f t="shared" si="100"/>
        <v>0.186709094786969</v>
      </c>
      <c r="K318" s="3">
        <f t="shared" si="100"/>
        <v>0.046036210118735</v>
      </c>
      <c r="L318" s="3">
        <f t="shared" si="100"/>
        <v>0.0949781261367288</v>
      </c>
      <c r="N318" s="3">
        <f>2*STDEV(N307:N316)</f>
        <v>0.884110460318206</v>
      </c>
      <c r="O318" s="3">
        <f>2*STDEV(O307:O316)</f>
        <v>0.884110460318206</v>
      </c>
    </row>
    <row r="319" spans="1:15">
      <c r="A319" s="2" t="s">
        <v>27</v>
      </c>
      <c r="B319" s="3">
        <v>60.3</v>
      </c>
      <c r="C319" s="3">
        <v>1.01</v>
      </c>
      <c r="D319" s="3">
        <v>13.8</v>
      </c>
      <c r="E319" s="3">
        <v>5.91</v>
      </c>
      <c r="F319" s="3">
        <f t="shared" si="98"/>
        <v>6.5680375782881</v>
      </c>
      <c r="G319" s="3">
        <v>0.05</v>
      </c>
      <c r="H319" s="3">
        <v>3.51</v>
      </c>
      <c r="I319" s="3">
        <v>5.32</v>
      </c>
      <c r="J319" s="3">
        <v>4.66</v>
      </c>
      <c r="K319" s="3">
        <v>3.18</v>
      </c>
      <c r="L319" s="3">
        <v>0.27</v>
      </c>
      <c r="M319" s="3">
        <v>0.5749</v>
      </c>
      <c r="N319" s="3">
        <f t="shared" ref="N319:N332" si="101">SUM(B319:L319)-E319+M319</f>
        <v>99.2429375782881</v>
      </c>
      <c r="O319" s="3">
        <f t="shared" ref="O319:O332" si="102">100-N319</f>
        <v>0.757062421711908</v>
      </c>
    </row>
    <row r="320" spans="1:12">
      <c r="A320" s="8" t="s">
        <v>28</v>
      </c>
      <c r="B320" s="3">
        <v>0.08</v>
      </c>
      <c r="C320" s="3">
        <v>0.03</v>
      </c>
      <c r="D320" s="3">
        <v>0.1</v>
      </c>
      <c r="E320" s="3">
        <v>0.09</v>
      </c>
      <c r="F320" s="3">
        <f t="shared" si="98"/>
        <v>0.100020876826722</v>
      </c>
      <c r="G320" s="3">
        <v>0.01</v>
      </c>
      <c r="H320" s="3">
        <v>0.08</v>
      </c>
      <c r="I320" s="3">
        <v>0.04</v>
      </c>
      <c r="J320" s="3">
        <v>0.05</v>
      </c>
      <c r="K320" s="3">
        <v>0.04</v>
      </c>
      <c r="L320" s="3">
        <v>0.02</v>
      </c>
    </row>
    <row r="321" spans="1:1">
      <c r="A321" s="8"/>
    </row>
    <row r="322" spans="1:1">
      <c r="A322" s="8"/>
    </row>
    <row r="323" spans="1:15">
      <c r="A323" s="8" t="s">
        <v>222</v>
      </c>
      <c r="B323" s="3">
        <v>58.835736286201</v>
      </c>
      <c r="C323" s="3">
        <v>0.654</v>
      </c>
      <c r="D323" s="3">
        <v>11.329</v>
      </c>
      <c r="E323" s="3">
        <v>5.36865724381625</v>
      </c>
      <c r="F323" s="3">
        <f t="shared" ref="F323:F336" si="103">E323*(55.85*2+48)/(55.85+16)/2</f>
        <v>5.9664200545404</v>
      </c>
      <c r="G323" s="3">
        <v>0.16</v>
      </c>
      <c r="H323" s="3">
        <v>6.19323987538941</v>
      </c>
      <c r="I323" s="3">
        <v>11.9609539748954</v>
      </c>
      <c r="J323" s="3">
        <v>1.49420408163265</v>
      </c>
      <c r="K323" s="3">
        <v>2.53689320388349</v>
      </c>
      <c r="L323" s="3">
        <v>0.128</v>
      </c>
      <c r="M323" s="3">
        <v>0.2991</v>
      </c>
      <c r="N323" s="3">
        <f t="shared" si="101"/>
        <v>99.5575474765423</v>
      </c>
      <c r="O323" s="3">
        <f t="shared" si="102"/>
        <v>0.442452523457661</v>
      </c>
    </row>
    <row r="324" spans="1:15">
      <c r="A324" s="8" t="s">
        <v>223</v>
      </c>
      <c r="B324" s="3">
        <v>59.1772773424191</v>
      </c>
      <c r="C324" s="3">
        <v>0.618</v>
      </c>
      <c r="D324" s="3">
        <v>11.465</v>
      </c>
      <c r="E324" s="3">
        <v>5.37950106007067</v>
      </c>
      <c r="F324" s="3">
        <f t="shared" si="103"/>
        <v>5.97847125465056</v>
      </c>
      <c r="G324" s="3">
        <v>0.079</v>
      </c>
      <c r="H324" s="3">
        <v>6.20965732087227</v>
      </c>
      <c r="I324" s="3">
        <v>11.6350962343096</v>
      </c>
      <c r="J324" s="3">
        <v>1.41248979591837</v>
      </c>
      <c r="K324" s="3">
        <v>2.64854368932039</v>
      </c>
      <c r="L324" s="3">
        <v>0.01</v>
      </c>
      <c r="M324" s="3">
        <v>0.2991</v>
      </c>
      <c r="N324" s="3">
        <f t="shared" si="101"/>
        <v>99.5326356374903</v>
      </c>
      <c r="O324" s="3">
        <f t="shared" si="102"/>
        <v>0.467364362509713</v>
      </c>
    </row>
    <row r="325" spans="1:15">
      <c r="A325" s="8" t="s">
        <v>224</v>
      </c>
      <c r="B325" s="3">
        <v>59.2608994889267</v>
      </c>
      <c r="C325" s="3">
        <v>0.778</v>
      </c>
      <c r="D325" s="3">
        <v>11.365</v>
      </c>
      <c r="E325" s="3">
        <v>5.40254416961131</v>
      </c>
      <c r="F325" s="3">
        <f t="shared" si="103"/>
        <v>6.00408005488466</v>
      </c>
      <c r="G325" s="3">
        <v>0.166</v>
      </c>
      <c r="H325" s="3">
        <v>6.31299065420561</v>
      </c>
      <c r="I325" s="3">
        <v>11.9155313807531</v>
      </c>
      <c r="J325" s="3">
        <v>1.37455102040816</v>
      </c>
      <c r="K325" s="3">
        <v>2.67281553398058</v>
      </c>
      <c r="L325" s="3">
        <v>0.079</v>
      </c>
      <c r="M325" s="3">
        <v>0.2991</v>
      </c>
      <c r="N325" s="3">
        <f t="shared" si="101"/>
        <v>100.227968133159</v>
      </c>
      <c r="O325" s="3">
        <f t="shared" si="102"/>
        <v>-0.227968133158797</v>
      </c>
    </row>
    <row r="326" spans="1:15">
      <c r="A326" s="8" t="s">
        <v>225</v>
      </c>
      <c r="B326" s="3">
        <v>59.0221229982964</v>
      </c>
      <c r="C326" s="3">
        <v>0.696</v>
      </c>
      <c r="D326" s="3">
        <v>11.635</v>
      </c>
      <c r="E326" s="3">
        <v>5.65911660777385</v>
      </c>
      <c r="F326" s="3">
        <f t="shared" si="103"/>
        <v>6.28922005749119</v>
      </c>
      <c r="G326" s="3">
        <v>0.109</v>
      </c>
      <c r="H326" s="3">
        <v>6.32747663551402</v>
      </c>
      <c r="I326" s="3">
        <v>11.7634644351464</v>
      </c>
      <c r="J326" s="3">
        <v>1.38719727891156</v>
      </c>
      <c r="K326" s="3">
        <v>2.59417475728155</v>
      </c>
      <c r="L326" s="3">
        <v>0.096</v>
      </c>
      <c r="M326" s="3">
        <v>0.2991</v>
      </c>
      <c r="N326" s="3">
        <f t="shared" si="101"/>
        <v>100.218756162641</v>
      </c>
      <c r="O326" s="3">
        <f t="shared" si="102"/>
        <v>-0.218756162641114</v>
      </c>
    </row>
    <row r="327" spans="1:15">
      <c r="A327" s="8" t="s">
        <v>226</v>
      </c>
      <c r="B327" s="3">
        <v>58.8196163543441</v>
      </c>
      <c r="C327" s="3">
        <v>0.597</v>
      </c>
      <c r="D327" s="3">
        <v>11.55</v>
      </c>
      <c r="E327" s="3">
        <v>5.40254416961131</v>
      </c>
      <c r="F327" s="3">
        <f t="shared" si="103"/>
        <v>6.00408005488466</v>
      </c>
      <c r="G327" s="3">
        <v>0.244</v>
      </c>
      <c r="H327" s="3">
        <v>6.33520249221184</v>
      </c>
      <c r="I327" s="3">
        <v>11.8701087866109</v>
      </c>
      <c r="J327" s="3">
        <v>1.50101360544218</v>
      </c>
      <c r="K327" s="3">
        <v>2.59126213592233</v>
      </c>
      <c r="L327" s="3">
        <v>0.135</v>
      </c>
      <c r="M327" s="3">
        <v>0.2991</v>
      </c>
      <c r="N327" s="3">
        <f t="shared" si="101"/>
        <v>99.946383429416</v>
      </c>
      <c r="O327" s="3">
        <f t="shared" si="102"/>
        <v>0.0536165705839835</v>
      </c>
    </row>
    <row r="328" spans="1:15">
      <c r="A328" s="8" t="s">
        <v>227</v>
      </c>
      <c r="B328" s="3">
        <v>59.6014330494037</v>
      </c>
      <c r="C328" s="3">
        <v>0.593</v>
      </c>
      <c r="D328" s="3">
        <v>11.629</v>
      </c>
      <c r="E328" s="3">
        <v>5.54390106007067</v>
      </c>
      <c r="F328" s="3">
        <f t="shared" si="103"/>
        <v>6.16117605632071</v>
      </c>
      <c r="G328" s="3">
        <v>0.044</v>
      </c>
      <c r="H328" s="3">
        <v>6.06093457943925</v>
      </c>
      <c r="I328" s="3">
        <v>11.8740585774059</v>
      </c>
      <c r="J328" s="3">
        <v>1.39789795918367</v>
      </c>
      <c r="K328" s="3">
        <v>2.59417475728155</v>
      </c>
      <c r="L328" s="3">
        <v>0.134</v>
      </c>
      <c r="M328" s="3">
        <v>0.2991</v>
      </c>
      <c r="N328" s="3">
        <f t="shared" si="101"/>
        <v>100.388774979035</v>
      </c>
      <c r="O328" s="3">
        <f t="shared" si="102"/>
        <v>-0.388774979034778</v>
      </c>
    </row>
    <row r="329" spans="1:15">
      <c r="A329" s="8" t="s">
        <v>228</v>
      </c>
      <c r="B329" s="3">
        <v>59.0009655877342</v>
      </c>
      <c r="C329" s="3">
        <v>0.602</v>
      </c>
      <c r="D329" s="3">
        <v>11.242</v>
      </c>
      <c r="E329" s="3">
        <v>5.65911660777385</v>
      </c>
      <c r="F329" s="3">
        <f t="shared" si="103"/>
        <v>6.28922005749119</v>
      </c>
      <c r="G329" s="3">
        <v>0.144</v>
      </c>
      <c r="H329" s="3">
        <v>6.40956386292835</v>
      </c>
      <c r="I329" s="3">
        <v>11.8799832635983</v>
      </c>
      <c r="J329" s="3">
        <v>1.46210204081633</v>
      </c>
      <c r="K329" s="3">
        <v>2.63495145631068</v>
      </c>
      <c r="L329" s="3">
        <v>0.141</v>
      </c>
      <c r="M329" s="3">
        <v>0.2991</v>
      </c>
      <c r="N329" s="3">
        <f t="shared" si="101"/>
        <v>100.104886268879</v>
      </c>
      <c r="O329" s="3">
        <f t="shared" si="102"/>
        <v>-0.104886268879056</v>
      </c>
    </row>
    <row r="330" spans="1:15">
      <c r="A330" s="8" t="s">
        <v>229</v>
      </c>
      <c r="B330" s="3">
        <v>59.3354541737649</v>
      </c>
      <c r="C330" s="3">
        <v>0.624</v>
      </c>
      <c r="D330" s="3">
        <v>11.388</v>
      </c>
      <c r="E330" s="3">
        <v>5.43255830388693</v>
      </c>
      <c r="F330" s="3">
        <f t="shared" si="103"/>
        <v>6.03743605518958</v>
      </c>
      <c r="G330" s="3">
        <v>0.182</v>
      </c>
      <c r="H330" s="3">
        <v>5.94697819314642</v>
      </c>
      <c r="I330" s="3">
        <v>11.6706443514644</v>
      </c>
      <c r="J330" s="3">
        <v>1.42319047619048</v>
      </c>
      <c r="K330" s="3">
        <v>2.73106796116505</v>
      </c>
      <c r="L330" s="3">
        <v>0.122</v>
      </c>
      <c r="M330" s="3">
        <v>0.2991</v>
      </c>
      <c r="N330" s="3">
        <f t="shared" si="101"/>
        <v>99.7598712109208</v>
      </c>
      <c r="O330" s="3">
        <f t="shared" si="102"/>
        <v>0.240128789079151</v>
      </c>
    </row>
    <row r="331" spans="1:15">
      <c r="A331" s="8" t="s">
        <v>230</v>
      </c>
      <c r="B331" s="3">
        <v>59.4422487223169</v>
      </c>
      <c r="C331" s="3">
        <v>0.597</v>
      </c>
      <c r="D331" s="3">
        <v>11.587</v>
      </c>
      <c r="E331" s="3">
        <v>5.46741342756184</v>
      </c>
      <c r="F331" s="3">
        <f t="shared" si="103"/>
        <v>6.07617205554367</v>
      </c>
      <c r="G331" s="3">
        <v>0.269</v>
      </c>
      <c r="H331" s="3">
        <v>6.20193146417446</v>
      </c>
      <c r="I331" s="3">
        <v>11.6913807531381</v>
      </c>
      <c r="J331" s="3">
        <v>1.5078231292517</v>
      </c>
      <c r="K331" s="3">
        <v>2.67087378640777</v>
      </c>
      <c r="L331" s="3">
        <v>0.045</v>
      </c>
      <c r="M331" s="3">
        <v>0.2991</v>
      </c>
      <c r="N331" s="3">
        <f t="shared" si="101"/>
        <v>100.387529910833</v>
      </c>
      <c r="O331" s="3">
        <f t="shared" si="102"/>
        <v>-0.387529910832612</v>
      </c>
    </row>
    <row r="332" spans="1:15">
      <c r="A332" s="8" t="s">
        <v>231</v>
      </c>
      <c r="B332" s="3">
        <v>58.9153284497445</v>
      </c>
      <c r="C332" s="3">
        <v>0.711</v>
      </c>
      <c r="D332" s="3">
        <v>11.597</v>
      </c>
      <c r="E332" s="3">
        <v>5.53906007067138</v>
      </c>
      <c r="F332" s="3">
        <f t="shared" si="103"/>
        <v>6.15579605627153</v>
      </c>
      <c r="G332" s="3">
        <v>0.109</v>
      </c>
      <c r="H332" s="3">
        <v>6.08121495327103</v>
      </c>
      <c r="I332" s="3">
        <v>11.7851882845188</v>
      </c>
      <c r="J332" s="3">
        <v>1.3521768707483</v>
      </c>
      <c r="K332" s="3">
        <v>2.56699029126214</v>
      </c>
      <c r="L332" s="3">
        <v>0.134</v>
      </c>
      <c r="M332" s="3">
        <v>0.2991</v>
      </c>
      <c r="N332" s="3">
        <f t="shared" si="101"/>
        <v>99.7067949058163</v>
      </c>
      <c r="O332" s="3">
        <f t="shared" si="102"/>
        <v>0.293205094183705</v>
      </c>
    </row>
    <row r="333" spans="1:15">
      <c r="A333" s="2" t="s">
        <v>25</v>
      </c>
      <c r="B333" s="3">
        <f>AVERAGE(B323:B332)</f>
        <v>59.1411082453152</v>
      </c>
      <c r="C333" s="3">
        <f>AVERAGE(C323:C332)</f>
        <v>0.647</v>
      </c>
      <c r="D333" s="3">
        <f>AVERAGE(D323:D332)</f>
        <v>11.4787</v>
      </c>
      <c r="E333" s="3">
        <f>AVERAGE(E323:E332)</f>
        <v>5.48544127208481</v>
      </c>
      <c r="F333" s="3">
        <f t="shared" si="103"/>
        <v>6.09620717572682</v>
      </c>
      <c r="G333" s="3">
        <f t="shared" ref="G333:L333" si="104">AVERAGE(G323:G332)</f>
        <v>0.1506</v>
      </c>
      <c r="H333" s="3">
        <f t="shared" si="104"/>
        <v>6.20791900311527</v>
      </c>
      <c r="I333" s="3">
        <f t="shared" si="104"/>
        <v>11.8046410041841</v>
      </c>
      <c r="J333" s="3">
        <f t="shared" si="104"/>
        <v>1.43126462585034</v>
      </c>
      <c r="K333" s="3">
        <v>2.62417475728155</v>
      </c>
      <c r="L333" s="3">
        <f t="shared" si="104"/>
        <v>0.1024</v>
      </c>
      <c r="M333" s="3">
        <v>0.2991</v>
      </c>
      <c r="N333" s="3">
        <f>AVERAGE(N323:N332)</f>
        <v>99.9831148114732</v>
      </c>
      <c r="O333" s="3">
        <f>AVERAGE(O323:O332)</f>
        <v>0.0168851885267856</v>
      </c>
    </row>
    <row r="334" spans="1:15">
      <c r="A334" s="2" t="s">
        <v>26</v>
      </c>
      <c r="B334" s="3">
        <f>2*STDEV(B323:B332)</f>
        <v>0.532247242726562</v>
      </c>
      <c r="C334" s="3">
        <f>2*STDEV(C323:C332)</f>
        <v>0.124753980119095</v>
      </c>
      <c r="D334" s="3">
        <f>2*STDEV(D323:D332)</f>
        <v>0.280955591587788</v>
      </c>
      <c r="E334" s="3">
        <f>2*STDEV(E323:E332)</f>
        <v>0.219439766787476</v>
      </c>
      <c r="F334" s="3">
        <f t="shared" si="103"/>
        <v>0.243872865385943</v>
      </c>
      <c r="G334" s="3">
        <f t="shared" ref="G334:L334" si="105">2*STDEV(G323:G332)</f>
        <v>0.139918071265532</v>
      </c>
      <c r="H334" s="3">
        <f t="shared" si="105"/>
        <v>0.289212423225378</v>
      </c>
      <c r="I334" s="3">
        <f t="shared" si="105"/>
        <v>0.224216206202562</v>
      </c>
      <c r="J334" s="3">
        <f t="shared" si="105"/>
        <v>0.112709466318042</v>
      </c>
      <c r="K334" s="3">
        <f t="shared" si="105"/>
        <v>0.116340949069941</v>
      </c>
      <c r="L334" s="3">
        <f t="shared" si="105"/>
        <v>0.0894685543765083</v>
      </c>
      <c r="N334" s="3">
        <f>2*STDEV(N323:N332)</f>
        <v>0.656590066640792</v>
      </c>
      <c r="O334" s="3">
        <f>2*STDEV(O323:O332)</f>
        <v>0.656590066640792</v>
      </c>
    </row>
    <row r="335" spans="1:15">
      <c r="A335" s="2" t="s">
        <v>27</v>
      </c>
      <c r="B335" s="3">
        <v>59.1</v>
      </c>
      <c r="C335" s="3">
        <v>0.62</v>
      </c>
      <c r="D335" s="3">
        <v>11.4</v>
      </c>
      <c r="E335" s="3">
        <v>5.37</v>
      </c>
      <c r="F335" s="3">
        <f t="shared" si="103"/>
        <v>5.96791231732777</v>
      </c>
      <c r="G335" s="3">
        <v>0.121</v>
      </c>
      <c r="H335" s="3">
        <v>6.38</v>
      </c>
      <c r="I335" s="3">
        <v>11.9</v>
      </c>
      <c r="J335" s="3">
        <v>1.46</v>
      </c>
      <c r="K335" s="3">
        <v>2.61</v>
      </c>
      <c r="L335" s="3">
        <v>0.11</v>
      </c>
      <c r="M335" s="3">
        <v>0.2991</v>
      </c>
      <c r="N335" s="3">
        <f t="shared" ref="N335:N348" si="106">SUM(B335:L335)-E335+M335</f>
        <v>99.9680123173278</v>
      </c>
      <c r="O335" s="3">
        <f t="shared" ref="O335:O348" si="107">100-N335</f>
        <v>0.0319876826722378</v>
      </c>
    </row>
    <row r="336" spans="1:12">
      <c r="A336" s="8" t="s">
        <v>28</v>
      </c>
      <c r="B336" s="3">
        <v>0.3</v>
      </c>
      <c r="C336" s="3">
        <v>0.011</v>
      </c>
      <c r="D336" s="3">
        <v>0.04</v>
      </c>
      <c r="E336" s="3">
        <v>0.07</v>
      </c>
      <c r="F336" s="3">
        <f t="shared" si="103"/>
        <v>0.0777940153096729</v>
      </c>
      <c r="G336" s="3">
        <v>0.003</v>
      </c>
      <c r="H336" s="3">
        <v>0.05</v>
      </c>
      <c r="I336" s="3">
        <v>0.1</v>
      </c>
      <c r="J336" s="3">
        <v>0.03</v>
      </c>
      <c r="K336" s="3">
        <v>0.04</v>
      </c>
      <c r="L336" s="3">
        <v>0.007</v>
      </c>
    </row>
    <row r="337" spans="1:1">
      <c r="A337" s="8"/>
    </row>
    <row r="338" spans="1:1">
      <c r="A338" s="8"/>
    </row>
    <row r="339" spans="1:15">
      <c r="A339" s="8" t="s">
        <v>232</v>
      </c>
      <c r="B339" s="3">
        <v>76.1754979079498</v>
      </c>
      <c r="C339" s="3">
        <v>0.057</v>
      </c>
      <c r="D339" s="3">
        <v>12.6277576711251</v>
      </c>
      <c r="E339" s="3">
        <v>1.092</v>
      </c>
      <c r="F339" s="3">
        <f t="shared" ref="F339:F352" si="108">E339*(55.85*2+48)/(55.85+16)/2</f>
        <v>1.2135866388309</v>
      </c>
      <c r="G339" s="3">
        <v>0.019</v>
      </c>
      <c r="H339" s="3">
        <v>0.017</v>
      </c>
      <c r="I339" s="3">
        <v>0.526</v>
      </c>
      <c r="J339" s="3">
        <v>3.85210526315789</v>
      </c>
      <c r="K339" s="3">
        <v>4.61941747572815</v>
      </c>
      <c r="L339" s="3">
        <v>0.056</v>
      </c>
      <c r="M339" s="3">
        <v>0.1026</v>
      </c>
      <c r="N339" s="3">
        <f t="shared" si="106"/>
        <v>99.2659649567918</v>
      </c>
      <c r="O339" s="3">
        <f>100-N339</f>
        <v>0.734035043208152</v>
      </c>
    </row>
    <row r="340" spans="1:15">
      <c r="A340" s="8" t="s">
        <v>233</v>
      </c>
      <c r="B340" s="3">
        <v>75.9934550209205</v>
      </c>
      <c r="C340" s="3">
        <v>0.015</v>
      </c>
      <c r="D340" s="3">
        <v>12.6109047993706</v>
      </c>
      <c r="E340" s="3">
        <v>0.94</v>
      </c>
      <c r="F340" s="3">
        <f t="shared" si="108"/>
        <v>1.04466249130132</v>
      </c>
      <c r="G340" s="3">
        <v>0</v>
      </c>
      <c r="H340" s="3">
        <v>0.04</v>
      </c>
      <c r="I340" s="3">
        <v>0.532</v>
      </c>
      <c r="J340" s="3">
        <v>3.87360902255639</v>
      </c>
      <c r="K340" s="3">
        <v>4.51067961165049</v>
      </c>
      <c r="L340" s="3">
        <v>0</v>
      </c>
      <c r="M340" s="3">
        <v>0.1026</v>
      </c>
      <c r="N340" s="3">
        <f t="shared" si="106"/>
        <v>98.7229109457993</v>
      </c>
      <c r="O340" s="3">
        <f t="shared" si="107"/>
        <v>1.27708905420069</v>
      </c>
    </row>
    <row r="341" spans="1:15">
      <c r="A341" s="8" t="s">
        <v>234</v>
      </c>
      <c r="B341" s="3">
        <v>76.7007364016736</v>
      </c>
      <c r="C341" s="3">
        <v>0.036</v>
      </c>
      <c r="D341" s="3">
        <v>12.5425019669552</v>
      </c>
      <c r="E341" s="3">
        <v>0.934</v>
      </c>
      <c r="F341" s="3">
        <f t="shared" si="108"/>
        <v>1.03799443284621</v>
      </c>
      <c r="G341" s="3">
        <v>0</v>
      </c>
      <c r="H341" s="3">
        <v>0.02</v>
      </c>
      <c r="I341" s="3">
        <v>0.522</v>
      </c>
      <c r="J341" s="3">
        <v>3.85894736842105</v>
      </c>
      <c r="K341" s="3">
        <v>4.67669902912621</v>
      </c>
      <c r="L341" s="3">
        <v>0.037</v>
      </c>
      <c r="M341" s="3">
        <v>0.1026</v>
      </c>
      <c r="N341" s="3">
        <f t="shared" si="106"/>
        <v>99.5344791990223</v>
      </c>
      <c r="O341" s="3">
        <f t="shared" si="107"/>
        <v>0.465520800977728</v>
      </c>
    </row>
    <row r="342" spans="1:15">
      <c r="A342" s="8" t="s">
        <v>235</v>
      </c>
      <c r="B342" s="3">
        <v>75.8797528242678</v>
      </c>
      <c r="C342" s="3">
        <v>0.129</v>
      </c>
      <c r="D342" s="3">
        <v>12.7268922108576</v>
      </c>
      <c r="E342" s="3">
        <v>0.92</v>
      </c>
      <c r="F342" s="3">
        <f t="shared" si="108"/>
        <v>1.02243562978427</v>
      </c>
      <c r="G342" s="3">
        <v>0</v>
      </c>
      <c r="H342" s="3">
        <v>0.022</v>
      </c>
      <c r="I342" s="3">
        <v>0.557</v>
      </c>
      <c r="J342" s="3">
        <v>3.9087969924812</v>
      </c>
      <c r="K342" s="3">
        <v>4.65436893203883</v>
      </c>
      <c r="L342" s="3">
        <v>0</v>
      </c>
      <c r="M342" s="3">
        <v>0.1026</v>
      </c>
      <c r="N342" s="3">
        <f t="shared" si="106"/>
        <v>99.0028465894297</v>
      </c>
      <c r="O342" s="3">
        <f t="shared" si="107"/>
        <v>0.997153410570291</v>
      </c>
    </row>
    <row r="343" spans="1:15">
      <c r="A343" s="8" t="s">
        <v>236</v>
      </c>
      <c r="B343" s="3">
        <v>76.0083765690377</v>
      </c>
      <c r="C343" s="3">
        <v>0.093</v>
      </c>
      <c r="D343" s="3">
        <v>12.5692682926829</v>
      </c>
      <c r="E343" s="3">
        <v>0.831</v>
      </c>
      <c r="F343" s="3">
        <f t="shared" si="108"/>
        <v>0.923526096033403</v>
      </c>
      <c r="G343" s="3">
        <v>0</v>
      </c>
      <c r="H343" s="3">
        <v>0.037</v>
      </c>
      <c r="I343" s="3">
        <v>0.544</v>
      </c>
      <c r="J343" s="3">
        <v>3.93616541353383</v>
      </c>
      <c r="K343" s="3">
        <v>4.74271844660194</v>
      </c>
      <c r="L343" s="3">
        <v>0.065</v>
      </c>
      <c r="M343" s="3">
        <v>0.1026</v>
      </c>
      <c r="N343" s="3">
        <f t="shared" si="106"/>
        <v>99.0216548178898</v>
      </c>
      <c r="O343" s="3">
        <f t="shared" si="107"/>
        <v>0.978345182110232</v>
      </c>
    </row>
    <row r="344" spans="1:15">
      <c r="A344" s="8" t="s">
        <v>237</v>
      </c>
      <c r="B344" s="3">
        <v>76.1486391213389</v>
      </c>
      <c r="C344" s="3">
        <v>0.093</v>
      </c>
      <c r="D344" s="3">
        <v>12.4374193548387</v>
      </c>
      <c r="E344" s="3">
        <v>1</v>
      </c>
      <c r="F344" s="3">
        <f t="shared" si="108"/>
        <v>1.11134307585247</v>
      </c>
      <c r="G344" s="3">
        <v>0.011</v>
      </c>
      <c r="H344" s="3">
        <v>0.032</v>
      </c>
      <c r="I344" s="3">
        <v>0.563</v>
      </c>
      <c r="J344" s="3">
        <v>3.94887218045113</v>
      </c>
      <c r="K344" s="3">
        <v>4.54854368932039</v>
      </c>
      <c r="L344" s="3">
        <v>0</v>
      </c>
      <c r="M344" s="3">
        <v>0.1026</v>
      </c>
      <c r="N344" s="3">
        <f t="shared" si="106"/>
        <v>98.9964174218016</v>
      </c>
      <c r="O344" s="3">
        <f t="shared" si="107"/>
        <v>1.0035825781984</v>
      </c>
    </row>
    <row r="345" spans="1:15">
      <c r="A345" s="8" t="s">
        <v>238</v>
      </c>
      <c r="B345" s="3">
        <v>75.7945010460251</v>
      </c>
      <c r="C345" s="3">
        <v>0.031</v>
      </c>
      <c r="D345" s="3">
        <v>12.5395279307632</v>
      </c>
      <c r="E345" s="3">
        <v>1.139</v>
      </c>
      <c r="F345" s="3">
        <f t="shared" si="108"/>
        <v>1.26581976339596</v>
      </c>
      <c r="G345" s="3">
        <v>0.035</v>
      </c>
      <c r="H345" s="3">
        <v>0.042</v>
      </c>
      <c r="I345" s="3">
        <v>0.554</v>
      </c>
      <c r="J345" s="3">
        <v>3.81203007518797</v>
      </c>
      <c r="K345" s="3">
        <v>4.69417475728155</v>
      </c>
      <c r="L345" s="3">
        <v>0.057</v>
      </c>
      <c r="M345" s="3">
        <v>0.1026</v>
      </c>
      <c r="N345" s="3">
        <f t="shared" si="106"/>
        <v>98.9276535726538</v>
      </c>
      <c r="O345" s="3">
        <f t="shared" si="107"/>
        <v>1.0723464273462</v>
      </c>
    </row>
    <row r="346" spans="1:15">
      <c r="A346" s="8" t="s">
        <v>239</v>
      </c>
      <c r="B346" s="3">
        <v>75.7298410041841</v>
      </c>
      <c r="C346" s="3">
        <v>0.17</v>
      </c>
      <c r="D346" s="3">
        <v>12.8052084972463</v>
      </c>
      <c r="E346" s="3">
        <v>0.914</v>
      </c>
      <c r="F346" s="3">
        <f t="shared" si="108"/>
        <v>1.01576757132916</v>
      </c>
      <c r="G346" s="3">
        <v>0.055</v>
      </c>
      <c r="H346" s="3">
        <v>0.024</v>
      </c>
      <c r="I346" s="3">
        <v>0.545</v>
      </c>
      <c r="J346" s="3">
        <v>3.9693984962406</v>
      </c>
      <c r="K346" s="3">
        <v>4.61553398058252</v>
      </c>
      <c r="L346" s="3">
        <v>0</v>
      </c>
      <c r="M346" s="3">
        <v>0.1026</v>
      </c>
      <c r="N346" s="3">
        <f t="shared" si="106"/>
        <v>99.0323495495827</v>
      </c>
      <c r="O346" s="3">
        <f t="shared" si="107"/>
        <v>0.96765045041731</v>
      </c>
    </row>
    <row r="347" spans="1:15">
      <c r="A347" s="8" t="s">
        <v>240</v>
      </c>
      <c r="B347" s="3">
        <v>76.447070083682</v>
      </c>
      <c r="C347" s="3">
        <v>0.129</v>
      </c>
      <c r="D347" s="3">
        <v>12.6664201416208</v>
      </c>
      <c r="E347" s="3">
        <v>1.091</v>
      </c>
      <c r="F347" s="3">
        <f t="shared" si="108"/>
        <v>1.21247529575505</v>
      </c>
      <c r="G347" s="3">
        <v>0.008</v>
      </c>
      <c r="H347" s="3">
        <v>0.034</v>
      </c>
      <c r="I347" s="3">
        <v>0.525</v>
      </c>
      <c r="J347" s="3">
        <v>3.9781954887218</v>
      </c>
      <c r="K347" s="3">
        <v>4.63689320388349</v>
      </c>
      <c r="L347" s="3">
        <v>0.016</v>
      </c>
      <c r="M347" s="3">
        <v>0.1026</v>
      </c>
      <c r="N347" s="3">
        <f t="shared" si="106"/>
        <v>99.7556542136631</v>
      </c>
      <c r="O347" s="3">
        <f t="shared" si="107"/>
        <v>0.244345786336865</v>
      </c>
    </row>
    <row r="348" spans="1:15">
      <c r="A348" s="8" t="s">
        <v>241</v>
      </c>
      <c r="B348" s="3">
        <v>75.9347635983264</v>
      </c>
      <c r="C348" s="3">
        <v>0.072</v>
      </c>
      <c r="D348" s="3">
        <v>12.5187096774194</v>
      </c>
      <c r="E348" s="3">
        <v>1.068</v>
      </c>
      <c r="F348" s="3">
        <f t="shared" si="108"/>
        <v>1.18691440501044</v>
      </c>
      <c r="G348" s="3">
        <v>0.18</v>
      </c>
      <c r="H348" s="3">
        <v>0.025</v>
      </c>
      <c r="I348" s="3">
        <v>0.518</v>
      </c>
      <c r="J348" s="3">
        <v>3.94496240601504</v>
      </c>
      <c r="K348" s="3">
        <v>4.61650485436893</v>
      </c>
      <c r="L348" s="3">
        <v>0.032</v>
      </c>
      <c r="M348" s="3">
        <v>0.1026</v>
      </c>
      <c r="N348" s="3">
        <f t="shared" si="106"/>
        <v>99.1314549411402</v>
      </c>
      <c r="O348" s="3">
        <f t="shared" si="107"/>
        <v>0.868545058859794</v>
      </c>
    </row>
    <row r="349" spans="1:15">
      <c r="A349" s="2" t="s">
        <v>25</v>
      </c>
      <c r="B349" s="3">
        <f>AVERAGE(B339:B348)</f>
        <v>76.0812633577406</v>
      </c>
      <c r="C349" s="3">
        <f>AVERAGE(C339:C348)</f>
        <v>0.0825</v>
      </c>
      <c r="D349" s="3">
        <f>AVERAGE(D339:D348)</f>
        <v>12.604461054288</v>
      </c>
      <c r="E349" s="3">
        <f>AVERAGE(E339:E348)</f>
        <v>0.9929</v>
      </c>
      <c r="F349" s="3">
        <f t="shared" si="108"/>
        <v>1.10345254001392</v>
      </c>
      <c r="G349" s="3">
        <f t="shared" ref="G349:L349" si="109">AVERAGE(G339:G348)</f>
        <v>0.0308</v>
      </c>
      <c r="H349" s="3">
        <f t="shared" si="109"/>
        <v>0.0293</v>
      </c>
      <c r="I349" s="3">
        <f t="shared" si="109"/>
        <v>0.5386</v>
      </c>
      <c r="J349" s="3">
        <f t="shared" si="109"/>
        <v>3.90830827067669</v>
      </c>
      <c r="K349" s="3">
        <v>4.63155339805825</v>
      </c>
      <c r="L349" s="3">
        <f t="shared" si="109"/>
        <v>0.0263</v>
      </c>
      <c r="M349" s="3">
        <v>0.1026</v>
      </c>
      <c r="N349" s="3">
        <f>AVERAGE(N339:N348)</f>
        <v>99.1391386207774</v>
      </c>
      <c r="O349" s="3">
        <f>AVERAGE(O339:O348)</f>
        <v>0.860861379222567</v>
      </c>
    </row>
    <row r="350" spans="1:15">
      <c r="A350" s="2" t="s">
        <v>26</v>
      </c>
      <c r="B350" s="3">
        <f>2*STDEV(B339:B348)</f>
        <v>0.60066733757573</v>
      </c>
      <c r="C350" s="3">
        <f>2*STDEV(C339:C348)</f>
        <v>0.0996270824402459</v>
      </c>
      <c r="D350" s="3">
        <f>2*STDEV(D339:D348)</f>
        <v>0.215264286304675</v>
      </c>
      <c r="E350" s="3">
        <f>2*STDEV(E339:E348)</f>
        <v>0.200553567241606</v>
      </c>
      <c r="F350" s="3">
        <f t="shared" si="108"/>
        <v>0.222883818291472</v>
      </c>
      <c r="G350" s="3">
        <f t="shared" ref="G350:L350" si="110">2*STDEV(G339:G348)</f>
        <v>0.110974671784952</v>
      </c>
      <c r="H350" s="3">
        <f t="shared" si="110"/>
        <v>0.0176647797734487</v>
      </c>
      <c r="I350" s="3">
        <f t="shared" si="110"/>
        <v>0.032168998188387</v>
      </c>
      <c r="J350" s="3">
        <f t="shared" si="110"/>
        <v>0.112448032537737</v>
      </c>
      <c r="K350" s="3">
        <f t="shared" si="110"/>
        <v>0.134985987371226</v>
      </c>
      <c r="L350" s="3">
        <f t="shared" si="110"/>
        <v>0.0530915352114733</v>
      </c>
      <c r="N350" s="3">
        <f>2*STDEV(N339:N348)</f>
        <v>0.609062017870796</v>
      </c>
      <c r="O350" s="3">
        <f>2*STDEV(O339:O348)</f>
        <v>0.609062017870796</v>
      </c>
    </row>
    <row r="351" spans="1:15">
      <c r="A351" s="2" t="s">
        <v>27</v>
      </c>
      <c r="B351" s="3">
        <v>76.1</v>
      </c>
      <c r="C351" s="3">
        <v>0.063</v>
      </c>
      <c r="D351" s="3">
        <v>12.7</v>
      </c>
      <c r="E351" s="3">
        <v>1.02</v>
      </c>
      <c r="F351" s="3">
        <f t="shared" si="108"/>
        <v>1.13356993736952</v>
      </c>
      <c r="G351" s="3">
        <v>0.043</v>
      </c>
      <c r="H351" s="3">
        <v>0.02</v>
      </c>
      <c r="I351" s="3">
        <v>0.545</v>
      </c>
      <c r="J351" s="3">
        <v>4.01</v>
      </c>
      <c r="K351" s="3">
        <v>4.67</v>
      </c>
      <c r="L351" s="3">
        <v>0.012</v>
      </c>
      <c r="M351" s="3">
        <v>0.1026</v>
      </c>
      <c r="N351" s="3">
        <f t="shared" ref="N351:N364" si="111">SUM(B351:L351)-E351+M351</f>
        <v>99.3991699373695</v>
      </c>
      <c r="O351" s="3">
        <f t="shared" ref="O351:O364" si="112">100-N351</f>
        <v>0.600830062630479</v>
      </c>
    </row>
    <row r="352" spans="1:12">
      <c r="A352" s="8" t="s">
        <v>28</v>
      </c>
      <c r="B352" s="3">
        <v>0.3</v>
      </c>
      <c r="C352" s="3">
        <v>0.004</v>
      </c>
      <c r="D352" s="3">
        <v>0.17</v>
      </c>
      <c r="E352" s="3">
        <v>0.02</v>
      </c>
      <c r="F352" s="3">
        <f t="shared" si="108"/>
        <v>0.0222268615170494</v>
      </c>
      <c r="G352" s="3">
        <v>0.003</v>
      </c>
      <c r="H352" s="3">
        <v>0.004</v>
      </c>
      <c r="I352" s="3">
        <v>0.014</v>
      </c>
      <c r="J352" s="3">
        <v>0.04</v>
      </c>
      <c r="K352" s="3">
        <v>0.07</v>
      </c>
      <c r="L352" s="3">
        <v>0.005</v>
      </c>
    </row>
    <row r="353" spans="1:1">
      <c r="A353" s="8"/>
    </row>
    <row r="354" spans="1:1">
      <c r="A354" s="8"/>
    </row>
    <row r="355" spans="1:15">
      <c r="A355" s="8" t="s">
        <v>242</v>
      </c>
      <c r="B355" s="3">
        <v>76.392</v>
      </c>
      <c r="C355" s="3">
        <v>0.036</v>
      </c>
      <c r="D355" s="3">
        <v>13.066</v>
      </c>
      <c r="E355" s="3">
        <v>0.733</v>
      </c>
      <c r="F355" s="3">
        <f t="shared" ref="F355:F368" si="113">E355*(55.85*2+48)/(55.85+16)/2</f>
        <v>0.814614474599861</v>
      </c>
      <c r="G355" s="3">
        <v>0.033</v>
      </c>
      <c r="H355" s="3">
        <v>0.048</v>
      </c>
      <c r="I355" s="3">
        <v>0.505</v>
      </c>
      <c r="J355" s="3">
        <v>3.86013793103448</v>
      </c>
      <c r="K355" s="3">
        <v>4.66796116504854</v>
      </c>
      <c r="L355" s="3">
        <v>0.063</v>
      </c>
      <c r="M355" s="3">
        <v>0.1252</v>
      </c>
      <c r="N355" s="3">
        <f>SUM(B355:L355)-E355+M355</f>
        <v>99.6109135706829</v>
      </c>
      <c r="O355" s="3">
        <f t="shared" si="112"/>
        <v>0.389086429317103</v>
      </c>
    </row>
    <row r="356" spans="1:15">
      <c r="A356" s="8" t="s">
        <v>243</v>
      </c>
      <c r="B356" s="3">
        <v>76.582</v>
      </c>
      <c r="C356" s="3">
        <v>0.036</v>
      </c>
      <c r="D356" s="3">
        <v>12.918</v>
      </c>
      <c r="E356" s="3">
        <v>0.537</v>
      </c>
      <c r="F356" s="3">
        <f t="shared" si="113"/>
        <v>0.596791231732777</v>
      </c>
      <c r="G356" s="3">
        <v>0.093</v>
      </c>
      <c r="H356" s="3">
        <v>0.067</v>
      </c>
      <c r="I356" s="3">
        <v>0.515</v>
      </c>
      <c r="J356" s="3">
        <v>3.88331034482759</v>
      </c>
      <c r="K356" s="3">
        <v>4.60582524271845</v>
      </c>
      <c r="L356" s="3">
        <v>0.017</v>
      </c>
      <c r="M356" s="3">
        <v>0.1252</v>
      </c>
      <c r="N356" s="3">
        <f t="shared" si="111"/>
        <v>99.4391268192788</v>
      </c>
      <c r="O356" s="3">
        <f t="shared" si="112"/>
        <v>0.560873180721174</v>
      </c>
    </row>
    <row r="357" spans="1:15">
      <c r="A357" s="8" t="s">
        <v>244</v>
      </c>
      <c r="B357" s="3">
        <v>76.27</v>
      </c>
      <c r="C357" s="3">
        <v>0.077</v>
      </c>
      <c r="D357" s="3">
        <v>13.014</v>
      </c>
      <c r="E357" s="3">
        <v>0.523</v>
      </c>
      <c r="F357" s="3">
        <f t="shared" si="113"/>
        <v>0.581232428670842</v>
      </c>
      <c r="G357" s="3">
        <v>0</v>
      </c>
      <c r="H357" s="3">
        <v>0.093</v>
      </c>
      <c r="I357" s="3">
        <v>0.522</v>
      </c>
      <c r="J357" s="3">
        <v>3.9528275862069</v>
      </c>
      <c r="K357" s="3">
        <v>4.60485436893204</v>
      </c>
      <c r="L357" s="3">
        <v>0.032</v>
      </c>
      <c r="M357" s="3">
        <v>0.1252</v>
      </c>
      <c r="N357" s="3">
        <f t="shared" si="111"/>
        <v>99.2721143838098</v>
      </c>
      <c r="O357" s="3">
        <f t="shared" si="112"/>
        <v>0.727885616190221</v>
      </c>
    </row>
    <row r="358" spans="1:15">
      <c r="A358" s="8" t="s">
        <v>245</v>
      </c>
      <c r="B358" s="3">
        <v>76.974</v>
      </c>
      <c r="C358" s="3">
        <v>0.082</v>
      </c>
      <c r="D358" s="3">
        <v>13.093</v>
      </c>
      <c r="E358" s="3">
        <v>0.774</v>
      </c>
      <c r="F358" s="3">
        <f t="shared" si="113"/>
        <v>0.860179540709812</v>
      </c>
      <c r="G358" s="3">
        <v>0</v>
      </c>
      <c r="H358" s="3">
        <v>0.054</v>
      </c>
      <c r="I358" s="3">
        <v>0.525</v>
      </c>
      <c r="J358" s="3">
        <v>4.05903448275862</v>
      </c>
      <c r="K358" s="3">
        <v>4.57378640776699</v>
      </c>
      <c r="L358" s="3">
        <v>0.055</v>
      </c>
      <c r="M358" s="3">
        <v>0.1252</v>
      </c>
      <c r="N358" s="3">
        <f t="shared" si="111"/>
        <v>100.401200431235</v>
      </c>
      <c r="O358" s="3">
        <f t="shared" si="112"/>
        <v>-0.401200431235438</v>
      </c>
    </row>
    <row r="359" spans="1:15">
      <c r="A359" s="8" t="s">
        <v>246</v>
      </c>
      <c r="B359" s="3">
        <v>76.471</v>
      </c>
      <c r="C359" s="3">
        <v>0.108</v>
      </c>
      <c r="D359" s="3">
        <v>12.983</v>
      </c>
      <c r="E359" s="3">
        <v>0.485</v>
      </c>
      <c r="F359" s="3">
        <f t="shared" si="113"/>
        <v>0.539001391788448</v>
      </c>
      <c r="G359" s="3">
        <v>0.046</v>
      </c>
      <c r="H359" s="3">
        <v>0.034</v>
      </c>
      <c r="I359" s="3">
        <v>0.464</v>
      </c>
      <c r="J359" s="3">
        <v>3.83889655172414</v>
      </c>
      <c r="K359" s="3">
        <v>4.55242718446602</v>
      </c>
      <c r="L359" s="3">
        <v>0.045</v>
      </c>
      <c r="M359" s="3">
        <v>0.1252</v>
      </c>
      <c r="N359" s="3">
        <f t="shared" si="111"/>
        <v>99.2065251279786</v>
      </c>
      <c r="O359" s="3">
        <f t="shared" si="112"/>
        <v>0.793474872021363</v>
      </c>
    </row>
    <row r="360" spans="1:15">
      <c r="A360" s="8" t="s">
        <v>247</v>
      </c>
      <c r="B360" s="3">
        <v>76.398</v>
      </c>
      <c r="C360" s="3">
        <v>0.046</v>
      </c>
      <c r="D360" s="3">
        <v>13.041</v>
      </c>
      <c r="E360" s="3">
        <v>0.576</v>
      </c>
      <c r="F360" s="3">
        <f t="shared" si="113"/>
        <v>0.640133611691023</v>
      </c>
      <c r="G360" s="3">
        <v>0.128</v>
      </c>
      <c r="H360" s="3">
        <v>0.062</v>
      </c>
      <c r="I360" s="3">
        <v>0.503</v>
      </c>
      <c r="J360" s="3">
        <v>3.99048275862069</v>
      </c>
      <c r="K360" s="3">
        <v>4.62038834951456</v>
      </c>
      <c r="L360" s="3">
        <v>0</v>
      </c>
      <c r="M360" s="3">
        <v>0.1252</v>
      </c>
      <c r="N360" s="3">
        <f t="shared" si="111"/>
        <v>99.5542047198263</v>
      </c>
      <c r="O360" s="3">
        <f t="shared" si="112"/>
        <v>0.445795280173726</v>
      </c>
    </row>
    <row r="361" spans="1:15">
      <c r="A361" s="8" t="s">
        <v>248</v>
      </c>
      <c r="B361" s="3">
        <v>76.889</v>
      </c>
      <c r="C361" s="3">
        <v>0.113</v>
      </c>
      <c r="D361" s="3">
        <v>12.997</v>
      </c>
      <c r="E361" s="3">
        <v>0.523</v>
      </c>
      <c r="F361" s="3">
        <f t="shared" si="113"/>
        <v>0.581232428670842</v>
      </c>
      <c r="G361" s="3">
        <v>0.074</v>
      </c>
      <c r="H361" s="3">
        <v>0.047</v>
      </c>
      <c r="I361" s="3">
        <v>0.52</v>
      </c>
      <c r="J361" s="3">
        <v>3.83793103448276</v>
      </c>
      <c r="K361" s="3">
        <v>4.56601941747573</v>
      </c>
      <c r="L361" s="3">
        <v>0</v>
      </c>
      <c r="M361" s="3">
        <v>0.1252</v>
      </c>
      <c r="N361" s="3">
        <f t="shared" si="111"/>
        <v>99.7503828806293</v>
      </c>
      <c r="O361" s="3">
        <f t="shared" si="112"/>
        <v>0.249617119370669</v>
      </c>
    </row>
    <row r="362" spans="1:15">
      <c r="A362" s="8" t="s">
        <v>249</v>
      </c>
      <c r="B362" s="3">
        <v>76.724</v>
      </c>
      <c r="C362" s="3">
        <v>0.052</v>
      </c>
      <c r="D362" s="3">
        <v>12.902</v>
      </c>
      <c r="E362" s="3">
        <v>0.577</v>
      </c>
      <c r="F362" s="3">
        <f t="shared" si="113"/>
        <v>0.641244954766875</v>
      </c>
      <c r="G362" s="3">
        <v>0</v>
      </c>
      <c r="H362" s="3">
        <v>0.074</v>
      </c>
      <c r="I362" s="3">
        <v>0.506</v>
      </c>
      <c r="J362" s="3">
        <v>3.87172413793103</v>
      </c>
      <c r="K362" s="3">
        <v>4.62815533980582</v>
      </c>
      <c r="L362" s="3">
        <v>0</v>
      </c>
      <c r="M362" s="3">
        <v>0.1252</v>
      </c>
      <c r="N362" s="3">
        <f t="shared" si="111"/>
        <v>99.5243244325037</v>
      </c>
      <c r="O362" s="3">
        <f t="shared" si="112"/>
        <v>0.475675567496268</v>
      </c>
    </row>
    <row r="363" spans="1:15">
      <c r="A363" s="8" t="s">
        <v>250</v>
      </c>
      <c r="B363" s="3">
        <v>76.782</v>
      </c>
      <c r="C363" s="3">
        <v>0.119</v>
      </c>
      <c r="D363" s="3">
        <v>13.118</v>
      </c>
      <c r="E363" s="3">
        <v>0.604</v>
      </c>
      <c r="F363" s="3">
        <f t="shared" si="113"/>
        <v>0.671251217814892</v>
      </c>
      <c r="G363" s="3">
        <v>0.191</v>
      </c>
      <c r="H363" s="3">
        <v>0.08</v>
      </c>
      <c r="I363" s="3">
        <v>0.474</v>
      </c>
      <c r="J363" s="3">
        <v>3.976</v>
      </c>
      <c r="K363" s="3">
        <v>4.61456310679612</v>
      </c>
      <c r="L363" s="3">
        <v>0</v>
      </c>
      <c r="M363" s="3">
        <v>0.1252</v>
      </c>
      <c r="N363" s="3">
        <f t="shared" si="111"/>
        <v>100.151014324611</v>
      </c>
      <c r="O363" s="3">
        <f t="shared" si="112"/>
        <v>-0.151014324611026</v>
      </c>
    </row>
    <row r="364" spans="1:15">
      <c r="A364" s="8" t="s">
        <v>251</v>
      </c>
      <c r="B364" s="3">
        <v>76.071</v>
      </c>
      <c r="C364" s="3">
        <v>0.021</v>
      </c>
      <c r="D364" s="3">
        <v>13.061</v>
      </c>
      <c r="E364" s="3">
        <v>0.604</v>
      </c>
      <c r="F364" s="3">
        <f t="shared" si="113"/>
        <v>0.671251217814892</v>
      </c>
      <c r="G364" s="3">
        <v>0.079</v>
      </c>
      <c r="H364" s="3">
        <v>0.096</v>
      </c>
      <c r="I364" s="3">
        <v>0.536</v>
      </c>
      <c r="J364" s="3">
        <v>3.94124137931034</v>
      </c>
      <c r="K364" s="3">
        <v>4.65339805825243</v>
      </c>
      <c r="L364" s="3">
        <v>0.032</v>
      </c>
      <c r="M364" s="3">
        <v>0.1252</v>
      </c>
      <c r="N364" s="3">
        <f t="shared" si="111"/>
        <v>99.2870906553777</v>
      </c>
      <c r="O364" s="3">
        <f t="shared" si="112"/>
        <v>0.712909344622332</v>
      </c>
    </row>
    <row r="365" spans="1:15">
      <c r="A365" s="2" t="s">
        <v>25</v>
      </c>
      <c r="B365" s="3">
        <f>AVERAGE(B355:B364)</f>
        <v>76.5553</v>
      </c>
      <c r="C365" s="3">
        <f>AVERAGE(C355:C364)</f>
        <v>0.069</v>
      </c>
      <c r="D365" s="3">
        <f>AVERAGE(D355:D364)</f>
        <v>13.0193</v>
      </c>
      <c r="E365" s="3">
        <f>AVERAGE(E355:E364)</f>
        <v>0.5936</v>
      </c>
      <c r="F365" s="3">
        <f t="shared" si="113"/>
        <v>0.659693249826026</v>
      </c>
      <c r="G365" s="3">
        <f t="shared" ref="G365:L365" si="114">AVERAGE(G355:G364)</f>
        <v>0.0644</v>
      </c>
      <c r="H365" s="3">
        <f t="shared" si="114"/>
        <v>0.0655</v>
      </c>
      <c r="I365" s="3">
        <f t="shared" si="114"/>
        <v>0.507</v>
      </c>
      <c r="J365" s="3">
        <f t="shared" si="114"/>
        <v>3.92115862068965</v>
      </c>
      <c r="K365" s="3">
        <v>4.60873786407767</v>
      </c>
      <c r="L365" s="3">
        <f t="shared" si="114"/>
        <v>0.0244</v>
      </c>
      <c r="M365" s="3">
        <v>0.1252</v>
      </c>
      <c r="N365" s="3">
        <f>AVERAGE(N355:N364)</f>
        <v>99.6196897345934</v>
      </c>
      <c r="O365" s="3">
        <f>AVERAGE(O355:O364)</f>
        <v>0.380310265406639</v>
      </c>
    </row>
    <row r="366" spans="1:15">
      <c r="A366" s="2" t="s">
        <v>26</v>
      </c>
      <c r="B366" s="3">
        <f>2*STDEV(B355:B364)</f>
        <v>0.574142878075177</v>
      </c>
      <c r="C366" s="3">
        <f>2*STDEV(C355:C364)</f>
        <v>0.0714609450445953</v>
      </c>
      <c r="D366" s="3">
        <f>2*STDEV(D355:D364)</f>
        <v>0.142092458162518</v>
      </c>
      <c r="E366" s="3">
        <f>2*STDEV(E355:E364)</f>
        <v>0.185884551985007</v>
      </c>
      <c r="F366" s="3">
        <f t="shared" si="113"/>
        <v>0.206581509756476</v>
      </c>
      <c r="G366" s="3">
        <f t="shared" ref="G366:L366" si="115">2*STDEV(G355:G364)</f>
        <v>0.124654901405618</v>
      </c>
      <c r="H366" s="3">
        <f t="shared" si="115"/>
        <v>0.0408601952461751</v>
      </c>
      <c r="I366" s="3">
        <f t="shared" si="115"/>
        <v>0.0451269813353879</v>
      </c>
      <c r="J366" s="3">
        <f t="shared" si="115"/>
        <v>0.148358530639202</v>
      </c>
      <c r="K366" s="3">
        <f t="shared" si="115"/>
        <v>0.0739055417055678</v>
      </c>
      <c r="L366" s="3">
        <f t="shared" si="115"/>
        <v>0.0490006802673868</v>
      </c>
      <c r="N366" s="3">
        <f>2*STDEV(N355:N364)</f>
        <v>0.776986791511447</v>
      </c>
      <c r="O366" s="3">
        <f>2*STDEV(O355:O364)</f>
        <v>0.776986791511447</v>
      </c>
    </row>
    <row r="367" spans="1:15">
      <c r="A367" s="2" t="s">
        <v>27</v>
      </c>
      <c r="B367" s="3">
        <v>76.3</v>
      </c>
      <c r="C367" s="3">
        <v>0.092</v>
      </c>
      <c r="D367" s="3">
        <v>13</v>
      </c>
      <c r="E367" s="3">
        <v>0.562</v>
      </c>
      <c r="F367" s="3">
        <f t="shared" si="113"/>
        <v>0.624574808629088</v>
      </c>
      <c r="G367" s="3">
        <v>0.07</v>
      </c>
      <c r="H367" s="3">
        <v>0.064</v>
      </c>
      <c r="I367" s="3">
        <v>0.511</v>
      </c>
      <c r="J367" s="3">
        <v>4.11</v>
      </c>
      <c r="K367" s="3">
        <v>4.58</v>
      </c>
      <c r="L367" s="3">
        <v>0.015</v>
      </c>
      <c r="M367" s="3">
        <v>0.1252</v>
      </c>
      <c r="N367" s="3">
        <f t="shared" ref="N367:N380" si="116">SUM(B367:L367)-E367+M367</f>
        <v>99.4917748086291</v>
      </c>
      <c r="O367" s="3">
        <f t="shared" ref="O367:O380" si="117">100-N367</f>
        <v>0.508225191370926</v>
      </c>
    </row>
    <row r="368" spans="1:12">
      <c r="A368" s="8" t="s">
        <v>28</v>
      </c>
      <c r="B368" s="3">
        <v>0.2</v>
      </c>
      <c r="C368" s="3">
        <v>0.004</v>
      </c>
      <c r="D368" s="3">
        <v>0.12</v>
      </c>
      <c r="E368" s="3">
        <v>0.008</v>
      </c>
      <c r="F368" s="3">
        <f t="shared" si="113"/>
        <v>0.00889074460681976</v>
      </c>
      <c r="G368" s="3">
        <v>0.003</v>
      </c>
      <c r="H368" s="3">
        <v>0.005</v>
      </c>
      <c r="I368" s="3">
        <v>0.02</v>
      </c>
      <c r="J368" s="3">
        <v>0.04</v>
      </c>
      <c r="K368" s="3">
        <v>0.06</v>
      </c>
      <c r="L368" s="3">
        <v>0.004</v>
      </c>
    </row>
    <row r="369" spans="1:1">
      <c r="A369" s="8"/>
    </row>
    <row r="370" spans="1:1">
      <c r="A370" s="8"/>
    </row>
    <row r="371" spans="1:15">
      <c r="A371" s="2" t="s">
        <v>252</v>
      </c>
      <c r="B371" s="3">
        <v>73.934</v>
      </c>
      <c r="C371" s="3">
        <v>0.041</v>
      </c>
      <c r="D371" s="3">
        <v>13.027</v>
      </c>
      <c r="E371" s="3">
        <v>1.641</v>
      </c>
      <c r="F371" s="3">
        <f t="shared" ref="F371:F383" si="118">E371*(55.85*2+48)/(55.85+16)/2</f>
        <v>1.8237139874739</v>
      </c>
      <c r="G371" s="3">
        <v>0</v>
      </c>
      <c r="H371" s="3">
        <v>0.029</v>
      </c>
      <c r="I371" s="3">
        <v>0.749</v>
      </c>
      <c r="J371" s="3">
        <v>4.055</v>
      </c>
      <c r="K371" s="3">
        <v>4.96699029126214</v>
      </c>
      <c r="L371" s="3">
        <v>0.077</v>
      </c>
      <c r="M371" s="3">
        <v>0.15</v>
      </c>
      <c r="N371" s="3">
        <f t="shared" si="116"/>
        <v>98.852704278736</v>
      </c>
      <c r="O371" s="3">
        <f t="shared" si="117"/>
        <v>1.14729572126397</v>
      </c>
    </row>
    <row r="372" spans="1:15">
      <c r="A372" s="2" t="s">
        <v>253</v>
      </c>
      <c r="B372" s="3">
        <v>73.459</v>
      </c>
      <c r="C372" s="3">
        <v>0.091</v>
      </c>
      <c r="D372" s="3">
        <v>13.028</v>
      </c>
      <c r="E372" s="3">
        <v>1.391</v>
      </c>
      <c r="F372" s="3">
        <f t="shared" si="118"/>
        <v>1.54587821851079</v>
      </c>
      <c r="G372" s="3">
        <v>0.076</v>
      </c>
      <c r="H372" s="3">
        <v>0.05</v>
      </c>
      <c r="I372" s="3">
        <v>0.714</v>
      </c>
      <c r="J372" s="3">
        <v>4.073</v>
      </c>
      <c r="K372" s="3">
        <v>4.98058252427184</v>
      </c>
      <c r="L372" s="3">
        <v>0</v>
      </c>
      <c r="M372" s="3">
        <v>0.15</v>
      </c>
      <c r="N372" s="3">
        <f t="shared" si="116"/>
        <v>98.1674607427826</v>
      </c>
      <c r="O372" s="3">
        <f t="shared" si="117"/>
        <v>1.83253925721738</v>
      </c>
    </row>
    <row r="373" spans="1:15">
      <c r="A373" s="2" t="s">
        <v>254</v>
      </c>
      <c r="B373" s="3">
        <v>73.668</v>
      </c>
      <c r="C373" s="3">
        <v>0.039</v>
      </c>
      <c r="D373" s="3">
        <v>13.092</v>
      </c>
      <c r="E373" s="3">
        <v>1.588</v>
      </c>
      <c r="F373" s="3">
        <f t="shared" si="118"/>
        <v>1.76481280445372</v>
      </c>
      <c r="G373" s="3">
        <v>0.027</v>
      </c>
      <c r="H373" s="3">
        <v>0.037</v>
      </c>
      <c r="I373" s="3">
        <v>0.735</v>
      </c>
      <c r="J373" s="3">
        <v>4.067</v>
      </c>
      <c r="K373" s="3">
        <v>4.98932038834951</v>
      </c>
      <c r="L373" s="3">
        <v>0</v>
      </c>
      <c r="M373" s="3">
        <v>0.15</v>
      </c>
      <c r="N373" s="3">
        <f t="shared" si="116"/>
        <v>98.5691331928033</v>
      </c>
      <c r="O373" s="3">
        <f t="shared" si="117"/>
        <v>1.43086680719674</v>
      </c>
    </row>
    <row r="374" spans="1:15">
      <c r="A374" s="2" t="s">
        <v>255</v>
      </c>
      <c r="B374" s="3">
        <v>73.467</v>
      </c>
      <c r="C374" s="3">
        <v>0.14</v>
      </c>
      <c r="D374" s="3">
        <v>13.064</v>
      </c>
      <c r="E374" s="3">
        <v>1.538</v>
      </c>
      <c r="F374" s="3">
        <f t="shared" si="118"/>
        <v>1.7092456506611</v>
      </c>
      <c r="G374" s="3">
        <v>0.064</v>
      </c>
      <c r="H374" s="3">
        <v>0.035</v>
      </c>
      <c r="I374" s="3">
        <v>0.753</v>
      </c>
      <c r="J374" s="3">
        <v>3.979</v>
      </c>
      <c r="K374" s="3">
        <v>4.98640776699029</v>
      </c>
      <c r="L374" s="3">
        <v>0</v>
      </c>
      <c r="M374" s="3">
        <v>0.15</v>
      </c>
      <c r="N374" s="3">
        <f t="shared" si="116"/>
        <v>98.3476534176514</v>
      </c>
      <c r="O374" s="3">
        <f t="shared" si="117"/>
        <v>1.65234658234861</v>
      </c>
    </row>
    <row r="375" spans="1:15">
      <c r="A375" s="2" t="s">
        <v>256</v>
      </c>
      <c r="B375" s="3">
        <v>73.378</v>
      </c>
      <c r="C375" s="3">
        <v>0.055</v>
      </c>
      <c r="D375" s="3">
        <v>13.148</v>
      </c>
      <c r="E375" s="3">
        <v>1.543</v>
      </c>
      <c r="F375" s="3">
        <f t="shared" si="118"/>
        <v>1.71480236604036</v>
      </c>
      <c r="G375" s="3">
        <v>0.082</v>
      </c>
      <c r="H375" s="3">
        <v>0.03</v>
      </c>
      <c r="I375" s="3">
        <v>0.743</v>
      </c>
      <c r="J375" s="3">
        <v>4.118</v>
      </c>
      <c r="K375" s="3">
        <v>5.01165048543689</v>
      </c>
      <c r="L375" s="3">
        <v>0.009</v>
      </c>
      <c r="M375" s="3">
        <v>0.15</v>
      </c>
      <c r="N375" s="3">
        <f t="shared" si="116"/>
        <v>98.4394528514772</v>
      </c>
      <c r="O375" s="3">
        <f t="shared" si="117"/>
        <v>1.56054714852276</v>
      </c>
    </row>
    <row r="376" spans="1:15">
      <c r="A376" s="2" t="s">
        <v>257</v>
      </c>
      <c r="B376" s="3">
        <v>73.586</v>
      </c>
      <c r="C376" s="3">
        <v>0.071</v>
      </c>
      <c r="D376" s="3">
        <v>13.036</v>
      </c>
      <c r="E376" s="3">
        <v>1.611</v>
      </c>
      <c r="F376" s="3">
        <f t="shared" si="118"/>
        <v>1.79037369519833</v>
      </c>
      <c r="G376" s="3">
        <v>0.032</v>
      </c>
      <c r="H376" s="3">
        <v>0.04</v>
      </c>
      <c r="I376" s="3">
        <v>0.73</v>
      </c>
      <c r="J376" s="3">
        <v>4.011</v>
      </c>
      <c r="K376" s="3">
        <v>5.10776699029126</v>
      </c>
      <c r="L376" s="3">
        <v>0.008</v>
      </c>
      <c r="M376" s="3">
        <v>0.15</v>
      </c>
      <c r="N376" s="3">
        <f t="shared" si="116"/>
        <v>98.5621406854896</v>
      </c>
      <c r="O376" s="3">
        <f t="shared" si="117"/>
        <v>1.4378593145104</v>
      </c>
    </row>
    <row r="377" spans="1:15">
      <c r="A377" s="2" t="s">
        <v>258</v>
      </c>
      <c r="B377" s="3">
        <v>73.795</v>
      </c>
      <c r="C377" s="3">
        <v>0.047</v>
      </c>
      <c r="D377" s="3">
        <v>12.948</v>
      </c>
      <c r="E377" s="3">
        <v>1.557</v>
      </c>
      <c r="F377" s="3">
        <f t="shared" si="118"/>
        <v>1.7303611691023</v>
      </c>
      <c r="G377" s="3">
        <v>0.067</v>
      </c>
      <c r="H377" s="3">
        <v>0.026</v>
      </c>
      <c r="I377" s="3">
        <v>0.742</v>
      </c>
      <c r="J377" s="3">
        <v>4.079</v>
      </c>
      <c r="K377" s="3">
        <v>5.10582524271845</v>
      </c>
      <c r="L377" s="3">
        <v>0.0063</v>
      </c>
      <c r="M377" s="3">
        <v>0.15</v>
      </c>
      <c r="N377" s="3">
        <f t="shared" si="116"/>
        <v>98.6964864118207</v>
      </c>
      <c r="O377" s="3">
        <f t="shared" si="117"/>
        <v>1.30351358817927</v>
      </c>
    </row>
    <row r="378" spans="1:15">
      <c r="A378" s="2" t="s">
        <v>259</v>
      </c>
      <c r="B378" s="3">
        <v>74.106</v>
      </c>
      <c r="C378" s="3">
        <v>0.069</v>
      </c>
      <c r="D378" s="3">
        <v>12.965</v>
      </c>
      <c r="E378" s="3">
        <v>1.49</v>
      </c>
      <c r="F378" s="3">
        <f t="shared" si="118"/>
        <v>1.65590118302018</v>
      </c>
      <c r="G378" s="3">
        <v>0.074</v>
      </c>
      <c r="H378" s="3">
        <v>0.037</v>
      </c>
      <c r="I378" s="3">
        <v>0.723</v>
      </c>
      <c r="J378" s="3">
        <v>4.071</v>
      </c>
      <c r="K378" s="3">
        <v>5.06990291262136</v>
      </c>
      <c r="L378" s="3">
        <v>0</v>
      </c>
      <c r="M378" s="3">
        <v>0.15</v>
      </c>
      <c r="N378" s="3">
        <f t="shared" si="116"/>
        <v>98.9208040956415</v>
      </c>
      <c r="O378" s="3">
        <f t="shared" si="117"/>
        <v>1.07919590435846</v>
      </c>
    </row>
    <row r="379" spans="1:15">
      <c r="A379" s="2" t="s">
        <v>260</v>
      </c>
      <c r="B379" s="3">
        <v>74.031</v>
      </c>
      <c r="C379" s="3">
        <v>0.078</v>
      </c>
      <c r="D379" s="3">
        <v>12.921</v>
      </c>
      <c r="E379" s="3">
        <v>1.621</v>
      </c>
      <c r="F379" s="3">
        <f t="shared" si="118"/>
        <v>1.80148712595685</v>
      </c>
      <c r="G379" s="3">
        <v>0.068</v>
      </c>
      <c r="H379" s="3">
        <v>0.063</v>
      </c>
      <c r="I379" s="3">
        <v>0.753</v>
      </c>
      <c r="J379" s="3">
        <v>4.037</v>
      </c>
      <c r="K379" s="3">
        <v>5.06019417475728</v>
      </c>
      <c r="L379" s="3">
        <v>0.00252</v>
      </c>
      <c r="M379" s="3">
        <v>0.15</v>
      </c>
      <c r="N379" s="3">
        <f t="shared" si="116"/>
        <v>98.9652013007142</v>
      </c>
      <c r="O379" s="3">
        <f t="shared" si="117"/>
        <v>1.03479869928584</v>
      </c>
    </row>
    <row r="380" spans="1:15">
      <c r="A380" s="2" t="s">
        <v>261</v>
      </c>
      <c r="B380" s="3">
        <v>74.099</v>
      </c>
      <c r="C380" s="3">
        <v>0.082</v>
      </c>
      <c r="D380" s="3">
        <v>13.015</v>
      </c>
      <c r="E380" s="3">
        <v>1.451</v>
      </c>
      <c r="F380" s="3">
        <f t="shared" si="118"/>
        <v>1.61255880306193</v>
      </c>
      <c r="G380" s="3">
        <v>0.041</v>
      </c>
      <c r="H380" s="3">
        <v>0.037</v>
      </c>
      <c r="I380" s="3">
        <v>0.726</v>
      </c>
      <c r="J380" s="3">
        <v>4.061</v>
      </c>
      <c r="K380" s="3">
        <v>5.12427184466019</v>
      </c>
      <c r="L380" s="3">
        <v>0</v>
      </c>
      <c r="M380" s="3">
        <v>0.15</v>
      </c>
      <c r="N380" s="3">
        <f t="shared" si="116"/>
        <v>98.9478306477221</v>
      </c>
      <c r="O380" s="3">
        <f t="shared" si="117"/>
        <v>1.05216935227789</v>
      </c>
    </row>
    <row r="381" spans="1:15">
      <c r="A381" s="2" t="s">
        <v>25</v>
      </c>
      <c r="B381" s="3">
        <f>AVERAGE(B371:B380)</f>
        <v>73.7523</v>
      </c>
      <c r="C381" s="3">
        <f>AVERAGE(C371:C380)</f>
        <v>0.0713</v>
      </c>
      <c r="D381" s="3">
        <f>AVERAGE(D371:D380)</f>
        <v>13.0244</v>
      </c>
      <c r="E381" s="3">
        <f>AVERAGE(E371:E380)</f>
        <v>1.5431</v>
      </c>
      <c r="F381" s="3">
        <f t="shared" si="118"/>
        <v>1.71491350034795</v>
      </c>
      <c r="G381" s="3">
        <f t="shared" ref="G381:L381" si="119">AVERAGE(G371:G380)</f>
        <v>0.0531</v>
      </c>
      <c r="H381" s="3">
        <f t="shared" si="119"/>
        <v>0.0384</v>
      </c>
      <c r="I381" s="3">
        <f t="shared" si="119"/>
        <v>0.7368</v>
      </c>
      <c r="J381" s="3">
        <f t="shared" si="119"/>
        <v>4.0551</v>
      </c>
      <c r="K381" s="3">
        <v>5.04029126213592</v>
      </c>
      <c r="L381" s="3">
        <f t="shared" si="119"/>
        <v>0.010282</v>
      </c>
      <c r="M381" s="3">
        <v>0.15</v>
      </c>
      <c r="N381" s="3">
        <f>AVERAGE(N371:N380)</f>
        <v>98.6468867624839</v>
      </c>
      <c r="O381" s="3">
        <f>AVERAGE(O371:O380)</f>
        <v>1.35311323751613</v>
      </c>
    </row>
    <row r="382" spans="1:15">
      <c r="A382" s="2" t="s">
        <v>26</v>
      </c>
      <c r="B382" s="3">
        <f>2*STDEV(B371:B380)</f>
        <v>0.557813230391678</v>
      </c>
      <c r="C382" s="3">
        <f>2*STDEV(C371:C380)</f>
        <v>0.0599633221227777</v>
      </c>
      <c r="D382" s="3">
        <f>2*STDEV(D371:D380)</f>
        <v>0.136160689383292</v>
      </c>
      <c r="E382" s="3">
        <f>2*STDEV(E371:E380)</f>
        <v>0.159073567886057</v>
      </c>
      <c r="F382" s="3">
        <f t="shared" si="118"/>
        <v>0.176785308221317</v>
      </c>
      <c r="G382" s="3">
        <f t="shared" ref="G382:L382" si="120">2*STDEV(G371:G380)</f>
        <v>0.0534286647991715</v>
      </c>
      <c r="H382" s="3">
        <f t="shared" si="120"/>
        <v>0.0218316793266625</v>
      </c>
      <c r="I382" s="3">
        <f t="shared" si="120"/>
        <v>0.0267963513270827</v>
      </c>
      <c r="J382" s="3">
        <f t="shared" si="120"/>
        <v>0.0770018758790258</v>
      </c>
      <c r="K382" s="3">
        <f t="shared" si="120"/>
        <v>0.120061671818055</v>
      </c>
      <c r="L382" s="3">
        <f t="shared" si="120"/>
        <v>0.04743578189979</v>
      </c>
      <c r="N382" s="3">
        <f>2*STDEV(N371:N380)</f>
        <v>0.552726290933919</v>
      </c>
      <c r="O382" s="3">
        <f>2*STDEV(O371:O380)</f>
        <v>0.552726290933919</v>
      </c>
    </row>
    <row r="383" customFormat="1" spans="1:15">
      <c r="A383" s="10" t="s">
        <v>262</v>
      </c>
      <c r="B383" s="7">
        <v>73.94</v>
      </c>
      <c r="C383" s="7">
        <v>0.1</v>
      </c>
      <c r="D383" s="7">
        <v>13.11</v>
      </c>
      <c r="E383" s="7">
        <v>1.72</v>
      </c>
      <c r="F383" s="7">
        <f t="shared" si="118"/>
        <v>1.91151009046625</v>
      </c>
      <c r="G383" s="7">
        <v>0.06</v>
      </c>
      <c r="H383" s="7">
        <v>0.07</v>
      </c>
      <c r="I383" s="7">
        <v>0.76</v>
      </c>
      <c r="J383" s="7">
        <v>4.06</v>
      </c>
      <c r="K383" s="7">
        <v>5.04</v>
      </c>
      <c r="L383" s="7"/>
      <c r="M383" s="3">
        <v>0.15</v>
      </c>
      <c r="N383" s="3">
        <f t="shared" ref="N383:N395" si="121">SUM(B383:L383)-E383+M383</f>
        <v>99.2015100904663</v>
      </c>
      <c r="O383" s="3">
        <f t="shared" ref="O383:O395" si="122">100-N383</f>
        <v>0.798489909533743</v>
      </c>
    </row>
    <row r="386" spans="1:15">
      <c r="A386" s="11" t="s">
        <v>263</v>
      </c>
      <c r="B386" s="7">
        <v>65.7406709696349</v>
      </c>
      <c r="C386" s="7">
        <v>0.554</v>
      </c>
      <c r="D386" s="7">
        <v>14.8930064874885</v>
      </c>
      <c r="E386" s="7">
        <v>3.513</v>
      </c>
      <c r="F386" s="7">
        <v>3.90414822546973</v>
      </c>
      <c r="G386" s="7">
        <v>0.111</v>
      </c>
      <c r="H386" s="7">
        <v>0.841</v>
      </c>
      <c r="I386" s="7">
        <v>2.11131471833278</v>
      </c>
      <c r="J386" s="7">
        <v>2.757</v>
      </c>
      <c r="K386" s="7">
        <v>5.445</v>
      </c>
      <c r="L386" s="7">
        <v>0.236</v>
      </c>
      <c r="M386" s="7">
        <f>1.093*0.98</f>
        <v>1.07114</v>
      </c>
      <c r="N386" s="3">
        <f t="shared" si="121"/>
        <v>97.6642804009259</v>
      </c>
      <c r="O386" s="3">
        <f t="shared" si="122"/>
        <v>2.33571959907408</v>
      </c>
    </row>
    <row r="387" spans="1:15">
      <c r="A387" s="11" t="s">
        <v>264</v>
      </c>
      <c r="B387" s="7">
        <v>65.3976180871352</v>
      </c>
      <c r="C387" s="7">
        <v>0.626</v>
      </c>
      <c r="D387" s="7">
        <v>14.4584012974977</v>
      </c>
      <c r="E387" s="7">
        <v>3.312</v>
      </c>
      <c r="F387" s="7">
        <v>3.68076826722338</v>
      </c>
      <c r="G387" s="7">
        <v>0.068</v>
      </c>
      <c r="H387" s="7">
        <v>0.896</v>
      </c>
      <c r="I387" s="7">
        <v>2.10529957668511</v>
      </c>
      <c r="J387" s="7">
        <v>2.639</v>
      </c>
      <c r="K387" s="7">
        <v>5.409</v>
      </c>
      <c r="L387" s="7">
        <v>0.29</v>
      </c>
      <c r="M387" s="7">
        <f t="shared" ref="M387:M396" si="123">1.093*0.98</f>
        <v>1.07114</v>
      </c>
      <c r="N387" s="3">
        <f t="shared" si="121"/>
        <v>96.6412272285414</v>
      </c>
      <c r="O387" s="3">
        <f t="shared" si="122"/>
        <v>3.35877277145859</v>
      </c>
    </row>
    <row r="388" spans="1:15">
      <c r="A388" s="11" t="s">
        <v>265</v>
      </c>
      <c r="B388" s="7">
        <v>66.0827118967289</v>
      </c>
      <c r="C388" s="7">
        <v>0.662</v>
      </c>
      <c r="D388" s="7">
        <v>14.3339416126043</v>
      </c>
      <c r="E388" s="7">
        <v>3.378</v>
      </c>
      <c r="F388" s="7">
        <v>3.75411691022965</v>
      </c>
      <c r="G388" s="7">
        <v>0.008</v>
      </c>
      <c r="H388" s="7">
        <v>0.907</v>
      </c>
      <c r="I388" s="7">
        <v>2.08123901009442</v>
      </c>
      <c r="J388" s="7">
        <v>2.497</v>
      </c>
      <c r="K388" s="7">
        <v>5.402</v>
      </c>
      <c r="L388" s="7">
        <v>0.366</v>
      </c>
      <c r="M388" s="7">
        <f t="shared" si="123"/>
        <v>1.07114</v>
      </c>
      <c r="N388" s="3">
        <f t="shared" si="121"/>
        <v>97.1651494296573</v>
      </c>
      <c r="O388" s="3">
        <f t="shared" si="122"/>
        <v>2.83485057034272</v>
      </c>
    </row>
    <row r="389" spans="1:15">
      <c r="A389" s="11" t="s">
        <v>266</v>
      </c>
      <c r="B389" s="7">
        <v>65.5322081560805</v>
      </c>
      <c r="C389" s="7">
        <v>0.61</v>
      </c>
      <c r="D389" s="7">
        <v>14.5015607043559</v>
      </c>
      <c r="E389" s="7">
        <v>3.141</v>
      </c>
      <c r="F389" s="7">
        <v>3.49072860125261</v>
      </c>
      <c r="G389" s="7">
        <v>0.087</v>
      </c>
      <c r="H389" s="7">
        <v>0.873</v>
      </c>
      <c r="I389" s="7">
        <v>2.04715320742428</v>
      </c>
      <c r="J389" s="7">
        <v>2.686</v>
      </c>
      <c r="K389" s="7">
        <v>5.409</v>
      </c>
      <c r="L389" s="7">
        <v>0.225</v>
      </c>
      <c r="M389" s="7">
        <f t="shared" si="123"/>
        <v>1.07114</v>
      </c>
      <c r="N389" s="3">
        <f t="shared" si="121"/>
        <v>96.5327906691133</v>
      </c>
      <c r="O389" s="3">
        <f t="shared" si="122"/>
        <v>3.46720933088669</v>
      </c>
    </row>
    <row r="390" spans="1:15">
      <c r="A390" s="11" t="s">
        <v>267</v>
      </c>
      <c r="B390" s="7">
        <v>65.8742490831745</v>
      </c>
      <c r="C390" s="7">
        <v>0.636</v>
      </c>
      <c r="D390" s="7">
        <v>14.1783670064875</v>
      </c>
      <c r="E390" s="7">
        <v>3.457</v>
      </c>
      <c r="F390" s="7">
        <v>3.84191301322199</v>
      </c>
      <c r="G390" s="7">
        <v>0</v>
      </c>
      <c r="H390" s="7">
        <v>0.933</v>
      </c>
      <c r="I390" s="7">
        <v>2.0120648811462</v>
      </c>
      <c r="J390" s="7">
        <v>2.636</v>
      </c>
      <c r="K390" s="7">
        <v>5.472</v>
      </c>
      <c r="L390" s="7">
        <v>0.225</v>
      </c>
      <c r="M390" s="7">
        <f t="shared" si="123"/>
        <v>1.07114</v>
      </c>
      <c r="N390" s="3">
        <f t="shared" si="121"/>
        <v>96.8797339840302</v>
      </c>
      <c r="O390" s="3">
        <f t="shared" si="122"/>
        <v>3.12026601596982</v>
      </c>
    </row>
    <row r="391" spans="1:15">
      <c r="A391" s="11" t="s">
        <v>268</v>
      </c>
      <c r="B391" s="7">
        <v>66.6554786563005</v>
      </c>
      <c r="C391" s="7">
        <v>0.61</v>
      </c>
      <c r="D391" s="7">
        <v>13.9153957367934</v>
      </c>
      <c r="E391" s="7">
        <v>3.734</v>
      </c>
      <c r="F391" s="7">
        <v>4.14975504523312</v>
      </c>
      <c r="G391" s="7">
        <v>0.019</v>
      </c>
      <c r="H391" s="7">
        <v>0.858</v>
      </c>
      <c r="I391" s="7">
        <v>1.91080999674372</v>
      </c>
      <c r="J391" s="7">
        <v>2.59</v>
      </c>
      <c r="K391" s="7">
        <v>5.365</v>
      </c>
      <c r="L391" s="7">
        <v>0.245</v>
      </c>
      <c r="M391" s="7">
        <f t="shared" si="123"/>
        <v>1.07114</v>
      </c>
      <c r="N391" s="3">
        <f t="shared" si="121"/>
        <v>97.3895794350708</v>
      </c>
      <c r="O391" s="3">
        <f t="shared" si="122"/>
        <v>2.61042056492924</v>
      </c>
    </row>
    <row r="392" spans="1:15">
      <c r="A392" s="11" t="s">
        <v>269</v>
      </c>
      <c r="B392" s="7">
        <v>66.6332156373773</v>
      </c>
      <c r="C392" s="7">
        <v>0.765</v>
      </c>
      <c r="D392" s="7">
        <v>14.0990741427248</v>
      </c>
      <c r="E392" s="7">
        <v>3.424</v>
      </c>
      <c r="F392" s="7">
        <v>3.80523869171886</v>
      </c>
      <c r="G392" s="7">
        <v>0.057</v>
      </c>
      <c r="H392" s="7">
        <v>0.852</v>
      </c>
      <c r="I392" s="7">
        <v>1.84464343861933</v>
      </c>
      <c r="J392" s="7">
        <v>2.513</v>
      </c>
      <c r="K392" s="7">
        <v>5.439</v>
      </c>
      <c r="L392" s="7">
        <v>0.201</v>
      </c>
      <c r="M392" s="7">
        <f t="shared" si="123"/>
        <v>1.07114</v>
      </c>
      <c r="N392" s="3">
        <f t="shared" si="121"/>
        <v>97.2803119104403</v>
      </c>
      <c r="O392" s="3">
        <f t="shared" si="122"/>
        <v>2.71968808955971</v>
      </c>
    </row>
    <row r="393" spans="1:15">
      <c r="A393" s="11" t="s">
        <v>270</v>
      </c>
      <c r="B393" s="7">
        <v>65.9946717764414</v>
      </c>
      <c r="C393" s="7">
        <v>0.584</v>
      </c>
      <c r="D393" s="7">
        <v>14.3279193697869</v>
      </c>
      <c r="E393" s="7">
        <v>3.449</v>
      </c>
      <c r="F393" s="7">
        <v>3.83302226861517</v>
      </c>
      <c r="G393" s="7">
        <v>0</v>
      </c>
      <c r="H393" s="7">
        <v>0.919</v>
      </c>
      <c r="I393" s="7">
        <v>2.00905731032236</v>
      </c>
      <c r="J393" s="7">
        <v>2.697</v>
      </c>
      <c r="K393" s="7">
        <v>5.373</v>
      </c>
      <c r="L393" s="7">
        <v>0.336</v>
      </c>
      <c r="M393" s="7">
        <f t="shared" si="123"/>
        <v>1.07114</v>
      </c>
      <c r="N393" s="3">
        <f t="shared" si="121"/>
        <v>97.1448107251658</v>
      </c>
      <c r="O393" s="3">
        <f t="shared" si="122"/>
        <v>2.85518927483417</v>
      </c>
    </row>
    <row r="394" spans="1:15">
      <c r="A394" s="11" t="s">
        <v>271</v>
      </c>
      <c r="B394" s="7">
        <v>65.5878657033887</v>
      </c>
      <c r="C394" s="7">
        <v>0.539</v>
      </c>
      <c r="D394" s="7">
        <v>14.4584012974977</v>
      </c>
      <c r="E394" s="7">
        <v>3.31</v>
      </c>
      <c r="F394" s="7">
        <v>3.67854558107168</v>
      </c>
      <c r="G394" s="7">
        <v>0.019</v>
      </c>
      <c r="H394" s="7">
        <v>0.881</v>
      </c>
      <c r="I394" s="7">
        <v>1.96695131878866</v>
      </c>
      <c r="J394" s="7">
        <v>2.489</v>
      </c>
      <c r="K394" s="7">
        <v>5.377</v>
      </c>
      <c r="L394" s="7">
        <v>0.192</v>
      </c>
      <c r="M394" s="7">
        <f t="shared" si="123"/>
        <v>1.07114</v>
      </c>
      <c r="N394" s="3">
        <f t="shared" si="121"/>
        <v>96.2599039007467</v>
      </c>
      <c r="O394" s="3">
        <f t="shared" si="122"/>
        <v>3.74009609925326</v>
      </c>
    </row>
    <row r="395" spans="1:15">
      <c r="A395" s="11" t="s">
        <v>272</v>
      </c>
      <c r="B395" s="7">
        <v>65.6931090655715</v>
      </c>
      <c r="C395" s="7">
        <v>0.575</v>
      </c>
      <c r="D395" s="7">
        <v>14.5718202038925</v>
      </c>
      <c r="E395" s="7">
        <v>3.384</v>
      </c>
      <c r="F395" s="7">
        <v>3.76078496868476</v>
      </c>
      <c r="G395" s="7">
        <v>0.073</v>
      </c>
      <c r="H395" s="7">
        <v>0.895</v>
      </c>
      <c r="I395" s="7">
        <v>2.01005983393031</v>
      </c>
      <c r="J395" s="7">
        <v>2.49</v>
      </c>
      <c r="K395" s="7">
        <v>5.388</v>
      </c>
      <c r="L395" s="7">
        <v>0.321</v>
      </c>
      <c r="M395" s="7">
        <f t="shared" si="123"/>
        <v>1.07114</v>
      </c>
      <c r="N395" s="3">
        <f t="shared" si="121"/>
        <v>96.8489140720791</v>
      </c>
      <c r="O395" s="3">
        <f t="shared" si="122"/>
        <v>3.15108592792093</v>
      </c>
    </row>
    <row r="396" spans="1:15">
      <c r="A396" s="10" t="s">
        <v>273</v>
      </c>
      <c r="B396" s="7">
        <f>AVERAGE(B386:B395)</f>
        <v>65.9191799031833</v>
      </c>
      <c r="C396" s="7">
        <f t="shared" ref="C396:K396" si="124">AVERAGE(C386:C395)</f>
        <v>0.6161</v>
      </c>
      <c r="D396" s="7">
        <f t="shared" si="124"/>
        <v>14.3737887859129</v>
      </c>
      <c r="E396" s="7">
        <f t="shared" si="124"/>
        <v>3.4102</v>
      </c>
      <c r="F396" s="7">
        <f t="shared" si="124"/>
        <v>3.7899021572721</v>
      </c>
      <c r="G396" s="7">
        <f t="shared" si="124"/>
        <v>0.0442</v>
      </c>
      <c r="H396" s="7">
        <f t="shared" si="124"/>
        <v>0.8855</v>
      </c>
      <c r="I396" s="7">
        <f t="shared" si="124"/>
        <v>2.00985932920872</v>
      </c>
      <c r="J396" s="7">
        <f t="shared" si="124"/>
        <v>2.5994</v>
      </c>
      <c r="K396" s="7">
        <f t="shared" si="124"/>
        <v>5.4079</v>
      </c>
      <c r="L396" s="7">
        <f t="shared" ref="L396:O396" si="125">AVERAGE(L386:L395)</f>
        <v>0.2637</v>
      </c>
      <c r="M396" s="7">
        <f t="shared" si="123"/>
        <v>1.07114</v>
      </c>
      <c r="N396" s="3">
        <f t="shared" si="125"/>
        <v>96.9806701755771</v>
      </c>
      <c r="O396" s="3">
        <f t="shared" si="125"/>
        <v>3.01932982442292</v>
      </c>
    </row>
    <row r="397" spans="1:15">
      <c r="A397" s="10" t="s">
        <v>26</v>
      </c>
      <c r="B397" s="7">
        <f>2*STDEV(B386:B395)</f>
        <v>0.869472335756041</v>
      </c>
      <c r="C397" s="7">
        <f t="shared" ref="C397:L397" si="126">2*STDEV(C386:C395)</f>
        <v>0.128870132734901</v>
      </c>
      <c r="D397" s="7">
        <f t="shared" si="126"/>
        <v>0.544435069735672</v>
      </c>
      <c r="E397" s="7">
        <f t="shared" si="126"/>
        <v>0.307806288290397</v>
      </c>
      <c r="F397" s="7">
        <f t="shared" si="126"/>
        <v>0.34207838719538</v>
      </c>
      <c r="G397" s="7">
        <f t="shared" si="126"/>
        <v>0.079837612968102</v>
      </c>
      <c r="H397" s="7">
        <f t="shared" si="126"/>
        <v>0.0599128997425059</v>
      </c>
      <c r="I397" s="7">
        <f t="shared" si="126"/>
        <v>0.16976013801881</v>
      </c>
      <c r="J397" s="7">
        <f t="shared" si="126"/>
        <v>0.196600440826905</v>
      </c>
      <c r="K397" s="7">
        <f t="shared" si="126"/>
        <v>0.069598531274414</v>
      </c>
      <c r="L397" s="7">
        <f t="shared" si="126"/>
        <v>0.120834321835037</v>
      </c>
      <c r="M397" s="7"/>
      <c r="N397" s="3">
        <f>2*STDEV(N386:N395)</f>
        <v>0.855870961791825</v>
      </c>
      <c r="O397" s="3">
        <f>2*STDEV(O386:O395)</f>
        <v>0.855870961791822</v>
      </c>
    </row>
    <row r="400" spans="1:15">
      <c r="A400" s="10" t="s">
        <v>274</v>
      </c>
      <c r="B400" s="7">
        <v>68.84231428781</v>
      </c>
      <c r="C400" s="7">
        <v>0.067</v>
      </c>
      <c r="D400" s="7">
        <v>14.2426042632067</v>
      </c>
      <c r="E400" s="7">
        <v>1.006</v>
      </c>
      <c r="F400" s="7">
        <v>1.11801113430759</v>
      </c>
      <c r="G400" s="7">
        <v>0.084</v>
      </c>
      <c r="H400" s="7">
        <v>0.029</v>
      </c>
      <c r="I400" s="7">
        <v>0.859162732009113</v>
      </c>
      <c r="J400" s="7">
        <v>4.417</v>
      </c>
      <c r="K400" s="7">
        <v>4.88</v>
      </c>
      <c r="L400" s="7">
        <v>0.024</v>
      </c>
      <c r="M400" s="3">
        <f>0.169*(100-6.5)/100</f>
        <v>0.158015</v>
      </c>
      <c r="N400" s="3">
        <f>SUM(B400:L400)-E400+M400</f>
        <v>94.7211074173334</v>
      </c>
      <c r="O400" s="3">
        <f>100-N400</f>
        <v>5.2788925826666</v>
      </c>
    </row>
    <row r="401" spans="1:15">
      <c r="A401" s="10" t="s">
        <v>275</v>
      </c>
      <c r="B401" s="7">
        <v>70.1072585448146</v>
      </c>
      <c r="C401" s="7">
        <v>0.051</v>
      </c>
      <c r="D401" s="7">
        <v>13.3924643188138</v>
      </c>
      <c r="E401" s="7">
        <v>0.763</v>
      </c>
      <c r="F401" s="7">
        <v>0.847954766875435</v>
      </c>
      <c r="G401" s="7">
        <v>0.054</v>
      </c>
      <c r="H401" s="7">
        <v>0.017</v>
      </c>
      <c r="I401" s="7">
        <v>0.537352653858675</v>
      </c>
      <c r="J401" s="7">
        <v>4.179</v>
      </c>
      <c r="K401" s="7">
        <v>5.138</v>
      </c>
      <c r="L401" s="7">
        <v>0</v>
      </c>
      <c r="M401" s="3">
        <f>0.169*(100-6.5)/100</f>
        <v>0.158015</v>
      </c>
      <c r="N401" s="3">
        <f t="shared" ref="N401:N409" si="127">SUM(B401:L401)-E401+M401</f>
        <v>94.4820452843625</v>
      </c>
      <c r="O401" s="3">
        <f t="shared" ref="O401:O409" si="128">100-N401</f>
        <v>5.51795471563747</v>
      </c>
    </row>
    <row r="402" spans="1:15">
      <c r="A402" s="10" t="s">
        <v>276</v>
      </c>
      <c r="B402" s="7">
        <v>71.3428560950566</v>
      </c>
      <c r="C402" s="7">
        <v>0</v>
      </c>
      <c r="D402" s="7">
        <v>12.5687284522707</v>
      </c>
      <c r="E402" s="7">
        <v>0.757</v>
      </c>
      <c r="F402" s="7">
        <v>0.84128670842032</v>
      </c>
      <c r="G402" s="7">
        <v>0.068</v>
      </c>
      <c r="H402" s="7">
        <v>0.001</v>
      </c>
      <c r="I402" s="7">
        <v>0.36391606968414</v>
      </c>
      <c r="J402" s="7">
        <v>3.681</v>
      </c>
      <c r="K402" s="7">
        <v>4.803</v>
      </c>
      <c r="L402" s="7">
        <v>0</v>
      </c>
      <c r="M402" s="3">
        <f t="shared" ref="M402:M409" si="129">0.169*(100-6.5)/100</f>
        <v>0.158015</v>
      </c>
      <c r="N402" s="3">
        <f t="shared" si="127"/>
        <v>93.8278023254318</v>
      </c>
      <c r="O402" s="3">
        <f t="shared" si="128"/>
        <v>6.17219767456822</v>
      </c>
    </row>
    <row r="403" spans="1:15">
      <c r="A403" s="10" t="s">
        <v>277</v>
      </c>
      <c r="B403" s="7">
        <v>71.7557339005429</v>
      </c>
      <c r="C403" s="7">
        <v>0.041</v>
      </c>
      <c r="D403" s="7">
        <v>12.3689907321594</v>
      </c>
      <c r="E403" s="7">
        <v>0.817</v>
      </c>
      <c r="F403" s="7">
        <v>0.907967292971468</v>
      </c>
      <c r="G403" s="7">
        <v>0.128</v>
      </c>
      <c r="H403" s="7">
        <v>0.02</v>
      </c>
      <c r="I403" s="7">
        <v>0.402011966786061</v>
      </c>
      <c r="J403" s="7">
        <v>3.649</v>
      </c>
      <c r="K403" s="7">
        <v>4.8</v>
      </c>
      <c r="L403" s="7">
        <v>0</v>
      </c>
      <c r="M403" s="3">
        <f t="shared" si="129"/>
        <v>0.158015</v>
      </c>
      <c r="N403" s="3">
        <f t="shared" si="127"/>
        <v>94.2307188924598</v>
      </c>
      <c r="O403" s="3">
        <f t="shared" si="128"/>
        <v>5.76928110754018</v>
      </c>
    </row>
    <row r="404" spans="1:15">
      <c r="A404" s="10" t="s">
        <v>278</v>
      </c>
      <c r="B404" s="7">
        <v>69.8067077893503</v>
      </c>
      <c r="C404" s="7">
        <v>0.057</v>
      </c>
      <c r="D404" s="7">
        <v>13.3877534754403</v>
      </c>
      <c r="E404" s="7">
        <v>0.83</v>
      </c>
      <c r="F404" s="7">
        <v>0.92241475295755</v>
      </c>
      <c r="G404" s="7">
        <v>0.131</v>
      </c>
      <c r="H404" s="7">
        <v>0.002</v>
      </c>
      <c r="I404" s="7">
        <v>0.51730218169977</v>
      </c>
      <c r="J404" s="7">
        <v>3.882</v>
      </c>
      <c r="K404" s="7">
        <v>4.904</v>
      </c>
      <c r="L404" s="7">
        <v>0.049</v>
      </c>
      <c r="M404" s="3">
        <f t="shared" si="129"/>
        <v>0.158015</v>
      </c>
      <c r="N404" s="3">
        <f t="shared" si="127"/>
        <v>93.8171931994479</v>
      </c>
      <c r="O404" s="3">
        <f t="shared" si="128"/>
        <v>6.18280680055206</v>
      </c>
    </row>
    <row r="405" spans="1:15">
      <c r="A405" s="10" t="s">
        <v>279</v>
      </c>
      <c r="B405" s="7">
        <v>70.4452516502862</v>
      </c>
      <c r="C405" s="7">
        <v>0.16</v>
      </c>
      <c r="D405" s="7">
        <v>12.6246283595923</v>
      </c>
      <c r="E405" s="7">
        <v>0.805</v>
      </c>
      <c r="F405" s="7">
        <v>0.894631176061239</v>
      </c>
      <c r="G405" s="7">
        <v>0</v>
      </c>
      <c r="H405" s="7">
        <v>0.055</v>
      </c>
      <c r="I405" s="7">
        <v>0.513292087267988</v>
      </c>
      <c r="J405" s="7">
        <v>3.995</v>
      </c>
      <c r="K405" s="7">
        <v>4.94</v>
      </c>
      <c r="L405" s="7">
        <v>0.013</v>
      </c>
      <c r="M405" s="3">
        <f t="shared" si="129"/>
        <v>0.158015</v>
      </c>
      <c r="N405" s="3">
        <f t="shared" si="127"/>
        <v>93.7988182732077</v>
      </c>
      <c r="O405" s="3">
        <f t="shared" si="128"/>
        <v>6.20118172679227</v>
      </c>
    </row>
    <row r="406" spans="1:15">
      <c r="A406" s="10" t="s">
        <v>280</v>
      </c>
      <c r="B406" s="7">
        <v>70.770089335485</v>
      </c>
      <c r="C406" s="7">
        <v>0</v>
      </c>
      <c r="D406" s="7">
        <v>13.9641890639481</v>
      </c>
      <c r="E406" s="7">
        <v>0.851</v>
      </c>
      <c r="F406" s="7">
        <v>0.945752957550452</v>
      </c>
      <c r="G406" s="7">
        <v>0.046</v>
      </c>
      <c r="H406" s="7">
        <v>0.017</v>
      </c>
      <c r="I406" s="7">
        <v>0.424067486160858</v>
      </c>
      <c r="J406" s="7">
        <v>3.693</v>
      </c>
      <c r="K406" s="7">
        <v>4.794</v>
      </c>
      <c r="L406" s="7">
        <v>0</v>
      </c>
      <c r="M406" s="3">
        <f t="shared" si="129"/>
        <v>0.158015</v>
      </c>
      <c r="N406" s="3">
        <f t="shared" si="127"/>
        <v>94.8121138431444</v>
      </c>
      <c r="O406" s="3">
        <f t="shared" si="128"/>
        <v>5.1878861568556</v>
      </c>
    </row>
    <row r="407" spans="1:15">
      <c r="A407" s="10" t="s">
        <v>281</v>
      </c>
      <c r="B407" s="7">
        <v>69.9251065718059</v>
      </c>
      <c r="C407" s="7">
        <v>0.01</v>
      </c>
      <c r="D407" s="7">
        <v>12.965172845227</v>
      </c>
      <c r="E407" s="7">
        <v>0.996</v>
      </c>
      <c r="F407" s="7">
        <v>1.10689770354906</v>
      </c>
      <c r="G407" s="7">
        <v>0.155</v>
      </c>
      <c r="H407" s="7">
        <v>0.02</v>
      </c>
      <c r="I407" s="7">
        <v>0.498254233148809</v>
      </c>
      <c r="J407" s="7">
        <v>3.899</v>
      </c>
      <c r="K407" s="7">
        <v>4.826</v>
      </c>
      <c r="L407" s="7">
        <v>0.02</v>
      </c>
      <c r="M407" s="3">
        <f t="shared" si="129"/>
        <v>0.158015</v>
      </c>
      <c r="N407" s="3">
        <f t="shared" si="127"/>
        <v>93.5834463537308</v>
      </c>
      <c r="O407" s="3">
        <f t="shared" si="128"/>
        <v>6.41655364626922</v>
      </c>
    </row>
    <row r="408" spans="1:15">
      <c r="A408" s="10" t="s">
        <v>282</v>
      </c>
      <c r="B408" s="7">
        <v>71.6960285316123</v>
      </c>
      <c r="C408" s="7">
        <v>0.052</v>
      </c>
      <c r="D408" s="7">
        <v>12.2214457831326</v>
      </c>
      <c r="E408" s="7">
        <v>0.815</v>
      </c>
      <c r="F408" s="7">
        <v>0.905744606819763</v>
      </c>
      <c r="G408" s="7">
        <v>0</v>
      </c>
      <c r="H408" s="7">
        <v>0</v>
      </c>
      <c r="I408" s="7">
        <v>0.396999348746335</v>
      </c>
      <c r="J408" s="7">
        <v>4.347</v>
      </c>
      <c r="K408" s="7">
        <v>4.688</v>
      </c>
      <c r="L408" s="7">
        <v>0</v>
      </c>
      <c r="M408" s="3">
        <f t="shared" si="129"/>
        <v>0.158015</v>
      </c>
      <c r="N408" s="3">
        <f t="shared" si="127"/>
        <v>94.465233270311</v>
      </c>
      <c r="O408" s="3">
        <f t="shared" si="128"/>
        <v>5.534766729689</v>
      </c>
    </row>
    <row r="409" spans="1:15">
      <c r="A409" s="10" t="s">
        <v>283</v>
      </c>
      <c r="B409" s="7">
        <v>71.1414769693415</v>
      </c>
      <c r="C409" s="7">
        <v>0.005</v>
      </c>
      <c r="D409" s="7">
        <v>12.3489165894347</v>
      </c>
      <c r="E409" s="7">
        <v>0.781</v>
      </c>
      <c r="F409" s="7">
        <v>0.867958942240779</v>
      </c>
      <c r="G409" s="7">
        <v>0.191</v>
      </c>
      <c r="H409" s="7">
        <v>0</v>
      </c>
      <c r="I409" s="7">
        <v>0.386974112666882</v>
      </c>
      <c r="J409" s="7">
        <v>3.664</v>
      </c>
      <c r="K409" s="7">
        <v>4.715</v>
      </c>
      <c r="L409" s="7">
        <v>0.045</v>
      </c>
      <c r="M409" s="3">
        <f t="shared" si="129"/>
        <v>0.158015</v>
      </c>
      <c r="N409" s="3">
        <f t="shared" si="127"/>
        <v>93.5233416136839</v>
      </c>
      <c r="O409" s="3">
        <f t="shared" si="128"/>
        <v>6.47665838631615</v>
      </c>
    </row>
    <row r="410" spans="1:15">
      <c r="A410" s="10" t="s">
        <v>273</v>
      </c>
      <c r="B410" s="7">
        <f>AVERAGE(B400:B409)</f>
        <v>70.5832823676105</v>
      </c>
      <c r="C410" s="7">
        <f t="shared" ref="C410:L410" si="130">AVERAGE(C400:C409)</f>
        <v>0.0443</v>
      </c>
      <c r="D410" s="7">
        <f t="shared" si="130"/>
        <v>13.0084893883226</v>
      </c>
      <c r="E410" s="7">
        <f t="shared" si="130"/>
        <v>0.8421</v>
      </c>
      <c r="F410" s="7">
        <f t="shared" si="130"/>
        <v>0.935862004175366</v>
      </c>
      <c r="G410" s="7">
        <f t="shared" si="130"/>
        <v>0.0857</v>
      </c>
      <c r="H410" s="7">
        <f t="shared" si="130"/>
        <v>0.0161</v>
      </c>
      <c r="I410" s="7">
        <f t="shared" si="130"/>
        <v>0.489933287202863</v>
      </c>
      <c r="J410" s="7">
        <f t="shared" si="130"/>
        <v>3.9406</v>
      </c>
      <c r="K410" s="7">
        <f t="shared" si="130"/>
        <v>4.8488</v>
      </c>
      <c r="L410" s="7">
        <f t="shared" si="130"/>
        <v>0.0151</v>
      </c>
      <c r="M410" s="7">
        <f t="shared" ref="M410:O410" si="131">AVERAGE(M400:M409)</f>
        <v>0.158015</v>
      </c>
      <c r="N410" s="3">
        <f t="shared" si="131"/>
        <v>94.1261820473113</v>
      </c>
      <c r="O410" s="3">
        <f t="shared" si="131"/>
        <v>5.87381795268868</v>
      </c>
    </row>
    <row r="411" spans="1:15">
      <c r="A411" s="10" t="s">
        <v>26</v>
      </c>
      <c r="B411" s="7">
        <f>2*STDEV(B400:B409)</f>
        <v>1.86775699039276</v>
      </c>
      <c r="C411" s="7">
        <f t="shared" ref="C411:L411" si="132">2*STDEV(C400:C409)</f>
        <v>0.0962037190318314</v>
      </c>
      <c r="D411" s="7">
        <f t="shared" si="132"/>
        <v>1.41950337596132</v>
      </c>
      <c r="E411" s="7">
        <f t="shared" si="132"/>
        <v>0.177321929457884</v>
      </c>
      <c r="F411" s="7">
        <f t="shared" si="132"/>
        <v>0.197065498499821</v>
      </c>
      <c r="G411" s="7">
        <f t="shared" si="132"/>
        <v>0.128785955065846</v>
      </c>
      <c r="H411" s="7">
        <f t="shared" si="132"/>
        <v>0.0343634172404964</v>
      </c>
      <c r="I411" s="7">
        <f t="shared" si="132"/>
        <v>0.288389410572997</v>
      </c>
      <c r="J411" s="7">
        <f t="shared" si="132"/>
        <v>0.576314883066926</v>
      </c>
      <c r="K411" s="7">
        <f t="shared" si="132"/>
        <v>0.256242593388895</v>
      </c>
      <c r="L411" s="7">
        <f t="shared" si="132"/>
        <v>0.0382442443018845</v>
      </c>
      <c r="M411" s="7"/>
      <c r="N411" s="3">
        <f>2*STDEV(N400:N409)</f>
        <v>0.949060630391302</v>
      </c>
      <c r="O411" s="3">
        <f>2*STDEV(O400:O409)</f>
        <v>0.949060630391302</v>
      </c>
    </row>
    <row r="412" spans="1:12">
      <c r="A412" s="10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</row>
    <row r="413" spans="1:14">
      <c r="A413" s="10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N413" s="7"/>
    </row>
    <row r="414" spans="1:15">
      <c r="A414" s="10" t="s">
        <v>284</v>
      </c>
      <c r="B414" s="7">
        <v>68.2452605985039</v>
      </c>
      <c r="C414" s="7">
        <v>0.144</v>
      </c>
      <c r="D414" s="7">
        <v>13.8170324374421</v>
      </c>
      <c r="E414" s="7">
        <v>0.731</v>
      </c>
      <c r="F414" s="7">
        <v>0.812391788448156</v>
      </c>
      <c r="G414" s="7">
        <v>0.011</v>
      </c>
      <c r="H414" s="7">
        <v>0</v>
      </c>
      <c r="I414" s="7">
        <v>0.647630250732657</v>
      </c>
      <c r="J414" s="7">
        <v>4.075</v>
      </c>
      <c r="K414" s="7">
        <v>4.941</v>
      </c>
      <c r="L414" s="7">
        <v>0.012</v>
      </c>
      <c r="M414" s="3">
        <f>0.169*(100-8.9)/100</f>
        <v>0.153959</v>
      </c>
      <c r="N414" s="3">
        <f t="shared" ref="N414:N423" si="133">SUM(B414:L414)-E414+M414</f>
        <v>92.8592740751268</v>
      </c>
      <c r="O414" s="3">
        <f t="shared" ref="O414:O423" si="134">100-N414</f>
        <v>7.14072592487318</v>
      </c>
    </row>
    <row r="415" spans="1:15">
      <c r="A415" s="10" t="s">
        <v>285</v>
      </c>
      <c r="B415" s="7">
        <v>69.2622757811355</v>
      </c>
      <c r="C415" s="7">
        <v>0.036</v>
      </c>
      <c r="D415" s="7">
        <v>13.1294930491196</v>
      </c>
      <c r="E415" s="7">
        <v>0.685</v>
      </c>
      <c r="F415" s="7">
        <v>0.761270006958942</v>
      </c>
      <c r="G415" s="7">
        <v>0.114</v>
      </c>
      <c r="H415" s="7">
        <v>0.008</v>
      </c>
      <c r="I415" s="7">
        <v>0.627579778573751</v>
      </c>
      <c r="J415" s="7">
        <v>3.877</v>
      </c>
      <c r="K415" s="7">
        <v>4.872</v>
      </c>
      <c r="L415" s="7">
        <v>0.033</v>
      </c>
      <c r="M415" s="3">
        <f t="shared" ref="M415:M424" si="135">0.169*(100-8.9)/100</f>
        <v>0.153959</v>
      </c>
      <c r="N415" s="3">
        <f t="shared" si="133"/>
        <v>92.8745776157878</v>
      </c>
      <c r="O415" s="3">
        <f t="shared" si="134"/>
        <v>7.12542238421221</v>
      </c>
    </row>
    <row r="416" spans="1:15">
      <c r="A416" s="10" t="s">
        <v>286</v>
      </c>
      <c r="B416" s="7">
        <v>68.8595175297053</v>
      </c>
      <c r="C416" s="7">
        <v>0.041</v>
      </c>
      <c r="D416" s="7">
        <v>12.940796107507</v>
      </c>
      <c r="E416" s="7">
        <v>0.805</v>
      </c>
      <c r="F416" s="7">
        <v>0.894631176061239</v>
      </c>
      <c r="G416" s="7">
        <v>0.215</v>
      </c>
      <c r="H416" s="7">
        <v>0.001</v>
      </c>
      <c r="I416" s="7">
        <v>0.566425838489089</v>
      </c>
      <c r="J416" s="7">
        <v>4.007</v>
      </c>
      <c r="K416" s="7">
        <v>4.896</v>
      </c>
      <c r="L416" s="7">
        <v>0</v>
      </c>
      <c r="M416" s="3">
        <f t="shared" si="135"/>
        <v>0.153959</v>
      </c>
      <c r="N416" s="3">
        <f t="shared" si="133"/>
        <v>92.5753296517626</v>
      </c>
      <c r="O416" s="3">
        <f t="shared" si="134"/>
        <v>7.42467034823736</v>
      </c>
    </row>
    <row r="417" spans="1:15">
      <c r="A417" s="10" t="s">
        <v>287</v>
      </c>
      <c r="B417" s="7">
        <v>69.125661801379</v>
      </c>
      <c r="C417" s="7">
        <v>0.015</v>
      </c>
      <c r="D417" s="7">
        <v>12.8615032437443</v>
      </c>
      <c r="E417" s="7">
        <v>0.765</v>
      </c>
      <c r="F417" s="7">
        <v>0.85017745302714</v>
      </c>
      <c r="G417" s="7">
        <v>0.054</v>
      </c>
      <c r="H417" s="7">
        <v>0.032</v>
      </c>
      <c r="I417" s="7">
        <v>0.55138798436991</v>
      </c>
      <c r="J417" s="7">
        <v>3.989</v>
      </c>
      <c r="K417" s="7">
        <v>4.774</v>
      </c>
      <c r="L417" s="7">
        <v>0.084</v>
      </c>
      <c r="M417" s="3">
        <f t="shared" si="135"/>
        <v>0.153959</v>
      </c>
      <c r="N417" s="3">
        <f t="shared" si="133"/>
        <v>92.4906894825204</v>
      </c>
      <c r="O417" s="3">
        <f t="shared" si="134"/>
        <v>7.50931051747965</v>
      </c>
    </row>
    <row r="418" spans="1:15">
      <c r="A418" s="10" t="s">
        <v>288</v>
      </c>
      <c r="B418" s="7">
        <v>70.2641116326831</v>
      </c>
      <c r="C418" s="7">
        <v>0.118</v>
      </c>
      <c r="D418" s="7">
        <v>12.4610240963856</v>
      </c>
      <c r="E418" s="7">
        <v>0.942</v>
      </c>
      <c r="F418" s="7">
        <v>1.04688517745303</v>
      </c>
      <c r="G418" s="7">
        <v>0.057</v>
      </c>
      <c r="H418" s="7">
        <v>0</v>
      </c>
      <c r="I418" s="7">
        <v>0.503266851188536</v>
      </c>
      <c r="J418" s="7">
        <v>3.645</v>
      </c>
      <c r="K418" s="7">
        <v>4.734</v>
      </c>
      <c r="L418" s="7">
        <v>0.043</v>
      </c>
      <c r="M418" s="3">
        <f t="shared" si="135"/>
        <v>0.153959</v>
      </c>
      <c r="N418" s="3">
        <f t="shared" si="133"/>
        <v>93.0262467577103</v>
      </c>
      <c r="O418" s="3">
        <f t="shared" si="134"/>
        <v>6.97375324228973</v>
      </c>
    </row>
    <row r="419" spans="1:15">
      <c r="A419" s="10" t="s">
        <v>289</v>
      </c>
      <c r="B419" s="7">
        <v>67.8627414551857</v>
      </c>
      <c r="C419" s="7">
        <v>0.123</v>
      </c>
      <c r="D419" s="7">
        <v>12.9809443929565</v>
      </c>
      <c r="E419" s="7">
        <v>0.638</v>
      </c>
      <c r="F419" s="7">
        <v>0.709036882393876</v>
      </c>
      <c r="G419" s="7">
        <v>0.141</v>
      </c>
      <c r="H419" s="7">
        <v>0.027</v>
      </c>
      <c r="I419" s="7">
        <v>0.609534353630736</v>
      </c>
      <c r="J419" s="7">
        <v>4.072</v>
      </c>
      <c r="K419" s="7">
        <v>4.824</v>
      </c>
      <c r="L419" s="7">
        <v>0</v>
      </c>
      <c r="M419" s="3">
        <f t="shared" si="135"/>
        <v>0.153959</v>
      </c>
      <c r="N419" s="3">
        <f t="shared" si="133"/>
        <v>91.5032160841668</v>
      </c>
      <c r="O419" s="3">
        <f t="shared" si="134"/>
        <v>8.49678391583318</v>
      </c>
    </row>
    <row r="420" spans="1:15">
      <c r="A420" s="10" t="s">
        <v>290</v>
      </c>
      <c r="B420" s="7">
        <v>69.8836164001762</v>
      </c>
      <c r="C420" s="7">
        <v>0.026</v>
      </c>
      <c r="D420" s="7">
        <v>12.2331825764597</v>
      </c>
      <c r="E420" s="7">
        <v>0.752</v>
      </c>
      <c r="F420" s="7">
        <v>0.835729993041058</v>
      </c>
      <c r="G420" s="7">
        <v>0.033</v>
      </c>
      <c r="H420" s="7">
        <v>0.006</v>
      </c>
      <c r="I420" s="7">
        <v>0.430082627808529</v>
      </c>
      <c r="J420" s="7">
        <v>3.854</v>
      </c>
      <c r="K420" s="7">
        <v>4.705</v>
      </c>
      <c r="L420" s="7">
        <v>0</v>
      </c>
      <c r="M420" s="3">
        <f t="shared" si="135"/>
        <v>0.153959</v>
      </c>
      <c r="N420" s="3">
        <f t="shared" si="133"/>
        <v>92.1605705974855</v>
      </c>
      <c r="O420" s="3">
        <f t="shared" si="134"/>
        <v>7.83942940251453</v>
      </c>
    </row>
    <row r="421" spans="1:15">
      <c r="A421" s="10" t="s">
        <v>291</v>
      </c>
      <c r="B421" s="7">
        <v>67.3193214023765</v>
      </c>
      <c r="C421" s="7">
        <v>0</v>
      </c>
      <c r="D421" s="7">
        <v>13.6805282669139</v>
      </c>
      <c r="E421" s="7">
        <v>0.712</v>
      </c>
      <c r="F421" s="7">
        <v>0.791276270006959</v>
      </c>
      <c r="G421" s="7">
        <v>0.187</v>
      </c>
      <c r="H421" s="7">
        <v>0.01</v>
      </c>
      <c r="I421" s="7">
        <v>0.690738765874305</v>
      </c>
      <c r="J421" s="7">
        <v>4.139</v>
      </c>
      <c r="K421" s="7">
        <v>5</v>
      </c>
      <c r="L421" s="7">
        <v>0.003</v>
      </c>
      <c r="M421" s="3">
        <f t="shared" si="135"/>
        <v>0.153959</v>
      </c>
      <c r="N421" s="3">
        <f t="shared" si="133"/>
        <v>91.9748237051717</v>
      </c>
      <c r="O421" s="3">
        <f t="shared" si="134"/>
        <v>8.02517629482834</v>
      </c>
    </row>
    <row r="422" spans="1:15">
      <c r="A422" s="10" t="s">
        <v>292</v>
      </c>
      <c r="B422" s="7">
        <v>69.0153586621683</v>
      </c>
      <c r="C422" s="7">
        <v>0.046</v>
      </c>
      <c r="D422" s="7">
        <v>12.822358665431</v>
      </c>
      <c r="E422" s="7">
        <v>0.835</v>
      </c>
      <c r="F422" s="7">
        <v>0.927971468336813</v>
      </c>
      <c r="G422" s="7">
        <v>0</v>
      </c>
      <c r="H422" s="7">
        <v>0.005</v>
      </c>
      <c r="I422" s="7">
        <v>0.578456121784432</v>
      </c>
      <c r="J422" s="7">
        <v>3.869</v>
      </c>
      <c r="K422" s="7">
        <v>4.807</v>
      </c>
      <c r="L422" s="7">
        <v>0.087</v>
      </c>
      <c r="M422" s="3">
        <f t="shared" si="135"/>
        <v>0.153959</v>
      </c>
      <c r="N422" s="3">
        <f t="shared" si="133"/>
        <v>92.3121039177205</v>
      </c>
      <c r="O422" s="3">
        <f t="shared" si="134"/>
        <v>7.68789608227947</v>
      </c>
    </row>
    <row r="423" spans="1:15">
      <c r="A423" s="10" t="s">
        <v>293</v>
      </c>
      <c r="B423" s="7">
        <v>67.8647653659969</v>
      </c>
      <c r="C423" s="7">
        <v>0.072</v>
      </c>
      <c r="D423" s="7">
        <v>13.9966960148286</v>
      </c>
      <c r="E423" s="7">
        <v>0.686</v>
      </c>
      <c r="F423" s="7">
        <v>0.762381350034795</v>
      </c>
      <c r="G423" s="7">
        <v>0.044</v>
      </c>
      <c r="H423" s="7">
        <v>0.004</v>
      </c>
      <c r="I423" s="7">
        <v>0.690738765874305</v>
      </c>
      <c r="J423" s="7">
        <v>4.262</v>
      </c>
      <c r="K423" s="7">
        <v>4.904</v>
      </c>
      <c r="L423" s="7">
        <v>0.008</v>
      </c>
      <c r="M423" s="3">
        <f t="shared" si="135"/>
        <v>0.153959</v>
      </c>
      <c r="N423" s="3">
        <f t="shared" si="133"/>
        <v>92.7625404967346</v>
      </c>
      <c r="O423" s="3">
        <f t="shared" si="134"/>
        <v>7.2374595032654</v>
      </c>
    </row>
    <row r="424" spans="1:15">
      <c r="A424" s="10" t="s">
        <v>273</v>
      </c>
      <c r="B424" s="7">
        <f>AVERAGE(B414:B423)</f>
        <v>68.7702630629311</v>
      </c>
      <c r="C424" s="7">
        <f t="shared" ref="C424:L424" si="136">AVERAGE(C414:C423)</f>
        <v>0.0621</v>
      </c>
      <c r="D424" s="7">
        <f t="shared" si="136"/>
        <v>13.0923558850788</v>
      </c>
      <c r="E424" s="7">
        <f t="shared" si="136"/>
        <v>0.7551</v>
      </c>
      <c r="F424" s="7">
        <f t="shared" si="136"/>
        <v>0.839175156576201</v>
      </c>
      <c r="G424" s="7">
        <f t="shared" si="136"/>
        <v>0.0856</v>
      </c>
      <c r="H424" s="7">
        <f t="shared" si="136"/>
        <v>0.0093</v>
      </c>
      <c r="I424" s="7">
        <f t="shared" si="136"/>
        <v>0.589584133832625</v>
      </c>
      <c r="J424" s="7">
        <f t="shared" si="136"/>
        <v>3.9789</v>
      </c>
      <c r="K424" s="7">
        <f t="shared" si="136"/>
        <v>4.8457</v>
      </c>
      <c r="L424" s="7">
        <f t="shared" si="136"/>
        <v>0.027</v>
      </c>
      <c r="M424" s="3">
        <f t="shared" si="135"/>
        <v>0.153959</v>
      </c>
      <c r="N424" s="3">
        <f>AVERAGE(N414:N423)</f>
        <v>92.4539372384187</v>
      </c>
      <c r="O424" s="3">
        <f>AVERAGE(O414:O423)</f>
        <v>7.5460627615813</v>
      </c>
    </row>
    <row r="425" spans="1:15">
      <c r="A425" s="10" t="s">
        <v>26</v>
      </c>
      <c r="B425" s="7">
        <f>2*STDEV(B414:B423)</f>
        <v>1.87758036151025</v>
      </c>
      <c r="C425" s="7">
        <f t="shared" ref="C425:L425" si="137">2*STDEV(C414:C423)</f>
        <v>0.0997839889182851</v>
      </c>
      <c r="D425" s="7">
        <f t="shared" si="137"/>
        <v>1.15251339342786</v>
      </c>
      <c r="E425" s="7">
        <f t="shared" si="137"/>
        <v>0.176071828777034</v>
      </c>
      <c r="F425" s="7">
        <f t="shared" si="137"/>
        <v>0.195676207764041</v>
      </c>
      <c r="G425" s="7">
        <f t="shared" si="137"/>
        <v>0.149232704190469</v>
      </c>
      <c r="H425" s="7">
        <f t="shared" si="137"/>
        <v>0.0224113066702204</v>
      </c>
      <c r="I425" s="7">
        <f t="shared" si="137"/>
        <v>0.164230244852347</v>
      </c>
      <c r="J425" s="7">
        <f t="shared" si="137"/>
        <v>0.349044982774427</v>
      </c>
      <c r="K425" s="7">
        <f t="shared" ref="K425:O425" si="138">2*STDEV(K414:K423)</f>
        <v>0.187253957086211</v>
      </c>
      <c r="L425" s="7">
        <f t="shared" si="137"/>
        <v>0.0682804673550366</v>
      </c>
      <c r="N425" s="3">
        <f t="shared" si="138"/>
        <v>0.947440633941981</v>
      </c>
      <c r="O425" s="3">
        <f t="shared" si="138"/>
        <v>0.947440633941981</v>
      </c>
    </row>
    <row r="430" spans="2:14"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浩</cp:lastModifiedBy>
  <dcterms:created xsi:type="dcterms:W3CDTF">2023-03-19T13:38:00Z</dcterms:created>
  <dcterms:modified xsi:type="dcterms:W3CDTF">2023-06-01T02:31:31Z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A941A732E45845C999C5687273814976</vt:lpwstr>
  </property>
</Properties>
</file>