
<file path=[Content_Types].xml><?xml version="1.0" encoding="utf-8"?>
<Types xmlns="http://schemas.openxmlformats.org/package/2006/content-type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queryTables/queryTable1.xml" ContentType="application/vnd.openxmlformats-officedocument.spreadsheetml.query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514"/>
  <workbookPr defaultThemeVersion="166925"/>
  <mc:AlternateContent xmlns:mc="http://schemas.openxmlformats.org/markup-compatibility/2006">
    <mc:Choice Requires="x15">
      <x15ac:absPath xmlns:x15ac="http://schemas.microsoft.com/office/spreadsheetml/2010/11/ac" url="https://fsu-my.sharepoint.com/personal/rricarte_fsu_edu/Documents/Research/Papers/2023-07-06 Rheology Tutorial Review/Manuscript/Revision/Revision_submit/"/>
    </mc:Choice>
  </mc:AlternateContent>
  <xr:revisionPtr revIDLastSave="787" documentId="13_ncr:1_{D01B5229-F855-AD47-84B2-C214F9F3D86C}" xr6:coauthVersionLast="47" xr6:coauthVersionMax="47" xr10:uidLastSave="{2BE3FA39-4B49-E445-A10A-731DFDF38864}"/>
  <bookViews>
    <workbookView xWindow="-36660" yWindow="-1140" windowWidth="35960" windowHeight="21100" activeTab="1" xr2:uid="{7B879771-3A47-B74B-BE85-9FBF3A9742E7}"/>
  </bookViews>
  <sheets>
    <sheet name="Instructions" sheetId="2" r:id="rId1"/>
    <sheet name="Calculations and Plot" sheetId="1" r:id="rId2"/>
  </sheets>
  <definedNames>
    <definedName name="dmodes" localSheetId="1">'Calculations and Plot'!$C$19:$E$25</definedName>
    <definedName name="solver_adj" localSheetId="1" hidden="1">'Calculations and Plot'!$I$10</definedName>
    <definedName name="solver_cvg" localSheetId="1" hidden="1">0.0001</definedName>
    <definedName name="solver_drv" localSheetId="1" hidden="1">1</definedName>
    <definedName name="solver_eng" localSheetId="1" hidden="1">1</definedName>
    <definedName name="solver_itr" localSheetId="1" hidden="1">2147483647</definedName>
    <definedName name="solver_lin" localSheetId="1" hidden="1">2</definedName>
    <definedName name="solver_mip" localSheetId="1" hidden="1">2147483647</definedName>
    <definedName name="solver_mni" localSheetId="1" hidden="1">30</definedName>
    <definedName name="solver_mrt" localSheetId="1" hidden="1">0.075</definedName>
    <definedName name="solver_msl" localSheetId="1" hidden="1">2</definedName>
    <definedName name="solver_neg" localSheetId="1" hidden="1">1</definedName>
    <definedName name="solver_nod" localSheetId="1" hidden="1">2147483647</definedName>
    <definedName name="solver_num" localSheetId="1" hidden="1">0</definedName>
    <definedName name="solver_opt" localSheetId="1" hidden="1">'Calculations and Plot'!$I$11</definedName>
    <definedName name="solver_pre" localSheetId="1" hidden="1">0.000001</definedName>
    <definedName name="solver_rbv" localSheetId="1" hidden="1">1</definedName>
    <definedName name="solver_rlx" localSheetId="1" hidden="1">2</definedName>
    <definedName name="solver_rsd" localSheetId="1" hidden="1">0</definedName>
    <definedName name="solver_scl" localSheetId="1" hidden="1">1</definedName>
    <definedName name="solver_sho" localSheetId="1" hidden="1">2</definedName>
    <definedName name="solver_ssz" localSheetId="1" hidden="1">100</definedName>
    <definedName name="solver_tim" localSheetId="1" hidden="1">2147483647</definedName>
    <definedName name="solver_tol" localSheetId="1" hidden="1">0.01</definedName>
    <definedName name="solver_typ" localSheetId="1" hidden="1">2</definedName>
    <definedName name="solver_val" localSheetId="1" hidden="1">0</definedName>
    <definedName name="solver_ver" localSheetId="1" hidden="1">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9" i="1" l="1"/>
  <c r="H22" i="1"/>
  <c r="I22" i="1" s="1"/>
  <c r="J22" i="1" s="1"/>
  <c r="H20" i="1"/>
  <c r="I20" i="1" s="1"/>
  <c r="J20" i="1" s="1"/>
  <c r="H19" i="1"/>
  <c r="I19" i="1" s="1"/>
  <c r="J19" i="1" s="1"/>
  <c r="H18" i="1"/>
  <c r="I18" i="1" s="1"/>
  <c r="J18" i="1" s="1"/>
  <c r="H17" i="1"/>
  <c r="I17" i="1" s="1"/>
  <c r="J17" i="1" s="1"/>
  <c r="H16" i="1"/>
  <c r="I16" i="1" s="1"/>
  <c r="J16" i="1" s="1"/>
  <c r="H15" i="1"/>
  <c r="B23" i="1"/>
  <c r="E22" i="1"/>
  <c r="D22" i="1"/>
  <c r="E21" i="1"/>
  <c r="D21" i="1"/>
  <c r="E20" i="1"/>
  <c r="D20" i="1"/>
  <c r="E19" i="1"/>
  <c r="D19" i="1"/>
  <c r="E18" i="1"/>
  <c r="D18" i="1"/>
  <c r="E17" i="1"/>
  <c r="D17" i="1"/>
  <c r="E16" i="1"/>
  <c r="D16" i="1"/>
  <c r="E15" i="1"/>
  <c r="D15" i="1"/>
  <c r="C10" i="1"/>
  <c r="K22" i="1" l="1"/>
  <c r="K18" i="1"/>
  <c r="K17" i="1"/>
  <c r="K19" i="1"/>
  <c r="K20" i="1"/>
  <c r="K16" i="1"/>
  <c r="H21" i="1"/>
  <c r="I15" i="1"/>
  <c r="J15" i="1" s="1"/>
  <c r="D23" i="1"/>
  <c r="E23" i="1"/>
  <c r="C7" i="1" s="1"/>
  <c r="I21" i="1" l="1"/>
  <c r="J21" i="1" s="1"/>
  <c r="J23" i="1" s="1"/>
  <c r="K15" i="1"/>
  <c r="C8" i="1"/>
  <c r="K21" i="1" l="1"/>
  <c r="K23" i="1" s="1"/>
  <c r="I11" i="1" s="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48AB0072-C316-2749-9CEC-DFB5E2695478}" name="dmodes" type="6" refreshedVersion="8" background="1" saveData="1">
    <textPr sourceFile="/Users/sachins/Desktop/dmodes.txt" space="1" consecutive="1">
      <textFields count="3">
        <textField/>
        <textField/>
        <textField/>
      </textFields>
    </textPr>
  </connection>
</connections>
</file>

<file path=xl/sharedStrings.xml><?xml version="1.0" encoding="utf-8"?>
<sst xmlns="http://schemas.openxmlformats.org/spreadsheetml/2006/main" count="29" uniqueCount="29">
  <si>
    <t>Relaxation time based on 1st moment</t>
  </si>
  <si>
    <t>tau_term(1) [s]</t>
  </si>
  <si>
    <t>Relaxation time based on 2nd moment</t>
  </si>
  <si>
    <t>tau_term(2) [s]</t>
  </si>
  <si>
    <t>Helper for tau_cross calculation</t>
  </si>
  <si>
    <t xml:space="preserve">Relaxtion based on G' and G" cross-over </t>
  </si>
  <si>
    <t>tau_cross [s]</t>
  </si>
  <si>
    <r>
      <t xml:space="preserve">Goal: use solver to find </t>
    </r>
    <r>
      <rPr>
        <i/>
        <sz val="18"/>
        <color theme="1"/>
        <rFont val="Calibri"/>
        <family val="2"/>
        <scheme val="minor"/>
      </rPr>
      <t>ω</t>
    </r>
    <r>
      <rPr>
        <sz val="18"/>
        <color theme="1"/>
        <rFont val="Calibri"/>
        <family val="2"/>
        <scheme val="minor"/>
      </rPr>
      <t xml:space="preserve"> that minimizes </t>
    </r>
    <r>
      <rPr>
        <i/>
        <sz val="18"/>
        <color theme="1"/>
        <rFont val="Calibri"/>
        <family val="2"/>
        <scheme val="minor"/>
      </rPr>
      <t>f</t>
    </r>
    <r>
      <rPr>
        <vertAlign val="subscript"/>
        <sz val="18"/>
        <color theme="1"/>
        <rFont val="Calibri (Body)"/>
      </rPr>
      <t>obj</t>
    </r>
  </si>
  <si>
    <t>Longest relaxation time*</t>
  </si>
  <si>
    <t>tau_term(max) [s]</t>
  </si>
  <si>
    <r>
      <rPr>
        <b/>
        <i/>
        <sz val="18"/>
        <color theme="1"/>
        <rFont val="Calibri (Body)"/>
      </rPr>
      <t>ω = ω</t>
    </r>
    <r>
      <rPr>
        <b/>
        <vertAlign val="subscript"/>
        <sz val="18"/>
        <color theme="1"/>
        <rFont val="Calibri (Body)"/>
      </rPr>
      <t>cross</t>
    </r>
    <r>
      <rPr>
        <b/>
        <sz val="18"/>
        <color theme="1"/>
        <rFont val="Calibri (Body)"/>
      </rPr>
      <t xml:space="preserve"> [rad/s]</t>
    </r>
  </si>
  <si>
    <r>
      <t>f</t>
    </r>
    <r>
      <rPr>
        <b/>
        <i/>
        <vertAlign val="subscript"/>
        <sz val="18"/>
        <color theme="1"/>
        <rFont val="Calibri (Body)"/>
      </rPr>
      <t>obj</t>
    </r>
  </si>
  <si>
    <t>Discrete Relaxation Spectrum</t>
  </si>
  <si>
    <r>
      <rPr>
        <b/>
        <i/>
        <sz val="18"/>
        <color theme="1"/>
        <rFont val="Calibri"/>
        <family val="2"/>
        <scheme val="minor"/>
      </rPr>
      <t>G</t>
    </r>
    <r>
      <rPr>
        <b/>
        <sz val="18"/>
        <color theme="1"/>
        <rFont val="Calibri"/>
        <family val="2"/>
        <scheme val="minor"/>
      </rPr>
      <t>'</t>
    </r>
  </si>
  <si>
    <t>G"</t>
  </si>
  <si>
    <r>
      <rPr>
        <b/>
        <i/>
        <sz val="18"/>
        <color theme="1"/>
        <rFont val="Calibri"/>
        <family val="2"/>
        <scheme val="minor"/>
      </rPr>
      <t>G</t>
    </r>
    <r>
      <rPr>
        <b/>
        <vertAlign val="subscript"/>
        <sz val="18"/>
        <color theme="1"/>
        <rFont val="Calibri (Body)"/>
      </rPr>
      <t>i</t>
    </r>
    <r>
      <rPr>
        <b/>
        <sz val="18"/>
        <color theme="1"/>
        <rFont val="Calibri"/>
        <family val="2"/>
        <scheme val="minor"/>
      </rPr>
      <t xml:space="preserve"> [Pa]</t>
    </r>
  </si>
  <si>
    <r>
      <rPr>
        <b/>
        <i/>
        <sz val="18"/>
        <color theme="1"/>
        <rFont val="Calibri"/>
        <family val="2"/>
        <scheme val="minor"/>
      </rPr>
      <t>τ</t>
    </r>
    <r>
      <rPr>
        <b/>
        <vertAlign val="subscript"/>
        <sz val="18"/>
        <color theme="1"/>
        <rFont val="Calibri (Body)"/>
      </rPr>
      <t>i</t>
    </r>
    <r>
      <rPr>
        <b/>
        <sz val="18"/>
        <color theme="1"/>
        <rFont val="Calibri"/>
        <family val="2"/>
        <scheme val="minor"/>
      </rPr>
      <t xml:space="preserve"> [s]</t>
    </r>
  </si>
  <si>
    <r>
      <rPr>
        <b/>
        <i/>
        <sz val="18"/>
        <color theme="1"/>
        <rFont val="Calibri"/>
        <family val="2"/>
        <scheme val="minor"/>
      </rPr>
      <t>G</t>
    </r>
    <r>
      <rPr>
        <b/>
        <vertAlign val="subscript"/>
        <sz val="18"/>
        <color theme="1"/>
        <rFont val="Calibri (Body)"/>
      </rPr>
      <t>i</t>
    </r>
    <r>
      <rPr>
        <b/>
        <i/>
        <sz val="18"/>
        <color theme="1"/>
        <rFont val="Calibri"/>
        <family val="2"/>
        <scheme val="minor"/>
      </rPr>
      <t>τ</t>
    </r>
    <r>
      <rPr>
        <b/>
        <vertAlign val="subscript"/>
        <sz val="18"/>
        <color theme="1"/>
        <rFont val="Calibri (Body)"/>
      </rPr>
      <t>i</t>
    </r>
    <r>
      <rPr>
        <b/>
        <vertAlign val="superscript"/>
        <sz val="18"/>
        <color theme="1"/>
        <rFont val="Calibri (Body)"/>
      </rPr>
      <t>2</t>
    </r>
    <r>
      <rPr>
        <b/>
        <sz val="18"/>
        <color theme="1"/>
        <rFont val="Calibri"/>
        <family val="2"/>
        <scheme val="minor"/>
      </rPr>
      <t xml:space="preserve"> [Pa s</t>
    </r>
    <r>
      <rPr>
        <b/>
        <vertAlign val="superscript"/>
        <sz val="18"/>
        <color theme="1"/>
        <rFont val="Calibri (Body)"/>
      </rPr>
      <t>2</t>
    </r>
    <r>
      <rPr>
        <b/>
        <sz val="18"/>
        <color theme="1"/>
        <rFont val="Calibri"/>
        <family val="2"/>
        <scheme val="minor"/>
      </rPr>
      <t>]</t>
    </r>
  </si>
  <si>
    <r>
      <rPr>
        <b/>
        <i/>
        <sz val="18"/>
        <color theme="1"/>
        <rFont val="Calibri"/>
        <family val="2"/>
        <scheme val="minor"/>
      </rPr>
      <t>G</t>
    </r>
    <r>
      <rPr>
        <b/>
        <vertAlign val="subscript"/>
        <sz val="18"/>
        <color theme="1"/>
        <rFont val="Calibri (Body)"/>
      </rPr>
      <t>i</t>
    </r>
    <r>
      <rPr>
        <b/>
        <i/>
        <sz val="18"/>
        <color theme="1"/>
        <rFont val="Calibri"/>
        <family val="2"/>
        <scheme val="minor"/>
      </rPr>
      <t>τ</t>
    </r>
    <r>
      <rPr>
        <b/>
        <vertAlign val="subscript"/>
        <sz val="18"/>
        <color theme="1"/>
        <rFont val="Calibri (Body)"/>
      </rPr>
      <t>i</t>
    </r>
    <r>
      <rPr>
        <b/>
        <sz val="18"/>
        <color theme="1"/>
        <rFont val="Calibri"/>
        <family val="2"/>
        <scheme val="minor"/>
      </rPr>
      <t xml:space="preserve"> [Pa s]</t>
    </r>
  </si>
  <si>
    <r>
      <rPr>
        <b/>
        <i/>
        <sz val="18"/>
        <color theme="1"/>
        <rFont val="Calibri"/>
        <family val="2"/>
        <scheme val="minor"/>
      </rPr>
      <t>ωτ</t>
    </r>
    <r>
      <rPr>
        <b/>
        <vertAlign val="subscript"/>
        <sz val="18"/>
        <color theme="1"/>
        <rFont val="Calibri (Body)"/>
      </rPr>
      <t>i</t>
    </r>
  </si>
  <si>
    <r>
      <t>(</t>
    </r>
    <r>
      <rPr>
        <b/>
        <i/>
        <sz val="18"/>
        <color theme="1"/>
        <rFont val="Calibri"/>
        <family val="2"/>
        <scheme val="minor"/>
      </rPr>
      <t>ωτ</t>
    </r>
    <r>
      <rPr>
        <b/>
        <vertAlign val="subscript"/>
        <sz val="18"/>
        <color theme="1"/>
        <rFont val="Calibri (Body)"/>
      </rPr>
      <t>i</t>
    </r>
    <r>
      <rPr>
        <b/>
        <sz val="18"/>
        <color theme="1"/>
        <rFont val="Calibri"/>
        <family val="2"/>
        <scheme val="minor"/>
      </rPr>
      <t>)</t>
    </r>
    <r>
      <rPr>
        <b/>
        <vertAlign val="superscript"/>
        <sz val="18"/>
        <color theme="1"/>
        <rFont val="Calibri (Body)"/>
      </rPr>
      <t>2</t>
    </r>
  </si>
  <si>
    <r>
      <rPr>
        <b/>
        <i/>
        <sz val="18"/>
        <color theme="1"/>
        <rFont val="Calibri"/>
        <family val="2"/>
        <scheme val="minor"/>
      </rPr>
      <t>G</t>
    </r>
    <r>
      <rPr>
        <b/>
        <sz val="18"/>
        <color theme="1"/>
        <rFont val="Calibri"/>
        <family val="2"/>
        <scheme val="minor"/>
      </rPr>
      <t>'</t>
    </r>
    <r>
      <rPr>
        <b/>
        <vertAlign val="subscript"/>
        <sz val="18"/>
        <color theme="1"/>
        <rFont val="Calibri (Body)"/>
      </rPr>
      <t xml:space="preserve">i </t>
    </r>
    <r>
      <rPr>
        <b/>
        <sz val="18"/>
        <color theme="1"/>
        <rFont val="Calibri (Body)"/>
      </rPr>
      <t>[Pa]</t>
    </r>
  </si>
  <si>
    <r>
      <rPr>
        <b/>
        <i/>
        <sz val="18"/>
        <color theme="1"/>
        <rFont val="Calibri"/>
        <family val="2"/>
        <scheme val="minor"/>
      </rPr>
      <t>G"</t>
    </r>
    <r>
      <rPr>
        <b/>
        <vertAlign val="subscript"/>
        <sz val="18"/>
        <color theme="1"/>
        <rFont val="Calibri (Body)"/>
      </rPr>
      <t xml:space="preserve">i </t>
    </r>
    <r>
      <rPr>
        <b/>
        <sz val="18"/>
        <color theme="1"/>
        <rFont val="Calibri (Body)"/>
      </rPr>
      <t>[Pa]</t>
    </r>
  </si>
  <si>
    <t xml:space="preserve">sum </t>
  </si>
  <si>
    <r>
      <rPr>
        <b/>
        <sz val="12"/>
        <color theme="1"/>
        <rFont val="Calibri"/>
        <family val="2"/>
        <scheme val="minor"/>
      </rPr>
      <t>Caveats</t>
    </r>
    <r>
      <rPr>
        <sz val="12"/>
        <color theme="1"/>
        <rFont val="Calibri"/>
        <family val="2"/>
        <scheme val="minor"/>
      </rPr>
      <t xml:space="preserve">
1. Experiments probe relaxation timescales over a finite window. Thus, the relaxation spectrum is not completely known
2. The discrete relaxation spectrum is not unique. Thus, individual weights and timescales should not be over-interpreted
3. From (2) it follows that the longest relaxation time obtained from experimental data is noisy; we caution against using it.
4. In contrast, if the terminal regime is sampled in stress relaxation or SAOS measurements, the first and second moments are relatively stable
5. Higher moments of the DRS are noisy, and rarely used
6. In principle, tau_cross can be obtained from the DRS, but remember that there can be multiple crossings of </t>
    </r>
    <r>
      <rPr>
        <i/>
        <sz val="12"/>
        <color theme="1"/>
        <rFont val="Calibri"/>
        <family val="2"/>
        <scheme val="minor"/>
      </rPr>
      <t>G'</t>
    </r>
    <r>
      <rPr>
        <sz val="12"/>
        <color theme="1"/>
        <rFont val="Calibri"/>
        <family val="2"/>
        <scheme val="minor"/>
      </rPr>
      <t xml:space="preserve"> and </t>
    </r>
    <r>
      <rPr>
        <i/>
        <sz val="12"/>
        <color theme="1"/>
        <rFont val="Calibri"/>
        <family val="2"/>
        <scheme val="minor"/>
      </rPr>
      <t>G"</t>
    </r>
    <r>
      <rPr>
        <sz val="12"/>
        <color theme="1"/>
        <rFont val="Calibri"/>
        <family val="2"/>
        <scheme val="minor"/>
      </rPr>
      <t xml:space="preserve">
7. Just to be sure, we suggest plotting </t>
    </r>
    <r>
      <rPr>
        <i/>
        <sz val="12"/>
        <color theme="1"/>
        <rFont val="Calibri"/>
        <family val="2"/>
        <scheme val="minor"/>
      </rPr>
      <t>G'</t>
    </r>
    <r>
      <rPr>
        <sz val="12"/>
        <color theme="1"/>
        <rFont val="Calibri"/>
        <family val="2"/>
        <scheme val="minor"/>
      </rPr>
      <t xml:space="preserve"> and </t>
    </r>
    <r>
      <rPr>
        <i/>
        <sz val="12"/>
        <color theme="1"/>
        <rFont val="Calibri"/>
        <family val="2"/>
        <scheme val="minor"/>
      </rPr>
      <t>G"</t>
    </r>
    <r>
      <rPr>
        <sz val="12"/>
        <color theme="1"/>
        <rFont val="Calibri"/>
        <family val="2"/>
        <scheme val="minor"/>
      </rPr>
      <t xml:space="preserve"> using the inferred DRS, and verifying whether the (lowest) cross-over frequency is found</t>
    </r>
  </si>
  <si>
    <t>Arbitrary modulus value for plotting terminal relaxation times [Pa]</t>
  </si>
  <si>
    <r>
      <rPr>
        <b/>
        <sz val="12"/>
        <color rgb="FF000000"/>
        <rFont val="Calibri"/>
        <family val="2"/>
        <scheme val="minor"/>
      </rPr>
      <t xml:space="preserve">To Do The Calculation
1. </t>
    </r>
    <r>
      <rPr>
        <sz val="12"/>
        <color rgb="FF000000"/>
        <rFont val="Calibri"/>
        <family val="2"/>
        <scheme val="minor"/>
      </rPr>
      <t xml:space="preserve">Sum up the corresponding DRS elements in columns B,D, E, J, and K
- These quantities are shown in blue
- Eight DRS modes are used by default. If your DRS has fewer or more modes, delete or add rows as needed
</t>
    </r>
    <r>
      <rPr>
        <b/>
        <sz val="12"/>
        <color rgb="FF000000"/>
        <rFont val="Calibri"/>
        <family val="2"/>
        <scheme val="minor"/>
      </rPr>
      <t xml:space="preserve">2. </t>
    </r>
    <r>
      <rPr>
        <sz val="12"/>
        <color rgb="FF000000"/>
        <rFont val="Calibri"/>
        <family val="2"/>
        <scheme val="minor"/>
      </rPr>
      <t>The relaxation times based on the 1st and 2nd moments are computed using
- tau_term(1) = sum(</t>
    </r>
    <r>
      <rPr>
        <i/>
        <sz val="12"/>
        <color rgb="FF000000"/>
        <rFont val="Calibri"/>
        <family val="2"/>
        <scheme val="minor"/>
      </rPr>
      <t>G</t>
    </r>
    <r>
      <rPr>
        <vertAlign val="subscript"/>
        <sz val="12"/>
        <color rgb="FF000000"/>
        <rFont val="Calibri"/>
        <family val="2"/>
      </rPr>
      <t>i</t>
    </r>
    <r>
      <rPr>
        <i/>
        <sz val="12"/>
        <color rgb="FF000000"/>
        <rFont val="Calibri"/>
        <family val="2"/>
        <scheme val="minor"/>
      </rPr>
      <t>τ</t>
    </r>
    <r>
      <rPr>
        <vertAlign val="subscript"/>
        <sz val="12"/>
        <color rgb="FF000000"/>
        <rFont val="Calibri"/>
        <family val="2"/>
      </rPr>
      <t>i</t>
    </r>
    <r>
      <rPr>
        <sz val="12"/>
        <color rgb="FF000000"/>
        <rFont val="Calibri"/>
        <family val="2"/>
        <scheme val="minor"/>
      </rPr>
      <t>)/sum(</t>
    </r>
    <r>
      <rPr>
        <i/>
        <sz val="12"/>
        <color rgb="FF000000"/>
        <rFont val="Calibri"/>
        <family val="2"/>
        <scheme val="minor"/>
      </rPr>
      <t>G</t>
    </r>
    <r>
      <rPr>
        <vertAlign val="subscript"/>
        <sz val="12"/>
        <color rgb="FF000000"/>
        <rFont val="Calibri"/>
        <family val="2"/>
      </rPr>
      <t>i</t>
    </r>
    <r>
      <rPr>
        <sz val="12"/>
        <color rgb="FF000000"/>
        <rFont val="Calibri"/>
        <family val="2"/>
        <scheme val="minor"/>
      </rPr>
      <t>)
- tau_term(2) = sum(</t>
    </r>
    <r>
      <rPr>
        <i/>
        <sz val="12"/>
        <color rgb="FF000000"/>
        <rFont val="Calibri"/>
        <family val="2"/>
        <scheme val="minor"/>
      </rPr>
      <t>G</t>
    </r>
    <r>
      <rPr>
        <vertAlign val="subscript"/>
        <sz val="12"/>
        <color rgb="FF000000"/>
        <rFont val="Calibri"/>
        <family val="2"/>
      </rPr>
      <t>i</t>
    </r>
    <r>
      <rPr>
        <sz val="12"/>
        <color rgb="FF000000"/>
        <rFont val="Calibri"/>
        <family val="2"/>
        <scheme val="minor"/>
      </rPr>
      <t>τ</t>
    </r>
    <r>
      <rPr>
        <vertAlign val="subscript"/>
        <sz val="12"/>
        <color rgb="FF000000"/>
        <rFont val="Calibri"/>
        <family val="2"/>
      </rPr>
      <t>i</t>
    </r>
    <r>
      <rPr>
        <sz val="12"/>
        <color rgb="FF000000"/>
        <rFont val="Calibri"/>
        <family val="2"/>
      </rPr>
      <t>^2</t>
    </r>
    <r>
      <rPr>
        <sz val="12"/>
        <color rgb="FF000000"/>
        <rFont val="Calibri"/>
        <family val="2"/>
        <scheme val="minor"/>
      </rPr>
      <t>)/sum(</t>
    </r>
    <r>
      <rPr>
        <i/>
        <sz val="12"/>
        <color rgb="FF000000"/>
        <rFont val="Calibri"/>
        <family val="2"/>
        <scheme val="minor"/>
      </rPr>
      <t>G</t>
    </r>
    <r>
      <rPr>
        <vertAlign val="subscript"/>
        <sz val="12"/>
        <color rgb="FF000000"/>
        <rFont val="Calibri"/>
        <family val="2"/>
      </rPr>
      <t>i</t>
    </r>
    <r>
      <rPr>
        <sz val="12"/>
        <color rgb="FF000000"/>
        <rFont val="Calibri"/>
        <family val="2"/>
        <scheme val="minor"/>
      </rPr>
      <t>τ</t>
    </r>
    <r>
      <rPr>
        <vertAlign val="subscript"/>
        <sz val="12"/>
        <color rgb="FF000000"/>
        <rFont val="Calibri"/>
        <family val="2"/>
      </rPr>
      <t>i</t>
    </r>
    <r>
      <rPr>
        <sz val="12"/>
        <color rgb="FF000000"/>
        <rFont val="Calibri"/>
        <family val="2"/>
        <scheme val="minor"/>
      </rPr>
      <t xml:space="preserve">)
- ensure that cells C7 and C8 take the ratio of the appropriate terms
</t>
    </r>
    <r>
      <rPr>
        <b/>
        <sz val="12"/>
        <color rgb="FF000000"/>
        <rFont val="Calibri"/>
        <family val="2"/>
        <scheme val="minor"/>
      </rPr>
      <t xml:space="preserve">3. </t>
    </r>
    <r>
      <rPr>
        <sz val="12"/>
        <color rgb="FF000000"/>
        <rFont val="Calibri"/>
        <family val="2"/>
        <scheme val="minor"/>
      </rPr>
      <t>The longest relaxation time is simply max(</t>
    </r>
    <r>
      <rPr>
        <i/>
        <sz val="12"/>
        <color rgb="FF000000"/>
        <rFont val="Calibri"/>
        <family val="2"/>
        <scheme val="minor"/>
      </rPr>
      <t>τ</t>
    </r>
    <r>
      <rPr>
        <vertAlign val="subscript"/>
        <sz val="12"/>
        <color rgb="FF000000"/>
        <rFont val="Calibri"/>
        <family val="2"/>
      </rPr>
      <t>i</t>
    </r>
    <r>
      <rPr>
        <sz val="12"/>
        <color rgb="FF000000"/>
        <rFont val="Calibri"/>
        <family val="2"/>
        <scheme val="minor"/>
      </rPr>
      <t xml:space="preserve">)
</t>
    </r>
    <r>
      <rPr>
        <b/>
        <sz val="12"/>
        <color rgb="FF000000"/>
        <rFont val="Calibri"/>
        <family val="2"/>
        <scheme val="minor"/>
      </rPr>
      <t>4.</t>
    </r>
    <r>
      <rPr>
        <sz val="12"/>
        <color rgb="FF000000"/>
        <rFont val="Calibri"/>
        <family val="2"/>
        <scheme val="minor"/>
      </rPr>
      <t xml:space="preserve"> The relaxation time based on the cross-over frequency first requires us to determine the cross over frequency, </t>
    </r>
    <r>
      <rPr>
        <i/>
        <sz val="12"/>
        <color rgb="FF000000"/>
        <rFont val="Calibri"/>
        <family val="2"/>
        <scheme val="minor"/>
      </rPr>
      <t>ω</t>
    </r>
    <r>
      <rPr>
        <vertAlign val="subscript"/>
        <sz val="12"/>
        <color rgb="FF000000"/>
        <rFont val="Calibri"/>
        <family val="2"/>
      </rPr>
      <t xml:space="preserve">cross
</t>
    </r>
    <r>
      <rPr>
        <sz val="12"/>
        <color rgb="FF000000"/>
        <rFont val="Calibri"/>
        <family val="2"/>
        <scheme val="minor"/>
      </rPr>
      <t xml:space="preserve">- This calculation requires a fair amount of manual intervention to get </t>
    </r>
    <r>
      <rPr>
        <i/>
        <sz val="12"/>
        <color rgb="FF000000"/>
        <rFont val="Calibri"/>
        <family val="2"/>
        <scheme val="minor"/>
      </rPr>
      <t>ω</t>
    </r>
    <r>
      <rPr>
        <vertAlign val="subscript"/>
        <sz val="12"/>
        <color rgb="FF000000"/>
        <rFont val="Calibri"/>
        <family val="2"/>
      </rPr>
      <t>cross</t>
    </r>
    <r>
      <rPr>
        <sz val="12"/>
        <color rgb="FF000000"/>
        <rFont val="Calibri"/>
        <family val="2"/>
        <scheme val="minor"/>
      </rPr>
      <t xml:space="preserve"> (blue shaded region)
- At the cross-over frequency </t>
    </r>
    <r>
      <rPr>
        <i/>
        <sz val="12"/>
        <color rgb="FF000000"/>
        <rFont val="Calibri"/>
        <family val="2"/>
        <scheme val="minor"/>
      </rPr>
      <t>G'</t>
    </r>
    <r>
      <rPr>
        <sz val="12"/>
        <color rgb="FF000000"/>
        <rFont val="Calibri"/>
        <family val="2"/>
        <scheme val="minor"/>
      </rPr>
      <t xml:space="preserve"> = </t>
    </r>
    <r>
      <rPr>
        <i/>
        <sz val="12"/>
        <color rgb="FF000000"/>
        <rFont val="Calibri"/>
        <family val="2"/>
        <scheme val="minor"/>
      </rPr>
      <t>G"</t>
    </r>
    <r>
      <rPr>
        <sz val="12"/>
        <color rgb="FF000000"/>
        <rFont val="Calibri"/>
        <family val="2"/>
        <scheme val="minor"/>
      </rPr>
      <t xml:space="preserve">; so </t>
    </r>
    <r>
      <rPr>
        <i/>
        <sz val="12"/>
        <color rgb="FF000000"/>
        <rFont val="Calibri"/>
        <family val="2"/>
        <scheme val="minor"/>
      </rPr>
      <t>ω</t>
    </r>
    <r>
      <rPr>
        <vertAlign val="subscript"/>
        <sz val="12"/>
        <color rgb="FF000000"/>
        <rFont val="Calibri"/>
        <family val="2"/>
      </rPr>
      <t xml:space="preserve">cross </t>
    </r>
    <r>
      <rPr>
        <sz val="12"/>
        <color rgb="FF000000"/>
        <rFont val="Calibri"/>
        <family val="2"/>
        <scheme val="minor"/>
      </rPr>
      <t xml:space="preserve">[cell I10] is determined by minimizing the objective function </t>
    </r>
    <r>
      <rPr>
        <i/>
        <sz val="12"/>
        <color rgb="FF000000"/>
        <rFont val="Calibri"/>
        <family val="2"/>
        <scheme val="minor"/>
      </rPr>
      <t>f</t>
    </r>
    <r>
      <rPr>
        <vertAlign val="subscript"/>
        <sz val="12"/>
        <color rgb="FF000000"/>
        <rFont val="Calibri"/>
        <family val="2"/>
      </rPr>
      <t>obj</t>
    </r>
    <r>
      <rPr>
        <sz val="12"/>
        <color rgb="FF000000"/>
        <rFont val="Calibri"/>
        <family val="2"/>
        <scheme val="minor"/>
      </rPr>
      <t xml:space="preserve"> = (</t>
    </r>
    <r>
      <rPr>
        <i/>
        <sz val="12"/>
        <color rgb="FF000000"/>
        <rFont val="Calibri"/>
        <family val="2"/>
        <scheme val="minor"/>
      </rPr>
      <t>G'</t>
    </r>
    <r>
      <rPr>
        <sz val="12"/>
        <color rgb="FF000000"/>
        <rFont val="Calibri"/>
        <family val="2"/>
        <scheme val="minor"/>
      </rPr>
      <t>(</t>
    </r>
    <r>
      <rPr>
        <i/>
        <sz val="12"/>
        <color rgb="FF000000"/>
        <rFont val="Calibri"/>
        <family val="2"/>
        <scheme val="minor"/>
      </rPr>
      <t>ω</t>
    </r>
    <r>
      <rPr>
        <sz val="12"/>
        <color rgb="FF000000"/>
        <rFont val="Calibri"/>
        <family val="2"/>
        <scheme val="minor"/>
      </rPr>
      <t xml:space="preserve">) - </t>
    </r>
    <r>
      <rPr>
        <i/>
        <sz val="12"/>
        <color rgb="FF000000"/>
        <rFont val="Calibri"/>
        <family val="2"/>
        <scheme val="minor"/>
      </rPr>
      <t>G</t>
    </r>
    <r>
      <rPr>
        <sz val="12"/>
        <color rgb="FF000000"/>
        <rFont val="Calibri"/>
        <family val="2"/>
        <scheme val="minor"/>
      </rPr>
      <t>"(</t>
    </r>
    <r>
      <rPr>
        <i/>
        <sz val="12"/>
        <color rgb="FF000000"/>
        <rFont val="Calibri"/>
        <family val="2"/>
        <scheme val="minor"/>
      </rPr>
      <t>ω</t>
    </r>
    <r>
      <rPr>
        <sz val="12"/>
        <color rgb="FF000000"/>
        <rFont val="Calibri"/>
        <family val="2"/>
        <scheme val="minor"/>
      </rPr>
      <t xml:space="preserve">))^2 = 0
- Cell I11 corresponds to </t>
    </r>
    <r>
      <rPr>
        <i/>
        <sz val="12"/>
        <color rgb="FF000000"/>
        <rFont val="Calibri"/>
        <family val="2"/>
        <scheme val="minor"/>
      </rPr>
      <t>f</t>
    </r>
    <r>
      <rPr>
        <vertAlign val="subscript"/>
        <sz val="12"/>
        <color rgb="FF000000"/>
        <rFont val="Calibri"/>
        <family val="2"/>
      </rPr>
      <t>obj</t>
    </r>
    <r>
      <rPr>
        <sz val="12"/>
        <color rgb="FF000000"/>
        <rFont val="Calibri"/>
        <family val="2"/>
        <scheme val="minor"/>
      </rPr>
      <t xml:space="preserve"> = (</t>
    </r>
    <r>
      <rPr>
        <i/>
        <sz val="12"/>
        <color rgb="FF000000"/>
        <rFont val="Calibri"/>
        <family val="2"/>
        <scheme val="minor"/>
      </rPr>
      <t>G'</t>
    </r>
    <r>
      <rPr>
        <sz val="12"/>
        <color rgb="FF000000"/>
        <rFont val="Calibri"/>
        <family val="2"/>
        <scheme val="minor"/>
      </rPr>
      <t>(</t>
    </r>
    <r>
      <rPr>
        <i/>
        <sz val="12"/>
        <color rgb="FF000000"/>
        <rFont val="Calibri"/>
        <family val="2"/>
        <scheme val="minor"/>
      </rPr>
      <t>ω</t>
    </r>
    <r>
      <rPr>
        <sz val="12"/>
        <color rgb="FF000000"/>
        <rFont val="Calibri"/>
        <family val="2"/>
        <scheme val="minor"/>
      </rPr>
      <t xml:space="preserve">) - </t>
    </r>
    <r>
      <rPr>
        <i/>
        <sz val="12"/>
        <color rgb="FF000000"/>
        <rFont val="Calibri"/>
        <family val="2"/>
        <scheme val="minor"/>
      </rPr>
      <t>G"</t>
    </r>
    <r>
      <rPr>
        <sz val="12"/>
        <color rgb="FF000000"/>
        <rFont val="Calibri"/>
        <family val="2"/>
        <scheme val="minor"/>
      </rPr>
      <t>(</t>
    </r>
    <r>
      <rPr>
        <i/>
        <sz val="12"/>
        <color rgb="FF000000"/>
        <rFont val="Calibri"/>
        <family val="2"/>
        <scheme val="minor"/>
      </rPr>
      <t>ω</t>
    </r>
    <r>
      <rPr>
        <sz val="12"/>
        <color rgb="FF000000"/>
        <rFont val="Calibri"/>
        <family val="2"/>
        <scheme val="minor"/>
      </rPr>
      <t xml:space="preserve">))^2. </t>
    </r>
    <r>
      <rPr>
        <i/>
        <sz val="12"/>
        <color rgb="FF000000"/>
        <rFont val="Calibri"/>
        <family val="2"/>
        <scheme val="minor"/>
      </rPr>
      <t>ω</t>
    </r>
    <r>
      <rPr>
        <vertAlign val="subscript"/>
        <sz val="12"/>
        <color rgb="FF000000"/>
        <rFont val="Calibri"/>
        <family val="2"/>
      </rPr>
      <t>cross</t>
    </r>
    <r>
      <rPr>
        <sz val="12"/>
        <color rgb="FF000000"/>
        <rFont val="Calibri"/>
        <family val="2"/>
        <scheme val="minor"/>
      </rPr>
      <t xml:space="preserve"> may be estimated by finding the </t>
    </r>
    <r>
      <rPr>
        <i/>
        <sz val="12"/>
        <color rgb="FF000000"/>
        <rFont val="Calibri"/>
        <family val="2"/>
        <scheme val="minor"/>
      </rPr>
      <t>ω</t>
    </r>
    <r>
      <rPr>
        <sz val="12"/>
        <color rgb="FF000000"/>
        <rFont val="Calibri"/>
        <family val="2"/>
        <scheme val="minor"/>
      </rPr>
      <t xml:space="preserve"> that minimizes I11 using Excel Solver  
- Select Data -&gt; Solver. Ensure "Solver Parameters" are set as shown in the picture. Press "Solve"
- If Solver finds solution, select "Keep Solver Solution" in the popup box
- Note that this calculation might yield unexpected results if </t>
    </r>
    <r>
      <rPr>
        <i/>
        <sz val="12"/>
        <color rgb="FF000000"/>
        <rFont val="Calibri"/>
        <family val="2"/>
        <scheme val="minor"/>
      </rPr>
      <t>G'</t>
    </r>
    <r>
      <rPr>
        <sz val="12"/>
        <color rgb="FF000000"/>
        <rFont val="Calibri"/>
        <family val="2"/>
        <scheme val="minor"/>
      </rPr>
      <t xml:space="preserve"> and </t>
    </r>
    <r>
      <rPr>
        <i/>
        <sz val="12"/>
        <color rgb="FF000000"/>
        <rFont val="Calibri"/>
        <family val="2"/>
        <scheme val="minor"/>
      </rPr>
      <t>G"</t>
    </r>
    <r>
      <rPr>
        <sz val="12"/>
        <color rgb="FF000000"/>
        <rFont val="Calibri"/>
        <family val="2"/>
        <scheme val="minor"/>
      </rPr>
      <t xml:space="preserve"> cross-over multiple times
- If that is the case, plot </t>
    </r>
    <r>
      <rPr>
        <i/>
        <sz val="12"/>
        <color rgb="FF000000"/>
        <rFont val="Calibri"/>
        <family val="2"/>
        <scheme val="minor"/>
      </rPr>
      <t>G'</t>
    </r>
    <r>
      <rPr>
        <sz val="12"/>
        <color rgb="FF000000"/>
        <rFont val="Calibri"/>
        <family val="2"/>
        <scheme val="minor"/>
      </rPr>
      <t xml:space="preserve"> and </t>
    </r>
    <r>
      <rPr>
        <i/>
        <sz val="12"/>
        <color rgb="FF000000"/>
        <rFont val="Calibri"/>
        <family val="2"/>
        <scheme val="minor"/>
      </rPr>
      <t>G"</t>
    </r>
    <r>
      <rPr>
        <sz val="12"/>
        <color rgb="FF000000"/>
        <rFont val="Calibri"/>
        <family val="2"/>
        <scheme val="minor"/>
      </rPr>
      <t xml:space="preserve"> over a range of frequencies and select the lowest cross-over frequency</t>
    </r>
  </si>
  <si>
    <r>
      <rPr>
        <b/>
        <sz val="12"/>
        <color theme="1"/>
        <rFont val="Calibri"/>
        <family val="2"/>
        <scheme val="minor"/>
      </rPr>
      <t>Before Calculation</t>
    </r>
    <r>
      <rPr>
        <sz val="12"/>
        <color theme="1"/>
        <rFont val="Calibri"/>
        <family val="2"/>
        <scheme val="minor"/>
      </rPr>
      <t xml:space="preserve">
</t>
    </r>
    <r>
      <rPr>
        <b/>
        <sz val="12"/>
        <color theme="1"/>
        <rFont val="Calibri"/>
        <family val="2"/>
        <scheme val="minor"/>
      </rPr>
      <t xml:space="preserve">1. </t>
    </r>
    <r>
      <rPr>
        <sz val="12"/>
        <color theme="1"/>
        <rFont val="Calibri"/>
        <family val="2"/>
        <scheme val="minor"/>
      </rPr>
      <t xml:space="preserve">Perform a stress relaxation or SAOS experiment on a sample; extend the range by time-temperature superposition if possible
</t>
    </r>
    <r>
      <rPr>
        <b/>
        <sz val="12"/>
        <color theme="1"/>
        <rFont val="Calibri"/>
        <family val="2"/>
        <scheme val="minor"/>
      </rPr>
      <t xml:space="preserve">2. </t>
    </r>
    <r>
      <rPr>
        <sz val="12"/>
        <color theme="1"/>
        <rFont val="Calibri"/>
        <family val="2"/>
        <scheme val="minor"/>
      </rPr>
      <t xml:space="preserve">If the data do not contain information from the terminal relaxation regime (see paper for experimental signatures), then </t>
    </r>
    <r>
      <rPr>
        <b/>
        <sz val="12"/>
        <color theme="1"/>
        <rFont val="Calibri"/>
        <family val="2"/>
        <scheme val="minor"/>
      </rPr>
      <t>STOP</t>
    </r>
    <r>
      <rPr>
        <sz val="12"/>
        <color theme="1"/>
        <rFont val="Calibri"/>
        <family val="2"/>
        <scheme val="minor"/>
      </rPr>
      <t xml:space="preserve">. 
- In such a case, the worksheet will produce numbers. But they likely will be meaningless since the relevant information is absent
</t>
    </r>
    <r>
      <rPr>
        <b/>
        <sz val="12"/>
        <color theme="1"/>
        <rFont val="Calibri"/>
        <family val="2"/>
        <scheme val="minor"/>
      </rPr>
      <t>3.</t>
    </r>
    <r>
      <rPr>
        <sz val="12"/>
        <color theme="1"/>
        <rFont val="Calibri"/>
        <family val="2"/>
        <scheme val="minor"/>
      </rPr>
      <t xml:space="preserve"> If the terminal regime is spanned, use pyReSpect to compute discrete relaxation spectrum (DRS)
- For </t>
    </r>
    <r>
      <rPr>
        <i/>
        <sz val="12"/>
        <color theme="1"/>
        <rFont val="Calibri"/>
        <family val="2"/>
        <scheme val="minor"/>
      </rPr>
      <t>G</t>
    </r>
    <r>
      <rPr>
        <sz val="12"/>
        <color theme="1"/>
        <rFont val="Calibri"/>
        <family val="2"/>
        <scheme val="minor"/>
      </rPr>
      <t>(</t>
    </r>
    <r>
      <rPr>
        <i/>
        <sz val="12"/>
        <color theme="1"/>
        <rFont val="Calibri"/>
        <family val="2"/>
        <scheme val="minor"/>
      </rPr>
      <t>t</t>
    </r>
    <r>
      <rPr>
        <sz val="12"/>
        <color theme="1"/>
        <rFont val="Calibri"/>
        <family val="2"/>
        <scheme val="minor"/>
      </rPr>
      <t xml:space="preserve">) use pyReSpect-time [https://github.com/shane5ul/pyReSpect-time]
- For </t>
    </r>
    <r>
      <rPr>
        <i/>
        <sz val="12"/>
        <color theme="1"/>
        <rFont val="Calibri"/>
        <family val="2"/>
        <scheme val="minor"/>
      </rPr>
      <t>G</t>
    </r>
    <r>
      <rPr>
        <vertAlign val="superscript"/>
        <sz val="12"/>
        <color theme="1"/>
        <rFont val="Calibri (Body)"/>
      </rPr>
      <t>*</t>
    </r>
    <r>
      <rPr>
        <sz val="12"/>
        <color theme="1"/>
        <rFont val="Calibri"/>
        <family val="2"/>
        <scheme val="minor"/>
      </rPr>
      <t>(</t>
    </r>
    <r>
      <rPr>
        <i/>
        <sz val="12"/>
        <color theme="1"/>
        <rFont val="Calibri"/>
        <family val="2"/>
        <scheme val="minor"/>
      </rPr>
      <t>ω</t>
    </r>
    <r>
      <rPr>
        <sz val="12"/>
        <color theme="1"/>
        <rFont val="Calibri"/>
        <family val="2"/>
        <scheme val="minor"/>
      </rPr>
      <t xml:space="preserve">) use pyReSpect-freq [https://github.com/shane5ul/pyReSpect-freq]
</t>
    </r>
    <r>
      <rPr>
        <b/>
        <sz val="12"/>
        <color theme="1"/>
        <rFont val="Calibri"/>
        <family val="2"/>
        <scheme val="minor"/>
      </rPr>
      <t>4.</t>
    </r>
    <r>
      <rPr>
        <sz val="12"/>
        <color theme="1"/>
        <rFont val="Calibri"/>
        <family val="2"/>
        <scheme val="minor"/>
      </rPr>
      <t xml:space="preserve"> Paste the DRS {</t>
    </r>
    <r>
      <rPr>
        <i/>
        <sz val="12"/>
        <color theme="1"/>
        <rFont val="Calibri"/>
        <family val="2"/>
        <scheme val="minor"/>
      </rPr>
      <t>G</t>
    </r>
    <r>
      <rPr>
        <vertAlign val="subscript"/>
        <sz val="12"/>
        <color theme="1"/>
        <rFont val="Calibri (Body)"/>
      </rPr>
      <t>i</t>
    </r>
    <r>
      <rPr>
        <sz val="12"/>
        <color theme="1"/>
        <rFont val="Calibri"/>
        <family val="2"/>
        <scheme val="minor"/>
      </rPr>
      <t xml:space="preserve">, </t>
    </r>
    <r>
      <rPr>
        <i/>
        <sz val="12"/>
        <color theme="1"/>
        <rFont val="Calibri"/>
        <family val="2"/>
        <scheme val="minor"/>
      </rPr>
      <t>τ</t>
    </r>
    <r>
      <rPr>
        <vertAlign val="subscript"/>
        <sz val="12"/>
        <color theme="1"/>
        <rFont val="Calibri (Body)"/>
      </rPr>
      <t>i</t>
    </r>
    <r>
      <rPr>
        <sz val="12"/>
        <color theme="1"/>
        <rFont val="Calibri (Body)"/>
      </rPr>
      <t>}</t>
    </r>
    <r>
      <rPr>
        <sz val="12"/>
        <color theme="1"/>
        <rFont val="Calibri"/>
        <family val="2"/>
        <scheme val="minor"/>
      </rPr>
      <t xml:space="preserve"> in the shaded gray area in the "Calculations and Plot" sheet</t>
    </r>
  </si>
  <si>
    <r>
      <t>This sheet demonstrates how relaxation times based on different moments of the discrete relaxation spectrum (DRS) are computed, following section 4.2 of the review. The DRS {</t>
    </r>
    <r>
      <rPr>
        <i/>
        <sz val="12"/>
        <color theme="1"/>
        <rFont val="Calibri"/>
        <family val="2"/>
        <scheme val="minor"/>
      </rPr>
      <t>G</t>
    </r>
    <r>
      <rPr>
        <vertAlign val="subscript"/>
        <sz val="12"/>
        <color theme="1"/>
        <rFont val="Calibri (Body)"/>
      </rPr>
      <t>i</t>
    </r>
    <r>
      <rPr>
        <sz val="12"/>
        <color theme="1"/>
        <rFont val="Calibri"/>
        <family val="2"/>
        <scheme val="minor"/>
      </rPr>
      <t xml:space="preserve">, </t>
    </r>
    <r>
      <rPr>
        <i/>
        <sz val="12"/>
        <color theme="1"/>
        <rFont val="Calibri"/>
        <family val="2"/>
        <scheme val="minor"/>
      </rPr>
      <t>τ</t>
    </r>
    <r>
      <rPr>
        <vertAlign val="subscript"/>
        <sz val="12"/>
        <color theme="1"/>
        <rFont val="Calibri (Body)"/>
      </rPr>
      <t>i</t>
    </r>
    <r>
      <rPr>
        <sz val="12"/>
        <color theme="1"/>
        <rFont val="Calibri"/>
        <family val="2"/>
        <scheme val="minor"/>
      </rPr>
      <t xml:space="preserve">}, shaded in gray,  is obtained using a program like pyReSpect.
</t>
    </r>
    <r>
      <rPr>
        <b/>
        <sz val="12"/>
        <color theme="1"/>
        <rFont val="Calibri"/>
        <family val="2"/>
        <scheme val="minor"/>
      </rPr>
      <t xml:space="preserve">Important: These calculations are meaningful only if the DRS is extracted from observations that include the terminal relaxation regime
</t>
    </r>
    <r>
      <rPr>
        <sz val="12"/>
        <color theme="1"/>
        <rFont val="Calibri"/>
        <family val="2"/>
        <scheme val="minor"/>
      </rPr>
      <t xml:space="preserve">
Here, we use the DRS for the commercial polystyrene sample shown in Figure 5D of the tutorial review.</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</si>
</sst>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2"/>
      <color theme="1"/>
      <name val="Calibri"/>
      <family val="2"/>
      <scheme val="minor"/>
    </font>
    <font>
      <b/>
      <sz val="12"/>
      <color theme="1"/>
      <name val="Calibri"/>
      <family val="2"/>
      <scheme val="minor"/>
    </font>
    <font>
      <b/>
      <sz val="12"/>
      <color theme="4"/>
      <name val="Calibri"/>
      <family val="2"/>
      <scheme val="minor"/>
    </font>
    <font>
      <b/>
      <sz val="12"/>
      <color rgb="FFC00000"/>
      <name val="Calibri"/>
      <family val="2"/>
      <scheme val="minor"/>
    </font>
    <font>
      <b/>
      <sz val="18"/>
      <color theme="1"/>
      <name val="Calibri"/>
      <family val="2"/>
      <scheme val="minor"/>
    </font>
    <font>
      <b/>
      <vertAlign val="subscript"/>
      <sz val="18"/>
      <color theme="1"/>
      <name val="Calibri (Body)"/>
    </font>
    <font>
      <b/>
      <i/>
      <sz val="18"/>
      <color theme="1"/>
      <name val="Calibri"/>
      <family val="2"/>
      <scheme val="minor"/>
    </font>
    <font>
      <b/>
      <vertAlign val="superscript"/>
      <sz val="18"/>
      <color theme="1"/>
      <name val="Calibri (Body)"/>
    </font>
    <font>
      <vertAlign val="subscript"/>
      <sz val="18"/>
      <color theme="1"/>
      <name val="Calibri (Body)"/>
    </font>
    <font>
      <sz val="18"/>
      <color theme="1"/>
      <name val="Calibri"/>
      <family val="2"/>
      <scheme val="minor"/>
    </font>
    <font>
      <i/>
      <sz val="18"/>
      <color theme="1"/>
      <name val="Calibri"/>
      <family val="2"/>
      <scheme val="minor"/>
    </font>
    <font>
      <i/>
      <sz val="12"/>
      <color theme="1"/>
      <name val="Calibri"/>
      <family val="2"/>
      <scheme val="minor"/>
    </font>
    <font>
      <vertAlign val="superscript"/>
      <sz val="12"/>
      <color theme="1"/>
      <name val="Calibri (Body)"/>
    </font>
    <font>
      <vertAlign val="subscript"/>
      <sz val="12"/>
      <color theme="1"/>
      <name val="Calibri (Body)"/>
    </font>
    <font>
      <sz val="12"/>
      <color theme="1"/>
      <name val="Calibri (Body)"/>
    </font>
    <font>
      <b/>
      <sz val="18"/>
      <color theme="1"/>
      <name val="Calibri (Body)"/>
    </font>
    <font>
      <b/>
      <i/>
      <sz val="18"/>
      <color theme="1"/>
      <name val="Calibri (Body)"/>
    </font>
    <font>
      <b/>
      <i/>
      <vertAlign val="subscript"/>
      <sz val="18"/>
      <color theme="1"/>
      <name val="Calibri (Body)"/>
    </font>
    <font>
      <b/>
      <sz val="12"/>
      <color rgb="FF000000"/>
      <name val="Calibri"/>
      <family val="2"/>
      <scheme val="minor"/>
    </font>
    <font>
      <sz val="12"/>
      <color rgb="FF000000"/>
      <name val="Calibri"/>
      <family val="2"/>
      <scheme val="minor"/>
    </font>
    <font>
      <i/>
      <sz val="12"/>
      <color rgb="FF000000"/>
      <name val="Calibri"/>
      <family val="2"/>
      <scheme val="minor"/>
    </font>
    <font>
      <vertAlign val="subscript"/>
      <sz val="12"/>
      <color rgb="FF000000"/>
      <name val="Calibri"/>
      <family val="2"/>
    </font>
    <font>
      <sz val="12"/>
      <color rgb="FF000000"/>
      <name val="Calibri"/>
      <family val="2"/>
    </font>
  </fonts>
  <fills count="5">
    <fill>
      <patternFill patternType="none"/>
    </fill>
    <fill>
      <patternFill patternType="gray125"/>
    </fill>
    <fill>
      <patternFill patternType="solid">
        <fgColor theme="2"/>
        <bgColor indexed="64"/>
      </patternFill>
    </fill>
    <fill>
      <patternFill patternType="solid">
        <fgColor theme="8" tint="0.79998168889431442"/>
        <bgColor indexed="64"/>
      </patternFill>
    </fill>
    <fill>
      <patternFill patternType="solid">
        <fgColor rgb="FFDDECF7"/>
        <bgColor indexed="64"/>
      </patternFill>
    </fill>
  </fills>
  <borders count="9">
    <border>
      <left/>
      <right/>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s>
  <cellStyleXfs count="1">
    <xf numFmtId="0" fontId="0" fillId="0" borderId="0"/>
  </cellStyleXfs>
  <cellXfs count="45">
    <xf numFmtId="0" fontId="0" fillId="0" borderId="0" xfId="0"/>
    <xf numFmtId="11" fontId="0" fillId="0" borderId="0" xfId="0" applyNumberFormat="1"/>
    <xf numFmtId="11" fontId="0" fillId="2" borderId="0" xfId="0" applyNumberFormat="1" applyFill="1"/>
    <xf numFmtId="0" fontId="1" fillId="0" borderId="0" xfId="0" applyFont="1" applyAlignment="1">
      <alignment horizontal="right"/>
    </xf>
    <xf numFmtId="0" fontId="1" fillId="0" borderId="0" xfId="0" applyFont="1"/>
    <xf numFmtId="11" fontId="1" fillId="0" borderId="0" xfId="0" applyNumberFormat="1" applyFont="1"/>
    <xf numFmtId="11" fontId="2" fillId="0" borderId="0" xfId="0" applyNumberFormat="1" applyFont="1"/>
    <xf numFmtId="0" fontId="0" fillId="0" borderId="0" xfId="0" applyAlignment="1">
      <alignment wrapText="1"/>
    </xf>
    <xf numFmtId="0" fontId="4" fillId="3" borderId="1" xfId="0" applyFont="1" applyFill="1" applyBorder="1" applyAlignment="1">
      <alignment horizontal="right"/>
    </xf>
    <xf numFmtId="0" fontId="4" fillId="3" borderId="0" xfId="0" applyFont="1" applyFill="1" applyAlignment="1">
      <alignment horizontal="right"/>
    </xf>
    <xf numFmtId="0" fontId="6" fillId="3" borderId="0" xfId="0" applyFont="1" applyFill="1" applyAlignment="1">
      <alignment horizontal="right"/>
    </xf>
    <xf numFmtId="11" fontId="0" fillId="0" borderId="0" xfId="0" applyNumberFormat="1" applyAlignment="1">
      <alignment horizontal="right" vertical="center"/>
    </xf>
    <xf numFmtId="0" fontId="1" fillId="0" borderId="0" xfId="0" applyFont="1" applyAlignment="1">
      <alignment horizontal="left" vertical="center" wrapText="1"/>
    </xf>
    <xf numFmtId="0" fontId="0" fillId="3" borderId="7" xfId="0" applyFill="1" applyBorder="1"/>
    <xf numFmtId="0" fontId="0" fillId="3" borderId="0" xfId="0" applyFill="1"/>
    <xf numFmtId="0" fontId="0" fillId="4" borderId="0" xfId="0" applyFill="1"/>
    <xf numFmtId="0" fontId="0" fillId="4" borderId="8" xfId="0" applyFill="1" applyBorder="1"/>
    <xf numFmtId="0" fontId="4" fillId="3" borderId="4" xfId="0" applyFont="1" applyFill="1" applyBorder="1" applyAlignment="1">
      <alignment horizontal="right"/>
    </xf>
    <xf numFmtId="11" fontId="0" fillId="3" borderId="7" xfId="0" applyNumberFormat="1" applyFill="1" applyBorder="1"/>
    <xf numFmtId="11" fontId="0" fillId="3" borderId="0" xfId="0" applyNumberFormat="1" applyFill="1"/>
    <xf numFmtId="11" fontId="0" fillId="3" borderId="1" xfId="0" applyNumberFormat="1" applyFill="1" applyBorder="1"/>
    <xf numFmtId="0" fontId="0" fillId="4" borderId="1" xfId="0" applyFill="1" applyBorder="1"/>
    <xf numFmtId="0" fontId="0" fillId="4" borderId="5" xfId="0" applyFill="1" applyBorder="1"/>
    <xf numFmtId="0" fontId="0" fillId="3" borderId="4" xfId="0" applyFill="1" applyBorder="1"/>
    <xf numFmtId="0" fontId="0" fillId="3" borderId="1" xfId="0" applyFill="1" applyBorder="1"/>
    <xf numFmtId="11" fontId="2" fillId="3" borderId="1" xfId="0" applyNumberFormat="1" applyFont="1" applyFill="1" applyBorder="1"/>
    <xf numFmtId="0" fontId="3" fillId="3" borderId="0" xfId="0" applyFont="1" applyFill="1"/>
    <xf numFmtId="0" fontId="15" fillId="3" borderId="7" xfId="0" applyFont="1" applyFill="1" applyBorder="1"/>
    <xf numFmtId="0" fontId="6" fillId="3" borderId="7" xfId="0" applyFont="1" applyFill="1" applyBorder="1" applyAlignment="1">
      <alignment wrapText="1"/>
    </xf>
    <xf numFmtId="0" fontId="0" fillId="0" borderId="2" xfId="0" applyBorder="1" applyAlignment="1">
      <alignment horizontal="left" vertical="top" wrapText="1"/>
    </xf>
    <xf numFmtId="0" fontId="0" fillId="0" borderId="6" xfId="0" applyBorder="1" applyAlignment="1">
      <alignment horizontal="left" vertical="top"/>
    </xf>
    <xf numFmtId="0" fontId="0" fillId="0" borderId="3" xfId="0" applyBorder="1" applyAlignment="1">
      <alignment horizontal="left" vertical="top"/>
    </xf>
    <xf numFmtId="0" fontId="0" fillId="0" borderId="7" xfId="0" applyBorder="1" applyAlignment="1">
      <alignment horizontal="left" vertical="top"/>
    </xf>
    <xf numFmtId="0" fontId="0" fillId="0" borderId="0" xfId="0" applyAlignment="1">
      <alignment horizontal="left" vertical="top"/>
    </xf>
    <xf numFmtId="0" fontId="0" fillId="0" borderId="8" xfId="0" applyBorder="1" applyAlignment="1">
      <alignment horizontal="left" vertical="top"/>
    </xf>
    <xf numFmtId="0" fontId="0" fillId="0" borderId="4" xfId="0" applyBorder="1" applyAlignment="1">
      <alignment horizontal="left" vertical="top"/>
    </xf>
    <xf numFmtId="0" fontId="0" fillId="0" borderId="1" xfId="0" applyBorder="1" applyAlignment="1">
      <alignment horizontal="left" vertical="top"/>
    </xf>
    <xf numFmtId="0" fontId="0" fillId="0" borderId="5" xfId="0" applyBorder="1" applyAlignment="1">
      <alignment horizontal="left" vertical="top"/>
    </xf>
    <xf numFmtId="0" fontId="22" fillId="0" borderId="2" xfId="0" applyFont="1" applyBorder="1" applyAlignment="1">
      <alignment horizontal="left" vertical="top" wrapText="1"/>
    </xf>
    <xf numFmtId="0" fontId="0" fillId="0" borderId="0" xfId="0" applyAlignment="1">
      <alignment horizontal="left" vertical="top" wrapText="1"/>
    </xf>
    <xf numFmtId="0" fontId="4" fillId="0" borderId="0" xfId="0" applyFont="1" applyAlignment="1">
      <alignment horizontal="center"/>
    </xf>
    <xf numFmtId="0" fontId="9" fillId="4" borderId="1" xfId="0" applyFont="1" applyFill="1" applyBorder="1" applyAlignment="1">
      <alignment horizontal="center"/>
    </xf>
    <xf numFmtId="0" fontId="4" fillId="3" borderId="2" xfId="0" applyFont="1" applyFill="1" applyBorder="1" applyAlignment="1">
      <alignment horizontal="center" vertical="center"/>
    </xf>
    <xf numFmtId="0" fontId="4" fillId="3" borderId="6" xfId="0" applyFont="1" applyFill="1" applyBorder="1" applyAlignment="1">
      <alignment horizontal="center" vertical="center"/>
    </xf>
    <xf numFmtId="0" fontId="4" fillId="3" borderId="3" xfId="0" applyFont="1" applyFill="1" applyBorder="1" applyAlignment="1">
      <alignment horizontal="center" vertical="center"/>
    </xf>
  </cellXfs>
  <cellStyles count="1">
    <cellStyle name="Normal" xfId="0" builtinId="0"/>
  </cellStyles>
  <dxfs count="0"/>
  <tableStyles count="0" defaultTableStyle="TableStyleMedium2" defaultPivotStyle="PivotStyleLight16"/>
  <colors>
    <mruColors>
      <color rgb="FFFF8000"/>
      <color rgb="FF008000"/>
      <color rgb="FF0000FF"/>
      <color rgb="FFDDECF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connections" Target="connection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2160" b="1" i="0" u="none" strike="noStrike" kern="1200" spc="0" baseline="0">
                <a:solidFill>
                  <a:schemeClr val="tx1"/>
                </a:solidFill>
                <a:latin typeface="+mn-lt"/>
                <a:ea typeface="+mn-ea"/>
                <a:cs typeface="+mn-cs"/>
              </a:defRPr>
            </a:pPr>
            <a:r>
              <a:rPr lang="en-US" b="1"/>
              <a:t>Discrete Relaxation Spectrum</a:t>
            </a:r>
          </a:p>
        </c:rich>
      </c:tx>
      <c:overlay val="0"/>
      <c:spPr>
        <a:noFill/>
        <a:ln>
          <a:noFill/>
        </a:ln>
        <a:effectLst/>
      </c:spPr>
      <c:txPr>
        <a:bodyPr rot="0" spcFirstLastPara="1" vertOverflow="ellipsis" vert="horz" wrap="square" anchor="ctr" anchorCtr="1"/>
        <a:lstStyle/>
        <a:p>
          <a:pPr>
            <a:defRPr sz="2160" b="1" i="0" u="none" strike="noStrike" kern="1200" spc="0" baseline="0">
              <a:solidFill>
                <a:schemeClr val="tx1"/>
              </a:solidFill>
              <a:latin typeface="+mn-lt"/>
              <a:ea typeface="+mn-ea"/>
              <a:cs typeface="+mn-cs"/>
            </a:defRPr>
          </a:pPr>
          <a:endParaRPr lang="en-US"/>
        </a:p>
      </c:txPr>
    </c:title>
    <c:autoTitleDeleted val="0"/>
    <c:plotArea>
      <c:layout/>
      <c:scatterChart>
        <c:scatterStyle val="lineMarker"/>
        <c:varyColors val="0"/>
        <c:ser>
          <c:idx val="0"/>
          <c:order val="0"/>
          <c:tx>
            <c:v>Relaxation Modes</c:v>
          </c:tx>
          <c:spPr>
            <a:ln w="19050" cap="rnd">
              <a:noFill/>
              <a:round/>
            </a:ln>
            <a:effectLst/>
          </c:spPr>
          <c:marker>
            <c:symbol val="diamond"/>
            <c:size val="10"/>
            <c:spPr>
              <a:solidFill>
                <a:schemeClr val="tx1"/>
              </a:solidFill>
              <a:ln w="9525">
                <a:noFill/>
              </a:ln>
              <a:effectLst/>
            </c:spPr>
          </c:marker>
          <c:xVal>
            <c:numRef>
              <c:f>'Calculations and Plot'!$C$15:$C$22</c:f>
              <c:numCache>
                <c:formatCode>0.00E+00</c:formatCode>
                <c:ptCount val="8"/>
                <c:pt idx="0">
                  <c:v>1013.075</c:v>
                </c:pt>
                <c:pt idx="1">
                  <c:v>198.97290000000001</c:v>
                </c:pt>
                <c:pt idx="2">
                  <c:v>57.141509999999997</c:v>
                </c:pt>
                <c:pt idx="3">
                  <c:v>17.438939999999999</c:v>
                </c:pt>
                <c:pt idx="4">
                  <c:v>3.6086879999999999</c:v>
                </c:pt>
                <c:pt idx="5">
                  <c:v>0.59758979999999995</c:v>
                </c:pt>
                <c:pt idx="6">
                  <c:v>7.7705689999999994E-2</c:v>
                </c:pt>
                <c:pt idx="7">
                  <c:v>5.5828889999999997E-3</c:v>
                </c:pt>
              </c:numCache>
            </c:numRef>
          </c:xVal>
          <c:yVal>
            <c:numRef>
              <c:f>'Calculations and Plot'!$B$15:$B$22</c:f>
              <c:numCache>
                <c:formatCode>0.00E+00</c:formatCode>
                <c:ptCount val="8"/>
                <c:pt idx="0">
                  <c:v>332.89499999999998</c:v>
                </c:pt>
                <c:pt idx="1">
                  <c:v>2153.5390000000002</c:v>
                </c:pt>
                <c:pt idx="2">
                  <c:v>6356.9650000000001</c:v>
                </c:pt>
                <c:pt idx="3">
                  <c:v>13954.02</c:v>
                </c:pt>
                <c:pt idx="4">
                  <c:v>31833</c:v>
                </c:pt>
                <c:pt idx="5">
                  <c:v>44026.42</c:v>
                </c:pt>
                <c:pt idx="6">
                  <c:v>52844.83</c:v>
                </c:pt>
                <c:pt idx="7">
                  <c:v>119902</c:v>
                </c:pt>
              </c:numCache>
            </c:numRef>
          </c:yVal>
          <c:smooth val="0"/>
          <c:extLst>
            <c:ext xmlns:c16="http://schemas.microsoft.com/office/drawing/2014/chart" uri="{C3380CC4-5D6E-409C-BE32-E72D297353CC}">
              <c16:uniqueId val="{00000000-2AF7-7740-AA78-5876A0824B2E}"/>
            </c:ext>
          </c:extLst>
        </c:ser>
        <c:ser>
          <c:idx val="1"/>
          <c:order val="1"/>
          <c:tx>
            <c:v>tau_term(1)</c:v>
          </c:tx>
          <c:spPr>
            <a:ln w="44450" cap="rnd">
              <a:solidFill>
                <a:srgbClr val="FF0000"/>
              </a:solidFill>
              <a:prstDash val="sysDash"/>
              <a:round/>
            </a:ln>
            <a:effectLst/>
          </c:spPr>
          <c:marker>
            <c:symbol val="square"/>
            <c:size val="3"/>
            <c:spPr>
              <a:noFill/>
              <a:ln w="9525">
                <a:noFill/>
              </a:ln>
              <a:effectLst/>
            </c:spPr>
          </c:marker>
          <c:errBars>
            <c:errDir val="y"/>
            <c:errBarType val="minus"/>
            <c:errValType val="fixedVal"/>
            <c:noEndCap val="1"/>
            <c:val val="999999.99990000005"/>
            <c:spPr>
              <a:noFill/>
              <a:ln w="44450" cap="flat" cmpd="sng" algn="ctr">
                <a:solidFill>
                  <a:srgbClr val="FF0000"/>
                </a:solidFill>
                <a:prstDash val="sysDot"/>
                <a:round/>
              </a:ln>
              <a:effectLst/>
            </c:spPr>
          </c:errBars>
          <c:xVal>
            <c:numRef>
              <c:f>'Calculations and Plot'!$C$7</c:f>
              <c:numCache>
                <c:formatCode>0.00E+00</c:formatCode>
                <c:ptCount val="1"/>
                <c:pt idx="0">
                  <c:v>5.5942288939193627</c:v>
                </c:pt>
              </c:numCache>
            </c:numRef>
          </c:xVal>
          <c:yVal>
            <c:numRef>
              <c:f>'Calculations and Plot'!$B$33</c:f>
              <c:numCache>
                <c:formatCode>0.00E+00</c:formatCode>
                <c:ptCount val="1"/>
                <c:pt idx="0">
                  <c:v>1000000</c:v>
                </c:pt>
              </c:numCache>
            </c:numRef>
          </c:yVal>
          <c:smooth val="0"/>
          <c:extLst>
            <c:ext xmlns:c16="http://schemas.microsoft.com/office/drawing/2014/chart" uri="{C3380CC4-5D6E-409C-BE32-E72D297353CC}">
              <c16:uniqueId val="{00000001-7F47-EB48-97E1-86F0AF24FB00}"/>
            </c:ext>
          </c:extLst>
        </c:ser>
        <c:ser>
          <c:idx val="2"/>
          <c:order val="2"/>
          <c:tx>
            <c:v>tau_term(2)</c:v>
          </c:tx>
          <c:spPr>
            <a:ln w="44450" cap="rnd">
              <a:solidFill>
                <a:srgbClr val="008000"/>
              </a:solidFill>
              <a:prstDash val="dash"/>
              <a:round/>
            </a:ln>
            <a:effectLst/>
          </c:spPr>
          <c:marker>
            <c:symbol val="none"/>
          </c:marker>
          <c:errBars>
            <c:errDir val="y"/>
            <c:errBarType val="minus"/>
            <c:errValType val="fixedVal"/>
            <c:noEndCap val="0"/>
            <c:val val="999999.99990000005"/>
            <c:spPr>
              <a:noFill/>
              <a:ln w="44450" cap="flat" cmpd="sng" algn="ctr">
                <a:solidFill>
                  <a:srgbClr val="008000"/>
                </a:solidFill>
                <a:prstDash val="dash"/>
                <a:round/>
              </a:ln>
              <a:effectLst/>
            </c:spPr>
          </c:errBars>
          <c:xVal>
            <c:numRef>
              <c:f>'Calculations and Plot'!$C$8</c:f>
              <c:numCache>
                <c:formatCode>0.00E+00</c:formatCode>
                <c:ptCount val="1"/>
                <c:pt idx="0">
                  <c:v>297.9309771078149</c:v>
                </c:pt>
              </c:numCache>
            </c:numRef>
          </c:xVal>
          <c:yVal>
            <c:numRef>
              <c:f>'Calculations and Plot'!$B$33</c:f>
              <c:numCache>
                <c:formatCode>0.00E+00</c:formatCode>
                <c:ptCount val="1"/>
                <c:pt idx="0">
                  <c:v>1000000</c:v>
                </c:pt>
              </c:numCache>
            </c:numRef>
          </c:yVal>
          <c:smooth val="0"/>
          <c:extLst>
            <c:ext xmlns:c16="http://schemas.microsoft.com/office/drawing/2014/chart" uri="{C3380CC4-5D6E-409C-BE32-E72D297353CC}">
              <c16:uniqueId val="{00000002-7F47-EB48-97E1-86F0AF24FB00}"/>
            </c:ext>
          </c:extLst>
        </c:ser>
        <c:ser>
          <c:idx val="3"/>
          <c:order val="3"/>
          <c:tx>
            <c:v>tau_cross</c:v>
          </c:tx>
          <c:spPr>
            <a:ln w="44450" cap="rnd">
              <a:solidFill>
                <a:srgbClr val="FF8000"/>
              </a:solidFill>
              <a:prstDash val="sysDot"/>
              <a:round/>
            </a:ln>
            <a:effectLst/>
          </c:spPr>
          <c:marker>
            <c:symbol val="circle"/>
            <c:size val="5"/>
            <c:spPr>
              <a:noFill/>
              <a:ln w="9525">
                <a:noFill/>
              </a:ln>
              <a:effectLst/>
            </c:spPr>
          </c:marker>
          <c:errBars>
            <c:errDir val="y"/>
            <c:errBarType val="minus"/>
            <c:errValType val="fixedVal"/>
            <c:noEndCap val="0"/>
            <c:val val="999999.99990000005"/>
            <c:spPr>
              <a:noFill/>
              <a:ln w="44450" cap="flat" cmpd="sng" algn="ctr">
                <a:solidFill>
                  <a:srgbClr val="FF8000"/>
                </a:solidFill>
                <a:prstDash val="sysDot"/>
                <a:round/>
              </a:ln>
              <a:effectLst/>
            </c:spPr>
          </c:errBars>
          <c:xVal>
            <c:numRef>
              <c:f>'Calculations and Plot'!$C$9</c:f>
              <c:numCache>
                <c:formatCode>0.00E+00</c:formatCode>
                <c:ptCount val="1"/>
                <c:pt idx="0">
                  <c:v>15.985090910416204</c:v>
                </c:pt>
              </c:numCache>
            </c:numRef>
          </c:xVal>
          <c:yVal>
            <c:numRef>
              <c:f>'Calculations and Plot'!$B$33</c:f>
              <c:numCache>
                <c:formatCode>0.00E+00</c:formatCode>
                <c:ptCount val="1"/>
                <c:pt idx="0">
                  <c:v>1000000</c:v>
                </c:pt>
              </c:numCache>
            </c:numRef>
          </c:yVal>
          <c:smooth val="0"/>
          <c:extLst>
            <c:ext xmlns:c16="http://schemas.microsoft.com/office/drawing/2014/chart" uri="{C3380CC4-5D6E-409C-BE32-E72D297353CC}">
              <c16:uniqueId val="{00000003-7F47-EB48-97E1-86F0AF24FB00}"/>
            </c:ext>
          </c:extLst>
        </c:ser>
        <c:ser>
          <c:idx val="4"/>
          <c:order val="4"/>
          <c:tx>
            <c:v>tau_term(max)</c:v>
          </c:tx>
          <c:spPr>
            <a:ln w="44450" cap="rnd">
              <a:solidFill>
                <a:srgbClr val="0000FF"/>
              </a:solidFill>
              <a:prstDash val="lgDashDotDot"/>
              <a:round/>
            </a:ln>
            <a:effectLst/>
          </c:spPr>
          <c:marker>
            <c:symbol val="none"/>
          </c:marker>
          <c:errBars>
            <c:errDir val="y"/>
            <c:errBarType val="minus"/>
            <c:errValType val="fixedVal"/>
            <c:noEndCap val="0"/>
            <c:val val="999999.99990000005"/>
            <c:spPr>
              <a:noFill/>
              <a:ln w="44450" cap="flat" cmpd="sng" algn="ctr">
                <a:solidFill>
                  <a:srgbClr val="0000FF"/>
                </a:solidFill>
                <a:prstDash val="lgDashDotDot"/>
                <a:round/>
              </a:ln>
              <a:effectLst/>
            </c:spPr>
          </c:errBars>
          <c:xVal>
            <c:numRef>
              <c:f>'Calculations and Plot'!$C$10</c:f>
              <c:numCache>
                <c:formatCode>0.00E+00</c:formatCode>
                <c:ptCount val="1"/>
                <c:pt idx="0">
                  <c:v>1013.075</c:v>
                </c:pt>
              </c:numCache>
            </c:numRef>
          </c:xVal>
          <c:yVal>
            <c:numRef>
              <c:f>'Calculations and Plot'!$B$33</c:f>
              <c:numCache>
                <c:formatCode>0.00E+00</c:formatCode>
                <c:ptCount val="1"/>
                <c:pt idx="0">
                  <c:v>1000000</c:v>
                </c:pt>
              </c:numCache>
            </c:numRef>
          </c:yVal>
          <c:smooth val="0"/>
          <c:extLst>
            <c:ext xmlns:c16="http://schemas.microsoft.com/office/drawing/2014/chart" uri="{C3380CC4-5D6E-409C-BE32-E72D297353CC}">
              <c16:uniqueId val="{00000004-7F47-EB48-97E1-86F0AF24FB00}"/>
            </c:ext>
          </c:extLst>
        </c:ser>
        <c:dLbls>
          <c:showLegendKey val="0"/>
          <c:showVal val="0"/>
          <c:showCatName val="0"/>
          <c:showSerName val="0"/>
          <c:showPercent val="0"/>
          <c:showBubbleSize val="0"/>
        </c:dLbls>
        <c:axId val="1795028655"/>
        <c:axId val="1147256191"/>
      </c:scatterChart>
      <c:valAx>
        <c:axId val="1795028655"/>
        <c:scaling>
          <c:logBase val="10"/>
          <c:orientation val="minMax"/>
          <c:max val="10000"/>
        </c:scaling>
        <c:delete val="0"/>
        <c:axPos val="b"/>
        <c:title>
          <c:tx>
            <c:rich>
              <a:bodyPr rot="0" spcFirstLastPara="1" vertOverflow="ellipsis" vert="horz" wrap="square" anchor="ctr" anchorCtr="1"/>
              <a:lstStyle/>
              <a:p>
                <a:pPr>
                  <a:defRPr sz="1800" b="0" i="0" u="none" strike="noStrike" kern="1200" baseline="0">
                    <a:solidFill>
                      <a:schemeClr val="tx1"/>
                    </a:solidFill>
                    <a:latin typeface="+mn-lt"/>
                    <a:ea typeface="+mn-ea"/>
                    <a:cs typeface="+mn-cs"/>
                  </a:defRPr>
                </a:pPr>
                <a:r>
                  <a:rPr lang="el-GR" sz="2400" b="1" i="1" u="none" strike="noStrike" baseline="0">
                    <a:effectLst/>
                  </a:rPr>
                  <a:t>τ</a:t>
                </a:r>
                <a:r>
                  <a:rPr lang="en-US" b="1" baseline="-25000"/>
                  <a:t>i</a:t>
                </a:r>
                <a:r>
                  <a:rPr lang="en-US" b="1" baseline="0"/>
                  <a:t> [s]</a:t>
                </a:r>
              </a:p>
            </c:rich>
          </c:tx>
          <c:overlay val="0"/>
          <c:spPr>
            <a:noFill/>
            <a:ln>
              <a:noFill/>
            </a:ln>
            <a:effectLst/>
          </c:spPr>
          <c:txPr>
            <a:bodyPr rot="0" spcFirstLastPara="1" vertOverflow="ellipsis" vert="horz" wrap="square" anchor="ctr" anchorCtr="1"/>
            <a:lstStyle/>
            <a:p>
              <a:pPr>
                <a:defRPr sz="1800" b="0" i="0" u="none" strike="noStrike" kern="1200" baseline="0">
                  <a:solidFill>
                    <a:schemeClr val="tx1"/>
                  </a:solidFill>
                  <a:latin typeface="+mn-lt"/>
                  <a:ea typeface="+mn-ea"/>
                  <a:cs typeface="+mn-cs"/>
                </a:defRPr>
              </a:pPr>
              <a:endParaRPr lang="en-US"/>
            </a:p>
          </c:txPr>
        </c:title>
        <c:numFmt formatCode="General"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800" b="0" i="0" u="none" strike="noStrike" kern="1200" baseline="0">
                <a:solidFill>
                  <a:schemeClr val="tx1"/>
                </a:solidFill>
                <a:latin typeface="+mn-lt"/>
                <a:ea typeface="+mn-ea"/>
                <a:cs typeface="+mn-cs"/>
              </a:defRPr>
            </a:pPr>
            <a:endParaRPr lang="en-US"/>
          </a:p>
        </c:txPr>
        <c:crossAx val="1147256191"/>
        <c:crosses val="autoZero"/>
        <c:crossBetween val="midCat"/>
      </c:valAx>
      <c:valAx>
        <c:axId val="1147256191"/>
        <c:scaling>
          <c:logBase val="10"/>
          <c:orientation val="minMax"/>
          <c:max val="1000000"/>
          <c:min val="1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2000" b="1" i="0" u="none" strike="noStrike" kern="1200" baseline="0">
                    <a:solidFill>
                      <a:schemeClr val="tx1"/>
                    </a:solidFill>
                    <a:latin typeface="+mn-lt"/>
                    <a:ea typeface="+mn-ea"/>
                    <a:cs typeface="+mn-cs"/>
                  </a:defRPr>
                </a:pPr>
                <a:r>
                  <a:rPr lang="en-US" sz="2000" b="1" i="1"/>
                  <a:t>G</a:t>
                </a:r>
                <a:r>
                  <a:rPr lang="en-US" sz="2000" b="1" baseline="-25000"/>
                  <a:t>i</a:t>
                </a:r>
                <a:r>
                  <a:rPr lang="en-US" sz="2000" b="1" baseline="0"/>
                  <a:t> [Pa]</a:t>
                </a:r>
              </a:p>
            </c:rich>
          </c:tx>
          <c:overlay val="0"/>
          <c:spPr>
            <a:noFill/>
            <a:ln>
              <a:noFill/>
            </a:ln>
            <a:effectLst/>
          </c:spPr>
          <c:txPr>
            <a:bodyPr rot="-5400000" spcFirstLastPara="1" vertOverflow="ellipsis" vert="horz" wrap="square" anchor="ctr" anchorCtr="1"/>
            <a:lstStyle/>
            <a:p>
              <a:pPr>
                <a:defRPr sz="2000" b="1" i="0" u="none" strike="noStrike" kern="1200" baseline="0">
                  <a:solidFill>
                    <a:schemeClr val="tx1"/>
                  </a:solidFill>
                  <a:latin typeface="+mn-lt"/>
                  <a:ea typeface="+mn-ea"/>
                  <a:cs typeface="+mn-cs"/>
                </a:defRPr>
              </a:pPr>
              <a:endParaRPr lang="en-US"/>
            </a:p>
          </c:txPr>
        </c:title>
        <c:numFmt formatCode="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800" b="0" i="0" u="none" strike="noStrike" kern="1200" baseline="0">
                <a:solidFill>
                  <a:schemeClr val="tx1"/>
                </a:solidFill>
                <a:latin typeface="+mn-lt"/>
                <a:ea typeface="+mn-ea"/>
                <a:cs typeface="+mn-cs"/>
              </a:defRPr>
            </a:pPr>
            <a:endParaRPr lang="en-US"/>
          </a:p>
        </c:txPr>
        <c:crossAx val="1795028655"/>
        <c:crossesAt val="1E-3"/>
        <c:crossBetween val="midCat"/>
      </c:valAx>
      <c:spPr>
        <a:noFill/>
        <a:ln>
          <a:noFill/>
        </a:ln>
        <a:effectLst/>
      </c:spPr>
    </c:plotArea>
    <c:legend>
      <c:legendPos val="r"/>
      <c:overlay val="0"/>
      <c:spPr>
        <a:noFill/>
        <a:ln>
          <a:noFill/>
        </a:ln>
        <a:effectLst/>
      </c:spPr>
      <c:txPr>
        <a:bodyPr rot="0" spcFirstLastPara="1" vertOverflow="ellipsis" vert="horz" wrap="square" anchor="ctr" anchorCtr="1"/>
        <a:lstStyle/>
        <a:p>
          <a:pPr>
            <a:defRPr sz="1400" b="0" i="0" u="none" strike="noStrike" kern="1200" baseline="0">
              <a:solidFill>
                <a:schemeClr val="tx1"/>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800">
          <a:solidFill>
            <a:schemeClr val="tx1"/>
          </a:solidFill>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chart" Target="../charts/chart1.xml"/><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editAs="oneCell">
    <xdr:from>
      <xdr:col>9</xdr:col>
      <xdr:colOff>139693</xdr:colOff>
      <xdr:row>10</xdr:row>
      <xdr:rowOff>31657</xdr:rowOff>
    </xdr:from>
    <xdr:to>
      <xdr:col>12</xdr:col>
      <xdr:colOff>281857</xdr:colOff>
      <xdr:row>24</xdr:row>
      <xdr:rowOff>727649</xdr:rowOff>
    </xdr:to>
    <xdr:pic>
      <xdr:nvPicPr>
        <xdr:cNvPr id="4" name="Picture 3">
          <a:extLst>
            <a:ext uri="{FF2B5EF4-FFF2-40B4-BE49-F238E27FC236}">
              <a16:creationId xmlns:a16="http://schemas.microsoft.com/office/drawing/2014/main" id="{689BC58A-F9A4-F53A-69A7-3442BFEE8DE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744403" y="2175932"/>
          <a:ext cx="2654555" cy="3530485"/>
        </a:xfrm>
        <a:prstGeom prst="rect">
          <a:avLst/>
        </a:prstGeom>
        <a:ln>
          <a:solidFill>
            <a:schemeClr val="tx1"/>
          </a:solid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157169</xdr:colOff>
      <xdr:row>34</xdr:row>
      <xdr:rowOff>113157</xdr:rowOff>
    </xdr:from>
    <xdr:to>
      <xdr:col>12</xdr:col>
      <xdr:colOff>54428</xdr:colOff>
      <xdr:row>65</xdr:row>
      <xdr:rowOff>18143</xdr:rowOff>
    </xdr:to>
    <xdr:graphicFrame macro="">
      <xdr:nvGraphicFramePr>
        <xdr:cNvPr id="2" name="Chart 1">
          <a:extLst>
            <a:ext uri="{FF2B5EF4-FFF2-40B4-BE49-F238E27FC236}">
              <a16:creationId xmlns:a16="http://schemas.microsoft.com/office/drawing/2014/main" id="{E3CD963F-7142-2603-5394-CE22B2C02AC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696448</xdr:colOff>
      <xdr:row>9</xdr:row>
      <xdr:rowOff>412365</xdr:rowOff>
    </xdr:from>
    <xdr:to>
      <xdr:col>17</xdr:col>
      <xdr:colOff>632056</xdr:colOff>
      <xdr:row>21</xdr:row>
      <xdr:rowOff>193925</xdr:rowOff>
    </xdr:to>
    <xdr:grpSp>
      <xdr:nvGrpSpPr>
        <xdr:cNvPr id="12" name="Group 11">
          <a:extLst>
            <a:ext uri="{FF2B5EF4-FFF2-40B4-BE49-F238E27FC236}">
              <a16:creationId xmlns:a16="http://schemas.microsoft.com/office/drawing/2014/main" id="{010CBE34-DF6E-3B42-EA40-D3E52201876A}"/>
            </a:ext>
          </a:extLst>
        </xdr:cNvPr>
        <xdr:cNvGrpSpPr/>
      </xdr:nvGrpSpPr>
      <xdr:grpSpPr>
        <a:xfrm>
          <a:off x="12708531" y="3340421"/>
          <a:ext cx="5139081" cy="2938921"/>
          <a:chOff x="11689235" y="3327119"/>
          <a:chExt cx="5057247" cy="2904511"/>
        </a:xfrm>
      </xdr:grpSpPr>
      <xdr:pic>
        <xdr:nvPicPr>
          <xdr:cNvPr id="8" name="Picture 7">
            <a:extLst>
              <a:ext uri="{FF2B5EF4-FFF2-40B4-BE49-F238E27FC236}">
                <a16:creationId xmlns:a16="http://schemas.microsoft.com/office/drawing/2014/main" id="{641CC092-0990-08BB-9DF5-2D2C911E8DD4}"/>
              </a:ext>
            </a:extLst>
          </xdr:cNvPr>
          <xdr:cNvPicPr>
            <a:picLocks noChangeAspect="1"/>
          </xdr:cNvPicPr>
        </xdr:nvPicPr>
        <xdr:blipFill rotWithShape="1">
          <a:blip xmlns:r="http://schemas.openxmlformats.org/officeDocument/2006/relationships" r:embed="rId2"/>
          <a:srcRect l="39072" t="4850" r="39860" b="40348"/>
          <a:stretch/>
        </xdr:blipFill>
        <xdr:spPr bwMode="auto">
          <a:xfrm>
            <a:off x="13082981" y="3327119"/>
            <a:ext cx="2269754" cy="372215"/>
          </a:xfrm>
          <a:prstGeom prst="rect">
            <a:avLst/>
          </a:prstGeom>
          <a:ln>
            <a:noFill/>
          </a:ln>
          <a:extLst>
            <a:ext uri="{53640926-AAD7-44D8-BBD7-CCE9431645EC}">
              <a14:shadowObscured xmlns:a14="http://schemas.microsoft.com/office/drawing/2010/main"/>
            </a:ext>
          </a:extLst>
        </xdr:spPr>
      </xdr:pic>
      <xdr:pic>
        <xdr:nvPicPr>
          <xdr:cNvPr id="9" name="Picture 8">
            <a:extLst>
              <a:ext uri="{FF2B5EF4-FFF2-40B4-BE49-F238E27FC236}">
                <a16:creationId xmlns:a16="http://schemas.microsoft.com/office/drawing/2014/main" id="{FBAA68CA-9447-8BD1-EB0A-EE2110404A0D}"/>
              </a:ext>
            </a:extLst>
          </xdr:cNvPr>
          <xdr:cNvPicPr>
            <a:picLocks noChangeAspect="1"/>
          </xdr:cNvPicPr>
        </xdr:nvPicPr>
        <xdr:blipFill rotWithShape="1">
          <a:blip xmlns:r="http://schemas.openxmlformats.org/officeDocument/2006/relationships" r:embed="rId3"/>
          <a:srcRect l="35494" r="35764" b="21251"/>
          <a:stretch/>
        </xdr:blipFill>
        <xdr:spPr bwMode="auto">
          <a:xfrm>
            <a:off x="12646312" y="3895364"/>
            <a:ext cx="3143093" cy="1070118"/>
          </a:xfrm>
          <a:prstGeom prst="rect">
            <a:avLst/>
          </a:prstGeom>
          <a:ln>
            <a:noFill/>
          </a:ln>
          <a:extLst>
            <a:ext uri="{53640926-AAD7-44D8-BBD7-CCE9431645EC}">
              <a14:shadowObscured xmlns:a14="http://schemas.microsoft.com/office/drawing/2010/main"/>
            </a:ext>
          </a:extLst>
        </xdr:spPr>
      </xdr:pic>
      <xdr:pic>
        <xdr:nvPicPr>
          <xdr:cNvPr id="10" name="Picture 9">
            <a:extLst>
              <a:ext uri="{FF2B5EF4-FFF2-40B4-BE49-F238E27FC236}">
                <a16:creationId xmlns:a16="http://schemas.microsoft.com/office/drawing/2014/main" id="{4118695A-BC7A-26E7-02C5-AC883E8F177D}"/>
              </a:ext>
            </a:extLst>
          </xdr:cNvPr>
          <xdr:cNvPicPr>
            <a:picLocks noChangeAspect="1"/>
          </xdr:cNvPicPr>
        </xdr:nvPicPr>
        <xdr:blipFill rotWithShape="1">
          <a:blip xmlns:r="http://schemas.openxmlformats.org/officeDocument/2006/relationships" r:embed="rId4"/>
          <a:srcRect l="26774" r="26973" b="21188"/>
          <a:stretch/>
        </xdr:blipFill>
        <xdr:spPr bwMode="auto">
          <a:xfrm>
            <a:off x="11689235" y="5161512"/>
            <a:ext cx="5057247" cy="1070118"/>
          </a:xfrm>
          <a:prstGeom prst="rect">
            <a:avLst/>
          </a:prstGeom>
          <a:ln>
            <a:noFill/>
          </a:ln>
          <a:extLst>
            <a:ext uri="{53640926-AAD7-44D8-BBD7-CCE9431645EC}">
              <a14:shadowObscured xmlns:a14="http://schemas.microsoft.com/office/drawing/2010/main"/>
            </a:ext>
          </a:extLst>
        </xdr:spPr>
      </xdr:pic>
    </xdr:grpSp>
    <xdr:clientData/>
  </xdr:twoCellAnchor>
</xdr:wsDr>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dmodes" connectionId="1" xr16:uid="{EA23CD6E-2D0F-1744-9132-A158EAA5F386}" autoFormatId="16" applyNumberFormats="0" applyBorderFormats="0" applyFontFormats="1" applyPatternFormats="1" applyAlignmentFormats="0" applyWidthHeightFormats="0"/>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queryTable" Target="../queryTables/queryTable1.xml"/><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1C9DEB-5BC5-504B-992D-3778AA6E6B96}">
  <dimension ref="A1:L25"/>
  <sheetViews>
    <sheetView zoomScale="138" zoomScaleNormal="138" workbookViewId="0">
      <selection activeCell="K4" sqref="K4"/>
    </sheetView>
  </sheetViews>
  <sheetFormatPr baseColWidth="10" defaultColWidth="11" defaultRowHeight="16" x14ac:dyDescent="0.2"/>
  <cols>
    <col min="1" max="1" width="7.33203125" customWidth="1"/>
    <col min="2" max="2" width="12.5" customWidth="1"/>
    <col min="9" max="9" width="27" customWidth="1"/>
  </cols>
  <sheetData>
    <row r="1" spans="1:12" x14ac:dyDescent="0.2">
      <c r="A1" s="29" t="s">
        <v>27</v>
      </c>
      <c r="B1" s="30"/>
      <c r="C1" s="30"/>
      <c r="D1" s="30"/>
      <c r="E1" s="30"/>
      <c r="F1" s="30"/>
      <c r="G1" s="30"/>
      <c r="H1" s="30"/>
      <c r="I1" s="31"/>
      <c r="L1" s="4"/>
    </row>
    <row r="2" spans="1:12" x14ac:dyDescent="0.2">
      <c r="A2" s="32"/>
      <c r="B2" s="33"/>
      <c r="C2" s="33"/>
      <c r="D2" s="33"/>
      <c r="E2" s="33"/>
      <c r="F2" s="33"/>
      <c r="G2" s="33"/>
      <c r="H2" s="33"/>
      <c r="I2" s="34"/>
    </row>
    <row r="3" spans="1:12" x14ac:dyDescent="0.2">
      <c r="A3" s="32"/>
      <c r="B3" s="33"/>
      <c r="C3" s="33"/>
      <c r="D3" s="33"/>
      <c r="E3" s="33"/>
      <c r="F3" s="33"/>
      <c r="G3" s="33"/>
      <c r="H3" s="33"/>
      <c r="I3" s="34"/>
    </row>
    <row r="4" spans="1:12" x14ac:dyDescent="0.2">
      <c r="A4" s="32"/>
      <c r="B4" s="33"/>
      <c r="C4" s="33"/>
      <c r="D4" s="33"/>
      <c r="E4" s="33"/>
      <c r="F4" s="33"/>
      <c r="G4" s="33"/>
      <c r="H4" s="33"/>
      <c r="I4" s="34"/>
    </row>
    <row r="5" spans="1:12" x14ac:dyDescent="0.2">
      <c r="A5" s="32"/>
      <c r="B5" s="33"/>
      <c r="C5" s="33"/>
      <c r="D5" s="33"/>
      <c r="E5" s="33"/>
      <c r="F5" s="33"/>
      <c r="G5" s="33"/>
      <c r="H5" s="33"/>
      <c r="I5" s="34"/>
    </row>
    <row r="6" spans="1:12" x14ac:dyDescent="0.2">
      <c r="A6" s="32"/>
      <c r="B6" s="33"/>
      <c r="C6" s="33"/>
      <c r="D6" s="33"/>
      <c r="E6" s="33"/>
      <c r="F6" s="33"/>
      <c r="G6" s="33"/>
      <c r="H6" s="33"/>
      <c r="I6" s="34"/>
    </row>
    <row r="7" spans="1:12" x14ac:dyDescent="0.2">
      <c r="A7" s="32"/>
      <c r="B7" s="33"/>
      <c r="C7" s="33"/>
      <c r="D7" s="33"/>
      <c r="E7" s="33"/>
      <c r="F7" s="33"/>
      <c r="G7" s="33"/>
      <c r="H7" s="33"/>
      <c r="I7" s="34"/>
    </row>
    <row r="8" spans="1:12" ht="25" customHeight="1" x14ac:dyDescent="0.2">
      <c r="A8" s="35"/>
      <c r="B8" s="36"/>
      <c r="C8" s="36"/>
      <c r="D8" s="36"/>
      <c r="E8" s="36"/>
      <c r="F8" s="36"/>
      <c r="G8" s="36"/>
      <c r="H8" s="36"/>
      <c r="I8" s="37"/>
    </row>
    <row r="10" spans="1:12" x14ac:dyDescent="0.2">
      <c r="A10" s="38" t="s">
        <v>26</v>
      </c>
      <c r="B10" s="30"/>
      <c r="C10" s="30"/>
      <c r="D10" s="30"/>
      <c r="E10" s="30"/>
      <c r="F10" s="30"/>
      <c r="G10" s="30"/>
      <c r="H10" s="30"/>
      <c r="I10" s="31"/>
      <c r="L10" s="4"/>
    </row>
    <row r="11" spans="1:12" x14ac:dyDescent="0.2">
      <c r="A11" s="32"/>
      <c r="B11" s="33"/>
      <c r="C11" s="33"/>
      <c r="D11" s="33"/>
      <c r="E11" s="33"/>
      <c r="F11" s="33"/>
      <c r="G11" s="33"/>
      <c r="H11" s="33"/>
      <c r="I11" s="34"/>
    </row>
    <row r="12" spans="1:12" x14ac:dyDescent="0.2">
      <c r="A12" s="32"/>
      <c r="B12" s="33"/>
      <c r="C12" s="33"/>
      <c r="D12" s="33"/>
      <c r="E12" s="33"/>
      <c r="F12" s="33"/>
      <c r="G12" s="33"/>
      <c r="H12" s="33"/>
      <c r="I12" s="34"/>
    </row>
    <row r="13" spans="1:12" x14ac:dyDescent="0.2">
      <c r="A13" s="32"/>
      <c r="B13" s="33"/>
      <c r="C13" s="33"/>
      <c r="D13" s="33"/>
      <c r="E13" s="33"/>
      <c r="F13" s="33"/>
      <c r="G13" s="33"/>
      <c r="H13" s="33"/>
      <c r="I13" s="34"/>
    </row>
    <row r="14" spans="1:12" x14ac:dyDescent="0.2">
      <c r="A14" s="32"/>
      <c r="B14" s="33"/>
      <c r="C14" s="33"/>
      <c r="D14" s="33"/>
      <c r="E14" s="33"/>
      <c r="F14" s="33"/>
      <c r="G14" s="33"/>
      <c r="H14" s="33"/>
      <c r="I14" s="34"/>
    </row>
    <row r="15" spans="1:12" x14ac:dyDescent="0.2">
      <c r="A15" s="32"/>
      <c r="B15" s="33"/>
      <c r="C15" s="33"/>
      <c r="D15" s="33"/>
      <c r="E15" s="33"/>
      <c r="F15" s="33"/>
      <c r="G15" s="33"/>
      <c r="H15" s="33"/>
      <c r="I15" s="34"/>
    </row>
    <row r="16" spans="1:12" x14ac:dyDescent="0.2">
      <c r="A16" s="32"/>
      <c r="B16" s="33"/>
      <c r="C16" s="33"/>
      <c r="D16" s="33"/>
      <c r="E16" s="33"/>
      <c r="F16" s="33"/>
      <c r="G16" s="33"/>
      <c r="H16" s="33"/>
      <c r="I16" s="34"/>
    </row>
    <row r="17" spans="1:9" x14ac:dyDescent="0.2">
      <c r="A17" s="32"/>
      <c r="B17" s="33"/>
      <c r="C17" s="33"/>
      <c r="D17" s="33"/>
      <c r="E17" s="33"/>
      <c r="F17" s="33"/>
      <c r="G17" s="33"/>
      <c r="H17" s="33"/>
      <c r="I17" s="34"/>
    </row>
    <row r="18" spans="1:9" x14ac:dyDescent="0.2">
      <c r="A18" s="32"/>
      <c r="B18" s="33"/>
      <c r="C18" s="33"/>
      <c r="D18" s="33"/>
      <c r="E18" s="33"/>
      <c r="F18" s="33"/>
      <c r="G18" s="33"/>
      <c r="H18" s="33"/>
      <c r="I18" s="34"/>
    </row>
    <row r="19" spans="1:9" x14ac:dyDescent="0.2">
      <c r="A19" s="32"/>
      <c r="B19" s="33"/>
      <c r="C19" s="33"/>
      <c r="D19" s="33"/>
      <c r="E19" s="33"/>
      <c r="F19" s="33"/>
      <c r="G19" s="33"/>
      <c r="H19" s="33"/>
      <c r="I19" s="34"/>
    </row>
    <row r="20" spans="1:9" x14ac:dyDescent="0.2">
      <c r="A20" s="32"/>
      <c r="B20" s="33"/>
      <c r="C20" s="33"/>
      <c r="D20" s="33"/>
      <c r="E20" s="33"/>
      <c r="F20" s="33"/>
      <c r="G20" s="33"/>
      <c r="H20" s="33"/>
      <c r="I20" s="34"/>
    </row>
    <row r="21" spans="1:9" x14ac:dyDescent="0.2">
      <c r="A21" s="32"/>
      <c r="B21" s="33"/>
      <c r="C21" s="33"/>
      <c r="D21" s="33"/>
      <c r="E21" s="33"/>
      <c r="F21" s="33"/>
      <c r="G21" s="33"/>
      <c r="H21" s="33"/>
      <c r="I21" s="34"/>
    </row>
    <row r="22" spans="1:9" x14ac:dyDescent="0.2">
      <c r="A22" s="32"/>
      <c r="B22" s="33"/>
      <c r="C22" s="33"/>
      <c r="D22" s="33"/>
      <c r="E22" s="33"/>
      <c r="F22" s="33"/>
      <c r="G22" s="33"/>
      <c r="H22" s="33"/>
      <c r="I22" s="34"/>
    </row>
    <row r="23" spans="1:9" x14ac:dyDescent="0.2">
      <c r="A23" s="32"/>
      <c r="B23" s="33"/>
      <c r="C23" s="33"/>
      <c r="D23" s="33"/>
      <c r="E23" s="33"/>
      <c r="F23" s="33"/>
      <c r="G23" s="33"/>
      <c r="H23" s="33"/>
      <c r="I23" s="34"/>
    </row>
    <row r="24" spans="1:9" x14ac:dyDescent="0.2">
      <c r="A24" s="32"/>
      <c r="B24" s="33"/>
      <c r="C24" s="33"/>
      <c r="D24" s="33"/>
      <c r="E24" s="33"/>
      <c r="F24" s="33"/>
      <c r="G24" s="33"/>
      <c r="H24" s="33"/>
      <c r="I24" s="34"/>
    </row>
    <row r="25" spans="1:9" ht="69" customHeight="1" x14ac:dyDescent="0.2">
      <c r="A25" s="35"/>
      <c r="B25" s="36"/>
      <c r="C25" s="36"/>
      <c r="D25" s="36"/>
      <c r="E25" s="36"/>
      <c r="F25" s="36"/>
      <c r="G25" s="36"/>
      <c r="H25" s="36"/>
      <c r="I25" s="37"/>
    </row>
  </sheetData>
  <mergeCells count="2">
    <mergeCell ref="A1:I8"/>
    <mergeCell ref="A10:I25"/>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9DA1A7-741D-BC41-B6B1-D6C3506975C5}">
  <dimension ref="A1:S33"/>
  <sheetViews>
    <sheetView tabSelected="1" topLeftCell="A20" zoomScale="72" zoomScaleNormal="72" workbookViewId="0">
      <selection activeCell="O50" sqref="O50"/>
    </sheetView>
  </sheetViews>
  <sheetFormatPr baseColWidth="10" defaultColWidth="11" defaultRowHeight="16" x14ac:dyDescent="0.2"/>
  <cols>
    <col min="1" max="1" width="21" customWidth="1"/>
    <col min="2" max="2" width="17" bestFit="1" customWidth="1"/>
    <col min="3" max="3" width="10.5" customWidth="1"/>
    <col min="4" max="4" width="16.1640625" bestFit="1" customWidth="1"/>
    <col min="5" max="5" width="14.1640625" bestFit="1" customWidth="1"/>
    <col min="6" max="6" width="11.6640625" customWidth="1"/>
    <col min="8" max="8" width="22.83203125" bestFit="1" customWidth="1"/>
    <col min="14" max="14" width="12.6640625" bestFit="1" customWidth="1"/>
  </cols>
  <sheetData>
    <row r="1" spans="1:19" x14ac:dyDescent="0.2">
      <c r="A1" s="39" t="s">
        <v>28</v>
      </c>
      <c r="B1" s="33"/>
      <c r="C1" s="33"/>
      <c r="D1" s="33"/>
      <c r="E1" s="33"/>
      <c r="F1" s="33"/>
      <c r="G1" s="33"/>
      <c r="H1" s="33"/>
      <c r="I1" s="33"/>
    </row>
    <row r="2" spans="1:19" x14ac:dyDescent="0.2">
      <c r="A2" s="33"/>
      <c r="B2" s="33"/>
      <c r="C2" s="33"/>
      <c r="D2" s="33"/>
      <c r="E2" s="33"/>
      <c r="F2" s="33"/>
      <c r="G2" s="33"/>
      <c r="H2" s="33"/>
      <c r="I2" s="33"/>
    </row>
    <row r="3" spans="1:19" x14ac:dyDescent="0.2">
      <c r="A3" s="33"/>
      <c r="B3" s="33"/>
      <c r="C3" s="33"/>
      <c r="D3" s="33"/>
      <c r="E3" s="33"/>
      <c r="F3" s="33"/>
      <c r="G3" s="33"/>
      <c r="H3" s="33"/>
      <c r="I3" s="33"/>
      <c r="P3" s="4"/>
    </row>
    <row r="4" spans="1:19" x14ac:dyDescent="0.2">
      <c r="A4" s="33"/>
      <c r="B4" s="33"/>
      <c r="C4" s="33"/>
      <c r="D4" s="33"/>
      <c r="E4" s="33"/>
      <c r="F4" s="33"/>
      <c r="G4" s="33"/>
      <c r="H4" s="33"/>
      <c r="I4" s="33"/>
    </row>
    <row r="5" spans="1:19" ht="40" customHeight="1" x14ac:dyDescent="0.2">
      <c r="A5" s="33"/>
      <c r="B5" s="33"/>
      <c r="C5" s="33"/>
      <c r="D5" s="33"/>
      <c r="E5" s="33"/>
      <c r="F5" s="33"/>
      <c r="G5" s="33"/>
      <c r="H5" s="33"/>
      <c r="I5" s="33"/>
    </row>
    <row r="7" spans="1:19" ht="34" x14ac:dyDescent="0.2">
      <c r="A7" s="7" t="s">
        <v>0</v>
      </c>
      <c r="B7" s="4" t="s">
        <v>1</v>
      </c>
      <c r="C7" s="5">
        <f>E23/B23</f>
        <v>5.5942288939193627</v>
      </c>
      <c r="D7" s="1"/>
    </row>
    <row r="8" spans="1:19" ht="36" customHeight="1" x14ac:dyDescent="0.2">
      <c r="A8" s="7" t="s">
        <v>2</v>
      </c>
      <c r="B8" s="4" t="s">
        <v>3</v>
      </c>
      <c r="C8" s="5">
        <f>D23/E23</f>
        <v>297.9309771078149</v>
      </c>
      <c r="D8" s="1"/>
      <c r="H8" s="42" t="s">
        <v>4</v>
      </c>
      <c r="I8" s="43"/>
      <c r="J8" s="43"/>
      <c r="K8" s="43"/>
      <c r="L8" s="43"/>
      <c r="M8" s="43"/>
      <c r="N8" s="43"/>
      <c r="O8" s="43"/>
      <c r="P8" s="43"/>
      <c r="Q8" s="43"/>
      <c r="R8" s="43"/>
      <c r="S8" s="44"/>
    </row>
    <row r="9" spans="1:19" ht="37" x14ac:dyDescent="0.35">
      <c r="A9" s="7" t="s">
        <v>5</v>
      </c>
      <c r="B9" s="4" t="s">
        <v>6</v>
      </c>
      <c r="C9" s="5">
        <f>1/I10</f>
        <v>15.985090910416204</v>
      </c>
      <c r="D9" s="1"/>
      <c r="H9" s="13"/>
      <c r="I9" s="14"/>
      <c r="J9" s="14"/>
      <c r="K9" s="14"/>
      <c r="L9" s="15"/>
      <c r="M9" s="41" t="s">
        <v>7</v>
      </c>
      <c r="N9" s="41"/>
      <c r="O9" s="41"/>
      <c r="P9" s="41"/>
      <c r="Q9" s="41"/>
      <c r="R9" s="41"/>
      <c r="S9" s="16"/>
    </row>
    <row r="10" spans="1:19" ht="37" x14ac:dyDescent="0.35">
      <c r="A10" s="7" t="s">
        <v>8</v>
      </c>
      <c r="B10" s="4" t="s">
        <v>9</v>
      </c>
      <c r="C10" s="5">
        <f>MAX(C15:C22)</f>
        <v>1013.075</v>
      </c>
      <c r="D10" s="1"/>
      <c r="H10" s="27" t="s">
        <v>10</v>
      </c>
      <c r="I10" s="26">
        <v>6.2558292949612196E-2</v>
      </c>
      <c r="J10" s="14"/>
      <c r="K10" s="14"/>
      <c r="L10" s="14"/>
      <c r="M10" s="15"/>
      <c r="N10" s="15"/>
      <c r="O10" s="15"/>
      <c r="P10" s="15"/>
      <c r="Q10" s="15"/>
      <c r="R10" s="15"/>
      <c r="S10" s="16"/>
    </row>
    <row r="11" spans="1:19" ht="27" x14ac:dyDescent="0.35">
      <c r="H11" s="28" t="s">
        <v>11</v>
      </c>
      <c r="I11" s="19">
        <f>(J23-K23)^2</f>
        <v>1.3234889800848443E-23</v>
      </c>
      <c r="J11" s="14"/>
      <c r="K11" s="14"/>
      <c r="L11" s="14"/>
      <c r="M11" s="15"/>
      <c r="N11" s="15"/>
      <c r="O11" s="15"/>
      <c r="P11" s="15"/>
      <c r="Q11" s="15"/>
      <c r="R11" s="15"/>
      <c r="S11" s="16"/>
    </row>
    <row r="12" spans="1:19" x14ac:dyDescent="0.2">
      <c r="B12" s="4"/>
      <c r="H12" s="13"/>
      <c r="I12" s="14"/>
      <c r="J12" s="14"/>
      <c r="K12" s="14"/>
      <c r="L12" s="14"/>
      <c r="M12" s="15"/>
      <c r="N12" s="15"/>
      <c r="O12" s="15"/>
      <c r="P12" s="15"/>
      <c r="Q12" s="15"/>
      <c r="R12" s="15"/>
      <c r="S12" s="16"/>
    </row>
    <row r="13" spans="1:19" ht="24" x14ac:dyDescent="0.3">
      <c r="B13" s="40" t="s">
        <v>12</v>
      </c>
      <c r="C13" s="40"/>
      <c r="D13" s="40"/>
      <c r="E13" s="40"/>
      <c r="H13" s="13"/>
      <c r="I13" s="14"/>
      <c r="J13" s="9" t="s">
        <v>13</v>
      </c>
      <c r="K13" s="10" t="s">
        <v>14</v>
      </c>
      <c r="L13" s="14"/>
      <c r="M13" s="15"/>
      <c r="N13" s="15"/>
      <c r="O13" s="15"/>
      <c r="P13" s="15"/>
      <c r="Q13" s="15"/>
      <c r="R13" s="15"/>
      <c r="S13" s="16"/>
    </row>
    <row r="14" spans="1:19" ht="28" x14ac:dyDescent="0.35">
      <c r="B14" s="8" t="s">
        <v>15</v>
      </c>
      <c r="C14" s="8" t="s">
        <v>16</v>
      </c>
      <c r="D14" s="8" t="s">
        <v>17</v>
      </c>
      <c r="E14" s="8" t="s">
        <v>18</v>
      </c>
      <c r="H14" s="17" t="s">
        <v>19</v>
      </c>
      <c r="I14" s="8" t="s">
        <v>20</v>
      </c>
      <c r="J14" s="8" t="s">
        <v>21</v>
      </c>
      <c r="K14" s="8" t="s">
        <v>22</v>
      </c>
      <c r="L14" s="14"/>
      <c r="M14" s="15"/>
      <c r="N14" s="15"/>
      <c r="O14" s="15"/>
      <c r="P14" s="15"/>
      <c r="Q14" s="15"/>
      <c r="R14" s="15"/>
      <c r="S14" s="16"/>
    </row>
    <row r="15" spans="1:19" x14ac:dyDescent="0.2">
      <c r="B15" s="2">
        <v>332.89499999999998</v>
      </c>
      <c r="C15" s="2">
        <v>1013.075</v>
      </c>
      <c r="D15" s="1">
        <f>B15*C15^2</f>
        <v>341657114.52278435</v>
      </c>
      <c r="E15" s="1">
        <f>B15*C15</f>
        <v>337247.60212499998</v>
      </c>
      <c r="H15" s="18">
        <f t="shared" ref="H15:H22" si="0">$I$10*C15</f>
        <v>63.376242629928377</v>
      </c>
      <c r="I15" s="19">
        <f>H15^2</f>
        <v>4016.5481298875511</v>
      </c>
      <c r="J15" s="19">
        <f t="shared" ref="J15:J22" si="1">B15*I15/(1+I15)</f>
        <v>332.81213976056102</v>
      </c>
      <c r="K15" s="19">
        <f t="shared" ref="K15:K22" si="2">B15*H15/(1+I15)</f>
        <v>5.2513706390570407</v>
      </c>
      <c r="L15" s="19"/>
      <c r="M15" s="15"/>
      <c r="N15" s="15"/>
      <c r="O15" s="15"/>
      <c r="P15" s="15"/>
      <c r="Q15" s="15"/>
      <c r="R15" s="15"/>
      <c r="S15" s="16"/>
    </row>
    <row r="16" spans="1:19" x14ac:dyDescent="0.2">
      <c r="B16" s="2">
        <v>2153.5390000000002</v>
      </c>
      <c r="C16" s="2">
        <v>198.97290000000001</v>
      </c>
      <c r="D16" s="1">
        <f t="shared" ref="D16:D22" si="3">B16*C16^2</f>
        <v>85259071.879634395</v>
      </c>
      <c r="E16" s="1">
        <f t="shared" ref="E16:E22" si="4">B16*C16</f>
        <v>428495.90009310009</v>
      </c>
      <c r="H16" s="18">
        <f t="shared" si="0"/>
        <v>12.447404967233894</v>
      </c>
      <c r="I16" s="19">
        <f t="shared" ref="I16:I22" si="5">H16^2</f>
        <v>154.937890418319</v>
      </c>
      <c r="J16" s="19">
        <f t="shared" si="1"/>
        <v>2139.7287644361941</v>
      </c>
      <c r="K16" s="19">
        <f t="shared" si="2"/>
        <v>171.90159475559284</v>
      </c>
      <c r="L16" s="19"/>
      <c r="M16" s="15"/>
      <c r="N16" s="15"/>
      <c r="O16" s="15"/>
      <c r="P16" s="15"/>
      <c r="Q16" s="15"/>
      <c r="R16" s="15"/>
      <c r="S16" s="16"/>
    </row>
    <row r="17" spans="1:19" x14ac:dyDescent="0.2">
      <c r="B17" s="2">
        <v>6356.9650000000001</v>
      </c>
      <c r="C17" s="2">
        <v>57.141509999999997</v>
      </c>
      <c r="D17" s="1">
        <f t="shared" si="3"/>
        <v>20756458.033088416</v>
      </c>
      <c r="E17" s="1">
        <f t="shared" si="4"/>
        <v>363246.57911714999</v>
      </c>
      <c r="H17" s="18">
        <f t="shared" si="0"/>
        <v>3.5746753221631944</v>
      </c>
      <c r="I17" s="19">
        <f t="shared" si="5"/>
        <v>12.778303658882537</v>
      </c>
      <c r="J17" s="19">
        <f t="shared" si="1"/>
        <v>5895.5899891580939</v>
      </c>
      <c r="K17" s="19">
        <f t="shared" si="2"/>
        <v>1649.2658655193368</v>
      </c>
      <c r="L17" s="19"/>
      <c r="M17" s="15"/>
      <c r="N17" s="15"/>
      <c r="O17" s="15"/>
      <c r="P17" s="15"/>
      <c r="Q17" s="15"/>
      <c r="R17" s="15"/>
      <c r="S17" s="16"/>
    </row>
    <row r="18" spans="1:19" x14ac:dyDescent="0.2">
      <c r="B18" s="2">
        <v>13954.02</v>
      </c>
      <c r="C18" s="2">
        <v>17.438939999999999</v>
      </c>
      <c r="D18" s="1">
        <f t="shared" si="3"/>
        <v>4243649.5139600802</v>
      </c>
      <c r="E18" s="1">
        <f t="shared" si="4"/>
        <v>243343.31753879998</v>
      </c>
      <c r="H18" s="18">
        <f t="shared" si="0"/>
        <v>1.09095031725071</v>
      </c>
      <c r="I18" s="19">
        <f t="shared" si="5"/>
        <v>1.1901725947094248</v>
      </c>
      <c r="J18" s="19">
        <f t="shared" si="1"/>
        <v>7582.823486215063</v>
      </c>
      <c r="K18" s="19">
        <f t="shared" si="2"/>
        <v>6950.6588579802956</v>
      </c>
      <c r="L18" s="19"/>
      <c r="M18" s="15"/>
      <c r="N18" s="15"/>
      <c r="O18" s="15"/>
      <c r="P18" s="15"/>
      <c r="Q18" s="15"/>
      <c r="R18" s="15"/>
      <c r="S18" s="16"/>
    </row>
    <row r="19" spans="1:19" x14ac:dyDescent="0.2">
      <c r="B19" s="2">
        <v>31833</v>
      </c>
      <c r="C19" s="2">
        <v>3.6086879999999999</v>
      </c>
      <c r="D19" s="1">
        <f t="shared" si="3"/>
        <v>414549.35154642351</v>
      </c>
      <c r="E19" s="1">
        <f t="shared" si="4"/>
        <v>114875.365104</v>
      </c>
      <c r="H19" s="18">
        <f t="shared" si="0"/>
        <v>0.22575336106775012</v>
      </c>
      <c r="I19" s="19">
        <f t="shared" si="5"/>
        <v>5.0964580033385956E-2</v>
      </c>
      <c r="J19" s="19">
        <f t="shared" si="1"/>
        <v>1543.6823533588904</v>
      </c>
      <c r="K19" s="19">
        <f t="shared" si="2"/>
        <v>6837.9152631779461</v>
      </c>
      <c r="L19" s="19"/>
      <c r="M19" s="15"/>
      <c r="N19" s="15"/>
      <c r="O19" s="15"/>
      <c r="P19" s="15"/>
      <c r="Q19" s="15"/>
      <c r="R19" s="15"/>
      <c r="S19" s="16"/>
    </row>
    <row r="20" spans="1:19" x14ac:dyDescent="0.2">
      <c r="B20" s="2">
        <v>44026.42</v>
      </c>
      <c r="C20" s="2">
        <v>0.59758979999999995</v>
      </c>
      <c r="D20" s="1">
        <f t="shared" si="3"/>
        <v>15722.431979312429</v>
      </c>
      <c r="E20" s="1">
        <f t="shared" si="4"/>
        <v>26309.739522515996</v>
      </c>
      <c r="H20" s="18">
        <f t="shared" si="0"/>
        <v>3.7384197772100156E-2</v>
      </c>
      <c r="I20" s="19">
        <f t="shared" si="5"/>
        <v>1.3975782430634982E-3</v>
      </c>
      <c r="J20" s="19">
        <f t="shared" si="1"/>
        <v>61.444493225088202</v>
      </c>
      <c r="K20" s="19">
        <f t="shared" si="2"/>
        <v>1643.5953393908123</v>
      </c>
      <c r="L20" s="19"/>
      <c r="M20" s="15"/>
      <c r="N20" s="15"/>
      <c r="O20" s="15"/>
      <c r="P20" s="15"/>
      <c r="Q20" s="15"/>
      <c r="R20" s="15"/>
      <c r="S20" s="16"/>
    </row>
    <row r="21" spans="1:19" x14ac:dyDescent="0.2">
      <c r="B21" s="2">
        <v>52844.83</v>
      </c>
      <c r="C21" s="2">
        <v>7.7705689999999994E-2</v>
      </c>
      <c r="D21" s="1">
        <f t="shared" si="3"/>
        <v>319.08629219426109</v>
      </c>
      <c r="E21" s="1">
        <f t="shared" si="4"/>
        <v>4106.3439780827002</v>
      </c>
      <c r="H21" s="18">
        <f t="shared" si="0"/>
        <v>4.8611353188717501E-3</v>
      </c>
      <c r="I21" s="19">
        <f t="shared" si="5"/>
        <v>2.3630636588382352E-5</v>
      </c>
      <c r="J21" s="19">
        <f t="shared" si="1"/>
        <v>1.2487274650799201</v>
      </c>
      <c r="K21" s="19">
        <f t="shared" si="2"/>
        <v>256.87979929958925</v>
      </c>
      <c r="L21" s="19"/>
      <c r="M21" s="15"/>
      <c r="N21" s="15"/>
      <c r="O21" s="15"/>
      <c r="P21" s="15"/>
      <c r="Q21" s="15"/>
      <c r="R21" s="15"/>
      <c r="S21" s="16"/>
    </row>
    <row r="22" spans="1:19" x14ac:dyDescent="0.2">
      <c r="B22" s="2">
        <v>119902</v>
      </c>
      <c r="C22" s="2">
        <v>5.5828889999999997E-3</v>
      </c>
      <c r="D22" s="1">
        <f t="shared" si="3"/>
        <v>3.7371834226990601</v>
      </c>
      <c r="E22" s="1">
        <f t="shared" si="4"/>
        <v>669.399556878</v>
      </c>
      <c r="H22" s="18">
        <f t="shared" si="0"/>
        <v>3.4925600556716749E-4</v>
      </c>
      <c r="I22" s="19">
        <f t="shared" si="5"/>
        <v>1.2197975742473332E-7</v>
      </c>
      <c r="J22" s="19">
        <f t="shared" si="1"/>
        <v>1.4625615090711395E-2</v>
      </c>
      <c r="K22" s="19">
        <f t="shared" si="2"/>
        <v>41.876488471430612</v>
      </c>
      <c r="L22" s="19"/>
      <c r="M22" s="15"/>
      <c r="N22" s="15"/>
      <c r="O22" s="15"/>
      <c r="P22" s="15"/>
      <c r="Q22" s="15"/>
      <c r="R22" s="15"/>
      <c r="S22" s="16"/>
    </row>
    <row r="23" spans="1:19" x14ac:dyDescent="0.2">
      <c r="A23" s="3" t="s">
        <v>23</v>
      </c>
      <c r="B23" s="6">
        <f>SUM(B15:B22)</f>
        <v>271403.66899999999</v>
      </c>
      <c r="D23" s="6">
        <f>SUM(D15:D22)</f>
        <v>452346888.55646861</v>
      </c>
      <c r="E23" s="6">
        <f>SUM(E15:E22)</f>
        <v>1518294.2470355269</v>
      </c>
      <c r="H23" s="23"/>
      <c r="I23" s="24"/>
      <c r="J23" s="25">
        <f>SUM(J15:J22)</f>
        <v>17557.344579234064</v>
      </c>
      <c r="K23" s="25">
        <f>SUM(K15:K22)</f>
        <v>17557.344579234061</v>
      </c>
      <c r="L23" s="20"/>
      <c r="M23" s="21"/>
      <c r="N23" s="21"/>
      <c r="O23" s="21"/>
      <c r="P23" s="21"/>
      <c r="Q23" s="21"/>
      <c r="R23" s="21"/>
      <c r="S23" s="22"/>
    </row>
    <row r="24" spans="1:19" x14ac:dyDescent="0.2">
      <c r="E24" s="1"/>
    </row>
    <row r="25" spans="1:19" x14ac:dyDescent="0.2">
      <c r="A25" s="39" t="s">
        <v>24</v>
      </c>
      <c r="B25" s="33"/>
      <c r="C25" s="33"/>
      <c r="D25" s="33"/>
      <c r="E25" s="33"/>
      <c r="F25" s="33"/>
      <c r="G25" s="33"/>
      <c r="H25" s="33"/>
      <c r="I25" s="33"/>
    </row>
    <row r="26" spans="1:19" x14ac:dyDescent="0.2">
      <c r="A26" s="33"/>
      <c r="B26" s="33"/>
      <c r="C26" s="33"/>
      <c r="D26" s="33"/>
      <c r="E26" s="33"/>
      <c r="F26" s="33"/>
      <c r="G26" s="33"/>
      <c r="H26" s="33"/>
      <c r="I26" s="33"/>
    </row>
    <row r="27" spans="1:19" x14ac:dyDescent="0.2">
      <c r="A27" s="33"/>
      <c r="B27" s="33"/>
      <c r="C27" s="33"/>
      <c r="D27" s="33"/>
      <c r="E27" s="33"/>
      <c r="F27" s="33"/>
      <c r="G27" s="33"/>
      <c r="H27" s="33"/>
      <c r="I27" s="33"/>
    </row>
    <row r="28" spans="1:19" x14ac:dyDescent="0.2">
      <c r="A28" s="33"/>
      <c r="B28" s="33"/>
      <c r="C28" s="33"/>
      <c r="D28" s="33"/>
      <c r="E28" s="33"/>
      <c r="F28" s="33"/>
      <c r="G28" s="33"/>
      <c r="H28" s="33"/>
      <c r="I28" s="33"/>
    </row>
    <row r="29" spans="1:19" x14ac:dyDescent="0.2">
      <c r="A29" s="33"/>
      <c r="B29" s="33"/>
      <c r="C29" s="33"/>
      <c r="D29" s="33"/>
      <c r="E29" s="33"/>
      <c r="F29" s="33"/>
      <c r="G29" s="33"/>
      <c r="H29" s="33"/>
      <c r="I29" s="33"/>
    </row>
    <row r="30" spans="1:19" x14ac:dyDescent="0.2">
      <c r="A30" s="33"/>
      <c r="B30" s="33"/>
      <c r="C30" s="33"/>
      <c r="D30" s="33"/>
      <c r="E30" s="33"/>
      <c r="F30" s="33"/>
      <c r="G30" s="33"/>
      <c r="H30" s="33"/>
      <c r="I30" s="33"/>
    </row>
    <row r="31" spans="1:19" ht="53" customHeight="1" x14ac:dyDescent="0.2">
      <c r="A31" s="33"/>
      <c r="B31" s="33"/>
      <c r="C31" s="33"/>
      <c r="D31" s="33"/>
      <c r="E31" s="33"/>
      <c r="F31" s="33"/>
      <c r="G31" s="33"/>
      <c r="H31" s="33"/>
      <c r="I31" s="33"/>
    </row>
    <row r="33" spans="1:2" ht="68" x14ac:dyDescent="0.2">
      <c r="A33" s="12" t="s">
        <v>25</v>
      </c>
      <c r="B33" s="11">
        <v>1000000</v>
      </c>
    </row>
  </sheetData>
  <sortState xmlns:xlrd2="http://schemas.microsoft.com/office/spreadsheetml/2017/richdata2" ref="B15:C22">
    <sortCondition descending="1" ref="C15:C22"/>
  </sortState>
  <mergeCells count="5">
    <mergeCell ref="A25:I31"/>
    <mergeCell ref="A1:I5"/>
    <mergeCell ref="B13:E13"/>
    <mergeCell ref="M9:R9"/>
    <mergeCell ref="H8:S8"/>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Instructions</vt:lpstr>
      <vt:lpstr>Calculations and Plot</vt:lpstr>
      <vt:lpstr>'Calculations and Plot'!dmodes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Sachin Shanbhag</dc:creator>
  <cp:keywords/>
  <dc:description/>
  <cp:lastModifiedBy>Ralm Ricarte</cp:lastModifiedBy>
  <cp:revision/>
  <dcterms:created xsi:type="dcterms:W3CDTF">2024-01-22T21:19:56Z</dcterms:created>
  <dcterms:modified xsi:type="dcterms:W3CDTF">2024-02-01T01:58:25Z</dcterms:modified>
  <cp:category/>
  <cp:contentStatus/>
</cp:coreProperties>
</file>